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metroaaa-my.sharepoint.com/personal/cjumper_metroaaa_com/Documents/Desktop/"/>
    </mc:Choice>
  </mc:AlternateContent>
  <xr:revisionPtr revIDLastSave="0" documentId="8_{8278DABF-3E1B-4643-9B8C-720F94F3018D}" xr6:coauthVersionLast="47" xr6:coauthVersionMax="47" xr10:uidLastSave="{00000000-0000-0000-0000-000000000000}"/>
  <workbookProtection workbookAlgorithmName="SHA-512" workbookHashValue="V1vHrWnL/JHDJhbaM6H2BqQ0dXy8m6OlaIb4XLbgzI3+L/3uupu5OMjsWCXaGgyA7oc3dneB6qCIeWC9HpMRTw==" workbookSaltValue="LgJTO6jV0ZExv7S0KdwuEg==" workbookSpinCount="100000" lockStructure="1"/>
  <bookViews>
    <workbookView xWindow="-120" yWindow="-120" windowWidth="29040" windowHeight="15720" tabRatio="776" xr2:uid="{21593304-9F21-479C-B564-FBC8BE0D4132}"/>
  </bookViews>
  <sheets>
    <sheet name="LTSS Programs" sheetId="3" r:id="rId1"/>
    <sheet name="LTSS Matches" sheetId="22" r:id="rId2"/>
    <sheet name="Caregiver Programs" sheetId="17" r:id="rId3"/>
    <sheet name="Caregiver Matches" sheetId="21" r:id="rId4"/>
    <sheet name="Military &amp; Veteran Programs" sheetId="18" r:id="rId5"/>
    <sheet name="Military &amp; Veteran Matches" sheetId="12" r:id="rId6"/>
    <sheet name="Program Inventory" sheetId="10" r:id="rId7"/>
    <sheet name="Drop-Down Options" sheetId="23" state="hidden" r:id="rId8"/>
  </sheets>
  <definedNames>
    <definedName name="_xlnm._FilterDatabase" localSheetId="3" hidden="1">'Caregiver Matches'!$A$1:$H$1400</definedName>
    <definedName name="_xlnm._FilterDatabase" localSheetId="1" hidden="1">'LTSS Matches'!$A$1:$H$1324</definedName>
    <definedName name="_xlnm._FilterDatabase" localSheetId="5" hidden="1">'Military &amp; Veteran Matches'!$A$1:$H$1415</definedName>
    <definedName name="_xlnm._FilterDatabase" localSheetId="6" hidden="1">'Program Inventory'!$A$1:$BN$1416</definedName>
    <definedName name="FromArray_1" localSheetId="3">_xlfn.ANCHORARRAY('Caregiver Matches'!$A$2)</definedName>
    <definedName name="FromArray_1" localSheetId="1">_xlfn.ANCHORARRAY('LTSS Matches'!$A$2)</definedName>
    <definedName name="FromArray_1">_xlfn.ANCHORARRAY('Military &amp; Veteran Matches'!$A$2)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 i="10" l="1"/>
  <c r="BW2" i="10"/>
  <c r="I2" i="10"/>
  <c r="BZ7" i="10" s="1"/>
  <c r="BZ153" i="10"/>
  <c r="BZ157" i="10"/>
  <c r="BZ180" i="10"/>
  <c r="BZ188" i="10"/>
  <c r="BZ195" i="10"/>
  <c r="BZ196" i="10"/>
  <c r="BZ205" i="10"/>
  <c r="BZ220" i="10"/>
  <c r="BZ242" i="10"/>
  <c r="BZ252" i="10"/>
  <c r="BZ254" i="10"/>
  <c r="BZ255" i="10"/>
  <c r="BZ257" i="10"/>
  <c r="BZ269" i="10"/>
  <c r="BZ275" i="10"/>
  <c r="BZ277" i="10"/>
  <c r="BZ279" i="10"/>
  <c r="BZ287" i="10"/>
  <c r="BZ289" i="10"/>
  <c r="BZ291" i="10"/>
  <c r="BZ294" i="10"/>
  <c r="BZ299" i="10"/>
  <c r="BZ301" i="10"/>
  <c r="BZ302" i="10"/>
  <c r="BZ303" i="10"/>
  <c r="BZ304" i="10"/>
  <c r="BZ305" i="10"/>
  <c r="BZ306" i="10"/>
  <c r="BZ308" i="10"/>
  <c r="BZ309" i="10"/>
  <c r="BZ311" i="10"/>
  <c r="BZ312" i="10"/>
  <c r="BZ313" i="10"/>
  <c r="BZ314" i="10"/>
  <c r="BZ315" i="10"/>
  <c r="BZ316" i="10"/>
  <c r="BZ317" i="10"/>
  <c r="BZ318" i="10"/>
  <c r="BZ320" i="10"/>
  <c r="BZ321" i="10"/>
  <c r="BZ323" i="10"/>
  <c r="BZ324" i="10"/>
  <c r="BZ325" i="10"/>
  <c r="BZ326" i="10"/>
  <c r="BZ327" i="10"/>
  <c r="BZ328" i="10"/>
  <c r="BZ329" i="10"/>
  <c r="BZ330" i="10"/>
  <c r="BZ332" i="10"/>
  <c r="BZ333" i="10"/>
  <c r="BZ335" i="10"/>
  <c r="BZ336" i="10"/>
  <c r="BZ337" i="10"/>
  <c r="BZ338" i="10"/>
  <c r="BZ339" i="10"/>
  <c r="BZ340" i="10"/>
  <c r="BZ341" i="10"/>
  <c r="BZ342" i="10"/>
  <c r="BZ344" i="10"/>
  <c r="BZ345" i="10"/>
  <c r="BZ347" i="10"/>
  <c r="BZ348" i="10"/>
  <c r="BZ349" i="10"/>
  <c r="BZ350" i="10"/>
  <c r="BZ351" i="10"/>
  <c r="BZ352" i="10"/>
  <c r="BZ353" i="10"/>
  <c r="BZ354" i="10"/>
  <c r="BZ356" i="10"/>
  <c r="BZ357" i="10"/>
  <c r="BZ359" i="10"/>
  <c r="BZ360" i="10"/>
  <c r="BZ361" i="10"/>
  <c r="BZ362" i="10"/>
  <c r="BZ363" i="10"/>
  <c r="BZ364" i="10"/>
  <c r="BZ365" i="10"/>
  <c r="BZ366" i="10"/>
  <c r="BZ368" i="10"/>
  <c r="BZ369" i="10"/>
  <c r="BZ371" i="10"/>
  <c r="BZ372" i="10"/>
  <c r="BZ373" i="10"/>
  <c r="BZ374" i="10"/>
  <c r="BZ375" i="10"/>
  <c r="BZ376" i="10"/>
  <c r="BZ377" i="10"/>
  <c r="BZ378" i="10"/>
  <c r="BZ380" i="10"/>
  <c r="BZ381" i="10"/>
  <c r="BZ383" i="10"/>
  <c r="BZ384" i="10"/>
  <c r="BZ385" i="10"/>
  <c r="BZ386" i="10"/>
  <c r="BZ387" i="10"/>
  <c r="BZ388" i="10"/>
  <c r="BZ389" i="10"/>
  <c r="BZ390" i="10"/>
  <c r="BZ392" i="10"/>
  <c r="BZ393" i="10"/>
  <c r="BZ395" i="10"/>
  <c r="BZ396" i="10"/>
  <c r="BZ397" i="10"/>
  <c r="BZ398" i="10"/>
  <c r="BZ399" i="10"/>
  <c r="BZ400" i="10"/>
  <c r="BZ401" i="10"/>
  <c r="BZ402" i="10"/>
  <c r="BZ404" i="10"/>
  <c r="BZ405" i="10"/>
  <c r="BZ407" i="10"/>
  <c r="BZ408" i="10"/>
  <c r="BZ409" i="10"/>
  <c r="BZ410" i="10"/>
  <c r="BZ411" i="10"/>
  <c r="BZ412" i="10"/>
  <c r="BZ413" i="10"/>
  <c r="BZ414" i="10"/>
  <c r="BZ416" i="10"/>
  <c r="BZ417" i="10"/>
  <c r="BZ419" i="10"/>
  <c r="BZ420" i="10"/>
  <c r="BZ421" i="10"/>
  <c r="BZ422" i="10"/>
  <c r="BZ423" i="10"/>
  <c r="BZ424" i="10"/>
  <c r="BZ425" i="10"/>
  <c r="BZ426" i="10"/>
  <c r="BZ428" i="10"/>
  <c r="BZ429" i="10"/>
  <c r="BZ431" i="10"/>
  <c r="BZ432" i="10"/>
  <c r="BZ433" i="10"/>
  <c r="BZ434" i="10"/>
  <c r="BZ435" i="10"/>
  <c r="BZ436" i="10"/>
  <c r="BZ437" i="10"/>
  <c r="BZ438" i="10"/>
  <c r="BZ440" i="10"/>
  <c r="BZ441" i="10"/>
  <c r="BZ443" i="10"/>
  <c r="BZ444" i="10"/>
  <c r="BZ445" i="10"/>
  <c r="BZ446" i="10"/>
  <c r="BZ447" i="10"/>
  <c r="BZ448" i="10"/>
  <c r="BZ449" i="10"/>
  <c r="BZ450" i="10"/>
  <c r="BZ452" i="10"/>
  <c r="BZ453" i="10"/>
  <c r="BZ455" i="10"/>
  <c r="BZ456" i="10"/>
  <c r="BZ457" i="10"/>
  <c r="BZ458" i="10"/>
  <c r="BZ459" i="10"/>
  <c r="BZ460" i="10"/>
  <c r="BZ461" i="10"/>
  <c r="BZ462" i="10"/>
  <c r="BZ464" i="10"/>
  <c r="BZ465" i="10"/>
  <c r="BZ467" i="10"/>
  <c r="BZ468" i="10"/>
  <c r="BZ469" i="10"/>
  <c r="BZ470" i="10"/>
  <c r="BZ471" i="10"/>
  <c r="BZ472" i="10"/>
  <c r="BZ473" i="10"/>
  <c r="BZ474" i="10"/>
  <c r="BZ476" i="10"/>
  <c r="BZ477" i="10"/>
  <c r="BZ479" i="10"/>
  <c r="BZ480" i="10"/>
  <c r="BZ481" i="10"/>
  <c r="BZ482" i="10"/>
  <c r="BZ483" i="10"/>
  <c r="BZ484" i="10"/>
  <c r="BZ485" i="10"/>
  <c r="BZ486" i="10"/>
  <c r="BZ488" i="10"/>
  <c r="BZ489" i="10"/>
  <c r="BZ491" i="10"/>
  <c r="BZ492" i="10"/>
  <c r="BZ493" i="10"/>
  <c r="BZ494" i="10"/>
  <c r="BZ495" i="10"/>
  <c r="BZ496" i="10"/>
  <c r="BZ497" i="10"/>
  <c r="BZ498" i="10"/>
  <c r="BZ500" i="10"/>
  <c r="BZ501" i="10"/>
  <c r="BZ503" i="10"/>
  <c r="BZ504" i="10"/>
  <c r="BZ505" i="10"/>
  <c r="BZ506" i="10"/>
  <c r="BZ507" i="10"/>
  <c r="BZ508" i="10"/>
  <c r="BZ509" i="10"/>
  <c r="BZ510" i="10"/>
  <c r="BZ512" i="10"/>
  <c r="BZ513" i="10"/>
  <c r="BZ515" i="10"/>
  <c r="BZ516" i="10"/>
  <c r="BZ517" i="10"/>
  <c r="BZ518" i="10"/>
  <c r="BZ519" i="10"/>
  <c r="BZ520" i="10"/>
  <c r="BZ521" i="10"/>
  <c r="BZ522" i="10"/>
  <c r="BZ524" i="10"/>
  <c r="BZ525" i="10"/>
  <c r="BZ527" i="10"/>
  <c r="BZ528" i="10"/>
  <c r="BZ529" i="10"/>
  <c r="BZ530" i="10"/>
  <c r="BZ531" i="10"/>
  <c r="BZ532" i="10"/>
  <c r="BZ533" i="10"/>
  <c r="BZ534" i="10"/>
  <c r="BZ536" i="10"/>
  <c r="BZ537" i="10"/>
  <c r="BZ538" i="10"/>
  <c r="BZ539" i="10"/>
  <c r="BZ540" i="10"/>
  <c r="BZ541" i="10"/>
  <c r="BZ542" i="10"/>
  <c r="BZ543" i="10"/>
  <c r="BZ544" i="10"/>
  <c r="BZ545" i="10"/>
  <c r="BZ546" i="10"/>
  <c r="BZ548" i="10"/>
  <c r="BZ549" i="10"/>
  <c r="BZ550" i="10"/>
  <c r="BZ551" i="10"/>
  <c r="BZ552" i="10"/>
  <c r="BZ553" i="10"/>
  <c r="BZ554" i="10"/>
  <c r="BZ555" i="10"/>
  <c r="BZ556" i="10"/>
  <c r="BZ557" i="10"/>
  <c r="BZ558" i="10"/>
  <c r="BZ560" i="10"/>
  <c r="BZ561" i="10"/>
  <c r="BZ562" i="10"/>
  <c r="BZ563" i="10"/>
  <c r="BZ564" i="10"/>
  <c r="BZ565" i="10"/>
  <c r="BZ566" i="10"/>
  <c r="BZ567" i="10"/>
  <c r="BZ568" i="10"/>
  <c r="BZ569" i="10"/>
  <c r="BZ570" i="10"/>
  <c r="BZ572" i="10"/>
  <c r="BZ573" i="10"/>
  <c r="BZ574" i="10"/>
  <c r="BZ575" i="10"/>
  <c r="BZ576" i="10"/>
  <c r="BZ577" i="10"/>
  <c r="BZ578" i="10"/>
  <c r="BZ579" i="10"/>
  <c r="BZ580" i="10"/>
  <c r="BZ581" i="10"/>
  <c r="BZ582" i="10"/>
  <c r="BZ584" i="10"/>
  <c r="BZ585" i="10"/>
  <c r="BZ586" i="10"/>
  <c r="BZ587" i="10"/>
  <c r="BZ588" i="10"/>
  <c r="BZ589" i="10"/>
  <c r="BZ590" i="10"/>
  <c r="BZ591" i="10"/>
  <c r="BZ592" i="10"/>
  <c r="BZ593" i="10"/>
  <c r="BZ594" i="10"/>
  <c r="BZ596" i="10"/>
  <c r="BZ597" i="10"/>
  <c r="BZ598" i="10"/>
  <c r="BZ599" i="10"/>
  <c r="BZ600" i="10"/>
  <c r="BZ601" i="10"/>
  <c r="BZ602" i="10"/>
  <c r="BZ603" i="10"/>
  <c r="BZ604" i="10"/>
  <c r="BZ605" i="10"/>
  <c r="BZ606" i="10"/>
  <c r="BZ608" i="10"/>
  <c r="BZ609" i="10"/>
  <c r="BZ610" i="10"/>
  <c r="BZ611" i="10"/>
  <c r="BZ612" i="10"/>
  <c r="BZ613" i="10"/>
  <c r="BZ614" i="10"/>
  <c r="BZ615" i="10"/>
  <c r="BZ616" i="10"/>
  <c r="BZ617" i="10"/>
  <c r="BZ618" i="10"/>
  <c r="BZ620" i="10"/>
  <c r="BZ621" i="10"/>
  <c r="BZ622" i="10"/>
  <c r="BZ623" i="10"/>
  <c r="BZ624" i="10"/>
  <c r="BZ625" i="10"/>
  <c r="BZ626" i="10"/>
  <c r="BZ627" i="10"/>
  <c r="BZ628" i="10"/>
  <c r="BZ629" i="10"/>
  <c r="BZ630" i="10"/>
  <c r="BZ632" i="10"/>
  <c r="BZ633" i="10"/>
  <c r="BZ634" i="10"/>
  <c r="BZ635" i="10"/>
  <c r="BZ636" i="10"/>
  <c r="BZ637" i="10"/>
  <c r="BZ638" i="10"/>
  <c r="BZ639" i="10"/>
  <c r="BZ640" i="10"/>
  <c r="BZ641" i="10"/>
  <c r="BZ642" i="10"/>
  <c r="BZ644" i="10"/>
  <c r="BZ645" i="10"/>
  <c r="BZ646" i="10"/>
  <c r="BZ647" i="10"/>
  <c r="BZ648" i="10"/>
  <c r="BZ649" i="10"/>
  <c r="BZ650" i="10"/>
  <c r="BZ651" i="10"/>
  <c r="BZ652" i="10"/>
  <c r="BZ653" i="10"/>
  <c r="BZ654" i="10"/>
  <c r="BZ656" i="10"/>
  <c r="BZ657" i="10"/>
  <c r="BZ658" i="10"/>
  <c r="BZ659" i="10"/>
  <c r="BZ660" i="10"/>
  <c r="BZ661" i="10"/>
  <c r="BZ662" i="10"/>
  <c r="BZ663" i="10"/>
  <c r="BZ664" i="10"/>
  <c r="BZ665" i="10"/>
  <c r="BZ666" i="10"/>
  <c r="BZ668" i="10"/>
  <c r="BZ669" i="10"/>
  <c r="BZ670" i="10"/>
  <c r="BZ671" i="10"/>
  <c r="BZ672" i="10"/>
  <c r="BZ673" i="10"/>
  <c r="BZ674" i="10"/>
  <c r="BZ675" i="10"/>
  <c r="BZ676" i="10"/>
  <c r="BZ677" i="10"/>
  <c r="BZ678" i="10"/>
  <c r="BZ680" i="10"/>
  <c r="BZ681" i="10"/>
  <c r="BZ682" i="10"/>
  <c r="BZ683" i="10"/>
  <c r="BZ684" i="10"/>
  <c r="BZ685" i="10"/>
  <c r="BZ686" i="10"/>
  <c r="BZ687" i="10"/>
  <c r="BZ688" i="10"/>
  <c r="BZ689" i="10"/>
  <c r="BZ690" i="10"/>
  <c r="BZ692" i="10"/>
  <c r="BZ693" i="10"/>
  <c r="BZ694" i="10"/>
  <c r="BZ695" i="10"/>
  <c r="BZ696" i="10"/>
  <c r="BZ697" i="10"/>
  <c r="BZ698" i="10"/>
  <c r="BZ699" i="10"/>
  <c r="BZ700" i="10"/>
  <c r="BZ701" i="10"/>
  <c r="BZ702" i="10"/>
  <c r="BZ704" i="10"/>
  <c r="BZ705" i="10"/>
  <c r="BZ706" i="10"/>
  <c r="BZ707" i="10"/>
  <c r="BZ708" i="10"/>
  <c r="BZ709" i="10"/>
  <c r="BZ710" i="10"/>
  <c r="BZ711" i="10"/>
  <c r="BZ712" i="10"/>
  <c r="BZ713" i="10"/>
  <c r="BZ714" i="10"/>
  <c r="BZ716" i="10"/>
  <c r="BZ717" i="10"/>
  <c r="BZ718" i="10"/>
  <c r="BZ719" i="10"/>
  <c r="BZ720" i="10"/>
  <c r="BZ721" i="10"/>
  <c r="BZ722" i="10"/>
  <c r="BZ723" i="10"/>
  <c r="BZ724" i="10"/>
  <c r="BZ725" i="10"/>
  <c r="BZ726" i="10"/>
  <c r="BZ728" i="10"/>
  <c r="BZ729" i="10"/>
  <c r="BZ730" i="10"/>
  <c r="BZ731" i="10"/>
  <c r="BZ732" i="10"/>
  <c r="BZ733" i="10"/>
  <c r="BZ734" i="10"/>
  <c r="BZ735" i="10"/>
  <c r="BZ736" i="10"/>
  <c r="BZ737" i="10"/>
  <c r="BZ738" i="10"/>
  <c r="BZ740" i="10"/>
  <c r="BZ741" i="10"/>
  <c r="BZ742" i="10"/>
  <c r="BZ743" i="10"/>
  <c r="BZ744" i="10"/>
  <c r="BZ745" i="10"/>
  <c r="BZ746" i="10"/>
  <c r="BZ747" i="10"/>
  <c r="BZ748" i="10"/>
  <c r="BZ749" i="10"/>
  <c r="BZ750" i="10"/>
  <c r="BZ752" i="10"/>
  <c r="BZ753" i="10"/>
  <c r="BZ754" i="10"/>
  <c r="BZ755" i="10"/>
  <c r="BZ756" i="10"/>
  <c r="BZ757" i="10"/>
  <c r="BZ758" i="10"/>
  <c r="BZ759" i="10"/>
  <c r="BZ760" i="10"/>
  <c r="BZ761" i="10"/>
  <c r="BZ762" i="10"/>
  <c r="BZ764" i="10"/>
  <c r="BZ765" i="10"/>
  <c r="BZ766" i="10"/>
  <c r="BZ767" i="10"/>
  <c r="BZ768" i="10"/>
  <c r="BZ769" i="10"/>
  <c r="BZ770" i="10"/>
  <c r="BZ771" i="10"/>
  <c r="BZ772" i="10"/>
  <c r="BZ773" i="10"/>
  <c r="BZ774" i="10"/>
  <c r="BZ775" i="10"/>
  <c r="BZ776" i="10"/>
  <c r="BZ777" i="10"/>
  <c r="BZ778" i="10"/>
  <c r="BZ779" i="10"/>
  <c r="BZ780" i="10"/>
  <c r="BZ781" i="10"/>
  <c r="BZ782" i="10"/>
  <c r="BZ783" i="10"/>
  <c r="BZ784" i="10"/>
  <c r="BZ785" i="10"/>
  <c r="BZ786" i="10"/>
  <c r="BZ787" i="10"/>
  <c r="BZ788" i="10"/>
  <c r="BZ789" i="10"/>
  <c r="BZ790" i="10"/>
  <c r="BZ791" i="10"/>
  <c r="BZ792" i="10"/>
  <c r="BZ793" i="10"/>
  <c r="BZ794" i="10"/>
  <c r="BZ795" i="10"/>
  <c r="BZ796" i="10"/>
  <c r="BZ797" i="10"/>
  <c r="BZ798" i="10"/>
  <c r="BZ799" i="10"/>
  <c r="BZ800" i="10"/>
  <c r="BZ801" i="10"/>
  <c r="BZ802" i="10"/>
  <c r="BZ803" i="10"/>
  <c r="BZ804" i="10"/>
  <c r="BZ805" i="10"/>
  <c r="BZ806" i="10"/>
  <c r="BZ807" i="10"/>
  <c r="BZ808" i="10"/>
  <c r="BZ809" i="10"/>
  <c r="BZ810" i="10"/>
  <c r="BZ811" i="10"/>
  <c r="BZ812" i="10"/>
  <c r="BZ813" i="10"/>
  <c r="BZ814" i="10"/>
  <c r="BZ815" i="10"/>
  <c r="BZ816" i="10"/>
  <c r="BZ817" i="10"/>
  <c r="BZ818" i="10"/>
  <c r="BZ819" i="10"/>
  <c r="BZ820" i="10"/>
  <c r="BZ821" i="10"/>
  <c r="BZ822" i="10"/>
  <c r="BZ823" i="10"/>
  <c r="BZ824" i="10"/>
  <c r="BZ825" i="10"/>
  <c r="BZ826" i="10"/>
  <c r="BZ827" i="10"/>
  <c r="BZ828" i="10"/>
  <c r="BZ829" i="10"/>
  <c r="BZ830" i="10"/>
  <c r="BZ831" i="10"/>
  <c r="BZ832" i="10"/>
  <c r="BZ833" i="10"/>
  <c r="BZ834" i="10"/>
  <c r="BZ835" i="10"/>
  <c r="BZ836" i="10"/>
  <c r="BZ837" i="10"/>
  <c r="BZ838" i="10"/>
  <c r="BZ839" i="10"/>
  <c r="BZ840" i="10"/>
  <c r="BZ841" i="10"/>
  <c r="BZ842" i="10"/>
  <c r="BZ843" i="10"/>
  <c r="BZ844" i="10"/>
  <c r="BZ845" i="10"/>
  <c r="BZ846" i="10"/>
  <c r="BZ847" i="10"/>
  <c r="BZ848" i="10"/>
  <c r="BZ849" i="10"/>
  <c r="BZ850" i="10"/>
  <c r="BZ851" i="10"/>
  <c r="BZ852" i="10"/>
  <c r="BZ853" i="10"/>
  <c r="BZ854" i="10"/>
  <c r="BZ855" i="10"/>
  <c r="BZ856" i="10"/>
  <c r="BZ857" i="10"/>
  <c r="BZ858" i="10"/>
  <c r="BZ859" i="10"/>
  <c r="BZ860" i="10"/>
  <c r="BZ861" i="10"/>
  <c r="BZ862" i="10"/>
  <c r="BZ863" i="10"/>
  <c r="BZ864" i="10"/>
  <c r="BZ865" i="10"/>
  <c r="BZ866" i="10"/>
  <c r="BZ867" i="10"/>
  <c r="BZ868" i="10"/>
  <c r="BZ869" i="10"/>
  <c r="BZ870" i="10"/>
  <c r="BZ871" i="10"/>
  <c r="BZ872" i="10"/>
  <c r="BZ873" i="10"/>
  <c r="BZ874" i="10"/>
  <c r="BZ875" i="10"/>
  <c r="BZ876" i="10"/>
  <c r="BZ877" i="10"/>
  <c r="BZ878" i="10"/>
  <c r="BZ879" i="10"/>
  <c r="BZ880" i="10"/>
  <c r="BZ881" i="10"/>
  <c r="BZ882" i="10"/>
  <c r="BZ883" i="10"/>
  <c r="BZ884" i="10"/>
  <c r="BZ885" i="10"/>
  <c r="BZ886" i="10"/>
  <c r="BZ887" i="10"/>
  <c r="BZ888" i="10"/>
  <c r="BZ889" i="10"/>
  <c r="BZ890" i="10"/>
  <c r="BZ891" i="10"/>
  <c r="BZ892" i="10"/>
  <c r="BZ893" i="10"/>
  <c r="BZ894" i="10"/>
  <c r="BZ895" i="10"/>
  <c r="BZ896" i="10"/>
  <c r="BZ897" i="10"/>
  <c r="BZ898" i="10"/>
  <c r="BZ899" i="10"/>
  <c r="BZ900" i="10"/>
  <c r="BZ901" i="10"/>
  <c r="BZ902" i="10"/>
  <c r="BZ903" i="10"/>
  <c r="BZ904" i="10"/>
  <c r="BZ905" i="10"/>
  <c r="BZ906" i="10"/>
  <c r="BZ907" i="10"/>
  <c r="BZ908" i="10"/>
  <c r="BZ909" i="10"/>
  <c r="BZ910" i="10"/>
  <c r="BZ911" i="10"/>
  <c r="BZ912" i="10"/>
  <c r="BZ913" i="10"/>
  <c r="BZ914" i="10"/>
  <c r="BZ915" i="10"/>
  <c r="BZ916" i="10"/>
  <c r="BZ917" i="10"/>
  <c r="BZ918" i="10"/>
  <c r="BZ919" i="10"/>
  <c r="BZ920" i="10"/>
  <c r="BZ921" i="10"/>
  <c r="BZ922" i="10"/>
  <c r="BZ923" i="10"/>
  <c r="BZ924" i="10"/>
  <c r="BZ925" i="10"/>
  <c r="BZ926" i="10"/>
  <c r="BZ927" i="10"/>
  <c r="BZ928" i="10"/>
  <c r="BZ929" i="10"/>
  <c r="BZ930" i="10"/>
  <c r="BZ931" i="10"/>
  <c r="BZ932" i="10"/>
  <c r="BZ933" i="10"/>
  <c r="BZ934" i="10"/>
  <c r="BZ935" i="10"/>
  <c r="BZ936" i="10"/>
  <c r="BZ937" i="10"/>
  <c r="BZ938" i="10"/>
  <c r="BZ939" i="10"/>
  <c r="BZ940" i="10"/>
  <c r="BZ941" i="10"/>
  <c r="BZ942" i="10"/>
  <c r="BZ943" i="10"/>
  <c r="BZ944" i="10"/>
  <c r="BZ945" i="10"/>
  <c r="BZ946" i="10"/>
  <c r="BZ947" i="10"/>
  <c r="BZ948" i="10"/>
  <c r="BZ949" i="10"/>
  <c r="BZ950" i="10"/>
  <c r="BZ951" i="10"/>
  <c r="BZ952" i="10"/>
  <c r="BZ953" i="10"/>
  <c r="BZ954" i="10"/>
  <c r="BZ955" i="10"/>
  <c r="BZ956" i="10"/>
  <c r="BZ957" i="10"/>
  <c r="BZ958" i="10"/>
  <c r="BZ959" i="10"/>
  <c r="BZ960" i="10"/>
  <c r="BZ961" i="10"/>
  <c r="BZ962" i="10"/>
  <c r="BZ963" i="10"/>
  <c r="BZ964" i="10"/>
  <c r="BZ965" i="10"/>
  <c r="BZ966" i="10"/>
  <c r="BZ967" i="10"/>
  <c r="BZ968" i="10"/>
  <c r="BZ969" i="10"/>
  <c r="BZ970" i="10"/>
  <c r="BZ971" i="10"/>
  <c r="BZ972" i="10"/>
  <c r="BZ973" i="10"/>
  <c r="BZ974" i="10"/>
  <c r="BZ975" i="10"/>
  <c r="BZ976" i="10"/>
  <c r="BZ977" i="10"/>
  <c r="BZ978" i="10"/>
  <c r="BZ979" i="10"/>
  <c r="BZ980" i="10"/>
  <c r="BZ981" i="10"/>
  <c r="BZ982" i="10"/>
  <c r="BZ983" i="10"/>
  <c r="BZ984" i="10"/>
  <c r="BZ985" i="10"/>
  <c r="BZ986" i="10"/>
  <c r="BZ987" i="10"/>
  <c r="BZ988" i="10"/>
  <c r="BZ989" i="10"/>
  <c r="BZ990" i="10"/>
  <c r="BZ991" i="10"/>
  <c r="BZ992" i="10"/>
  <c r="BZ993" i="10"/>
  <c r="BZ994" i="10"/>
  <c r="BZ995" i="10"/>
  <c r="BZ996" i="10"/>
  <c r="BZ997" i="10"/>
  <c r="BZ998" i="10"/>
  <c r="BZ999" i="10"/>
  <c r="BZ1000" i="10"/>
  <c r="BZ1001" i="10"/>
  <c r="BZ1002" i="10"/>
  <c r="BZ1003" i="10"/>
  <c r="BZ1004" i="10"/>
  <c r="BZ1005" i="10"/>
  <c r="BZ1006" i="10"/>
  <c r="BZ1007" i="10"/>
  <c r="BZ1008" i="10"/>
  <c r="BZ1009" i="10"/>
  <c r="BZ1010" i="10"/>
  <c r="BZ1011" i="10"/>
  <c r="BZ1012" i="10"/>
  <c r="BZ1013" i="10"/>
  <c r="BZ1014" i="10"/>
  <c r="BZ1015" i="10"/>
  <c r="BZ1016" i="10"/>
  <c r="BZ1017" i="10"/>
  <c r="BZ1018" i="10"/>
  <c r="BZ1019" i="10"/>
  <c r="BZ1020" i="10"/>
  <c r="BZ1021" i="10"/>
  <c r="BZ1022" i="10"/>
  <c r="BZ1023" i="10"/>
  <c r="BZ1024" i="10"/>
  <c r="BZ1025" i="10"/>
  <c r="BZ1026" i="10"/>
  <c r="BZ1027" i="10"/>
  <c r="BZ1028" i="10"/>
  <c r="BZ1029" i="10"/>
  <c r="BZ1030" i="10"/>
  <c r="BZ1031" i="10"/>
  <c r="BZ1032" i="10"/>
  <c r="BZ1033" i="10"/>
  <c r="BZ1034" i="10"/>
  <c r="BZ1035" i="10"/>
  <c r="BZ1036" i="10"/>
  <c r="BZ1037" i="10"/>
  <c r="BZ1038" i="10"/>
  <c r="BZ1039" i="10"/>
  <c r="BZ1040" i="10"/>
  <c r="BZ1041" i="10"/>
  <c r="BZ1042" i="10"/>
  <c r="BZ1043" i="10"/>
  <c r="BZ1044" i="10"/>
  <c r="BZ1045" i="10"/>
  <c r="BZ1046" i="10"/>
  <c r="BZ1047" i="10"/>
  <c r="BZ1048" i="10"/>
  <c r="BZ1049" i="10"/>
  <c r="BZ1050" i="10"/>
  <c r="BZ1051" i="10"/>
  <c r="BZ1052" i="10"/>
  <c r="BZ1053" i="10"/>
  <c r="BZ1054" i="10"/>
  <c r="BZ1055" i="10"/>
  <c r="BZ1056" i="10"/>
  <c r="BZ1057" i="10"/>
  <c r="BZ1058" i="10"/>
  <c r="BZ1059" i="10"/>
  <c r="BZ1060" i="10"/>
  <c r="BZ1061" i="10"/>
  <c r="BZ1062" i="10"/>
  <c r="BZ1063" i="10"/>
  <c r="BZ1064" i="10"/>
  <c r="BZ1065" i="10"/>
  <c r="BZ1066" i="10"/>
  <c r="BZ1067" i="10"/>
  <c r="BZ1068" i="10"/>
  <c r="BZ1069" i="10"/>
  <c r="BZ1070" i="10"/>
  <c r="BZ1071" i="10"/>
  <c r="BZ1072" i="10"/>
  <c r="BZ1073" i="10"/>
  <c r="BZ1074" i="10"/>
  <c r="BZ1075" i="10"/>
  <c r="BZ1076" i="10"/>
  <c r="BZ1077" i="10"/>
  <c r="BZ1078" i="10"/>
  <c r="BZ1079" i="10"/>
  <c r="BZ1080" i="10"/>
  <c r="BZ1081" i="10"/>
  <c r="BZ1082" i="10"/>
  <c r="BZ1083" i="10"/>
  <c r="BZ1084" i="10"/>
  <c r="BZ1085" i="10"/>
  <c r="BZ1086" i="10"/>
  <c r="BZ1087" i="10"/>
  <c r="BZ1088" i="10"/>
  <c r="BZ1089" i="10"/>
  <c r="BZ1090" i="10"/>
  <c r="BZ1091" i="10"/>
  <c r="BZ1092" i="10"/>
  <c r="BZ1093" i="10"/>
  <c r="BZ1094" i="10"/>
  <c r="BZ1095" i="10"/>
  <c r="BZ1096" i="10"/>
  <c r="BZ1097" i="10"/>
  <c r="BZ1098" i="10"/>
  <c r="BZ1099" i="10"/>
  <c r="BZ1100" i="10"/>
  <c r="BZ1101" i="10"/>
  <c r="BZ1102" i="10"/>
  <c r="BZ1103" i="10"/>
  <c r="BZ1104" i="10"/>
  <c r="BZ1105" i="10"/>
  <c r="BZ1106" i="10"/>
  <c r="BZ1107" i="10"/>
  <c r="BZ1108" i="10"/>
  <c r="BZ1109" i="10"/>
  <c r="BZ1110" i="10"/>
  <c r="BZ1111" i="10"/>
  <c r="BZ1112" i="10"/>
  <c r="BZ1113" i="10"/>
  <c r="BZ1114" i="10"/>
  <c r="BZ1115" i="10"/>
  <c r="BZ1116" i="10"/>
  <c r="BZ1117" i="10"/>
  <c r="BZ1118" i="10"/>
  <c r="BZ1119" i="10"/>
  <c r="BZ1120" i="10"/>
  <c r="BZ1121" i="10"/>
  <c r="BZ1122" i="10"/>
  <c r="BZ1123" i="10"/>
  <c r="BZ1124" i="10"/>
  <c r="BZ1125" i="10"/>
  <c r="BZ1126" i="10"/>
  <c r="BZ1127" i="10"/>
  <c r="BZ1128" i="10"/>
  <c r="BZ1129" i="10"/>
  <c r="BZ1130" i="10"/>
  <c r="BZ1131" i="10"/>
  <c r="BZ1132" i="10"/>
  <c r="BZ1133" i="10"/>
  <c r="BZ1134" i="10"/>
  <c r="BZ1135" i="10"/>
  <c r="BZ1136" i="10"/>
  <c r="BZ1137" i="10"/>
  <c r="BZ1138" i="10"/>
  <c r="BZ1139" i="10"/>
  <c r="BZ1140" i="10"/>
  <c r="BZ1141" i="10"/>
  <c r="BZ1142" i="10"/>
  <c r="BZ1143" i="10"/>
  <c r="BZ1144" i="10"/>
  <c r="BZ1145" i="10"/>
  <c r="BZ1146" i="10"/>
  <c r="BZ1147" i="10"/>
  <c r="BZ1148" i="10"/>
  <c r="BZ1149" i="10"/>
  <c r="BZ1150" i="10"/>
  <c r="BZ1151" i="10"/>
  <c r="BZ1152" i="10"/>
  <c r="BZ1153" i="10"/>
  <c r="BZ1154" i="10"/>
  <c r="BZ1155" i="10"/>
  <c r="BZ1156" i="10"/>
  <c r="BZ1157" i="10"/>
  <c r="BZ1158" i="10"/>
  <c r="BZ1159" i="10"/>
  <c r="BZ1160" i="10"/>
  <c r="BZ1161" i="10"/>
  <c r="BZ1162" i="10"/>
  <c r="BZ1163" i="10"/>
  <c r="BZ1164" i="10"/>
  <c r="BZ1165" i="10"/>
  <c r="BZ1166" i="10"/>
  <c r="BZ1167" i="10"/>
  <c r="BZ1168" i="10"/>
  <c r="BZ1169" i="10"/>
  <c r="BZ1170" i="10"/>
  <c r="BZ1171" i="10"/>
  <c r="BZ1172" i="10"/>
  <c r="BZ1173" i="10"/>
  <c r="BZ1174" i="10"/>
  <c r="BZ1175" i="10"/>
  <c r="BZ1176" i="10"/>
  <c r="BZ1177" i="10"/>
  <c r="BZ1178" i="10"/>
  <c r="BZ1179" i="10"/>
  <c r="BZ1180" i="10"/>
  <c r="BZ1181" i="10"/>
  <c r="BZ1182" i="10"/>
  <c r="BZ1183" i="10"/>
  <c r="BZ1184" i="10"/>
  <c r="BZ1185" i="10"/>
  <c r="BZ1186" i="10"/>
  <c r="BZ1187" i="10"/>
  <c r="BZ1188" i="10"/>
  <c r="BZ1189" i="10"/>
  <c r="BZ1190" i="10"/>
  <c r="BZ1191" i="10"/>
  <c r="BZ1192" i="10"/>
  <c r="BZ1193" i="10"/>
  <c r="BZ1194" i="10"/>
  <c r="BZ1195" i="10"/>
  <c r="BZ1196" i="10"/>
  <c r="BZ1197" i="10"/>
  <c r="BZ1198" i="10"/>
  <c r="BZ1199" i="10"/>
  <c r="BZ1200" i="10"/>
  <c r="BZ1201" i="10"/>
  <c r="BZ1202" i="10"/>
  <c r="BZ1203" i="10"/>
  <c r="BZ1204" i="10"/>
  <c r="BZ1205" i="10"/>
  <c r="BZ1206" i="10"/>
  <c r="BZ1207" i="10"/>
  <c r="BZ1208" i="10"/>
  <c r="BZ1209" i="10"/>
  <c r="BZ1210" i="10"/>
  <c r="BZ1211" i="10"/>
  <c r="BZ1212" i="10"/>
  <c r="BZ1213" i="10"/>
  <c r="BZ1214" i="10"/>
  <c r="BZ1215" i="10"/>
  <c r="BZ1216" i="10"/>
  <c r="BZ1217" i="10"/>
  <c r="BZ1218" i="10"/>
  <c r="BZ1219" i="10"/>
  <c r="BZ1220" i="10"/>
  <c r="BZ1221" i="10"/>
  <c r="BZ1222" i="10"/>
  <c r="BZ1223" i="10"/>
  <c r="BZ1224" i="10"/>
  <c r="BZ1225" i="10"/>
  <c r="BZ1226" i="10"/>
  <c r="BZ1227" i="10"/>
  <c r="BZ1228" i="10"/>
  <c r="BZ1229" i="10"/>
  <c r="BZ1230" i="10"/>
  <c r="BZ1231" i="10"/>
  <c r="BZ1232" i="10"/>
  <c r="BZ1233" i="10"/>
  <c r="BZ1234" i="10"/>
  <c r="BZ1235" i="10"/>
  <c r="BZ1236" i="10"/>
  <c r="BZ1237" i="10"/>
  <c r="BZ1238" i="10"/>
  <c r="BZ1239" i="10"/>
  <c r="BZ1240" i="10"/>
  <c r="BZ1241" i="10"/>
  <c r="BZ1242" i="10"/>
  <c r="BZ1243" i="10"/>
  <c r="BZ1244" i="10"/>
  <c r="BZ1245" i="10"/>
  <c r="BZ1246" i="10"/>
  <c r="BZ1247" i="10"/>
  <c r="BZ1248" i="10"/>
  <c r="BZ1249" i="10"/>
  <c r="BZ1250" i="10"/>
  <c r="BZ1251" i="10"/>
  <c r="BZ1252" i="10"/>
  <c r="BZ1253" i="10"/>
  <c r="BZ1254" i="10"/>
  <c r="BZ1255" i="10"/>
  <c r="BZ1256" i="10"/>
  <c r="BZ1257" i="10"/>
  <c r="BZ1258" i="10"/>
  <c r="BZ1259" i="10"/>
  <c r="BZ1260" i="10"/>
  <c r="BZ1261" i="10"/>
  <c r="BZ1262" i="10"/>
  <c r="BZ1263" i="10"/>
  <c r="BZ1264" i="10"/>
  <c r="BZ1265" i="10"/>
  <c r="BZ1266" i="10"/>
  <c r="BZ1267" i="10"/>
  <c r="BZ1268" i="10"/>
  <c r="BZ1269" i="10"/>
  <c r="BZ1270" i="10"/>
  <c r="BZ1271" i="10"/>
  <c r="BZ1272" i="10"/>
  <c r="BZ1273" i="10"/>
  <c r="BZ1274" i="10"/>
  <c r="BZ1275" i="10"/>
  <c r="BZ1276" i="10"/>
  <c r="BZ1277" i="10"/>
  <c r="BZ1278" i="10"/>
  <c r="BZ1279" i="10"/>
  <c r="BZ1280" i="10"/>
  <c r="BZ1281" i="10"/>
  <c r="BZ1282" i="10"/>
  <c r="BZ1283" i="10"/>
  <c r="BZ1284" i="10"/>
  <c r="BZ1285" i="10"/>
  <c r="BZ1286" i="10"/>
  <c r="BZ1287" i="10"/>
  <c r="BZ1288" i="10"/>
  <c r="BZ1289" i="10"/>
  <c r="BZ1290" i="10"/>
  <c r="BZ1291" i="10"/>
  <c r="BZ1292" i="10"/>
  <c r="BZ1293" i="10"/>
  <c r="BZ1294" i="10"/>
  <c r="BZ1295" i="10"/>
  <c r="BZ1296" i="10"/>
  <c r="BZ1297" i="10"/>
  <c r="BZ1298" i="10"/>
  <c r="BZ1299" i="10"/>
  <c r="BZ1300" i="10"/>
  <c r="BZ1301" i="10"/>
  <c r="BZ1302" i="10"/>
  <c r="BZ1303" i="10"/>
  <c r="BZ1304" i="10"/>
  <c r="BZ1305" i="10"/>
  <c r="BZ1306" i="10"/>
  <c r="BZ1307" i="10"/>
  <c r="BZ1308" i="10"/>
  <c r="BZ1309" i="10"/>
  <c r="BZ1310" i="10"/>
  <c r="BZ1311" i="10"/>
  <c r="BZ1312" i="10"/>
  <c r="BZ1313" i="10"/>
  <c r="BZ1314" i="10"/>
  <c r="BZ1315" i="10"/>
  <c r="BZ1316" i="10"/>
  <c r="BZ1317" i="10"/>
  <c r="BZ1318" i="10"/>
  <c r="BZ1319" i="10"/>
  <c r="BZ1320" i="10"/>
  <c r="BZ1321" i="10"/>
  <c r="BZ1322" i="10"/>
  <c r="BZ1323" i="10"/>
  <c r="BZ1324" i="10"/>
  <c r="BZ1325" i="10"/>
  <c r="BZ1326" i="10"/>
  <c r="BZ1327" i="10"/>
  <c r="BZ1328" i="10"/>
  <c r="BZ1329" i="10"/>
  <c r="BZ1330" i="10"/>
  <c r="BZ1331" i="10"/>
  <c r="BZ1332" i="10"/>
  <c r="BZ1333" i="10"/>
  <c r="BZ1334" i="10"/>
  <c r="BZ1335" i="10"/>
  <c r="BZ1336" i="10"/>
  <c r="BZ1337" i="10"/>
  <c r="BZ1338" i="10"/>
  <c r="BZ1339" i="10"/>
  <c r="BZ1340" i="10"/>
  <c r="BZ1341" i="10"/>
  <c r="BZ1342" i="10"/>
  <c r="BZ1343" i="10"/>
  <c r="BZ1344" i="10"/>
  <c r="BZ1345" i="10"/>
  <c r="BZ1346" i="10"/>
  <c r="BZ1347" i="10"/>
  <c r="BZ1348" i="10"/>
  <c r="BZ1349" i="10"/>
  <c r="BZ1350" i="10"/>
  <c r="BZ1351" i="10"/>
  <c r="BZ1352" i="10"/>
  <c r="BZ1353" i="10"/>
  <c r="BZ1354" i="10"/>
  <c r="BZ1355" i="10"/>
  <c r="BZ1356" i="10"/>
  <c r="BZ1357" i="10"/>
  <c r="BZ1358" i="10"/>
  <c r="BZ1359" i="10"/>
  <c r="BZ1360" i="10"/>
  <c r="BZ1361" i="10"/>
  <c r="BZ1362" i="10"/>
  <c r="BZ1363" i="10"/>
  <c r="BZ1364" i="10"/>
  <c r="BZ1365" i="10"/>
  <c r="BZ1366" i="10"/>
  <c r="BZ1367" i="10"/>
  <c r="BZ1368" i="10"/>
  <c r="BZ1369" i="10"/>
  <c r="BZ1370" i="10"/>
  <c r="BZ1371" i="10"/>
  <c r="BZ1372" i="10"/>
  <c r="BZ1373" i="10"/>
  <c r="BZ1374" i="10"/>
  <c r="BZ1375" i="10"/>
  <c r="BZ1376" i="10"/>
  <c r="BZ1377" i="10"/>
  <c r="BZ1378" i="10"/>
  <c r="BZ1379" i="10"/>
  <c r="BZ1380" i="10"/>
  <c r="BZ1381" i="10"/>
  <c r="BZ1382" i="10"/>
  <c r="BZ1383" i="10"/>
  <c r="BZ1384" i="10"/>
  <c r="BZ1385" i="10"/>
  <c r="BZ1386" i="10"/>
  <c r="BZ1387" i="10"/>
  <c r="BZ1388" i="10"/>
  <c r="BZ1389" i="10"/>
  <c r="BZ1390" i="10"/>
  <c r="BZ1391" i="10"/>
  <c r="BZ1392" i="10"/>
  <c r="BZ1393" i="10"/>
  <c r="BZ1394" i="10"/>
  <c r="BZ1395" i="10"/>
  <c r="BZ1396" i="10"/>
  <c r="BZ1397" i="10"/>
  <c r="BZ1398" i="10"/>
  <c r="BZ1399" i="10"/>
  <c r="BZ1400" i="10"/>
  <c r="BZ1401" i="10"/>
  <c r="BZ1402" i="10"/>
  <c r="BZ1403" i="10"/>
  <c r="BZ1404" i="10"/>
  <c r="BZ1405" i="10"/>
  <c r="BZ1406" i="10"/>
  <c r="BZ1407" i="10"/>
  <c r="BZ1408" i="10"/>
  <c r="BZ1409" i="10"/>
  <c r="BZ1410" i="10"/>
  <c r="BZ1411" i="10"/>
  <c r="BZ1412" i="10"/>
  <c r="BZ1413" i="10"/>
  <c r="BZ1414" i="10"/>
  <c r="BZ1415" i="10"/>
  <c r="BZ1416" i="10"/>
  <c r="BZ1417" i="10"/>
  <c r="BZ248" i="10" l="1"/>
  <c r="BZ136" i="10"/>
  <c r="BZ285" i="10"/>
  <c r="BZ236" i="10"/>
  <c r="BZ282" i="10"/>
  <c r="BZ229" i="10"/>
  <c r="BZ273" i="10"/>
  <c r="BZ222" i="10"/>
  <c r="BZ122" i="10"/>
  <c r="BZ260" i="10"/>
  <c r="BZ216" i="10"/>
  <c r="BZ292" i="10"/>
  <c r="BZ258" i="10"/>
  <c r="BZ212" i="10"/>
  <c r="BZ244" i="10"/>
  <c r="BZ200" i="10"/>
  <c r="BZ117" i="10"/>
  <c r="BZ111" i="10"/>
  <c r="BZ97" i="10"/>
  <c r="BZ231" i="10"/>
  <c r="BZ192" i="10"/>
  <c r="BZ93" i="10"/>
  <c r="BZ228" i="10"/>
  <c r="BZ184" i="10"/>
  <c r="BZ227" i="10"/>
  <c r="BZ182" i="10"/>
  <c r="BZ270" i="10"/>
  <c r="BZ243" i="10"/>
  <c r="BZ213" i="10"/>
  <c r="BZ181" i="10"/>
  <c r="BZ75" i="10"/>
  <c r="BZ267" i="10"/>
  <c r="BZ240" i="10"/>
  <c r="BZ210" i="10"/>
  <c r="BZ172" i="10"/>
  <c r="BZ264" i="10"/>
  <c r="BZ239" i="10"/>
  <c r="BZ207" i="10"/>
  <c r="BZ169" i="10"/>
  <c r="BZ167" i="10"/>
  <c r="BZ197" i="10"/>
  <c r="BZ164" i="10"/>
  <c r="BZ150" i="10"/>
  <c r="BZ72" i="10"/>
  <c r="BZ148" i="10"/>
  <c r="BZ53" i="10"/>
  <c r="BZ141" i="10"/>
  <c r="BZ32" i="10"/>
  <c r="BZ134" i="10"/>
  <c r="BZ176" i="10"/>
  <c r="BZ132" i="10"/>
  <c r="BZ165" i="10"/>
  <c r="BZ149" i="10"/>
  <c r="BZ133" i="10"/>
  <c r="BZ115" i="10"/>
  <c r="BZ94" i="10"/>
  <c r="BZ73" i="10"/>
  <c r="BZ51" i="10"/>
  <c r="BZ31" i="10"/>
  <c r="BZ50" i="10"/>
  <c r="BZ29" i="10"/>
  <c r="BZ288" i="10"/>
  <c r="BZ272" i="10"/>
  <c r="BZ256" i="10"/>
  <c r="BZ241" i="10"/>
  <c r="BZ225" i="10"/>
  <c r="BZ209" i="10"/>
  <c r="BZ194" i="10"/>
  <c r="BZ179" i="10"/>
  <c r="BZ162" i="10"/>
  <c r="BZ147" i="10"/>
  <c r="BZ130" i="10"/>
  <c r="BZ109" i="10"/>
  <c r="BZ89" i="10"/>
  <c r="BZ70" i="10"/>
  <c r="BZ49" i="10"/>
  <c r="BZ25" i="10"/>
  <c r="BZ224" i="10"/>
  <c r="BZ208" i="10"/>
  <c r="BZ193" i="10"/>
  <c r="BZ177" i="10"/>
  <c r="BZ161" i="10"/>
  <c r="BZ145" i="10"/>
  <c r="BZ127" i="10"/>
  <c r="BZ108" i="10"/>
  <c r="BZ88" i="10"/>
  <c r="BZ69" i="10"/>
  <c r="BZ48" i="10"/>
  <c r="BZ24" i="10"/>
  <c r="BZ159" i="10"/>
  <c r="BZ144" i="10"/>
  <c r="BZ125" i="10"/>
  <c r="BZ107" i="10"/>
  <c r="BZ87" i="10"/>
  <c r="BZ65" i="10"/>
  <c r="BZ47" i="10"/>
  <c r="BZ21" i="10"/>
  <c r="BZ300" i="10"/>
  <c r="BZ284" i="10"/>
  <c r="BZ268" i="10"/>
  <c r="BZ253" i="10"/>
  <c r="BZ237" i="10"/>
  <c r="BZ221" i="10"/>
  <c r="BZ206" i="10"/>
  <c r="BZ191" i="10"/>
  <c r="BZ173" i="10"/>
  <c r="BZ158" i="10"/>
  <c r="BZ143" i="10"/>
  <c r="BZ123" i="10"/>
  <c r="BZ106" i="10"/>
  <c r="BZ86" i="10"/>
  <c r="BZ64" i="10"/>
  <c r="BZ46" i="10"/>
  <c r="BZ14" i="10"/>
  <c r="BZ105" i="10"/>
  <c r="BZ84" i="10"/>
  <c r="BZ63" i="10"/>
  <c r="BZ43" i="10"/>
  <c r="BZ12" i="10"/>
  <c r="BZ297" i="10"/>
  <c r="BZ281" i="10"/>
  <c r="BZ266" i="10"/>
  <c r="BZ251" i="10"/>
  <c r="BZ234" i="10"/>
  <c r="BZ219" i="10"/>
  <c r="BZ203" i="10"/>
  <c r="BZ186" i="10"/>
  <c r="BZ171" i="10"/>
  <c r="BZ156" i="10"/>
  <c r="BZ140" i="10"/>
  <c r="BZ121" i="10"/>
  <c r="BZ103" i="10"/>
  <c r="BZ83" i="10"/>
  <c r="BZ62" i="10"/>
  <c r="BZ38" i="10"/>
  <c r="BZ10" i="10"/>
  <c r="BZ296" i="10"/>
  <c r="BZ280" i="10"/>
  <c r="BZ265" i="10"/>
  <c r="BZ249" i="10"/>
  <c r="BZ233" i="10"/>
  <c r="BZ217" i="10"/>
  <c r="BZ201" i="10"/>
  <c r="BZ185" i="10"/>
  <c r="BZ170" i="10"/>
  <c r="BZ155" i="10"/>
  <c r="BZ137" i="10"/>
  <c r="BZ120" i="10"/>
  <c r="BZ101" i="10"/>
  <c r="BZ81" i="10"/>
  <c r="BZ60" i="10"/>
  <c r="BZ35" i="10"/>
  <c r="BZ9" i="10"/>
  <c r="BZ119" i="10"/>
  <c r="BZ100" i="10"/>
  <c r="BZ79" i="10"/>
  <c r="BZ59" i="10"/>
  <c r="BZ34" i="10"/>
  <c r="BZ8" i="10"/>
  <c r="BZ293" i="10"/>
  <c r="BZ278" i="10"/>
  <c r="BZ263" i="10"/>
  <c r="BZ245" i="10"/>
  <c r="BZ230" i="10"/>
  <c r="BZ215" i="10"/>
  <c r="BZ198" i="10"/>
  <c r="BZ183" i="10"/>
  <c r="BZ168" i="10"/>
  <c r="BZ152" i="10"/>
  <c r="BZ135" i="10"/>
  <c r="BZ118" i="10"/>
  <c r="BZ98" i="10"/>
  <c r="BZ76" i="10"/>
  <c r="BZ55" i="10"/>
  <c r="BZ33" i="10"/>
  <c r="BZ11" i="10"/>
  <c r="BZ26" i="10"/>
  <c r="BZ42" i="10"/>
  <c r="BZ54" i="10"/>
  <c r="BZ66" i="10"/>
  <c r="BZ78" i="10"/>
  <c r="BZ90" i="10"/>
  <c r="BZ102" i="10"/>
  <c r="BZ114" i="10"/>
  <c r="BZ126" i="10"/>
  <c r="BZ138" i="10"/>
  <c r="BZ13" i="10"/>
  <c r="BZ30" i="10"/>
  <c r="BZ44" i="10"/>
  <c r="BZ56" i="10"/>
  <c r="BZ68" i="10"/>
  <c r="BZ80" i="10"/>
  <c r="BZ92" i="10"/>
  <c r="BZ104" i="10"/>
  <c r="BZ116" i="10"/>
  <c r="BZ128" i="10"/>
  <c r="BZ5" i="10"/>
  <c r="BZ20" i="10"/>
  <c r="BZ36" i="10"/>
  <c r="BZ52" i="10"/>
  <c r="BZ67" i="10"/>
  <c r="BZ82" i="10"/>
  <c r="BZ96" i="10"/>
  <c r="BZ110" i="10"/>
  <c r="BZ124" i="10"/>
  <c r="BZ139" i="10"/>
  <c r="BZ151" i="10"/>
  <c r="BZ163" i="10"/>
  <c r="BZ175" i="10"/>
  <c r="BZ187" i="10"/>
  <c r="BZ199" i="10"/>
  <c r="BZ211" i="10"/>
  <c r="BZ223" i="10"/>
  <c r="BZ235" i="10"/>
  <c r="BZ247" i="10"/>
  <c r="BZ259" i="10"/>
  <c r="BZ271" i="10"/>
  <c r="BZ283" i="10"/>
  <c r="BZ295" i="10"/>
  <c r="BZ307" i="10"/>
  <c r="BZ319" i="10"/>
  <c r="BZ331" i="10"/>
  <c r="BZ343" i="10"/>
  <c r="BZ355" i="10"/>
  <c r="BZ367" i="10"/>
  <c r="BZ379" i="10"/>
  <c r="BZ391" i="10"/>
  <c r="BZ403" i="10"/>
  <c r="BZ415" i="10"/>
  <c r="BZ427" i="10"/>
  <c r="BZ439" i="10"/>
  <c r="BZ451" i="10"/>
  <c r="BZ463" i="10"/>
  <c r="BZ475" i="10"/>
  <c r="BZ487" i="10"/>
  <c r="BZ499" i="10"/>
  <c r="BZ511" i="10"/>
  <c r="BZ523" i="10"/>
  <c r="BZ535" i="10"/>
  <c r="BZ547" i="10"/>
  <c r="BZ559" i="10"/>
  <c r="BZ571" i="10"/>
  <c r="BZ583" i="10"/>
  <c r="BZ595" i="10"/>
  <c r="BZ607" i="10"/>
  <c r="BZ619" i="10"/>
  <c r="BZ631" i="10"/>
  <c r="BZ643" i="10"/>
  <c r="BZ655" i="10"/>
  <c r="BZ667" i="10"/>
  <c r="BZ679" i="10"/>
  <c r="BZ691" i="10"/>
  <c r="BZ703" i="10"/>
  <c r="BZ715" i="10"/>
  <c r="BZ727" i="10"/>
  <c r="BZ739" i="10"/>
  <c r="BZ751" i="10"/>
  <c r="BZ763" i="10"/>
  <c r="BZ6" i="10"/>
  <c r="BZ23" i="10"/>
  <c r="BZ41" i="10"/>
  <c r="BZ57" i="10"/>
  <c r="BZ71" i="10"/>
  <c r="BZ85" i="10"/>
  <c r="BZ99" i="10"/>
  <c r="BZ113" i="10"/>
  <c r="BZ129" i="10"/>
  <c r="BZ142" i="10"/>
  <c r="BZ154" i="10"/>
  <c r="BZ166" i="10"/>
  <c r="BZ178" i="10"/>
  <c r="BZ190" i="10"/>
  <c r="BZ202" i="10"/>
  <c r="BZ214" i="10"/>
  <c r="BZ226" i="10"/>
  <c r="BZ238" i="10"/>
  <c r="BZ250" i="10"/>
  <c r="BZ262" i="10"/>
  <c r="BZ274" i="10"/>
  <c r="BZ286" i="10"/>
  <c r="BZ298" i="10"/>
  <c r="BZ310" i="10"/>
  <c r="BZ322" i="10"/>
  <c r="BZ334" i="10"/>
  <c r="BZ346" i="10"/>
  <c r="BZ358" i="10"/>
  <c r="BZ370" i="10"/>
  <c r="BZ382" i="10"/>
  <c r="BZ394" i="10"/>
  <c r="BZ406" i="10"/>
  <c r="BZ418" i="10"/>
  <c r="BZ430" i="10"/>
  <c r="BZ442" i="10"/>
  <c r="BZ454" i="10"/>
  <c r="BZ466" i="10"/>
  <c r="BZ478" i="10"/>
  <c r="BZ490" i="10"/>
  <c r="BZ502" i="10"/>
  <c r="BZ514" i="10"/>
  <c r="BZ526" i="10"/>
  <c r="BZ290" i="10"/>
  <c r="BZ276" i="10"/>
  <c r="BZ261" i="10"/>
  <c r="BZ246" i="10"/>
  <c r="BZ232" i="10"/>
  <c r="BZ218" i="10"/>
  <c r="BZ204" i="10"/>
  <c r="BZ189" i="10"/>
  <c r="BZ174" i="10"/>
  <c r="BZ160" i="10"/>
  <c r="BZ146" i="10"/>
  <c r="BZ131" i="10"/>
  <c r="BZ112" i="10"/>
  <c r="BZ95" i="10"/>
  <c r="BZ77" i="10"/>
  <c r="BZ61" i="10"/>
  <c r="BZ45" i="10"/>
  <c r="BZ22" i="10"/>
  <c r="BZ4" i="10"/>
  <c r="BZ19" i="10"/>
  <c r="BZ91" i="10"/>
  <c r="BZ74" i="10"/>
  <c r="BZ58" i="10"/>
  <c r="BZ37" i="10"/>
  <c r="BZ17" i="10"/>
  <c r="BZ18" i="10"/>
  <c r="BZ40" i="10"/>
  <c r="BZ28" i="10"/>
  <c r="BZ16" i="10"/>
  <c r="BZ39" i="10"/>
  <c r="BZ27" i="10"/>
  <c r="BZ15" i="10"/>
  <c r="A1" i="22" l="1" a="1"/>
  <c r="A1" i="22" s="1"/>
  <c r="A1" i="12" a="1"/>
  <c r="A1" i="12" s="1"/>
  <c r="A1" i="21" a="1"/>
  <c r="A1" i="21" s="1"/>
  <c r="CD2" i="10"/>
  <c r="BK2" i="10"/>
  <c r="CC2" i="10"/>
  <c r="CB2" i="10"/>
  <c r="CE4" i="10" l="1"/>
  <c r="CE16" i="10"/>
  <c r="CE28" i="10"/>
  <c r="CE40" i="10"/>
  <c r="CE52" i="10"/>
  <c r="CE64" i="10"/>
  <c r="CE76" i="10"/>
  <c r="CE88" i="10"/>
  <c r="CE100" i="10"/>
  <c r="CE112" i="10"/>
  <c r="CE124" i="10"/>
  <c r="CE136" i="10"/>
  <c r="CE148" i="10"/>
  <c r="CE160" i="10"/>
  <c r="CE172" i="10"/>
  <c r="CE184" i="10"/>
  <c r="CE196" i="10"/>
  <c r="CE208" i="10"/>
  <c r="CE220" i="10"/>
  <c r="CE232" i="10"/>
  <c r="CE244" i="10"/>
  <c r="CE256" i="10"/>
  <c r="CE268" i="10"/>
  <c r="CE280" i="10"/>
  <c r="CE292" i="10"/>
  <c r="CE304" i="10"/>
  <c r="CE316" i="10"/>
  <c r="CE328" i="10"/>
  <c r="CE340" i="10"/>
  <c r="CE352" i="10"/>
  <c r="CE364" i="10"/>
  <c r="CE376" i="10"/>
  <c r="CE388" i="10"/>
  <c r="CE400" i="10"/>
  <c r="CE412" i="10"/>
  <c r="CE424" i="10"/>
  <c r="CE436" i="10"/>
  <c r="CE448" i="10"/>
  <c r="CE460" i="10"/>
  <c r="CE472" i="10"/>
  <c r="CE484" i="10"/>
  <c r="CE496" i="10"/>
  <c r="CE508" i="10"/>
  <c r="CE520" i="10"/>
  <c r="CE532" i="10"/>
  <c r="CE544" i="10"/>
  <c r="CE556" i="10"/>
  <c r="CE568" i="10"/>
  <c r="CE580" i="10"/>
  <c r="CE592" i="10"/>
  <c r="CE604" i="10"/>
  <c r="CE616" i="10"/>
  <c r="CE628" i="10"/>
  <c r="CE640" i="10"/>
  <c r="CE652" i="10"/>
  <c r="CE664" i="10"/>
  <c r="CE676" i="10"/>
  <c r="CE5" i="10"/>
  <c r="CE17" i="10"/>
  <c r="CE29" i="10"/>
  <c r="CE41" i="10"/>
  <c r="CE53" i="10"/>
  <c r="CE65" i="10"/>
  <c r="CE77" i="10"/>
  <c r="CE89" i="10"/>
  <c r="CE101" i="10"/>
  <c r="CE113" i="10"/>
  <c r="CE125" i="10"/>
  <c r="CE137" i="10"/>
  <c r="CE149" i="10"/>
  <c r="CE161" i="10"/>
  <c r="CE173" i="10"/>
  <c r="CE185" i="10"/>
  <c r="CE197" i="10"/>
  <c r="CE209" i="10"/>
  <c r="CE221" i="10"/>
  <c r="CE233" i="10"/>
  <c r="CE245" i="10"/>
  <c r="CE257" i="10"/>
  <c r="CE269" i="10"/>
  <c r="CE281" i="10"/>
  <c r="CE293" i="10"/>
  <c r="CE305" i="10"/>
  <c r="CE317" i="10"/>
  <c r="CE329" i="10"/>
  <c r="CE341" i="10"/>
  <c r="CE353" i="10"/>
  <c r="CE365" i="10"/>
  <c r="CE377" i="10"/>
  <c r="CE389" i="10"/>
  <c r="CE401" i="10"/>
  <c r="CE413" i="10"/>
  <c r="CE425" i="10"/>
  <c r="CE437" i="10"/>
  <c r="CE449" i="10"/>
  <c r="CE461" i="10"/>
  <c r="CE473" i="10"/>
  <c r="CE485" i="10"/>
  <c r="CE497" i="10"/>
  <c r="CE509" i="10"/>
  <c r="CE521" i="10"/>
  <c r="CE533" i="10"/>
  <c r="CE545" i="10"/>
  <c r="CE557" i="10"/>
  <c r="CE569" i="10"/>
  <c r="CE581" i="10"/>
  <c r="CE593" i="10"/>
  <c r="CE605" i="10"/>
  <c r="CE617" i="10"/>
  <c r="CE629" i="10"/>
  <c r="CE641" i="10"/>
  <c r="CE653" i="10"/>
  <c r="CE665" i="10"/>
  <c r="CE677" i="10"/>
  <c r="CE689" i="10"/>
  <c r="CE701" i="10"/>
  <c r="CE713" i="10"/>
  <c r="CE725" i="10"/>
  <c r="CE737" i="10"/>
  <c r="CE749" i="10"/>
  <c r="CE761" i="10"/>
  <c r="CE773" i="10"/>
  <c r="CE785" i="10"/>
  <c r="CE797" i="10"/>
  <c r="CE809" i="10"/>
  <c r="CE821" i="10"/>
  <c r="CE833" i="10"/>
  <c r="CE845" i="10"/>
  <c r="CE857" i="10"/>
  <c r="CE869" i="10"/>
  <c r="CE881" i="10"/>
  <c r="CE893" i="10"/>
  <c r="CE905" i="10"/>
  <c r="CE917" i="10"/>
  <c r="CE929" i="10"/>
  <c r="CE941" i="10"/>
  <c r="CE953" i="10"/>
  <c r="CE965" i="10"/>
  <c r="CE977" i="10"/>
  <c r="CE989" i="10"/>
  <c r="CE1001" i="10"/>
  <c r="CE1013" i="10"/>
  <c r="CE6" i="10"/>
  <c r="CE18" i="10"/>
  <c r="CE30" i="10"/>
  <c r="CE42" i="10"/>
  <c r="CE54" i="10"/>
  <c r="CE66" i="10"/>
  <c r="CE78" i="10"/>
  <c r="CE90" i="10"/>
  <c r="CE102" i="10"/>
  <c r="CE114" i="10"/>
  <c r="CE126" i="10"/>
  <c r="CE138" i="10"/>
  <c r="CE150" i="10"/>
  <c r="CE162" i="10"/>
  <c r="CE174" i="10"/>
  <c r="CE186" i="10"/>
  <c r="CE198" i="10"/>
  <c r="CE210" i="10"/>
  <c r="CE222" i="10"/>
  <c r="CE234" i="10"/>
  <c r="CE246" i="10"/>
  <c r="CE258" i="10"/>
  <c r="CE270" i="10"/>
  <c r="CE282" i="10"/>
  <c r="CE294" i="10"/>
  <c r="CE306" i="10"/>
  <c r="CE318" i="10"/>
  <c r="CE330" i="10"/>
  <c r="CE342" i="10"/>
  <c r="CE354" i="10"/>
  <c r="CE366" i="10"/>
  <c r="CE378" i="10"/>
  <c r="CE390" i="10"/>
  <c r="CE402" i="10"/>
  <c r="CE414" i="10"/>
  <c r="CE426" i="10"/>
  <c r="CE438" i="10"/>
  <c r="CE450" i="10"/>
  <c r="CE462" i="10"/>
  <c r="CE474" i="10"/>
  <c r="CE486" i="10"/>
  <c r="CE498" i="10"/>
  <c r="CE510" i="10"/>
  <c r="CE522" i="10"/>
  <c r="CE534" i="10"/>
  <c r="CE546" i="10"/>
  <c r="CE558" i="10"/>
  <c r="CE570" i="10"/>
  <c r="CE582" i="10"/>
  <c r="CE594" i="10"/>
  <c r="CE606" i="10"/>
  <c r="CE618" i="10"/>
  <c r="CE630" i="10"/>
  <c r="CE642" i="10"/>
  <c r="CE654" i="10"/>
  <c r="CE666" i="10"/>
  <c r="CE678" i="10"/>
  <c r="CE690" i="10"/>
  <c r="CE702" i="10"/>
  <c r="CE714" i="10"/>
  <c r="CE726" i="10"/>
  <c r="CE738" i="10"/>
  <c r="CE750" i="10"/>
  <c r="CE762" i="10"/>
  <c r="CE774" i="10"/>
  <c r="CE786" i="10"/>
  <c r="CE798" i="10"/>
  <c r="CE810" i="10"/>
  <c r="CE822" i="10"/>
  <c r="CE834" i="10"/>
  <c r="CE846" i="10"/>
  <c r="CE858" i="10"/>
  <c r="CE870" i="10"/>
  <c r="CE882" i="10"/>
  <c r="CE894" i="10"/>
  <c r="CE906" i="10"/>
  <c r="CE918" i="10"/>
  <c r="CE930" i="10"/>
  <c r="CE942" i="10"/>
  <c r="CE954" i="10"/>
  <c r="CE966" i="10"/>
  <c r="CE7" i="10"/>
  <c r="CE19" i="10"/>
  <c r="CE31" i="10"/>
  <c r="CE43" i="10"/>
  <c r="CE55" i="10"/>
  <c r="CE67" i="10"/>
  <c r="CE79" i="10"/>
  <c r="CE91" i="10"/>
  <c r="CE103" i="10"/>
  <c r="CE115" i="10"/>
  <c r="CE127" i="10"/>
  <c r="CE139" i="10"/>
  <c r="CE151" i="10"/>
  <c r="CE163" i="10"/>
  <c r="CE175" i="10"/>
  <c r="CE187" i="10"/>
  <c r="CE199" i="10"/>
  <c r="CE211" i="10"/>
  <c r="CE223" i="10"/>
  <c r="CE235" i="10"/>
  <c r="CE247" i="10"/>
  <c r="CE259" i="10"/>
  <c r="CE271" i="10"/>
  <c r="CE283" i="10"/>
  <c r="CE295" i="10"/>
  <c r="CE307" i="10"/>
  <c r="CE319" i="10"/>
  <c r="CE331" i="10"/>
  <c r="CE343" i="10"/>
  <c r="CE355" i="10"/>
  <c r="CE367" i="10"/>
  <c r="CE379" i="10"/>
  <c r="CE391" i="10"/>
  <c r="CE403" i="10"/>
  <c r="CE415" i="10"/>
  <c r="CE427" i="10"/>
  <c r="CE439" i="10"/>
  <c r="CE451" i="10"/>
  <c r="CE463" i="10"/>
  <c r="CE475" i="10"/>
  <c r="CE487" i="10"/>
  <c r="CE499" i="10"/>
  <c r="CE511" i="10"/>
  <c r="CE523" i="10"/>
  <c r="CE535" i="10"/>
  <c r="CE547" i="10"/>
  <c r="CE559" i="10"/>
  <c r="CE571" i="10"/>
  <c r="CE583" i="10"/>
  <c r="CE595" i="10"/>
  <c r="CE607" i="10"/>
  <c r="CE619" i="10"/>
  <c r="CE631" i="10"/>
  <c r="CE643" i="10"/>
  <c r="CE655" i="10"/>
  <c r="CE667" i="10"/>
  <c r="CE679" i="10"/>
  <c r="CE691" i="10"/>
  <c r="CE703" i="10"/>
  <c r="CE715" i="10"/>
  <c r="CE727" i="10"/>
  <c r="CE739" i="10"/>
  <c r="CE751" i="10"/>
  <c r="CE763" i="10"/>
  <c r="CE775" i="10"/>
  <c r="CE787" i="10"/>
  <c r="CE799" i="10"/>
  <c r="CE811" i="10"/>
  <c r="CE8" i="10"/>
  <c r="CE20" i="10"/>
  <c r="CE32" i="10"/>
  <c r="CE44" i="10"/>
  <c r="CE56" i="10"/>
  <c r="CE68" i="10"/>
  <c r="CE80" i="10"/>
  <c r="CE92" i="10"/>
  <c r="CE104" i="10"/>
  <c r="CE116" i="10"/>
  <c r="CE128" i="10"/>
  <c r="CE140" i="10"/>
  <c r="CE152" i="10"/>
  <c r="CE164" i="10"/>
  <c r="CE176" i="10"/>
  <c r="CE188" i="10"/>
  <c r="CE200" i="10"/>
  <c r="CE212" i="10"/>
  <c r="CE224" i="10"/>
  <c r="CE236" i="10"/>
  <c r="CE248" i="10"/>
  <c r="CE260" i="10"/>
  <c r="CE272" i="10"/>
  <c r="CE284" i="10"/>
  <c r="CE296" i="10"/>
  <c r="CE308" i="10"/>
  <c r="CE320" i="10"/>
  <c r="CE332" i="10"/>
  <c r="CE344" i="10"/>
  <c r="CE356" i="10"/>
  <c r="CE368" i="10"/>
  <c r="CE380" i="10"/>
  <c r="CE392" i="10"/>
  <c r="CE404" i="10"/>
  <c r="CE416" i="10"/>
  <c r="CE428" i="10"/>
  <c r="CE440" i="10"/>
  <c r="CE452" i="10"/>
  <c r="CE464" i="10"/>
  <c r="CE476" i="10"/>
  <c r="CE488" i="10"/>
  <c r="CE500" i="10"/>
  <c r="CE512" i="10"/>
  <c r="CE9" i="10"/>
  <c r="CE21" i="10"/>
  <c r="CE33" i="10"/>
  <c r="CE45" i="10"/>
  <c r="CE57" i="10"/>
  <c r="CE69" i="10"/>
  <c r="CE81" i="10"/>
  <c r="CE93" i="10"/>
  <c r="CE105" i="10"/>
  <c r="CE117" i="10"/>
  <c r="CE129" i="10"/>
  <c r="CE141" i="10"/>
  <c r="CE153" i="10"/>
  <c r="CE165" i="10"/>
  <c r="CE177" i="10"/>
  <c r="CE189" i="10"/>
  <c r="CE201" i="10"/>
  <c r="CE213" i="10"/>
  <c r="CE225" i="10"/>
  <c r="CE237" i="10"/>
  <c r="CE249" i="10"/>
  <c r="CE261" i="10"/>
  <c r="CE273" i="10"/>
  <c r="CE285" i="10"/>
  <c r="CE297" i="10"/>
  <c r="CE309" i="10"/>
  <c r="CE321" i="10"/>
  <c r="CE333" i="10"/>
  <c r="CE345" i="10"/>
  <c r="CE357" i="10"/>
  <c r="CE369" i="10"/>
  <c r="CE381" i="10"/>
  <c r="CE393" i="10"/>
  <c r="CE405" i="10"/>
  <c r="CE417" i="10"/>
  <c r="CE429" i="10"/>
  <c r="CE441" i="10"/>
  <c r="CE453" i="10"/>
  <c r="CE465" i="10"/>
  <c r="CE477" i="10"/>
  <c r="CE489" i="10"/>
  <c r="CE501" i="10"/>
  <c r="CE513" i="10"/>
  <c r="CE525" i="10"/>
  <c r="CE537" i="10"/>
  <c r="CE549" i="10"/>
  <c r="CE561" i="10"/>
  <c r="CE573" i="10"/>
  <c r="CE585" i="10"/>
  <c r="CE597" i="10"/>
  <c r="CE10" i="10"/>
  <c r="CE22" i="10"/>
  <c r="CE34" i="10"/>
  <c r="CE46" i="10"/>
  <c r="CE58" i="10"/>
  <c r="CE70" i="10"/>
  <c r="CE82" i="10"/>
  <c r="CE94" i="10"/>
  <c r="CE106" i="10"/>
  <c r="CE118" i="10"/>
  <c r="CE130" i="10"/>
  <c r="CE142" i="10"/>
  <c r="CE154" i="10"/>
  <c r="CE166" i="10"/>
  <c r="CE178" i="10"/>
  <c r="CE190" i="10"/>
  <c r="CE202" i="10"/>
  <c r="CE214" i="10"/>
  <c r="CE226" i="10"/>
  <c r="CE238" i="10"/>
  <c r="CE250" i="10"/>
  <c r="CE11" i="10"/>
  <c r="CE23" i="10"/>
  <c r="CE35" i="10"/>
  <c r="CE47" i="10"/>
  <c r="CE59" i="10"/>
  <c r="CE71" i="10"/>
  <c r="CE83" i="10"/>
  <c r="CE95" i="10"/>
  <c r="CE107" i="10"/>
  <c r="CE119" i="10"/>
  <c r="CE131" i="10"/>
  <c r="CE143" i="10"/>
  <c r="CE155" i="10"/>
  <c r="CE167" i="10"/>
  <c r="CE179" i="10"/>
  <c r="CE191" i="10"/>
  <c r="CE203" i="10"/>
  <c r="CE215" i="10"/>
  <c r="CE227" i="10"/>
  <c r="CE239" i="10"/>
  <c r="CE251" i="10"/>
  <c r="CE263" i="10"/>
  <c r="CE275" i="10"/>
  <c r="CE287" i="10"/>
  <c r="CE299" i="10"/>
  <c r="CE311" i="10"/>
  <c r="CE323" i="10"/>
  <c r="CE335" i="10"/>
  <c r="CE347" i="10"/>
  <c r="CE359" i="10"/>
  <c r="CE371" i="10"/>
  <c r="CE383" i="10"/>
  <c r="CE395" i="10"/>
  <c r="CE407" i="10"/>
  <c r="CE419" i="10"/>
  <c r="CE431" i="10"/>
  <c r="CE443" i="10"/>
  <c r="CE455" i="10"/>
  <c r="CE467" i="10"/>
  <c r="CE13" i="10"/>
  <c r="CE25" i="10"/>
  <c r="CE37" i="10"/>
  <c r="CE49" i="10"/>
  <c r="CE61" i="10"/>
  <c r="CE73" i="10"/>
  <c r="CE85" i="10"/>
  <c r="CE97" i="10"/>
  <c r="CE109" i="10"/>
  <c r="CE121" i="10"/>
  <c r="CE133" i="10"/>
  <c r="CE145" i="10"/>
  <c r="CE157" i="10"/>
  <c r="CE169" i="10"/>
  <c r="CE181" i="10"/>
  <c r="CE193" i="10"/>
  <c r="CE205" i="10"/>
  <c r="CE217" i="10"/>
  <c r="CE229" i="10"/>
  <c r="CE241" i="10"/>
  <c r="CE253" i="10"/>
  <c r="CE265" i="10"/>
  <c r="CE277" i="10"/>
  <c r="CE289" i="10"/>
  <c r="CE301" i="10"/>
  <c r="CE313" i="10"/>
  <c r="CE325" i="10"/>
  <c r="CE337" i="10"/>
  <c r="CE349" i="10"/>
  <c r="CE361" i="10"/>
  <c r="CE373" i="10"/>
  <c r="CE385" i="10"/>
  <c r="CE397" i="10"/>
  <c r="CE409" i="10"/>
  <c r="CE421" i="10"/>
  <c r="CE433" i="10"/>
  <c r="CE445" i="10"/>
  <c r="CE457" i="10"/>
  <c r="CE469" i="10"/>
  <c r="CE481" i="10"/>
  <c r="CE12" i="10"/>
  <c r="CE60" i="10"/>
  <c r="CE108" i="10"/>
  <c r="CE156" i="10"/>
  <c r="CE204" i="10"/>
  <c r="CE252" i="10"/>
  <c r="CE288" i="10"/>
  <c r="CE324" i="10"/>
  <c r="CE360" i="10"/>
  <c r="CE396" i="10"/>
  <c r="CE432" i="10"/>
  <c r="CE468" i="10"/>
  <c r="CE494" i="10"/>
  <c r="CE518" i="10"/>
  <c r="CE540" i="10"/>
  <c r="CE562" i="10"/>
  <c r="CE579" i="10"/>
  <c r="CE601" i="10"/>
  <c r="CE621" i="10"/>
  <c r="CE637" i="10"/>
  <c r="CE657" i="10"/>
  <c r="CE673" i="10"/>
  <c r="CE692" i="10"/>
  <c r="CE707" i="10"/>
  <c r="CE722" i="10"/>
  <c r="CE740" i="10"/>
  <c r="CE755" i="10"/>
  <c r="CE770" i="10"/>
  <c r="CE788" i="10"/>
  <c r="CE803" i="10"/>
  <c r="CE818" i="10"/>
  <c r="CE832" i="10"/>
  <c r="CE848" i="10"/>
  <c r="CE862" i="10"/>
  <c r="CE876" i="10"/>
  <c r="CE890" i="10"/>
  <c r="CE904" i="10"/>
  <c r="CE920" i="10"/>
  <c r="CE934" i="10"/>
  <c r="CE948" i="10"/>
  <c r="CE962" i="10"/>
  <c r="CE976" i="10"/>
  <c r="CE990" i="10"/>
  <c r="CE1003" i="10"/>
  <c r="CE1016" i="10"/>
  <c r="CE1028" i="10"/>
  <c r="CE1040" i="10"/>
  <c r="CE1052" i="10"/>
  <c r="CE1064" i="10"/>
  <c r="CE1076" i="10"/>
  <c r="CE1088" i="10"/>
  <c r="CE1100" i="10"/>
  <c r="CE1112" i="10"/>
  <c r="CE1124" i="10"/>
  <c r="CE1136" i="10"/>
  <c r="CE1148" i="10"/>
  <c r="CE1160" i="10"/>
  <c r="CE1172" i="10"/>
  <c r="CE1184" i="10"/>
  <c r="CE1196" i="10"/>
  <c r="CE1208" i="10"/>
  <c r="CE1220" i="10"/>
  <c r="CE1232" i="10"/>
  <c r="CE1244" i="10"/>
  <c r="CE1256" i="10"/>
  <c r="CE1268" i="10"/>
  <c r="CE1280" i="10"/>
  <c r="CE1292" i="10"/>
  <c r="CE1304" i="10"/>
  <c r="CE1316" i="10"/>
  <c r="CE1328" i="10"/>
  <c r="CE1340" i="10"/>
  <c r="CE1352" i="10"/>
  <c r="CE1364" i="10"/>
  <c r="CE1376" i="10"/>
  <c r="CE1388" i="10"/>
  <c r="CE1400" i="10"/>
  <c r="CE1412" i="10"/>
  <c r="CE14" i="10"/>
  <c r="CE62" i="10"/>
  <c r="CE110" i="10"/>
  <c r="CE158" i="10"/>
  <c r="CE206" i="10"/>
  <c r="CE254" i="10"/>
  <c r="CE290" i="10"/>
  <c r="CE326" i="10"/>
  <c r="CE362" i="10"/>
  <c r="CE398" i="10"/>
  <c r="CE434" i="10"/>
  <c r="CE470" i="10"/>
  <c r="CE495" i="10"/>
  <c r="CE519" i="10"/>
  <c r="CE541" i="10"/>
  <c r="CE563" i="10"/>
  <c r="CE584" i="10"/>
  <c r="CE602" i="10"/>
  <c r="CE622" i="10"/>
  <c r="CE638" i="10"/>
  <c r="CE658" i="10"/>
  <c r="CE674" i="10"/>
  <c r="CE693" i="10"/>
  <c r="CE708" i="10"/>
  <c r="CE723" i="10"/>
  <c r="CE741" i="10"/>
  <c r="CE756" i="10"/>
  <c r="CE771" i="10"/>
  <c r="CE789" i="10"/>
  <c r="CE804" i="10"/>
  <c r="CE819" i="10"/>
  <c r="CE835" i="10"/>
  <c r="CE849" i="10"/>
  <c r="CE863" i="10"/>
  <c r="CE877" i="10"/>
  <c r="CE891" i="10"/>
  <c r="CE907" i="10"/>
  <c r="CE921" i="10"/>
  <c r="CE935" i="10"/>
  <c r="CE949" i="10"/>
  <c r="CE963" i="10"/>
  <c r="CE978" i="10"/>
  <c r="CE991" i="10"/>
  <c r="CE1004" i="10"/>
  <c r="CE1017" i="10"/>
  <c r="CE1029" i="10"/>
  <c r="CE1041" i="10"/>
  <c r="CE1053" i="10"/>
  <c r="CE1065" i="10"/>
  <c r="CE1077" i="10"/>
  <c r="CE1089" i="10"/>
  <c r="CE1101" i="10"/>
  <c r="CE1113" i="10"/>
  <c r="CE1125" i="10"/>
  <c r="CE1137" i="10"/>
  <c r="CE1149" i="10"/>
  <c r="CE1161" i="10"/>
  <c r="CE1173" i="10"/>
  <c r="CE1185" i="10"/>
  <c r="CE1197" i="10"/>
  <c r="CE1209" i="10"/>
  <c r="CE1221" i="10"/>
  <c r="CE1233" i="10"/>
  <c r="CE1245" i="10"/>
  <c r="CE1257" i="10"/>
  <c r="CE1269" i="10"/>
  <c r="CE1281" i="10"/>
  <c r="CE1293" i="10"/>
  <c r="CE1305" i="10"/>
  <c r="CE1317" i="10"/>
  <c r="CE1329" i="10"/>
  <c r="CE1341" i="10"/>
  <c r="CE1353" i="10"/>
  <c r="CE1365" i="10"/>
  <c r="CE1377" i="10"/>
  <c r="CE1389" i="10"/>
  <c r="CE1401" i="10"/>
  <c r="CE15" i="10"/>
  <c r="CE63" i="10"/>
  <c r="CE111" i="10"/>
  <c r="CE159" i="10"/>
  <c r="CE207" i="10"/>
  <c r="CE255" i="10"/>
  <c r="CE291" i="10"/>
  <c r="CE327" i="10"/>
  <c r="CE363" i="10"/>
  <c r="CE399" i="10"/>
  <c r="CE435" i="10"/>
  <c r="CE471" i="10"/>
  <c r="CE502" i="10"/>
  <c r="CE524" i="10"/>
  <c r="CE542" i="10"/>
  <c r="CE564" i="10"/>
  <c r="CE586" i="10"/>
  <c r="CE603" i="10"/>
  <c r="CE623" i="10"/>
  <c r="CE639" i="10"/>
  <c r="CE659" i="10"/>
  <c r="CE675" i="10"/>
  <c r="CE694" i="10"/>
  <c r="CE709" i="10"/>
  <c r="CE724" i="10"/>
  <c r="CE742" i="10"/>
  <c r="CE757" i="10"/>
  <c r="CE772" i="10"/>
  <c r="CE790" i="10"/>
  <c r="CE805" i="10"/>
  <c r="CE820" i="10"/>
  <c r="CE836" i="10"/>
  <c r="CE850" i="10"/>
  <c r="CE864" i="10"/>
  <c r="CE878" i="10"/>
  <c r="CE892" i="10"/>
  <c r="CE908" i="10"/>
  <c r="CE922" i="10"/>
  <c r="CE936" i="10"/>
  <c r="CE950" i="10"/>
  <c r="CE964" i="10"/>
  <c r="CE979" i="10"/>
  <c r="CE992" i="10"/>
  <c r="CE1005" i="10"/>
  <c r="CE1018" i="10"/>
  <c r="CE1030" i="10"/>
  <c r="CE1042" i="10"/>
  <c r="CE1054" i="10"/>
  <c r="CE1066" i="10"/>
  <c r="CE1078" i="10"/>
  <c r="CE1090" i="10"/>
  <c r="CE1102" i="10"/>
  <c r="CE1114" i="10"/>
  <c r="CE1126" i="10"/>
  <c r="CE1138" i="10"/>
  <c r="CE1150" i="10"/>
  <c r="CE1162" i="10"/>
  <c r="CE1174" i="10"/>
  <c r="CE1186" i="10"/>
  <c r="CE1198" i="10"/>
  <c r="CE1210" i="10"/>
  <c r="CE1222" i="10"/>
  <c r="CE1234" i="10"/>
  <c r="CE1246" i="10"/>
  <c r="CE1258" i="10"/>
  <c r="CE1270" i="10"/>
  <c r="CE1282" i="10"/>
  <c r="CE1294" i="10"/>
  <c r="CE1306" i="10"/>
  <c r="CE1318" i="10"/>
  <c r="CE1330" i="10"/>
  <c r="CE1342" i="10"/>
  <c r="CE1354" i="10"/>
  <c r="CE1366" i="10"/>
  <c r="CE1378" i="10"/>
  <c r="CE1390" i="10"/>
  <c r="CE1402" i="10"/>
  <c r="CE1414" i="10"/>
  <c r="CE24" i="10"/>
  <c r="CE72" i="10"/>
  <c r="CE120" i="10"/>
  <c r="CE168" i="10"/>
  <c r="CE216" i="10"/>
  <c r="CE262" i="10"/>
  <c r="CE298" i="10"/>
  <c r="CE334" i="10"/>
  <c r="CE370" i="10"/>
  <c r="CE406" i="10"/>
  <c r="CE442" i="10"/>
  <c r="CE478" i="10"/>
  <c r="CE503" i="10"/>
  <c r="CE526" i="10"/>
  <c r="CE543" i="10"/>
  <c r="CE565" i="10"/>
  <c r="CE587" i="10"/>
  <c r="CE608" i="10"/>
  <c r="CE624" i="10"/>
  <c r="CE644" i="10"/>
  <c r="CE660" i="10"/>
  <c r="CE680" i="10"/>
  <c r="CE695" i="10"/>
  <c r="CE710" i="10"/>
  <c r="CE728" i="10"/>
  <c r="CE743" i="10"/>
  <c r="CE758" i="10"/>
  <c r="CE776" i="10"/>
  <c r="CE791" i="10"/>
  <c r="CE806" i="10"/>
  <c r="CE823" i="10"/>
  <c r="CE837" i="10"/>
  <c r="CE851" i="10"/>
  <c r="CE865" i="10"/>
  <c r="CE879" i="10"/>
  <c r="CE895" i="10"/>
  <c r="CE909" i="10"/>
  <c r="CE923" i="10"/>
  <c r="CE937" i="10"/>
  <c r="CE951" i="10"/>
  <c r="CE967" i="10"/>
  <c r="CE980" i="10"/>
  <c r="CE993" i="10"/>
  <c r="CE1006" i="10"/>
  <c r="CE1019" i="10"/>
  <c r="CE1031" i="10"/>
  <c r="CE1043" i="10"/>
  <c r="CE1055" i="10"/>
  <c r="CE1067" i="10"/>
  <c r="CE1079" i="10"/>
  <c r="CE1091" i="10"/>
  <c r="CE1103" i="10"/>
  <c r="CE1115" i="10"/>
  <c r="CE1127" i="10"/>
  <c r="CE1139" i="10"/>
  <c r="CE1151" i="10"/>
  <c r="CE1163" i="10"/>
  <c r="CE1175" i="10"/>
  <c r="CE1187" i="10"/>
  <c r="CE1199" i="10"/>
  <c r="CE1211" i="10"/>
  <c r="CE1223" i="10"/>
  <c r="CE1235" i="10"/>
  <c r="CE1247" i="10"/>
  <c r="CE1259" i="10"/>
  <c r="CE1271" i="10"/>
  <c r="CE1283" i="10"/>
  <c r="CE1295" i="10"/>
  <c r="CE1307" i="10"/>
  <c r="CE1319" i="10"/>
  <c r="CE1331" i="10"/>
  <c r="CE1343" i="10"/>
  <c r="CE1355" i="10"/>
  <c r="CE1367" i="10"/>
  <c r="CE1379" i="10"/>
  <c r="CE1391" i="10"/>
  <c r="CE1403" i="10"/>
  <c r="CE1415" i="10"/>
  <c r="CE26" i="10"/>
  <c r="CE74" i="10"/>
  <c r="CE122" i="10"/>
  <c r="CE170" i="10"/>
  <c r="CE218" i="10"/>
  <c r="CE264" i="10"/>
  <c r="CE300" i="10"/>
  <c r="CE336" i="10"/>
  <c r="CE372" i="10"/>
  <c r="CE408" i="10"/>
  <c r="CE444" i="10"/>
  <c r="CE479" i="10"/>
  <c r="CE504" i="10"/>
  <c r="CE527" i="10"/>
  <c r="CE548" i="10"/>
  <c r="CE566" i="10"/>
  <c r="CE588" i="10"/>
  <c r="CE609" i="10"/>
  <c r="CE625" i="10"/>
  <c r="CE645" i="10"/>
  <c r="CE661" i="10"/>
  <c r="CE681" i="10"/>
  <c r="CE696" i="10"/>
  <c r="CE711" i="10"/>
  <c r="CE729" i="10"/>
  <c r="CE744" i="10"/>
  <c r="CE759" i="10"/>
  <c r="CE777" i="10"/>
  <c r="CE792" i="10"/>
  <c r="CE807" i="10"/>
  <c r="CE824" i="10"/>
  <c r="CE838" i="10"/>
  <c r="CE852" i="10"/>
  <c r="CE866" i="10"/>
  <c r="CE880" i="10"/>
  <c r="CE896" i="10"/>
  <c r="CE910" i="10"/>
  <c r="CE924" i="10"/>
  <c r="CE938" i="10"/>
  <c r="CE952" i="10"/>
  <c r="CE968" i="10"/>
  <c r="CE981" i="10"/>
  <c r="CE994" i="10"/>
  <c r="CE1007" i="10"/>
  <c r="CE1020" i="10"/>
  <c r="CE1032" i="10"/>
  <c r="CE1044" i="10"/>
  <c r="CE1056" i="10"/>
  <c r="CE1068" i="10"/>
  <c r="CE1080" i="10"/>
  <c r="CE1092" i="10"/>
  <c r="CE1104" i="10"/>
  <c r="CE1116" i="10"/>
  <c r="CE1128" i="10"/>
  <c r="CE1140" i="10"/>
  <c r="CE1152" i="10"/>
  <c r="CE1164" i="10"/>
  <c r="CE1176" i="10"/>
  <c r="CE1188" i="10"/>
  <c r="CE1200" i="10"/>
  <c r="CE1212" i="10"/>
  <c r="CE1224" i="10"/>
  <c r="CE1236" i="10"/>
  <c r="CE1248" i="10"/>
  <c r="CE1260" i="10"/>
  <c r="CE1272" i="10"/>
  <c r="CE1284" i="10"/>
  <c r="CE1296" i="10"/>
  <c r="CE1308" i="10"/>
  <c r="CE1320" i="10"/>
  <c r="CE27" i="10"/>
  <c r="CE75" i="10"/>
  <c r="CE123" i="10"/>
  <c r="CE171" i="10"/>
  <c r="CE219" i="10"/>
  <c r="CE266" i="10"/>
  <c r="CE302" i="10"/>
  <c r="CE338" i="10"/>
  <c r="CE374" i="10"/>
  <c r="CE410" i="10"/>
  <c r="CE446" i="10"/>
  <c r="CE480" i="10"/>
  <c r="CE505" i="10"/>
  <c r="CE528" i="10"/>
  <c r="CE550" i="10"/>
  <c r="CE567" i="10"/>
  <c r="CE589" i="10"/>
  <c r="CE610" i="10"/>
  <c r="CE626" i="10"/>
  <c r="CE646" i="10"/>
  <c r="CE662" i="10"/>
  <c r="CE682" i="10"/>
  <c r="CE697" i="10"/>
  <c r="CE712" i="10"/>
  <c r="CE730" i="10"/>
  <c r="CE745" i="10"/>
  <c r="CE760" i="10"/>
  <c r="CE778" i="10"/>
  <c r="CE793" i="10"/>
  <c r="CE808" i="10"/>
  <c r="CE825" i="10"/>
  <c r="CE839" i="10"/>
  <c r="CE853" i="10"/>
  <c r="CE867" i="10"/>
  <c r="CE883" i="10"/>
  <c r="CE897" i="10"/>
  <c r="CE911" i="10"/>
  <c r="CE925" i="10"/>
  <c r="CE939" i="10"/>
  <c r="CE955" i="10"/>
  <c r="CE969" i="10"/>
  <c r="CE982" i="10"/>
  <c r="CE995" i="10"/>
  <c r="CE1008" i="10"/>
  <c r="CE1021" i="10"/>
  <c r="CE1033" i="10"/>
  <c r="CE1045" i="10"/>
  <c r="CE1057" i="10"/>
  <c r="CE1069" i="10"/>
  <c r="CE1081" i="10"/>
  <c r="CE1093" i="10"/>
  <c r="CE36" i="10"/>
  <c r="CE84" i="10"/>
  <c r="CE132" i="10"/>
  <c r="CE180" i="10"/>
  <c r="CE228" i="10"/>
  <c r="CE267" i="10"/>
  <c r="CE303" i="10"/>
  <c r="CE339" i="10"/>
  <c r="CE375" i="10"/>
  <c r="CE411" i="10"/>
  <c r="CE447" i="10"/>
  <c r="CE482" i="10"/>
  <c r="CE506" i="10"/>
  <c r="CE529" i="10"/>
  <c r="CE551" i="10"/>
  <c r="CE572" i="10"/>
  <c r="CE590" i="10"/>
  <c r="CE611" i="10"/>
  <c r="CE627" i="10"/>
  <c r="CE647" i="10"/>
  <c r="CE663" i="10"/>
  <c r="CE683" i="10"/>
  <c r="CE698" i="10"/>
  <c r="CE716" i="10"/>
  <c r="CE731" i="10"/>
  <c r="CE746" i="10"/>
  <c r="CE764" i="10"/>
  <c r="CE779" i="10"/>
  <c r="CE794" i="10"/>
  <c r="CE812" i="10"/>
  <c r="CE826" i="10"/>
  <c r="CE840" i="10"/>
  <c r="CE854" i="10"/>
  <c r="CE868" i="10"/>
  <c r="CE884" i="10"/>
  <c r="CE898" i="10"/>
  <c r="CE912" i="10"/>
  <c r="CE926" i="10"/>
  <c r="CE940" i="10"/>
  <c r="CE956" i="10"/>
  <c r="CE970" i="10"/>
  <c r="CE983" i="10"/>
  <c r="CE996" i="10"/>
  <c r="CE1009" i="10"/>
  <c r="CE1022" i="10"/>
  <c r="CE1034" i="10"/>
  <c r="CE1046" i="10"/>
  <c r="CE1058" i="10"/>
  <c r="CE1070" i="10"/>
  <c r="CE1082" i="10"/>
  <c r="CE1094" i="10"/>
  <c r="CE1106" i="10"/>
  <c r="CE1118" i="10"/>
  <c r="CE1130" i="10"/>
  <c r="CE1142" i="10"/>
  <c r="CE1154" i="10"/>
  <c r="CE1166" i="10"/>
  <c r="CE1178" i="10"/>
  <c r="CE1190" i="10"/>
  <c r="CE38" i="10"/>
  <c r="CE86" i="10"/>
  <c r="CE134" i="10"/>
  <c r="CE182" i="10"/>
  <c r="CE230" i="10"/>
  <c r="CE274" i="10"/>
  <c r="CE310" i="10"/>
  <c r="CE346" i="10"/>
  <c r="CE382" i="10"/>
  <c r="CE418" i="10"/>
  <c r="CE454" i="10"/>
  <c r="CE483" i="10"/>
  <c r="CE507" i="10"/>
  <c r="CE530" i="10"/>
  <c r="CE552" i="10"/>
  <c r="CE574" i="10"/>
  <c r="CE591" i="10"/>
  <c r="CE612" i="10"/>
  <c r="CE632" i="10"/>
  <c r="CE648" i="10"/>
  <c r="CE668" i="10"/>
  <c r="CE684" i="10"/>
  <c r="CE699" i="10"/>
  <c r="CE717" i="10"/>
  <c r="CE732" i="10"/>
  <c r="CE747" i="10"/>
  <c r="CE765" i="10"/>
  <c r="CE780" i="10"/>
  <c r="CE795" i="10"/>
  <c r="CE813" i="10"/>
  <c r="CE827" i="10"/>
  <c r="CE841" i="10"/>
  <c r="CE855" i="10"/>
  <c r="CE871" i="10"/>
  <c r="CE885" i="10"/>
  <c r="CE899" i="10"/>
  <c r="CE913" i="10"/>
  <c r="CE927" i="10"/>
  <c r="CE943" i="10"/>
  <c r="CE957" i="10"/>
  <c r="CE971" i="10"/>
  <c r="CE984" i="10"/>
  <c r="CE997" i="10"/>
  <c r="CE1010" i="10"/>
  <c r="CE1023" i="10"/>
  <c r="CE1035" i="10"/>
  <c r="CE1047" i="10"/>
  <c r="CE1059" i="10"/>
  <c r="CE1071" i="10"/>
  <c r="CE1083" i="10"/>
  <c r="CE1095" i="10"/>
  <c r="CE1107" i="10"/>
  <c r="CE39" i="10"/>
  <c r="CE87" i="10"/>
  <c r="CE135" i="10"/>
  <c r="CE183" i="10"/>
  <c r="CE231" i="10"/>
  <c r="CE276" i="10"/>
  <c r="CE312" i="10"/>
  <c r="CE348" i="10"/>
  <c r="CE384" i="10"/>
  <c r="CE420" i="10"/>
  <c r="CE456" i="10"/>
  <c r="CE490" i="10"/>
  <c r="CE514" i="10"/>
  <c r="CE531" i="10"/>
  <c r="CE553" i="10"/>
  <c r="CE575" i="10"/>
  <c r="CE596" i="10"/>
  <c r="CE613" i="10"/>
  <c r="CE633" i="10"/>
  <c r="CE649" i="10"/>
  <c r="CE669" i="10"/>
  <c r="CE685" i="10"/>
  <c r="CE700" i="10"/>
  <c r="CE718" i="10"/>
  <c r="CE733" i="10"/>
  <c r="CE748" i="10"/>
  <c r="CE766" i="10"/>
  <c r="CE781" i="10"/>
  <c r="CE796" i="10"/>
  <c r="CE814" i="10"/>
  <c r="CE828" i="10"/>
  <c r="CE842" i="10"/>
  <c r="CE856" i="10"/>
  <c r="CE872" i="10"/>
  <c r="CE886" i="10"/>
  <c r="CE900" i="10"/>
  <c r="CE914" i="10"/>
  <c r="CE928" i="10"/>
  <c r="CE944" i="10"/>
  <c r="CE958" i="10"/>
  <c r="CE972" i="10"/>
  <c r="CE985" i="10"/>
  <c r="CE998" i="10"/>
  <c r="CE1011" i="10"/>
  <c r="CE1024" i="10"/>
  <c r="CE48" i="10"/>
  <c r="CE96" i="10"/>
  <c r="CE144" i="10"/>
  <c r="CE192" i="10"/>
  <c r="CE240" i="10"/>
  <c r="CE278" i="10"/>
  <c r="CE314" i="10"/>
  <c r="CE350" i="10"/>
  <c r="CE386" i="10"/>
  <c r="CE422" i="10"/>
  <c r="CE458" i="10"/>
  <c r="CE491" i="10"/>
  <c r="CE515" i="10"/>
  <c r="CE536" i="10"/>
  <c r="CE554" i="10"/>
  <c r="CE576" i="10"/>
  <c r="CE598" i="10"/>
  <c r="CE614" i="10"/>
  <c r="CE634" i="10"/>
  <c r="CE650" i="10"/>
  <c r="CE670" i="10"/>
  <c r="CE686" i="10"/>
  <c r="CE704" i="10"/>
  <c r="CE719" i="10"/>
  <c r="CE734" i="10"/>
  <c r="CE752" i="10"/>
  <c r="CE767" i="10"/>
  <c r="CE782" i="10"/>
  <c r="CE800" i="10"/>
  <c r="CE815" i="10"/>
  <c r="CE829" i="10"/>
  <c r="CE843" i="10"/>
  <c r="CE859" i="10"/>
  <c r="CE873" i="10"/>
  <c r="CE887" i="10"/>
  <c r="CE901" i="10"/>
  <c r="CE915" i="10"/>
  <c r="CE931" i="10"/>
  <c r="CE945" i="10"/>
  <c r="CE50" i="10"/>
  <c r="CE98" i="10"/>
  <c r="CE146" i="10"/>
  <c r="CE194" i="10"/>
  <c r="CE242" i="10"/>
  <c r="CE279" i="10"/>
  <c r="CE315" i="10"/>
  <c r="CE351" i="10"/>
  <c r="CE387" i="10"/>
  <c r="CE423" i="10"/>
  <c r="CE459" i="10"/>
  <c r="CE492" i="10"/>
  <c r="CE516" i="10"/>
  <c r="CE538" i="10"/>
  <c r="CE555" i="10"/>
  <c r="CE577" i="10"/>
  <c r="CE599" i="10"/>
  <c r="CE615" i="10"/>
  <c r="CE635" i="10"/>
  <c r="CE651" i="10"/>
  <c r="CE671" i="10"/>
  <c r="CE687" i="10"/>
  <c r="CE705" i="10"/>
  <c r="CE720" i="10"/>
  <c r="CE735" i="10"/>
  <c r="CE753" i="10"/>
  <c r="CE768" i="10"/>
  <c r="CE783" i="10"/>
  <c r="CE801" i="10"/>
  <c r="CE816" i="10"/>
  <c r="CE830" i="10"/>
  <c r="CE844" i="10"/>
  <c r="CE51" i="10"/>
  <c r="CE517" i="10"/>
  <c r="CE736" i="10"/>
  <c r="CE888" i="10"/>
  <c r="CE961" i="10"/>
  <c r="CE1015" i="10"/>
  <c r="CE1060" i="10"/>
  <c r="CE1096" i="10"/>
  <c r="CE1121" i="10"/>
  <c r="CE1145" i="10"/>
  <c r="CE1169" i="10"/>
  <c r="CE1193" i="10"/>
  <c r="CE1215" i="10"/>
  <c r="CE1237" i="10"/>
  <c r="CE1254" i="10"/>
  <c r="CE1276" i="10"/>
  <c r="CE1298" i="10"/>
  <c r="CE1315" i="10"/>
  <c r="CE1336" i="10"/>
  <c r="CE1356" i="10"/>
  <c r="CE1372" i="10"/>
  <c r="CE1392" i="10"/>
  <c r="CE1408" i="10"/>
  <c r="CE99" i="10"/>
  <c r="CE539" i="10"/>
  <c r="CE754" i="10"/>
  <c r="CE889" i="10"/>
  <c r="CE973" i="10"/>
  <c r="CE1025" i="10"/>
  <c r="CE1061" i="10"/>
  <c r="CE1097" i="10"/>
  <c r="CE1122" i="10"/>
  <c r="CE1146" i="10"/>
  <c r="CE1170" i="10"/>
  <c r="CE1194" i="10"/>
  <c r="CE1216" i="10"/>
  <c r="CE1238" i="10"/>
  <c r="CE1255" i="10"/>
  <c r="CE1277" i="10"/>
  <c r="CE1299" i="10"/>
  <c r="CE1321" i="10"/>
  <c r="CE1337" i="10"/>
  <c r="CE1357" i="10"/>
  <c r="CE1373" i="10"/>
  <c r="CE1393" i="10"/>
  <c r="CE1409" i="10"/>
  <c r="CE147" i="10"/>
  <c r="CE560" i="10"/>
  <c r="CE769" i="10"/>
  <c r="CE902" i="10"/>
  <c r="CE974" i="10"/>
  <c r="CE1026" i="10"/>
  <c r="CE1062" i="10"/>
  <c r="CE1098" i="10"/>
  <c r="CE1123" i="10"/>
  <c r="CE1147" i="10"/>
  <c r="CE1171" i="10"/>
  <c r="CE1195" i="10"/>
  <c r="CE1217" i="10"/>
  <c r="CE1239" i="10"/>
  <c r="CE1261" i="10"/>
  <c r="CE1278" i="10"/>
  <c r="CE1300" i="10"/>
  <c r="CE1322" i="10"/>
  <c r="CE1338" i="10"/>
  <c r="CE1358" i="10"/>
  <c r="CE1374" i="10"/>
  <c r="CE1394" i="10"/>
  <c r="CE1410" i="10"/>
  <c r="CE195" i="10"/>
  <c r="CE578" i="10"/>
  <c r="CE784" i="10"/>
  <c r="CE903" i="10"/>
  <c r="CE975" i="10"/>
  <c r="CE1027" i="10"/>
  <c r="CE1063" i="10"/>
  <c r="CE1099" i="10"/>
  <c r="CE1129" i="10"/>
  <c r="CE1153" i="10"/>
  <c r="CE1177" i="10"/>
  <c r="CE1201" i="10"/>
  <c r="CE1218" i="10"/>
  <c r="CE1240" i="10"/>
  <c r="CE1262" i="10"/>
  <c r="CE1279" i="10"/>
  <c r="CE1301" i="10"/>
  <c r="CE1323" i="10"/>
  <c r="CE1339" i="10"/>
  <c r="CE1359" i="10"/>
  <c r="CE1375" i="10"/>
  <c r="CE1395" i="10"/>
  <c r="CE1411" i="10"/>
  <c r="CE243" i="10"/>
  <c r="CE600" i="10"/>
  <c r="CE802" i="10"/>
  <c r="CE916" i="10"/>
  <c r="CE986" i="10"/>
  <c r="CE1036" i="10"/>
  <c r="CE1072" i="10"/>
  <c r="CE1105" i="10"/>
  <c r="CE1131" i="10"/>
  <c r="CE1155" i="10"/>
  <c r="CE1179" i="10"/>
  <c r="CE1202" i="10"/>
  <c r="CE1219" i="10"/>
  <c r="CE1241" i="10"/>
  <c r="CE1263" i="10"/>
  <c r="CE1285" i="10"/>
  <c r="CE1302" i="10"/>
  <c r="CE1324" i="10"/>
  <c r="CE1344" i="10"/>
  <c r="CE1360" i="10"/>
  <c r="CE1380" i="10"/>
  <c r="CE1396" i="10"/>
  <c r="CE1413" i="10"/>
  <c r="CE286" i="10"/>
  <c r="CE620" i="10"/>
  <c r="CE817" i="10"/>
  <c r="CE919" i="10"/>
  <c r="CE987" i="10"/>
  <c r="CE1037" i="10"/>
  <c r="CE1073" i="10"/>
  <c r="CE1108" i="10"/>
  <c r="CE1132" i="10"/>
  <c r="CE1156" i="10"/>
  <c r="CE1180" i="10"/>
  <c r="CE1203" i="10"/>
  <c r="CE1225" i="10"/>
  <c r="CE1242" i="10"/>
  <c r="CE1264" i="10"/>
  <c r="CE1286" i="10"/>
  <c r="CE1303" i="10"/>
  <c r="CE1325" i="10"/>
  <c r="CE1345" i="10"/>
  <c r="CE1361" i="10"/>
  <c r="CE1381" i="10"/>
  <c r="CE1397" i="10"/>
  <c r="CE1416" i="10"/>
  <c r="CE322" i="10"/>
  <c r="CE636" i="10"/>
  <c r="CE831" i="10"/>
  <c r="CE932" i="10"/>
  <c r="CE988" i="10"/>
  <c r="CE1038" i="10"/>
  <c r="CE1074" i="10"/>
  <c r="CE1109" i="10"/>
  <c r="CE1133" i="10"/>
  <c r="CE1157" i="10"/>
  <c r="CE1181" i="10"/>
  <c r="CE1204" i="10"/>
  <c r="CE1226" i="10"/>
  <c r="CE1243" i="10"/>
  <c r="CE1265" i="10"/>
  <c r="CE1287" i="10"/>
  <c r="CE1309" i="10"/>
  <c r="CE1326" i="10"/>
  <c r="CE1346" i="10"/>
  <c r="CE1362" i="10"/>
  <c r="CE1382" i="10"/>
  <c r="CE1398" i="10"/>
  <c r="CE1417" i="10"/>
  <c r="CE358" i="10"/>
  <c r="CE656" i="10"/>
  <c r="CE847" i="10"/>
  <c r="CE933" i="10"/>
  <c r="CE999" i="10"/>
  <c r="CE1039" i="10"/>
  <c r="CE1075" i="10"/>
  <c r="CE1110" i="10"/>
  <c r="CE1134" i="10"/>
  <c r="CE1158" i="10"/>
  <c r="CE1182" i="10"/>
  <c r="CE1205" i="10"/>
  <c r="CE1227" i="10"/>
  <c r="CE1249" i="10"/>
  <c r="CE1266" i="10"/>
  <c r="CE1288" i="10"/>
  <c r="CE1310" i="10"/>
  <c r="CE1327" i="10"/>
  <c r="CE1347" i="10"/>
  <c r="CE1363" i="10"/>
  <c r="CE1383" i="10"/>
  <c r="CE1399" i="10"/>
  <c r="CE394" i="10"/>
  <c r="CE672" i="10"/>
  <c r="CE860" i="10"/>
  <c r="CE946" i="10"/>
  <c r="CE1000" i="10"/>
  <c r="CE1048" i="10"/>
  <c r="CE1084" i="10"/>
  <c r="CE1111" i="10"/>
  <c r="CE1135" i="10"/>
  <c r="CE1159" i="10"/>
  <c r="CE1183" i="10"/>
  <c r="CE1206" i="10"/>
  <c r="CE1228" i="10"/>
  <c r="CE1250" i="10"/>
  <c r="CE1267" i="10"/>
  <c r="CE1289" i="10"/>
  <c r="CE1311" i="10"/>
  <c r="CE1332" i="10"/>
  <c r="CE1348" i="10"/>
  <c r="CE1368" i="10"/>
  <c r="CE1384" i="10"/>
  <c r="CE1404" i="10"/>
  <c r="CE430" i="10"/>
  <c r="CE688" i="10"/>
  <c r="CE861" i="10"/>
  <c r="CE947" i="10"/>
  <c r="CE1002" i="10"/>
  <c r="CE1049" i="10"/>
  <c r="CE1085" i="10"/>
  <c r="CE1117" i="10"/>
  <c r="CE1141" i="10"/>
  <c r="CE1165" i="10"/>
  <c r="CE1189" i="10"/>
  <c r="CE1207" i="10"/>
  <c r="CE1229" i="10"/>
  <c r="CE1251" i="10"/>
  <c r="CE1273" i="10"/>
  <c r="CE1290" i="10"/>
  <c r="CE1312" i="10"/>
  <c r="CE1333" i="10"/>
  <c r="CE1349" i="10"/>
  <c r="CE1369" i="10"/>
  <c r="CE1385" i="10"/>
  <c r="CE1405" i="10"/>
  <c r="CE466" i="10"/>
  <c r="CE1086" i="10"/>
  <c r="CE1230" i="10"/>
  <c r="CE1350" i="10"/>
  <c r="CE493" i="10"/>
  <c r="CE1087" i="10"/>
  <c r="CE1231" i="10"/>
  <c r="CE1351" i="10"/>
  <c r="CE706" i="10"/>
  <c r="CE1119" i="10"/>
  <c r="CE1252" i="10"/>
  <c r="CE1370" i="10"/>
  <c r="CE721" i="10"/>
  <c r="CE1120" i="10"/>
  <c r="CE1253" i="10"/>
  <c r="CE1371" i="10"/>
  <c r="CE874" i="10"/>
  <c r="CE1143" i="10"/>
  <c r="CE1274" i="10"/>
  <c r="CE1386" i="10"/>
  <c r="CE875" i="10"/>
  <c r="CE1144" i="10"/>
  <c r="CE1275" i="10"/>
  <c r="CE1387" i="10"/>
  <c r="CE959" i="10"/>
  <c r="CE1167" i="10"/>
  <c r="CE1291" i="10"/>
  <c r="CE1406" i="10"/>
  <c r="CE960" i="10"/>
  <c r="CE1168" i="10"/>
  <c r="CE1297" i="10"/>
  <c r="CE1407" i="10"/>
  <c r="CE1012" i="10"/>
  <c r="CE1191" i="10"/>
  <c r="CE1313" i="10"/>
  <c r="CE1014" i="10"/>
  <c r="CE1192" i="10"/>
  <c r="CE1314" i="10"/>
  <c r="CE1050" i="10"/>
  <c r="CE1051" i="10"/>
  <c r="CE1213" i="10"/>
  <c r="CE1214" i="10"/>
  <c r="CE1334" i="10"/>
  <c r="CE1335" i="10"/>
  <c r="CB1363" i="10"/>
  <c r="CB984" i="10"/>
  <c r="CD456" i="10"/>
  <c r="CD468" i="10"/>
  <c r="CD479" i="10"/>
  <c r="CD460" i="10"/>
  <c r="CD472" i="10"/>
  <c r="CD482" i="10"/>
  <c r="CD492" i="10"/>
  <c r="CD503" i="10"/>
  <c r="CD515" i="10"/>
  <c r="CD527" i="10"/>
  <c r="CD539" i="10"/>
  <c r="CD549" i="10"/>
  <c r="CD14" i="10"/>
  <c r="CD562" i="10"/>
  <c r="CD574" i="10"/>
  <c r="CD577" i="10"/>
  <c r="CD587" i="10"/>
  <c r="CD599" i="10"/>
  <c r="CD40" i="10"/>
  <c r="CD612" i="10"/>
  <c r="CD47" i="10"/>
  <c r="CD625" i="10"/>
  <c r="CD637" i="10"/>
  <c r="CD638" i="10"/>
  <c r="CD650" i="10"/>
  <c r="CD73" i="10"/>
  <c r="CD663" i="10"/>
  <c r="CD81" i="10"/>
  <c r="CD676" i="10"/>
  <c r="CD89" i="10"/>
  <c r="CD689" i="10"/>
  <c r="CD701" i="10"/>
  <c r="CD109" i="10"/>
  <c r="CD714" i="10"/>
  <c r="CD116" i="10"/>
  <c r="CD727" i="10"/>
  <c r="CD123" i="10"/>
  <c r="CD740" i="10"/>
  <c r="CD752" i="10"/>
  <c r="CD755" i="10"/>
  <c r="CD144" i="10"/>
  <c r="CD773" i="10"/>
  <c r="CD148" i="10"/>
  <c r="CD150" i="10"/>
  <c r="CD802" i="10"/>
  <c r="CD814" i="10"/>
  <c r="CD822" i="10"/>
  <c r="CD832" i="10"/>
  <c r="CD162" i="10"/>
  <c r="CD851" i="10"/>
  <c r="CD861" i="10"/>
  <c r="CD871" i="10"/>
  <c r="CD880" i="10"/>
  <c r="CD890" i="10"/>
  <c r="CD900" i="10"/>
  <c r="CD177" i="10"/>
  <c r="CD915" i="10"/>
  <c r="CD187" i="10"/>
  <c r="CD929" i="10"/>
  <c r="CD195" i="10"/>
  <c r="CD943" i="10"/>
  <c r="CD205" i="10"/>
  <c r="CD958" i="10"/>
  <c r="CD214" i="10"/>
  <c r="CD973" i="10"/>
  <c r="CD223" i="10"/>
  <c r="CD988" i="10"/>
  <c r="CD1000" i="10"/>
  <c r="CD1002" i="10"/>
  <c r="CD1014" i="10"/>
  <c r="CD1017" i="10"/>
  <c r="CD1029" i="10"/>
  <c r="CD1031" i="10"/>
  <c r="CD1043" i="10"/>
  <c r="CD269" i="10"/>
  <c r="CD1056" i="10"/>
  <c r="CD278" i="10"/>
  <c r="CD1070" i="10"/>
  <c r="CD288" i="10"/>
  <c r="CD1084" i="10"/>
  <c r="CD298" i="10"/>
  <c r="CD1099" i="10"/>
  <c r="CD462" i="10"/>
  <c r="CD474" i="10"/>
  <c r="CD484" i="10"/>
  <c r="CD494" i="10"/>
  <c r="CD505" i="10"/>
  <c r="CD517" i="10"/>
  <c r="CD529" i="10"/>
  <c r="CD9" i="10"/>
  <c r="CD551" i="10"/>
  <c r="CD16" i="10"/>
  <c r="CD564" i="10"/>
  <c r="CD23" i="10"/>
  <c r="CD579" i="10"/>
  <c r="CD589" i="10"/>
  <c r="CD601" i="10"/>
  <c r="CD42" i="10"/>
  <c r="CD614" i="10"/>
  <c r="CD49" i="10"/>
  <c r="CD627" i="10"/>
  <c r="CD56" i="10"/>
  <c r="CD640" i="10"/>
  <c r="CD652" i="10"/>
  <c r="CD75" i="10"/>
  <c r="CD665" i="10"/>
  <c r="CD83" i="10"/>
  <c r="CD678" i="10"/>
  <c r="CD91" i="10"/>
  <c r="CD691" i="10"/>
  <c r="CD99" i="10"/>
  <c r="CD704" i="10"/>
  <c r="CD716" i="10"/>
  <c r="CD118" i="10"/>
  <c r="CD729" i="10"/>
  <c r="CD125" i="10"/>
  <c r="CD742" i="10"/>
  <c r="CD133" i="10"/>
  <c r="CD756" i="10"/>
  <c r="CD765" i="10"/>
  <c r="CD775" i="10"/>
  <c r="CD784" i="10"/>
  <c r="CD794" i="10"/>
  <c r="CD804" i="10"/>
  <c r="CD155" i="10"/>
  <c r="CD824" i="10"/>
  <c r="CD834" i="10"/>
  <c r="CD842" i="10"/>
  <c r="CD853" i="10"/>
  <c r="CD863" i="10"/>
  <c r="CD873" i="10"/>
  <c r="CD882" i="10"/>
  <c r="CD892" i="10"/>
  <c r="CD902" i="10"/>
  <c r="CD179" i="10"/>
  <c r="CD917" i="10"/>
  <c r="CD189" i="10"/>
  <c r="CD931" i="10"/>
  <c r="CD197" i="10"/>
  <c r="CD945" i="10"/>
  <c r="CD207" i="10"/>
  <c r="CD960" i="10"/>
  <c r="CD216" i="10"/>
  <c r="CD975" i="10"/>
  <c r="CD225" i="10"/>
  <c r="CD990" i="10"/>
  <c r="CD233" i="10"/>
  <c r="CD1004" i="10"/>
  <c r="CD242" i="10"/>
  <c r="CD1019" i="10"/>
  <c r="CD251" i="10"/>
  <c r="CD1033" i="10"/>
  <c r="CD1045" i="10"/>
  <c r="CD271" i="10"/>
  <c r="CD1058" i="10"/>
  <c r="CD280" i="10"/>
  <c r="CD1072" i="10"/>
  <c r="CD290" i="10"/>
  <c r="CD1086" i="10"/>
  <c r="CD300" i="10"/>
  <c r="CD1101" i="10"/>
  <c r="CD1104" i="10"/>
  <c r="CD464" i="10"/>
  <c r="CD476" i="10"/>
  <c r="CD6" i="10"/>
  <c r="CD496" i="10"/>
  <c r="CD507" i="10"/>
  <c r="CD519" i="10"/>
  <c r="CD531" i="10"/>
  <c r="CD541" i="10"/>
  <c r="CD553" i="10"/>
  <c r="CD18" i="10"/>
  <c r="CD566" i="10"/>
  <c r="CD25" i="10"/>
  <c r="CD581" i="10"/>
  <c r="CD591" i="10"/>
  <c r="CD603" i="10"/>
  <c r="CD604" i="10"/>
  <c r="CD616" i="10"/>
  <c r="CD51" i="10"/>
  <c r="CD629" i="10"/>
  <c r="CD58" i="10"/>
  <c r="CD642" i="10"/>
  <c r="CD654" i="10"/>
  <c r="CD655" i="10"/>
  <c r="CD667" i="10"/>
  <c r="CD85" i="10"/>
  <c r="CD680" i="10"/>
  <c r="CD93" i="10"/>
  <c r="CD693" i="10"/>
  <c r="CD101" i="10"/>
  <c r="CD706" i="10"/>
  <c r="CD718" i="10"/>
  <c r="CD120" i="10"/>
  <c r="CD731" i="10"/>
  <c r="CD127" i="10"/>
  <c r="CD744" i="10"/>
  <c r="CD135" i="10"/>
  <c r="CD758" i="10"/>
  <c r="CD767" i="10"/>
  <c r="CD777" i="10"/>
  <c r="CD786" i="10"/>
  <c r="CD796" i="10"/>
  <c r="CD806" i="10"/>
  <c r="CD816" i="10"/>
  <c r="CD826" i="10"/>
  <c r="CD836" i="10"/>
  <c r="CD844" i="10"/>
  <c r="CD855" i="10"/>
  <c r="CD865" i="10"/>
  <c r="CD169" i="10"/>
  <c r="CD884" i="10"/>
  <c r="CD894" i="10"/>
  <c r="CD904" i="10"/>
  <c r="CD181" i="10"/>
  <c r="CD919" i="10"/>
  <c r="CD191" i="10"/>
  <c r="CD933" i="10"/>
  <c r="CD199" i="10"/>
  <c r="CD947" i="10"/>
  <c r="CD209" i="10"/>
  <c r="CD962" i="10"/>
  <c r="CD218" i="10"/>
  <c r="CD977" i="10"/>
  <c r="CD227" i="10"/>
  <c r="CD992" i="10"/>
  <c r="CD235" i="10"/>
  <c r="CD1006" i="10"/>
  <c r="CD244" i="10"/>
  <c r="CD1021" i="10"/>
  <c r="CD253" i="10"/>
  <c r="CD1035" i="10"/>
  <c r="CD261" i="10"/>
  <c r="CD1048" i="10"/>
  <c r="CD1060" i="10"/>
  <c r="CD1062" i="10"/>
  <c r="CD1074" i="10"/>
  <c r="CD1076" i="10"/>
  <c r="CD1088" i="10"/>
  <c r="CD1091" i="10"/>
  <c r="CD1103" i="10"/>
  <c r="CD1106" i="10"/>
  <c r="CD463" i="10"/>
  <c r="CD480" i="10"/>
  <c r="CD493" i="10"/>
  <c r="CD509" i="10"/>
  <c r="CD524" i="10"/>
  <c r="CD540" i="10"/>
  <c r="CD555" i="10"/>
  <c r="CD559" i="10"/>
  <c r="CD22" i="10"/>
  <c r="CD583" i="10"/>
  <c r="CD596" i="10"/>
  <c r="CD41" i="10"/>
  <c r="CD618" i="10"/>
  <c r="CD622" i="10"/>
  <c r="CD55" i="10"/>
  <c r="CD644" i="10"/>
  <c r="CD70" i="10"/>
  <c r="CD664" i="10"/>
  <c r="CD87" i="10"/>
  <c r="CD685" i="10"/>
  <c r="CD690" i="10"/>
  <c r="CD103" i="10"/>
  <c r="CD711" i="10"/>
  <c r="CD117" i="10"/>
  <c r="CD733" i="10"/>
  <c r="CD737" i="10"/>
  <c r="CD132" i="10"/>
  <c r="CD760" i="10"/>
  <c r="CD772" i="10"/>
  <c r="CD149" i="10"/>
  <c r="CD798" i="10"/>
  <c r="CD811" i="10"/>
  <c r="CD823" i="10"/>
  <c r="CD161" i="10"/>
  <c r="CD849" i="10"/>
  <c r="CD862" i="10"/>
  <c r="CD875" i="10"/>
  <c r="CD887" i="10"/>
  <c r="CD901" i="10"/>
  <c r="CD183" i="10"/>
  <c r="CD924" i="10"/>
  <c r="CD930" i="10"/>
  <c r="CD201" i="10"/>
  <c r="CD952" i="10"/>
  <c r="CD959" i="10"/>
  <c r="CD220" i="10"/>
  <c r="CD982" i="10"/>
  <c r="CD989" i="10"/>
  <c r="CD237" i="10"/>
  <c r="CD1011" i="10"/>
  <c r="CD1018" i="10"/>
  <c r="CD255" i="10"/>
  <c r="CD1040" i="10"/>
  <c r="CD270" i="10"/>
  <c r="CD272" i="10"/>
  <c r="CD1067" i="10"/>
  <c r="CD289" i="10"/>
  <c r="CD292" i="10"/>
  <c r="CD465" i="10"/>
  <c r="CD481" i="10"/>
  <c r="CD495" i="10"/>
  <c r="CD510" i="10"/>
  <c r="CD525" i="10"/>
  <c r="CD10" i="10"/>
  <c r="CD556" i="10"/>
  <c r="CD560" i="10"/>
  <c r="CD24" i="10"/>
  <c r="CD584" i="10"/>
  <c r="CD597" i="10"/>
  <c r="CD43" i="10"/>
  <c r="CD619" i="10"/>
  <c r="CD623" i="10"/>
  <c r="CD57" i="10"/>
  <c r="CD645" i="10"/>
  <c r="CD71" i="10"/>
  <c r="CD666" i="10"/>
  <c r="CD671" i="10"/>
  <c r="CD686" i="10"/>
  <c r="CD692" i="10"/>
  <c r="CD104" i="10"/>
  <c r="CD712" i="10"/>
  <c r="CD119" i="10"/>
  <c r="CD734" i="10"/>
  <c r="CD738" i="10"/>
  <c r="CD134" i="10"/>
  <c r="CD761" i="10"/>
  <c r="CD145" i="10"/>
  <c r="CD785" i="10"/>
  <c r="CD799" i="10"/>
  <c r="CD812" i="10"/>
  <c r="CD825" i="10"/>
  <c r="CD837" i="10"/>
  <c r="CD850" i="10"/>
  <c r="CD864" i="10"/>
  <c r="CD171" i="10"/>
  <c r="CD888" i="10"/>
  <c r="CD903" i="10"/>
  <c r="CD184" i="10"/>
  <c r="CD185" i="10"/>
  <c r="CD932" i="10"/>
  <c r="CD202" i="10"/>
  <c r="CD953" i="10"/>
  <c r="CD961" i="10"/>
  <c r="CD221" i="10"/>
  <c r="CD983" i="10"/>
  <c r="CD991" i="10"/>
  <c r="CD238" i="10"/>
  <c r="CD1012" i="10"/>
  <c r="CD1020" i="10"/>
  <c r="CD256" i="10"/>
  <c r="CD1041" i="10"/>
  <c r="CD1047" i="10"/>
  <c r="CD273" i="10"/>
  <c r="CD1068" i="10"/>
  <c r="CD291" i="10"/>
  <c r="CD293" i="10"/>
  <c r="CD1097" i="10"/>
  <c r="CD309" i="10"/>
  <c r="CD1117" i="10"/>
  <c r="CD1119" i="10"/>
  <c r="CD1131" i="10"/>
  <c r="CD329" i="10"/>
  <c r="CD1144" i="10"/>
  <c r="CD337" i="10"/>
  <c r="CD1157" i="10"/>
  <c r="CD345" i="10"/>
  <c r="CD1170" i="10"/>
  <c r="CD1182" i="10"/>
  <c r="CD1183" i="10"/>
  <c r="CD1195" i="10"/>
  <c r="CD371" i="10"/>
  <c r="CD1208" i="10"/>
  <c r="CD378" i="10"/>
  <c r="CD1221" i="10"/>
  <c r="CD386" i="10"/>
  <c r="CD1234" i="10"/>
  <c r="CD1246" i="10"/>
  <c r="CD405" i="10"/>
  <c r="CD1259" i="10"/>
  <c r="CD412" i="10"/>
  <c r="CD1272" i="10"/>
  <c r="CD420" i="10"/>
  <c r="CD1285" i="10"/>
  <c r="CD466" i="10"/>
  <c r="CD485" i="10"/>
  <c r="CD8" i="10"/>
  <c r="CD520" i="10"/>
  <c r="CD537" i="10"/>
  <c r="CD557" i="10"/>
  <c r="CD565" i="10"/>
  <c r="CD30" i="10"/>
  <c r="CD592" i="10"/>
  <c r="CD38" i="10"/>
  <c r="CD620" i="10"/>
  <c r="CD628" i="10"/>
  <c r="CD63" i="10"/>
  <c r="CD66" i="10"/>
  <c r="CD661" i="10"/>
  <c r="CD672" i="10"/>
  <c r="CD92" i="10"/>
  <c r="CD467" i="10"/>
  <c r="CD7" i="10"/>
  <c r="CD501" i="10"/>
  <c r="CD521" i="10"/>
  <c r="CD538" i="10"/>
  <c r="CD11" i="10"/>
  <c r="CD567" i="10"/>
  <c r="CD575" i="10"/>
  <c r="CD593" i="10"/>
  <c r="CD39" i="10"/>
  <c r="CD44" i="10"/>
  <c r="CD630" i="10"/>
  <c r="CD64" i="10"/>
  <c r="CD67" i="10"/>
  <c r="CD662" i="10"/>
  <c r="CD673" i="10"/>
  <c r="CD94" i="10"/>
  <c r="CD699" i="10"/>
  <c r="CD708" i="10"/>
  <c r="CD115" i="10"/>
  <c r="CD736" i="10"/>
  <c r="CD745" i="10"/>
  <c r="CD753" i="10"/>
  <c r="CD769" i="10"/>
  <c r="CD147" i="10"/>
  <c r="CD801" i="10"/>
  <c r="CD817" i="10"/>
  <c r="CD830" i="10"/>
  <c r="CD846" i="10"/>
  <c r="CD860" i="10"/>
  <c r="CD877" i="10"/>
  <c r="CD895" i="10"/>
  <c r="CD910" i="10"/>
  <c r="CD921" i="10"/>
  <c r="CD928" i="10"/>
  <c r="CD204" i="10"/>
  <c r="CD210" i="10"/>
  <c r="CD968" i="10"/>
  <c r="CD979" i="10"/>
  <c r="CD987" i="10"/>
  <c r="CD240" i="10"/>
  <c r="CD245" i="10"/>
  <c r="CD1027" i="10"/>
  <c r="CD1037" i="10"/>
  <c r="CD268" i="10"/>
  <c r="CD275" i="10"/>
  <c r="CD1075" i="10"/>
  <c r="CD1082" i="10"/>
  <c r="CD1093" i="10"/>
  <c r="CD306" i="10"/>
  <c r="CD1115" i="10"/>
  <c r="CD1118" i="10"/>
  <c r="CD1132" i="10"/>
  <c r="CD1134" i="10"/>
  <c r="CD1147" i="10"/>
  <c r="CD341" i="10"/>
  <c r="CD1162" i="10"/>
  <c r="CD351" i="10"/>
  <c r="CD1177" i="10"/>
  <c r="CD360" i="10"/>
  <c r="CD1192" i="10"/>
  <c r="CD369" i="10"/>
  <c r="CD1207" i="10"/>
  <c r="CD379" i="10"/>
  <c r="CD1223" i="10"/>
  <c r="CD389" i="10"/>
  <c r="CD1238" i="10"/>
  <c r="CD398" i="10"/>
  <c r="CD1253" i="10"/>
  <c r="CD1266" i="10"/>
  <c r="CD1268" i="10"/>
  <c r="CD1281" i="10"/>
  <c r="CD1283" i="10"/>
  <c r="CD1296" i="10"/>
  <c r="CD1299" i="10"/>
  <c r="CD1311" i="10"/>
  <c r="CD1323" i="10"/>
  <c r="CD1335" i="10"/>
  <c r="CD1345" i="10"/>
  <c r="CD1356" i="10"/>
  <c r="CD1366" i="10"/>
  <c r="CD1375" i="10"/>
  <c r="CD1387" i="10"/>
  <c r="CD1397" i="10"/>
  <c r="CD451" i="10"/>
  <c r="CD469" i="10"/>
  <c r="CD486" i="10"/>
  <c r="CD502" i="10"/>
  <c r="CD522" i="10"/>
  <c r="CD454" i="10"/>
  <c r="CD470" i="10"/>
  <c r="CD490" i="10"/>
  <c r="CD514" i="10"/>
  <c r="CD542" i="10"/>
  <c r="CD15" i="10"/>
  <c r="CD572" i="10"/>
  <c r="CD31" i="10"/>
  <c r="CD36" i="10"/>
  <c r="CD45" i="10"/>
  <c r="CD633" i="10"/>
  <c r="CD646" i="10"/>
  <c r="CD657" i="10"/>
  <c r="CD84" i="10"/>
  <c r="CD95" i="10"/>
  <c r="CD702" i="10"/>
  <c r="CD713" i="10"/>
  <c r="CD723" i="10"/>
  <c r="CD128" i="10"/>
  <c r="CD751" i="10"/>
  <c r="CD762" i="10"/>
  <c r="CD780" i="10"/>
  <c r="CD795" i="10"/>
  <c r="CD154" i="10"/>
  <c r="CD829" i="10"/>
  <c r="CD847" i="10"/>
  <c r="CD168" i="10"/>
  <c r="CD881" i="10"/>
  <c r="CD897" i="10"/>
  <c r="CD911" i="10"/>
  <c r="CD192" i="10"/>
  <c r="CD940" i="10"/>
  <c r="CD951" i="10"/>
  <c r="CD965" i="10"/>
  <c r="CD976" i="10"/>
  <c r="CD986" i="10"/>
  <c r="CD241" i="10"/>
  <c r="CD247" i="10"/>
  <c r="CD471" i="10"/>
  <c r="CD491" i="10"/>
  <c r="CD516" i="10"/>
  <c r="CD543" i="10"/>
  <c r="CD17" i="10"/>
  <c r="CD573" i="10"/>
  <c r="CD32" i="10"/>
  <c r="CD37" i="10"/>
  <c r="CD46" i="10"/>
  <c r="CD634" i="10"/>
  <c r="CD647" i="10"/>
  <c r="CD658" i="10"/>
  <c r="CD86" i="10"/>
  <c r="CD96" i="10"/>
  <c r="CD100" i="10"/>
  <c r="CD715" i="10"/>
  <c r="CD724" i="10"/>
  <c r="CD129" i="10"/>
  <c r="CD136" i="10"/>
  <c r="CD763" i="10"/>
  <c r="CD781" i="10"/>
  <c r="CD797" i="10"/>
  <c r="CD815" i="10"/>
  <c r="CD831" i="10"/>
  <c r="CD848" i="10"/>
  <c r="CD866" i="10"/>
  <c r="CD883" i="10"/>
  <c r="CD898" i="10"/>
  <c r="CD912" i="10"/>
  <c r="CD193" i="10"/>
  <c r="CD196" i="10"/>
  <c r="CD954" i="10"/>
  <c r="CD966" i="10"/>
  <c r="CD978" i="10"/>
  <c r="CD993" i="10"/>
  <c r="CD1001" i="10"/>
  <c r="CD248" i="10"/>
  <c r="CD254" i="10"/>
  <c r="CD1046" i="10"/>
  <c r="CD1054" i="10"/>
  <c r="CD1065" i="10"/>
  <c r="CD1078" i="10"/>
  <c r="CD299" i="10"/>
  <c r="CD304" i="10"/>
  <c r="CD1114" i="10"/>
  <c r="CD1120" i="10"/>
  <c r="CD320" i="10"/>
  <c r="CD1137" i="10"/>
  <c r="CD473" i="10"/>
  <c r="CD497" i="10"/>
  <c r="CD518" i="10"/>
  <c r="CD544" i="10"/>
  <c r="CD19" i="10"/>
  <c r="CD26" i="10"/>
  <c r="CD588" i="10"/>
  <c r="CD605" i="10"/>
  <c r="CD48" i="10"/>
  <c r="CD635" i="10"/>
  <c r="CD648" i="10"/>
  <c r="CD659" i="10"/>
  <c r="CD674" i="10"/>
  <c r="CD97" i="10"/>
  <c r="CD102" i="10"/>
  <c r="CD717" i="10"/>
  <c r="CD725" i="10"/>
  <c r="CD130" i="10"/>
  <c r="CD137" i="10"/>
  <c r="CD764" i="10"/>
  <c r="CD782" i="10"/>
  <c r="CD800" i="10"/>
  <c r="CD818" i="10"/>
  <c r="CD833" i="10"/>
  <c r="CD164" i="10"/>
  <c r="CD867" i="10"/>
  <c r="CD172" i="10"/>
  <c r="CD899" i="10"/>
  <c r="CD913" i="10"/>
  <c r="CD194" i="10"/>
  <c r="CD198" i="10"/>
  <c r="CD206" i="10"/>
  <c r="CD967" i="10"/>
  <c r="CD980" i="10"/>
  <c r="CD994" i="10"/>
  <c r="CD1003" i="10"/>
  <c r="CD249" i="10"/>
  <c r="CD257" i="10"/>
  <c r="CD262" i="10"/>
  <c r="CD1055" i="10"/>
  <c r="CD1066" i="10"/>
  <c r="CD1079" i="10"/>
  <c r="CD1090" i="10"/>
  <c r="CD305" i="10"/>
  <c r="CD1116" i="10"/>
  <c r="CD1121" i="10"/>
  <c r="CD321" i="10"/>
  <c r="CD1138" i="10"/>
  <c r="CD333" i="10"/>
  <c r="CD1155" i="10"/>
  <c r="CD346" i="10"/>
  <c r="CD1173" i="10"/>
  <c r="CD357" i="10"/>
  <c r="CD1190" i="10"/>
  <c r="CD368" i="10"/>
  <c r="CD1209" i="10"/>
  <c r="CD381" i="10"/>
  <c r="CD1226" i="10"/>
  <c r="CD393" i="10"/>
  <c r="CD1243" i="10"/>
  <c r="CD404" i="10"/>
  <c r="CD1261" i="10"/>
  <c r="CD416" i="10"/>
  <c r="CD1278" i="10"/>
  <c r="CD428" i="10"/>
  <c r="CD1295" i="10"/>
  <c r="CD1300" i="10"/>
  <c r="CD1313" i="10"/>
  <c r="CD1326" i="10"/>
  <c r="CD1337" i="10"/>
  <c r="CD1350" i="10"/>
  <c r="CD1361" i="10"/>
  <c r="CD1370" i="10"/>
  <c r="CD1383" i="10"/>
  <c r="CD1394" i="10"/>
  <c r="CD1406" i="10"/>
  <c r="CD1416" i="10"/>
  <c r="CD475" i="10"/>
  <c r="CD498" i="10"/>
  <c r="CD523" i="10"/>
  <c r="CD545" i="10"/>
  <c r="CD20" i="10"/>
  <c r="CD27" i="10"/>
  <c r="CD590" i="10"/>
  <c r="CD606" i="10"/>
  <c r="CD50" i="10"/>
  <c r="CD636" i="10"/>
  <c r="CD649" i="10"/>
  <c r="CD660" i="10"/>
  <c r="CD675" i="10"/>
  <c r="CD98" i="10"/>
  <c r="CD105" i="10"/>
  <c r="CD719" i="10"/>
  <c r="CD726" i="10"/>
  <c r="CD131" i="10"/>
  <c r="CD138" i="10"/>
  <c r="CD766" i="10"/>
  <c r="CD783" i="10"/>
  <c r="CD152" i="10"/>
  <c r="CD819" i="10"/>
  <c r="CD835" i="10"/>
  <c r="CD852" i="10"/>
  <c r="CD868" i="10"/>
  <c r="CD173" i="10"/>
  <c r="CD905" i="10"/>
  <c r="CD914" i="10"/>
  <c r="CD925" i="10"/>
  <c r="CD200" i="10"/>
  <c r="CD208" i="10"/>
  <c r="CD969" i="10"/>
  <c r="CD981" i="10"/>
  <c r="CD995" i="10"/>
  <c r="CD1005" i="10"/>
  <c r="CD250" i="10"/>
  <c r="CD258" i="10"/>
  <c r="CD263" i="10"/>
  <c r="CD1057" i="10"/>
  <c r="CD1069" i="10"/>
  <c r="CD1080" i="10"/>
  <c r="CD1092" i="10"/>
  <c r="CD307" i="10"/>
  <c r="CD310" i="10"/>
  <c r="CD1122" i="10"/>
  <c r="CD322" i="10"/>
  <c r="CD1139" i="10"/>
  <c r="CD334" i="10"/>
  <c r="CD1156" i="10"/>
  <c r="CD347" i="10"/>
  <c r="CD1174" i="10"/>
  <c r="CD358" i="10"/>
  <c r="CD1191" i="10"/>
  <c r="CD370" i="10"/>
  <c r="CD1210" i="10"/>
  <c r="CD382" i="10"/>
  <c r="CD1227" i="10"/>
  <c r="CD394" i="10"/>
  <c r="CD1244" i="10"/>
  <c r="CD406" i="10"/>
  <c r="CD1262" i="10"/>
  <c r="CD417" i="10"/>
  <c r="CD1279" i="10"/>
  <c r="CD429" i="10"/>
  <c r="CD1297" i="10"/>
  <c r="CD1301" i="10"/>
  <c r="CD1314" i="10"/>
  <c r="CD1327" i="10"/>
  <c r="CD1338" i="10"/>
  <c r="CD1351" i="10"/>
  <c r="CD1362" i="10"/>
  <c r="CD1371" i="10"/>
  <c r="CD1384" i="10"/>
  <c r="CD1395" i="10"/>
  <c r="CD450" i="10"/>
  <c r="CD1417" i="10"/>
  <c r="CD455" i="10"/>
  <c r="CD5" i="10"/>
  <c r="CD506" i="10"/>
  <c r="CD532" i="10"/>
  <c r="CD550" i="10"/>
  <c r="CD563" i="10"/>
  <c r="CD578" i="10"/>
  <c r="CD600" i="10"/>
  <c r="CD610" i="10"/>
  <c r="CD621" i="10"/>
  <c r="CD62" i="10"/>
  <c r="CD69" i="10"/>
  <c r="CD77" i="10"/>
  <c r="CD682" i="10"/>
  <c r="CD695" i="10"/>
  <c r="CD703" i="10"/>
  <c r="CD113" i="10"/>
  <c r="CD735" i="10"/>
  <c r="CD746" i="10"/>
  <c r="CD141" i="10"/>
  <c r="CD146" i="10"/>
  <c r="CD790" i="10"/>
  <c r="CD807" i="10"/>
  <c r="CD157" i="10"/>
  <c r="CD840" i="10"/>
  <c r="CD166" i="10"/>
  <c r="CD874" i="10"/>
  <c r="CD891" i="10"/>
  <c r="CD909" i="10"/>
  <c r="CD922" i="10"/>
  <c r="CD935" i="10"/>
  <c r="CD944" i="10"/>
  <c r="CD955" i="10"/>
  <c r="CD222" i="10"/>
  <c r="CD228" i="10"/>
  <c r="CD999" i="10"/>
  <c r="CD1010" i="10"/>
  <c r="CD1024" i="10"/>
  <c r="CD1034" i="10"/>
  <c r="CD267" i="10"/>
  <c r="CD276" i="10"/>
  <c r="CD283" i="10"/>
  <c r="CD1087" i="10"/>
  <c r="CD1098" i="10"/>
  <c r="CD1108" i="10"/>
  <c r="CD314" i="10"/>
  <c r="CD1126" i="10"/>
  <c r="CD326" i="10"/>
  <c r="CD1143" i="10"/>
  <c r="CD339" i="10"/>
  <c r="CD1161" i="10"/>
  <c r="CD352" i="10"/>
  <c r="CD1179" i="10"/>
  <c r="CD363" i="10"/>
  <c r="CD1197" i="10"/>
  <c r="CD1200" i="10"/>
  <c r="CD1214" i="10"/>
  <c r="CD1217" i="10"/>
  <c r="CD1231" i="10"/>
  <c r="CD1235" i="10"/>
  <c r="CD1249" i="10"/>
  <c r="CD1252" i="10"/>
  <c r="CD408" i="10"/>
  <c r="CD1270" i="10"/>
  <c r="CD421" i="10"/>
  <c r="CD1288" i="10"/>
  <c r="CD432" i="10"/>
  <c r="CD1305" i="10"/>
  <c r="CD1318" i="10"/>
  <c r="CD1331" i="10"/>
  <c r="CD1342" i="10"/>
  <c r="CD1354" i="10"/>
  <c r="CD1365" i="10"/>
  <c r="CD1376" i="10"/>
  <c r="CD1388" i="10"/>
  <c r="CD1400" i="10"/>
  <c r="CD1410" i="10"/>
  <c r="CD457" i="10"/>
  <c r="CD483" i="10"/>
  <c r="CD508" i="10"/>
  <c r="CD533" i="10"/>
  <c r="CD552" i="10"/>
  <c r="CD568" i="10"/>
  <c r="CD580" i="10"/>
  <c r="CD602" i="10"/>
  <c r="CD611" i="10"/>
  <c r="CD624" i="10"/>
  <c r="CD65" i="10"/>
  <c r="CD72" i="10"/>
  <c r="CD78" i="10"/>
  <c r="CD683" i="10"/>
  <c r="CD696" i="10"/>
  <c r="CD705" i="10"/>
  <c r="CD114" i="10"/>
  <c r="CD121" i="10"/>
  <c r="CD747" i="10"/>
  <c r="CD757" i="10"/>
  <c r="CD774" i="10"/>
  <c r="CD791" i="10"/>
  <c r="CD808" i="10"/>
  <c r="CD827" i="10"/>
  <c r="CD841" i="10"/>
  <c r="CD857" i="10"/>
  <c r="CD170" i="10"/>
  <c r="CD893" i="10"/>
  <c r="CD176" i="10"/>
  <c r="CD923" i="10"/>
  <c r="CD936" i="10"/>
  <c r="CD946" i="10"/>
  <c r="CD956" i="10"/>
  <c r="CD970" i="10"/>
  <c r="CD229" i="10"/>
  <c r="CD232" i="10"/>
  <c r="CD1013" i="10"/>
  <c r="CD1025" i="10"/>
  <c r="CD1036" i="10"/>
  <c r="CD1049" i="10"/>
  <c r="CD277" i="10"/>
  <c r="CD284" i="10"/>
  <c r="CD1089" i="10"/>
  <c r="CD1100" i="10"/>
  <c r="CD1109" i="10"/>
  <c r="CD315" i="10"/>
  <c r="CD1127" i="10"/>
  <c r="CD327" i="10"/>
  <c r="CD1145" i="10"/>
  <c r="CD340" i="10"/>
  <c r="CD1163" i="10"/>
  <c r="CD458" i="10"/>
  <c r="CD487" i="10"/>
  <c r="CD511" i="10"/>
  <c r="CD534" i="10"/>
  <c r="CD554" i="10"/>
  <c r="CD569" i="10"/>
  <c r="CD582" i="10"/>
  <c r="CD33" i="10"/>
  <c r="CD613" i="10"/>
  <c r="CD626" i="10"/>
  <c r="CD639" i="10"/>
  <c r="CD74" i="10"/>
  <c r="CD79" i="10"/>
  <c r="CD684" i="10"/>
  <c r="CD697" i="10"/>
  <c r="CD707" i="10"/>
  <c r="CD720" i="10"/>
  <c r="CD122" i="10"/>
  <c r="CD748" i="10"/>
  <c r="CD759" i="10"/>
  <c r="CD489" i="10"/>
  <c r="CD547" i="10"/>
  <c r="CD585" i="10"/>
  <c r="CD52" i="10"/>
  <c r="CD68" i="10"/>
  <c r="CD90" i="10"/>
  <c r="CD111" i="10"/>
  <c r="CD749" i="10"/>
  <c r="CD779" i="10"/>
  <c r="CD813" i="10"/>
  <c r="CD845" i="10"/>
  <c r="CD879" i="10"/>
  <c r="CD182" i="10"/>
  <c r="CD939" i="10"/>
  <c r="CD964" i="10"/>
  <c r="CD985" i="10"/>
  <c r="CD246" i="10"/>
  <c r="CD1039" i="10"/>
  <c r="CD274" i="10"/>
  <c r="CD1081" i="10"/>
  <c r="CD302" i="10"/>
  <c r="CD316" i="10"/>
  <c r="CD324" i="10"/>
  <c r="CD331" i="10"/>
  <c r="CD1160" i="10"/>
  <c r="CD1169" i="10"/>
  <c r="CD359" i="10"/>
  <c r="CD1198" i="10"/>
  <c r="CD1204" i="10"/>
  <c r="CD383" i="10"/>
  <c r="CD1232" i="10"/>
  <c r="CD1240" i="10"/>
  <c r="CD407" i="10"/>
  <c r="CD409" i="10"/>
  <c r="CD1275" i="10"/>
  <c r="CD1284" i="10"/>
  <c r="CD433" i="10"/>
  <c r="CD1309" i="10"/>
  <c r="CD1328" i="10"/>
  <c r="CD1343" i="10"/>
  <c r="CD1358" i="10"/>
  <c r="CD1372" i="10"/>
  <c r="CD1389" i="10"/>
  <c r="CD1404" i="10"/>
  <c r="CD499" i="10"/>
  <c r="CD548" i="10"/>
  <c r="CD586" i="10"/>
  <c r="CD53" i="10"/>
  <c r="CD76" i="10"/>
  <c r="CD687" i="10"/>
  <c r="CD112" i="10"/>
  <c r="CD750" i="10"/>
  <c r="CD787" i="10"/>
  <c r="CD820" i="10"/>
  <c r="CD854" i="10"/>
  <c r="CD885" i="10"/>
  <c r="CD916" i="10"/>
  <c r="CD203" i="10"/>
  <c r="CD215" i="10"/>
  <c r="CD996" i="10"/>
  <c r="CD1016" i="10"/>
  <c r="CD1042" i="10"/>
  <c r="CD279" i="10"/>
  <c r="CD1083" i="10"/>
  <c r="CD303" i="10"/>
  <c r="CD317" i="10"/>
  <c r="CD325" i="10"/>
  <c r="CD332" i="10"/>
  <c r="CD1164" i="10"/>
  <c r="CD1171" i="10"/>
  <c r="CD361" i="10"/>
  <c r="CD1199" i="10"/>
  <c r="CD1205" i="10"/>
  <c r="CD384" i="10"/>
  <c r="CD387" i="10"/>
  <c r="CD1241" i="10"/>
  <c r="CD1250" i="10"/>
  <c r="CD410" i="10"/>
  <c r="CD1276" i="10"/>
  <c r="CD1286" i="10"/>
  <c r="CD434" i="10"/>
  <c r="CD1310" i="10"/>
  <c r="CD1329" i="10"/>
  <c r="CD1344" i="10"/>
  <c r="CD1359" i="10"/>
  <c r="CD1373" i="10"/>
  <c r="CD1390" i="10"/>
  <c r="CD1405" i="10"/>
  <c r="CD500" i="10"/>
  <c r="CD12" i="10"/>
  <c r="CD594" i="10"/>
  <c r="CD54" i="10"/>
  <c r="CD656" i="10"/>
  <c r="CD688" i="10"/>
  <c r="CD721" i="10"/>
  <c r="CD139" i="10"/>
  <c r="CD788" i="10"/>
  <c r="CD821" i="10"/>
  <c r="CD856" i="10"/>
  <c r="CD886" i="10"/>
  <c r="CD918" i="10"/>
  <c r="CD941" i="10"/>
  <c r="CD217" i="10"/>
  <c r="CD997" i="10"/>
  <c r="CD1022" i="10"/>
  <c r="CD1044" i="10"/>
  <c r="CD281" i="10"/>
  <c r="CD1085" i="10"/>
  <c r="CD308" i="10"/>
  <c r="CD318" i="10"/>
  <c r="CD328" i="10"/>
  <c r="CD335" i="10"/>
  <c r="CD1165" i="10"/>
  <c r="CD1172" i="10"/>
  <c r="CD362" i="10"/>
  <c r="CD364" i="10"/>
  <c r="CD1206" i="10"/>
  <c r="CD385" i="10"/>
  <c r="CD388" i="10"/>
  <c r="CD1242" i="10"/>
  <c r="CD1251" i="10"/>
  <c r="CD411" i="10"/>
  <c r="CD1277" i="10"/>
  <c r="CD1287" i="10"/>
  <c r="CD435" i="10"/>
  <c r="CD1312" i="10"/>
  <c r="CD1330" i="10"/>
  <c r="CD1346" i="10"/>
  <c r="CD1360" i="10"/>
  <c r="CD1374" i="10"/>
  <c r="CD1391" i="10"/>
  <c r="CD449" i="10"/>
  <c r="CD504" i="10"/>
  <c r="CD13" i="10"/>
  <c r="CD595" i="10"/>
  <c r="CD631" i="10"/>
  <c r="CD668" i="10"/>
  <c r="CD694" i="10"/>
  <c r="CD722" i="10"/>
  <c r="CD140" i="10"/>
  <c r="CD789" i="10"/>
  <c r="CD156" i="10"/>
  <c r="CD165" i="10"/>
  <c r="CD889" i="10"/>
  <c r="CD920" i="10"/>
  <c r="CD942" i="10"/>
  <c r="CD219" i="10"/>
  <c r="CD998" i="10"/>
  <c r="CD1023" i="10"/>
  <c r="CD264" i="10"/>
  <c r="CD1063" i="10"/>
  <c r="CD294" i="10"/>
  <c r="CD1105" i="10"/>
  <c r="CD319" i="10"/>
  <c r="CD330" i="10"/>
  <c r="CD336" i="10"/>
  <c r="CD342" i="10"/>
  <c r="CD1175" i="10"/>
  <c r="CD1184" i="10"/>
  <c r="CD365" i="10"/>
  <c r="CD1211" i="10"/>
  <c r="CD1218" i="10"/>
  <c r="CD390" i="10"/>
  <c r="CD1245" i="10"/>
  <c r="CD1254" i="10"/>
  <c r="CD413" i="10"/>
  <c r="CD1280" i="10"/>
  <c r="CD1289" i="10"/>
  <c r="CD436" i="10"/>
  <c r="CD1315" i="10"/>
  <c r="CD1332" i="10"/>
  <c r="CD1347" i="10"/>
  <c r="CD1363" i="10"/>
  <c r="CD1377" i="10"/>
  <c r="CD448" i="10"/>
  <c r="CD1407" i="10"/>
  <c r="CD461" i="10"/>
  <c r="CD528" i="10"/>
  <c r="CD570" i="10"/>
  <c r="CD607" i="10"/>
  <c r="CD61" i="10"/>
  <c r="CD82" i="10"/>
  <c r="CD107" i="10"/>
  <c r="CD124" i="10"/>
  <c r="CD768" i="10"/>
  <c r="CD153" i="10"/>
  <c r="CD160" i="10"/>
  <c r="CD869" i="10"/>
  <c r="CD906" i="10"/>
  <c r="CD926" i="10"/>
  <c r="CD211" i="10"/>
  <c r="CD984" i="10"/>
  <c r="CD1007" i="10"/>
  <c r="CD252" i="10"/>
  <c r="CD1051" i="10"/>
  <c r="CD282" i="10"/>
  <c r="CD1094" i="10"/>
  <c r="CD1112" i="10"/>
  <c r="CD1128" i="10"/>
  <c r="CD1141" i="10"/>
  <c r="CD1152" i="10"/>
  <c r="CD349" i="10"/>
  <c r="CD1181" i="10"/>
  <c r="CD1188" i="10"/>
  <c r="CD373" i="10"/>
  <c r="CD1216" i="10"/>
  <c r="CD1224" i="10"/>
  <c r="CD396" i="10"/>
  <c r="CD399" i="10"/>
  <c r="CD1258" i="10"/>
  <c r="CD1267" i="10"/>
  <c r="CD423" i="10"/>
  <c r="CD1293" i="10"/>
  <c r="CD1303" i="10"/>
  <c r="CD1320" i="10"/>
  <c r="CD477" i="10"/>
  <c r="CD530" i="10"/>
  <c r="CD571" i="10"/>
  <c r="CD608" i="10"/>
  <c r="CD641" i="10"/>
  <c r="CD677" i="10"/>
  <c r="CD108" i="10"/>
  <c r="CD126" i="10"/>
  <c r="CD770" i="10"/>
  <c r="CD803" i="10"/>
  <c r="CD838" i="10"/>
  <c r="CD870" i="10"/>
  <c r="CD907" i="10"/>
  <c r="CD927" i="10"/>
  <c r="CD212" i="10"/>
  <c r="CD224" i="10"/>
  <c r="CD1008" i="10"/>
  <c r="CD259" i="10"/>
  <c r="CD1052" i="10"/>
  <c r="CD285" i="10"/>
  <c r="CD1095" i="10"/>
  <c r="CD1113" i="10"/>
  <c r="CD1129" i="10"/>
  <c r="CD1142" i="10"/>
  <c r="CD1153" i="10"/>
  <c r="CD350" i="10"/>
  <c r="CD353" i="10"/>
  <c r="CD1189" i="10"/>
  <c r="CD374" i="10"/>
  <c r="CD375" i="10"/>
  <c r="CD1225" i="10"/>
  <c r="CD1233" i="10"/>
  <c r="CD400" i="10"/>
  <c r="CD1260" i="10"/>
  <c r="CD1269" i="10"/>
  <c r="CD424" i="10"/>
  <c r="CD1294" i="10"/>
  <c r="CD1304" i="10"/>
  <c r="CD478" i="10"/>
  <c r="CD535" i="10"/>
  <c r="CD28" i="10"/>
  <c r="CD609" i="10"/>
  <c r="CD643" i="10"/>
  <c r="CD679" i="10"/>
  <c r="CD709" i="10"/>
  <c r="CD739" i="10"/>
  <c r="CD771" i="10"/>
  <c r="CD805" i="10"/>
  <c r="CD839" i="10"/>
  <c r="CD872" i="10"/>
  <c r="CD908" i="10"/>
  <c r="CD934" i="10"/>
  <c r="CD213" i="10"/>
  <c r="CD226" i="10"/>
  <c r="CD1009" i="10"/>
  <c r="CD260" i="10"/>
  <c r="CD1053" i="10"/>
  <c r="CD286" i="10"/>
  <c r="CD1096" i="10"/>
  <c r="CD311" i="10"/>
  <c r="CD1130" i="10"/>
  <c r="CD1146" i="10"/>
  <c r="CD1154" i="10"/>
  <c r="CD1166" i="10"/>
  <c r="CD354" i="10"/>
  <c r="CD1193" i="10"/>
  <c r="CD1201" i="10"/>
  <c r="CD376" i="10"/>
  <c r="CD1228" i="10"/>
  <c r="CD1236" i="10"/>
  <c r="CD401" i="10"/>
  <c r="CD1263" i="10"/>
  <c r="CD1271" i="10"/>
  <c r="CD425" i="10"/>
  <c r="CD1298" i="10"/>
  <c r="CD1306" i="10"/>
  <c r="CD1322" i="10"/>
  <c r="CD1339" i="10"/>
  <c r="CD1355" i="10"/>
  <c r="CD446" i="10"/>
  <c r="CD1385" i="10"/>
  <c r="CD1401" i="10"/>
  <c r="CD1413" i="10"/>
  <c r="CD536" i="10"/>
  <c r="CD632" i="10"/>
  <c r="CD106" i="10"/>
  <c r="CD778" i="10"/>
  <c r="CD859" i="10"/>
  <c r="CD937" i="10"/>
  <c r="CD234" i="10"/>
  <c r="CD1050" i="10"/>
  <c r="CD301" i="10"/>
  <c r="CD1136" i="10"/>
  <c r="CD1167" i="10"/>
  <c r="CD366" i="10"/>
  <c r="CD1222" i="10"/>
  <c r="CD403" i="10"/>
  <c r="CD419" i="10"/>
  <c r="CD1307" i="10"/>
  <c r="CD440" i="10"/>
  <c r="CD1367" i="10"/>
  <c r="CD1392" i="10"/>
  <c r="CD1414" i="10"/>
  <c r="CD546" i="10"/>
  <c r="CD59" i="10"/>
  <c r="CD710" i="10"/>
  <c r="CD792" i="10"/>
  <c r="CD167" i="10"/>
  <c r="CD938" i="10"/>
  <c r="CD236" i="10"/>
  <c r="CD1059" i="10"/>
  <c r="CD1107" i="10"/>
  <c r="CD1140" i="10"/>
  <c r="CD1168" i="10"/>
  <c r="CD367" i="10"/>
  <c r="CD1229" i="10"/>
  <c r="CD1255" i="10"/>
  <c r="CD422" i="10"/>
  <c r="CD1308" i="10"/>
  <c r="CD1340" i="10"/>
  <c r="CD444" i="10"/>
  <c r="CD1393" i="10"/>
  <c r="CD1415" i="10"/>
  <c r="CD21" i="10"/>
  <c r="CD60" i="10"/>
  <c r="CD110" i="10"/>
  <c r="CD793" i="10"/>
  <c r="CD876" i="10"/>
  <c r="CD948" i="10"/>
  <c r="CD239" i="10"/>
  <c r="CD1061" i="10"/>
  <c r="CD1110" i="10"/>
  <c r="CD1148" i="10"/>
  <c r="CD1176" i="10"/>
  <c r="CD372" i="10"/>
  <c r="CD1230" i="10"/>
  <c r="CD1256" i="10"/>
  <c r="CD426" i="10"/>
  <c r="CD1316" i="10"/>
  <c r="CD1341" i="10"/>
  <c r="CD445" i="10"/>
  <c r="CD1396" i="10"/>
  <c r="CD558" i="10"/>
  <c r="CD651" i="10"/>
  <c r="CD728" i="10"/>
  <c r="CD151" i="10"/>
  <c r="CD878" i="10"/>
  <c r="CD949" i="10"/>
  <c r="CD1015" i="10"/>
  <c r="CD1064" i="10"/>
  <c r="CD1111" i="10"/>
  <c r="CD1149" i="10"/>
  <c r="CD1178" i="10"/>
  <c r="CD1202" i="10"/>
  <c r="CD391" i="10"/>
  <c r="CD1257" i="10"/>
  <c r="CD427" i="10"/>
  <c r="CD1317" i="10"/>
  <c r="CD1348" i="10"/>
  <c r="CD1368" i="10"/>
  <c r="CD1398" i="10"/>
  <c r="CD4" i="10"/>
  <c r="CD598" i="10"/>
  <c r="CD80" i="10"/>
  <c r="CD743" i="10"/>
  <c r="CD158" i="10"/>
  <c r="CD178" i="10"/>
  <c r="CD971" i="10"/>
  <c r="CD1030" i="10"/>
  <c r="CD1077" i="10"/>
  <c r="CD1124" i="10"/>
  <c r="CD1158" i="10"/>
  <c r="CD1185" i="10"/>
  <c r="CD1215" i="10"/>
  <c r="CD1239" i="10"/>
  <c r="CD415" i="10"/>
  <c r="CD430" i="10"/>
  <c r="CD1325" i="10"/>
  <c r="CD441" i="10"/>
  <c r="CD1380" i="10"/>
  <c r="CD1408" i="10"/>
  <c r="CD488" i="10"/>
  <c r="CD34" i="10"/>
  <c r="CD681" i="10"/>
  <c r="CD754" i="10"/>
  <c r="CD159" i="10"/>
  <c r="CD180" i="10"/>
  <c r="CD972" i="10"/>
  <c r="CD1032" i="10"/>
  <c r="CD295" i="10"/>
  <c r="CD1125" i="10"/>
  <c r="CD1159" i="10"/>
  <c r="CD1186" i="10"/>
  <c r="CD377" i="10"/>
  <c r="CD1247" i="10"/>
  <c r="CD418" i="10"/>
  <c r="CD431" i="10"/>
  <c r="CD1333" i="10"/>
  <c r="CD442" i="10"/>
  <c r="CD1381" i="10"/>
  <c r="CD1409" i="10"/>
  <c r="CD512" i="10"/>
  <c r="CD35" i="10"/>
  <c r="CD88" i="10"/>
  <c r="CD142" i="10"/>
  <c r="CD163" i="10"/>
  <c r="CD186" i="10"/>
  <c r="CD974" i="10"/>
  <c r="CD1038" i="10"/>
  <c r="CD296" i="10"/>
  <c r="CD1133" i="10"/>
  <c r="CD343" i="10"/>
  <c r="CD1187" i="10"/>
  <c r="CD380" i="10"/>
  <c r="CD1248" i="10"/>
  <c r="CD1273" i="10"/>
  <c r="CD437" i="10"/>
  <c r="CD1334" i="10"/>
  <c r="CD1357" i="10"/>
  <c r="CD1382" i="10"/>
  <c r="CD452" i="10"/>
  <c r="CD615" i="10"/>
  <c r="CD809" i="10"/>
  <c r="CD963" i="10"/>
  <c r="CD1102" i="10"/>
  <c r="CD355" i="10"/>
  <c r="CD397" i="10"/>
  <c r="CD1319" i="10"/>
  <c r="CD1379" i="10"/>
  <c r="CD617" i="10"/>
  <c r="CD810" i="10"/>
  <c r="CD230" i="10"/>
  <c r="CD312" i="10"/>
  <c r="CD356" i="10"/>
  <c r="CD402" i="10"/>
  <c r="CD1321" i="10"/>
  <c r="CD1386" i="10"/>
  <c r="CD653" i="10"/>
  <c r="CD828" i="10"/>
  <c r="CD231" i="10"/>
  <c r="CD313" i="10"/>
  <c r="CD1194" i="10"/>
  <c r="CD1264" i="10"/>
  <c r="CD1324" i="10"/>
  <c r="CD447" i="10"/>
  <c r="CD669" i="10"/>
  <c r="CD843" i="10"/>
  <c r="CD243" i="10"/>
  <c r="CD1123" i="10"/>
  <c r="CD1196" i="10"/>
  <c r="CD1265" i="10"/>
  <c r="CD1336" i="10"/>
  <c r="CD1399" i="10"/>
  <c r="CD513" i="10"/>
  <c r="CD730" i="10"/>
  <c r="CD896" i="10"/>
  <c r="CD266" i="10"/>
  <c r="CD1150" i="10"/>
  <c r="CD1219" i="10"/>
  <c r="CD1290" i="10"/>
  <c r="CD1353" i="10"/>
  <c r="CD1412" i="10"/>
  <c r="CD526" i="10"/>
  <c r="CD732" i="10"/>
  <c r="CD188" i="10"/>
  <c r="CD1071" i="10"/>
  <c r="CD1151" i="10"/>
  <c r="CD1220" i="10"/>
  <c r="CD1291" i="10"/>
  <c r="CD1364" i="10"/>
  <c r="CD561" i="10"/>
  <c r="CD741" i="10"/>
  <c r="CD190" i="10"/>
  <c r="CD1073" i="10"/>
  <c r="CD344" i="10"/>
  <c r="CD392" i="10"/>
  <c r="CD1292" i="10"/>
  <c r="CD443" i="10"/>
  <c r="CD143" i="10"/>
  <c r="CD323" i="10"/>
  <c r="CD1282" i="10"/>
  <c r="CD776" i="10"/>
  <c r="CD1135" i="10"/>
  <c r="CD438" i="10"/>
  <c r="CD858" i="10"/>
  <c r="CD338" i="10"/>
  <c r="CD1302" i="10"/>
  <c r="CD174" i="10"/>
  <c r="CD348" i="10"/>
  <c r="CD439" i="10"/>
  <c r="CD175" i="10"/>
  <c r="CD395" i="10"/>
  <c r="CD950" i="10"/>
  <c r="CD1237" i="10"/>
  <c r="CD957" i="10"/>
  <c r="CD414" i="10"/>
  <c r="CD1026" i="10"/>
  <c r="CD1274" i="10"/>
  <c r="CD1028" i="10"/>
  <c r="CD1349" i="10"/>
  <c r="CD453" i="10"/>
  <c r="CD265" i="10"/>
  <c r="CD1352" i="10"/>
  <c r="CD29" i="10"/>
  <c r="CD297" i="10"/>
  <c r="CD1378" i="10"/>
  <c r="CD576" i="10"/>
  <c r="CD1180" i="10"/>
  <c r="CD1402" i="10"/>
  <c r="CD670" i="10"/>
  <c r="CD1203" i="10"/>
  <c r="CD1403" i="10"/>
  <c r="CD1411" i="10"/>
  <c r="CD459" i="10"/>
  <c r="CD698" i="10"/>
  <c r="CD700" i="10"/>
  <c r="CD287" i="10"/>
  <c r="CD1212" i="10"/>
  <c r="CD1213" i="10"/>
  <c r="CD1369" i="10"/>
  <c r="CB457" i="10"/>
  <c r="CB469" i="10"/>
  <c r="CB480" i="10"/>
  <c r="CB489" i="10"/>
  <c r="CB8" i="10"/>
  <c r="CB512" i="10"/>
  <c r="CB524" i="10"/>
  <c r="CB536" i="10"/>
  <c r="CB546" i="10"/>
  <c r="CB11" i="10"/>
  <c r="CB559" i="10"/>
  <c r="CB571" i="10"/>
  <c r="CB30" i="10"/>
  <c r="CB458" i="10"/>
  <c r="CB470" i="10"/>
  <c r="CB481" i="10"/>
  <c r="CB490" i="10"/>
  <c r="CB501" i="10"/>
  <c r="CB513" i="10"/>
  <c r="CB525" i="10"/>
  <c r="CB537" i="10"/>
  <c r="CB459" i="10"/>
  <c r="CB471" i="10"/>
  <c r="CB5" i="10"/>
  <c r="CB491" i="10"/>
  <c r="CB502" i="10"/>
  <c r="CB514" i="10"/>
  <c r="CB526" i="10"/>
  <c r="CB538" i="10"/>
  <c r="CB548" i="10"/>
  <c r="CB13" i="10"/>
  <c r="CB561" i="10"/>
  <c r="CB573" i="10"/>
  <c r="CB576" i="10"/>
  <c r="CB32" i="10"/>
  <c r="CB598" i="10"/>
  <c r="CB39" i="10"/>
  <c r="CB611" i="10"/>
  <c r="CB46" i="10"/>
  <c r="CB624" i="10"/>
  <c r="CB636" i="10"/>
  <c r="CB65" i="10"/>
  <c r="CB649" i="10"/>
  <c r="CB72" i="10"/>
  <c r="CB662" i="10"/>
  <c r="CB80" i="10"/>
  <c r="CB675" i="10"/>
  <c r="CB88" i="10"/>
  <c r="CB688" i="10"/>
  <c r="CB700" i="10"/>
  <c r="CB108" i="10"/>
  <c r="CB713" i="10"/>
  <c r="CB115" i="10"/>
  <c r="CB726" i="10"/>
  <c r="CB122" i="10"/>
  <c r="CB739" i="10"/>
  <c r="CB751" i="10"/>
  <c r="CB754" i="10"/>
  <c r="CB763" i="10"/>
  <c r="CB146" i="10"/>
  <c r="CB147" i="10"/>
  <c r="CB793" i="10"/>
  <c r="CB153" i="10"/>
  <c r="CB813" i="10"/>
  <c r="CB157" i="10"/>
  <c r="CB831" i="10"/>
  <c r="CB841" i="10"/>
  <c r="CB164" i="10"/>
  <c r="CB860" i="10"/>
  <c r="CB460" i="10"/>
  <c r="CB472" i="10"/>
  <c r="CB482" i="10"/>
  <c r="CB492" i="10"/>
  <c r="CB503" i="10"/>
  <c r="CB515" i="10"/>
  <c r="CB527" i="10"/>
  <c r="CB539" i="10"/>
  <c r="CB549" i="10"/>
  <c r="CB14" i="10"/>
  <c r="CB562" i="10"/>
  <c r="CB574" i="10"/>
  <c r="CB577" i="10"/>
  <c r="CB587" i="10"/>
  <c r="CB599" i="10"/>
  <c r="CB40" i="10"/>
  <c r="CB612" i="10"/>
  <c r="CB47" i="10"/>
  <c r="CB625" i="10"/>
  <c r="CB637" i="10"/>
  <c r="CB638" i="10"/>
  <c r="CB650" i="10"/>
  <c r="CB73" i="10"/>
  <c r="CB663" i="10"/>
  <c r="CB81" i="10"/>
  <c r="CB676" i="10"/>
  <c r="CB89" i="10"/>
  <c r="CB689" i="10"/>
  <c r="CB701" i="10"/>
  <c r="CB109" i="10"/>
  <c r="CB714" i="10"/>
  <c r="CB116" i="10"/>
  <c r="CB727" i="10"/>
  <c r="CB123" i="10"/>
  <c r="CB740" i="10"/>
  <c r="CB752" i="10"/>
  <c r="CB755" i="10"/>
  <c r="CB144" i="10"/>
  <c r="CB773" i="10"/>
  <c r="CB148" i="10"/>
  <c r="CB150" i="10"/>
  <c r="CB802" i="10"/>
  <c r="CB814" i="10"/>
  <c r="CB822" i="10"/>
  <c r="CB832" i="10"/>
  <c r="CB162" i="10"/>
  <c r="CB851" i="10"/>
  <c r="CB861" i="10"/>
  <c r="CB464" i="10"/>
  <c r="CB476" i="10"/>
  <c r="CB6" i="10"/>
  <c r="CB496" i="10"/>
  <c r="CB507" i="10"/>
  <c r="CB519" i="10"/>
  <c r="CB531" i="10"/>
  <c r="CB541" i="10"/>
  <c r="CB553" i="10"/>
  <c r="CB18" i="10"/>
  <c r="CB566" i="10"/>
  <c r="CB25" i="10"/>
  <c r="CB581" i="10"/>
  <c r="CB591" i="10"/>
  <c r="CB603" i="10"/>
  <c r="CB604" i="10"/>
  <c r="CB616" i="10"/>
  <c r="CB51" i="10"/>
  <c r="CB629" i="10"/>
  <c r="CB58" i="10"/>
  <c r="CB453" i="10"/>
  <c r="CB465" i="10"/>
  <c r="CB477" i="10"/>
  <c r="CB7" i="10"/>
  <c r="CB497" i="10"/>
  <c r="CB508" i="10"/>
  <c r="CB520" i="10"/>
  <c r="CB532" i="10"/>
  <c r="CB542" i="10"/>
  <c r="CB554" i="10"/>
  <c r="CB19" i="10"/>
  <c r="CB567" i="10"/>
  <c r="CB26" i="10"/>
  <c r="CB582" i="10"/>
  <c r="CB592" i="10"/>
  <c r="CB33" i="10"/>
  <c r="CB605" i="10"/>
  <c r="CB617" i="10"/>
  <c r="CB52" i="10"/>
  <c r="CB630" i="10"/>
  <c r="CB59" i="10"/>
  <c r="CB454" i="10"/>
  <c r="CB466" i="10"/>
  <c r="CB478" i="10"/>
  <c r="CB486" i="10"/>
  <c r="CB498" i="10"/>
  <c r="CB509" i="10"/>
  <c r="CB521" i="10"/>
  <c r="CB533" i="10"/>
  <c r="CB543" i="10"/>
  <c r="CB555" i="10"/>
  <c r="CB20" i="10"/>
  <c r="CB568" i="10"/>
  <c r="CB27" i="10"/>
  <c r="CB583" i="10"/>
  <c r="CB593" i="10"/>
  <c r="CB34" i="10"/>
  <c r="CB606" i="10"/>
  <c r="CB618" i="10"/>
  <c r="CB53" i="10"/>
  <c r="CB631" i="10"/>
  <c r="CB60" i="10"/>
  <c r="CB644" i="10"/>
  <c r="CB67" i="10"/>
  <c r="CB657" i="10"/>
  <c r="CB669" i="10"/>
  <c r="CB87" i="10"/>
  <c r="CB682" i="10"/>
  <c r="CB95" i="10"/>
  <c r="CB695" i="10"/>
  <c r="CB103" i="10"/>
  <c r="CB708" i="10"/>
  <c r="CB110" i="10"/>
  <c r="CB721" i="10"/>
  <c r="CB733" i="10"/>
  <c r="CB129" i="10"/>
  <c r="CB746" i="10"/>
  <c r="CB137" i="10"/>
  <c r="CB760" i="10"/>
  <c r="CB769" i="10"/>
  <c r="CB779" i="10"/>
  <c r="CB788" i="10"/>
  <c r="CB798" i="10"/>
  <c r="CB808" i="10"/>
  <c r="CB818" i="10"/>
  <c r="CB828" i="10"/>
  <c r="CB161" i="10"/>
  <c r="CB846" i="10"/>
  <c r="CB165" i="10"/>
  <c r="CB168" i="10"/>
  <c r="CB467" i="10"/>
  <c r="CB493" i="10"/>
  <c r="CB518" i="10"/>
  <c r="CB545" i="10"/>
  <c r="CB558" i="10"/>
  <c r="CB29" i="10"/>
  <c r="CB594" i="10"/>
  <c r="CB42" i="10"/>
  <c r="CB45" i="10"/>
  <c r="CB633" i="10"/>
  <c r="CB641" i="10"/>
  <c r="CB68" i="10"/>
  <c r="CB661" i="10"/>
  <c r="CB84" i="10"/>
  <c r="CB683" i="10"/>
  <c r="CB687" i="10"/>
  <c r="CB100" i="10"/>
  <c r="CB709" i="10"/>
  <c r="CB114" i="10"/>
  <c r="CB730" i="10"/>
  <c r="CB130" i="10"/>
  <c r="CB750" i="10"/>
  <c r="CB757" i="10"/>
  <c r="CB770" i="10"/>
  <c r="CB783" i="10"/>
  <c r="CB795" i="10"/>
  <c r="CB809" i="10"/>
  <c r="CB156" i="10"/>
  <c r="CB835" i="10"/>
  <c r="CB847" i="10"/>
  <c r="CB859" i="10"/>
  <c r="CB872" i="10"/>
  <c r="CB881" i="10"/>
  <c r="CB891" i="10"/>
  <c r="CB901" i="10"/>
  <c r="CB178" i="10"/>
  <c r="CB916" i="10"/>
  <c r="CB188" i="10"/>
  <c r="CB930" i="10"/>
  <c r="CB196" i="10"/>
  <c r="CB944" i="10"/>
  <c r="CB206" i="10"/>
  <c r="CB959" i="10"/>
  <c r="CB215" i="10"/>
  <c r="CB974" i="10"/>
  <c r="CB224" i="10"/>
  <c r="CB989" i="10"/>
  <c r="CB232" i="10"/>
  <c r="CB1003" i="10"/>
  <c r="CB1015" i="10"/>
  <c r="CB1018" i="10"/>
  <c r="CB1030" i="10"/>
  <c r="CB1032" i="10"/>
  <c r="CB1044" i="10"/>
  <c r="CB270" i="10"/>
  <c r="CB1057" i="10"/>
  <c r="CB279" i="10"/>
  <c r="CB1071" i="10"/>
  <c r="CB289" i="10"/>
  <c r="CB1085" i="10"/>
  <c r="CB299" i="10"/>
  <c r="CB1100" i="10"/>
  <c r="CB309" i="10"/>
  <c r="CB1115" i="10"/>
  <c r="CB319" i="10"/>
  <c r="CB1129" i="10"/>
  <c r="CB327" i="10"/>
  <c r="CB1142" i="10"/>
  <c r="CB335" i="10"/>
  <c r="CB1155" i="10"/>
  <c r="CB468" i="10"/>
  <c r="CB494" i="10"/>
  <c r="CB522" i="10"/>
  <c r="CB547" i="10"/>
  <c r="CB560" i="10"/>
  <c r="CB575" i="10"/>
  <c r="CB595" i="10"/>
  <c r="CB43" i="10"/>
  <c r="CB48" i="10"/>
  <c r="CB634" i="10"/>
  <c r="CB642" i="10"/>
  <c r="CB69" i="10"/>
  <c r="CB664" i="10"/>
  <c r="CB85" i="10"/>
  <c r="CB684" i="10"/>
  <c r="CB690" i="10"/>
  <c r="CB101" i="10"/>
  <c r="CB710" i="10"/>
  <c r="CB117" i="10"/>
  <c r="CB731" i="10"/>
  <c r="CB131" i="10"/>
  <c r="CB132" i="10"/>
  <c r="CB758" i="10"/>
  <c r="CB771" i="10"/>
  <c r="CB149" i="10"/>
  <c r="CB796" i="10"/>
  <c r="CB810" i="10"/>
  <c r="CB823" i="10"/>
  <c r="CB836" i="10"/>
  <c r="CB848" i="10"/>
  <c r="CB862" i="10"/>
  <c r="CB873" i="10"/>
  <c r="CB882" i="10"/>
  <c r="CB892" i="10"/>
  <c r="CB902" i="10"/>
  <c r="CB179" i="10"/>
  <c r="CB917" i="10"/>
  <c r="CB189" i="10"/>
  <c r="CB931" i="10"/>
  <c r="CB197" i="10"/>
  <c r="CB945" i="10"/>
  <c r="CB207" i="10"/>
  <c r="CB960" i="10"/>
  <c r="CB216" i="10"/>
  <c r="CB975" i="10"/>
  <c r="CB225" i="10"/>
  <c r="CB990" i="10"/>
  <c r="CB233" i="10"/>
  <c r="CB1004" i="10"/>
  <c r="CB242" i="10"/>
  <c r="CB1019" i="10"/>
  <c r="CB251" i="10"/>
  <c r="CB1033" i="10"/>
  <c r="CB1045" i="10"/>
  <c r="CB271" i="10"/>
  <c r="CB473" i="10"/>
  <c r="CB495" i="10"/>
  <c r="CB523" i="10"/>
  <c r="CB550" i="10"/>
  <c r="CB563" i="10"/>
  <c r="CB578" i="10"/>
  <c r="CB596" i="10"/>
  <c r="CB607" i="10"/>
  <c r="CB49" i="10"/>
  <c r="CB635" i="10"/>
  <c r="CB643" i="10"/>
  <c r="CB70" i="10"/>
  <c r="CB665" i="10"/>
  <c r="CB86" i="10"/>
  <c r="CB685" i="10"/>
  <c r="CB691" i="10"/>
  <c r="CB102" i="10"/>
  <c r="CB711" i="10"/>
  <c r="CB118" i="10"/>
  <c r="CB732" i="10"/>
  <c r="CB737" i="10"/>
  <c r="CB133" i="10"/>
  <c r="CB759" i="10"/>
  <c r="CB772" i="10"/>
  <c r="CB784" i="10"/>
  <c r="CB797" i="10"/>
  <c r="CB811" i="10"/>
  <c r="CB824" i="10"/>
  <c r="CB160" i="10"/>
  <c r="CB849" i="10"/>
  <c r="CB863" i="10"/>
  <c r="CB874" i="10"/>
  <c r="CB883" i="10"/>
  <c r="CB893" i="10"/>
  <c r="CB903" i="10"/>
  <c r="CB180" i="10"/>
  <c r="CB918" i="10"/>
  <c r="CB190" i="10"/>
  <c r="CB932" i="10"/>
  <c r="CB198" i="10"/>
  <c r="CB946" i="10"/>
  <c r="CB208" i="10"/>
  <c r="CB961" i="10"/>
  <c r="CB217" i="10"/>
  <c r="CB976" i="10"/>
  <c r="CB226" i="10"/>
  <c r="CB991" i="10"/>
  <c r="CB234" i="10"/>
  <c r="CB1005" i="10"/>
  <c r="CB243" i="10"/>
  <c r="CB1020" i="10"/>
  <c r="CB252" i="10"/>
  <c r="CB1034" i="10"/>
  <c r="CB1046" i="10"/>
  <c r="CB1047" i="10"/>
  <c r="CB1059" i="10"/>
  <c r="CB281" i="10"/>
  <c r="CB1073" i="10"/>
  <c r="CB291" i="10"/>
  <c r="CB1087" i="10"/>
  <c r="CB1090" i="10"/>
  <c r="CB1102" i="10"/>
  <c r="CB1105" i="10"/>
  <c r="CB1117" i="10"/>
  <c r="CB1119" i="10"/>
  <c r="CB1131" i="10"/>
  <c r="CB329" i="10"/>
  <c r="CB1144" i="10"/>
  <c r="CB337" i="10"/>
  <c r="CB1157" i="10"/>
  <c r="CB345" i="10"/>
  <c r="CB1170" i="10"/>
  <c r="CB1182" i="10"/>
  <c r="CB1183" i="10"/>
  <c r="CB1195" i="10"/>
  <c r="CB371" i="10"/>
  <c r="CB1208" i="10"/>
  <c r="CB378" i="10"/>
  <c r="CB1221" i="10"/>
  <c r="CB386" i="10"/>
  <c r="CB1234" i="10"/>
  <c r="CB1246" i="10"/>
  <c r="CB405" i="10"/>
  <c r="CB1259" i="10"/>
  <c r="CB412" i="10"/>
  <c r="CB1272" i="10"/>
  <c r="CB420" i="10"/>
  <c r="CB1285" i="10"/>
  <c r="CB1297" i="10"/>
  <c r="CB1300" i="10"/>
  <c r="CB1312" i="10"/>
  <c r="CB1324" i="10"/>
  <c r="CB1336" i="10"/>
  <c r="CB1346" i="10"/>
  <c r="CB442" i="10"/>
  <c r="CB1367" i="10"/>
  <c r="CB1376" i="10"/>
  <c r="CB447" i="10"/>
  <c r="CB1398" i="10"/>
  <c r="CB1407" i="10"/>
  <c r="CB474" i="10"/>
  <c r="CB499" i="10"/>
  <c r="CB528" i="10"/>
  <c r="CB551" i="10"/>
  <c r="CB564" i="10"/>
  <c r="CB579" i="10"/>
  <c r="CB597" i="10"/>
  <c r="CB608" i="10"/>
  <c r="CB50" i="10"/>
  <c r="CB55" i="10"/>
  <c r="CB645" i="10"/>
  <c r="CB71" i="10"/>
  <c r="CB666" i="10"/>
  <c r="CB671" i="10"/>
  <c r="CB686" i="10"/>
  <c r="CB692" i="10"/>
  <c r="CB104" i="10"/>
  <c r="CB712" i="10"/>
  <c r="CB119" i="10"/>
  <c r="CB734" i="10"/>
  <c r="CB738" i="10"/>
  <c r="CB134" i="10"/>
  <c r="CB761" i="10"/>
  <c r="CB145" i="10"/>
  <c r="CB785" i="10"/>
  <c r="CB799" i="10"/>
  <c r="CB812" i="10"/>
  <c r="CB825" i="10"/>
  <c r="CB837" i="10"/>
  <c r="CB850" i="10"/>
  <c r="CB864" i="10"/>
  <c r="CB169" i="10"/>
  <c r="CB884" i="10"/>
  <c r="CB894" i="10"/>
  <c r="CB904" i="10"/>
  <c r="CB181" i="10"/>
  <c r="CB919" i="10"/>
  <c r="CB191" i="10"/>
  <c r="CB933" i="10"/>
  <c r="CB199" i="10"/>
  <c r="CB947" i="10"/>
  <c r="CB209" i="10"/>
  <c r="CB962" i="10"/>
  <c r="CB218" i="10"/>
  <c r="CB977" i="10"/>
  <c r="CB227" i="10"/>
  <c r="CB992" i="10"/>
  <c r="CB235" i="10"/>
  <c r="CB1006" i="10"/>
  <c r="CB244" i="10"/>
  <c r="CB1021" i="10"/>
  <c r="CB253" i="10"/>
  <c r="CB1035" i="10"/>
  <c r="CB261" i="10"/>
  <c r="CB1048" i="10"/>
  <c r="CB1060" i="10"/>
  <c r="CB1062" i="10"/>
  <c r="CB1074" i="10"/>
  <c r="CB1076" i="10"/>
  <c r="CB1088" i="10"/>
  <c r="CB1091" i="10"/>
  <c r="CB1103" i="10"/>
  <c r="CB1106" i="10"/>
  <c r="CB310" i="10"/>
  <c r="CB1120" i="10"/>
  <c r="CB1132" i="10"/>
  <c r="CB330" i="10"/>
  <c r="CB1145" i="10"/>
  <c r="CB338" i="10"/>
  <c r="CB1158" i="10"/>
  <c r="CB346" i="10"/>
  <c r="CB1171" i="10"/>
  <c r="CB353" i="10"/>
  <c r="CB1184" i="10"/>
  <c r="CB1196" i="10"/>
  <c r="CB372" i="10"/>
  <c r="CB1209" i="10"/>
  <c r="CB379" i="10"/>
  <c r="CB1222" i="10"/>
  <c r="CB387" i="10"/>
  <c r="CB1235" i="10"/>
  <c r="CB1247" i="10"/>
  <c r="CB406" i="10"/>
  <c r="CB1260" i="10"/>
  <c r="CB413" i="10"/>
  <c r="CB1273" i="10"/>
  <c r="CB421" i="10"/>
  <c r="CB1286" i="10"/>
  <c r="CB1298" i="10"/>
  <c r="CB1301" i="10"/>
  <c r="CB1313" i="10"/>
  <c r="CB1325" i="10"/>
  <c r="CB439" i="10"/>
  <c r="CB1347" i="10"/>
  <c r="CB1357" i="10"/>
  <c r="CB444" i="10"/>
  <c r="CB1377" i="10"/>
  <c r="CB1388" i="10"/>
  <c r="CB1399" i="10"/>
  <c r="CB1408" i="10"/>
  <c r="CB475" i="10"/>
  <c r="CB510" i="10"/>
  <c r="CB552" i="10"/>
  <c r="CB22" i="10"/>
  <c r="CB600" i="10"/>
  <c r="CB615" i="10"/>
  <c r="CB56" i="10"/>
  <c r="CB652" i="10"/>
  <c r="CB667" i="10"/>
  <c r="CB678" i="10"/>
  <c r="CB693" i="10"/>
  <c r="CB704" i="10"/>
  <c r="CB120" i="10"/>
  <c r="CB125" i="10"/>
  <c r="CB135" i="10"/>
  <c r="CB765" i="10"/>
  <c r="CB786" i="10"/>
  <c r="CB804" i="10"/>
  <c r="CB826" i="10"/>
  <c r="CB842" i="10"/>
  <c r="CB865" i="10"/>
  <c r="CB877" i="10"/>
  <c r="CB895" i="10"/>
  <c r="CB909" i="10"/>
  <c r="CB920" i="10"/>
  <c r="CB926" i="10"/>
  <c r="CB200" i="10"/>
  <c r="CB952" i="10"/>
  <c r="CB963" i="10"/>
  <c r="CB970" i="10"/>
  <c r="CB228" i="10"/>
  <c r="CB997" i="10"/>
  <c r="CB1007" i="10"/>
  <c r="CB249" i="10"/>
  <c r="CB254" i="10"/>
  <c r="CB1040" i="10"/>
  <c r="CB1049" i="10"/>
  <c r="CB274" i="10"/>
  <c r="CB1069" i="10"/>
  <c r="CB1077" i="10"/>
  <c r="CB294" i="10"/>
  <c r="CB1098" i="10"/>
  <c r="CB1107" i="10"/>
  <c r="CB314" i="10"/>
  <c r="CB1127" i="10"/>
  <c r="CB1134" i="10"/>
  <c r="CB1149" i="10"/>
  <c r="CB1153" i="10"/>
  <c r="CB344" i="10"/>
  <c r="CB1173" i="10"/>
  <c r="CB357" i="10"/>
  <c r="CB1190" i="10"/>
  <c r="CB368" i="10"/>
  <c r="CB1207" i="10"/>
  <c r="CB381" i="10"/>
  <c r="CB1226" i="10"/>
  <c r="CB393" i="10"/>
  <c r="CB1243" i="10"/>
  <c r="CB404" i="10"/>
  <c r="CB1262" i="10"/>
  <c r="CB417" i="10"/>
  <c r="CB1279" i="10"/>
  <c r="CB429" i="10"/>
  <c r="CB1296" i="10"/>
  <c r="CB1303" i="10"/>
  <c r="CB1317" i="10"/>
  <c r="CB1331" i="10"/>
  <c r="CB1343" i="10"/>
  <c r="CB1356" i="10"/>
  <c r="CB446" i="10"/>
  <c r="CB1381" i="10"/>
  <c r="CB1393" i="10"/>
  <c r="CB1406" i="10"/>
  <c r="CB1417" i="10"/>
  <c r="CB4" i="10"/>
  <c r="CB511" i="10"/>
  <c r="CB556" i="10"/>
  <c r="CB23" i="10"/>
  <c r="CB601" i="10"/>
  <c r="CB619" i="10"/>
  <c r="CB57" i="10"/>
  <c r="CB653" i="10"/>
  <c r="CB668" i="10"/>
  <c r="CB679" i="10"/>
  <c r="CB694" i="10"/>
  <c r="CB705" i="10"/>
  <c r="CB720" i="10"/>
  <c r="CB126" i="10"/>
  <c r="CB136" i="10"/>
  <c r="CB766" i="10"/>
  <c r="CB787" i="10"/>
  <c r="CB805" i="10"/>
  <c r="CB827" i="10"/>
  <c r="CB843" i="10"/>
  <c r="CB167" i="10"/>
  <c r="CB878" i="10"/>
  <c r="CB174" i="10"/>
  <c r="CB910" i="10"/>
  <c r="CB921" i="10"/>
  <c r="CB927" i="10"/>
  <c r="CB201" i="10"/>
  <c r="CB953" i="10"/>
  <c r="CB964" i="10"/>
  <c r="CB971" i="10"/>
  <c r="CB229" i="10"/>
  <c r="CB998" i="10"/>
  <c r="CB1008" i="10"/>
  <c r="CB250" i="10"/>
  <c r="CB255" i="10"/>
  <c r="CB1041" i="10"/>
  <c r="CB1050" i="10"/>
  <c r="CB275" i="10"/>
  <c r="CB1070" i="10"/>
  <c r="CB1078" i="10"/>
  <c r="CB295" i="10"/>
  <c r="CB1099" i="10"/>
  <c r="CB1108" i="10"/>
  <c r="CB315" i="10"/>
  <c r="CB1128" i="10"/>
  <c r="CB1135" i="10"/>
  <c r="CB331" i="10"/>
  <c r="CB1154" i="10"/>
  <c r="CB347" i="10"/>
  <c r="CB1174" i="10"/>
  <c r="CB358" i="10"/>
  <c r="CB1191" i="10"/>
  <c r="CB369" i="10"/>
  <c r="CB1210" i="10"/>
  <c r="CB382" i="10"/>
  <c r="CB1227" i="10"/>
  <c r="CB394" i="10"/>
  <c r="CB1244" i="10"/>
  <c r="CB407" i="10"/>
  <c r="CB1263" i="10"/>
  <c r="CB418" i="10"/>
  <c r="CB1280" i="10"/>
  <c r="CB1283" i="10"/>
  <c r="CB430" i="10"/>
  <c r="CB1304" i="10"/>
  <c r="CB1318" i="10"/>
  <c r="CB1332" i="10"/>
  <c r="CB1344" i="10"/>
  <c r="CB1358" i="10"/>
  <c r="CB1368" i="10"/>
  <c r="CB1382" i="10"/>
  <c r="CB1394" i="10"/>
  <c r="CB450" i="10"/>
  <c r="CB479" i="10"/>
  <c r="CB516" i="10"/>
  <c r="CB557" i="10"/>
  <c r="CB24" i="10"/>
  <c r="CB602" i="10"/>
  <c r="CB620" i="10"/>
  <c r="CB61" i="10"/>
  <c r="CB654" i="10"/>
  <c r="CB670" i="10"/>
  <c r="CB680" i="10"/>
  <c r="CB696" i="10"/>
  <c r="CB706" i="10"/>
  <c r="CB722" i="10"/>
  <c r="CB127" i="10"/>
  <c r="CB138" i="10"/>
  <c r="CB767" i="10"/>
  <c r="CB789" i="10"/>
  <c r="CB806" i="10"/>
  <c r="CB158" i="10"/>
  <c r="CB844" i="10"/>
  <c r="CB866" i="10"/>
  <c r="CB879" i="10"/>
  <c r="CB175" i="10"/>
  <c r="CB176" i="10"/>
  <c r="CB922" i="10"/>
  <c r="CB928" i="10"/>
  <c r="CB202" i="10"/>
  <c r="CB954" i="10"/>
  <c r="CB965" i="10"/>
  <c r="CB972" i="10"/>
  <c r="CB230" i="10"/>
  <c r="CB999" i="10"/>
  <c r="CB1009" i="10"/>
  <c r="CB1016" i="10"/>
  <c r="CB256" i="10"/>
  <c r="CB1042" i="10"/>
  <c r="CB1051" i="10"/>
  <c r="CB276" i="10"/>
  <c r="CB1072" i="10"/>
  <c r="CB1079" i="10"/>
  <c r="CB296" i="10"/>
  <c r="CB1101" i="10"/>
  <c r="CB1109" i="10"/>
  <c r="CB316" i="10"/>
  <c r="CB1130" i="10"/>
  <c r="CB1136" i="10"/>
  <c r="CB332" i="10"/>
  <c r="CB1156" i="10"/>
  <c r="CB348" i="10"/>
  <c r="CB1175" i="10"/>
  <c r="CB359" i="10"/>
  <c r="CB1192" i="10"/>
  <c r="CB370" i="10"/>
  <c r="CB1211" i="10"/>
  <c r="CB383" i="10"/>
  <c r="CB1228" i="10"/>
  <c r="CB395" i="10"/>
  <c r="CB1245" i="10"/>
  <c r="CB1250" i="10"/>
  <c r="CB1264" i="10"/>
  <c r="CB1267" i="10"/>
  <c r="CB1281" i="10"/>
  <c r="CB1284" i="10"/>
  <c r="CB431" i="10"/>
  <c r="CB1305" i="10"/>
  <c r="CB1319" i="10"/>
  <c r="CB1333" i="10"/>
  <c r="CB1345" i="10"/>
  <c r="CB1359" i="10"/>
  <c r="CB1369" i="10"/>
  <c r="CB1383" i="10"/>
  <c r="CB1395" i="10"/>
  <c r="CB451" i="10"/>
  <c r="CB483" i="10"/>
  <c r="CB517" i="10"/>
  <c r="CB12" i="10"/>
  <c r="CB28" i="10"/>
  <c r="CB35" i="10"/>
  <c r="CB44" i="10"/>
  <c r="CB62" i="10"/>
  <c r="CB66" i="10"/>
  <c r="CB77" i="10"/>
  <c r="CB681" i="10"/>
  <c r="CB697" i="10"/>
  <c r="CB707" i="10"/>
  <c r="CB723" i="10"/>
  <c r="CB128" i="10"/>
  <c r="CB139" i="10"/>
  <c r="CB768" i="10"/>
  <c r="CB790" i="10"/>
  <c r="CB807" i="10"/>
  <c r="CB159" i="10"/>
  <c r="CB845" i="10"/>
  <c r="CB867" i="10"/>
  <c r="CB880" i="10"/>
  <c r="CB896" i="10"/>
  <c r="CB177" i="10"/>
  <c r="CB923" i="10"/>
  <c r="CB929" i="10"/>
  <c r="CB203" i="10"/>
  <c r="CB205" i="10"/>
  <c r="CB966" i="10"/>
  <c r="CB973" i="10"/>
  <c r="CB231" i="10"/>
  <c r="CB1000" i="10"/>
  <c r="CB1010" i="10"/>
  <c r="CB1017" i="10"/>
  <c r="CB257" i="10"/>
  <c r="CB1043" i="10"/>
  <c r="CB1052" i="10"/>
  <c r="CB277" i="10"/>
  <c r="CB1075" i="10"/>
  <c r="CB1080" i="10"/>
  <c r="CB297" i="10"/>
  <c r="CB301" i="10"/>
  <c r="CB1110" i="10"/>
  <c r="CB317" i="10"/>
  <c r="CB1133" i="10"/>
  <c r="CB1137" i="10"/>
  <c r="CB333" i="10"/>
  <c r="CB1159" i="10"/>
  <c r="CB349" i="10"/>
  <c r="CB1176" i="10"/>
  <c r="CB360" i="10"/>
  <c r="CB1193" i="10"/>
  <c r="CB373" i="10"/>
  <c r="CB1212" i="10"/>
  <c r="CB384" i="10"/>
  <c r="CB1229" i="10"/>
  <c r="CB396" i="10"/>
  <c r="CB1248" i="10"/>
  <c r="CB1251" i="10"/>
  <c r="CB1265" i="10"/>
  <c r="CB1268" i="10"/>
  <c r="CB1282" i="10"/>
  <c r="CB1287" i="10"/>
  <c r="CB432" i="10"/>
  <c r="CB1306" i="10"/>
  <c r="CB1320" i="10"/>
  <c r="CB1334" i="10"/>
  <c r="CB1348" i="10"/>
  <c r="CB1360" i="10"/>
  <c r="CB1370" i="10"/>
  <c r="CB1384" i="10"/>
  <c r="CB1396" i="10"/>
  <c r="CB1409" i="10"/>
  <c r="CB484" i="10"/>
  <c r="CB529" i="10"/>
  <c r="CB15" i="10"/>
  <c r="CB580" i="10"/>
  <c r="CB36" i="10"/>
  <c r="CB54" i="10"/>
  <c r="CB63" i="10"/>
  <c r="CB74" i="10"/>
  <c r="CB78" i="10"/>
  <c r="CB90" i="10"/>
  <c r="CB698" i="10"/>
  <c r="CB715" i="10"/>
  <c r="CB724" i="10"/>
  <c r="CB741" i="10"/>
  <c r="CB140" i="10"/>
  <c r="CB774" i="10"/>
  <c r="CB791" i="10"/>
  <c r="CB154" i="10"/>
  <c r="CB829" i="10"/>
  <c r="CB485" i="10"/>
  <c r="CB530" i="10"/>
  <c r="CB16" i="10"/>
  <c r="CB584" i="10"/>
  <c r="CB37" i="10"/>
  <c r="CB621" i="10"/>
  <c r="CB64" i="10"/>
  <c r="CB75" i="10"/>
  <c r="CB79" i="10"/>
  <c r="CB91" i="10"/>
  <c r="CB699" i="10"/>
  <c r="CB716" i="10"/>
  <c r="CB725" i="10"/>
  <c r="CB742" i="10"/>
  <c r="CB753" i="10"/>
  <c r="CB775" i="10"/>
  <c r="CB792" i="10"/>
  <c r="CB155" i="10"/>
  <c r="CB830" i="10"/>
  <c r="CB853" i="10"/>
  <c r="CB869" i="10"/>
  <c r="CB173" i="10"/>
  <c r="CB898" i="10"/>
  <c r="CB183" i="10"/>
  <c r="CB185" i="10"/>
  <c r="CB935" i="10"/>
  <c r="CB941" i="10"/>
  <c r="CB211" i="10"/>
  <c r="CB968" i="10"/>
  <c r="CB979" i="10"/>
  <c r="CB986" i="10"/>
  <c r="CB237" i="10"/>
  <c r="CB1012" i="10"/>
  <c r="CB1023" i="10"/>
  <c r="CB259" i="10"/>
  <c r="CB263" i="10"/>
  <c r="CB1054" i="10"/>
  <c r="CB280" i="10"/>
  <c r="CB283" i="10"/>
  <c r="CB1082" i="10"/>
  <c r="CB300" i="10"/>
  <c r="CB303" i="10"/>
  <c r="CB1112" i="10"/>
  <c r="CB1118" i="10"/>
  <c r="CB321" i="10"/>
  <c r="CB1139" i="10"/>
  <c r="CB336" i="10"/>
  <c r="CB1161" i="10"/>
  <c r="CB351" i="10"/>
  <c r="CB1178" i="10"/>
  <c r="CB362" i="10"/>
  <c r="CB1197" i="10"/>
  <c r="CB1200" i="10"/>
  <c r="CB1214" i="10"/>
  <c r="CB1217" i="10"/>
  <c r="CB1231" i="10"/>
  <c r="CB1236" i="10"/>
  <c r="CB397" i="10"/>
  <c r="CB1253" i="10"/>
  <c r="CB408" i="10"/>
  <c r="CB1270" i="10"/>
  <c r="CB422" i="10"/>
  <c r="CB1289" i="10"/>
  <c r="CB434" i="10"/>
  <c r="CB455" i="10"/>
  <c r="CB488" i="10"/>
  <c r="CB535" i="10"/>
  <c r="CB21" i="10"/>
  <c r="CB586" i="10"/>
  <c r="CB41" i="10"/>
  <c r="CB623" i="10"/>
  <c r="CB640" i="10"/>
  <c r="CB655" i="10"/>
  <c r="CB83" i="10"/>
  <c r="CB93" i="10"/>
  <c r="CB99" i="10"/>
  <c r="CB718" i="10"/>
  <c r="CB729" i="10"/>
  <c r="CB744" i="10"/>
  <c r="CB756" i="10"/>
  <c r="CB777" i="10"/>
  <c r="CB794" i="10"/>
  <c r="CB816" i="10"/>
  <c r="CB834" i="10"/>
  <c r="CB855" i="10"/>
  <c r="CB871" i="10"/>
  <c r="CB886" i="10"/>
  <c r="CB900" i="10"/>
  <c r="CB911" i="10"/>
  <c r="CB187" i="10"/>
  <c r="CB937" i="10"/>
  <c r="CB943" i="10"/>
  <c r="CB213" i="10"/>
  <c r="CB214" i="10"/>
  <c r="CB981" i="10"/>
  <c r="CB988" i="10"/>
  <c r="CB239" i="10"/>
  <c r="CB1014" i="10"/>
  <c r="CB1025" i="10"/>
  <c r="CB1031" i="10"/>
  <c r="CB265" i="10"/>
  <c r="CB1056" i="10"/>
  <c r="CB1064" i="10"/>
  <c r="CB285" i="10"/>
  <c r="CB1084" i="10"/>
  <c r="CB1093" i="10"/>
  <c r="CB305" i="10"/>
  <c r="CB1114" i="10"/>
  <c r="CB1122" i="10"/>
  <c r="CB323" i="10"/>
  <c r="CB1141" i="10"/>
  <c r="CB340" i="10"/>
  <c r="CB1163" i="10"/>
  <c r="CB1166" i="10"/>
  <c r="CB1180" i="10"/>
  <c r="CB1185" i="10"/>
  <c r="CB1199" i="10"/>
  <c r="CB1202" i="10"/>
  <c r="CB1216" i="10"/>
  <c r="CB1219" i="10"/>
  <c r="CB388" i="10"/>
  <c r="CB1238" i="10"/>
  <c r="CB399" i="10"/>
  <c r="CB1255" i="10"/>
  <c r="CB410" i="10"/>
  <c r="CB1274" i="10"/>
  <c r="CB456" i="10"/>
  <c r="CB500" i="10"/>
  <c r="CB540" i="10"/>
  <c r="CB565" i="10"/>
  <c r="CB31" i="10"/>
  <c r="CB609" i="10"/>
  <c r="CB626" i="10"/>
  <c r="CB646" i="10"/>
  <c r="CB656" i="10"/>
  <c r="CB672" i="10"/>
  <c r="CB94" i="10"/>
  <c r="CB105" i="10"/>
  <c r="CB719" i="10"/>
  <c r="CB735" i="10"/>
  <c r="CB745" i="10"/>
  <c r="CB142" i="10"/>
  <c r="CB778" i="10"/>
  <c r="CB800" i="10"/>
  <c r="CB817" i="10"/>
  <c r="CB838" i="10"/>
  <c r="CB856" i="10"/>
  <c r="CB170" i="10"/>
  <c r="CB887" i="10"/>
  <c r="CB905" i="10"/>
  <c r="CB912" i="10"/>
  <c r="CB192" i="10"/>
  <c r="CB938" i="10"/>
  <c r="CB948" i="10"/>
  <c r="CB955" i="10"/>
  <c r="CB219" i="10"/>
  <c r="CB982" i="10"/>
  <c r="CB993" i="10"/>
  <c r="CB240" i="10"/>
  <c r="CB245" i="10"/>
  <c r="CB1026" i="10"/>
  <c r="CB1036" i="10"/>
  <c r="CB266" i="10"/>
  <c r="CB1058" i="10"/>
  <c r="CB1065" i="10"/>
  <c r="CB286" i="10"/>
  <c r="CB1086" i="10"/>
  <c r="CB1094" i="10"/>
  <c r="CB306" i="10"/>
  <c r="CB1116" i="10"/>
  <c r="CB1123" i="10"/>
  <c r="CB324" i="10"/>
  <c r="CB1143" i="10"/>
  <c r="CB341" i="10"/>
  <c r="CB1164" i="10"/>
  <c r="CB1167" i="10"/>
  <c r="CB1181" i="10"/>
  <c r="CB1186" i="10"/>
  <c r="CB364" i="10"/>
  <c r="CB1203" i="10"/>
  <c r="CB375" i="10"/>
  <c r="CB1220" i="10"/>
  <c r="CB389" i="10"/>
  <c r="CB1239" i="10"/>
  <c r="CB400" i="10"/>
  <c r="CB1256" i="10"/>
  <c r="CB411" i="10"/>
  <c r="CB1275" i="10"/>
  <c r="CB425" i="10"/>
  <c r="CB1292" i="10"/>
  <c r="CB437" i="10"/>
  <c r="CB1311" i="10"/>
  <c r="CB1327" i="10"/>
  <c r="CB1339" i="10"/>
  <c r="CB1353" i="10"/>
  <c r="CB443" i="10"/>
  <c r="CB1375" i="10"/>
  <c r="CB1390" i="10"/>
  <c r="CB1403" i="10"/>
  <c r="CB1413" i="10"/>
  <c r="CB461" i="10"/>
  <c r="CB504" i="10"/>
  <c r="CB9" i="10"/>
  <c r="CB569" i="10"/>
  <c r="CB588" i="10"/>
  <c r="CB610" i="10"/>
  <c r="CB627" i="10"/>
  <c r="CB647" i="10"/>
  <c r="CB658" i="10"/>
  <c r="CB673" i="10"/>
  <c r="CB96" i="10"/>
  <c r="CB106" i="10"/>
  <c r="CB111" i="10"/>
  <c r="CB736" i="10"/>
  <c r="CB747" i="10"/>
  <c r="CB143" i="10"/>
  <c r="CB780" i="10"/>
  <c r="CB801" i="10"/>
  <c r="CB819" i="10"/>
  <c r="CB839" i="10"/>
  <c r="CB166" i="10"/>
  <c r="CB875" i="10"/>
  <c r="CB888" i="10"/>
  <c r="CB906" i="10"/>
  <c r="CB913" i="10"/>
  <c r="CB193" i="10"/>
  <c r="CB939" i="10"/>
  <c r="CB949" i="10"/>
  <c r="CB956" i="10"/>
  <c r="CB220" i="10"/>
  <c r="CB983" i="10"/>
  <c r="CB994" i="10"/>
  <c r="CB241" i="10"/>
  <c r="CB246" i="10"/>
  <c r="CB1027" i="10"/>
  <c r="CB1037" i="10"/>
  <c r="CB267" i="10"/>
  <c r="CB1061" i="10"/>
  <c r="CB1066" i="10"/>
  <c r="CB287" i="10"/>
  <c r="CB1089" i="10"/>
  <c r="CB1095" i="10"/>
  <c r="CB307" i="10"/>
  <c r="CB311" i="10"/>
  <c r="CB1124" i="10"/>
  <c r="CB325" i="10"/>
  <c r="CB1146" i="10"/>
  <c r="CB1150" i="10"/>
  <c r="CB1165" i="10"/>
  <c r="CB1168" i="10"/>
  <c r="CB354" i="10"/>
  <c r="CB1187" i="10"/>
  <c r="CB365" i="10"/>
  <c r="CB1204" i="10"/>
  <c r="CB376" i="10"/>
  <c r="CB1223" i="10"/>
  <c r="CB390" i="10"/>
  <c r="CB1240" i="10"/>
  <c r="CB401" i="10"/>
  <c r="CB1257" i="10"/>
  <c r="CB414" i="10"/>
  <c r="CB1276" i="10"/>
  <c r="CB426" i="10"/>
  <c r="CB1293" i="10"/>
  <c r="CB438" i="10"/>
  <c r="CB1314" i="10"/>
  <c r="CB1328" i="10"/>
  <c r="CB1340" i="10"/>
  <c r="CB441" i="10"/>
  <c r="CB1365" i="10"/>
  <c r="CB1378" i="10"/>
  <c r="CB1391" i="10"/>
  <c r="CB1404" i="10"/>
  <c r="CB1414" i="10"/>
  <c r="CB10" i="10"/>
  <c r="CB628" i="10"/>
  <c r="CB97" i="10"/>
  <c r="CB748" i="10"/>
  <c r="CB820" i="10"/>
  <c r="CB876" i="10"/>
  <c r="CB915" i="10"/>
  <c r="CB951" i="10"/>
  <c r="CB223" i="10"/>
  <c r="CB248" i="10"/>
  <c r="CB269" i="10"/>
  <c r="CB290" i="10"/>
  <c r="CB1104" i="10"/>
  <c r="CB328" i="10"/>
  <c r="CB343" i="10"/>
  <c r="CB1189" i="10"/>
  <c r="CB380" i="10"/>
  <c r="CB1242" i="10"/>
  <c r="CB416" i="10"/>
  <c r="CB1291" i="10"/>
  <c r="CB1315" i="10"/>
  <c r="CB1341" i="10"/>
  <c r="CB1366" i="10"/>
  <c r="CB448" i="10"/>
  <c r="CB1415" i="10"/>
  <c r="CB544" i="10"/>
  <c r="CB632" i="10"/>
  <c r="CB98" i="10"/>
  <c r="CB749" i="10"/>
  <c r="CB821" i="10"/>
  <c r="CB172" i="10"/>
  <c r="CB924" i="10"/>
  <c r="CB210" i="10"/>
  <c r="CB985" i="10"/>
  <c r="CB1022" i="10"/>
  <c r="CB1053" i="10"/>
  <c r="CB1081" i="10"/>
  <c r="CB1111" i="10"/>
  <c r="CB1138" i="10"/>
  <c r="CB350" i="10"/>
  <c r="CB1194" i="10"/>
  <c r="CB385" i="10"/>
  <c r="CB1249" i="10"/>
  <c r="CB1269" i="10"/>
  <c r="CB1294" i="10"/>
  <c r="CB1316" i="10"/>
  <c r="CB1342" i="10"/>
  <c r="CB445" i="10"/>
  <c r="CB1392" i="10"/>
  <c r="CB1416" i="10"/>
  <c r="CB17" i="10"/>
  <c r="CB639" i="10"/>
  <c r="CB702" i="10"/>
  <c r="CB141" i="10"/>
  <c r="CB833" i="10"/>
  <c r="CB885" i="10"/>
  <c r="CB186" i="10"/>
  <c r="CB212" i="10"/>
  <c r="CB987" i="10"/>
  <c r="CB1024" i="10"/>
  <c r="CB1055" i="10"/>
  <c r="CB1083" i="10"/>
  <c r="CB1113" i="10"/>
  <c r="CB1140" i="10"/>
  <c r="CB352" i="10"/>
  <c r="CB1198" i="10"/>
  <c r="CB1218" i="10"/>
  <c r="CB398" i="10"/>
  <c r="CB1271" i="10"/>
  <c r="CB1295" i="10"/>
  <c r="CB1321" i="10"/>
  <c r="CB1349" i="10"/>
  <c r="CB1371" i="10"/>
  <c r="CB1397" i="10"/>
  <c r="CB570" i="10"/>
  <c r="CB648" i="10"/>
  <c r="CB107" i="10"/>
  <c r="CB762" i="10"/>
  <c r="CB840" i="10"/>
  <c r="CB889" i="10"/>
  <c r="CB194" i="10"/>
  <c r="CB957" i="10"/>
  <c r="CB995" i="10"/>
  <c r="CB1028" i="10"/>
  <c r="CB272" i="10"/>
  <c r="CB292" i="10"/>
  <c r="CB312" i="10"/>
  <c r="CB1147" i="10"/>
  <c r="CB1169" i="10"/>
  <c r="CB366" i="10"/>
  <c r="CB1224" i="10"/>
  <c r="CB402" i="10"/>
  <c r="CB1277" i="10"/>
  <c r="CB433" i="10"/>
  <c r="CB1322" i="10"/>
  <c r="CB1350" i="10"/>
  <c r="CB1372" i="10"/>
  <c r="CB1400" i="10"/>
  <c r="CB572" i="10"/>
  <c r="CB651" i="10"/>
  <c r="CB703" i="10"/>
  <c r="CB764" i="10"/>
  <c r="CB163" i="10"/>
  <c r="CB890" i="10"/>
  <c r="CB925" i="10"/>
  <c r="CB958" i="10"/>
  <c r="CB996" i="10"/>
  <c r="CB1029" i="10"/>
  <c r="CB273" i="10"/>
  <c r="CB293" i="10"/>
  <c r="CB313" i="10"/>
  <c r="CB1148" i="10"/>
  <c r="CB1172" i="10"/>
  <c r="CB367" i="10"/>
  <c r="CB1225" i="10"/>
  <c r="CB403" i="10"/>
  <c r="CB1278" i="10"/>
  <c r="CB435" i="10"/>
  <c r="CB1323" i="10"/>
  <c r="CB1351" i="10"/>
  <c r="CB1373" i="10"/>
  <c r="CB1401" i="10"/>
  <c r="CB585" i="10"/>
  <c r="CB76" i="10"/>
  <c r="CB717" i="10"/>
  <c r="CB776" i="10"/>
  <c r="CB852" i="10"/>
  <c r="CB897" i="10"/>
  <c r="CB934" i="10"/>
  <c r="CB967" i="10"/>
  <c r="CB236" i="10"/>
  <c r="CB258" i="10"/>
  <c r="CB278" i="10"/>
  <c r="CB298" i="10"/>
  <c r="CB318" i="10"/>
  <c r="CB334" i="10"/>
  <c r="CB1177" i="10"/>
  <c r="CB374" i="10"/>
  <c r="CB1230" i="10"/>
  <c r="CB1252" i="10"/>
  <c r="CB419" i="10"/>
  <c r="CB436" i="10"/>
  <c r="CB1326" i="10"/>
  <c r="CB1352" i="10"/>
  <c r="CB1374" i="10"/>
  <c r="CB1402" i="10"/>
  <c r="CB462" i="10"/>
  <c r="CB589" i="10"/>
  <c r="CB659" i="10"/>
  <c r="CB112" i="10"/>
  <c r="CB781" i="10"/>
  <c r="CB854" i="10"/>
  <c r="CB899" i="10"/>
  <c r="CB936" i="10"/>
  <c r="CB969" i="10"/>
  <c r="CB238" i="10"/>
  <c r="CB260" i="10"/>
  <c r="CB1063" i="10"/>
  <c r="CB1092" i="10"/>
  <c r="CB1121" i="10"/>
  <c r="CB339" i="10"/>
  <c r="CB1179" i="10"/>
  <c r="CB1201" i="10"/>
  <c r="CB1232" i="10"/>
  <c r="CB1254" i="10"/>
  <c r="CB423" i="10"/>
  <c r="CB1299" i="10"/>
  <c r="CB1329" i="10"/>
  <c r="CB1354" i="10"/>
  <c r="CB1379" i="10"/>
  <c r="CB1405" i="10"/>
  <c r="CB463" i="10"/>
  <c r="CB590" i="10"/>
  <c r="CB660" i="10"/>
  <c r="CB113" i="10"/>
  <c r="CB782" i="10"/>
  <c r="CB857" i="10"/>
  <c r="CB907" i="10"/>
  <c r="CB940" i="10"/>
  <c r="CB221" i="10"/>
  <c r="CB1001" i="10"/>
  <c r="CB1038" i="10"/>
  <c r="CB1067" i="10"/>
  <c r="CB1096" i="10"/>
  <c r="CB1125" i="10"/>
  <c r="CB1151" i="10"/>
  <c r="CB355" i="10"/>
  <c r="CB1205" i="10"/>
  <c r="CB391" i="10"/>
  <c r="CB1258" i="10"/>
  <c r="CB424" i="10"/>
  <c r="CB1302" i="10"/>
  <c r="CB1330" i="10"/>
  <c r="CB1355" i="10"/>
  <c r="CB1380" i="10"/>
  <c r="CB487" i="10"/>
  <c r="CB38" i="10"/>
  <c r="CB82" i="10"/>
  <c r="CB728" i="10"/>
  <c r="CB151" i="10"/>
  <c r="CB858" i="10"/>
  <c r="CB908" i="10"/>
  <c r="CB195" i="10"/>
  <c r="CB222" i="10"/>
  <c r="CB1002" i="10"/>
  <c r="CB1039" i="10"/>
  <c r="CB1068" i="10"/>
  <c r="CB1097" i="10"/>
  <c r="CB1126" i="10"/>
  <c r="CB1152" i="10"/>
  <c r="CB356" i="10"/>
  <c r="CB1206" i="10"/>
  <c r="CB392" i="10"/>
  <c r="CB1261" i="10"/>
  <c r="CB427" i="10"/>
  <c r="CB1307" i="10"/>
  <c r="CB1335" i="10"/>
  <c r="CB1361" i="10"/>
  <c r="CB1385" i="10"/>
  <c r="CB1410" i="10"/>
  <c r="CB505" i="10"/>
  <c r="CB613" i="10"/>
  <c r="CB674" i="10"/>
  <c r="CB121" i="10"/>
  <c r="CB152" i="10"/>
  <c r="CB868" i="10"/>
  <c r="CB182" i="10"/>
  <c r="CB204" i="10"/>
  <c r="CB978" i="10"/>
  <c r="CB1011" i="10"/>
  <c r="CB262" i="10"/>
  <c r="CB282" i="10"/>
  <c r="CB302" i="10"/>
  <c r="CB320" i="10"/>
  <c r="CB1160" i="10"/>
  <c r="CB361" i="10"/>
  <c r="CB1213" i="10"/>
  <c r="CB1233" i="10"/>
  <c r="CB1266" i="10"/>
  <c r="CB428" i="10"/>
  <c r="CB1308" i="10"/>
  <c r="CB440" i="10"/>
  <c r="CB1362" i="10"/>
  <c r="CB1386" i="10"/>
  <c r="CB452" i="10"/>
  <c r="CB815" i="10"/>
  <c r="CB268" i="10"/>
  <c r="CB377" i="10"/>
  <c r="CB1364" i="10"/>
  <c r="CB870" i="10"/>
  <c r="CB284" i="10"/>
  <c r="CB1237" i="10"/>
  <c r="CB1387" i="10"/>
  <c r="CB171" i="10"/>
  <c r="CB288" i="10"/>
  <c r="CB1241" i="10"/>
  <c r="CB1389" i="10"/>
  <c r="CB506" i="10"/>
  <c r="CB184" i="10"/>
  <c r="CB304" i="10"/>
  <c r="CB409" i="10"/>
  <c r="CB449" i="10"/>
  <c r="CB534" i="10"/>
  <c r="CB914" i="10"/>
  <c r="CB308" i="10"/>
  <c r="CB415" i="10"/>
  <c r="CB1411" i="10"/>
  <c r="CB614" i="10"/>
  <c r="CB942" i="10"/>
  <c r="CB322" i="10"/>
  <c r="CB1288" i="10"/>
  <c r="CB1412" i="10"/>
  <c r="CB622" i="10"/>
  <c r="CB950" i="10"/>
  <c r="CB326" i="10"/>
  <c r="CB1290" i="10"/>
  <c r="CB677" i="10"/>
  <c r="CB980" i="10"/>
  <c r="CB1162" i="10"/>
  <c r="CB1309" i="10"/>
  <c r="CB743" i="10"/>
  <c r="CB247" i="10"/>
  <c r="CB1188" i="10"/>
  <c r="CB1338" i="10"/>
  <c r="CB1013" i="10"/>
  <c r="CB264" i="10"/>
  <c r="CB342" i="10"/>
  <c r="CB363" i="10"/>
  <c r="CB1215" i="10"/>
  <c r="CB1310" i="10"/>
  <c r="CB1337" i="10"/>
  <c r="CB803" i="10"/>
  <c r="CB124" i="10"/>
  <c r="CC463" i="10"/>
  <c r="CC475" i="10"/>
  <c r="CC485" i="10"/>
  <c r="CC495" i="10"/>
  <c r="CC506" i="10"/>
  <c r="CC518" i="10"/>
  <c r="CC530" i="10"/>
  <c r="CC10" i="10"/>
  <c r="CC552" i="10"/>
  <c r="CC17" i="10"/>
  <c r="CC565" i="10"/>
  <c r="CC24" i="10"/>
  <c r="CC580" i="10"/>
  <c r="CC590" i="10"/>
  <c r="CC602" i="10"/>
  <c r="CC43" i="10"/>
  <c r="CC615" i="10"/>
  <c r="CC50" i="10"/>
  <c r="CC628" i="10"/>
  <c r="CC57" i="10"/>
  <c r="CC641" i="10"/>
  <c r="CC653" i="10"/>
  <c r="CC76" i="10"/>
  <c r="CC666" i="10"/>
  <c r="CC84" i="10"/>
  <c r="CC679" i="10"/>
  <c r="CC92" i="10"/>
  <c r="CC692" i="10"/>
  <c r="CC100" i="10"/>
  <c r="CC705" i="10"/>
  <c r="CC717" i="10"/>
  <c r="CC119" i="10"/>
  <c r="CC730" i="10"/>
  <c r="CC126" i="10"/>
  <c r="CC743" i="10"/>
  <c r="CC134" i="10"/>
  <c r="CC757" i="10"/>
  <c r="CC766" i="10"/>
  <c r="CC776" i="10"/>
  <c r="CC785" i="10"/>
  <c r="CC795" i="10"/>
  <c r="CC805" i="10"/>
  <c r="CC815" i="10"/>
  <c r="CC825" i="10"/>
  <c r="CC835" i="10"/>
  <c r="CC843" i="10"/>
  <c r="CC854" i="10"/>
  <c r="CC864" i="10"/>
  <c r="CC874" i="10"/>
  <c r="CC883" i="10"/>
  <c r="CC893" i="10"/>
  <c r="CC903" i="10"/>
  <c r="CC180" i="10"/>
  <c r="CC918" i="10"/>
  <c r="CC190" i="10"/>
  <c r="CC932" i="10"/>
  <c r="CC198" i="10"/>
  <c r="CC946" i="10"/>
  <c r="CC208" i="10"/>
  <c r="CC961" i="10"/>
  <c r="CC217" i="10"/>
  <c r="CC976" i="10"/>
  <c r="CC226" i="10"/>
  <c r="CC991" i="10"/>
  <c r="CC234" i="10"/>
  <c r="CC1005" i="10"/>
  <c r="CC243" i="10"/>
  <c r="CC1020" i="10"/>
  <c r="CC252" i="10"/>
  <c r="CC1034" i="10"/>
  <c r="CC464" i="10"/>
  <c r="CC476" i="10"/>
  <c r="CC6" i="10"/>
  <c r="CC496" i="10"/>
  <c r="CC507" i="10"/>
  <c r="CC519" i="10"/>
  <c r="CC531" i="10"/>
  <c r="CC541" i="10"/>
  <c r="CC553" i="10"/>
  <c r="CC18" i="10"/>
  <c r="CC566" i="10"/>
  <c r="CC25" i="10"/>
  <c r="CC581" i="10"/>
  <c r="CC591" i="10"/>
  <c r="CC603" i="10"/>
  <c r="CC604" i="10"/>
  <c r="CC616" i="10"/>
  <c r="CC51" i="10"/>
  <c r="CC629" i="10"/>
  <c r="CC58" i="10"/>
  <c r="CC642" i="10"/>
  <c r="CC654" i="10"/>
  <c r="CC655" i="10"/>
  <c r="CC667" i="10"/>
  <c r="CC85" i="10"/>
  <c r="CC680" i="10"/>
  <c r="CC93" i="10"/>
  <c r="CC693" i="10"/>
  <c r="CC101" i="10"/>
  <c r="CC706" i="10"/>
  <c r="CC718" i="10"/>
  <c r="CC120" i="10"/>
  <c r="CC731" i="10"/>
  <c r="CC127" i="10"/>
  <c r="CC744" i="10"/>
  <c r="CC135" i="10"/>
  <c r="CC758" i="10"/>
  <c r="CC767" i="10"/>
  <c r="CC777" i="10"/>
  <c r="CC786" i="10"/>
  <c r="CC796" i="10"/>
  <c r="CC806" i="10"/>
  <c r="CC816" i="10"/>
  <c r="CC826" i="10"/>
  <c r="CC836" i="10"/>
  <c r="CC844" i="10"/>
  <c r="CC855" i="10"/>
  <c r="CC865" i="10"/>
  <c r="CC169" i="10"/>
  <c r="CC884" i="10"/>
  <c r="CC894" i="10"/>
  <c r="CC904" i="10"/>
  <c r="CC181" i="10"/>
  <c r="CC919" i="10"/>
  <c r="CC191" i="10"/>
  <c r="CC933" i="10"/>
  <c r="CC199" i="10"/>
  <c r="CC947" i="10"/>
  <c r="CC209" i="10"/>
  <c r="CC962" i="10"/>
  <c r="CC218" i="10"/>
  <c r="CC977" i="10"/>
  <c r="CC227" i="10"/>
  <c r="CC992" i="10"/>
  <c r="CC235" i="10"/>
  <c r="CC1006" i="10"/>
  <c r="CC244" i="10"/>
  <c r="CC1021" i="10"/>
  <c r="CC253" i="10"/>
  <c r="CC1035" i="10"/>
  <c r="CC456" i="10"/>
  <c r="CC468" i="10"/>
  <c r="CC479" i="10"/>
  <c r="CC488" i="10"/>
  <c r="CC500" i="10"/>
  <c r="CC511" i="10"/>
  <c r="CC523" i="10"/>
  <c r="CC535" i="10"/>
  <c r="CC453" i="10"/>
  <c r="CC469" i="10"/>
  <c r="CC482" i="10"/>
  <c r="CC497" i="10"/>
  <c r="CC512" i="10"/>
  <c r="CC527" i="10"/>
  <c r="CC542" i="10"/>
  <c r="CC556" i="10"/>
  <c r="CC559" i="10"/>
  <c r="CC573" i="10"/>
  <c r="CC578" i="10"/>
  <c r="CC592" i="10"/>
  <c r="CC35" i="10"/>
  <c r="CC609" i="10"/>
  <c r="CC46" i="10"/>
  <c r="CC626" i="10"/>
  <c r="CC454" i="10"/>
  <c r="CC470" i="10"/>
  <c r="CC483" i="10"/>
  <c r="CC498" i="10"/>
  <c r="CC513" i="10"/>
  <c r="CC528" i="10"/>
  <c r="CC543" i="10"/>
  <c r="CC557" i="10"/>
  <c r="CC560" i="10"/>
  <c r="CC455" i="10"/>
  <c r="CC471" i="10"/>
  <c r="CC484" i="10"/>
  <c r="CC499" i="10"/>
  <c r="CC514" i="10"/>
  <c r="CC529" i="10"/>
  <c r="CC544" i="10"/>
  <c r="CC11" i="10"/>
  <c r="CC561" i="10"/>
  <c r="CC22" i="10"/>
  <c r="CC582" i="10"/>
  <c r="CC594" i="10"/>
  <c r="CC37" i="10"/>
  <c r="CC611" i="10"/>
  <c r="CC48" i="10"/>
  <c r="CC630" i="10"/>
  <c r="CC61" i="10"/>
  <c r="CC647" i="10"/>
  <c r="CC72" i="10"/>
  <c r="CC664" i="10"/>
  <c r="CC86" i="10"/>
  <c r="CC683" i="10"/>
  <c r="CC98" i="10"/>
  <c r="CC700" i="10"/>
  <c r="CC703" i="10"/>
  <c r="CC719" i="10"/>
  <c r="CC722" i="10"/>
  <c r="CC736" i="10"/>
  <c r="CC739" i="10"/>
  <c r="CC132" i="10"/>
  <c r="CC759" i="10"/>
  <c r="CC770" i="10"/>
  <c r="CC782" i="10"/>
  <c r="CC793" i="10"/>
  <c r="CC803" i="10"/>
  <c r="CC817" i="10"/>
  <c r="CC158" i="10"/>
  <c r="CC839" i="10"/>
  <c r="CC164" i="10"/>
  <c r="CC862" i="10"/>
  <c r="CC170" i="10"/>
  <c r="CC885" i="10"/>
  <c r="CC897" i="10"/>
  <c r="CC176" i="10"/>
  <c r="CC916" i="10"/>
  <c r="CC192" i="10"/>
  <c r="CC936" i="10"/>
  <c r="CC204" i="10"/>
  <c r="CC954" i="10"/>
  <c r="CC959" i="10"/>
  <c r="CC219" i="10"/>
  <c r="CC980" i="10"/>
  <c r="CC985" i="10"/>
  <c r="CC999" i="10"/>
  <c r="CC1003" i="10"/>
  <c r="CC245" i="10"/>
  <c r="CC1024" i="10"/>
  <c r="CC258" i="10"/>
  <c r="CC1042" i="10"/>
  <c r="CC268" i="10"/>
  <c r="CC1055" i="10"/>
  <c r="CC277" i="10"/>
  <c r="CC1069" i="10"/>
  <c r="CC287" i="10"/>
  <c r="CC1083" i="10"/>
  <c r="CC297" i="10"/>
  <c r="CC1098" i="10"/>
  <c r="CC307" i="10"/>
  <c r="CC1113" i="10"/>
  <c r="CC317" i="10"/>
  <c r="CC1127" i="10"/>
  <c r="CC325" i="10"/>
  <c r="CC1140" i="10"/>
  <c r="CC333" i="10"/>
  <c r="CC1153" i="10"/>
  <c r="CC1165" i="10"/>
  <c r="CC1166" i="10"/>
  <c r="CC1178" i="10"/>
  <c r="CC360" i="10"/>
  <c r="CC457" i="10"/>
  <c r="CC472" i="10"/>
  <c r="CC7" i="10"/>
  <c r="CC8" i="10"/>
  <c r="CC515" i="10"/>
  <c r="CC532" i="10"/>
  <c r="CC545" i="10"/>
  <c r="CC12" i="10"/>
  <c r="CC562" i="10"/>
  <c r="CC23" i="10"/>
  <c r="CC583" i="10"/>
  <c r="CC595" i="10"/>
  <c r="CC38" i="10"/>
  <c r="CC612" i="10"/>
  <c r="CC49" i="10"/>
  <c r="CC631" i="10"/>
  <c r="CC62" i="10"/>
  <c r="CC648" i="10"/>
  <c r="CC73" i="10"/>
  <c r="CC665" i="10"/>
  <c r="CC87" i="10"/>
  <c r="CC684" i="10"/>
  <c r="CC687" i="10"/>
  <c r="CC701" i="10"/>
  <c r="CC704" i="10"/>
  <c r="CC110" i="10"/>
  <c r="CC723" i="10"/>
  <c r="CC121" i="10"/>
  <c r="CC740" i="10"/>
  <c r="CC133" i="10"/>
  <c r="CC760" i="10"/>
  <c r="CC771" i="10"/>
  <c r="CC465" i="10"/>
  <c r="CC480" i="10"/>
  <c r="CC492" i="10"/>
  <c r="CC508" i="10"/>
  <c r="CC524" i="10"/>
  <c r="CC539" i="10"/>
  <c r="CC551" i="10"/>
  <c r="CC20" i="10"/>
  <c r="CC570" i="10"/>
  <c r="CC575" i="10"/>
  <c r="CC587" i="10"/>
  <c r="CC601" i="10"/>
  <c r="CC606" i="10"/>
  <c r="CC620" i="10"/>
  <c r="CC623" i="10"/>
  <c r="CC637" i="10"/>
  <c r="CC640" i="10"/>
  <c r="CC67" i="10"/>
  <c r="CC659" i="10"/>
  <c r="CC79" i="10"/>
  <c r="CC676" i="10"/>
  <c r="CC91" i="10"/>
  <c r="CC695" i="10"/>
  <c r="CC105" i="10"/>
  <c r="CC712" i="10"/>
  <c r="CC116" i="10"/>
  <c r="CC729" i="10"/>
  <c r="CC129" i="10"/>
  <c r="CC748" i="10"/>
  <c r="CC753" i="10"/>
  <c r="CC144" i="10"/>
  <c r="CC775" i="10"/>
  <c r="CC788" i="10"/>
  <c r="CC800" i="10"/>
  <c r="CC812" i="10"/>
  <c r="CC822" i="10"/>
  <c r="CC834" i="10"/>
  <c r="CC846" i="10"/>
  <c r="CC857" i="10"/>
  <c r="CC869" i="10"/>
  <c r="CC478" i="10"/>
  <c r="CC502" i="10"/>
  <c r="CC526" i="10"/>
  <c r="CC550" i="10"/>
  <c r="CC567" i="10"/>
  <c r="CC577" i="10"/>
  <c r="CC598" i="10"/>
  <c r="CC608" i="10"/>
  <c r="CC54" i="10"/>
  <c r="CC56" i="10"/>
  <c r="CC649" i="10"/>
  <c r="CC657" i="10"/>
  <c r="CC81" i="10"/>
  <c r="CC685" i="10"/>
  <c r="CC691" i="10"/>
  <c r="CC107" i="10"/>
  <c r="CC111" i="10"/>
  <c r="CC727" i="10"/>
  <c r="CC131" i="10"/>
  <c r="CC136" i="10"/>
  <c r="CC762" i="10"/>
  <c r="CC779" i="10"/>
  <c r="CC792" i="10"/>
  <c r="CC807" i="10"/>
  <c r="CC821" i="10"/>
  <c r="CC833" i="10"/>
  <c r="CC848" i="10"/>
  <c r="CC861" i="10"/>
  <c r="CC171" i="10"/>
  <c r="CC888" i="10"/>
  <c r="CC901" i="10"/>
  <c r="CC183" i="10"/>
  <c r="CC924" i="10"/>
  <c r="CC929" i="10"/>
  <c r="CC200" i="10"/>
  <c r="CC951" i="10"/>
  <c r="CC4" i="10"/>
  <c r="CC503" i="10"/>
  <c r="CC533" i="10"/>
  <c r="CC554" i="10"/>
  <c r="CC568" i="10"/>
  <c r="CC579" i="10"/>
  <c r="CC599" i="10"/>
  <c r="CC610" i="10"/>
  <c r="CC621" i="10"/>
  <c r="CC59" i="10"/>
  <c r="CC650" i="10"/>
  <c r="CC658" i="10"/>
  <c r="CC82" i="10"/>
  <c r="CC686" i="10"/>
  <c r="CC694" i="10"/>
  <c r="CC108" i="10"/>
  <c r="CC112" i="10"/>
  <c r="CC728" i="10"/>
  <c r="CC737" i="10"/>
  <c r="CC137" i="10"/>
  <c r="CC763" i="10"/>
  <c r="CC780" i="10"/>
  <c r="CC150" i="10"/>
  <c r="CC458" i="10"/>
  <c r="CC481" i="10"/>
  <c r="CC504" i="10"/>
  <c r="CC534" i="10"/>
  <c r="CC555" i="10"/>
  <c r="CC569" i="10"/>
  <c r="CC584" i="10"/>
  <c r="CC600" i="10"/>
  <c r="CC613" i="10"/>
  <c r="CC622" i="10"/>
  <c r="CC60" i="10"/>
  <c r="CC651" i="10"/>
  <c r="CC660" i="10"/>
  <c r="CC83" i="10"/>
  <c r="CC88" i="10"/>
  <c r="CC696" i="10"/>
  <c r="CC109" i="10"/>
  <c r="CC113" i="10"/>
  <c r="CC732" i="10"/>
  <c r="CC738" i="10"/>
  <c r="CC138" i="10"/>
  <c r="CC764" i="10"/>
  <c r="CC781" i="10"/>
  <c r="CC151" i="10"/>
  <c r="CC809" i="10"/>
  <c r="CC157" i="10"/>
  <c r="CC161" i="10"/>
  <c r="CC850" i="10"/>
  <c r="CC167" i="10"/>
  <c r="CC877" i="10"/>
  <c r="CC890" i="10"/>
  <c r="CC905" i="10"/>
  <c r="CC911" i="10"/>
  <c r="CC186" i="10"/>
  <c r="CC931" i="10"/>
  <c r="CC202" i="10"/>
  <c r="CC953" i="10"/>
  <c r="CC960" i="10"/>
  <c r="CC221" i="10"/>
  <c r="CC983" i="10"/>
  <c r="CC989" i="10"/>
  <c r="CC237" i="10"/>
  <c r="CC1011" i="10"/>
  <c r="CC1017" i="10"/>
  <c r="CC254" i="10"/>
  <c r="CC1039" i="10"/>
  <c r="CC266" i="10"/>
  <c r="CC1054" i="10"/>
  <c r="CC278" i="10"/>
  <c r="CC1071" i="10"/>
  <c r="CC290" i="10"/>
  <c r="CC1087" i="10"/>
  <c r="CC1091" i="10"/>
  <c r="CC301" i="10"/>
  <c r="CC1108" i="10"/>
  <c r="CC313" i="10"/>
  <c r="CC1124" i="10"/>
  <c r="CC323" i="10"/>
  <c r="CC1139" i="10"/>
  <c r="CC334" i="10"/>
  <c r="CC1155" i="10"/>
  <c r="CC344" i="10"/>
  <c r="CC1170" i="10"/>
  <c r="CC353" i="10"/>
  <c r="CC1185" i="10"/>
  <c r="CC1197" i="10"/>
  <c r="CC373" i="10"/>
  <c r="CC1210" i="10"/>
  <c r="CC380" i="10"/>
  <c r="CC1223" i="10"/>
  <c r="CC388" i="10"/>
  <c r="CC1236" i="10"/>
  <c r="CC1248" i="10"/>
  <c r="CC407" i="10"/>
  <c r="CC1261" i="10"/>
  <c r="CC414" i="10"/>
  <c r="CC1274" i="10"/>
  <c r="CC422" i="10"/>
  <c r="CC1287" i="10"/>
  <c r="CC430" i="10"/>
  <c r="CC1302" i="10"/>
  <c r="CC1314" i="10"/>
  <c r="CC1326" i="10"/>
  <c r="CC440" i="10"/>
  <c r="CC1348" i="10"/>
  <c r="CC1358" i="10"/>
  <c r="CC445" i="10"/>
  <c r="CC459" i="10"/>
  <c r="CC5" i="10"/>
  <c r="CC505" i="10"/>
  <c r="CC536" i="10"/>
  <c r="CC13" i="10"/>
  <c r="CC571" i="10"/>
  <c r="CC585" i="10"/>
  <c r="CC33" i="10"/>
  <c r="CC614" i="10"/>
  <c r="CC624" i="10"/>
  <c r="CC63" i="10"/>
  <c r="CC652" i="10"/>
  <c r="CC661" i="10"/>
  <c r="CC671" i="10"/>
  <c r="CC89" i="10"/>
  <c r="CC697" i="10"/>
  <c r="CC707" i="10"/>
  <c r="CC114" i="10"/>
  <c r="CC733" i="10"/>
  <c r="CC741" i="10"/>
  <c r="CC139" i="10"/>
  <c r="CC765" i="10"/>
  <c r="CC783" i="10"/>
  <c r="CC794" i="10"/>
  <c r="CC810" i="10"/>
  <c r="CC823" i="10"/>
  <c r="CC837" i="10"/>
  <c r="CC851" i="10"/>
  <c r="CC168" i="10"/>
  <c r="CC878" i="10"/>
  <c r="CC891" i="10"/>
  <c r="CC906" i="10"/>
  <c r="CC912" i="10"/>
  <c r="CC187" i="10"/>
  <c r="CC934" i="10"/>
  <c r="CC203" i="10"/>
  <c r="CC205" i="10"/>
  <c r="CC963" i="10"/>
  <c r="CC222" i="10"/>
  <c r="CC984" i="10"/>
  <c r="CC990" i="10"/>
  <c r="CC238" i="10"/>
  <c r="CC1012" i="10"/>
  <c r="CC1018" i="10"/>
  <c r="CC255" i="10"/>
  <c r="CC1040" i="10"/>
  <c r="CC267" i="10"/>
  <c r="CC1056" i="10"/>
  <c r="CC279" i="10"/>
  <c r="CC1072" i="10"/>
  <c r="CC291" i="10"/>
  <c r="CC1088" i="10"/>
  <c r="CC1092" i="10"/>
  <c r="CC302" i="10"/>
  <c r="CC1109" i="10"/>
  <c r="CC314" i="10"/>
  <c r="CC1125" i="10"/>
  <c r="CC324" i="10"/>
  <c r="CC466" i="10"/>
  <c r="CC490" i="10"/>
  <c r="CC517" i="10"/>
  <c r="CC9" i="10"/>
  <c r="CC19" i="10"/>
  <c r="CC27" i="10"/>
  <c r="CC588" i="10"/>
  <c r="CC40" i="10"/>
  <c r="CC44" i="10"/>
  <c r="CC633" i="10"/>
  <c r="CC639" i="10"/>
  <c r="CC70" i="10"/>
  <c r="CC669" i="10"/>
  <c r="CC675" i="10"/>
  <c r="CC96" i="10"/>
  <c r="CC99" i="10"/>
  <c r="CC711" i="10"/>
  <c r="CC720" i="10"/>
  <c r="CC123" i="10"/>
  <c r="CC747" i="10"/>
  <c r="CC141" i="10"/>
  <c r="CC145" i="10"/>
  <c r="CC784" i="10"/>
  <c r="CC801" i="10"/>
  <c r="CC154" i="10"/>
  <c r="CC159" i="10"/>
  <c r="CC467" i="10"/>
  <c r="CC491" i="10"/>
  <c r="CC520" i="10"/>
  <c r="CC546" i="10"/>
  <c r="CC21" i="10"/>
  <c r="CC28" i="10"/>
  <c r="CC589" i="10"/>
  <c r="CC41" i="10"/>
  <c r="CC45" i="10"/>
  <c r="CC634" i="10"/>
  <c r="CC643" i="10"/>
  <c r="CC71" i="10"/>
  <c r="CC670" i="10"/>
  <c r="CC677" i="10"/>
  <c r="CC97" i="10"/>
  <c r="CC102" i="10"/>
  <c r="CC713" i="10"/>
  <c r="CC721" i="10"/>
  <c r="CC124" i="10"/>
  <c r="CC749" i="10"/>
  <c r="CC756" i="10"/>
  <c r="CC146" i="10"/>
  <c r="CC787" i="10"/>
  <c r="CC152" i="10"/>
  <c r="CC155" i="10"/>
  <c r="CC829" i="10"/>
  <c r="CC163" i="10"/>
  <c r="CC166" i="10"/>
  <c r="CC871" i="10"/>
  <c r="CC172" i="10"/>
  <c r="CC896" i="10"/>
  <c r="CC177" i="10"/>
  <c r="CC920" i="10"/>
  <c r="CC925" i="10"/>
  <c r="CC940" i="10"/>
  <c r="CC945" i="10"/>
  <c r="CC212" i="10"/>
  <c r="CC968" i="10"/>
  <c r="CC974" i="10"/>
  <c r="CC229" i="10"/>
  <c r="CC997" i="10"/>
  <c r="CC1002" i="10"/>
  <c r="CC246" i="10"/>
  <c r="CC1026" i="10"/>
  <c r="CC1031" i="10"/>
  <c r="CC1046" i="10"/>
  <c r="CC1048" i="10"/>
  <c r="CC1061" i="10"/>
  <c r="CC1064" i="10"/>
  <c r="CC283" i="10"/>
  <c r="CC1080" i="10"/>
  <c r="CC295" i="10"/>
  <c r="CC1097" i="10"/>
  <c r="CC308" i="10"/>
  <c r="CC1115" i="10"/>
  <c r="CC1118" i="10"/>
  <c r="CC1131" i="10"/>
  <c r="CC330" i="10"/>
  <c r="CC1146" i="10"/>
  <c r="CC340" i="10"/>
  <c r="CC1161" i="10"/>
  <c r="CC350" i="10"/>
  <c r="CC1176" i="10"/>
  <c r="CC359" i="10"/>
  <c r="CC1191" i="10"/>
  <c r="CC473" i="10"/>
  <c r="CC493" i="10"/>
  <c r="CC521" i="10"/>
  <c r="CC547" i="10"/>
  <c r="CC558" i="10"/>
  <c r="CC29" i="10"/>
  <c r="CC593" i="10"/>
  <c r="CC42" i="10"/>
  <c r="CC47" i="10"/>
  <c r="CC635" i="10"/>
  <c r="CC644" i="10"/>
  <c r="CC74" i="10"/>
  <c r="CC77" i="10"/>
  <c r="CC678" i="10"/>
  <c r="CC688" i="10"/>
  <c r="CC103" i="10"/>
  <c r="CC714" i="10"/>
  <c r="CC724" i="10"/>
  <c r="CC125" i="10"/>
  <c r="CC750" i="10"/>
  <c r="CC761" i="10"/>
  <c r="CC773" i="10"/>
  <c r="CC789" i="10"/>
  <c r="CC153" i="10"/>
  <c r="CC818" i="10"/>
  <c r="CC830" i="10"/>
  <c r="CC842" i="10"/>
  <c r="CC477" i="10"/>
  <c r="CC538" i="10"/>
  <c r="CC30" i="10"/>
  <c r="CC617" i="10"/>
  <c r="CC638" i="10"/>
  <c r="CC80" i="10"/>
  <c r="CC699" i="10"/>
  <c r="CC725" i="10"/>
  <c r="CC140" i="10"/>
  <c r="CC149" i="10"/>
  <c r="CC819" i="10"/>
  <c r="CC162" i="10"/>
  <c r="CC866" i="10"/>
  <c r="CC173" i="10"/>
  <c r="CC907" i="10"/>
  <c r="CC921" i="10"/>
  <c r="CC935" i="10"/>
  <c r="CC948" i="10"/>
  <c r="CC958" i="10"/>
  <c r="CC972" i="10"/>
  <c r="CC231" i="10"/>
  <c r="CC236" i="10"/>
  <c r="CC1015" i="10"/>
  <c r="CC1028" i="10"/>
  <c r="CC1038" i="10"/>
  <c r="CC271" i="10"/>
  <c r="CC273" i="10"/>
  <c r="CC1070" i="10"/>
  <c r="CC1078" i="10"/>
  <c r="CC298" i="10"/>
  <c r="CC1103" i="10"/>
  <c r="CC1112" i="10"/>
  <c r="CC1120" i="10"/>
  <c r="CC322" i="10"/>
  <c r="CC1143" i="10"/>
  <c r="CC339" i="10"/>
  <c r="CC1163" i="10"/>
  <c r="CC1168" i="10"/>
  <c r="CC354" i="10"/>
  <c r="CC1188" i="10"/>
  <c r="CC366" i="10"/>
  <c r="CC1204" i="10"/>
  <c r="CC375" i="10"/>
  <c r="CC1219" i="10"/>
  <c r="CC1232" i="10"/>
  <c r="CC1234" i="10"/>
  <c r="CC1247" i="10"/>
  <c r="CC1250" i="10"/>
  <c r="CC1263" i="10"/>
  <c r="CC417" i="10"/>
  <c r="CC1278" i="10"/>
  <c r="CC427" i="10"/>
  <c r="CC1293" i="10"/>
  <c r="CC437" i="10"/>
  <c r="CC1310" i="10"/>
  <c r="CC1323" i="10"/>
  <c r="CC1336" i="10"/>
  <c r="CC1347" i="10"/>
  <c r="CC1359" i="10"/>
  <c r="CC1368" i="10"/>
  <c r="CC1380" i="10"/>
  <c r="CC1391" i="10"/>
  <c r="CC1402" i="10"/>
  <c r="CC452" i="10"/>
  <c r="CC486" i="10"/>
  <c r="CC540" i="10"/>
  <c r="CC576" i="10"/>
  <c r="CC618" i="10"/>
  <c r="CC645" i="10"/>
  <c r="CC672" i="10"/>
  <c r="CC702" i="10"/>
  <c r="CC726" i="10"/>
  <c r="CC754" i="10"/>
  <c r="CC790" i="10"/>
  <c r="CC820" i="10"/>
  <c r="CC845" i="10"/>
  <c r="CC867" i="10"/>
  <c r="CC886" i="10"/>
  <c r="CC908" i="10"/>
  <c r="CC922" i="10"/>
  <c r="CC937" i="10"/>
  <c r="CC949" i="10"/>
  <c r="CC964" i="10"/>
  <c r="CC973" i="10"/>
  <c r="CC986" i="10"/>
  <c r="CC239" i="10"/>
  <c r="CC242" i="10"/>
  <c r="CC1029" i="10"/>
  <c r="CC1041" i="10"/>
  <c r="CC1047" i="10"/>
  <c r="CC274" i="10"/>
  <c r="CC1073" i="10"/>
  <c r="CC1079" i="10"/>
  <c r="CC299" i="10"/>
  <c r="CC303" i="10"/>
  <c r="CC1114" i="10"/>
  <c r="CC1121" i="10"/>
  <c r="CC326" i="10"/>
  <c r="CC1144" i="10"/>
  <c r="CC341" i="10"/>
  <c r="CC1164" i="10"/>
  <c r="CC1169" i="10"/>
  <c r="CC355" i="10"/>
  <c r="CC1189" i="10"/>
  <c r="CC367" i="10"/>
  <c r="CC1205" i="10"/>
  <c r="CC376" i="10"/>
  <c r="CC1220" i="10"/>
  <c r="CC386" i="10"/>
  <c r="CC1235" i="10"/>
  <c r="CC1249" i="10"/>
  <c r="CC1251" i="10"/>
  <c r="CC1264" i="10"/>
  <c r="CC418" i="10"/>
  <c r="CC1279" i="10"/>
  <c r="CC428" i="10"/>
  <c r="CC1294" i="10"/>
  <c r="CC438" i="10"/>
  <c r="CC1311" i="10"/>
  <c r="CC1324" i="10"/>
  <c r="CC439" i="10"/>
  <c r="CC1349" i="10"/>
  <c r="CC1360" i="10"/>
  <c r="CC1369" i="10"/>
  <c r="CC1381" i="10"/>
  <c r="CC448" i="10"/>
  <c r="CC1403" i="10"/>
  <c r="CC1411" i="10"/>
  <c r="CC487" i="10"/>
  <c r="CC548" i="10"/>
  <c r="CC586" i="10"/>
  <c r="CC619" i="10"/>
  <c r="CC646" i="10"/>
  <c r="CC673" i="10"/>
  <c r="CC104" i="10"/>
  <c r="CC734" i="10"/>
  <c r="CC755" i="10"/>
  <c r="CC791" i="10"/>
  <c r="CC156" i="10"/>
  <c r="CC847" i="10"/>
  <c r="CC868" i="10"/>
  <c r="CC887" i="10"/>
  <c r="CC909" i="10"/>
  <c r="CC923" i="10"/>
  <c r="CC938" i="10"/>
  <c r="CC950" i="10"/>
  <c r="CC965" i="10"/>
  <c r="CC975" i="10"/>
  <c r="CC987" i="10"/>
  <c r="CC240" i="10"/>
  <c r="CC247" i="10"/>
  <c r="CC1030" i="10"/>
  <c r="CC1043" i="10"/>
  <c r="CC1049" i="10"/>
  <c r="CC275" i="10"/>
  <c r="CC1074" i="10"/>
  <c r="CC1081" i="10"/>
  <c r="CC300" i="10"/>
  <c r="CC304" i="10"/>
  <c r="CC1116" i="10"/>
  <c r="CC1122" i="10"/>
  <c r="CC327" i="10"/>
  <c r="CC1145" i="10"/>
  <c r="CC1150" i="10"/>
  <c r="CC342" i="10"/>
  <c r="CC1171" i="10"/>
  <c r="CC356" i="10"/>
  <c r="CC1190" i="10"/>
  <c r="CC368" i="10"/>
  <c r="CC1206" i="10"/>
  <c r="CC377" i="10"/>
  <c r="CC1221" i="10"/>
  <c r="CC387" i="10"/>
  <c r="CC1237" i="10"/>
  <c r="CC397" i="10"/>
  <c r="CC1252" i="10"/>
  <c r="CC1265" i="10"/>
  <c r="CC1267" i="10"/>
  <c r="CC1280" i="10"/>
  <c r="CC429" i="10"/>
  <c r="CC1295" i="10"/>
  <c r="CC1299" i="10"/>
  <c r="CC1312" i="10"/>
  <c r="CC1325" i="10"/>
  <c r="CC1337" i="10"/>
  <c r="CC1350" i="10"/>
  <c r="CC1361" i="10"/>
  <c r="CC1370" i="10"/>
  <c r="CC1382" i="10"/>
  <c r="CC1392" i="10"/>
  <c r="CC1404" i="10"/>
  <c r="CC1412" i="10"/>
  <c r="CC489" i="10"/>
  <c r="CC549" i="10"/>
  <c r="CC31" i="10"/>
  <c r="CC52" i="10"/>
  <c r="CC66" i="10"/>
  <c r="CC674" i="10"/>
  <c r="CC106" i="10"/>
  <c r="CC735" i="10"/>
  <c r="CC142" i="10"/>
  <c r="CC797" i="10"/>
  <c r="CC824" i="10"/>
  <c r="CC849" i="10"/>
  <c r="CC870" i="10"/>
  <c r="CC889" i="10"/>
  <c r="CC910" i="10"/>
  <c r="CC185" i="10"/>
  <c r="CC939" i="10"/>
  <c r="CC952" i="10"/>
  <c r="CC966" i="10"/>
  <c r="CC978" i="10"/>
  <c r="CC988" i="10"/>
  <c r="CC241" i="10"/>
  <c r="CC248" i="10"/>
  <c r="CC251" i="10"/>
  <c r="CC1044" i="10"/>
  <c r="CC1050" i="10"/>
  <c r="CC276" i="10"/>
  <c r="CC1075" i="10"/>
  <c r="CC1082" i="10"/>
  <c r="CC1090" i="10"/>
  <c r="CC305" i="10"/>
  <c r="CC1117" i="10"/>
  <c r="CC1123" i="10"/>
  <c r="CC328" i="10"/>
  <c r="CC1147" i="10"/>
  <c r="CC1151" i="10"/>
  <c r="CC343" i="10"/>
  <c r="CC1172" i="10"/>
  <c r="CC357" i="10"/>
  <c r="CC1192" i="10"/>
  <c r="CC369" i="10"/>
  <c r="CC1207" i="10"/>
  <c r="CC378" i="10"/>
  <c r="CC1222" i="10"/>
  <c r="CC389" i="10"/>
  <c r="CC1238" i="10"/>
  <c r="CC398" i="10"/>
  <c r="CC1253" i="10"/>
  <c r="CC1266" i="10"/>
  <c r="CC1268" i="10"/>
  <c r="CC1281" i="10"/>
  <c r="CC1283" i="10"/>
  <c r="CC1296" i="10"/>
  <c r="CC1300" i="10"/>
  <c r="CC1313" i="10"/>
  <c r="CC1327" i="10"/>
  <c r="CC1338" i="10"/>
  <c r="CC1351" i="10"/>
  <c r="CC1362" i="10"/>
  <c r="CC1371" i="10"/>
  <c r="CC1383" i="10"/>
  <c r="CC1393" i="10"/>
  <c r="CC1405" i="10"/>
  <c r="CC1413" i="10"/>
  <c r="CC510" i="10"/>
  <c r="CC563" i="10"/>
  <c r="CC34" i="10"/>
  <c r="CC632" i="10"/>
  <c r="CC656" i="10"/>
  <c r="CC94" i="10"/>
  <c r="CC715" i="10"/>
  <c r="CC742" i="10"/>
  <c r="CC772" i="10"/>
  <c r="CC804" i="10"/>
  <c r="CC832" i="10"/>
  <c r="CC165" i="10"/>
  <c r="CC876" i="10"/>
  <c r="CC175" i="10"/>
  <c r="CC184" i="10"/>
  <c r="CC194" i="10"/>
  <c r="CC201" i="10"/>
  <c r="CC211" i="10"/>
  <c r="CC215" i="10"/>
  <c r="CC223" i="10"/>
  <c r="CC996" i="10"/>
  <c r="CC1008" i="10"/>
  <c r="CC1019" i="10"/>
  <c r="CC260" i="10"/>
  <c r="CC263" i="10"/>
  <c r="CC1057" i="10"/>
  <c r="CC1063" i="10"/>
  <c r="CC286" i="10"/>
  <c r="CC1089" i="10"/>
  <c r="CC1096" i="10"/>
  <c r="CC1105" i="10"/>
  <c r="CC315" i="10"/>
  <c r="CC1130" i="10"/>
  <c r="CC1136" i="10"/>
  <c r="CC332" i="10"/>
  <c r="CC1157" i="10"/>
  <c r="CC348" i="10"/>
  <c r="CC1177" i="10"/>
  <c r="CC363" i="10"/>
  <c r="CC1196" i="10"/>
  <c r="CC374" i="10"/>
  <c r="CC1212" i="10"/>
  <c r="CC383" i="10"/>
  <c r="CC1227" i="10"/>
  <c r="CC393" i="10"/>
  <c r="CC1242" i="10"/>
  <c r="CC402" i="10"/>
  <c r="CC1257" i="10"/>
  <c r="CC411" i="10"/>
  <c r="CC1272" i="10"/>
  <c r="CC421" i="10"/>
  <c r="CC1288" i="10"/>
  <c r="CC432" i="10"/>
  <c r="CC1305" i="10"/>
  <c r="CC1318" i="10"/>
  <c r="CC1331" i="10"/>
  <c r="CC1342" i="10"/>
  <c r="CC1354" i="10"/>
  <c r="CC1365" i="10"/>
  <c r="CC1375" i="10"/>
  <c r="CC1387" i="10"/>
  <c r="CC1397" i="10"/>
  <c r="CC451" i="10"/>
  <c r="CC1417" i="10"/>
  <c r="CC460" i="10"/>
  <c r="CC516" i="10"/>
  <c r="CC564" i="10"/>
  <c r="CC36" i="10"/>
  <c r="CC636" i="10"/>
  <c r="CC662" i="10"/>
  <c r="CC95" i="10"/>
  <c r="CC716" i="10"/>
  <c r="CC745" i="10"/>
  <c r="CC774" i="10"/>
  <c r="CC808" i="10"/>
  <c r="CC160" i="10"/>
  <c r="CC858" i="10"/>
  <c r="CC879" i="10"/>
  <c r="CC898" i="10"/>
  <c r="CC913" i="10"/>
  <c r="CC926" i="10"/>
  <c r="CC941" i="10"/>
  <c r="CC213" i="10"/>
  <c r="CC216" i="10"/>
  <c r="CC224" i="10"/>
  <c r="CC998" i="10"/>
  <c r="CC1009" i="10"/>
  <c r="CC1022" i="10"/>
  <c r="CC1032" i="10"/>
  <c r="CC264" i="10"/>
  <c r="CC1058" i="10"/>
  <c r="CC1065" i="10"/>
  <c r="CC288" i="10"/>
  <c r="CC292" i="10"/>
  <c r="CC1099" i="10"/>
  <c r="CC1106" i="10"/>
  <c r="CC316" i="10"/>
  <c r="CC1132" i="10"/>
  <c r="CC1137" i="10"/>
  <c r="CC335" i="10"/>
  <c r="CC1158" i="10"/>
  <c r="CC349" i="10"/>
  <c r="CC1179" i="10"/>
  <c r="CC1183" i="10"/>
  <c r="CC1198" i="10"/>
  <c r="CC1200" i="10"/>
  <c r="CC1213" i="10"/>
  <c r="CC384" i="10"/>
  <c r="CC1228" i="10"/>
  <c r="CC394" i="10"/>
  <c r="CC1243" i="10"/>
  <c r="CC403" i="10"/>
  <c r="CC1258" i="10"/>
  <c r="CC412" i="10"/>
  <c r="CC1273" i="10"/>
  <c r="CC423" i="10"/>
  <c r="CC1289" i="10"/>
  <c r="CC433" i="10"/>
  <c r="CC1306" i="10"/>
  <c r="CC1319" i="10"/>
  <c r="CC1332" i="10"/>
  <c r="CC1343" i="10"/>
  <c r="CC1355" i="10"/>
  <c r="CC1366" i="10"/>
  <c r="CC1376" i="10"/>
  <c r="CC447" i="10"/>
  <c r="CC1398" i="10"/>
  <c r="CC1407" i="10"/>
  <c r="CC461" i="10"/>
  <c r="CC522" i="10"/>
  <c r="CC572" i="10"/>
  <c r="CC39" i="10"/>
  <c r="CC55" i="10"/>
  <c r="CC663" i="10"/>
  <c r="CC689" i="10"/>
  <c r="CC115" i="10"/>
  <c r="CC746" i="10"/>
  <c r="CC778" i="10"/>
  <c r="CC811" i="10"/>
  <c r="CC838" i="10"/>
  <c r="CC859" i="10"/>
  <c r="CC880" i="10"/>
  <c r="CC899" i="10"/>
  <c r="CC914" i="10"/>
  <c r="CC927" i="10"/>
  <c r="CC942" i="10"/>
  <c r="CC955" i="10"/>
  <c r="CC220" i="10"/>
  <c r="CC225" i="10"/>
  <c r="CC1000" i="10"/>
  <c r="CC1010" i="10"/>
  <c r="CC1023" i="10"/>
  <c r="CC1033" i="10"/>
  <c r="CC265" i="10"/>
  <c r="CC1059" i="10"/>
  <c r="CC1066" i="10"/>
  <c r="CC289" i="10"/>
  <c r="CC293" i="10"/>
  <c r="CC1100" i="10"/>
  <c r="CC1107" i="10"/>
  <c r="CC318" i="10"/>
  <c r="CC1133" i="10"/>
  <c r="CC1138" i="10"/>
  <c r="CC336" i="10"/>
  <c r="CC1159" i="10"/>
  <c r="CC351" i="10"/>
  <c r="CC1180" i="10"/>
  <c r="CC1184" i="10"/>
  <c r="CC1199" i="10"/>
  <c r="CC1201" i="10"/>
  <c r="CC1214" i="10"/>
  <c r="CC385" i="10"/>
  <c r="CC1229" i="10"/>
  <c r="CC395" i="10"/>
  <c r="CC1244" i="10"/>
  <c r="CC404" i="10"/>
  <c r="CC1259" i="10"/>
  <c r="CC413" i="10"/>
  <c r="CC1275" i="10"/>
  <c r="CC424" i="10"/>
  <c r="CC1290" i="10"/>
  <c r="CC434" i="10"/>
  <c r="CC1307" i="10"/>
  <c r="CC1320" i="10"/>
  <c r="CC1333" i="10"/>
  <c r="CC1344" i="10"/>
  <c r="CC1356" i="10"/>
  <c r="CC1367" i="10"/>
  <c r="CC1377" i="10"/>
  <c r="CC1388" i="10"/>
  <c r="CC1399" i="10"/>
  <c r="CC1408" i="10"/>
  <c r="CC474" i="10"/>
  <c r="CC596" i="10"/>
  <c r="CC668" i="10"/>
  <c r="CC122" i="10"/>
  <c r="CC802" i="10"/>
  <c r="CC863" i="10"/>
  <c r="CC179" i="10"/>
  <c r="CC943" i="10"/>
  <c r="CC979" i="10"/>
  <c r="CC1007" i="10"/>
  <c r="CC1037" i="10"/>
  <c r="CC281" i="10"/>
  <c r="CC294" i="10"/>
  <c r="CC310" i="10"/>
  <c r="CC1135" i="10"/>
  <c r="CC1162" i="10"/>
  <c r="CC361" i="10"/>
  <c r="CC1202" i="10"/>
  <c r="CC1224" i="10"/>
  <c r="CC1241" i="10"/>
  <c r="CC1262" i="10"/>
  <c r="CC419" i="10"/>
  <c r="CC435" i="10"/>
  <c r="CC1328" i="10"/>
  <c r="CC441" i="10"/>
  <c r="CC1379" i="10"/>
  <c r="CC1406" i="10"/>
  <c r="CC494" i="10"/>
  <c r="CC597" i="10"/>
  <c r="CC78" i="10"/>
  <c r="CC128" i="10"/>
  <c r="CC813" i="10"/>
  <c r="CC872" i="10"/>
  <c r="CC182" i="10"/>
  <c r="CC944" i="10"/>
  <c r="CC981" i="10"/>
  <c r="CC1013" i="10"/>
  <c r="CC1045" i="10"/>
  <c r="CC1062" i="10"/>
  <c r="CC296" i="10"/>
  <c r="CC311" i="10"/>
  <c r="CC1141" i="10"/>
  <c r="CC345" i="10"/>
  <c r="CC362" i="10"/>
  <c r="CC1203" i="10"/>
  <c r="CC1225" i="10"/>
  <c r="CC1245" i="10"/>
  <c r="CC408" i="10"/>
  <c r="CC420" i="10"/>
  <c r="CC436" i="10"/>
  <c r="CC1329" i="10"/>
  <c r="CC442" i="10"/>
  <c r="CC1384" i="10"/>
  <c r="CC450" i="10"/>
  <c r="CC501" i="10"/>
  <c r="CC605" i="10"/>
  <c r="CC681" i="10"/>
  <c r="CC130" i="10"/>
  <c r="CC814" i="10"/>
  <c r="CC873" i="10"/>
  <c r="CC915" i="10"/>
  <c r="CC206" i="10"/>
  <c r="CC982" i="10"/>
  <c r="CC1014" i="10"/>
  <c r="CC261" i="10"/>
  <c r="CC1067" i="10"/>
  <c r="CC1093" i="10"/>
  <c r="CC312" i="10"/>
  <c r="CC1142" i="10"/>
  <c r="CC346" i="10"/>
  <c r="CC1186" i="10"/>
  <c r="CC1208" i="10"/>
  <c r="CC1226" i="10"/>
  <c r="CC1246" i="10"/>
  <c r="CC409" i="10"/>
  <c r="CC425" i="10"/>
  <c r="CC1301" i="10"/>
  <c r="CC1330" i="10"/>
  <c r="CC1357" i="10"/>
  <c r="CC1385" i="10"/>
  <c r="CC1409" i="10"/>
  <c r="CC509" i="10"/>
  <c r="CC607" i="10"/>
  <c r="CC682" i="10"/>
  <c r="CC751" i="10"/>
  <c r="CC827" i="10"/>
  <c r="CC875" i="10"/>
  <c r="CC917" i="10"/>
  <c r="CC207" i="10"/>
  <c r="CC228" i="10"/>
  <c r="CC249" i="10"/>
  <c r="CC262" i="10"/>
  <c r="CC1068" i="10"/>
  <c r="CC1094" i="10"/>
  <c r="CC319" i="10"/>
  <c r="CC1148" i="10"/>
  <c r="CC347" i="10"/>
  <c r="CC1187" i="10"/>
  <c r="CC1209" i="10"/>
  <c r="CC1230" i="10"/>
  <c r="CC399" i="10"/>
  <c r="CC410" i="10"/>
  <c r="CC426" i="10"/>
  <c r="CC1303" i="10"/>
  <c r="CC1334" i="10"/>
  <c r="CC1363" i="10"/>
  <c r="CC1386" i="10"/>
  <c r="CC1410" i="10"/>
  <c r="CC525" i="10"/>
  <c r="CC65" i="10"/>
  <c r="CC752" i="10"/>
  <c r="CC852" i="10"/>
  <c r="CC188" i="10"/>
  <c r="CC969" i="10"/>
  <c r="CC250" i="10"/>
  <c r="CC1053" i="10"/>
  <c r="CC1095" i="10"/>
  <c r="CC320" i="10"/>
  <c r="CC352" i="10"/>
  <c r="CC365" i="10"/>
  <c r="CC1231" i="10"/>
  <c r="CC1254" i="10"/>
  <c r="CC1284" i="10"/>
  <c r="CC1316" i="10"/>
  <c r="CC1364" i="10"/>
  <c r="CC1396" i="10"/>
  <c r="CC537" i="10"/>
  <c r="CC68" i="10"/>
  <c r="CC143" i="10"/>
  <c r="CC853" i="10"/>
  <c r="CC189" i="10"/>
  <c r="CC214" i="10"/>
  <c r="CC1016" i="10"/>
  <c r="CC1060" i="10"/>
  <c r="CC1101" i="10"/>
  <c r="CC321" i="10"/>
  <c r="CC1167" i="10"/>
  <c r="CC370" i="10"/>
  <c r="CC390" i="10"/>
  <c r="CC1255" i="10"/>
  <c r="CC1285" i="10"/>
  <c r="CC1317" i="10"/>
  <c r="CC443" i="10"/>
  <c r="CC1400" i="10"/>
  <c r="CC14" i="10"/>
  <c r="CC69" i="10"/>
  <c r="CC768" i="10"/>
  <c r="CC856" i="10"/>
  <c r="CC193" i="10"/>
  <c r="CC970" i="10"/>
  <c r="CC1025" i="10"/>
  <c r="CC272" i="10"/>
  <c r="CC1102" i="10"/>
  <c r="CC329" i="10"/>
  <c r="CC1173" i="10"/>
  <c r="CC371" i="10"/>
  <c r="CC391" i="10"/>
  <c r="CC1256" i="10"/>
  <c r="CC1286" i="10"/>
  <c r="CC1321" i="10"/>
  <c r="CC444" i="10"/>
  <c r="CC1401" i="10"/>
  <c r="CC15" i="10"/>
  <c r="CC75" i="10"/>
  <c r="CC769" i="10"/>
  <c r="CC860" i="10"/>
  <c r="CC928" i="10"/>
  <c r="CC971" i="10"/>
  <c r="CC1027" i="10"/>
  <c r="CC280" i="10"/>
  <c r="CC306" i="10"/>
  <c r="CC1134" i="10"/>
  <c r="CC1174" i="10"/>
  <c r="CC372" i="10"/>
  <c r="CC392" i="10"/>
  <c r="CC1260" i="10"/>
  <c r="CC1291" i="10"/>
  <c r="CC1322" i="10"/>
  <c r="CC446" i="10"/>
  <c r="CC449" i="10"/>
  <c r="CC16" i="10"/>
  <c r="CC90" i="10"/>
  <c r="CC147" i="10"/>
  <c r="CC881" i="10"/>
  <c r="CC930" i="10"/>
  <c r="CC230" i="10"/>
  <c r="CC256" i="10"/>
  <c r="CC282" i="10"/>
  <c r="CC309" i="10"/>
  <c r="CC1149" i="10"/>
  <c r="CC1175" i="10"/>
  <c r="CC1211" i="10"/>
  <c r="CC396" i="10"/>
  <c r="CC415" i="10"/>
  <c r="CC1292" i="10"/>
  <c r="CC1335" i="10"/>
  <c r="CC1372" i="10"/>
  <c r="CC1414" i="10"/>
  <c r="CC574" i="10"/>
  <c r="CC690" i="10"/>
  <c r="CC148" i="10"/>
  <c r="CC882" i="10"/>
  <c r="CC195" i="10"/>
  <c r="CC993" i="10"/>
  <c r="CC257" i="10"/>
  <c r="CC284" i="10"/>
  <c r="CC1104" i="10"/>
  <c r="CC331" i="10"/>
  <c r="CC1181" i="10"/>
  <c r="CC1215" i="10"/>
  <c r="CC1233" i="10"/>
  <c r="CC416" i="10"/>
  <c r="CC1297" i="10"/>
  <c r="CC1339" i="10"/>
  <c r="CC1373" i="10"/>
  <c r="CC1415" i="10"/>
  <c r="CC32" i="10"/>
  <c r="CC708" i="10"/>
  <c r="CC799" i="10"/>
  <c r="CC895" i="10"/>
  <c r="CC197" i="10"/>
  <c r="CC995" i="10"/>
  <c r="CC1036" i="10"/>
  <c r="CC1076" i="10"/>
  <c r="CC1111" i="10"/>
  <c r="CC338" i="10"/>
  <c r="CC358" i="10"/>
  <c r="CC379" i="10"/>
  <c r="CC1240" i="10"/>
  <c r="CC1270" i="10"/>
  <c r="CC431" i="10"/>
  <c r="CC1341" i="10"/>
  <c r="CC1378" i="10"/>
  <c r="CC53" i="10"/>
  <c r="CC709" i="10"/>
  <c r="CC828" i="10"/>
  <c r="CC174" i="10"/>
  <c r="CC210" i="10"/>
  <c r="CC232" i="10"/>
  <c r="CC269" i="10"/>
  <c r="CC1077" i="10"/>
  <c r="CC1119" i="10"/>
  <c r="CC1152" i="10"/>
  <c r="CC1193" i="10"/>
  <c r="CC381" i="10"/>
  <c r="CC400" i="10"/>
  <c r="CC1271" i="10"/>
  <c r="CC1304" i="10"/>
  <c r="CC1345" i="10"/>
  <c r="CC1389" i="10"/>
  <c r="CC625" i="10"/>
  <c r="CC710" i="10"/>
  <c r="CC831" i="10"/>
  <c r="CC900" i="10"/>
  <c r="CC956" i="10"/>
  <c r="CC233" i="10"/>
  <c r="CC270" i="10"/>
  <c r="CC1084" i="10"/>
  <c r="CC1126" i="10"/>
  <c r="CC1154" i="10"/>
  <c r="CC1194" i="10"/>
  <c r="CC382" i="10"/>
  <c r="CC401" i="10"/>
  <c r="CC1276" i="10"/>
  <c r="CC1308" i="10"/>
  <c r="CC1346" i="10"/>
  <c r="CC1390" i="10"/>
  <c r="CC902" i="10"/>
  <c r="CC1085" i="10"/>
  <c r="CC1217" i="10"/>
  <c r="CC1352" i="10"/>
  <c r="CC462" i="10"/>
  <c r="CC178" i="10"/>
  <c r="CC1086" i="10"/>
  <c r="CC1218" i="10"/>
  <c r="CC1353" i="10"/>
  <c r="CC26" i="10"/>
  <c r="CC196" i="10"/>
  <c r="CC1110" i="10"/>
  <c r="CC1239" i="10"/>
  <c r="CC1374" i="10"/>
  <c r="CC627" i="10"/>
  <c r="CC957" i="10"/>
  <c r="CC1128" i="10"/>
  <c r="CC405" i="10"/>
  <c r="CC1394" i="10"/>
  <c r="CC64" i="10"/>
  <c r="CC967" i="10"/>
  <c r="CC1129" i="10"/>
  <c r="CC406" i="10"/>
  <c r="CC1395" i="10"/>
  <c r="CC698" i="10"/>
  <c r="CC994" i="10"/>
  <c r="CC337" i="10"/>
  <c r="CC1269" i="10"/>
  <c r="CC1416" i="10"/>
  <c r="CC117" i="10"/>
  <c r="CC1001" i="10"/>
  <c r="CC1156" i="10"/>
  <c r="CC1277" i="10"/>
  <c r="CC118" i="10"/>
  <c r="CC1004" i="10"/>
  <c r="CC1160" i="10"/>
  <c r="CC1282" i="10"/>
  <c r="CC798" i="10"/>
  <c r="CC259" i="10"/>
  <c r="CC1182" i="10"/>
  <c r="CC1298" i="10"/>
  <c r="CC840" i="10"/>
  <c r="CC1051" i="10"/>
  <c r="CC1195" i="10"/>
  <c r="CC1309" i="10"/>
  <c r="CC1216" i="10"/>
  <c r="CC1315" i="10"/>
  <c r="CC1340" i="10"/>
  <c r="CC841" i="10"/>
  <c r="CC285" i="10"/>
  <c r="CC892" i="10"/>
  <c r="CC1052" i="10"/>
  <c r="CC364" i="10"/>
  <c r="CB92" i="10"/>
  <c r="BF2" i="10" l="1"/>
  <c r="BS2" i="10"/>
  <c r="BS453" i="10" s="1"/>
  <c r="BS465" i="10" l="1"/>
  <c r="BS477" i="10"/>
  <c r="BS7" i="10"/>
  <c r="BS497" i="10"/>
  <c r="BS508" i="10"/>
  <c r="BS520" i="10"/>
  <c r="BS532" i="10"/>
  <c r="BS542" i="10"/>
  <c r="BS554" i="10"/>
  <c r="BS19" i="10"/>
  <c r="BS567" i="10"/>
  <c r="BS26" i="10"/>
  <c r="BS582" i="10"/>
  <c r="BS592" i="10"/>
  <c r="BS33" i="10"/>
  <c r="BS605" i="10"/>
  <c r="BS617" i="10"/>
  <c r="BS52" i="10"/>
  <c r="BS630" i="10"/>
  <c r="BS59" i="10"/>
  <c r="BS643" i="10"/>
  <c r="BS66" i="10"/>
  <c r="BS656" i="10"/>
  <c r="BS668" i="10"/>
  <c r="BS86" i="10"/>
  <c r="BS681" i="10"/>
  <c r="BS94" i="10"/>
  <c r="BS694" i="10"/>
  <c r="BS102" i="10"/>
  <c r="BS707" i="10"/>
  <c r="BS719" i="10"/>
  <c r="BS720" i="10"/>
  <c r="BS732" i="10"/>
  <c r="BS128" i="10"/>
  <c r="BS745" i="10"/>
  <c r="BS136" i="10"/>
  <c r="BS759" i="10"/>
  <c r="BS768" i="10"/>
  <c r="BS778" i="10"/>
  <c r="BS787" i="10"/>
  <c r="BS797" i="10"/>
  <c r="BS807" i="10"/>
  <c r="BS817" i="10"/>
  <c r="BS827" i="10"/>
  <c r="BS160" i="10"/>
  <c r="BS845" i="10"/>
  <c r="BS856" i="10"/>
  <c r="BS167" i="10"/>
  <c r="BS170" i="10"/>
  <c r="BS172" i="10"/>
  <c r="BS895" i="10"/>
  <c r="BS905" i="10"/>
  <c r="BS182" i="10"/>
  <c r="BS920" i="10"/>
  <c r="BS192" i="10"/>
  <c r="BS934" i="10"/>
  <c r="BS200" i="10"/>
  <c r="BS948" i="10"/>
  <c r="BS210" i="10"/>
  <c r="BS963" i="10"/>
  <c r="BS219" i="10"/>
  <c r="BS978" i="10"/>
  <c r="BS228" i="10"/>
  <c r="BS993" i="10"/>
  <c r="BS236" i="10"/>
  <c r="BS1007" i="10"/>
  <c r="BS245" i="10"/>
  <c r="BS1022" i="10"/>
  <c r="BS254" i="10"/>
  <c r="BS1036" i="10"/>
  <c r="BS262" i="10"/>
  <c r="BS1049" i="10"/>
  <c r="BS1061" i="10"/>
  <c r="BS1063" i="10"/>
  <c r="BS1075" i="10"/>
  <c r="BS1077" i="10"/>
  <c r="BS1089" i="10"/>
  <c r="BS1092" i="10"/>
  <c r="BS301" i="10"/>
  <c r="BS454" i="10"/>
  <c r="BS466" i="10"/>
  <c r="BS478" i="10"/>
  <c r="BS486" i="10"/>
  <c r="BS498" i="10"/>
  <c r="BS509" i="10"/>
  <c r="BS521" i="10"/>
  <c r="BS533" i="10"/>
  <c r="BS543" i="10"/>
  <c r="BS555" i="10"/>
  <c r="BS20" i="10"/>
  <c r="BS568" i="10"/>
  <c r="BS27" i="10"/>
  <c r="BS583" i="10"/>
  <c r="BS593" i="10"/>
  <c r="BS34" i="10"/>
  <c r="BS606" i="10"/>
  <c r="BS618" i="10"/>
  <c r="BS53" i="10"/>
  <c r="BS631" i="10"/>
  <c r="BS60" i="10"/>
  <c r="BS644" i="10"/>
  <c r="BS67" i="10"/>
  <c r="BS657" i="10"/>
  <c r="BS669" i="10"/>
  <c r="BS87" i="10"/>
  <c r="BS682" i="10"/>
  <c r="BS95" i="10"/>
  <c r="BS695" i="10"/>
  <c r="BS103" i="10"/>
  <c r="BS708" i="10"/>
  <c r="BS110" i="10"/>
  <c r="BS721" i="10"/>
  <c r="BS733" i="10"/>
  <c r="BS129" i="10"/>
  <c r="BS746" i="10"/>
  <c r="BS137" i="10"/>
  <c r="BS760" i="10"/>
  <c r="BS769" i="10"/>
  <c r="BS779" i="10"/>
  <c r="BS788" i="10"/>
  <c r="BS798" i="10"/>
  <c r="BS808" i="10"/>
  <c r="BS818" i="10"/>
  <c r="BS828" i="10"/>
  <c r="BS161" i="10"/>
  <c r="BS846" i="10"/>
  <c r="BS165" i="10"/>
  <c r="BS168" i="10"/>
  <c r="BS875" i="10"/>
  <c r="BS173" i="10"/>
  <c r="BS174" i="10"/>
  <c r="BS906" i="10"/>
  <c r="BS183" i="10"/>
  <c r="BS921" i="10"/>
  <c r="BS193" i="10"/>
  <c r="BS935" i="10"/>
  <c r="BS201" i="10"/>
  <c r="BS949" i="10"/>
  <c r="BS211" i="10"/>
  <c r="BS964" i="10"/>
  <c r="BS220" i="10"/>
  <c r="BS979" i="10"/>
  <c r="BS229" i="10"/>
  <c r="BS994" i="10"/>
  <c r="BS237" i="10"/>
  <c r="BS1008" i="10"/>
  <c r="BS246" i="10"/>
  <c r="BS1023" i="10"/>
  <c r="BS255" i="10"/>
  <c r="BS1037" i="10"/>
  <c r="BS263" i="10"/>
  <c r="BS1050" i="10"/>
  <c r="BS272" i="10"/>
  <c r="BS1064" i="10"/>
  <c r="BS282" i="10"/>
  <c r="BS1078" i="10"/>
  <c r="BS292" i="10"/>
  <c r="BS1093" i="10"/>
  <c r="BS302" i="10"/>
  <c r="BS1108" i="10"/>
  <c r="BS312" i="10"/>
  <c r="BS1122" i="10"/>
  <c r="BS320" i="10"/>
  <c r="BS1135" i="10"/>
  <c r="BS455" i="10"/>
  <c r="BS467" i="10"/>
  <c r="BS4" i="10"/>
  <c r="BS487" i="10"/>
  <c r="BS499" i="10"/>
  <c r="BS510" i="10"/>
  <c r="BS522" i="10"/>
  <c r="BS534" i="10"/>
  <c r="BS544" i="10"/>
  <c r="BS556" i="10"/>
  <c r="BS21" i="10"/>
  <c r="BS569" i="10"/>
  <c r="BS28" i="10"/>
  <c r="BS584" i="10"/>
  <c r="BS594" i="10"/>
  <c r="BS35" i="10"/>
  <c r="BS607" i="10"/>
  <c r="BS456" i="10"/>
  <c r="BS468" i="10"/>
  <c r="BS479" i="10"/>
  <c r="BS488" i="10"/>
  <c r="BS500" i="10"/>
  <c r="BS511" i="10"/>
  <c r="BS523" i="10"/>
  <c r="BS535" i="10"/>
  <c r="BS545" i="10"/>
  <c r="BS557" i="10"/>
  <c r="BS558" i="10"/>
  <c r="BS570" i="10"/>
  <c r="BS29" i="10"/>
  <c r="BS585" i="10"/>
  <c r="BS595" i="10"/>
  <c r="BS36" i="10"/>
  <c r="BS608" i="10"/>
  <c r="BS620" i="10"/>
  <c r="BS621" i="10"/>
  <c r="BS633" i="10"/>
  <c r="BS62" i="10"/>
  <c r="BS646" i="10"/>
  <c r="BS69" i="10"/>
  <c r="BS659" i="10"/>
  <c r="BS457" i="10"/>
  <c r="BS469" i="10"/>
  <c r="BS480" i="10"/>
  <c r="BS489" i="10"/>
  <c r="BS8" i="10"/>
  <c r="BS512" i="10"/>
  <c r="BS524" i="10"/>
  <c r="BS536" i="10"/>
  <c r="BS546" i="10"/>
  <c r="BS11" i="10"/>
  <c r="BS559" i="10"/>
  <c r="BS571" i="10"/>
  <c r="BS30" i="10"/>
  <c r="BS586" i="10"/>
  <c r="BS596" i="10"/>
  <c r="BS37" i="10"/>
  <c r="BS609" i="10"/>
  <c r="BS44" i="10"/>
  <c r="BS622" i="10"/>
  <c r="BS634" i="10"/>
  <c r="BS63" i="10"/>
  <c r="BS647" i="10"/>
  <c r="BS70" i="10"/>
  <c r="BS660" i="10"/>
  <c r="BS78" i="10"/>
  <c r="BS673" i="10"/>
  <c r="BS685" i="10"/>
  <c r="BS98" i="10"/>
  <c r="BS698" i="10"/>
  <c r="BS106" i="10"/>
  <c r="BS711" i="10"/>
  <c r="BS113" i="10"/>
  <c r="BS724" i="10"/>
  <c r="BS736" i="10"/>
  <c r="BS737" i="10"/>
  <c r="BS749" i="10"/>
  <c r="BS140" i="10"/>
  <c r="BS143" i="10"/>
  <c r="BS772" i="10"/>
  <c r="BS782" i="10"/>
  <c r="BS791" i="10"/>
  <c r="BS801" i="10"/>
  <c r="BS811" i="10"/>
  <c r="BS821" i="10"/>
  <c r="BS829" i="10"/>
  <c r="BS839" i="10"/>
  <c r="BS849" i="10"/>
  <c r="BS858" i="10"/>
  <c r="BS868" i="10"/>
  <c r="BS877" i="10"/>
  <c r="BS887" i="10"/>
  <c r="BS897" i="10"/>
  <c r="BS909" i="10"/>
  <c r="BS458" i="10"/>
  <c r="BS470" i="10"/>
  <c r="BS481" i="10"/>
  <c r="BS490" i="10"/>
  <c r="BS501" i="10"/>
  <c r="BS513" i="10"/>
  <c r="BS525" i="10"/>
  <c r="BS537" i="10"/>
  <c r="BS547" i="10"/>
  <c r="BS12" i="10"/>
  <c r="BS560" i="10"/>
  <c r="BS572" i="10"/>
  <c r="BS575" i="10"/>
  <c r="BS31" i="10"/>
  <c r="BS597" i="10"/>
  <c r="BS38" i="10"/>
  <c r="BS610" i="10"/>
  <c r="BS45" i="10"/>
  <c r="BS623" i="10"/>
  <c r="BS635" i="10"/>
  <c r="BS64" i="10"/>
  <c r="BS648" i="10"/>
  <c r="BS71" i="10"/>
  <c r="BS661" i="10"/>
  <c r="BS79" i="10"/>
  <c r="BS459" i="10"/>
  <c r="BS460" i="10"/>
  <c r="BS472" i="10"/>
  <c r="BS482" i="10"/>
  <c r="BS492" i="10"/>
  <c r="BS503" i="10"/>
  <c r="BS515" i="10"/>
  <c r="BS484" i="10"/>
  <c r="BS507" i="10"/>
  <c r="BS538" i="10"/>
  <c r="BS13" i="10"/>
  <c r="BS573" i="10"/>
  <c r="BS32" i="10"/>
  <c r="BS39" i="10"/>
  <c r="BS619" i="10"/>
  <c r="BS628" i="10"/>
  <c r="BS639" i="10"/>
  <c r="BS72" i="10"/>
  <c r="BS667" i="10"/>
  <c r="BS675" i="10"/>
  <c r="BS91" i="10"/>
  <c r="BS696" i="10"/>
  <c r="BS108" i="10"/>
  <c r="BS716" i="10"/>
  <c r="BS722" i="10"/>
  <c r="BS122" i="10"/>
  <c r="BS742" i="10"/>
  <c r="BS138" i="10"/>
  <c r="BS763" i="10"/>
  <c r="BS775" i="10"/>
  <c r="BS789" i="10"/>
  <c r="BS153" i="10"/>
  <c r="BS155" i="10"/>
  <c r="BS158" i="10"/>
  <c r="BS841" i="10"/>
  <c r="BS853" i="10"/>
  <c r="BS866" i="10"/>
  <c r="BS879" i="10"/>
  <c r="BS892" i="10"/>
  <c r="BS907" i="10"/>
  <c r="BS913" i="10"/>
  <c r="BS187" i="10"/>
  <c r="BS931" i="10"/>
  <c r="BS199" i="10"/>
  <c r="BS951" i="10"/>
  <c r="BS956" i="10"/>
  <c r="BS214" i="10"/>
  <c r="BS975" i="10"/>
  <c r="BS227" i="10"/>
  <c r="BS996" i="10"/>
  <c r="BS241" i="10"/>
  <c r="BS1014" i="10"/>
  <c r="BS1019" i="10"/>
  <c r="BS253" i="10"/>
  <c r="BS1039" i="10"/>
  <c r="BS267" i="10"/>
  <c r="BS1056" i="10"/>
  <c r="BS280" i="10"/>
  <c r="BS1074" i="10"/>
  <c r="BS1080" i="10"/>
  <c r="BS296" i="10"/>
  <c r="BS1099" i="10"/>
  <c r="BS1104" i="10"/>
  <c r="BS1117" i="10"/>
  <c r="BS1120" i="10"/>
  <c r="BS1133" i="10"/>
  <c r="BS1136" i="10"/>
  <c r="BS1148" i="10"/>
  <c r="BS341" i="10"/>
  <c r="BS1161" i="10"/>
  <c r="BS349" i="10"/>
  <c r="BS1174" i="10"/>
  <c r="BS356" i="10"/>
  <c r="BS1187" i="10"/>
  <c r="BS1199" i="10"/>
  <c r="BS1200" i="10"/>
  <c r="BS1212" i="10"/>
  <c r="BS382" i="10"/>
  <c r="BS1225" i="10"/>
  <c r="BS390" i="10"/>
  <c r="BS1238" i="10"/>
  <c r="BS397" i="10"/>
  <c r="BS1251" i="10"/>
  <c r="BS1263" i="10"/>
  <c r="BS416" i="10"/>
  <c r="BS1276" i="10"/>
  <c r="BS424" i="10"/>
  <c r="BS1289" i="10"/>
  <c r="BS432" i="10"/>
  <c r="BS1304" i="10"/>
  <c r="BS1316" i="10"/>
  <c r="BS1328" i="10"/>
  <c r="BS461" i="10"/>
  <c r="BS485" i="10"/>
  <c r="BS514" i="10"/>
  <c r="BS539" i="10"/>
  <c r="BS14" i="10"/>
  <c r="BS574" i="10"/>
  <c r="BS587" i="10"/>
  <c r="BS40" i="10"/>
  <c r="BS46" i="10"/>
  <c r="BS629" i="10"/>
  <c r="BS640" i="10"/>
  <c r="BS73" i="10"/>
  <c r="BS670" i="10"/>
  <c r="BS676" i="10"/>
  <c r="BS92" i="10"/>
  <c r="BS697" i="10"/>
  <c r="BS109" i="10"/>
  <c r="BS717" i="10"/>
  <c r="BS723" i="10"/>
  <c r="BS123" i="10"/>
  <c r="BS743" i="10"/>
  <c r="BS139" i="10"/>
  <c r="BS462" i="10"/>
  <c r="BS6" i="10"/>
  <c r="BS516" i="10"/>
  <c r="BS540" i="10"/>
  <c r="BS463" i="10"/>
  <c r="BS491" i="10"/>
  <c r="BS517" i="10"/>
  <c r="BS9" i="10"/>
  <c r="BS16" i="10"/>
  <c r="BS23" i="10"/>
  <c r="BS589" i="10"/>
  <c r="BS42" i="10"/>
  <c r="BS48" i="10"/>
  <c r="BS636" i="10"/>
  <c r="BS642" i="10"/>
  <c r="BS75" i="10"/>
  <c r="BS80" i="10"/>
  <c r="BS678" i="10"/>
  <c r="BS96" i="10"/>
  <c r="BS700" i="10"/>
  <c r="BS704" i="10"/>
  <c r="BS111" i="10"/>
  <c r="BS726" i="10"/>
  <c r="BS125" i="10"/>
  <c r="BS747" i="10"/>
  <c r="BS464" i="10"/>
  <c r="BS493" i="10"/>
  <c r="BS518" i="10"/>
  <c r="BS10" i="10"/>
  <c r="BS17" i="10"/>
  <c r="BS24" i="10"/>
  <c r="BS590" i="10"/>
  <c r="BS43" i="10"/>
  <c r="BS471" i="10"/>
  <c r="BS494" i="10"/>
  <c r="BS519" i="10"/>
  <c r="BS541" i="10"/>
  <c r="BS18" i="10"/>
  <c r="BS25" i="10"/>
  <c r="BS591" i="10"/>
  <c r="BS604" i="10"/>
  <c r="BS50" i="10"/>
  <c r="BS55" i="10"/>
  <c r="BS649" i="10"/>
  <c r="BS655" i="10"/>
  <c r="BS82" i="10"/>
  <c r="BS680" i="10"/>
  <c r="BS687" i="10"/>
  <c r="BS506" i="10"/>
  <c r="BS553" i="10"/>
  <c r="BS579" i="10"/>
  <c r="BS612" i="10"/>
  <c r="BS627" i="10"/>
  <c r="BS651" i="10"/>
  <c r="BS666" i="10"/>
  <c r="BS684" i="10"/>
  <c r="BS693" i="10"/>
  <c r="BS706" i="10"/>
  <c r="BS117" i="10"/>
  <c r="BS121" i="10"/>
  <c r="BS750" i="10"/>
  <c r="BS757" i="10"/>
  <c r="BS145" i="10"/>
  <c r="BS784" i="10"/>
  <c r="BS800" i="10"/>
  <c r="BS154" i="10"/>
  <c r="BS159" i="10"/>
  <c r="BS163" i="10"/>
  <c r="BS166" i="10"/>
  <c r="BS871" i="10"/>
  <c r="BS884" i="10"/>
  <c r="BS899" i="10"/>
  <c r="BS180" i="10"/>
  <c r="BS923" i="10"/>
  <c r="BS928" i="10"/>
  <c r="BS197" i="10"/>
  <c r="BS950" i="10"/>
  <c r="BS957" i="10"/>
  <c r="BS216" i="10"/>
  <c r="BS980" i="10"/>
  <c r="BS986" i="10"/>
  <c r="BS232" i="10"/>
  <c r="BS1006" i="10"/>
  <c r="BS249" i="10"/>
  <c r="BS1029" i="10"/>
  <c r="BS1034" i="10"/>
  <c r="BS265" i="10"/>
  <c r="BS1055" i="10"/>
  <c r="BS281" i="10"/>
  <c r="BS284" i="10"/>
  <c r="BS1083" i="10"/>
  <c r="BS300" i="10"/>
  <c r="BS303" i="10"/>
  <c r="BS1111" i="10"/>
  <c r="BS317" i="10"/>
  <c r="BS1129" i="10"/>
  <c r="BS329" i="10"/>
  <c r="BS1146" i="10"/>
  <c r="BS340" i="10"/>
  <c r="BS1162" i="10"/>
  <c r="BS351" i="10"/>
  <c r="BS1177" i="10"/>
  <c r="BS360" i="10"/>
  <c r="BS1192" i="10"/>
  <c r="BS369" i="10"/>
  <c r="BS1207" i="10"/>
  <c r="BS378" i="10"/>
  <c r="BS1222" i="10"/>
  <c r="BS388" i="10"/>
  <c r="BS1237" i="10"/>
  <c r="BS398" i="10"/>
  <c r="BS1253" i="10"/>
  <c r="BS1266" i="10"/>
  <c r="BS1268" i="10"/>
  <c r="BS1281" i="10"/>
  <c r="BS1283" i="10"/>
  <c r="BS1296" i="10"/>
  <c r="BS1300" i="10"/>
  <c r="BS1313" i="10"/>
  <c r="BS1326" i="10"/>
  <c r="BS1337" i="10"/>
  <c r="BS1349" i="10"/>
  <c r="BS1359" i="10"/>
  <c r="BS446" i="10"/>
  <c r="BS1379" i="10"/>
  <c r="BS1390" i="10"/>
  <c r="BS1401" i="10"/>
  <c r="BS1410" i="10"/>
  <c r="BS473" i="10"/>
  <c r="BS526" i="10"/>
  <c r="BS15" i="10"/>
  <c r="BS580" i="10"/>
  <c r="BS613" i="10"/>
  <c r="BS632" i="10"/>
  <c r="BS652" i="10"/>
  <c r="BS77" i="10"/>
  <c r="BS686" i="10"/>
  <c r="BS699" i="10"/>
  <c r="BS709" i="10"/>
  <c r="BS118" i="10"/>
  <c r="BS124" i="10"/>
  <c r="BS751" i="10"/>
  <c r="BS758" i="10"/>
  <c r="BS146" i="10"/>
  <c r="BS785" i="10"/>
  <c r="BS152" i="10"/>
  <c r="BS815" i="10"/>
  <c r="BS830" i="10"/>
  <c r="BS842" i="10"/>
  <c r="BS857" i="10"/>
  <c r="BS872" i="10"/>
  <c r="BS885" i="10"/>
  <c r="BS900" i="10"/>
  <c r="BS181" i="10"/>
  <c r="BS924" i="10"/>
  <c r="BS929" i="10"/>
  <c r="BS198" i="10"/>
  <c r="BS952" i="10"/>
  <c r="BS958" i="10"/>
  <c r="BS217" i="10"/>
  <c r="BS981" i="10"/>
  <c r="BS987" i="10"/>
  <c r="BS233" i="10"/>
  <c r="BS1009" i="10"/>
  <c r="BS250" i="10"/>
  <c r="BS1030" i="10"/>
  <c r="BS1035" i="10"/>
  <c r="BS266" i="10"/>
  <c r="BS1057" i="10"/>
  <c r="BS1062" i="10"/>
  <c r="BS285" i="10"/>
  <c r="BS1084" i="10"/>
  <c r="BS1090" i="10"/>
  <c r="BS304" i="10"/>
  <c r="BS1112" i="10"/>
  <c r="BS318" i="10"/>
  <c r="BS1130" i="10"/>
  <c r="BS330" i="10"/>
  <c r="BS1147" i="10"/>
  <c r="BS1150" i="10"/>
  <c r="BS1163" i="10"/>
  <c r="BS352" i="10"/>
  <c r="BS1178" i="10"/>
  <c r="BS361" i="10"/>
  <c r="BS1193" i="10"/>
  <c r="BS370" i="10"/>
  <c r="BS1208" i="10"/>
  <c r="BS379" i="10"/>
  <c r="BS1223" i="10"/>
  <c r="BS389" i="10"/>
  <c r="BS1239" i="10"/>
  <c r="BS399" i="10"/>
  <c r="BS1254" i="10"/>
  <c r="BS408" i="10"/>
  <c r="BS1269" i="10"/>
  <c r="BS1282" i="10"/>
  <c r="BS1284" i="10"/>
  <c r="BS1297" i="10"/>
  <c r="BS1301" i="10"/>
  <c r="BS1314" i="10"/>
  <c r="BS1327" i="10"/>
  <c r="BS1338" i="10"/>
  <c r="BS1350" i="10"/>
  <c r="BS1360" i="10"/>
  <c r="BS1368" i="10"/>
  <c r="BS1380" i="10"/>
  <c r="BS1391" i="10"/>
  <c r="BS1402" i="10"/>
  <c r="BS452" i="10"/>
  <c r="BS1285" i="10"/>
  <c r="BS1329" i="10"/>
  <c r="BS1351" i="10"/>
  <c r="BS1369" i="10"/>
  <c r="BS474" i="10"/>
  <c r="BS527" i="10"/>
  <c r="BS561" i="10"/>
  <c r="BS581" i="10"/>
  <c r="BS614" i="10"/>
  <c r="BS637" i="10"/>
  <c r="BS653" i="10"/>
  <c r="BS81" i="10"/>
  <c r="BS88" i="10"/>
  <c r="BS701" i="10"/>
  <c r="BS710" i="10"/>
  <c r="BS119" i="10"/>
  <c r="BS126" i="10"/>
  <c r="BS752" i="10"/>
  <c r="BS761" i="10"/>
  <c r="BS773" i="10"/>
  <c r="BS786" i="10"/>
  <c r="BS802" i="10"/>
  <c r="BS816" i="10"/>
  <c r="BS831" i="10"/>
  <c r="BS843" i="10"/>
  <c r="BS859" i="10"/>
  <c r="BS873" i="10"/>
  <c r="BS886" i="10"/>
  <c r="BS901" i="10"/>
  <c r="BS184" i="10"/>
  <c r="BS185" i="10"/>
  <c r="BS930" i="10"/>
  <c r="BS202" i="10"/>
  <c r="BS953" i="10"/>
  <c r="BS959" i="10"/>
  <c r="BS218" i="10"/>
  <c r="BS982" i="10"/>
  <c r="BS988" i="10"/>
  <c r="BS234" i="10"/>
  <c r="BS1010" i="10"/>
  <c r="BS1016" i="10"/>
  <c r="BS251" i="10"/>
  <c r="BS1038" i="10"/>
  <c r="BS268" i="10"/>
  <c r="BS1058" i="10"/>
  <c r="BS1065" i="10"/>
  <c r="BS286" i="10"/>
  <c r="BS1085" i="10"/>
  <c r="BS1091" i="10"/>
  <c r="BS305" i="10"/>
  <c r="BS1113" i="10"/>
  <c r="BS319" i="10"/>
  <c r="BS1131" i="10"/>
  <c r="BS1134" i="10"/>
  <c r="BS1149" i="10"/>
  <c r="BS1151" i="10"/>
  <c r="BS1164" i="10"/>
  <c r="BS1166" i="10"/>
  <c r="BS1179" i="10"/>
  <c r="BS362" i="10"/>
  <c r="BS1194" i="10"/>
  <c r="BS371" i="10"/>
  <c r="BS1209" i="10"/>
  <c r="BS380" i="10"/>
  <c r="BS1224" i="10"/>
  <c r="BS391" i="10"/>
  <c r="BS1240" i="10"/>
  <c r="BS400" i="10"/>
  <c r="BS1255" i="10"/>
  <c r="BS409" i="10"/>
  <c r="BS1270" i="10"/>
  <c r="BS419" i="10"/>
  <c r="BS1298" i="10"/>
  <c r="BS1302" i="10"/>
  <c r="BS1315" i="10"/>
  <c r="BS1339" i="10"/>
  <c r="BS1361" i="10"/>
  <c r="BS1381" i="10"/>
  <c r="BS475" i="10"/>
  <c r="BS528" i="10"/>
  <c r="BS562" i="10"/>
  <c r="BS588" i="10"/>
  <c r="BS615" i="10"/>
  <c r="BS56" i="10"/>
  <c r="BS654" i="10"/>
  <c r="BS83" i="10"/>
  <c r="BS89" i="10"/>
  <c r="BS702" i="10"/>
  <c r="BS712" i="10"/>
  <c r="BS120" i="10"/>
  <c r="BS127" i="10"/>
  <c r="BS132" i="10"/>
  <c r="BS142" i="10"/>
  <c r="BS774" i="10"/>
  <c r="BS790" i="10"/>
  <c r="BS803" i="10"/>
  <c r="BS819" i="10"/>
  <c r="BS832" i="10"/>
  <c r="BS844" i="10"/>
  <c r="BS860" i="10"/>
  <c r="BS874" i="10"/>
  <c r="BS888" i="10"/>
  <c r="BS902" i="10"/>
  <c r="BS911" i="10"/>
  <c r="BS186" i="10"/>
  <c r="BS932" i="10"/>
  <c r="BS203" i="10"/>
  <c r="BS954" i="10"/>
  <c r="BS960" i="10"/>
  <c r="BS221" i="10"/>
  <c r="BS983" i="10"/>
  <c r="BS989" i="10"/>
  <c r="BS235" i="10"/>
  <c r="BS1011" i="10"/>
  <c r="BS1017" i="10"/>
  <c r="BS252" i="10"/>
  <c r="BS1040" i="10"/>
  <c r="BS269" i="10"/>
  <c r="BS1059" i="10"/>
  <c r="BS1066" i="10"/>
  <c r="BS287" i="10"/>
  <c r="BS1086" i="10"/>
  <c r="BS1094" i="10"/>
  <c r="BS306" i="10"/>
  <c r="BS1114" i="10"/>
  <c r="BS1118" i="10"/>
  <c r="BS1132" i="10"/>
  <c r="BS1137" i="10"/>
  <c r="BS331" i="10"/>
  <c r="BS1152" i="10"/>
  <c r="BS1165" i="10"/>
  <c r="BS1167" i="10"/>
  <c r="BS1180" i="10"/>
  <c r="BS363" i="10"/>
  <c r="BS1195" i="10"/>
  <c r="BS372" i="10"/>
  <c r="BS1210" i="10"/>
  <c r="BS381" i="10"/>
  <c r="BS1226" i="10"/>
  <c r="BS392" i="10"/>
  <c r="BS1241" i="10"/>
  <c r="BS401" i="10"/>
  <c r="BS1256" i="10"/>
  <c r="BS410" i="10"/>
  <c r="BS1271" i="10"/>
  <c r="BS476" i="10"/>
  <c r="BS529" i="10"/>
  <c r="BS563" i="10"/>
  <c r="BS598" i="10"/>
  <c r="BS616" i="10"/>
  <c r="BS57" i="10"/>
  <c r="BS68" i="10"/>
  <c r="BS84" i="10"/>
  <c r="BS90" i="10"/>
  <c r="BS99" i="10"/>
  <c r="BS713" i="10"/>
  <c r="BS725" i="10"/>
  <c r="BS130" i="10"/>
  <c r="BS133" i="10"/>
  <c r="BS762" i="10"/>
  <c r="BS776" i="10"/>
  <c r="BS792" i="10"/>
  <c r="BS804" i="10"/>
  <c r="BS820" i="10"/>
  <c r="BS833" i="10"/>
  <c r="BS847" i="10"/>
  <c r="BS861" i="10"/>
  <c r="BS169" i="10"/>
  <c r="BS889" i="10"/>
  <c r="BS903" i="10"/>
  <c r="BS912" i="10"/>
  <c r="BS188" i="10"/>
  <c r="BS933" i="10"/>
  <c r="BS204" i="10"/>
  <c r="BS205" i="10"/>
  <c r="BS961" i="10"/>
  <c r="BS222" i="10"/>
  <c r="BS984" i="10"/>
  <c r="BS990" i="10"/>
  <c r="BS238" i="10"/>
  <c r="BS1012" i="10"/>
  <c r="BS1018" i="10"/>
  <c r="BS256" i="10"/>
  <c r="BS1041" i="10"/>
  <c r="BS270" i="10"/>
  <c r="BS1060" i="10"/>
  <c r="BS1067" i="10"/>
  <c r="BS288" i="10"/>
  <c r="BS1087" i="10"/>
  <c r="BS1095" i="10"/>
  <c r="BS307" i="10"/>
  <c r="BS1115" i="10"/>
  <c r="BS1119" i="10"/>
  <c r="BS321" i="10"/>
  <c r="BS1138" i="10"/>
  <c r="BS332" i="10"/>
  <c r="BS1153" i="10"/>
  <c r="BS342" i="10"/>
  <c r="BS1168" i="10"/>
  <c r="BS1181" i="10"/>
  <c r="BS1183" i="10"/>
  <c r="BS1196" i="10"/>
  <c r="BS373" i="10"/>
  <c r="BS1211" i="10"/>
  <c r="BS383" i="10"/>
  <c r="BS1227" i="10"/>
  <c r="BS393" i="10"/>
  <c r="BS1242" i="10"/>
  <c r="BS402" i="10"/>
  <c r="BS1257" i="10"/>
  <c r="BS411" i="10"/>
  <c r="BS1272" i="10"/>
  <c r="BS421" i="10"/>
  <c r="BS1287" i="10"/>
  <c r="BS431" i="10"/>
  <c r="BS1305" i="10"/>
  <c r="BS1318" i="10"/>
  <c r="BS1331" i="10"/>
  <c r="BS1341" i="10"/>
  <c r="BS1353" i="10"/>
  <c r="BS1363" i="10"/>
  <c r="BS1371" i="10"/>
  <c r="BS1383" i="10"/>
  <c r="BS1393" i="10"/>
  <c r="BS1405" i="10"/>
  <c r="BS1413" i="10"/>
  <c r="BS1416" i="10"/>
  <c r="BS5" i="10"/>
  <c r="BS530" i="10"/>
  <c r="BS564" i="10"/>
  <c r="BS599" i="10"/>
  <c r="BS47" i="10"/>
  <c r="BS58" i="10"/>
  <c r="BS74" i="10"/>
  <c r="BS85" i="10"/>
  <c r="BS93" i="10"/>
  <c r="BS100" i="10"/>
  <c r="BS714" i="10"/>
  <c r="BS727" i="10"/>
  <c r="BS131" i="10"/>
  <c r="BS134" i="10"/>
  <c r="BS144" i="10"/>
  <c r="BS777" i="10"/>
  <c r="BS793" i="10"/>
  <c r="BS805" i="10"/>
  <c r="BS156" i="10"/>
  <c r="BS834" i="10"/>
  <c r="BS848" i="10"/>
  <c r="BS862" i="10"/>
  <c r="BS171" i="10"/>
  <c r="BS890" i="10"/>
  <c r="BS904" i="10"/>
  <c r="BS914" i="10"/>
  <c r="BS189" i="10"/>
  <c r="BS936" i="10"/>
  <c r="BS941" i="10"/>
  <c r="BS206" i="10"/>
  <c r="BS962" i="10"/>
  <c r="BS970" i="10"/>
  <c r="BS223" i="10"/>
  <c r="BS991" i="10"/>
  <c r="BS239" i="10"/>
  <c r="BS1013" i="10"/>
  <c r="BS1020" i="10"/>
  <c r="BS257" i="10"/>
  <c r="BS1042" i="10"/>
  <c r="BS271" i="10"/>
  <c r="BS273" i="10"/>
  <c r="BS1068" i="10"/>
  <c r="BS289" i="10"/>
  <c r="BS1088" i="10"/>
  <c r="BS1096" i="10"/>
  <c r="BS308" i="10"/>
  <c r="BS1116" i="10"/>
  <c r="BS1121" i="10"/>
  <c r="BS322" i="10"/>
  <c r="BS1139" i="10"/>
  <c r="BS333" i="10"/>
  <c r="BS1154" i="10"/>
  <c r="BS343" i="10"/>
  <c r="BS1169" i="10"/>
  <c r="BS1182" i="10"/>
  <c r="BS1184" i="10"/>
  <c r="BS1197" i="10"/>
  <c r="BS374" i="10"/>
  <c r="BS1213" i="10"/>
  <c r="BS384" i="10"/>
  <c r="BS1228" i="10"/>
  <c r="BS394" i="10"/>
  <c r="BS1243" i="10"/>
  <c r="BS403" i="10"/>
  <c r="BS1258" i="10"/>
  <c r="BS412" i="10"/>
  <c r="BS1273" i="10"/>
  <c r="BS422" i="10"/>
  <c r="BS1288" i="10"/>
  <c r="BS433" i="10"/>
  <c r="BS1306" i="10"/>
  <c r="BS1319" i="10"/>
  <c r="BS1332" i="10"/>
  <c r="BS1342" i="10"/>
  <c r="BS441" i="10"/>
  <c r="BS1364" i="10"/>
  <c r="BS1372" i="10"/>
  <c r="BS1384" i="10"/>
  <c r="BS1394" i="10"/>
  <c r="BS449" i="10"/>
  <c r="BS1414" i="10"/>
  <c r="BS483" i="10"/>
  <c r="BS531" i="10"/>
  <c r="BS565" i="10"/>
  <c r="BS600" i="10"/>
  <c r="BS49" i="10"/>
  <c r="BS61" i="10"/>
  <c r="BS76" i="10"/>
  <c r="BS671" i="10"/>
  <c r="BS97" i="10"/>
  <c r="BS101" i="10"/>
  <c r="BS715" i="10"/>
  <c r="BS728" i="10"/>
  <c r="BS738" i="10"/>
  <c r="BS135" i="10"/>
  <c r="BS764" i="10"/>
  <c r="BS780" i="10"/>
  <c r="BS150" i="10"/>
  <c r="BS806" i="10"/>
  <c r="BS157" i="10"/>
  <c r="BS835" i="10"/>
  <c r="BS850" i="10"/>
  <c r="BS863" i="10"/>
  <c r="BS876" i="10"/>
  <c r="BS891" i="10"/>
  <c r="BS908" i="10"/>
  <c r="BS915" i="10"/>
  <c r="BS190" i="10"/>
  <c r="BS937" i="10"/>
  <c r="BS942" i="10"/>
  <c r="BS207" i="10"/>
  <c r="BS965" i="10"/>
  <c r="BS971" i="10"/>
  <c r="BS224" i="10"/>
  <c r="BS992" i="10"/>
  <c r="BS240" i="10"/>
  <c r="BS1015" i="10"/>
  <c r="BS1021" i="10"/>
  <c r="BS258" i="10"/>
  <c r="BS1043" i="10"/>
  <c r="BS1047" i="10"/>
  <c r="BS274" i="10"/>
  <c r="BS1069" i="10"/>
  <c r="BS290" i="10"/>
  <c r="BS293" i="10"/>
  <c r="BS1097" i="10"/>
  <c r="BS309" i="10"/>
  <c r="BS310" i="10"/>
  <c r="BS1123" i="10"/>
  <c r="BS323" i="10"/>
  <c r="BS1140" i="10"/>
  <c r="BS334" i="10"/>
  <c r="BS1155" i="10"/>
  <c r="BS344" i="10"/>
  <c r="BS1170" i="10"/>
  <c r="BS353" i="10"/>
  <c r="BS1185" i="10"/>
  <c r="BS1198" i="10"/>
  <c r="BS1201" i="10"/>
  <c r="BS1214" i="10"/>
  <c r="BS385" i="10"/>
  <c r="BS1229" i="10"/>
  <c r="BS395" i="10"/>
  <c r="BS1244" i="10"/>
  <c r="BS404" i="10"/>
  <c r="BS1259" i="10"/>
  <c r="BS413" i="10"/>
  <c r="BS1274" i="10"/>
  <c r="BS423" i="10"/>
  <c r="BS1290" i="10"/>
  <c r="BS434" i="10"/>
  <c r="BS1307" i="10"/>
  <c r="BS1320" i="10"/>
  <c r="BS1333" i="10"/>
  <c r="BS1343" i="10"/>
  <c r="BS1354" i="10"/>
  <c r="BS443" i="10"/>
  <c r="BS1373" i="10"/>
  <c r="BS1385" i="10"/>
  <c r="BS1395" i="10"/>
  <c r="BS1406" i="10"/>
  <c r="BS1415" i="10"/>
  <c r="BS495" i="10"/>
  <c r="BS548" i="10"/>
  <c r="BS566" i="10"/>
  <c r="BS601" i="10"/>
  <c r="BS51" i="10"/>
  <c r="BS65" i="10"/>
  <c r="BS658" i="10"/>
  <c r="BS672" i="10"/>
  <c r="BS688" i="10"/>
  <c r="BS104" i="10"/>
  <c r="BS718" i="10"/>
  <c r="BS729" i="10"/>
  <c r="BS739" i="10"/>
  <c r="BS753" i="10"/>
  <c r="BS765" i="10"/>
  <c r="BS781" i="10"/>
  <c r="BS151" i="10"/>
  <c r="BS809" i="10"/>
  <c r="BS822" i="10"/>
  <c r="BS836" i="10"/>
  <c r="BS164" i="10"/>
  <c r="BS864" i="10"/>
  <c r="BS878" i="10"/>
  <c r="BS893" i="10"/>
  <c r="BS910" i="10"/>
  <c r="BS916" i="10"/>
  <c r="BS191" i="10"/>
  <c r="BS938" i="10"/>
  <c r="BS943" i="10"/>
  <c r="BS208" i="10"/>
  <c r="BS966" i="10"/>
  <c r="BS972" i="10"/>
  <c r="BS225" i="10"/>
  <c r="BS995" i="10"/>
  <c r="BS1001" i="10"/>
  <c r="BS242" i="10"/>
  <c r="BS1024" i="10"/>
  <c r="BS259" i="10"/>
  <c r="BS1044" i="10"/>
  <c r="BS1048" i="10"/>
  <c r="BS275" i="10"/>
  <c r="BS1070" i="10"/>
  <c r="BS291" i="10"/>
  <c r="BS294" i="10"/>
  <c r="BS1098" i="10"/>
  <c r="BS1105" i="10"/>
  <c r="BS311" i="10"/>
  <c r="BS1124" i="10"/>
  <c r="BS324" i="10"/>
  <c r="BS1141" i="10"/>
  <c r="BS335" i="10"/>
  <c r="BS1156" i="10"/>
  <c r="BS345" i="10"/>
  <c r="BS1171" i="10"/>
  <c r="BS354" i="10"/>
  <c r="BS1186" i="10"/>
  <c r="BS364" i="10"/>
  <c r="BS1202" i="10"/>
  <c r="BS1215" i="10"/>
  <c r="BS1217" i="10"/>
  <c r="BS1230" i="10"/>
  <c r="BS396" i="10"/>
  <c r="BS1245" i="10"/>
  <c r="BS405" i="10"/>
  <c r="BS1260" i="10"/>
  <c r="BS414" i="10"/>
  <c r="BS1275" i="10"/>
  <c r="BS425" i="10"/>
  <c r="BS1291" i="10"/>
  <c r="BS435" i="10"/>
  <c r="BS1308" i="10"/>
  <c r="BS1321" i="10"/>
  <c r="BS1334" i="10"/>
  <c r="BS1344" i="10"/>
  <c r="BS1355" i="10"/>
  <c r="BS1365" i="10"/>
  <c r="BS1374" i="10"/>
  <c r="BS1386" i="10"/>
  <c r="BS1396" i="10"/>
  <c r="BS450" i="10"/>
  <c r="BS496" i="10"/>
  <c r="BS549" i="10"/>
  <c r="BS22" i="10"/>
  <c r="BS602" i="10"/>
  <c r="BS54" i="10"/>
  <c r="BS638" i="10"/>
  <c r="BS662" i="10"/>
  <c r="BS674" i="10"/>
  <c r="BS689" i="10"/>
  <c r="BS105" i="10"/>
  <c r="BS112" i="10"/>
  <c r="BS730" i="10"/>
  <c r="BS740" i="10"/>
  <c r="BS754" i="10"/>
  <c r="BS766" i="10"/>
  <c r="BS783" i="10"/>
  <c r="BS794" i="10"/>
  <c r="BS810" i="10"/>
  <c r="BS823" i="10"/>
  <c r="BS837" i="10"/>
  <c r="BS851" i="10"/>
  <c r="BS865" i="10"/>
  <c r="BS880" i="10"/>
  <c r="BS894" i="10"/>
  <c r="BS176" i="10"/>
  <c r="BS917" i="10"/>
  <c r="BS194" i="10"/>
  <c r="BS939" i="10"/>
  <c r="BS944" i="10"/>
  <c r="BS209" i="10"/>
  <c r="BS967" i="10"/>
  <c r="BS973" i="10"/>
  <c r="BS226" i="10"/>
  <c r="BS997" i="10"/>
  <c r="BS1002" i="10"/>
  <c r="BS243" i="10"/>
  <c r="BS1025" i="10"/>
  <c r="BS260" i="10"/>
  <c r="BS1045" i="10"/>
  <c r="BS1051" i="10"/>
  <c r="BS276" i="10"/>
  <c r="BS1071" i="10"/>
  <c r="BS1076" i="10"/>
  <c r="BS295" i="10"/>
  <c r="BS1100" i="10"/>
  <c r="BS1106" i="10"/>
  <c r="BS313" i="10"/>
  <c r="BS1125" i="10"/>
  <c r="BS325" i="10"/>
  <c r="BS1142" i="10"/>
  <c r="BS336" i="10"/>
  <c r="BS1157" i="10"/>
  <c r="BS346" i="10"/>
  <c r="BS1172" i="10"/>
  <c r="BS355" i="10"/>
  <c r="BS1188" i="10"/>
  <c r="BS365" i="10"/>
  <c r="BS1203" i="10"/>
  <c r="BS1216" i="10"/>
  <c r="BS1218" i="10"/>
  <c r="BS1231" i="10"/>
  <c r="BS1233" i="10"/>
  <c r="BS1246" i="10"/>
  <c r="BS406" i="10"/>
  <c r="BS1261" i="10"/>
  <c r="BS415" i="10"/>
  <c r="BS1277" i="10"/>
  <c r="BS426" i="10"/>
  <c r="BS1292" i="10"/>
  <c r="BS436" i="10"/>
  <c r="BS1309" i="10"/>
  <c r="BS1322" i="10"/>
  <c r="BS1335" i="10"/>
  <c r="BS1345" i="10"/>
  <c r="BS504" i="10"/>
  <c r="BS551" i="10"/>
  <c r="BS577" i="10"/>
  <c r="BS41" i="10"/>
  <c r="BS625" i="10"/>
  <c r="BS645" i="10"/>
  <c r="BS664" i="10"/>
  <c r="BS679" i="10"/>
  <c r="BS691" i="10"/>
  <c r="BS703" i="10"/>
  <c r="BS115" i="10"/>
  <c r="BS734" i="10"/>
  <c r="BS744" i="10"/>
  <c r="BS141" i="10"/>
  <c r="BS770" i="10"/>
  <c r="BS148" i="10"/>
  <c r="BS796" i="10"/>
  <c r="BS813" i="10"/>
  <c r="BS825" i="10"/>
  <c r="BS840" i="10"/>
  <c r="BS854" i="10"/>
  <c r="BS869" i="10"/>
  <c r="BS882" i="10"/>
  <c r="BS896" i="10"/>
  <c r="BS178" i="10"/>
  <c r="BS919" i="10"/>
  <c r="BS926" i="10"/>
  <c r="BS195" i="10"/>
  <c r="BS946" i="10"/>
  <c r="BS213" i="10"/>
  <c r="BS969" i="10"/>
  <c r="BS976" i="10"/>
  <c r="BS231" i="10"/>
  <c r="BS999" i="10"/>
  <c r="BS1004" i="10"/>
  <c r="BS247" i="10"/>
  <c r="BS1027" i="10"/>
  <c r="BS1032" i="10"/>
  <c r="BS261" i="10"/>
  <c r="BS1053" i="10"/>
  <c r="BS278" i="10"/>
  <c r="BS650" i="10"/>
  <c r="BS735" i="10"/>
  <c r="BS814" i="10"/>
  <c r="BS898" i="10"/>
  <c r="BS955" i="10"/>
  <c r="BS248" i="10"/>
  <c r="BS1073" i="10"/>
  <c r="BS1109" i="10"/>
  <c r="BS1144" i="10"/>
  <c r="BS1175" i="10"/>
  <c r="BS1205" i="10"/>
  <c r="BS1235" i="10"/>
  <c r="BS418" i="10"/>
  <c r="BS1295" i="10"/>
  <c r="BS1325" i="10"/>
  <c r="BS1357" i="10"/>
  <c r="BS1382" i="10"/>
  <c r="BS1404" i="10"/>
  <c r="BS337" i="10"/>
  <c r="BS437" i="10"/>
  <c r="BS447" i="10"/>
  <c r="BS316" i="10"/>
  <c r="BS1367" i="10"/>
  <c r="BS1046" i="10"/>
  <c r="BS1340" i="10"/>
  <c r="BS855" i="10"/>
  <c r="BS1250" i="10"/>
  <c r="BS1052" i="10"/>
  <c r="BS1101" i="10"/>
  <c r="BS1398" i="10"/>
  <c r="BS1003" i="10"/>
  <c r="BS502" i="10"/>
  <c r="BS663" i="10"/>
  <c r="BS741" i="10"/>
  <c r="BS824" i="10"/>
  <c r="BS177" i="10"/>
  <c r="BS968" i="10"/>
  <c r="BS1026" i="10"/>
  <c r="BS283" i="10"/>
  <c r="BS1110" i="10"/>
  <c r="BS1145" i="10"/>
  <c r="BS1176" i="10"/>
  <c r="BS1206" i="10"/>
  <c r="BS1236" i="10"/>
  <c r="BS1267" i="10"/>
  <c r="BS430" i="10"/>
  <c r="BS1330" i="10"/>
  <c r="BS1358" i="10"/>
  <c r="BS1387" i="10"/>
  <c r="BS451" i="10"/>
  <c r="BS357" i="10"/>
  <c r="BS1278" i="10"/>
  <c r="BS1362" i="10"/>
  <c r="BS1407" i="10"/>
  <c r="BS339" i="10"/>
  <c r="BS1409" i="10"/>
  <c r="BS1219" i="10"/>
  <c r="BS771" i="10"/>
  <c r="BS1412" i="10"/>
  <c r="BS1252" i="10"/>
  <c r="BS1054" i="10"/>
  <c r="BS277" i="10"/>
  <c r="BS1352" i="10"/>
  <c r="BS505" i="10"/>
  <c r="BS665" i="10"/>
  <c r="BS748" i="10"/>
  <c r="BS826" i="10"/>
  <c r="BS179" i="10"/>
  <c r="BS215" i="10"/>
  <c r="BS1028" i="10"/>
  <c r="BS1079" i="10"/>
  <c r="BS314" i="10"/>
  <c r="BS375" i="10"/>
  <c r="BS1247" i="10"/>
  <c r="BS1336" i="10"/>
  <c r="BS1249" i="10"/>
  <c r="BS297" i="10"/>
  <c r="BS444" i="10"/>
  <c r="BS985" i="10"/>
  <c r="BS1346" i="10"/>
  <c r="BS1128" i="10"/>
  <c r="BS326" i="10"/>
  <c r="BS945" i="10"/>
  <c r="BS1317" i="10"/>
  <c r="BS550" i="10"/>
  <c r="BS677" i="10"/>
  <c r="BS755" i="10"/>
  <c r="BS838" i="10"/>
  <c r="BS918" i="10"/>
  <c r="BS974" i="10"/>
  <c r="BS1031" i="10"/>
  <c r="BS1081" i="10"/>
  <c r="BS315" i="10"/>
  <c r="BS338" i="10"/>
  <c r="BS358" i="10"/>
  <c r="BS376" i="10"/>
  <c r="BS1248" i="10"/>
  <c r="BS1279" i="10"/>
  <c r="BS438" i="10"/>
  <c r="BS439" i="10"/>
  <c r="BS1366" i="10"/>
  <c r="BS1388" i="10"/>
  <c r="BS1408" i="10"/>
  <c r="BS359" i="10"/>
  <c r="BS1299" i="10"/>
  <c r="BS1389" i="10"/>
  <c r="BS925" i="10"/>
  <c r="BS1189" i="10"/>
  <c r="BS407" i="10"/>
  <c r="BS420" i="10"/>
  <c r="BS1303" i="10"/>
  <c r="BS1411" i="10"/>
  <c r="BS692" i="10"/>
  <c r="BS298" i="10"/>
  <c r="BS1127" i="10"/>
  <c r="BS1159" i="10"/>
  <c r="BS1220" i="10"/>
  <c r="BS427" i="10"/>
  <c r="BS445" i="10"/>
  <c r="BS940" i="10"/>
  <c r="BS1221" i="10"/>
  <c r="BS428" i="10"/>
  <c r="BS1347" i="10"/>
  <c r="BS1397" i="10"/>
  <c r="BS196" i="10"/>
  <c r="BS1232" i="10"/>
  <c r="BS1312" i="10"/>
  <c r="BS1348" i="10"/>
  <c r="BS1375" i="10"/>
  <c r="BS624" i="10"/>
  <c r="BS1102" i="10"/>
  <c r="BS367" i="10"/>
  <c r="BS386" i="10"/>
  <c r="BS1264" i="10"/>
  <c r="BS1286" i="10"/>
  <c r="BS1399" i="10"/>
  <c r="BS442" i="10"/>
  <c r="BS552" i="10"/>
  <c r="BS683" i="10"/>
  <c r="BS756" i="10"/>
  <c r="BS162" i="10"/>
  <c r="BS922" i="10"/>
  <c r="BS977" i="10"/>
  <c r="BS1033" i="10"/>
  <c r="BS1082" i="10"/>
  <c r="BS377" i="10"/>
  <c r="BS1280" i="10"/>
  <c r="BS440" i="10"/>
  <c r="BS1158" i="10"/>
  <c r="BS927" i="10"/>
  <c r="BS1190" i="10"/>
  <c r="BS1392" i="10"/>
  <c r="BS1160" i="10"/>
  <c r="BS1417" i="10"/>
  <c r="BS366" i="10"/>
  <c r="BS881" i="10"/>
  <c r="BS1376" i="10"/>
  <c r="BS576" i="10"/>
  <c r="BS690" i="10"/>
  <c r="BS767" i="10"/>
  <c r="BS852" i="10"/>
  <c r="BS230" i="10"/>
  <c r="BS1126" i="10"/>
  <c r="BS448" i="10"/>
  <c r="BS1310" i="10"/>
  <c r="BS299" i="10"/>
  <c r="BS1370" i="10"/>
  <c r="BS347" i="10"/>
  <c r="BS795" i="10"/>
  <c r="BS578" i="10"/>
  <c r="BS264" i="10"/>
  <c r="BS870" i="10"/>
  <c r="BS348" i="10"/>
  <c r="BS603" i="10"/>
  <c r="BS107" i="10"/>
  <c r="BS147" i="10"/>
  <c r="BS867" i="10"/>
  <c r="BS998" i="10"/>
  <c r="BS1191" i="10"/>
  <c r="BS1311" i="10"/>
  <c r="BS1262" i="10"/>
  <c r="BS114" i="10"/>
  <c r="BS611" i="10"/>
  <c r="BS705" i="10"/>
  <c r="BS149" i="10"/>
  <c r="BS1000" i="10"/>
  <c r="BS429" i="10"/>
  <c r="BS327" i="10"/>
  <c r="BS626" i="10"/>
  <c r="BS116" i="10"/>
  <c r="BS799" i="10"/>
  <c r="BS883" i="10"/>
  <c r="BS947" i="10"/>
  <c r="BS1005" i="10"/>
  <c r="BS279" i="10"/>
  <c r="BS1103" i="10"/>
  <c r="BS328" i="10"/>
  <c r="BS350" i="10"/>
  <c r="BS368" i="10"/>
  <c r="BS387" i="10"/>
  <c r="BS1265" i="10"/>
  <c r="BS1293" i="10"/>
  <c r="BS1323" i="10"/>
  <c r="BS1356" i="10"/>
  <c r="BS1377" i="10"/>
  <c r="BS1400" i="10"/>
  <c r="BS641" i="10"/>
  <c r="BS731" i="10"/>
  <c r="BS812" i="10"/>
  <c r="BS175" i="10"/>
  <c r="BS212" i="10"/>
  <c r="BS244" i="10"/>
  <c r="BS1072" i="10"/>
  <c r="BS1107" i="10"/>
  <c r="BS1143" i="10"/>
  <c r="BS1173" i="10"/>
  <c r="BS1204" i="10"/>
  <c r="BS1234" i="10"/>
  <c r="BS417" i="10"/>
  <c r="BS1294" i="10"/>
  <c r="BS1324" i="10"/>
  <c r="BS1378" i="10"/>
  <c r="BS1403" i="10"/>
  <c r="AT2" i="10"/>
  <c r="AS2" i="10"/>
  <c r="AP2" i="10"/>
  <c r="AU2" i="10"/>
  <c r="AZ2" i="10"/>
  <c r="BA2" i="10"/>
  <c r="AY2" i="10"/>
  <c r="AX2" i="10"/>
  <c r="AQ2" i="10"/>
  <c r="BD2" i="10"/>
  <c r="BC2" i="10"/>
  <c r="BE2" i="10"/>
  <c r="BB2" i="10"/>
  <c r="BI2" i="10"/>
  <c r="AN2" i="10"/>
  <c r="BH2" i="10"/>
  <c r="AM2" i="10"/>
  <c r="AW2" i="10"/>
  <c r="BJ2" i="10"/>
  <c r="AV2" i="10"/>
  <c r="BG2" i="10"/>
  <c r="AR2" i="10"/>
  <c r="BN2" i="10"/>
  <c r="BM2" i="10"/>
  <c r="BL2" i="10"/>
  <c r="BX2" i="10"/>
  <c r="BQ2" i="10"/>
  <c r="BP2" i="10"/>
  <c r="BV2" i="10"/>
  <c r="BO2" i="10"/>
  <c r="BO453" i="10" s="1"/>
  <c r="L2" i="10"/>
  <c r="BT4" i="10" l="1" a="1"/>
  <c r="BT4" i="10" s="1"/>
  <c r="BT16" i="10" a="1"/>
  <c r="BT16" i="10" s="1"/>
  <c r="BT28" i="10" a="1"/>
  <c r="BT28" i="10" s="1"/>
  <c r="BT40" i="10" a="1"/>
  <c r="BT40" i="10" s="1"/>
  <c r="BT52" i="10" a="1"/>
  <c r="BT52" i="10" s="1"/>
  <c r="BT64" i="10" a="1"/>
  <c r="BT64" i="10" s="1"/>
  <c r="BT76" i="10" a="1"/>
  <c r="BT76" i="10" s="1"/>
  <c r="BT88" i="10" a="1"/>
  <c r="BT88" i="10" s="1"/>
  <c r="BT100" i="10" a="1"/>
  <c r="BT100" i="10" s="1"/>
  <c r="BT112" i="10" a="1"/>
  <c r="BT112" i="10" s="1"/>
  <c r="BT124" i="10" a="1"/>
  <c r="BT124" i="10" s="1"/>
  <c r="BT136" i="10" a="1"/>
  <c r="BT136" i="10" s="1"/>
  <c r="BT148" i="10" a="1"/>
  <c r="BT148" i="10" s="1"/>
  <c r="BT160" i="10" a="1"/>
  <c r="BT160" i="10" s="1"/>
  <c r="BT172" i="10" a="1"/>
  <c r="BT172" i="10" s="1"/>
  <c r="BT184" i="10" a="1"/>
  <c r="BT184" i="10" s="1"/>
  <c r="BT196" i="10" a="1"/>
  <c r="BT196" i="10" s="1"/>
  <c r="BT208" i="10" a="1"/>
  <c r="BT208" i="10" s="1"/>
  <c r="BT220" i="10" a="1"/>
  <c r="BT220" i="10" s="1"/>
  <c r="BT232" i="10" a="1"/>
  <c r="BT232" i="10" s="1"/>
  <c r="BT244" i="10" a="1"/>
  <c r="BT244" i="10" s="1"/>
  <c r="BT256" i="10" a="1"/>
  <c r="BT256" i="10" s="1"/>
  <c r="BT268" i="10" a="1"/>
  <c r="BT268" i="10" s="1"/>
  <c r="BT280" i="10" a="1"/>
  <c r="BT280" i="10" s="1"/>
  <c r="BT292" i="10" a="1"/>
  <c r="BT292" i="10" s="1"/>
  <c r="BT304" i="10" a="1"/>
  <c r="BT304" i="10" s="1"/>
  <c r="BT316" i="10" a="1"/>
  <c r="BT316" i="10" s="1"/>
  <c r="BT328" i="10" a="1"/>
  <c r="BT328" i="10" s="1"/>
  <c r="BT340" i="10" a="1"/>
  <c r="BT340" i="10" s="1"/>
  <c r="BT352" i="10" a="1"/>
  <c r="BT352" i="10" s="1"/>
  <c r="BT364" i="10" a="1"/>
  <c r="BT364" i="10" s="1"/>
  <c r="BT376" i="10" a="1"/>
  <c r="BT376" i="10" s="1"/>
  <c r="BT388" i="10" a="1"/>
  <c r="BT388" i="10" s="1"/>
  <c r="BT400" i="10" a="1"/>
  <c r="BT400" i="10" s="1"/>
  <c r="BT412" i="10" a="1"/>
  <c r="BT412" i="10" s="1"/>
  <c r="BT424" i="10" a="1"/>
  <c r="BT424" i="10" s="1"/>
  <c r="BT436" i="10" a="1"/>
  <c r="BT436" i="10" s="1"/>
  <c r="BT448" i="10" a="1"/>
  <c r="BT448" i="10" s="1"/>
  <c r="BT460" i="10" a="1"/>
  <c r="BT460" i="10" s="1"/>
  <c r="BT472" i="10" a="1"/>
  <c r="BT472" i="10" s="1"/>
  <c r="BT484" i="10" a="1"/>
  <c r="BT484" i="10" s="1"/>
  <c r="BT496" i="10" a="1"/>
  <c r="BT496" i="10" s="1"/>
  <c r="BT508" i="10" a="1"/>
  <c r="BT508" i="10" s="1"/>
  <c r="BT520" i="10" a="1"/>
  <c r="BT520" i="10" s="1"/>
  <c r="BT532" i="10" a="1"/>
  <c r="BT532" i="10" s="1"/>
  <c r="BT544" i="10" a="1"/>
  <c r="BT544" i="10" s="1"/>
  <c r="BT556" i="10" a="1"/>
  <c r="BT556" i="10" s="1"/>
  <c r="BT568" i="10" a="1"/>
  <c r="BT568" i="10" s="1"/>
  <c r="BT580" i="10" a="1"/>
  <c r="BT580" i="10" s="1"/>
  <c r="BT592" i="10" a="1"/>
  <c r="BT592" i="10" s="1"/>
  <c r="BT604" i="10" a="1"/>
  <c r="BT604" i="10" s="1"/>
  <c r="BT616" i="10" a="1"/>
  <c r="BT616" i="10" s="1"/>
  <c r="BT628" i="10" a="1"/>
  <c r="BT628" i="10" s="1"/>
  <c r="BT640" i="10" a="1"/>
  <c r="BT640" i="10" s="1"/>
  <c r="BT652" i="10" a="1"/>
  <c r="BT652" i="10" s="1"/>
  <c r="BT664" i="10" a="1"/>
  <c r="BT664" i="10" s="1"/>
  <c r="BT676" i="10" a="1"/>
  <c r="BT676" i="10" s="1"/>
  <c r="BT688" i="10" a="1"/>
  <c r="BT688" i="10" s="1"/>
  <c r="BT700" i="10" a="1"/>
  <c r="BT700" i="10" s="1"/>
  <c r="BT712" i="10" a="1"/>
  <c r="BT712" i="10" s="1"/>
  <c r="BT724" i="10" a="1"/>
  <c r="BT724" i="10" s="1"/>
  <c r="BT736" i="10" a="1"/>
  <c r="BT736" i="10" s="1"/>
  <c r="BT748" i="10" a="1"/>
  <c r="BT748" i="10" s="1"/>
  <c r="BT760" i="10" a="1"/>
  <c r="BT760" i="10" s="1"/>
  <c r="BT772" i="10" a="1"/>
  <c r="BT772" i="10" s="1"/>
  <c r="BT784" i="10" a="1"/>
  <c r="BT784" i="10" s="1"/>
  <c r="BT796" i="10" a="1"/>
  <c r="BT796" i="10" s="1"/>
  <c r="BT808" i="10" a="1"/>
  <c r="BT808" i="10" s="1"/>
  <c r="BT820" i="10" a="1"/>
  <c r="BT820" i="10" s="1"/>
  <c r="BT832" i="10" a="1"/>
  <c r="BT832" i="10" s="1"/>
  <c r="BT844" i="10" a="1"/>
  <c r="BT844" i="10" s="1"/>
  <c r="BT856" i="10" a="1"/>
  <c r="BT856" i="10" s="1"/>
  <c r="BT868" i="10" a="1"/>
  <c r="BT868" i="10" s="1"/>
  <c r="BT880" i="10" a="1"/>
  <c r="BT880" i="10" s="1"/>
  <c r="BT892" i="10" a="1"/>
  <c r="BT892" i="10" s="1"/>
  <c r="BT904" i="10" a="1"/>
  <c r="BT904" i="10" s="1"/>
  <c r="BT916" i="10" a="1"/>
  <c r="BT916" i="10" s="1"/>
  <c r="BT928" i="10" a="1"/>
  <c r="BT928" i="10" s="1"/>
  <c r="BT940" i="10" a="1"/>
  <c r="BT940" i="10" s="1"/>
  <c r="BT952" i="10" a="1"/>
  <c r="BT952" i="10" s="1"/>
  <c r="BT964" i="10" a="1"/>
  <c r="BT964" i="10" s="1"/>
  <c r="BT976" i="10" a="1"/>
  <c r="BT976" i="10" s="1"/>
  <c r="BT988" i="10" a="1"/>
  <c r="BT988" i="10" s="1"/>
  <c r="BT1000" i="10" a="1"/>
  <c r="BT1000" i="10" s="1"/>
  <c r="BT5" i="10" a="1"/>
  <c r="BT5" i="10" s="1"/>
  <c r="BT17" i="10" a="1"/>
  <c r="BT17" i="10" s="1"/>
  <c r="BT29" i="10" a="1"/>
  <c r="BT29" i="10" s="1"/>
  <c r="BT41" i="10" a="1"/>
  <c r="BT41" i="10" s="1"/>
  <c r="BT53" i="10" a="1"/>
  <c r="BT53" i="10" s="1"/>
  <c r="BT65" i="10" a="1"/>
  <c r="BT65" i="10" s="1"/>
  <c r="BT77" i="10" a="1"/>
  <c r="BT77" i="10" s="1"/>
  <c r="BT89" i="10" a="1"/>
  <c r="BT89" i="10" s="1"/>
  <c r="BT101" i="10" a="1"/>
  <c r="BT101" i="10" s="1"/>
  <c r="BT113" i="10" a="1"/>
  <c r="BT113" i="10" s="1"/>
  <c r="BT125" i="10" a="1"/>
  <c r="BT125" i="10" s="1"/>
  <c r="BT137" i="10" a="1"/>
  <c r="BT137" i="10" s="1"/>
  <c r="BT149" i="10" a="1"/>
  <c r="BT149" i="10" s="1"/>
  <c r="BT161" i="10" a="1"/>
  <c r="BT161" i="10" s="1"/>
  <c r="BT173" i="10" a="1"/>
  <c r="BT173" i="10" s="1"/>
  <c r="BT185" i="10" a="1"/>
  <c r="BT185" i="10" s="1"/>
  <c r="BT197" i="10" a="1"/>
  <c r="BT197" i="10" s="1"/>
  <c r="BT209" i="10" a="1"/>
  <c r="BT209" i="10" s="1"/>
  <c r="BT221" i="10" a="1"/>
  <c r="BT221" i="10" s="1"/>
  <c r="BT233" i="10" a="1"/>
  <c r="BT233" i="10" s="1"/>
  <c r="BT245" i="10" a="1"/>
  <c r="BT245" i="10" s="1"/>
  <c r="BT257" i="10" a="1"/>
  <c r="BT257" i="10" s="1"/>
  <c r="BT269" i="10" a="1"/>
  <c r="BT269" i="10" s="1"/>
  <c r="BT281" i="10" a="1"/>
  <c r="BT281" i="10" s="1"/>
  <c r="BT293" i="10" a="1"/>
  <c r="BT293" i="10" s="1"/>
  <c r="BT305" i="10" a="1"/>
  <c r="BT305" i="10" s="1"/>
  <c r="BT317" i="10" a="1"/>
  <c r="BT317" i="10" s="1"/>
  <c r="BT329" i="10" a="1"/>
  <c r="BT329" i="10" s="1"/>
  <c r="BT341" i="10" a="1"/>
  <c r="BT341" i="10" s="1"/>
  <c r="BT353" i="10" a="1"/>
  <c r="BT353" i="10" s="1"/>
  <c r="BT365" i="10" a="1"/>
  <c r="BT365" i="10" s="1"/>
  <c r="BT377" i="10" a="1"/>
  <c r="BT377" i="10" s="1"/>
  <c r="BT389" i="10" a="1"/>
  <c r="BT389" i="10" s="1"/>
  <c r="BT401" i="10" a="1"/>
  <c r="BT401" i="10" s="1"/>
  <c r="BT413" i="10" a="1"/>
  <c r="BT413" i="10" s="1"/>
  <c r="BT425" i="10" a="1"/>
  <c r="BT425" i="10" s="1"/>
  <c r="BT437" i="10" a="1"/>
  <c r="BT437" i="10" s="1"/>
  <c r="BT449" i="10" a="1"/>
  <c r="BT449" i="10" s="1"/>
  <c r="BT461" i="10" a="1"/>
  <c r="BT461" i="10" s="1"/>
  <c r="BT473" i="10" a="1"/>
  <c r="BT473" i="10" s="1"/>
  <c r="BT485" i="10" a="1"/>
  <c r="BT485" i="10" s="1"/>
  <c r="BT497" i="10" a="1"/>
  <c r="BT497" i="10" s="1"/>
  <c r="BT509" i="10" a="1"/>
  <c r="BT509" i="10" s="1"/>
  <c r="BT521" i="10" a="1"/>
  <c r="BT521" i="10" s="1"/>
  <c r="BT533" i="10" a="1"/>
  <c r="BT533" i="10" s="1"/>
  <c r="BT545" i="10" a="1"/>
  <c r="BT545" i="10" s="1"/>
  <c r="BT557" i="10" a="1"/>
  <c r="BT557" i="10" s="1"/>
  <c r="BT569" i="10" a="1"/>
  <c r="BT569" i="10" s="1"/>
  <c r="BT581" i="10" a="1"/>
  <c r="BT581" i="10" s="1"/>
  <c r="BT593" i="10" a="1"/>
  <c r="BT593" i="10" s="1"/>
  <c r="BT605" i="10" a="1"/>
  <c r="BT605" i="10" s="1"/>
  <c r="BT617" i="10" a="1"/>
  <c r="BT617" i="10" s="1"/>
  <c r="BT629" i="10" a="1"/>
  <c r="BT629" i="10" s="1"/>
  <c r="BT641" i="10" a="1"/>
  <c r="BT641" i="10" s="1"/>
  <c r="BT653" i="10" a="1"/>
  <c r="BT653" i="10" s="1"/>
  <c r="BT665" i="10" a="1"/>
  <c r="BT665" i="10" s="1"/>
  <c r="BT677" i="10" a="1"/>
  <c r="BT677" i="10" s="1"/>
  <c r="BT689" i="10" a="1"/>
  <c r="BT689" i="10" s="1"/>
  <c r="BT701" i="10" a="1"/>
  <c r="BT701" i="10" s="1"/>
  <c r="BT713" i="10" a="1"/>
  <c r="BT713" i="10" s="1"/>
  <c r="BT725" i="10" a="1"/>
  <c r="BT725" i="10" s="1"/>
  <c r="BT737" i="10" a="1"/>
  <c r="BT737" i="10" s="1"/>
  <c r="BT749" i="10" a="1"/>
  <c r="BT749" i="10" s="1"/>
  <c r="BT761" i="10" a="1"/>
  <c r="BT761" i="10" s="1"/>
  <c r="BT773" i="10" a="1"/>
  <c r="BT773" i="10" s="1"/>
  <c r="BT785" i="10" a="1"/>
  <c r="BT785" i="10" s="1"/>
  <c r="BT797" i="10" a="1"/>
  <c r="BT797" i="10" s="1"/>
  <c r="BT809" i="10" a="1"/>
  <c r="BT809" i="10" s="1"/>
  <c r="BT821" i="10" a="1"/>
  <c r="BT821" i="10" s="1"/>
  <c r="BT833" i="10" a="1"/>
  <c r="BT833" i="10" s="1"/>
  <c r="BT845" i="10" a="1"/>
  <c r="BT845" i="10" s="1"/>
  <c r="BT857" i="10" a="1"/>
  <c r="BT857" i="10" s="1"/>
  <c r="BT869" i="10" a="1"/>
  <c r="BT869" i="10" s="1"/>
  <c r="BT881" i="10" a="1"/>
  <c r="BT881" i="10" s="1"/>
  <c r="BT893" i="10" a="1"/>
  <c r="BT893" i="10" s="1"/>
  <c r="BT905" i="10" a="1"/>
  <c r="BT905" i="10" s="1"/>
  <c r="BT917" i="10" a="1"/>
  <c r="BT917" i="10" s="1"/>
  <c r="BT929" i="10" a="1"/>
  <c r="BT929" i="10" s="1"/>
  <c r="BT941" i="10" a="1"/>
  <c r="BT941" i="10" s="1"/>
  <c r="BT953" i="10" a="1"/>
  <c r="BT953" i="10" s="1"/>
  <c r="BT965" i="10" a="1"/>
  <c r="BT965" i="10" s="1"/>
  <c r="BT977" i="10" a="1"/>
  <c r="BT977" i="10" s="1"/>
  <c r="BT6" i="10" a="1"/>
  <c r="BT6" i="10" s="1"/>
  <c r="BT18" i="10" a="1"/>
  <c r="BT18" i="10" s="1"/>
  <c r="BT30" i="10" a="1"/>
  <c r="BT30" i="10" s="1"/>
  <c r="BT42" i="10" a="1"/>
  <c r="BT42" i="10" s="1"/>
  <c r="BT54" i="10" a="1"/>
  <c r="BT54" i="10" s="1"/>
  <c r="BT66" i="10" a="1"/>
  <c r="BT66" i="10" s="1"/>
  <c r="BT78" i="10" a="1"/>
  <c r="BT78" i="10" s="1"/>
  <c r="BT90" i="10" a="1"/>
  <c r="BT90" i="10" s="1"/>
  <c r="BT102" i="10" a="1"/>
  <c r="BT102" i="10" s="1"/>
  <c r="BT114" i="10" a="1"/>
  <c r="BT114" i="10" s="1"/>
  <c r="BT126" i="10" a="1"/>
  <c r="BT126" i="10" s="1"/>
  <c r="BT138" i="10" a="1"/>
  <c r="BT138" i="10" s="1"/>
  <c r="BT150" i="10" a="1"/>
  <c r="BT150" i="10" s="1"/>
  <c r="BT162" i="10" a="1"/>
  <c r="BT162" i="10" s="1"/>
  <c r="BT174" i="10" a="1"/>
  <c r="BT174" i="10" s="1"/>
  <c r="BT186" i="10" a="1"/>
  <c r="BT186" i="10" s="1"/>
  <c r="BT198" i="10" a="1"/>
  <c r="BT198" i="10" s="1"/>
  <c r="BT210" i="10" a="1"/>
  <c r="BT210" i="10" s="1"/>
  <c r="BT222" i="10" a="1"/>
  <c r="BT222" i="10" s="1"/>
  <c r="BT234" i="10" a="1"/>
  <c r="BT234" i="10" s="1"/>
  <c r="BT246" i="10" a="1"/>
  <c r="BT246" i="10" s="1"/>
  <c r="BT258" i="10" a="1"/>
  <c r="BT258" i="10" s="1"/>
  <c r="BT270" i="10" a="1"/>
  <c r="BT270" i="10" s="1"/>
  <c r="BT282" i="10" a="1"/>
  <c r="BT282" i="10" s="1"/>
  <c r="BT294" i="10" a="1"/>
  <c r="BT294" i="10" s="1"/>
  <c r="BT306" i="10" a="1"/>
  <c r="BT306" i="10" s="1"/>
  <c r="BT318" i="10" a="1"/>
  <c r="BT318" i="10" s="1"/>
  <c r="BT330" i="10" a="1"/>
  <c r="BT330" i="10" s="1"/>
  <c r="BT342" i="10" a="1"/>
  <c r="BT342" i="10" s="1"/>
  <c r="BT354" i="10" a="1"/>
  <c r="BT354" i="10" s="1"/>
  <c r="BT366" i="10" a="1"/>
  <c r="BT366" i="10" s="1"/>
  <c r="BT378" i="10" a="1"/>
  <c r="BT378" i="10" s="1"/>
  <c r="BT390" i="10" a="1"/>
  <c r="BT390" i="10" s="1"/>
  <c r="BT402" i="10" a="1"/>
  <c r="BT402" i="10" s="1"/>
  <c r="BT414" i="10" a="1"/>
  <c r="BT414" i="10" s="1"/>
  <c r="BT426" i="10" a="1"/>
  <c r="BT426" i="10" s="1"/>
  <c r="BT438" i="10" a="1"/>
  <c r="BT438" i="10" s="1"/>
  <c r="BT450" i="10" a="1"/>
  <c r="BT450" i="10" s="1"/>
  <c r="BT462" i="10" a="1"/>
  <c r="BT462" i="10" s="1"/>
  <c r="BT474" i="10" a="1"/>
  <c r="BT474" i="10" s="1"/>
  <c r="BT486" i="10" a="1"/>
  <c r="BT486" i="10" s="1"/>
  <c r="BT498" i="10" a="1"/>
  <c r="BT498" i="10" s="1"/>
  <c r="BT510" i="10" a="1"/>
  <c r="BT510" i="10" s="1"/>
  <c r="BT522" i="10" a="1"/>
  <c r="BT522" i="10" s="1"/>
  <c r="BT534" i="10" a="1"/>
  <c r="BT534" i="10" s="1"/>
  <c r="BT546" i="10" a="1"/>
  <c r="BT546" i="10" s="1"/>
  <c r="BT558" i="10" a="1"/>
  <c r="BT558" i="10" s="1"/>
  <c r="BT570" i="10" a="1"/>
  <c r="BT570" i="10" s="1"/>
  <c r="BT582" i="10" a="1"/>
  <c r="BT582" i="10" s="1"/>
  <c r="BT594" i="10" a="1"/>
  <c r="BT594" i="10" s="1"/>
  <c r="BT606" i="10" a="1"/>
  <c r="BT606" i="10" s="1"/>
  <c r="BT618" i="10" a="1"/>
  <c r="BT618" i="10" s="1"/>
  <c r="BT630" i="10" a="1"/>
  <c r="BT630" i="10" s="1"/>
  <c r="BT642" i="10" a="1"/>
  <c r="BT642" i="10" s="1"/>
  <c r="BT654" i="10" a="1"/>
  <c r="BT654" i="10" s="1"/>
  <c r="BT666" i="10" a="1"/>
  <c r="BT666" i="10" s="1"/>
  <c r="BT678" i="10" a="1"/>
  <c r="BT678" i="10" s="1"/>
  <c r="BT690" i="10" a="1"/>
  <c r="BT690" i="10" s="1"/>
  <c r="BT702" i="10" a="1"/>
  <c r="BT702" i="10" s="1"/>
  <c r="BT714" i="10" a="1"/>
  <c r="BT714" i="10" s="1"/>
  <c r="BT726" i="10" a="1"/>
  <c r="BT726" i="10" s="1"/>
  <c r="BT738" i="10" a="1"/>
  <c r="BT738" i="10" s="1"/>
  <c r="BT750" i="10" a="1"/>
  <c r="BT750" i="10" s="1"/>
  <c r="BT762" i="10" a="1"/>
  <c r="BT762" i="10" s="1"/>
  <c r="BT774" i="10" a="1"/>
  <c r="BT774" i="10" s="1"/>
  <c r="BT786" i="10" a="1"/>
  <c r="BT786" i="10" s="1"/>
  <c r="BT798" i="10" a="1"/>
  <c r="BT798" i="10" s="1"/>
  <c r="BT810" i="10" a="1"/>
  <c r="BT810" i="10" s="1"/>
  <c r="BT822" i="10" a="1"/>
  <c r="BT822" i="10" s="1"/>
  <c r="BT834" i="10" a="1"/>
  <c r="BT834" i="10" s="1"/>
  <c r="BT846" i="10" a="1"/>
  <c r="BT846" i="10" s="1"/>
  <c r="BT858" i="10" a="1"/>
  <c r="BT858" i="10" s="1"/>
  <c r="BT870" i="10" a="1"/>
  <c r="BT870" i="10" s="1"/>
  <c r="BT882" i="10" a="1"/>
  <c r="BT882" i="10" s="1"/>
  <c r="BT894" i="10" a="1"/>
  <c r="BT894" i="10" s="1"/>
  <c r="BT906" i="10" a="1"/>
  <c r="BT906" i="10" s="1"/>
  <c r="BT918" i="10" a="1"/>
  <c r="BT918" i="10" s="1"/>
  <c r="BT930" i="10" a="1"/>
  <c r="BT930" i="10" s="1"/>
  <c r="BT942" i="10" a="1"/>
  <c r="BT942" i="10" s="1"/>
  <c r="BT954" i="10" a="1"/>
  <c r="BT954" i="10" s="1"/>
  <c r="BT966" i="10" a="1"/>
  <c r="BT966" i="10" s="1"/>
  <c r="BT978" i="10" a="1"/>
  <c r="BT978" i="10" s="1"/>
  <c r="BT990" i="10" a="1"/>
  <c r="BT990" i="10" s="1"/>
  <c r="BT1002" i="10" a="1"/>
  <c r="BT1002" i="10" s="1"/>
  <c r="BT1014" i="10" a="1"/>
  <c r="BT1014" i="10" s="1"/>
  <c r="BT7" i="10" a="1"/>
  <c r="BT7" i="10" s="1"/>
  <c r="BT19" i="10" a="1"/>
  <c r="BT19" i="10" s="1"/>
  <c r="BT31" i="10" a="1"/>
  <c r="BT31" i="10" s="1"/>
  <c r="BT43" i="10" a="1"/>
  <c r="BT43" i="10" s="1"/>
  <c r="BT55" i="10" a="1"/>
  <c r="BT55" i="10" s="1"/>
  <c r="BT67" i="10" a="1"/>
  <c r="BT67" i="10" s="1"/>
  <c r="BT79" i="10" a="1"/>
  <c r="BT79" i="10" s="1"/>
  <c r="BT91" i="10" a="1"/>
  <c r="BT91" i="10" s="1"/>
  <c r="BT103" i="10" a="1"/>
  <c r="BT103" i="10" s="1"/>
  <c r="BT115" i="10" a="1"/>
  <c r="BT115" i="10" s="1"/>
  <c r="BT127" i="10" a="1"/>
  <c r="BT127" i="10" s="1"/>
  <c r="BT139" i="10" a="1"/>
  <c r="BT139" i="10" s="1"/>
  <c r="BT151" i="10" a="1"/>
  <c r="BT151" i="10" s="1"/>
  <c r="BT163" i="10" a="1"/>
  <c r="BT163" i="10" s="1"/>
  <c r="BT175" i="10" a="1"/>
  <c r="BT175" i="10" s="1"/>
  <c r="BT187" i="10" a="1"/>
  <c r="BT187" i="10" s="1"/>
  <c r="BT199" i="10" a="1"/>
  <c r="BT199" i="10" s="1"/>
  <c r="BT211" i="10" a="1"/>
  <c r="BT211" i="10" s="1"/>
  <c r="BT223" i="10" a="1"/>
  <c r="BT223" i="10" s="1"/>
  <c r="BT235" i="10" a="1"/>
  <c r="BT235" i="10" s="1"/>
  <c r="BT247" i="10" a="1"/>
  <c r="BT247" i="10" s="1"/>
  <c r="BT259" i="10" a="1"/>
  <c r="BT259" i="10" s="1"/>
  <c r="BT271" i="10" a="1"/>
  <c r="BT271" i="10" s="1"/>
  <c r="BT283" i="10" a="1"/>
  <c r="BT283" i="10" s="1"/>
  <c r="BT295" i="10" a="1"/>
  <c r="BT295" i="10" s="1"/>
  <c r="BT307" i="10" a="1"/>
  <c r="BT307" i="10" s="1"/>
  <c r="BT319" i="10" a="1"/>
  <c r="BT319" i="10" s="1"/>
  <c r="BT331" i="10" a="1"/>
  <c r="BT331" i="10" s="1"/>
  <c r="BT343" i="10" a="1"/>
  <c r="BT343" i="10" s="1"/>
  <c r="BT355" i="10" a="1"/>
  <c r="BT355" i="10" s="1"/>
  <c r="BT367" i="10" a="1"/>
  <c r="BT367" i="10" s="1"/>
  <c r="BT379" i="10" a="1"/>
  <c r="BT379" i="10" s="1"/>
  <c r="BT391" i="10" a="1"/>
  <c r="BT391" i="10" s="1"/>
  <c r="BT403" i="10" a="1"/>
  <c r="BT403" i="10" s="1"/>
  <c r="BT415" i="10" a="1"/>
  <c r="BT415" i="10" s="1"/>
  <c r="BT427" i="10" a="1"/>
  <c r="BT427" i="10" s="1"/>
  <c r="BT439" i="10" a="1"/>
  <c r="BT439" i="10" s="1"/>
  <c r="BT451" i="10" a="1"/>
  <c r="BT451" i="10" s="1"/>
  <c r="BT463" i="10" a="1"/>
  <c r="BT463" i="10" s="1"/>
  <c r="BT475" i="10" a="1"/>
  <c r="BT475" i="10" s="1"/>
  <c r="BT487" i="10" a="1"/>
  <c r="BT487" i="10" s="1"/>
  <c r="BT499" i="10" a="1"/>
  <c r="BT499" i="10" s="1"/>
  <c r="BT511" i="10" a="1"/>
  <c r="BT511" i="10" s="1"/>
  <c r="BT523" i="10" a="1"/>
  <c r="BT523" i="10" s="1"/>
  <c r="BT535" i="10" a="1"/>
  <c r="BT535" i="10" s="1"/>
  <c r="BT547" i="10" a="1"/>
  <c r="BT547" i="10" s="1"/>
  <c r="BT559" i="10" a="1"/>
  <c r="BT559" i="10" s="1"/>
  <c r="BT571" i="10" a="1"/>
  <c r="BT571" i="10" s="1"/>
  <c r="BT583" i="10" a="1"/>
  <c r="BT583" i="10" s="1"/>
  <c r="BT595" i="10" a="1"/>
  <c r="BT595" i="10" s="1"/>
  <c r="BT607" i="10" a="1"/>
  <c r="BT607" i="10" s="1"/>
  <c r="BT619" i="10" a="1"/>
  <c r="BT619" i="10" s="1"/>
  <c r="BT631" i="10" a="1"/>
  <c r="BT631" i="10" s="1"/>
  <c r="BT643" i="10" a="1"/>
  <c r="BT643" i="10" s="1"/>
  <c r="BT655" i="10" a="1"/>
  <c r="BT655" i="10" s="1"/>
  <c r="BT667" i="10" a="1"/>
  <c r="BT667" i="10" s="1"/>
  <c r="BT679" i="10" a="1"/>
  <c r="BT679" i="10" s="1"/>
  <c r="BT691" i="10" a="1"/>
  <c r="BT691" i="10" s="1"/>
  <c r="BT703" i="10" a="1"/>
  <c r="BT703" i="10" s="1"/>
  <c r="BT715" i="10" a="1"/>
  <c r="BT715" i="10" s="1"/>
  <c r="BT727" i="10" a="1"/>
  <c r="BT727" i="10" s="1"/>
  <c r="BT739" i="10" a="1"/>
  <c r="BT739" i="10" s="1"/>
  <c r="BT751" i="10" a="1"/>
  <c r="BT751" i="10" s="1"/>
  <c r="BT763" i="10" a="1"/>
  <c r="BT763" i="10" s="1"/>
  <c r="BT775" i="10" a="1"/>
  <c r="BT775" i="10" s="1"/>
  <c r="BT787" i="10" a="1"/>
  <c r="BT787" i="10" s="1"/>
  <c r="BT799" i="10" a="1"/>
  <c r="BT799" i="10" s="1"/>
  <c r="BT811" i="10" a="1"/>
  <c r="BT811" i="10" s="1"/>
  <c r="BT823" i="10" a="1"/>
  <c r="BT823" i="10" s="1"/>
  <c r="BT835" i="10" a="1"/>
  <c r="BT835" i="10" s="1"/>
  <c r="BT847" i="10" a="1"/>
  <c r="BT847" i="10" s="1"/>
  <c r="BT859" i="10" a="1"/>
  <c r="BT859" i="10" s="1"/>
  <c r="BT871" i="10" a="1"/>
  <c r="BT871" i="10" s="1"/>
  <c r="BT883" i="10" a="1"/>
  <c r="BT883" i="10" s="1"/>
  <c r="BT895" i="10" a="1"/>
  <c r="BT895" i="10" s="1"/>
  <c r="BT907" i="10" a="1"/>
  <c r="BT907" i="10" s="1"/>
  <c r="BT919" i="10" a="1"/>
  <c r="BT919" i="10" s="1"/>
  <c r="BT931" i="10" a="1"/>
  <c r="BT931" i="10" s="1"/>
  <c r="BT943" i="10" a="1"/>
  <c r="BT943" i="10" s="1"/>
  <c r="BT955" i="10" a="1"/>
  <c r="BT955" i="10" s="1"/>
  <c r="BT967" i="10" a="1"/>
  <c r="BT967" i="10" s="1"/>
  <c r="BT979" i="10" a="1"/>
  <c r="BT979" i="10" s="1"/>
  <c r="BT991" i="10" a="1"/>
  <c r="BT991" i="10" s="1"/>
  <c r="BT1003" i="10" a="1"/>
  <c r="BT1003" i="10" s="1"/>
  <c r="BT1015" i="10" a="1"/>
  <c r="BT1015" i="10" s="1"/>
  <c r="BT8" i="10" a="1"/>
  <c r="BT8" i="10" s="1"/>
  <c r="BT20" i="10" a="1"/>
  <c r="BT20" i="10" s="1"/>
  <c r="BT32" i="10" a="1"/>
  <c r="BT32" i="10" s="1"/>
  <c r="BT44" i="10" a="1"/>
  <c r="BT44" i="10" s="1"/>
  <c r="BT56" i="10" a="1"/>
  <c r="BT56" i="10" s="1"/>
  <c r="BT68" i="10" a="1"/>
  <c r="BT68" i="10" s="1"/>
  <c r="BT80" i="10" a="1"/>
  <c r="BT80" i="10" s="1"/>
  <c r="BT92" i="10" a="1"/>
  <c r="BT92" i="10" s="1"/>
  <c r="BT104" i="10" a="1"/>
  <c r="BT104" i="10" s="1"/>
  <c r="BT116" i="10" a="1"/>
  <c r="BT116" i="10" s="1"/>
  <c r="BT128" i="10" a="1"/>
  <c r="BT128" i="10" s="1"/>
  <c r="BT140" i="10" a="1"/>
  <c r="BT140" i="10" s="1"/>
  <c r="BT152" i="10" a="1"/>
  <c r="BT152" i="10" s="1"/>
  <c r="BT164" i="10" a="1"/>
  <c r="BT164" i="10" s="1"/>
  <c r="BT176" i="10" a="1"/>
  <c r="BT176" i="10" s="1"/>
  <c r="BT188" i="10" a="1"/>
  <c r="BT188" i="10" s="1"/>
  <c r="BT200" i="10" a="1"/>
  <c r="BT200" i="10" s="1"/>
  <c r="BT212" i="10" a="1"/>
  <c r="BT212" i="10" s="1"/>
  <c r="BT224" i="10" a="1"/>
  <c r="BT224" i="10" s="1"/>
  <c r="BT236" i="10" a="1"/>
  <c r="BT236" i="10" s="1"/>
  <c r="BT248" i="10" a="1"/>
  <c r="BT248" i="10" s="1"/>
  <c r="BT260" i="10" a="1"/>
  <c r="BT260" i="10" s="1"/>
  <c r="BT272" i="10" a="1"/>
  <c r="BT272" i="10" s="1"/>
  <c r="BT284" i="10" a="1"/>
  <c r="BT284" i="10" s="1"/>
  <c r="BT296" i="10" a="1"/>
  <c r="BT296" i="10" s="1"/>
  <c r="BT308" i="10" a="1"/>
  <c r="BT308" i="10" s="1"/>
  <c r="BT320" i="10" a="1"/>
  <c r="BT320" i="10" s="1"/>
  <c r="BT332" i="10" a="1"/>
  <c r="BT332" i="10" s="1"/>
  <c r="BT344" i="10" a="1"/>
  <c r="BT344" i="10" s="1"/>
  <c r="BT356" i="10" a="1"/>
  <c r="BT356" i="10" s="1"/>
  <c r="BT368" i="10" a="1"/>
  <c r="BT368" i="10" s="1"/>
  <c r="BT380" i="10" a="1"/>
  <c r="BT380" i="10" s="1"/>
  <c r="BT392" i="10" a="1"/>
  <c r="BT392" i="10" s="1"/>
  <c r="BT404" i="10" a="1"/>
  <c r="BT404" i="10" s="1"/>
  <c r="BT416" i="10" a="1"/>
  <c r="BT416" i="10" s="1"/>
  <c r="BT428" i="10" a="1"/>
  <c r="BT428" i="10" s="1"/>
  <c r="BT440" i="10" a="1"/>
  <c r="BT440" i="10" s="1"/>
  <c r="BT452" i="10" a="1"/>
  <c r="BT452" i="10" s="1"/>
  <c r="BT464" i="10" a="1"/>
  <c r="BT464" i="10" s="1"/>
  <c r="BT476" i="10" a="1"/>
  <c r="BT476" i="10" s="1"/>
  <c r="BT488" i="10" a="1"/>
  <c r="BT488" i="10" s="1"/>
  <c r="BT9" i="10" a="1"/>
  <c r="BT9" i="10" s="1"/>
  <c r="BT21" i="10" a="1"/>
  <c r="BT21" i="10" s="1"/>
  <c r="BT33" i="10" a="1"/>
  <c r="BT33" i="10" s="1"/>
  <c r="BT45" i="10" a="1"/>
  <c r="BT45" i="10" s="1"/>
  <c r="BT57" i="10" a="1"/>
  <c r="BT57" i="10" s="1"/>
  <c r="BT69" i="10" a="1"/>
  <c r="BT69" i="10" s="1"/>
  <c r="BT81" i="10" a="1"/>
  <c r="BT81" i="10" s="1"/>
  <c r="BT93" i="10" a="1"/>
  <c r="BT93" i="10" s="1"/>
  <c r="BT105" i="10" a="1"/>
  <c r="BT105" i="10" s="1"/>
  <c r="BT117" i="10" a="1"/>
  <c r="BT117" i="10" s="1"/>
  <c r="BT129" i="10" a="1"/>
  <c r="BT129" i="10" s="1"/>
  <c r="BT141" i="10" a="1"/>
  <c r="BT141" i="10" s="1"/>
  <c r="BT153" i="10" a="1"/>
  <c r="BT153" i="10" s="1"/>
  <c r="BT165" i="10" a="1"/>
  <c r="BT165" i="10" s="1"/>
  <c r="BT177" i="10" a="1"/>
  <c r="BT177" i="10" s="1"/>
  <c r="BT189" i="10" a="1"/>
  <c r="BT189" i="10" s="1"/>
  <c r="BT201" i="10" a="1"/>
  <c r="BT201" i="10" s="1"/>
  <c r="BT213" i="10" a="1"/>
  <c r="BT213" i="10" s="1"/>
  <c r="BT225" i="10" a="1"/>
  <c r="BT225" i="10" s="1"/>
  <c r="BT237" i="10" a="1"/>
  <c r="BT237" i="10" s="1"/>
  <c r="BT249" i="10" a="1"/>
  <c r="BT249" i="10" s="1"/>
  <c r="BT261" i="10" a="1"/>
  <c r="BT261" i="10" s="1"/>
  <c r="BT273" i="10" a="1"/>
  <c r="BT273" i="10" s="1"/>
  <c r="BT285" i="10" a="1"/>
  <c r="BT285" i="10" s="1"/>
  <c r="BT297" i="10" a="1"/>
  <c r="BT297" i="10" s="1"/>
  <c r="BT309" i="10" a="1"/>
  <c r="BT309" i="10" s="1"/>
  <c r="BT321" i="10" a="1"/>
  <c r="BT321" i="10" s="1"/>
  <c r="BT333" i="10" a="1"/>
  <c r="BT333" i="10" s="1"/>
  <c r="BT345" i="10" a="1"/>
  <c r="BT345" i="10" s="1"/>
  <c r="BT357" i="10" a="1"/>
  <c r="BT357" i="10" s="1"/>
  <c r="BT369" i="10" a="1"/>
  <c r="BT369" i="10" s="1"/>
  <c r="BT381" i="10" a="1"/>
  <c r="BT381" i="10" s="1"/>
  <c r="BT393" i="10" a="1"/>
  <c r="BT393" i="10" s="1"/>
  <c r="BT405" i="10" a="1"/>
  <c r="BT405" i="10" s="1"/>
  <c r="BT417" i="10" a="1"/>
  <c r="BT417" i="10" s="1"/>
  <c r="BT429" i="10" a="1"/>
  <c r="BT429" i="10" s="1"/>
  <c r="BT441" i="10" a="1"/>
  <c r="BT441" i="10" s="1"/>
  <c r="BT453" i="10" a="1"/>
  <c r="BT453" i="10" s="1"/>
  <c r="BT465" i="10" a="1"/>
  <c r="BT465" i="10" s="1"/>
  <c r="BT477" i="10" a="1"/>
  <c r="BT477" i="10" s="1"/>
  <c r="BT489" i="10" a="1"/>
  <c r="BT489" i="10" s="1"/>
  <c r="BT501" i="10" a="1"/>
  <c r="BT501" i="10" s="1"/>
  <c r="BT513" i="10" a="1"/>
  <c r="BT513" i="10" s="1"/>
  <c r="BT525" i="10" a="1"/>
  <c r="BT525" i="10" s="1"/>
  <c r="BT537" i="10" a="1"/>
  <c r="BT537" i="10" s="1"/>
  <c r="BT549" i="10" a="1"/>
  <c r="BT549" i="10" s="1"/>
  <c r="BT561" i="10" a="1"/>
  <c r="BT561" i="10" s="1"/>
  <c r="BT573" i="10" a="1"/>
  <c r="BT573" i="10" s="1"/>
  <c r="BT585" i="10" a="1"/>
  <c r="BT585" i="10" s="1"/>
  <c r="BT597" i="10" a="1"/>
  <c r="BT597" i="10" s="1"/>
  <c r="BT609" i="10" a="1"/>
  <c r="BT609" i="10" s="1"/>
  <c r="BT621" i="10" a="1"/>
  <c r="BT621" i="10" s="1"/>
  <c r="BT633" i="10" a="1"/>
  <c r="BT633" i="10" s="1"/>
  <c r="BT645" i="10" a="1"/>
  <c r="BT645" i="10" s="1"/>
  <c r="BT657" i="10" a="1"/>
  <c r="BT657" i="10" s="1"/>
  <c r="BT669" i="10" a="1"/>
  <c r="BT669" i="10" s="1"/>
  <c r="BT681" i="10" a="1"/>
  <c r="BT681" i="10" s="1"/>
  <c r="BT693" i="10" a="1"/>
  <c r="BT693" i="10" s="1"/>
  <c r="BT705" i="10" a="1"/>
  <c r="BT705" i="10" s="1"/>
  <c r="BT717" i="10" a="1"/>
  <c r="BT717" i="10" s="1"/>
  <c r="BT729" i="10" a="1"/>
  <c r="BT729" i="10" s="1"/>
  <c r="BT741" i="10" a="1"/>
  <c r="BT741" i="10" s="1"/>
  <c r="BT753" i="10" a="1"/>
  <c r="BT753" i="10" s="1"/>
  <c r="BT765" i="10" a="1"/>
  <c r="BT765" i="10" s="1"/>
  <c r="BT777" i="10" a="1"/>
  <c r="BT777" i="10" s="1"/>
  <c r="BT789" i="10" a="1"/>
  <c r="BT789" i="10" s="1"/>
  <c r="BT801" i="10" a="1"/>
  <c r="BT801" i="10" s="1"/>
  <c r="BT813" i="10" a="1"/>
  <c r="BT813" i="10" s="1"/>
  <c r="BT825" i="10" a="1"/>
  <c r="BT825" i="10" s="1"/>
  <c r="BT837" i="10" a="1"/>
  <c r="BT837" i="10" s="1"/>
  <c r="BT849" i="10" a="1"/>
  <c r="BT849" i="10" s="1"/>
  <c r="BT861" i="10" a="1"/>
  <c r="BT861" i="10" s="1"/>
  <c r="BT873" i="10" a="1"/>
  <c r="BT873" i="10" s="1"/>
  <c r="BT885" i="10" a="1"/>
  <c r="BT885" i="10" s="1"/>
  <c r="BT897" i="10" a="1"/>
  <c r="BT897" i="10" s="1"/>
  <c r="BT909" i="10" a="1"/>
  <c r="BT909" i="10" s="1"/>
  <c r="BT921" i="10" a="1"/>
  <c r="BT921" i="10" s="1"/>
  <c r="BT933" i="10" a="1"/>
  <c r="BT933" i="10" s="1"/>
  <c r="BT945" i="10" a="1"/>
  <c r="BT945" i="10" s="1"/>
  <c r="BT957" i="10" a="1"/>
  <c r="BT957" i="10" s="1"/>
  <c r="BT969" i="10" a="1"/>
  <c r="BT969" i="10" s="1"/>
  <c r="BT981" i="10" a="1"/>
  <c r="BT981" i="10" s="1"/>
  <c r="BT10" i="10" a="1"/>
  <c r="BT10" i="10" s="1"/>
  <c r="BT22" i="10" a="1"/>
  <c r="BT22" i="10" s="1"/>
  <c r="BT34" i="10" a="1"/>
  <c r="BT34" i="10" s="1"/>
  <c r="BT46" i="10" a="1"/>
  <c r="BT46" i="10" s="1"/>
  <c r="BT58" i="10" a="1"/>
  <c r="BT58" i="10" s="1"/>
  <c r="BT70" i="10" a="1"/>
  <c r="BT70" i="10" s="1"/>
  <c r="BT82" i="10" a="1"/>
  <c r="BT82" i="10" s="1"/>
  <c r="BT94" i="10" a="1"/>
  <c r="BT94" i="10" s="1"/>
  <c r="BT106" i="10" a="1"/>
  <c r="BT106" i="10" s="1"/>
  <c r="BT118" i="10" a="1"/>
  <c r="BT118" i="10" s="1"/>
  <c r="BT130" i="10" a="1"/>
  <c r="BT130" i="10" s="1"/>
  <c r="BT142" i="10" a="1"/>
  <c r="BT142" i="10" s="1"/>
  <c r="BT154" i="10" a="1"/>
  <c r="BT154" i="10" s="1"/>
  <c r="BT166" i="10" a="1"/>
  <c r="BT166" i="10" s="1"/>
  <c r="BT178" i="10" a="1"/>
  <c r="BT178" i="10" s="1"/>
  <c r="BT190" i="10" a="1"/>
  <c r="BT190" i="10" s="1"/>
  <c r="BT202" i="10" a="1"/>
  <c r="BT202" i="10" s="1"/>
  <c r="BT214" i="10" a="1"/>
  <c r="BT214" i="10" s="1"/>
  <c r="BT226" i="10" a="1"/>
  <c r="BT226" i="10" s="1"/>
  <c r="BT238" i="10" a="1"/>
  <c r="BT238" i="10" s="1"/>
  <c r="BT250" i="10" a="1"/>
  <c r="BT250" i="10" s="1"/>
  <c r="BT262" i="10" a="1"/>
  <c r="BT262" i="10" s="1"/>
  <c r="BT274" i="10" a="1"/>
  <c r="BT274" i="10" s="1"/>
  <c r="BT286" i="10" a="1"/>
  <c r="BT286" i="10" s="1"/>
  <c r="BT298" i="10" a="1"/>
  <c r="BT298" i="10" s="1"/>
  <c r="BT310" i="10" a="1"/>
  <c r="BT310" i="10" s="1"/>
  <c r="BT322" i="10" a="1"/>
  <c r="BT322" i="10" s="1"/>
  <c r="BT334" i="10" a="1"/>
  <c r="BT334" i="10" s="1"/>
  <c r="BT346" i="10" a="1"/>
  <c r="BT346" i="10" s="1"/>
  <c r="BT358" i="10" a="1"/>
  <c r="BT358" i="10" s="1"/>
  <c r="BT370" i="10" a="1"/>
  <c r="BT370" i="10" s="1"/>
  <c r="BT382" i="10" a="1"/>
  <c r="BT382" i="10" s="1"/>
  <c r="BT394" i="10" a="1"/>
  <c r="BT394" i="10" s="1"/>
  <c r="BT406" i="10" a="1"/>
  <c r="BT406" i="10" s="1"/>
  <c r="BT418" i="10" a="1"/>
  <c r="BT418" i="10" s="1"/>
  <c r="BT430" i="10" a="1"/>
  <c r="BT430" i="10" s="1"/>
  <c r="BT442" i="10" a="1"/>
  <c r="BT442" i="10" s="1"/>
  <c r="BT454" i="10" a="1"/>
  <c r="BT454" i="10" s="1"/>
  <c r="BT466" i="10" a="1"/>
  <c r="BT466" i="10" s="1"/>
  <c r="BT478" i="10" a="1"/>
  <c r="BT478" i="10" s="1"/>
  <c r="BT490" i="10" a="1"/>
  <c r="BT490" i="10" s="1"/>
  <c r="BT502" i="10" a="1"/>
  <c r="BT502" i="10" s="1"/>
  <c r="BT514" i="10" a="1"/>
  <c r="BT514" i="10" s="1"/>
  <c r="BT526" i="10" a="1"/>
  <c r="BT526" i="10" s="1"/>
  <c r="BT538" i="10" a="1"/>
  <c r="BT538" i="10" s="1"/>
  <c r="BT550" i="10" a="1"/>
  <c r="BT550" i="10" s="1"/>
  <c r="BT562" i="10" a="1"/>
  <c r="BT562" i="10" s="1"/>
  <c r="BT574" i="10" a="1"/>
  <c r="BT574" i="10" s="1"/>
  <c r="BT586" i="10" a="1"/>
  <c r="BT586" i="10" s="1"/>
  <c r="BT598" i="10" a="1"/>
  <c r="BT598" i="10" s="1"/>
  <c r="BT610" i="10" a="1"/>
  <c r="BT610" i="10" s="1"/>
  <c r="BT622" i="10" a="1"/>
  <c r="BT622" i="10" s="1"/>
  <c r="BT634" i="10" a="1"/>
  <c r="BT634" i="10" s="1"/>
  <c r="BT646" i="10" a="1"/>
  <c r="BT646" i="10" s="1"/>
  <c r="BT658" i="10" a="1"/>
  <c r="BT658" i="10" s="1"/>
  <c r="BT670" i="10" a="1"/>
  <c r="BT670" i="10" s="1"/>
  <c r="BT682" i="10" a="1"/>
  <c r="BT682" i="10" s="1"/>
  <c r="BT694" i="10" a="1"/>
  <c r="BT694" i="10" s="1"/>
  <c r="BT706" i="10" a="1"/>
  <c r="BT706" i="10" s="1"/>
  <c r="BT718" i="10" a="1"/>
  <c r="BT718" i="10" s="1"/>
  <c r="BT730" i="10" a="1"/>
  <c r="BT730" i="10" s="1"/>
  <c r="BT742" i="10" a="1"/>
  <c r="BT742" i="10" s="1"/>
  <c r="BT754" i="10" a="1"/>
  <c r="BT754" i="10" s="1"/>
  <c r="BT766" i="10" a="1"/>
  <c r="BT766" i="10" s="1"/>
  <c r="BT778" i="10" a="1"/>
  <c r="BT778" i="10" s="1"/>
  <c r="BT790" i="10" a="1"/>
  <c r="BT790" i="10" s="1"/>
  <c r="BT802" i="10" a="1"/>
  <c r="BT802" i="10" s="1"/>
  <c r="BT814" i="10" a="1"/>
  <c r="BT814" i="10" s="1"/>
  <c r="BT826" i="10" a="1"/>
  <c r="BT826" i="10" s="1"/>
  <c r="BT838" i="10" a="1"/>
  <c r="BT838" i="10" s="1"/>
  <c r="BT850" i="10" a="1"/>
  <c r="BT850" i="10" s="1"/>
  <c r="BT862" i="10" a="1"/>
  <c r="BT862" i="10" s="1"/>
  <c r="BT874" i="10" a="1"/>
  <c r="BT874" i="10" s="1"/>
  <c r="BT886" i="10" a="1"/>
  <c r="BT886" i="10" s="1"/>
  <c r="BT898" i="10" a="1"/>
  <c r="BT898" i="10" s="1"/>
  <c r="BT910" i="10" a="1"/>
  <c r="BT910" i="10" s="1"/>
  <c r="BT922" i="10" a="1"/>
  <c r="BT922" i="10" s="1"/>
  <c r="BT934" i="10" a="1"/>
  <c r="BT934" i="10" s="1"/>
  <c r="BT946" i="10" a="1"/>
  <c r="BT946" i="10" s="1"/>
  <c r="BT958" i="10" a="1"/>
  <c r="BT958" i="10" s="1"/>
  <c r="BT970" i="10" a="1"/>
  <c r="BT970" i="10" s="1"/>
  <c r="BT982" i="10" a="1"/>
  <c r="BT982" i="10" s="1"/>
  <c r="BT994" i="10" a="1"/>
  <c r="BT994" i="10" s="1"/>
  <c r="BT1006" i="10" a="1"/>
  <c r="BT1006" i="10" s="1"/>
  <c r="BT11" i="10" a="1"/>
  <c r="BT11" i="10" s="1"/>
  <c r="BT23" i="10" a="1"/>
  <c r="BT23" i="10" s="1"/>
  <c r="BT35" i="10" a="1"/>
  <c r="BT35" i="10" s="1"/>
  <c r="BT47" i="10" a="1"/>
  <c r="BT47" i="10" s="1"/>
  <c r="BT59" i="10" a="1"/>
  <c r="BT59" i="10" s="1"/>
  <c r="BT71" i="10" a="1"/>
  <c r="BT71" i="10" s="1"/>
  <c r="BT83" i="10" a="1"/>
  <c r="BT83" i="10" s="1"/>
  <c r="BT95" i="10" a="1"/>
  <c r="BT95" i="10" s="1"/>
  <c r="BT107" i="10" a="1"/>
  <c r="BT107" i="10" s="1"/>
  <c r="BT119" i="10" a="1"/>
  <c r="BT119" i="10" s="1"/>
  <c r="BT131" i="10" a="1"/>
  <c r="BT131" i="10" s="1"/>
  <c r="BT143" i="10" a="1"/>
  <c r="BT143" i="10" s="1"/>
  <c r="BT155" i="10" a="1"/>
  <c r="BT155" i="10" s="1"/>
  <c r="BT167" i="10" a="1"/>
  <c r="BT167" i="10" s="1"/>
  <c r="BT179" i="10" a="1"/>
  <c r="BT179" i="10" s="1"/>
  <c r="BT191" i="10" a="1"/>
  <c r="BT191" i="10" s="1"/>
  <c r="BT203" i="10" a="1"/>
  <c r="BT203" i="10" s="1"/>
  <c r="BT215" i="10" a="1"/>
  <c r="BT215" i="10" s="1"/>
  <c r="BT227" i="10" a="1"/>
  <c r="BT227" i="10" s="1"/>
  <c r="BT239" i="10" a="1"/>
  <c r="BT239" i="10" s="1"/>
  <c r="BT251" i="10" a="1"/>
  <c r="BT251" i="10" s="1"/>
  <c r="BT263" i="10" a="1"/>
  <c r="BT263" i="10" s="1"/>
  <c r="BT275" i="10" a="1"/>
  <c r="BT275" i="10" s="1"/>
  <c r="BT287" i="10" a="1"/>
  <c r="BT287" i="10" s="1"/>
  <c r="BT299" i="10" a="1"/>
  <c r="BT299" i="10" s="1"/>
  <c r="BT311" i="10" a="1"/>
  <c r="BT311" i="10" s="1"/>
  <c r="BT323" i="10" a="1"/>
  <c r="BT323" i="10" s="1"/>
  <c r="BT335" i="10" a="1"/>
  <c r="BT335" i="10" s="1"/>
  <c r="BT347" i="10" a="1"/>
  <c r="BT347" i="10" s="1"/>
  <c r="BT359" i="10" a="1"/>
  <c r="BT359" i="10" s="1"/>
  <c r="BT371" i="10" a="1"/>
  <c r="BT371" i="10" s="1"/>
  <c r="BT383" i="10" a="1"/>
  <c r="BT383" i="10" s="1"/>
  <c r="BT395" i="10" a="1"/>
  <c r="BT395" i="10" s="1"/>
  <c r="BT407" i="10" a="1"/>
  <c r="BT407" i="10" s="1"/>
  <c r="BT419" i="10" a="1"/>
  <c r="BT419" i="10" s="1"/>
  <c r="BT431" i="10" a="1"/>
  <c r="BT431" i="10" s="1"/>
  <c r="BT443" i="10" a="1"/>
  <c r="BT443" i="10" s="1"/>
  <c r="BT455" i="10" a="1"/>
  <c r="BT455" i="10" s="1"/>
  <c r="BT467" i="10" a="1"/>
  <c r="BT467" i="10" s="1"/>
  <c r="BT479" i="10" a="1"/>
  <c r="BT479" i="10" s="1"/>
  <c r="BT491" i="10" a="1"/>
  <c r="BT491" i="10" s="1"/>
  <c r="BT503" i="10" a="1"/>
  <c r="BT503" i="10" s="1"/>
  <c r="BT515" i="10" a="1"/>
  <c r="BT515" i="10" s="1"/>
  <c r="BT527" i="10" a="1"/>
  <c r="BT527" i="10" s="1"/>
  <c r="BT539" i="10" a="1"/>
  <c r="BT539" i="10" s="1"/>
  <c r="BT551" i="10" a="1"/>
  <c r="BT551" i="10" s="1"/>
  <c r="BT563" i="10" a="1"/>
  <c r="BT563" i="10" s="1"/>
  <c r="BT575" i="10" a="1"/>
  <c r="BT575" i="10" s="1"/>
  <c r="BT587" i="10" a="1"/>
  <c r="BT587" i="10" s="1"/>
  <c r="BT599" i="10" a="1"/>
  <c r="BT599" i="10" s="1"/>
  <c r="BT611" i="10" a="1"/>
  <c r="BT611" i="10" s="1"/>
  <c r="BT623" i="10" a="1"/>
  <c r="BT623" i="10" s="1"/>
  <c r="BT635" i="10" a="1"/>
  <c r="BT635" i="10" s="1"/>
  <c r="BT647" i="10" a="1"/>
  <c r="BT647" i="10" s="1"/>
  <c r="BT659" i="10" a="1"/>
  <c r="BT659" i="10" s="1"/>
  <c r="BT671" i="10" a="1"/>
  <c r="BT671" i="10" s="1"/>
  <c r="BT683" i="10" a="1"/>
  <c r="BT683" i="10" s="1"/>
  <c r="BT695" i="10" a="1"/>
  <c r="BT695" i="10" s="1"/>
  <c r="BT707" i="10" a="1"/>
  <c r="BT707" i="10" s="1"/>
  <c r="BT719" i="10" a="1"/>
  <c r="BT719" i="10" s="1"/>
  <c r="BT731" i="10" a="1"/>
  <c r="BT731" i="10" s="1"/>
  <c r="BT743" i="10" a="1"/>
  <c r="BT743" i="10" s="1"/>
  <c r="BT755" i="10" a="1"/>
  <c r="BT755" i="10" s="1"/>
  <c r="BT767" i="10" a="1"/>
  <c r="BT767" i="10" s="1"/>
  <c r="BT779" i="10" a="1"/>
  <c r="BT779" i="10" s="1"/>
  <c r="BT791" i="10" a="1"/>
  <c r="BT791" i="10" s="1"/>
  <c r="BT803" i="10" a="1"/>
  <c r="BT803" i="10" s="1"/>
  <c r="BT815" i="10" a="1"/>
  <c r="BT815" i="10" s="1"/>
  <c r="BT827" i="10" a="1"/>
  <c r="BT827" i="10" s="1"/>
  <c r="BT839" i="10" a="1"/>
  <c r="BT839" i="10" s="1"/>
  <c r="BT851" i="10" a="1"/>
  <c r="BT851" i="10" s="1"/>
  <c r="BT863" i="10" a="1"/>
  <c r="BT863" i="10" s="1"/>
  <c r="BT875" i="10" a="1"/>
  <c r="BT875" i="10" s="1"/>
  <c r="BT887" i="10" a="1"/>
  <c r="BT887" i="10" s="1"/>
  <c r="BT899" i="10" a="1"/>
  <c r="BT899" i="10" s="1"/>
  <c r="BT911" i="10" a="1"/>
  <c r="BT911" i="10" s="1"/>
  <c r="BT923" i="10" a="1"/>
  <c r="BT923" i="10" s="1"/>
  <c r="BT13" i="10" a="1"/>
  <c r="BT13" i="10" s="1"/>
  <c r="BT25" i="10" a="1"/>
  <c r="BT25" i="10" s="1"/>
  <c r="BT37" i="10" a="1"/>
  <c r="BT37" i="10" s="1"/>
  <c r="BT49" i="10" a="1"/>
  <c r="BT49" i="10" s="1"/>
  <c r="BT61" i="10" a="1"/>
  <c r="BT61" i="10" s="1"/>
  <c r="BT73" i="10" a="1"/>
  <c r="BT73" i="10" s="1"/>
  <c r="BT85" i="10" a="1"/>
  <c r="BT85" i="10" s="1"/>
  <c r="BT97" i="10" a="1"/>
  <c r="BT97" i="10" s="1"/>
  <c r="BT109" i="10" a="1"/>
  <c r="BT109" i="10" s="1"/>
  <c r="BT121" i="10" a="1"/>
  <c r="BT121" i="10" s="1"/>
  <c r="BT133" i="10" a="1"/>
  <c r="BT133" i="10" s="1"/>
  <c r="BT145" i="10" a="1"/>
  <c r="BT145" i="10" s="1"/>
  <c r="BT157" i="10" a="1"/>
  <c r="BT157" i="10" s="1"/>
  <c r="BT169" i="10" a="1"/>
  <c r="BT169" i="10" s="1"/>
  <c r="BT181" i="10" a="1"/>
  <c r="BT181" i="10" s="1"/>
  <c r="BT193" i="10" a="1"/>
  <c r="BT193" i="10" s="1"/>
  <c r="BT205" i="10" a="1"/>
  <c r="BT205" i="10" s="1"/>
  <c r="BT217" i="10" a="1"/>
  <c r="BT217" i="10" s="1"/>
  <c r="BT229" i="10" a="1"/>
  <c r="BT229" i="10" s="1"/>
  <c r="BT241" i="10" a="1"/>
  <c r="BT241" i="10" s="1"/>
  <c r="BT253" i="10" a="1"/>
  <c r="BT253" i="10" s="1"/>
  <c r="BT265" i="10" a="1"/>
  <c r="BT265" i="10" s="1"/>
  <c r="BT277" i="10" a="1"/>
  <c r="BT277" i="10" s="1"/>
  <c r="BT289" i="10" a="1"/>
  <c r="BT289" i="10" s="1"/>
  <c r="BT301" i="10" a="1"/>
  <c r="BT301" i="10" s="1"/>
  <c r="BT313" i="10" a="1"/>
  <c r="BT313" i="10" s="1"/>
  <c r="BT325" i="10" a="1"/>
  <c r="BT325" i="10" s="1"/>
  <c r="BT337" i="10" a="1"/>
  <c r="BT337" i="10" s="1"/>
  <c r="BT349" i="10" a="1"/>
  <c r="BT349" i="10" s="1"/>
  <c r="BT361" i="10" a="1"/>
  <c r="BT361" i="10" s="1"/>
  <c r="BT373" i="10" a="1"/>
  <c r="BT373" i="10" s="1"/>
  <c r="BT385" i="10" a="1"/>
  <c r="BT385" i="10" s="1"/>
  <c r="BT397" i="10" a="1"/>
  <c r="BT397" i="10" s="1"/>
  <c r="BT409" i="10" a="1"/>
  <c r="BT409" i="10" s="1"/>
  <c r="BT421" i="10" a="1"/>
  <c r="BT421" i="10" s="1"/>
  <c r="BT433" i="10" a="1"/>
  <c r="BT433" i="10" s="1"/>
  <c r="BT445" i="10" a="1"/>
  <c r="BT445" i="10" s="1"/>
  <c r="BT457" i="10" a="1"/>
  <c r="BT457" i="10" s="1"/>
  <c r="BT469" i="10" a="1"/>
  <c r="BT469" i="10" s="1"/>
  <c r="BT481" i="10" a="1"/>
  <c r="BT481" i="10" s="1"/>
  <c r="BT493" i="10" a="1"/>
  <c r="BT493" i="10" s="1"/>
  <c r="BT505" i="10" a="1"/>
  <c r="BT505" i="10" s="1"/>
  <c r="BT517" i="10" a="1"/>
  <c r="BT517" i="10" s="1"/>
  <c r="BT529" i="10" a="1"/>
  <c r="BT529" i="10" s="1"/>
  <c r="BT541" i="10" a="1"/>
  <c r="BT541" i="10" s="1"/>
  <c r="BT553" i="10" a="1"/>
  <c r="BT553" i="10" s="1"/>
  <c r="BT565" i="10" a="1"/>
  <c r="BT565" i="10" s="1"/>
  <c r="BT14" i="10" a="1"/>
  <c r="BT14" i="10" s="1"/>
  <c r="BT26" i="10" a="1"/>
  <c r="BT26" i="10" s="1"/>
  <c r="BT38" i="10" a="1"/>
  <c r="BT38" i="10" s="1"/>
  <c r="BT50" i="10" a="1"/>
  <c r="BT50" i="10" s="1"/>
  <c r="BT62" i="10" a="1"/>
  <c r="BT62" i="10" s="1"/>
  <c r="BT74" i="10" a="1"/>
  <c r="BT74" i="10" s="1"/>
  <c r="BT86" i="10" a="1"/>
  <c r="BT86" i="10" s="1"/>
  <c r="BT98" i="10" a="1"/>
  <c r="BT98" i="10" s="1"/>
  <c r="BT110" i="10" a="1"/>
  <c r="BT110" i="10" s="1"/>
  <c r="BT122" i="10" a="1"/>
  <c r="BT122" i="10" s="1"/>
  <c r="BT134" i="10" a="1"/>
  <c r="BT134" i="10" s="1"/>
  <c r="BT146" i="10" a="1"/>
  <c r="BT146" i="10" s="1"/>
  <c r="BT158" i="10" a="1"/>
  <c r="BT158" i="10" s="1"/>
  <c r="BT170" i="10" a="1"/>
  <c r="BT170" i="10" s="1"/>
  <c r="BT182" i="10" a="1"/>
  <c r="BT182" i="10" s="1"/>
  <c r="BT194" i="10" a="1"/>
  <c r="BT194" i="10" s="1"/>
  <c r="BT206" i="10" a="1"/>
  <c r="BT206" i="10" s="1"/>
  <c r="BT218" i="10" a="1"/>
  <c r="BT218" i="10" s="1"/>
  <c r="BT230" i="10" a="1"/>
  <c r="BT230" i="10" s="1"/>
  <c r="BT242" i="10" a="1"/>
  <c r="BT242" i="10" s="1"/>
  <c r="BT254" i="10" a="1"/>
  <c r="BT254" i="10" s="1"/>
  <c r="BT266" i="10" a="1"/>
  <c r="BT266" i="10" s="1"/>
  <c r="BT278" i="10" a="1"/>
  <c r="BT278" i="10" s="1"/>
  <c r="BT290" i="10" a="1"/>
  <c r="BT290" i="10" s="1"/>
  <c r="BT302" i="10" a="1"/>
  <c r="BT302" i="10" s="1"/>
  <c r="BT314" i="10" a="1"/>
  <c r="BT314" i="10" s="1"/>
  <c r="BT326" i="10" a="1"/>
  <c r="BT326" i="10" s="1"/>
  <c r="BT338" i="10" a="1"/>
  <c r="BT338" i="10" s="1"/>
  <c r="BT350" i="10" a="1"/>
  <c r="BT350" i="10" s="1"/>
  <c r="BT362" i="10" a="1"/>
  <c r="BT362" i="10" s="1"/>
  <c r="BT374" i="10" a="1"/>
  <c r="BT374" i="10" s="1"/>
  <c r="BT386" i="10" a="1"/>
  <c r="BT386" i="10" s="1"/>
  <c r="BT398" i="10" a="1"/>
  <c r="BT398" i="10" s="1"/>
  <c r="BT410" i="10" a="1"/>
  <c r="BT410" i="10" s="1"/>
  <c r="BT422" i="10" a="1"/>
  <c r="BT422" i="10" s="1"/>
  <c r="BT434" i="10" a="1"/>
  <c r="BT434" i="10" s="1"/>
  <c r="BT446" i="10" a="1"/>
  <c r="BT446" i="10" s="1"/>
  <c r="BT458" i="10" a="1"/>
  <c r="BT458" i="10" s="1"/>
  <c r="BT470" i="10" a="1"/>
  <c r="BT470" i="10" s="1"/>
  <c r="BT482" i="10" a="1"/>
  <c r="BT482" i="10" s="1"/>
  <c r="BT494" i="10" a="1"/>
  <c r="BT494" i="10" s="1"/>
  <c r="BT506" i="10" a="1"/>
  <c r="BT506" i="10" s="1"/>
  <c r="BT518" i="10" a="1"/>
  <c r="BT518" i="10" s="1"/>
  <c r="BT530" i="10" a="1"/>
  <c r="BT530" i="10" s="1"/>
  <c r="BT542" i="10" a="1"/>
  <c r="BT542" i="10" s="1"/>
  <c r="BT554" i="10" a="1"/>
  <c r="BT554" i="10" s="1"/>
  <c r="BT566" i="10" a="1"/>
  <c r="BT566" i="10" s="1"/>
  <c r="BT578" i="10" a="1"/>
  <c r="BT578" i="10" s="1"/>
  <c r="BT590" i="10" a="1"/>
  <c r="BT590" i="10" s="1"/>
  <c r="BT602" i="10" a="1"/>
  <c r="BT602" i="10" s="1"/>
  <c r="BT614" i="10" a="1"/>
  <c r="BT614" i="10" s="1"/>
  <c r="BT626" i="10" a="1"/>
  <c r="BT626" i="10" s="1"/>
  <c r="BT638" i="10" a="1"/>
  <c r="BT638" i="10" s="1"/>
  <c r="BT650" i="10" a="1"/>
  <c r="BT650" i="10" s="1"/>
  <c r="BT662" i="10" a="1"/>
  <c r="BT662" i="10" s="1"/>
  <c r="BT674" i="10" a="1"/>
  <c r="BT674" i="10" s="1"/>
  <c r="BT686" i="10" a="1"/>
  <c r="BT686" i="10" s="1"/>
  <c r="BT698" i="10" a="1"/>
  <c r="BT698" i="10" s="1"/>
  <c r="BT710" i="10" a="1"/>
  <c r="BT710" i="10" s="1"/>
  <c r="BT722" i="10" a="1"/>
  <c r="BT722" i="10" s="1"/>
  <c r="BT734" i="10" a="1"/>
  <c r="BT734" i="10" s="1"/>
  <c r="BT746" i="10" a="1"/>
  <c r="BT746" i="10" s="1"/>
  <c r="BT758" i="10" a="1"/>
  <c r="BT758" i="10" s="1"/>
  <c r="BT770" i="10" a="1"/>
  <c r="BT770" i="10" s="1"/>
  <c r="BT782" i="10" a="1"/>
  <c r="BT782" i="10" s="1"/>
  <c r="BT794" i="10" a="1"/>
  <c r="BT794" i="10" s="1"/>
  <c r="BT806" i="10" a="1"/>
  <c r="BT806" i="10" s="1"/>
  <c r="BT818" i="10" a="1"/>
  <c r="BT818" i="10" s="1"/>
  <c r="BT830" i="10" a="1"/>
  <c r="BT830" i="10" s="1"/>
  <c r="BT842" i="10" a="1"/>
  <c r="BT842" i="10" s="1"/>
  <c r="BT854" i="10" a="1"/>
  <c r="BT854" i="10" s="1"/>
  <c r="BT866" i="10" a="1"/>
  <c r="BT866" i="10" s="1"/>
  <c r="BT878" i="10" a="1"/>
  <c r="BT878" i="10" s="1"/>
  <c r="BT890" i="10" a="1"/>
  <c r="BT890" i="10" s="1"/>
  <c r="BT902" i="10" a="1"/>
  <c r="BT902" i="10" s="1"/>
  <c r="BT914" i="10" a="1"/>
  <c r="BT914" i="10" s="1"/>
  <c r="BT926" i="10" a="1"/>
  <c r="BT926" i="10" s="1"/>
  <c r="BT938" i="10" a="1"/>
  <c r="BT938" i="10" s="1"/>
  <c r="BT950" i="10" a="1"/>
  <c r="BT950" i="10" s="1"/>
  <c r="BT962" i="10" a="1"/>
  <c r="BT962" i="10" s="1"/>
  <c r="BT974" i="10" a="1"/>
  <c r="BT974" i="10" s="1"/>
  <c r="BT986" i="10" a="1"/>
  <c r="BT986" i="10" s="1"/>
  <c r="BT998" i="10" a="1"/>
  <c r="BT998" i="10" s="1"/>
  <c r="BT1010" i="10" a="1"/>
  <c r="BT1010" i="10" s="1"/>
  <c r="BT1022" i="10" a="1"/>
  <c r="BT1022" i="10" s="1"/>
  <c r="BT12" i="10" a="1"/>
  <c r="BT12" i="10" s="1"/>
  <c r="BT84" i="10" a="1"/>
  <c r="BT84" i="10" s="1"/>
  <c r="BT156" i="10" a="1"/>
  <c r="BT156" i="10" s="1"/>
  <c r="BT228" i="10" a="1"/>
  <c r="BT228" i="10" s="1"/>
  <c r="BT300" i="10" a="1"/>
  <c r="BT300" i="10" s="1"/>
  <c r="BT372" i="10" a="1"/>
  <c r="BT372" i="10" s="1"/>
  <c r="BT444" i="10" a="1"/>
  <c r="BT444" i="10" s="1"/>
  <c r="BT507" i="10" a="1"/>
  <c r="BT507" i="10" s="1"/>
  <c r="BT555" i="10" a="1"/>
  <c r="BT555" i="10" s="1"/>
  <c r="BT596" i="10" a="1"/>
  <c r="BT596" i="10" s="1"/>
  <c r="BT632" i="10" a="1"/>
  <c r="BT632" i="10" s="1"/>
  <c r="BT668" i="10" a="1"/>
  <c r="BT668" i="10" s="1"/>
  <c r="BT704" i="10" a="1"/>
  <c r="BT704" i="10" s="1"/>
  <c r="BT740" i="10" a="1"/>
  <c r="BT740" i="10" s="1"/>
  <c r="BT776" i="10" a="1"/>
  <c r="BT776" i="10" s="1"/>
  <c r="BT812" i="10" a="1"/>
  <c r="BT812" i="10" s="1"/>
  <c r="BT848" i="10" a="1"/>
  <c r="BT848" i="10" s="1"/>
  <c r="BT884" i="10" a="1"/>
  <c r="BT884" i="10" s="1"/>
  <c r="BT920" i="10" a="1"/>
  <c r="BT920" i="10" s="1"/>
  <c r="BT949" i="10" a="1"/>
  <c r="BT949" i="10" s="1"/>
  <c r="BT980" i="10" a="1"/>
  <c r="BT980" i="10" s="1"/>
  <c r="BT1001" i="10" a="1"/>
  <c r="BT1001" i="10" s="1"/>
  <c r="BT1019" i="10" a="1"/>
  <c r="BT1019" i="10" s="1"/>
  <c r="BT1032" i="10" a="1"/>
  <c r="BT1032" i="10" s="1"/>
  <c r="BT1044" i="10" a="1"/>
  <c r="BT1044" i="10" s="1"/>
  <c r="BT1056" i="10" a="1"/>
  <c r="BT1056" i="10" s="1"/>
  <c r="BT1068" i="10" a="1"/>
  <c r="BT1068" i="10" s="1"/>
  <c r="BT1080" i="10" a="1"/>
  <c r="BT1080" i="10" s="1"/>
  <c r="BT1092" i="10" a="1"/>
  <c r="BT1092" i="10" s="1"/>
  <c r="BT1104" i="10" a="1"/>
  <c r="BT1104" i="10" s="1"/>
  <c r="BT1116" i="10" a="1"/>
  <c r="BT1116" i="10" s="1"/>
  <c r="BT1128" i="10" a="1"/>
  <c r="BT1128" i="10" s="1"/>
  <c r="BT1140" i="10" a="1"/>
  <c r="BT1140" i="10" s="1"/>
  <c r="BT1152" i="10" a="1"/>
  <c r="BT1152" i="10" s="1"/>
  <c r="BT1164" i="10" a="1"/>
  <c r="BT1164" i="10" s="1"/>
  <c r="BT1176" i="10" a="1"/>
  <c r="BT1176" i="10" s="1"/>
  <c r="BT1188" i="10" a="1"/>
  <c r="BT1188" i="10" s="1"/>
  <c r="BT1200" i="10" a="1"/>
  <c r="BT1200" i="10" s="1"/>
  <c r="BT1212" i="10" a="1"/>
  <c r="BT1212" i="10" s="1"/>
  <c r="BT1224" i="10" a="1"/>
  <c r="BT1224" i="10" s="1"/>
  <c r="BT1236" i="10" a="1"/>
  <c r="BT1236" i="10" s="1"/>
  <c r="BT1248" i="10" a="1"/>
  <c r="BT1248" i="10" s="1"/>
  <c r="BT1260" i="10" a="1"/>
  <c r="BT1260" i="10" s="1"/>
  <c r="BT1272" i="10" a="1"/>
  <c r="BT1272" i="10" s="1"/>
  <c r="BT1284" i="10" a="1"/>
  <c r="BT1284" i="10" s="1"/>
  <c r="BT1296" i="10" a="1"/>
  <c r="BT1296" i="10" s="1"/>
  <c r="BT1308" i="10" a="1"/>
  <c r="BT1308" i="10" s="1"/>
  <c r="BT1320" i="10" a="1"/>
  <c r="BT1320" i="10" s="1"/>
  <c r="BT1332" i="10" a="1"/>
  <c r="BT1332" i="10" s="1"/>
  <c r="BT1344" i="10" a="1"/>
  <c r="BT1344" i="10" s="1"/>
  <c r="BT1356" i="10" a="1"/>
  <c r="BT1356" i="10" s="1"/>
  <c r="BT1368" i="10" a="1"/>
  <c r="BT1368" i="10" s="1"/>
  <c r="BT1380" i="10" a="1"/>
  <c r="BT1380" i="10" s="1"/>
  <c r="BT1392" i="10" a="1"/>
  <c r="BT1392" i="10" s="1"/>
  <c r="BT15" i="10" a="1"/>
  <c r="BT15" i="10" s="1"/>
  <c r="BT87" i="10" a="1"/>
  <c r="BT87" i="10" s="1"/>
  <c r="BT159" i="10" a="1"/>
  <c r="BT159" i="10" s="1"/>
  <c r="BT231" i="10" a="1"/>
  <c r="BT231" i="10" s="1"/>
  <c r="BT303" i="10" a="1"/>
  <c r="BT303" i="10" s="1"/>
  <c r="BT375" i="10" a="1"/>
  <c r="BT375" i="10" s="1"/>
  <c r="BT447" i="10" a="1"/>
  <c r="BT447" i="10" s="1"/>
  <c r="BT512" i="10" a="1"/>
  <c r="BT512" i="10" s="1"/>
  <c r="BT560" i="10" a="1"/>
  <c r="BT560" i="10" s="1"/>
  <c r="BT600" i="10" a="1"/>
  <c r="BT600" i="10" s="1"/>
  <c r="BT636" i="10" a="1"/>
  <c r="BT636" i="10" s="1"/>
  <c r="BT672" i="10" a="1"/>
  <c r="BT672" i="10" s="1"/>
  <c r="BT708" i="10" a="1"/>
  <c r="BT708" i="10" s="1"/>
  <c r="BT744" i="10" a="1"/>
  <c r="BT744" i="10" s="1"/>
  <c r="BT780" i="10" a="1"/>
  <c r="BT780" i="10" s="1"/>
  <c r="BT816" i="10" a="1"/>
  <c r="BT816" i="10" s="1"/>
  <c r="BT852" i="10" a="1"/>
  <c r="BT852" i="10" s="1"/>
  <c r="BT888" i="10" a="1"/>
  <c r="BT888" i="10" s="1"/>
  <c r="BT924" i="10" a="1"/>
  <c r="BT924" i="10" s="1"/>
  <c r="BT951" i="10" a="1"/>
  <c r="BT951" i="10" s="1"/>
  <c r="BT983" i="10" a="1"/>
  <c r="BT983" i="10" s="1"/>
  <c r="BT1004" i="10" a="1"/>
  <c r="BT1004" i="10" s="1"/>
  <c r="BT1020" i="10" a="1"/>
  <c r="BT1020" i="10" s="1"/>
  <c r="BT1033" i="10" a="1"/>
  <c r="BT1033" i="10" s="1"/>
  <c r="BT1045" i="10" a="1"/>
  <c r="BT1045" i="10" s="1"/>
  <c r="BT1057" i="10" a="1"/>
  <c r="BT1057" i="10" s="1"/>
  <c r="BT1069" i="10" a="1"/>
  <c r="BT1069" i="10" s="1"/>
  <c r="BT1081" i="10" a="1"/>
  <c r="BT1081" i="10" s="1"/>
  <c r="BT1093" i="10" a="1"/>
  <c r="BT1093" i="10" s="1"/>
  <c r="BT1105" i="10" a="1"/>
  <c r="BT1105" i="10" s="1"/>
  <c r="BT1117" i="10" a="1"/>
  <c r="BT1117" i="10" s="1"/>
  <c r="BT1129" i="10" a="1"/>
  <c r="BT1129" i="10" s="1"/>
  <c r="BT1141" i="10" a="1"/>
  <c r="BT1141" i="10" s="1"/>
  <c r="BT1153" i="10" a="1"/>
  <c r="BT1153" i="10" s="1"/>
  <c r="BT1165" i="10" a="1"/>
  <c r="BT1165" i="10" s="1"/>
  <c r="BT1177" i="10" a="1"/>
  <c r="BT1177" i="10" s="1"/>
  <c r="BT1189" i="10" a="1"/>
  <c r="BT1189" i="10" s="1"/>
  <c r="BT1201" i="10" a="1"/>
  <c r="BT1201" i="10" s="1"/>
  <c r="BT1213" i="10" a="1"/>
  <c r="BT1213" i="10" s="1"/>
  <c r="BT1225" i="10" a="1"/>
  <c r="BT1225" i="10" s="1"/>
  <c r="BT1237" i="10" a="1"/>
  <c r="BT1237" i="10" s="1"/>
  <c r="BT1249" i="10" a="1"/>
  <c r="BT1249" i="10" s="1"/>
  <c r="BT1261" i="10" a="1"/>
  <c r="BT1261" i="10" s="1"/>
  <c r="BT1273" i="10" a="1"/>
  <c r="BT1273" i="10" s="1"/>
  <c r="BT1285" i="10" a="1"/>
  <c r="BT1285" i="10" s="1"/>
  <c r="BT1297" i="10" a="1"/>
  <c r="BT1297" i="10" s="1"/>
  <c r="BT1309" i="10" a="1"/>
  <c r="BT1309" i="10" s="1"/>
  <c r="BT1321" i="10" a="1"/>
  <c r="BT1321" i="10" s="1"/>
  <c r="BT24" i="10" a="1"/>
  <c r="BT24" i="10" s="1"/>
  <c r="BT96" i="10" a="1"/>
  <c r="BT96" i="10" s="1"/>
  <c r="BT168" i="10" a="1"/>
  <c r="BT168" i="10" s="1"/>
  <c r="BT240" i="10" a="1"/>
  <c r="BT240" i="10" s="1"/>
  <c r="BT312" i="10" a="1"/>
  <c r="BT312" i="10" s="1"/>
  <c r="BT384" i="10" a="1"/>
  <c r="BT384" i="10" s="1"/>
  <c r="BT456" i="10" a="1"/>
  <c r="BT456" i="10" s="1"/>
  <c r="BT516" i="10" a="1"/>
  <c r="BT516" i="10" s="1"/>
  <c r="BT564" i="10" a="1"/>
  <c r="BT564" i="10" s="1"/>
  <c r="BT601" i="10" a="1"/>
  <c r="BT601" i="10" s="1"/>
  <c r="BT637" i="10" a="1"/>
  <c r="BT637" i="10" s="1"/>
  <c r="BT673" i="10" a="1"/>
  <c r="BT673" i="10" s="1"/>
  <c r="BT709" i="10" a="1"/>
  <c r="BT709" i="10" s="1"/>
  <c r="BT745" i="10" a="1"/>
  <c r="BT745" i="10" s="1"/>
  <c r="BT781" i="10" a="1"/>
  <c r="BT781" i="10" s="1"/>
  <c r="BT817" i="10" a="1"/>
  <c r="BT817" i="10" s="1"/>
  <c r="BT853" i="10" a="1"/>
  <c r="BT853" i="10" s="1"/>
  <c r="BT889" i="10" a="1"/>
  <c r="BT889" i="10" s="1"/>
  <c r="BT925" i="10" a="1"/>
  <c r="BT925" i="10" s="1"/>
  <c r="BT956" i="10" a="1"/>
  <c r="BT956" i="10" s="1"/>
  <c r="BT984" i="10" a="1"/>
  <c r="BT984" i="10" s="1"/>
  <c r="BT1005" i="10" a="1"/>
  <c r="BT1005" i="10" s="1"/>
  <c r="BT1021" i="10" a="1"/>
  <c r="BT1021" i="10" s="1"/>
  <c r="BT1034" i="10" a="1"/>
  <c r="BT1034" i="10" s="1"/>
  <c r="BT1046" i="10" a="1"/>
  <c r="BT1046" i="10" s="1"/>
  <c r="BT1058" i="10" a="1"/>
  <c r="BT1058" i="10" s="1"/>
  <c r="BT1070" i="10" a="1"/>
  <c r="BT1070" i="10" s="1"/>
  <c r="BT1082" i="10" a="1"/>
  <c r="BT1082" i="10" s="1"/>
  <c r="BT1094" i="10" a="1"/>
  <c r="BT1094" i="10" s="1"/>
  <c r="BT1106" i="10" a="1"/>
  <c r="BT1106" i="10" s="1"/>
  <c r="BT1118" i="10" a="1"/>
  <c r="BT1118" i="10" s="1"/>
  <c r="BT1130" i="10" a="1"/>
  <c r="BT1130" i="10" s="1"/>
  <c r="BT1142" i="10" a="1"/>
  <c r="BT1142" i="10" s="1"/>
  <c r="BT1154" i="10" a="1"/>
  <c r="BT1154" i="10" s="1"/>
  <c r="BT1166" i="10" a="1"/>
  <c r="BT1166" i="10" s="1"/>
  <c r="BT1178" i="10" a="1"/>
  <c r="BT1178" i="10" s="1"/>
  <c r="BT1190" i="10" a="1"/>
  <c r="BT1190" i="10" s="1"/>
  <c r="BT1202" i="10" a="1"/>
  <c r="BT1202" i="10" s="1"/>
  <c r="BT1214" i="10" a="1"/>
  <c r="BT1214" i="10" s="1"/>
  <c r="BT1226" i="10" a="1"/>
  <c r="BT1226" i="10" s="1"/>
  <c r="BT1238" i="10" a="1"/>
  <c r="BT1238" i="10" s="1"/>
  <c r="BT1250" i="10" a="1"/>
  <c r="BT1250" i="10" s="1"/>
  <c r="BT1262" i="10" a="1"/>
  <c r="BT1262" i="10" s="1"/>
  <c r="BT1274" i="10" a="1"/>
  <c r="BT1274" i="10" s="1"/>
  <c r="BT1286" i="10" a="1"/>
  <c r="BT1286" i="10" s="1"/>
  <c r="BT1298" i="10" a="1"/>
  <c r="BT1298" i="10" s="1"/>
  <c r="BT1310" i="10" a="1"/>
  <c r="BT1310" i="10" s="1"/>
  <c r="BT1322" i="10" a="1"/>
  <c r="BT1322" i="10" s="1"/>
  <c r="BT1334" i="10" a="1"/>
  <c r="BT1334" i="10" s="1"/>
  <c r="BT1346" i="10" a="1"/>
  <c r="BT1346" i="10" s="1"/>
  <c r="BT1358" i="10" a="1"/>
  <c r="BT1358" i="10" s="1"/>
  <c r="BT1370" i="10" a="1"/>
  <c r="BT1370" i="10" s="1"/>
  <c r="BT1382" i="10" a="1"/>
  <c r="BT1382" i="10" s="1"/>
  <c r="BT1394" i="10" a="1"/>
  <c r="BT1394" i="10" s="1"/>
  <c r="BT1406" i="10" a="1"/>
  <c r="BT1406" i="10" s="1"/>
  <c r="BT1215" i="10" a="1"/>
  <c r="BT1215" i="10" s="1"/>
  <c r="BT1227" i="10" a="1"/>
  <c r="BT1227" i="10" s="1"/>
  <c r="BT1239" i="10" a="1"/>
  <c r="BT1239" i="10" s="1"/>
  <c r="BT1251" i="10" a="1"/>
  <c r="BT1251" i="10" s="1"/>
  <c r="BT1263" i="10" a="1"/>
  <c r="BT1263" i="10" s="1"/>
  <c r="BT1275" i="10" a="1"/>
  <c r="BT1275" i="10" s="1"/>
  <c r="BT1287" i="10" a="1"/>
  <c r="BT1287" i="10" s="1"/>
  <c r="BT1299" i="10" a="1"/>
  <c r="BT1299" i="10" s="1"/>
  <c r="BT1311" i="10" a="1"/>
  <c r="BT1311" i="10" s="1"/>
  <c r="BT1323" i="10" a="1"/>
  <c r="BT1323" i="10" s="1"/>
  <c r="BT1335" i="10" a="1"/>
  <c r="BT1335" i="10" s="1"/>
  <c r="BT1347" i="10" a="1"/>
  <c r="BT1347" i="10" s="1"/>
  <c r="BT1359" i="10" a="1"/>
  <c r="BT1359" i="10" s="1"/>
  <c r="BT1371" i="10" a="1"/>
  <c r="BT1371" i="10" s="1"/>
  <c r="BT1383" i="10" a="1"/>
  <c r="BT1383" i="10" s="1"/>
  <c r="BT1395" i="10" a="1"/>
  <c r="BT1395" i="10" s="1"/>
  <c r="BT1407" i="10" a="1"/>
  <c r="BT1407" i="10" s="1"/>
  <c r="BT1096" i="10" a="1"/>
  <c r="BT1096" i="10" s="1"/>
  <c r="BT1120" i="10" a="1"/>
  <c r="BT1120" i="10" s="1"/>
  <c r="BT1144" i="10" a="1"/>
  <c r="BT1144" i="10" s="1"/>
  <c r="BT1156" i="10" a="1"/>
  <c r="BT1156" i="10" s="1"/>
  <c r="BT1180" i="10" a="1"/>
  <c r="BT1180" i="10" s="1"/>
  <c r="BT1192" i="10" a="1"/>
  <c r="BT1192" i="10" s="1"/>
  <c r="BT1204" i="10" a="1"/>
  <c r="BT1204" i="10" s="1"/>
  <c r="BT1228" i="10" a="1"/>
  <c r="BT1228" i="10" s="1"/>
  <c r="BT1240" i="10" a="1"/>
  <c r="BT1240" i="10" s="1"/>
  <c r="BT1264" i="10" a="1"/>
  <c r="BT1264" i="10" s="1"/>
  <c r="BT1276" i="10" a="1"/>
  <c r="BT1276" i="10" s="1"/>
  <c r="BT1288" i="10" a="1"/>
  <c r="BT1288" i="10" s="1"/>
  <c r="BT1312" i="10" a="1"/>
  <c r="BT1312" i="10" s="1"/>
  <c r="BT1324" i="10" a="1"/>
  <c r="BT1324" i="10" s="1"/>
  <c r="BT1348" i="10" a="1"/>
  <c r="BT1348" i="10" s="1"/>
  <c r="BT1360" i="10" a="1"/>
  <c r="BT1360" i="10" s="1"/>
  <c r="BT1384" i="10" a="1"/>
  <c r="BT1384" i="10" s="1"/>
  <c r="BT1396" i="10" a="1"/>
  <c r="BT1396" i="10" s="1"/>
  <c r="BT27" i="10" a="1"/>
  <c r="BT27" i="10" s="1"/>
  <c r="BT99" i="10" a="1"/>
  <c r="BT99" i="10" s="1"/>
  <c r="BT171" i="10" a="1"/>
  <c r="BT171" i="10" s="1"/>
  <c r="BT243" i="10" a="1"/>
  <c r="BT243" i="10" s="1"/>
  <c r="BT315" i="10" a="1"/>
  <c r="BT315" i="10" s="1"/>
  <c r="BT387" i="10" a="1"/>
  <c r="BT387" i="10" s="1"/>
  <c r="BT459" i="10" a="1"/>
  <c r="BT459" i="10" s="1"/>
  <c r="BT519" i="10" a="1"/>
  <c r="BT519" i="10" s="1"/>
  <c r="BT567" i="10" a="1"/>
  <c r="BT567" i="10" s="1"/>
  <c r="BT603" i="10" a="1"/>
  <c r="BT603" i="10" s="1"/>
  <c r="BT639" i="10" a="1"/>
  <c r="BT639" i="10" s="1"/>
  <c r="BT675" i="10" a="1"/>
  <c r="BT675" i="10" s="1"/>
  <c r="BT711" i="10" a="1"/>
  <c r="BT711" i="10" s="1"/>
  <c r="BT747" i="10" a="1"/>
  <c r="BT747" i="10" s="1"/>
  <c r="BT783" i="10" a="1"/>
  <c r="BT783" i="10" s="1"/>
  <c r="BT819" i="10" a="1"/>
  <c r="BT819" i="10" s="1"/>
  <c r="BT855" i="10" a="1"/>
  <c r="BT855" i="10" s="1"/>
  <c r="BT891" i="10" a="1"/>
  <c r="BT891" i="10" s="1"/>
  <c r="BT927" i="10" a="1"/>
  <c r="BT927" i="10" s="1"/>
  <c r="BT959" i="10" a="1"/>
  <c r="BT959" i="10" s="1"/>
  <c r="BT985" i="10" a="1"/>
  <c r="BT985" i="10" s="1"/>
  <c r="BT1007" i="10" a="1"/>
  <c r="BT1007" i="10" s="1"/>
  <c r="BT1023" i="10" a="1"/>
  <c r="BT1023" i="10" s="1"/>
  <c r="BT1035" i="10" a="1"/>
  <c r="BT1035" i="10" s="1"/>
  <c r="BT1047" i="10" a="1"/>
  <c r="BT1047" i="10" s="1"/>
  <c r="BT1059" i="10" a="1"/>
  <c r="BT1059" i="10" s="1"/>
  <c r="BT1071" i="10" a="1"/>
  <c r="BT1071" i="10" s="1"/>
  <c r="BT1083" i="10" a="1"/>
  <c r="BT1083" i="10" s="1"/>
  <c r="BT1095" i="10" a="1"/>
  <c r="BT1095" i="10" s="1"/>
  <c r="BT1107" i="10" a="1"/>
  <c r="BT1107" i="10" s="1"/>
  <c r="BT1119" i="10" a="1"/>
  <c r="BT1119" i="10" s="1"/>
  <c r="BT1131" i="10" a="1"/>
  <c r="BT1131" i="10" s="1"/>
  <c r="BT1143" i="10" a="1"/>
  <c r="BT1143" i="10" s="1"/>
  <c r="BT1155" i="10" a="1"/>
  <c r="BT1155" i="10" s="1"/>
  <c r="BT1167" i="10" a="1"/>
  <c r="BT1167" i="10" s="1"/>
  <c r="BT1179" i="10" a="1"/>
  <c r="BT1179" i="10" s="1"/>
  <c r="BT1191" i="10" a="1"/>
  <c r="BT1191" i="10" s="1"/>
  <c r="BT36" i="10" a="1"/>
  <c r="BT36" i="10" s="1"/>
  <c r="BT108" i="10" a="1"/>
  <c r="BT108" i="10" s="1"/>
  <c r="BT180" i="10" a="1"/>
  <c r="BT180" i="10" s="1"/>
  <c r="BT252" i="10" a="1"/>
  <c r="BT252" i="10" s="1"/>
  <c r="BT324" i="10" a="1"/>
  <c r="BT324" i="10" s="1"/>
  <c r="BT396" i="10" a="1"/>
  <c r="BT396" i="10" s="1"/>
  <c r="BT468" i="10" a="1"/>
  <c r="BT468" i="10" s="1"/>
  <c r="BT524" i="10" a="1"/>
  <c r="BT524" i="10" s="1"/>
  <c r="BT572" i="10" a="1"/>
  <c r="BT572" i="10" s="1"/>
  <c r="BT608" i="10" a="1"/>
  <c r="BT608" i="10" s="1"/>
  <c r="BT644" i="10" a="1"/>
  <c r="BT644" i="10" s="1"/>
  <c r="BT680" i="10" a="1"/>
  <c r="BT680" i="10" s="1"/>
  <c r="BT716" i="10" a="1"/>
  <c r="BT716" i="10" s="1"/>
  <c r="BT752" i="10" a="1"/>
  <c r="BT752" i="10" s="1"/>
  <c r="BT788" i="10" a="1"/>
  <c r="BT788" i="10" s="1"/>
  <c r="BT824" i="10" a="1"/>
  <c r="BT824" i="10" s="1"/>
  <c r="BT860" i="10" a="1"/>
  <c r="BT860" i="10" s="1"/>
  <c r="BT896" i="10" a="1"/>
  <c r="BT896" i="10" s="1"/>
  <c r="BT932" i="10" a="1"/>
  <c r="BT932" i="10" s="1"/>
  <c r="BT960" i="10" a="1"/>
  <c r="BT960" i="10" s="1"/>
  <c r="BT987" i="10" a="1"/>
  <c r="BT987" i="10" s="1"/>
  <c r="BT1008" i="10" a="1"/>
  <c r="BT1008" i="10" s="1"/>
  <c r="BT1024" i="10" a="1"/>
  <c r="BT1024" i="10" s="1"/>
  <c r="BT1036" i="10" a="1"/>
  <c r="BT1036" i="10" s="1"/>
  <c r="BT1048" i="10" a="1"/>
  <c r="BT1048" i="10" s="1"/>
  <c r="BT1060" i="10" a="1"/>
  <c r="BT1060" i="10" s="1"/>
  <c r="BT1072" i="10" a="1"/>
  <c r="BT1072" i="10" s="1"/>
  <c r="BT1084" i="10" a="1"/>
  <c r="BT1084" i="10" s="1"/>
  <c r="BT1108" i="10" a="1"/>
  <c r="BT1108" i="10" s="1"/>
  <c r="BT1132" i="10" a="1"/>
  <c r="BT1132" i="10" s="1"/>
  <c r="BT1168" i="10" a="1"/>
  <c r="BT1168" i="10" s="1"/>
  <c r="BT1216" i="10" a="1"/>
  <c r="BT1216" i="10" s="1"/>
  <c r="BT1252" i="10" a="1"/>
  <c r="BT1252" i="10" s="1"/>
  <c r="BT1300" i="10" a="1"/>
  <c r="BT1300" i="10" s="1"/>
  <c r="BT1336" i="10" a="1"/>
  <c r="BT1336" i="10" s="1"/>
  <c r="BT1372" i="10" a="1"/>
  <c r="BT1372" i="10" s="1"/>
  <c r="BT1408" i="10" a="1"/>
  <c r="BT1408" i="10" s="1"/>
  <c r="BT39" i="10" a="1"/>
  <c r="BT39" i="10" s="1"/>
  <c r="BT111" i="10" a="1"/>
  <c r="BT111" i="10" s="1"/>
  <c r="BT183" i="10" a="1"/>
  <c r="BT183" i="10" s="1"/>
  <c r="BT255" i="10" a="1"/>
  <c r="BT255" i="10" s="1"/>
  <c r="BT327" i="10" a="1"/>
  <c r="BT327" i="10" s="1"/>
  <c r="BT399" i="10" a="1"/>
  <c r="BT399" i="10" s="1"/>
  <c r="BT471" i="10" a="1"/>
  <c r="BT471" i="10" s="1"/>
  <c r="BT528" i="10" a="1"/>
  <c r="BT528" i="10" s="1"/>
  <c r="BT576" i="10" a="1"/>
  <c r="BT576" i="10" s="1"/>
  <c r="BT612" i="10" a="1"/>
  <c r="BT612" i="10" s="1"/>
  <c r="BT648" i="10" a="1"/>
  <c r="BT648" i="10" s="1"/>
  <c r="BT684" i="10" a="1"/>
  <c r="BT684" i="10" s="1"/>
  <c r="BT720" i="10" a="1"/>
  <c r="BT720" i="10" s="1"/>
  <c r="BT756" i="10" a="1"/>
  <c r="BT756" i="10" s="1"/>
  <c r="BT792" i="10" a="1"/>
  <c r="BT792" i="10" s="1"/>
  <c r="BT828" i="10" a="1"/>
  <c r="BT828" i="10" s="1"/>
  <c r="BT864" i="10" a="1"/>
  <c r="BT864" i="10" s="1"/>
  <c r="BT900" i="10" a="1"/>
  <c r="BT900" i="10" s="1"/>
  <c r="BT935" i="10" a="1"/>
  <c r="BT935" i="10" s="1"/>
  <c r="BT961" i="10" a="1"/>
  <c r="BT961" i="10" s="1"/>
  <c r="BT989" i="10" a="1"/>
  <c r="BT989" i="10" s="1"/>
  <c r="BT1009" i="10" a="1"/>
  <c r="BT1009" i="10" s="1"/>
  <c r="BT1025" i="10" a="1"/>
  <c r="BT1025" i="10" s="1"/>
  <c r="BT1037" i="10" a="1"/>
  <c r="BT1037" i="10" s="1"/>
  <c r="BT1049" i="10" a="1"/>
  <c r="BT1049" i="10" s="1"/>
  <c r="BT1061" i="10" a="1"/>
  <c r="BT1061" i="10" s="1"/>
  <c r="BT1073" i="10" a="1"/>
  <c r="BT1073" i="10" s="1"/>
  <c r="BT1085" i="10" a="1"/>
  <c r="BT1085" i="10" s="1"/>
  <c r="BT1097" i="10" a="1"/>
  <c r="BT1097" i="10" s="1"/>
  <c r="BT1109" i="10" a="1"/>
  <c r="BT1109" i="10" s="1"/>
  <c r="BT1121" i="10" a="1"/>
  <c r="BT1121" i="10" s="1"/>
  <c r="BT1133" i="10" a="1"/>
  <c r="BT1133" i="10" s="1"/>
  <c r="BT1145" i="10" a="1"/>
  <c r="BT1145" i="10" s="1"/>
  <c r="BT1157" i="10" a="1"/>
  <c r="BT1157" i="10" s="1"/>
  <c r="BT1169" i="10" a="1"/>
  <c r="BT1169" i="10" s="1"/>
  <c r="BT1181" i="10" a="1"/>
  <c r="BT1181" i="10" s="1"/>
  <c r="BT1193" i="10" a="1"/>
  <c r="BT1193" i="10" s="1"/>
  <c r="BT1205" i="10" a="1"/>
  <c r="BT1205" i="10" s="1"/>
  <c r="BT1217" i="10" a="1"/>
  <c r="BT1217" i="10" s="1"/>
  <c r="BT1229" i="10" a="1"/>
  <c r="BT1229" i="10" s="1"/>
  <c r="BT1241" i="10" a="1"/>
  <c r="BT1241" i="10" s="1"/>
  <c r="BT48" i="10" a="1"/>
  <c r="BT48" i="10" s="1"/>
  <c r="BT120" i="10" a="1"/>
  <c r="BT120" i="10" s="1"/>
  <c r="BT192" i="10" a="1"/>
  <c r="BT192" i="10" s="1"/>
  <c r="BT264" i="10" a="1"/>
  <c r="BT264" i="10" s="1"/>
  <c r="BT336" i="10" a="1"/>
  <c r="BT336" i="10" s="1"/>
  <c r="BT408" i="10" a="1"/>
  <c r="BT408" i="10" s="1"/>
  <c r="BT480" i="10" a="1"/>
  <c r="BT480" i="10" s="1"/>
  <c r="BT531" i="10" a="1"/>
  <c r="BT531" i="10" s="1"/>
  <c r="BT577" i="10" a="1"/>
  <c r="BT577" i="10" s="1"/>
  <c r="BT613" i="10" a="1"/>
  <c r="BT613" i="10" s="1"/>
  <c r="BT649" i="10" a="1"/>
  <c r="BT649" i="10" s="1"/>
  <c r="BT685" i="10" a="1"/>
  <c r="BT685" i="10" s="1"/>
  <c r="BT721" i="10" a="1"/>
  <c r="BT721" i="10" s="1"/>
  <c r="BT757" i="10" a="1"/>
  <c r="BT757" i="10" s="1"/>
  <c r="BT793" i="10" a="1"/>
  <c r="BT793" i="10" s="1"/>
  <c r="BT829" i="10" a="1"/>
  <c r="BT829" i="10" s="1"/>
  <c r="BT865" i="10" a="1"/>
  <c r="BT865" i="10" s="1"/>
  <c r="BT901" i="10" a="1"/>
  <c r="BT901" i="10" s="1"/>
  <c r="BT936" i="10" a="1"/>
  <c r="BT936" i="10" s="1"/>
  <c r="BT963" i="10" a="1"/>
  <c r="BT963" i="10" s="1"/>
  <c r="BT992" i="10" a="1"/>
  <c r="BT992" i="10" s="1"/>
  <c r="BT1011" i="10" a="1"/>
  <c r="BT1011" i="10" s="1"/>
  <c r="BT1026" i="10" a="1"/>
  <c r="BT1026" i="10" s="1"/>
  <c r="BT1038" i="10" a="1"/>
  <c r="BT1038" i="10" s="1"/>
  <c r="BT1050" i="10" a="1"/>
  <c r="BT1050" i="10" s="1"/>
  <c r="BT1062" i="10" a="1"/>
  <c r="BT1062" i="10" s="1"/>
  <c r="BT1074" i="10" a="1"/>
  <c r="BT1074" i="10" s="1"/>
  <c r="BT1086" i="10" a="1"/>
  <c r="BT1086" i="10" s="1"/>
  <c r="BT1098" i="10" a="1"/>
  <c r="BT1098" i="10" s="1"/>
  <c r="BT1110" i="10" a="1"/>
  <c r="BT1110" i="10" s="1"/>
  <c r="BT1122" i="10" a="1"/>
  <c r="BT1122" i="10" s="1"/>
  <c r="BT1134" i="10" a="1"/>
  <c r="BT1134" i="10" s="1"/>
  <c r="BT1146" i="10" a="1"/>
  <c r="BT1146" i="10" s="1"/>
  <c r="BT1158" i="10" a="1"/>
  <c r="BT1158" i="10" s="1"/>
  <c r="BT1170" i="10" a="1"/>
  <c r="BT1170" i="10" s="1"/>
  <c r="BT1182" i="10" a="1"/>
  <c r="BT1182" i="10" s="1"/>
  <c r="BT1194" i="10" a="1"/>
  <c r="BT1194" i="10" s="1"/>
  <c r="BT1206" i="10" a="1"/>
  <c r="BT1206" i="10" s="1"/>
  <c r="BT1218" i="10" a="1"/>
  <c r="BT1218" i="10" s="1"/>
  <c r="BT1230" i="10" a="1"/>
  <c r="BT1230" i="10" s="1"/>
  <c r="BT1242" i="10" a="1"/>
  <c r="BT1242" i="10" s="1"/>
  <c r="BT1254" i="10" a="1"/>
  <c r="BT1254" i="10" s="1"/>
  <c r="BT1266" i="10" a="1"/>
  <c r="BT1266" i="10" s="1"/>
  <c r="BT1278" i="10" a="1"/>
  <c r="BT1278" i="10" s="1"/>
  <c r="BT1290" i="10" a="1"/>
  <c r="BT1290" i="10" s="1"/>
  <c r="BT1302" i="10" a="1"/>
  <c r="BT1302" i="10" s="1"/>
  <c r="BT1314" i="10" a="1"/>
  <c r="BT1314" i="10" s="1"/>
  <c r="BT1326" i="10" a="1"/>
  <c r="BT1326" i="10" s="1"/>
  <c r="BT1338" i="10" a="1"/>
  <c r="BT1338" i="10" s="1"/>
  <c r="BT1350" i="10" a="1"/>
  <c r="BT1350" i="10" s="1"/>
  <c r="BT1362" i="10" a="1"/>
  <c r="BT1362" i="10" s="1"/>
  <c r="BT1374" i="10" a="1"/>
  <c r="BT1374" i="10" s="1"/>
  <c r="BT1386" i="10" a="1"/>
  <c r="BT1386" i="10" s="1"/>
  <c r="BT51" i="10" a="1"/>
  <c r="BT51" i="10" s="1"/>
  <c r="BT123" i="10" a="1"/>
  <c r="BT123" i="10" s="1"/>
  <c r="BT195" i="10" a="1"/>
  <c r="BT195" i="10" s="1"/>
  <c r="BT267" i="10" a="1"/>
  <c r="BT267" i="10" s="1"/>
  <c r="BT339" i="10" a="1"/>
  <c r="BT339" i="10" s="1"/>
  <c r="BT411" i="10" a="1"/>
  <c r="BT411" i="10" s="1"/>
  <c r="BT483" i="10" a="1"/>
  <c r="BT483" i="10" s="1"/>
  <c r="BT536" i="10" a="1"/>
  <c r="BT536" i="10" s="1"/>
  <c r="BT579" i="10" a="1"/>
  <c r="BT579" i="10" s="1"/>
  <c r="BT615" i="10" a="1"/>
  <c r="BT615" i="10" s="1"/>
  <c r="BT651" i="10" a="1"/>
  <c r="BT651" i="10" s="1"/>
  <c r="BT687" i="10" a="1"/>
  <c r="BT687" i="10" s="1"/>
  <c r="BT723" i="10" a="1"/>
  <c r="BT723" i="10" s="1"/>
  <c r="BT759" i="10" a="1"/>
  <c r="BT759" i="10" s="1"/>
  <c r="BT795" i="10" a="1"/>
  <c r="BT795" i="10" s="1"/>
  <c r="BT831" i="10" a="1"/>
  <c r="BT831" i="10" s="1"/>
  <c r="BT867" i="10" a="1"/>
  <c r="BT867" i="10" s="1"/>
  <c r="BT903" i="10" a="1"/>
  <c r="BT903" i="10" s="1"/>
  <c r="BT937" i="10" a="1"/>
  <c r="BT937" i="10" s="1"/>
  <c r="BT968" i="10" a="1"/>
  <c r="BT968" i="10" s="1"/>
  <c r="BT993" i="10" a="1"/>
  <c r="BT993" i="10" s="1"/>
  <c r="BT1012" i="10" a="1"/>
  <c r="BT1012" i="10" s="1"/>
  <c r="BT1027" i="10" a="1"/>
  <c r="BT1027" i="10" s="1"/>
  <c r="BT1039" i="10" a="1"/>
  <c r="BT1039" i="10" s="1"/>
  <c r="BT1051" i="10" a="1"/>
  <c r="BT1051" i="10" s="1"/>
  <c r="BT1063" i="10" a="1"/>
  <c r="BT1063" i="10" s="1"/>
  <c r="BT1075" i="10" a="1"/>
  <c r="BT1075" i="10" s="1"/>
  <c r="BT1087" i="10" a="1"/>
  <c r="BT1087" i="10" s="1"/>
  <c r="BT1099" i="10" a="1"/>
  <c r="BT1099" i="10" s="1"/>
  <c r="BT1111" i="10" a="1"/>
  <c r="BT1111" i="10" s="1"/>
  <c r="BT1123" i="10" a="1"/>
  <c r="BT1123" i="10" s="1"/>
  <c r="BT1135" i="10" a="1"/>
  <c r="BT1135" i="10" s="1"/>
  <c r="BT1147" i="10" a="1"/>
  <c r="BT1147" i="10" s="1"/>
  <c r="BT1159" i="10" a="1"/>
  <c r="BT1159" i="10" s="1"/>
  <c r="BT1171" i="10" a="1"/>
  <c r="BT1171" i="10" s="1"/>
  <c r="BT1183" i="10" a="1"/>
  <c r="BT1183" i="10" s="1"/>
  <c r="BT1195" i="10" a="1"/>
  <c r="BT1195" i="10" s="1"/>
  <c r="BT1207" i="10" a="1"/>
  <c r="BT1207" i="10" s="1"/>
  <c r="BT1219" i="10" a="1"/>
  <c r="BT1219" i="10" s="1"/>
  <c r="BT1231" i="10" a="1"/>
  <c r="BT1231" i="10" s="1"/>
  <c r="BT1243" i="10" a="1"/>
  <c r="BT1243" i="10" s="1"/>
  <c r="BT1255" i="10" a="1"/>
  <c r="BT1255" i="10" s="1"/>
  <c r="BT1267" i="10" a="1"/>
  <c r="BT1267" i="10" s="1"/>
  <c r="BT1279" i="10" a="1"/>
  <c r="BT1279" i="10" s="1"/>
  <c r="BT1291" i="10" a="1"/>
  <c r="BT1291" i="10" s="1"/>
  <c r="BT1303" i="10" a="1"/>
  <c r="BT1303" i="10" s="1"/>
  <c r="BT60" i="10" a="1"/>
  <c r="BT60" i="10" s="1"/>
  <c r="BT132" i="10" a="1"/>
  <c r="BT132" i="10" s="1"/>
  <c r="BT204" i="10" a="1"/>
  <c r="BT204" i="10" s="1"/>
  <c r="BT276" i="10" a="1"/>
  <c r="BT276" i="10" s="1"/>
  <c r="BT348" i="10" a="1"/>
  <c r="BT348" i="10" s="1"/>
  <c r="BT420" i="10" a="1"/>
  <c r="BT420" i="10" s="1"/>
  <c r="BT492" i="10" a="1"/>
  <c r="BT492" i="10" s="1"/>
  <c r="BT540" i="10" a="1"/>
  <c r="BT540" i="10" s="1"/>
  <c r="BT584" i="10" a="1"/>
  <c r="BT584" i="10" s="1"/>
  <c r="BT620" i="10" a="1"/>
  <c r="BT620" i="10" s="1"/>
  <c r="BT656" i="10" a="1"/>
  <c r="BT656" i="10" s="1"/>
  <c r="BT692" i="10" a="1"/>
  <c r="BT692" i="10" s="1"/>
  <c r="BT728" i="10" a="1"/>
  <c r="BT728" i="10" s="1"/>
  <c r="BT764" i="10" a="1"/>
  <c r="BT764" i="10" s="1"/>
  <c r="BT800" i="10" a="1"/>
  <c r="BT800" i="10" s="1"/>
  <c r="BT836" i="10" a="1"/>
  <c r="BT836" i="10" s="1"/>
  <c r="BT872" i="10" a="1"/>
  <c r="BT872" i="10" s="1"/>
  <c r="BT908" i="10" a="1"/>
  <c r="BT908" i="10" s="1"/>
  <c r="BT939" i="10" a="1"/>
  <c r="BT939" i="10" s="1"/>
  <c r="BT971" i="10" a="1"/>
  <c r="BT971" i="10" s="1"/>
  <c r="BT995" i="10" a="1"/>
  <c r="BT995" i="10" s="1"/>
  <c r="BT1013" i="10" a="1"/>
  <c r="BT1013" i="10" s="1"/>
  <c r="BT1028" i="10" a="1"/>
  <c r="BT1028" i="10" s="1"/>
  <c r="BT1040" i="10" a="1"/>
  <c r="BT1040" i="10" s="1"/>
  <c r="BT1052" i="10" a="1"/>
  <c r="BT1052" i="10" s="1"/>
  <c r="BT1064" i="10" a="1"/>
  <c r="BT1064" i="10" s="1"/>
  <c r="BT1076" i="10" a="1"/>
  <c r="BT1076" i="10" s="1"/>
  <c r="BT1088" i="10" a="1"/>
  <c r="BT1088" i="10" s="1"/>
  <c r="BT1100" i="10" a="1"/>
  <c r="BT1100" i="10" s="1"/>
  <c r="BT1112" i="10" a="1"/>
  <c r="BT1112" i="10" s="1"/>
  <c r="BT1124" i="10" a="1"/>
  <c r="BT1124" i="10" s="1"/>
  <c r="BT1136" i="10" a="1"/>
  <c r="BT1136" i="10" s="1"/>
  <c r="BT1148" i="10" a="1"/>
  <c r="BT1148" i="10" s="1"/>
  <c r="BT1160" i="10" a="1"/>
  <c r="BT1160" i="10" s="1"/>
  <c r="BT1172" i="10" a="1"/>
  <c r="BT1172" i="10" s="1"/>
  <c r="BT1184" i="10" a="1"/>
  <c r="BT1184" i="10" s="1"/>
  <c r="BT1196" i="10" a="1"/>
  <c r="BT1196" i="10" s="1"/>
  <c r="BT1208" i="10" a="1"/>
  <c r="BT1208" i="10" s="1"/>
  <c r="BT1220" i="10" a="1"/>
  <c r="BT1220" i="10" s="1"/>
  <c r="BT1232" i="10" a="1"/>
  <c r="BT1232" i="10" s="1"/>
  <c r="BT1244" i="10" a="1"/>
  <c r="BT1244" i="10" s="1"/>
  <c r="BT1256" i="10" a="1"/>
  <c r="BT1256" i="10" s="1"/>
  <c r="BT1268" i="10" a="1"/>
  <c r="BT1268" i="10" s="1"/>
  <c r="BT1280" i="10" a="1"/>
  <c r="BT1280" i="10" s="1"/>
  <c r="BT63" i="10" a="1"/>
  <c r="BT63" i="10" s="1"/>
  <c r="BT135" i="10" a="1"/>
  <c r="BT135" i="10" s="1"/>
  <c r="BT207" i="10" a="1"/>
  <c r="BT207" i="10" s="1"/>
  <c r="BT279" i="10" a="1"/>
  <c r="BT279" i="10" s="1"/>
  <c r="BT351" i="10" a="1"/>
  <c r="BT351" i="10" s="1"/>
  <c r="BT423" i="10" a="1"/>
  <c r="BT423" i="10" s="1"/>
  <c r="BT495" i="10" a="1"/>
  <c r="BT495" i="10" s="1"/>
  <c r="BT543" i="10" a="1"/>
  <c r="BT543" i="10" s="1"/>
  <c r="BT588" i="10" a="1"/>
  <c r="BT588" i="10" s="1"/>
  <c r="BT624" i="10" a="1"/>
  <c r="BT624" i="10" s="1"/>
  <c r="BT660" i="10" a="1"/>
  <c r="BT660" i="10" s="1"/>
  <c r="BT696" i="10" a="1"/>
  <c r="BT696" i="10" s="1"/>
  <c r="BT732" i="10" a="1"/>
  <c r="BT732" i="10" s="1"/>
  <c r="BT768" i="10" a="1"/>
  <c r="BT768" i="10" s="1"/>
  <c r="BT804" i="10" a="1"/>
  <c r="BT804" i="10" s="1"/>
  <c r="BT840" i="10" a="1"/>
  <c r="BT840" i="10" s="1"/>
  <c r="BT876" i="10" a="1"/>
  <c r="BT876" i="10" s="1"/>
  <c r="BT912" i="10" a="1"/>
  <c r="BT912" i="10" s="1"/>
  <c r="BT944" i="10" a="1"/>
  <c r="BT944" i="10" s="1"/>
  <c r="BT972" i="10" a="1"/>
  <c r="BT972" i="10" s="1"/>
  <c r="BT996" i="10" a="1"/>
  <c r="BT996" i="10" s="1"/>
  <c r="BT1016" i="10" a="1"/>
  <c r="BT1016" i="10" s="1"/>
  <c r="BT1029" i="10" a="1"/>
  <c r="BT1029" i="10" s="1"/>
  <c r="BT1041" i="10" a="1"/>
  <c r="BT1041" i="10" s="1"/>
  <c r="BT1053" i="10" a="1"/>
  <c r="BT1053" i="10" s="1"/>
  <c r="BT1065" i="10" a="1"/>
  <c r="BT1065" i="10" s="1"/>
  <c r="BT1077" i="10" a="1"/>
  <c r="BT1077" i="10" s="1"/>
  <c r="BT1089" i="10" a="1"/>
  <c r="BT1089" i="10" s="1"/>
  <c r="BT1101" i="10" a="1"/>
  <c r="BT1101" i="10" s="1"/>
  <c r="BT1113" i="10" a="1"/>
  <c r="BT1113" i="10" s="1"/>
  <c r="BT1125" i="10" a="1"/>
  <c r="BT1125" i="10" s="1"/>
  <c r="BT1137" i="10" a="1"/>
  <c r="BT1137" i="10" s="1"/>
  <c r="BT1149" i="10" a="1"/>
  <c r="BT1149" i="10" s="1"/>
  <c r="BT1161" i="10" a="1"/>
  <c r="BT1161" i="10" s="1"/>
  <c r="BT1173" i="10" a="1"/>
  <c r="BT1173" i="10" s="1"/>
  <c r="BT1185" i="10" a="1"/>
  <c r="BT1185" i="10" s="1"/>
  <c r="BT1197" i="10" a="1"/>
  <c r="BT1197" i="10" s="1"/>
  <c r="BT1209" i="10" a="1"/>
  <c r="BT1209" i="10" s="1"/>
  <c r="BT1221" i="10" a="1"/>
  <c r="BT1221" i="10" s="1"/>
  <c r="BT1233" i="10" a="1"/>
  <c r="BT1233" i="10" s="1"/>
  <c r="BT1245" i="10" a="1"/>
  <c r="BT1245" i="10" s="1"/>
  <c r="BT1257" i="10" a="1"/>
  <c r="BT1257" i="10" s="1"/>
  <c r="BT1269" i="10" a="1"/>
  <c r="BT1269" i="10" s="1"/>
  <c r="BT1281" i="10" a="1"/>
  <c r="BT1281" i="10" s="1"/>
  <c r="BT1293" i="10" a="1"/>
  <c r="BT1293" i="10" s="1"/>
  <c r="BT1305" i="10" a="1"/>
  <c r="BT1305" i="10" s="1"/>
  <c r="BT1317" i="10" a="1"/>
  <c r="BT1317" i="10" s="1"/>
  <c r="BT1329" i="10" a="1"/>
  <c r="BT1329" i="10" s="1"/>
  <c r="BT1341" i="10" a="1"/>
  <c r="BT1341" i="10" s="1"/>
  <c r="BT1353" i="10" a="1"/>
  <c r="BT1353" i="10" s="1"/>
  <c r="BT1365" i="10" a="1"/>
  <c r="BT1365" i="10" s="1"/>
  <c r="BT1377" i="10" a="1"/>
  <c r="BT1377" i="10" s="1"/>
  <c r="BT1389" i="10" a="1"/>
  <c r="BT1389" i="10" s="1"/>
  <c r="BT1401" i="10" a="1"/>
  <c r="BT1401" i="10" s="1"/>
  <c r="BT1413" i="10" a="1"/>
  <c r="BT1413" i="10" s="1"/>
  <c r="BT360" i="10" a="1"/>
  <c r="BT360" i="10" s="1"/>
  <c r="BT548" i="10" a="1"/>
  <c r="BT548" i="10" s="1"/>
  <c r="BT625" i="10" a="1"/>
  <c r="BT625" i="10" s="1"/>
  <c r="BT661" i="10" a="1"/>
  <c r="BT661" i="10" s="1"/>
  <c r="BT733" i="10" a="1"/>
  <c r="BT733" i="10" s="1"/>
  <c r="BT769" i="10" a="1"/>
  <c r="BT769" i="10" s="1"/>
  <c r="BT841" i="10" a="1"/>
  <c r="BT841" i="10" s="1"/>
  <c r="BT877" i="10" a="1"/>
  <c r="BT877" i="10" s="1"/>
  <c r="BT947" i="10" a="1"/>
  <c r="BT947" i="10" s="1"/>
  <c r="BT973" i="10" a="1"/>
  <c r="BT973" i="10" s="1"/>
  <c r="BT1017" i="10" a="1"/>
  <c r="BT1017" i="10" s="1"/>
  <c r="BT1030" i="10" a="1"/>
  <c r="BT1030" i="10" s="1"/>
  <c r="BT1054" i="10" a="1"/>
  <c r="BT1054" i="10" s="1"/>
  <c r="BT1066" i="10" a="1"/>
  <c r="BT1066" i="10" s="1"/>
  <c r="BT1090" i="10" a="1"/>
  <c r="BT1090" i="10" s="1"/>
  <c r="BT1102" i="10" a="1"/>
  <c r="BT1102" i="10" s="1"/>
  <c r="BT1126" i="10" a="1"/>
  <c r="BT1126" i="10" s="1"/>
  <c r="BT1138" i="10" a="1"/>
  <c r="BT1138" i="10" s="1"/>
  <c r="BT1162" i="10" a="1"/>
  <c r="BT1162" i="10" s="1"/>
  <c r="BT1174" i="10" a="1"/>
  <c r="BT1174" i="10" s="1"/>
  <c r="BT1198" i="10" a="1"/>
  <c r="BT1198" i="10" s="1"/>
  <c r="BT1210" i="10" a="1"/>
  <c r="BT1210" i="10" s="1"/>
  <c r="BT1234" i="10" a="1"/>
  <c r="BT1234" i="10" s="1"/>
  <c r="BT1246" i="10" a="1"/>
  <c r="BT1246" i="10" s="1"/>
  <c r="BT1270" i="10" a="1"/>
  <c r="BT1270" i="10" s="1"/>
  <c r="BT1282" i="10" a="1"/>
  <c r="BT1282" i="10" s="1"/>
  <c r="BT1306" i="10" a="1"/>
  <c r="BT1306" i="10" s="1"/>
  <c r="BT1318" i="10" a="1"/>
  <c r="BT1318" i="10" s="1"/>
  <c r="BT1342" i="10" a="1"/>
  <c r="BT1342" i="10" s="1"/>
  <c r="BT1354" i="10" a="1"/>
  <c r="BT1354" i="10" s="1"/>
  <c r="BT72" i="10" a="1"/>
  <c r="BT72" i="10" s="1"/>
  <c r="BT144" i="10" a="1"/>
  <c r="BT144" i="10" s="1"/>
  <c r="BT216" i="10" a="1"/>
  <c r="BT216" i="10" s="1"/>
  <c r="BT288" i="10" a="1"/>
  <c r="BT288" i="10" s="1"/>
  <c r="BT432" i="10" a="1"/>
  <c r="BT432" i="10" s="1"/>
  <c r="BT500" i="10" a="1"/>
  <c r="BT500" i="10" s="1"/>
  <c r="BT589" i="10" a="1"/>
  <c r="BT589" i="10" s="1"/>
  <c r="BT697" i="10" a="1"/>
  <c r="BT697" i="10" s="1"/>
  <c r="BT805" i="10" a="1"/>
  <c r="BT805" i="10" s="1"/>
  <c r="BT913" i="10" a="1"/>
  <c r="BT913" i="10" s="1"/>
  <c r="BT997" i="10" a="1"/>
  <c r="BT997" i="10" s="1"/>
  <c r="BT1042" i="10" a="1"/>
  <c r="BT1042" i="10" s="1"/>
  <c r="BT1078" i="10" a="1"/>
  <c r="BT1078" i="10" s="1"/>
  <c r="BT1114" i="10" a="1"/>
  <c r="BT1114" i="10" s="1"/>
  <c r="BT1150" i="10" a="1"/>
  <c r="BT1150" i="10" s="1"/>
  <c r="BT1186" i="10" a="1"/>
  <c r="BT1186" i="10" s="1"/>
  <c r="BT1222" i="10" a="1"/>
  <c r="BT1222" i="10" s="1"/>
  <c r="BT1258" i="10" a="1"/>
  <c r="BT1258" i="10" s="1"/>
  <c r="BT1294" i="10" a="1"/>
  <c r="BT1294" i="10" s="1"/>
  <c r="BT1330" i="10" a="1"/>
  <c r="BT1330" i="10" s="1"/>
  <c r="BT1366" i="10" a="1"/>
  <c r="BT1366" i="10" s="1"/>
  <c r="BT75" i="10" a="1"/>
  <c r="BT75" i="10" s="1"/>
  <c r="BT735" i="10" a="1"/>
  <c r="BT735" i="10" s="1"/>
  <c r="BT1055" i="10" a="1"/>
  <c r="BT1055" i="10" s="1"/>
  <c r="BT1199" i="10" a="1"/>
  <c r="BT1199" i="10" s="1"/>
  <c r="BT1289" i="10" a="1"/>
  <c r="BT1289" i="10" s="1"/>
  <c r="BT1328" i="10" a="1"/>
  <c r="BT1328" i="10" s="1"/>
  <c r="BT1357" i="10" a="1"/>
  <c r="BT1357" i="10" s="1"/>
  <c r="BT1385" i="10" a="1"/>
  <c r="BT1385" i="10" s="1"/>
  <c r="BT1404" i="10" a="1"/>
  <c r="BT1404" i="10" s="1"/>
  <c r="BT1387" i="10" a="1"/>
  <c r="BT1387" i="10" s="1"/>
  <c r="BT1409" i="10" a="1"/>
  <c r="BT1409" i="10" s="1"/>
  <c r="BT1416" i="10" a="1"/>
  <c r="BT1416" i="10" s="1"/>
  <c r="BT1043" i="10" a="1"/>
  <c r="BT1043" i="10" s="1"/>
  <c r="BT147" i="10" a="1"/>
  <c r="BT147" i="10" s="1"/>
  <c r="BT771" i="10" a="1"/>
  <c r="BT771" i="10" s="1"/>
  <c r="BT1067" i="10" a="1"/>
  <c r="BT1067" i="10" s="1"/>
  <c r="BT1203" i="10" a="1"/>
  <c r="BT1203" i="10" s="1"/>
  <c r="BT1292" i="10" a="1"/>
  <c r="BT1292" i="10" s="1"/>
  <c r="BT1331" i="10" a="1"/>
  <c r="BT1331" i="10" s="1"/>
  <c r="BT1361" i="10" a="1"/>
  <c r="BT1361" i="10" s="1"/>
  <c r="BT1405" i="10" a="1"/>
  <c r="BT1405" i="10" s="1"/>
  <c r="BT1415" i="10" a="1"/>
  <c r="BT1415" i="10" s="1"/>
  <c r="BT1031" i="10" a="1"/>
  <c r="BT1031" i="10" s="1"/>
  <c r="BT219" i="10" a="1"/>
  <c r="BT219" i="10" s="1"/>
  <c r="BT807" i="10" a="1"/>
  <c r="BT807" i="10" s="1"/>
  <c r="BT1079" i="10" a="1"/>
  <c r="BT1079" i="10" s="1"/>
  <c r="BT1211" i="10" a="1"/>
  <c r="BT1211" i="10" s="1"/>
  <c r="BT1295" i="10" a="1"/>
  <c r="BT1295" i="10" s="1"/>
  <c r="BT1333" i="10" a="1"/>
  <c r="BT1333" i="10" s="1"/>
  <c r="BT1363" i="10" a="1"/>
  <c r="BT1363" i="10" s="1"/>
  <c r="BT1388" i="10" a="1"/>
  <c r="BT1388" i="10" s="1"/>
  <c r="BT1398" i="10" a="1"/>
  <c r="BT1398" i="10" s="1"/>
  <c r="BT1325" i="10" a="1"/>
  <c r="BT1325" i="10" s="1"/>
  <c r="BT291" i="10" a="1"/>
  <c r="BT291" i="10" s="1"/>
  <c r="BT843" i="10" a="1"/>
  <c r="BT843" i="10" s="1"/>
  <c r="BT1091" i="10" a="1"/>
  <c r="BT1091" i="10" s="1"/>
  <c r="BT1223" i="10" a="1"/>
  <c r="BT1223" i="10" s="1"/>
  <c r="BT1301" i="10" a="1"/>
  <c r="BT1301" i="10" s="1"/>
  <c r="BT1337" i="10" a="1"/>
  <c r="BT1337" i="10" s="1"/>
  <c r="BT1364" i="10" a="1"/>
  <c r="BT1364" i="10" s="1"/>
  <c r="BT1390" i="10" a="1"/>
  <c r="BT1390" i="10" s="1"/>
  <c r="BT1410" i="10" a="1"/>
  <c r="BT1410" i="10" s="1"/>
  <c r="BT1367" i="10" a="1"/>
  <c r="BT1367" i="10" s="1"/>
  <c r="BT1391" i="10" a="1"/>
  <c r="BT1391" i="10" s="1"/>
  <c r="BT1369" i="10" a="1"/>
  <c r="BT1369" i="10" s="1"/>
  <c r="BT1393" i="10" a="1"/>
  <c r="BT1393" i="10" s="1"/>
  <c r="BT1343" i="10" a="1"/>
  <c r="BT1343" i="10" s="1"/>
  <c r="BT1397" i="10" a="1"/>
  <c r="BT1397" i="10" s="1"/>
  <c r="BT1345" i="10" a="1"/>
  <c r="BT1345" i="10" s="1"/>
  <c r="BT1376" i="10" a="1"/>
  <c r="BT1376" i="10" s="1"/>
  <c r="BT1175" i="10" a="1"/>
  <c r="BT1175" i="10" s="1"/>
  <c r="BT1187" i="10" a="1"/>
  <c r="BT1187" i="10" s="1"/>
  <c r="BT1403" i="10" a="1"/>
  <c r="BT1403" i="10" s="1"/>
  <c r="BT363" i="10" a="1"/>
  <c r="BT363" i="10" s="1"/>
  <c r="BT879" i="10" a="1"/>
  <c r="BT879" i="10" s="1"/>
  <c r="BT1103" i="10" a="1"/>
  <c r="BT1103" i="10" s="1"/>
  <c r="BT1235" i="10" a="1"/>
  <c r="BT1235" i="10" s="1"/>
  <c r="BT1304" i="10" a="1"/>
  <c r="BT1304" i="10" s="1"/>
  <c r="BT1339" i="10" a="1"/>
  <c r="BT1339" i="10" s="1"/>
  <c r="BT1411" i="10" a="1"/>
  <c r="BT1411" i="10" s="1"/>
  <c r="BT1373" i="10" a="1"/>
  <c r="BT1373" i="10" s="1"/>
  <c r="BT1349" i="10" a="1"/>
  <c r="BT1349" i="10" s="1"/>
  <c r="BT1402" i="10" a="1"/>
  <c r="BT1402" i="10" s="1"/>
  <c r="BT435" i="10" a="1"/>
  <c r="BT435" i="10" s="1"/>
  <c r="BT915" i="10" a="1"/>
  <c r="BT915" i="10" s="1"/>
  <c r="BT1115" i="10" a="1"/>
  <c r="BT1115" i="10" s="1"/>
  <c r="BT1247" i="10" a="1"/>
  <c r="BT1247" i="10" s="1"/>
  <c r="BT1307" i="10" a="1"/>
  <c r="BT1307" i="10" s="1"/>
  <c r="BT1340" i="10" a="1"/>
  <c r="BT1340" i="10" s="1"/>
  <c r="BT1412" i="10" a="1"/>
  <c r="BT1412" i="10" s="1"/>
  <c r="BT1375" i="10" a="1"/>
  <c r="BT1375" i="10" s="1"/>
  <c r="BT1352" i="10" a="1"/>
  <c r="BT1352" i="10" s="1"/>
  <c r="BT1327" i="10" a="1"/>
  <c r="BT1327" i="10" s="1"/>
  <c r="BT504" i="10" a="1"/>
  <c r="BT504" i="10" s="1"/>
  <c r="BT948" i="10" a="1"/>
  <c r="BT948" i="10" s="1"/>
  <c r="BT1127" i="10" a="1"/>
  <c r="BT1127" i="10" s="1"/>
  <c r="BT1253" i="10" a="1"/>
  <c r="BT1253" i="10" s="1"/>
  <c r="BT1313" i="10" a="1"/>
  <c r="BT1313" i="10" s="1"/>
  <c r="BT1414" i="10" a="1"/>
  <c r="BT1414" i="10" s="1"/>
  <c r="BT1277" i="10" a="1"/>
  <c r="BT1277" i="10" s="1"/>
  <c r="BT552" i="10" a="1"/>
  <c r="BT552" i="10" s="1"/>
  <c r="BT975" i="10" a="1"/>
  <c r="BT975" i="10" s="1"/>
  <c r="BT1139" i="10" a="1"/>
  <c r="BT1139" i="10" s="1"/>
  <c r="BT1259" i="10" a="1"/>
  <c r="BT1259" i="10" s="1"/>
  <c r="BT1315" i="10" a="1"/>
  <c r="BT1315" i="10" s="1"/>
  <c r="BT1399" i="10" a="1"/>
  <c r="BT1399" i="10" s="1"/>
  <c r="BT1283" i="10" a="1"/>
  <c r="BT1283" i="10" s="1"/>
  <c r="BT591" i="10" a="1"/>
  <c r="BT591" i="10" s="1"/>
  <c r="BT999" i="10" a="1"/>
  <c r="BT999" i="10" s="1"/>
  <c r="BT1151" i="10" a="1"/>
  <c r="BT1151" i="10" s="1"/>
  <c r="BT1265" i="10" a="1"/>
  <c r="BT1265" i="10" s="1"/>
  <c r="BT1316" i="10" a="1"/>
  <c r="BT1316" i="10" s="1"/>
  <c r="BT1379" i="10" a="1"/>
  <c r="BT1379" i="10" s="1"/>
  <c r="BT1355" i="10" a="1"/>
  <c r="BT1355" i="10" s="1"/>
  <c r="BT627" i="10" a="1"/>
  <c r="BT627" i="10" s="1"/>
  <c r="BT1018" i="10" a="1"/>
  <c r="BT1018" i="10" s="1"/>
  <c r="BT1163" i="10" a="1"/>
  <c r="BT1163" i="10" s="1"/>
  <c r="BT1271" i="10" a="1"/>
  <c r="BT1271" i="10" s="1"/>
  <c r="BT1319" i="10" a="1"/>
  <c r="BT1319" i="10" s="1"/>
  <c r="BT1351" i="10" a="1"/>
  <c r="BT1351" i="10" s="1"/>
  <c r="BT1378" i="10" a="1"/>
  <c r="BT1378" i="10" s="1"/>
  <c r="BT1400" i="10" a="1"/>
  <c r="BT1400" i="10" s="1"/>
  <c r="BT1417" i="10" a="1"/>
  <c r="BT1417" i="10" s="1"/>
  <c r="BT663" i="10" a="1"/>
  <c r="BT663" i="10" s="1"/>
  <c r="BT699" i="10" a="1"/>
  <c r="BT699" i="10" s="1"/>
  <c r="BT1381" i="10" a="1"/>
  <c r="BT1381" i="10" s="1"/>
  <c r="BR4" i="10"/>
  <c r="CF1314" i="10" a="1"/>
  <c r="CF1314" i="10" s="1"/>
  <c r="CG1314" i="10" s="1"/>
  <c r="BR5" i="10"/>
  <c r="BR17" i="10"/>
  <c r="BR29" i="10"/>
  <c r="BR41" i="10"/>
  <c r="BR53" i="10"/>
  <c r="BR65" i="10"/>
  <c r="BR77" i="10"/>
  <c r="BR89" i="10"/>
  <c r="BR101" i="10"/>
  <c r="BR113" i="10"/>
  <c r="BR125" i="10"/>
  <c r="BR137" i="10"/>
  <c r="BR149" i="10"/>
  <c r="BR161" i="10"/>
  <c r="BR173" i="10"/>
  <c r="BR185" i="10"/>
  <c r="BR6" i="10"/>
  <c r="BR18" i="10"/>
  <c r="BR30" i="10"/>
  <c r="BR42" i="10"/>
  <c r="BR54" i="10"/>
  <c r="BR66" i="10"/>
  <c r="BR78" i="10"/>
  <c r="BR90" i="10"/>
  <c r="BR102" i="10"/>
  <c r="BR114" i="10"/>
  <c r="BR126" i="10"/>
  <c r="BR138" i="10"/>
  <c r="BR150" i="10"/>
  <c r="BR162" i="10"/>
  <c r="BR174" i="10"/>
  <c r="BR186" i="10"/>
  <c r="BR7" i="10"/>
  <c r="BR19" i="10"/>
  <c r="BR31" i="10"/>
  <c r="BR43" i="10"/>
  <c r="BR55" i="10"/>
  <c r="BR67" i="10"/>
  <c r="BR79" i="10"/>
  <c r="BR91" i="10"/>
  <c r="BR103" i="10"/>
  <c r="BR115" i="10"/>
  <c r="BR127" i="10"/>
  <c r="BR139" i="10"/>
  <c r="BR151" i="10"/>
  <c r="BR163" i="10"/>
  <c r="BR175" i="10"/>
  <c r="BR187" i="10"/>
  <c r="BR8" i="10"/>
  <c r="BR20" i="10"/>
  <c r="BR32" i="10"/>
  <c r="BR44" i="10"/>
  <c r="BR56" i="10"/>
  <c r="BR68" i="10"/>
  <c r="BR80" i="10"/>
  <c r="BR92" i="10"/>
  <c r="BR104" i="10"/>
  <c r="BR116" i="10"/>
  <c r="BR128" i="10"/>
  <c r="BR140" i="10"/>
  <c r="BR152" i="10"/>
  <c r="BR164" i="10"/>
  <c r="BR176" i="10"/>
  <c r="BR188" i="10"/>
  <c r="BR9" i="10"/>
  <c r="BR21" i="10"/>
  <c r="BR33" i="10"/>
  <c r="BR45" i="10"/>
  <c r="BR57" i="10"/>
  <c r="BR69" i="10"/>
  <c r="BR81" i="10"/>
  <c r="BR93" i="10"/>
  <c r="BR105" i="10"/>
  <c r="BR117" i="10"/>
  <c r="BR129" i="10"/>
  <c r="BR141" i="10"/>
  <c r="BR153" i="10"/>
  <c r="BR165" i="10"/>
  <c r="BR177" i="10"/>
  <c r="BR10" i="10"/>
  <c r="BR22" i="10"/>
  <c r="BR34" i="10"/>
  <c r="BR46" i="10"/>
  <c r="BR58" i="10"/>
  <c r="BR70" i="10"/>
  <c r="BR82" i="10"/>
  <c r="BR94" i="10"/>
  <c r="BR106" i="10"/>
  <c r="BR118" i="10"/>
  <c r="BR130" i="10"/>
  <c r="BR142" i="10"/>
  <c r="BR154" i="10"/>
  <c r="BR166" i="10"/>
  <c r="BR178" i="10"/>
  <c r="BR11" i="10"/>
  <c r="BR23" i="10"/>
  <c r="BR35" i="10"/>
  <c r="BR47" i="10"/>
  <c r="BR59" i="10"/>
  <c r="BR71" i="10"/>
  <c r="BR83" i="10"/>
  <c r="BR95" i="10"/>
  <c r="BR107" i="10"/>
  <c r="BR119" i="10"/>
  <c r="BR131" i="10"/>
  <c r="BR143" i="10"/>
  <c r="BR155" i="10"/>
  <c r="BR167" i="10"/>
  <c r="BR179" i="10"/>
  <c r="BR12" i="10"/>
  <c r="BR24" i="10"/>
  <c r="BR36" i="10"/>
  <c r="BR48" i="10"/>
  <c r="BR60" i="10"/>
  <c r="BR72" i="10"/>
  <c r="BR84" i="10"/>
  <c r="BR96" i="10"/>
  <c r="BR108" i="10"/>
  <c r="BR120" i="10"/>
  <c r="BR132" i="10"/>
  <c r="BR144" i="10"/>
  <c r="BR156" i="10"/>
  <c r="BR168" i="10"/>
  <c r="BR180" i="10"/>
  <c r="BR13" i="10"/>
  <c r="BR25" i="10"/>
  <c r="BR37" i="10"/>
  <c r="BR49" i="10"/>
  <c r="BR61" i="10"/>
  <c r="BR73" i="10"/>
  <c r="BR85" i="10"/>
  <c r="BR97" i="10"/>
  <c r="BR109" i="10"/>
  <c r="BR121" i="10"/>
  <c r="BR133" i="10"/>
  <c r="BR145" i="10"/>
  <c r="BR157" i="10"/>
  <c r="BR169" i="10"/>
  <c r="BR181" i="10"/>
  <c r="BR14" i="10"/>
  <c r="BR26" i="10"/>
  <c r="BR38" i="10"/>
  <c r="BR50" i="10"/>
  <c r="BR62" i="10"/>
  <c r="BR74" i="10"/>
  <c r="BR86" i="10"/>
  <c r="BR98" i="10"/>
  <c r="BR110" i="10"/>
  <c r="BR122" i="10"/>
  <c r="BR134" i="10"/>
  <c r="BR146" i="10"/>
  <c r="BR158" i="10"/>
  <c r="BR170" i="10"/>
  <c r="BR182" i="10"/>
  <c r="BR39" i="10"/>
  <c r="BR111" i="10"/>
  <c r="BR183" i="10"/>
  <c r="BR199" i="10"/>
  <c r="BR211" i="10"/>
  <c r="BR223" i="10"/>
  <c r="BR235" i="10"/>
  <c r="BR247" i="10"/>
  <c r="BR259" i="10"/>
  <c r="BR271" i="10"/>
  <c r="BR283" i="10"/>
  <c r="BR295" i="10"/>
  <c r="BR307" i="10"/>
  <c r="BR319" i="10"/>
  <c r="BR331" i="10"/>
  <c r="BR343" i="10"/>
  <c r="BR355" i="10"/>
  <c r="BR367" i="10"/>
  <c r="BR379" i="10"/>
  <c r="BR391" i="10"/>
  <c r="BR403" i="10"/>
  <c r="BR415" i="10"/>
  <c r="BR427" i="10"/>
  <c r="BR439" i="10"/>
  <c r="BR451" i="10"/>
  <c r="BR463" i="10"/>
  <c r="BR475" i="10"/>
  <c r="BR487" i="10"/>
  <c r="BR499" i="10"/>
  <c r="BR511" i="10"/>
  <c r="BR523" i="10"/>
  <c r="BR535" i="10"/>
  <c r="BR547" i="10"/>
  <c r="BR559" i="10"/>
  <c r="BR571" i="10"/>
  <c r="BR583" i="10"/>
  <c r="BR595" i="10"/>
  <c r="BR607" i="10"/>
  <c r="BR619" i="10"/>
  <c r="BR631" i="10"/>
  <c r="BR643" i="10"/>
  <c r="BR655" i="10"/>
  <c r="BR667" i="10"/>
  <c r="BR679" i="10"/>
  <c r="BR691" i="10"/>
  <c r="BR703" i="10"/>
  <c r="BR715" i="10"/>
  <c r="BR727" i="10"/>
  <c r="BR739" i="10"/>
  <c r="BR751" i="10"/>
  <c r="BR763" i="10"/>
  <c r="BR775" i="10"/>
  <c r="BR787" i="10"/>
  <c r="BR799" i="10"/>
  <c r="BR811" i="10"/>
  <c r="BR823" i="10"/>
  <c r="BR835" i="10"/>
  <c r="BR847" i="10"/>
  <c r="BR859" i="10"/>
  <c r="BR871" i="10"/>
  <c r="BR883" i="10"/>
  <c r="BR895" i="10"/>
  <c r="BR907" i="10"/>
  <c r="BR919" i="10"/>
  <c r="BR931" i="10"/>
  <c r="BR943" i="10"/>
  <c r="BR955" i="10"/>
  <c r="BR967" i="10"/>
  <c r="BR979" i="10"/>
  <c r="BR991" i="10"/>
  <c r="BR1003" i="10"/>
  <c r="BR1015" i="10"/>
  <c r="BR1027" i="10"/>
  <c r="BR1039" i="10"/>
  <c r="BR40" i="10"/>
  <c r="BR112" i="10"/>
  <c r="BR184" i="10"/>
  <c r="BR200" i="10"/>
  <c r="BR212" i="10"/>
  <c r="BR224" i="10"/>
  <c r="BR236" i="10"/>
  <c r="BR248" i="10"/>
  <c r="BR260" i="10"/>
  <c r="BR272" i="10"/>
  <c r="BR284" i="10"/>
  <c r="BR296" i="10"/>
  <c r="BR308" i="10"/>
  <c r="BR320" i="10"/>
  <c r="BR332" i="10"/>
  <c r="BR344" i="10"/>
  <c r="BR356" i="10"/>
  <c r="BR368" i="10"/>
  <c r="BR380" i="10"/>
  <c r="BR392" i="10"/>
  <c r="BR404" i="10"/>
  <c r="BR416" i="10"/>
  <c r="BR428" i="10"/>
  <c r="BR440" i="10"/>
  <c r="BR452" i="10"/>
  <c r="BR464" i="10"/>
  <c r="BR476" i="10"/>
  <c r="BR488" i="10"/>
  <c r="BR500" i="10"/>
  <c r="BR512" i="10"/>
  <c r="BR524" i="10"/>
  <c r="BR536" i="10"/>
  <c r="BR548" i="10"/>
  <c r="BR560" i="10"/>
  <c r="BR572" i="10"/>
  <c r="BR584" i="10"/>
  <c r="BR596" i="10"/>
  <c r="BR608" i="10"/>
  <c r="BR620" i="10"/>
  <c r="BR632" i="10"/>
  <c r="BR644" i="10"/>
  <c r="BR656" i="10"/>
  <c r="BR668" i="10"/>
  <c r="BR680" i="10"/>
  <c r="BR692" i="10"/>
  <c r="BR704" i="10"/>
  <c r="BR716" i="10"/>
  <c r="BR728" i="10"/>
  <c r="BR740" i="10"/>
  <c r="BR752" i="10"/>
  <c r="BR764" i="10"/>
  <c r="BR776" i="10"/>
  <c r="BR788" i="10"/>
  <c r="BR800" i="10"/>
  <c r="BR812" i="10"/>
  <c r="BR824" i="10"/>
  <c r="BR836" i="10"/>
  <c r="BR848" i="10"/>
  <c r="BR860" i="10"/>
  <c r="BR872" i="10"/>
  <c r="BR884" i="10"/>
  <c r="BR896" i="10"/>
  <c r="BR908" i="10"/>
  <c r="BR920" i="10"/>
  <c r="BR932" i="10"/>
  <c r="BR944" i="10"/>
  <c r="BR956" i="10"/>
  <c r="BR968" i="10"/>
  <c r="BR980" i="10"/>
  <c r="BR992" i="10"/>
  <c r="BR1004" i="10"/>
  <c r="BR1016" i="10"/>
  <c r="BR1028" i="10"/>
  <c r="BR1040" i="10"/>
  <c r="BR51" i="10"/>
  <c r="BR123" i="10"/>
  <c r="BR189" i="10"/>
  <c r="BR201" i="10"/>
  <c r="BR213" i="10"/>
  <c r="BR225" i="10"/>
  <c r="BR237" i="10"/>
  <c r="BR249" i="10"/>
  <c r="BR261" i="10"/>
  <c r="BR273" i="10"/>
  <c r="BR285" i="10"/>
  <c r="BR297" i="10"/>
  <c r="BR309" i="10"/>
  <c r="BR321" i="10"/>
  <c r="BR333" i="10"/>
  <c r="BR345" i="10"/>
  <c r="BR357" i="10"/>
  <c r="BR369" i="10"/>
  <c r="BR381" i="10"/>
  <c r="BR393" i="10"/>
  <c r="BR405" i="10"/>
  <c r="BR417" i="10"/>
  <c r="BR429" i="10"/>
  <c r="BR441" i="10"/>
  <c r="BR453" i="10"/>
  <c r="BR465" i="10"/>
  <c r="BR477" i="10"/>
  <c r="BR489" i="10"/>
  <c r="BR501" i="10"/>
  <c r="BR513" i="10"/>
  <c r="BR525" i="10"/>
  <c r="BR537" i="10"/>
  <c r="BR549" i="10"/>
  <c r="BR561" i="10"/>
  <c r="BR573" i="10"/>
  <c r="BR585" i="10"/>
  <c r="BR597" i="10"/>
  <c r="BR609" i="10"/>
  <c r="BR621" i="10"/>
  <c r="BR633" i="10"/>
  <c r="BR645" i="10"/>
  <c r="BR657" i="10"/>
  <c r="BR669" i="10"/>
  <c r="BR681" i="10"/>
  <c r="BR693" i="10"/>
  <c r="BR705" i="10"/>
  <c r="BR717" i="10"/>
  <c r="BR729" i="10"/>
  <c r="BR741" i="10"/>
  <c r="BR753" i="10"/>
  <c r="BR765" i="10"/>
  <c r="BR777" i="10"/>
  <c r="BR789" i="10"/>
  <c r="BR801" i="10"/>
  <c r="BR813" i="10"/>
  <c r="BR825" i="10"/>
  <c r="BR837" i="10"/>
  <c r="BR849" i="10"/>
  <c r="BR861" i="10"/>
  <c r="BR873" i="10"/>
  <c r="BR885" i="10"/>
  <c r="BR897" i="10"/>
  <c r="BR909" i="10"/>
  <c r="BR921" i="10"/>
  <c r="BR933" i="10"/>
  <c r="BR945" i="10"/>
  <c r="BR957" i="10"/>
  <c r="BR969" i="10"/>
  <c r="BR981" i="10"/>
  <c r="BR993" i="10"/>
  <c r="BR1005" i="10"/>
  <c r="BR1017" i="10"/>
  <c r="BR1029" i="10"/>
  <c r="BR1041" i="10"/>
  <c r="BR52" i="10"/>
  <c r="BR124" i="10"/>
  <c r="BR190" i="10"/>
  <c r="BR202" i="10"/>
  <c r="BR214" i="10"/>
  <c r="BR226" i="10"/>
  <c r="BR238" i="10"/>
  <c r="BR250" i="10"/>
  <c r="BR262" i="10"/>
  <c r="BR274" i="10"/>
  <c r="BR286" i="10"/>
  <c r="BR298" i="10"/>
  <c r="BR310" i="10"/>
  <c r="BR322" i="10"/>
  <c r="BR334" i="10"/>
  <c r="BR346" i="10"/>
  <c r="BR358" i="10"/>
  <c r="BR370" i="10"/>
  <c r="BR382" i="10"/>
  <c r="BR394" i="10"/>
  <c r="BR406" i="10"/>
  <c r="BR418" i="10"/>
  <c r="BR430" i="10"/>
  <c r="BR442" i="10"/>
  <c r="BR454" i="10"/>
  <c r="BR466" i="10"/>
  <c r="BR478" i="10"/>
  <c r="BR490" i="10"/>
  <c r="BR502" i="10"/>
  <c r="BR514" i="10"/>
  <c r="BR526" i="10"/>
  <c r="BR538" i="10"/>
  <c r="BR550" i="10"/>
  <c r="BR562" i="10"/>
  <c r="BR574" i="10"/>
  <c r="BR586" i="10"/>
  <c r="BR598" i="10"/>
  <c r="BR610" i="10"/>
  <c r="BR622" i="10"/>
  <c r="BR634" i="10"/>
  <c r="BR646" i="10"/>
  <c r="BR658" i="10"/>
  <c r="BR670" i="10"/>
  <c r="BR682" i="10"/>
  <c r="BR694" i="10"/>
  <c r="BR706" i="10"/>
  <c r="BR718" i="10"/>
  <c r="BR730" i="10"/>
  <c r="BR742" i="10"/>
  <c r="BR754" i="10"/>
  <c r="BR766" i="10"/>
  <c r="BR778" i="10"/>
  <c r="BR790" i="10"/>
  <c r="BR802" i="10"/>
  <c r="BR814" i="10"/>
  <c r="BR826" i="10"/>
  <c r="BR838" i="10"/>
  <c r="BR850" i="10"/>
  <c r="BR862" i="10"/>
  <c r="BR874" i="10"/>
  <c r="BR886" i="10"/>
  <c r="BR898" i="10"/>
  <c r="BR910" i="10"/>
  <c r="BR922" i="10"/>
  <c r="BR934" i="10"/>
  <c r="BR946" i="10"/>
  <c r="BR958" i="10"/>
  <c r="BR970" i="10"/>
  <c r="BR982" i="10"/>
  <c r="BR994" i="10"/>
  <c r="BR1006" i="10"/>
  <c r="BR1018" i="10"/>
  <c r="BR1030" i="10"/>
  <c r="BR1042" i="10"/>
  <c r="BR63" i="10"/>
  <c r="BR135" i="10"/>
  <c r="BR191" i="10"/>
  <c r="BR203" i="10"/>
  <c r="BR215" i="10"/>
  <c r="BR227" i="10"/>
  <c r="BR239" i="10"/>
  <c r="BR251" i="10"/>
  <c r="BR263" i="10"/>
  <c r="BR275" i="10"/>
  <c r="BR287" i="10"/>
  <c r="BR299" i="10"/>
  <c r="BR311" i="10"/>
  <c r="BR323" i="10"/>
  <c r="BR335" i="10"/>
  <c r="BR347" i="10"/>
  <c r="BR359" i="10"/>
  <c r="BR371" i="10"/>
  <c r="BR383" i="10"/>
  <c r="BR395" i="10"/>
  <c r="BR407" i="10"/>
  <c r="BR419" i="10"/>
  <c r="BR431" i="10"/>
  <c r="BR443" i="10"/>
  <c r="BR455" i="10"/>
  <c r="BR467" i="10"/>
  <c r="BR479" i="10"/>
  <c r="BR491" i="10"/>
  <c r="BR503" i="10"/>
  <c r="BR515" i="10"/>
  <c r="BR527" i="10"/>
  <c r="BR539" i="10"/>
  <c r="BR551" i="10"/>
  <c r="BR563" i="10"/>
  <c r="BR575" i="10"/>
  <c r="BR587" i="10"/>
  <c r="BR599" i="10"/>
  <c r="BR611" i="10"/>
  <c r="BR623" i="10"/>
  <c r="BR635" i="10"/>
  <c r="BR647" i="10"/>
  <c r="BR659" i="10"/>
  <c r="BR671" i="10"/>
  <c r="BR683" i="10"/>
  <c r="BR695" i="10"/>
  <c r="BR707" i="10"/>
  <c r="BR719" i="10"/>
  <c r="BR731" i="10"/>
  <c r="BR743" i="10"/>
  <c r="BR755" i="10"/>
  <c r="BR767" i="10"/>
  <c r="BR779" i="10"/>
  <c r="BR791" i="10"/>
  <c r="BR803" i="10"/>
  <c r="BR815" i="10"/>
  <c r="BR827" i="10"/>
  <c r="BR839" i="10"/>
  <c r="BR851" i="10"/>
  <c r="BR863" i="10"/>
  <c r="BR875" i="10"/>
  <c r="BR887" i="10"/>
  <c r="BR899" i="10"/>
  <c r="BR911" i="10"/>
  <c r="BR923" i="10"/>
  <c r="BR935" i="10"/>
  <c r="BR947" i="10"/>
  <c r="BR959" i="10"/>
  <c r="BR971" i="10"/>
  <c r="BR983" i="10"/>
  <c r="BR995" i="10"/>
  <c r="BR1007" i="10"/>
  <c r="BR1019" i="10"/>
  <c r="BR1031" i="10"/>
  <c r="BR1043" i="10"/>
  <c r="BR64" i="10"/>
  <c r="BR136" i="10"/>
  <c r="BR192" i="10"/>
  <c r="BR204" i="10"/>
  <c r="BR216" i="10"/>
  <c r="BR228" i="10"/>
  <c r="BR240" i="10"/>
  <c r="BR252" i="10"/>
  <c r="BR264" i="10"/>
  <c r="BR276" i="10"/>
  <c r="BR288" i="10"/>
  <c r="BR300" i="10"/>
  <c r="BR312" i="10"/>
  <c r="BR324" i="10"/>
  <c r="BR336" i="10"/>
  <c r="BR348" i="10"/>
  <c r="BR360" i="10"/>
  <c r="BR372" i="10"/>
  <c r="BR384" i="10"/>
  <c r="BR396" i="10"/>
  <c r="BR408" i="10"/>
  <c r="BR420" i="10"/>
  <c r="BR432" i="10"/>
  <c r="BR444" i="10"/>
  <c r="BR456" i="10"/>
  <c r="BR468" i="10"/>
  <c r="BR480" i="10"/>
  <c r="BR492" i="10"/>
  <c r="BR504" i="10"/>
  <c r="BR516" i="10"/>
  <c r="BR528" i="10"/>
  <c r="BR540" i="10"/>
  <c r="BR552" i="10"/>
  <c r="BR564" i="10"/>
  <c r="BR576" i="10"/>
  <c r="BR588" i="10"/>
  <c r="BR600" i="10"/>
  <c r="BR612" i="10"/>
  <c r="BR624" i="10"/>
  <c r="BR636" i="10"/>
  <c r="BR648" i="10"/>
  <c r="BR660" i="10"/>
  <c r="BR672" i="10"/>
  <c r="BR684" i="10"/>
  <c r="BR696" i="10"/>
  <c r="BR708" i="10"/>
  <c r="BR720" i="10"/>
  <c r="BR732" i="10"/>
  <c r="BR744" i="10"/>
  <c r="BR756" i="10"/>
  <c r="BR768" i="10"/>
  <c r="BR780" i="10"/>
  <c r="BR792" i="10"/>
  <c r="BR804" i="10"/>
  <c r="BR816" i="10"/>
  <c r="BR828" i="10"/>
  <c r="BR840" i="10"/>
  <c r="BR852" i="10"/>
  <c r="BR864" i="10"/>
  <c r="BR876" i="10"/>
  <c r="BR888" i="10"/>
  <c r="BR900" i="10"/>
  <c r="BR912" i="10"/>
  <c r="BR924" i="10"/>
  <c r="BR936" i="10"/>
  <c r="BR948" i="10"/>
  <c r="BR960" i="10"/>
  <c r="BR972" i="10"/>
  <c r="BR984" i="10"/>
  <c r="BR996" i="10"/>
  <c r="BR1008" i="10"/>
  <c r="BR1020" i="10"/>
  <c r="BR1032" i="10"/>
  <c r="BR75" i="10"/>
  <c r="BR147" i="10"/>
  <c r="BR193" i="10"/>
  <c r="BR205" i="10"/>
  <c r="BR217" i="10"/>
  <c r="BR229" i="10"/>
  <c r="BR241" i="10"/>
  <c r="BR253" i="10"/>
  <c r="BR265" i="10"/>
  <c r="BR277" i="10"/>
  <c r="BR289" i="10"/>
  <c r="BR301" i="10"/>
  <c r="BR313" i="10"/>
  <c r="BR325" i="10"/>
  <c r="BR337" i="10"/>
  <c r="BR349" i="10"/>
  <c r="BR361" i="10"/>
  <c r="BR373" i="10"/>
  <c r="BR385" i="10"/>
  <c r="BR397" i="10"/>
  <c r="BR409" i="10"/>
  <c r="BR421" i="10"/>
  <c r="BR433" i="10"/>
  <c r="BR445" i="10"/>
  <c r="BR457" i="10"/>
  <c r="BR469" i="10"/>
  <c r="BR481" i="10"/>
  <c r="BR493" i="10"/>
  <c r="BR505" i="10"/>
  <c r="BR517" i="10"/>
  <c r="BR529" i="10"/>
  <c r="BR541" i="10"/>
  <c r="BR553" i="10"/>
  <c r="BR565" i="10"/>
  <c r="BR577" i="10"/>
  <c r="BR589" i="10"/>
  <c r="BR601" i="10"/>
  <c r="BR613" i="10"/>
  <c r="BR625" i="10"/>
  <c r="BR637" i="10"/>
  <c r="BR649" i="10"/>
  <c r="BR661" i="10"/>
  <c r="BR673" i="10"/>
  <c r="BR685" i="10"/>
  <c r="BR697" i="10"/>
  <c r="BR709" i="10"/>
  <c r="BR721" i="10"/>
  <c r="BR733" i="10"/>
  <c r="BR745" i="10"/>
  <c r="BR757" i="10"/>
  <c r="BR769" i="10"/>
  <c r="BR781" i="10"/>
  <c r="BR793" i="10"/>
  <c r="BR805" i="10"/>
  <c r="BR817" i="10"/>
  <c r="BR829" i="10"/>
  <c r="BR841" i="10"/>
  <c r="BR853" i="10"/>
  <c r="BR865" i="10"/>
  <c r="BR877" i="10"/>
  <c r="BR889" i="10"/>
  <c r="BR901" i="10"/>
  <c r="BR913" i="10"/>
  <c r="BR925" i="10"/>
  <c r="BR937" i="10"/>
  <c r="BR949" i="10"/>
  <c r="BR961" i="10"/>
  <c r="BR973" i="10"/>
  <c r="BR985" i="10"/>
  <c r="BR997" i="10"/>
  <c r="BR1009" i="10"/>
  <c r="BR1021" i="10"/>
  <c r="BR1033" i="10"/>
  <c r="BR76" i="10"/>
  <c r="BR148" i="10"/>
  <c r="BR194" i="10"/>
  <c r="BR206" i="10"/>
  <c r="BR218" i="10"/>
  <c r="BR230" i="10"/>
  <c r="BR242" i="10"/>
  <c r="BR254" i="10"/>
  <c r="BR266" i="10"/>
  <c r="BR278" i="10"/>
  <c r="BR290" i="10"/>
  <c r="BR302" i="10"/>
  <c r="BR314" i="10"/>
  <c r="BR326" i="10"/>
  <c r="BR338" i="10"/>
  <c r="BR350" i="10"/>
  <c r="BR362" i="10"/>
  <c r="BR374" i="10"/>
  <c r="BR386" i="10"/>
  <c r="BR398" i="10"/>
  <c r="BR410" i="10"/>
  <c r="BR422" i="10"/>
  <c r="BR434" i="10"/>
  <c r="BR446" i="10"/>
  <c r="BR458" i="10"/>
  <c r="BR470" i="10"/>
  <c r="BR482" i="10"/>
  <c r="BR494" i="10"/>
  <c r="BR506" i="10"/>
  <c r="BR518" i="10"/>
  <c r="BR530" i="10"/>
  <c r="BR542" i="10"/>
  <c r="BR554" i="10"/>
  <c r="BR566" i="10"/>
  <c r="BR578" i="10"/>
  <c r="BR590" i="10"/>
  <c r="BR602" i="10"/>
  <c r="BR614" i="10"/>
  <c r="BR626" i="10"/>
  <c r="BR638" i="10"/>
  <c r="BR650" i="10"/>
  <c r="BR662" i="10"/>
  <c r="BR674" i="10"/>
  <c r="BR686" i="10"/>
  <c r="BR698" i="10"/>
  <c r="BR710" i="10"/>
  <c r="BR722" i="10"/>
  <c r="BR734" i="10"/>
  <c r="BR746" i="10"/>
  <c r="BR758" i="10"/>
  <c r="BR770" i="10"/>
  <c r="BR782" i="10"/>
  <c r="BR794" i="10"/>
  <c r="BR806" i="10"/>
  <c r="BR818" i="10"/>
  <c r="BR830" i="10"/>
  <c r="BR842" i="10"/>
  <c r="BR854" i="10"/>
  <c r="BR866" i="10"/>
  <c r="BR878" i="10"/>
  <c r="BR890" i="10"/>
  <c r="BR902" i="10"/>
  <c r="BR914" i="10"/>
  <c r="BR926" i="10"/>
  <c r="BR938" i="10"/>
  <c r="BR950" i="10"/>
  <c r="BR962" i="10"/>
  <c r="BR974" i="10"/>
  <c r="BR986" i="10"/>
  <c r="BR998" i="10"/>
  <c r="BR1010" i="10"/>
  <c r="BR1022" i="10"/>
  <c r="BR1034" i="10"/>
  <c r="BR15" i="10"/>
  <c r="BR87" i="10"/>
  <c r="BR159" i="10"/>
  <c r="BR195" i="10"/>
  <c r="BR207" i="10"/>
  <c r="BR219" i="10"/>
  <c r="BR231" i="10"/>
  <c r="BR243" i="10"/>
  <c r="BR255" i="10"/>
  <c r="BR267" i="10"/>
  <c r="BR279" i="10"/>
  <c r="BR291" i="10"/>
  <c r="BR303" i="10"/>
  <c r="BR315" i="10"/>
  <c r="BR327" i="10"/>
  <c r="BR339" i="10"/>
  <c r="BR351" i="10"/>
  <c r="BR363" i="10"/>
  <c r="BR375" i="10"/>
  <c r="BR387" i="10"/>
  <c r="BR399" i="10"/>
  <c r="BR411" i="10"/>
  <c r="BR423" i="10"/>
  <c r="BR435" i="10"/>
  <c r="BR447" i="10"/>
  <c r="BR459" i="10"/>
  <c r="BR471" i="10"/>
  <c r="BR483" i="10"/>
  <c r="BR495" i="10"/>
  <c r="BR507" i="10"/>
  <c r="BR519" i="10"/>
  <c r="BR531" i="10"/>
  <c r="BR543" i="10"/>
  <c r="BR555" i="10"/>
  <c r="BR567" i="10"/>
  <c r="BR579" i="10"/>
  <c r="BR591" i="10"/>
  <c r="BR603" i="10"/>
  <c r="BR615" i="10"/>
  <c r="BR627" i="10"/>
  <c r="BR639" i="10"/>
  <c r="BR651" i="10"/>
  <c r="BR663" i="10"/>
  <c r="BR675" i="10"/>
  <c r="BR687" i="10"/>
  <c r="BR699" i="10"/>
  <c r="BR711" i="10"/>
  <c r="BR723" i="10"/>
  <c r="BR735" i="10"/>
  <c r="BR747" i="10"/>
  <c r="BR759" i="10"/>
  <c r="BR771" i="10"/>
  <c r="BR783" i="10"/>
  <c r="BR795" i="10"/>
  <c r="BR807" i="10"/>
  <c r="BR819" i="10"/>
  <c r="BR831" i="10"/>
  <c r="BR843" i="10"/>
  <c r="BR855" i="10"/>
  <c r="BR867" i="10"/>
  <c r="BR879" i="10"/>
  <c r="BR891" i="10"/>
  <c r="BR903" i="10"/>
  <c r="BR915" i="10"/>
  <c r="BR927" i="10"/>
  <c r="BR939" i="10"/>
  <c r="BR951" i="10"/>
  <c r="BR963" i="10"/>
  <c r="BR975" i="10"/>
  <c r="BR987" i="10"/>
  <c r="BR999" i="10"/>
  <c r="BR1011" i="10"/>
  <c r="BR1023" i="10"/>
  <c r="BR1035" i="10"/>
  <c r="BR16" i="10"/>
  <c r="BR88" i="10"/>
  <c r="BR160" i="10"/>
  <c r="BR196" i="10"/>
  <c r="BR208" i="10"/>
  <c r="BR220" i="10"/>
  <c r="BR232" i="10"/>
  <c r="BR244" i="10"/>
  <c r="BR256" i="10"/>
  <c r="BR268" i="10"/>
  <c r="BR280" i="10"/>
  <c r="BR292" i="10"/>
  <c r="BR304" i="10"/>
  <c r="BR316" i="10"/>
  <c r="BR328" i="10"/>
  <c r="BR340" i="10"/>
  <c r="BR352" i="10"/>
  <c r="BR364" i="10"/>
  <c r="BR376" i="10"/>
  <c r="BR388" i="10"/>
  <c r="BR400" i="10"/>
  <c r="BR412" i="10"/>
  <c r="BR424" i="10"/>
  <c r="BR436" i="10"/>
  <c r="BR448" i="10"/>
  <c r="BR460" i="10"/>
  <c r="BR472" i="10"/>
  <c r="BR484" i="10"/>
  <c r="BR496" i="10"/>
  <c r="BR508" i="10"/>
  <c r="BR520" i="10"/>
  <c r="BR532" i="10"/>
  <c r="BR544" i="10"/>
  <c r="BR556" i="10"/>
  <c r="BR568" i="10"/>
  <c r="BR580" i="10"/>
  <c r="BR592" i="10"/>
  <c r="BR604" i="10"/>
  <c r="BR616" i="10"/>
  <c r="BR628" i="10"/>
  <c r="BR640" i="10"/>
  <c r="BR652" i="10"/>
  <c r="BR664" i="10"/>
  <c r="BR676" i="10"/>
  <c r="BR688" i="10"/>
  <c r="BR700" i="10"/>
  <c r="BR712" i="10"/>
  <c r="BR724" i="10"/>
  <c r="BR736" i="10"/>
  <c r="BR748" i="10"/>
  <c r="BR760" i="10"/>
  <c r="BR772" i="10"/>
  <c r="BR784" i="10"/>
  <c r="BR796" i="10"/>
  <c r="BR808" i="10"/>
  <c r="BR820" i="10"/>
  <c r="BR832" i="10"/>
  <c r="BR844" i="10"/>
  <c r="BR856" i="10"/>
  <c r="BR868" i="10"/>
  <c r="BR880" i="10"/>
  <c r="BR892" i="10"/>
  <c r="BR904" i="10"/>
  <c r="BR916" i="10"/>
  <c r="BR928" i="10"/>
  <c r="BR940" i="10"/>
  <c r="BR952" i="10"/>
  <c r="BR964" i="10"/>
  <c r="BR976" i="10"/>
  <c r="BR988" i="10"/>
  <c r="BR1000" i="10"/>
  <c r="BR1012" i="10"/>
  <c r="BR1024" i="10"/>
  <c r="BR1036" i="10"/>
  <c r="BR28" i="10"/>
  <c r="BR100" i="10"/>
  <c r="BR172" i="10"/>
  <c r="BR198" i="10"/>
  <c r="BR210" i="10"/>
  <c r="BR222" i="10"/>
  <c r="BR234" i="10"/>
  <c r="BR246" i="10"/>
  <c r="BR258" i="10"/>
  <c r="BR270" i="10"/>
  <c r="BR282" i="10"/>
  <c r="BR294" i="10"/>
  <c r="BR306" i="10"/>
  <c r="BR318" i="10"/>
  <c r="BR330" i="10"/>
  <c r="BR342" i="10"/>
  <c r="BR354" i="10"/>
  <c r="BR366" i="10"/>
  <c r="BR378" i="10"/>
  <c r="BR390" i="10"/>
  <c r="BR402" i="10"/>
  <c r="BR414" i="10"/>
  <c r="BR426" i="10"/>
  <c r="BR438" i="10"/>
  <c r="BR450" i="10"/>
  <c r="BR462" i="10"/>
  <c r="BR474" i="10"/>
  <c r="BR486" i="10"/>
  <c r="BR498" i="10"/>
  <c r="BR510" i="10"/>
  <c r="BR522" i="10"/>
  <c r="BR534" i="10"/>
  <c r="BR546" i="10"/>
  <c r="BR558" i="10"/>
  <c r="BR570" i="10"/>
  <c r="BR582" i="10"/>
  <c r="BR594" i="10"/>
  <c r="BR606" i="10"/>
  <c r="BR618" i="10"/>
  <c r="BR630" i="10"/>
  <c r="BR642" i="10"/>
  <c r="BR654" i="10"/>
  <c r="BR666" i="10"/>
  <c r="BR678" i="10"/>
  <c r="BR690" i="10"/>
  <c r="BR702" i="10"/>
  <c r="BR714" i="10"/>
  <c r="BR726" i="10"/>
  <c r="BR738" i="10"/>
  <c r="BR750" i="10"/>
  <c r="BR762" i="10"/>
  <c r="BR774" i="10"/>
  <c r="BR786" i="10"/>
  <c r="BR798" i="10"/>
  <c r="BR810" i="10"/>
  <c r="BR822" i="10"/>
  <c r="BR834" i="10"/>
  <c r="BR846" i="10"/>
  <c r="BR858" i="10"/>
  <c r="BR870" i="10"/>
  <c r="BR882" i="10"/>
  <c r="BR894" i="10"/>
  <c r="BR906" i="10"/>
  <c r="BR918" i="10"/>
  <c r="BR930" i="10"/>
  <c r="BR942" i="10"/>
  <c r="BR954" i="10"/>
  <c r="BR966" i="10"/>
  <c r="BR978" i="10"/>
  <c r="BR990" i="10"/>
  <c r="BR1002" i="10"/>
  <c r="BR1014" i="10"/>
  <c r="BR1026" i="10"/>
  <c r="BR1038" i="10"/>
  <c r="BR99" i="10"/>
  <c r="BR317" i="10"/>
  <c r="BR461" i="10"/>
  <c r="BR605" i="10"/>
  <c r="BR749" i="10"/>
  <c r="BR893" i="10"/>
  <c r="BR1037" i="10"/>
  <c r="BR1055" i="10"/>
  <c r="BR1067" i="10"/>
  <c r="BR1079" i="10"/>
  <c r="BR1091" i="10"/>
  <c r="BR1103" i="10"/>
  <c r="BR1115" i="10"/>
  <c r="BR1127" i="10"/>
  <c r="BR1139" i="10"/>
  <c r="BR1151" i="10"/>
  <c r="BR1163" i="10"/>
  <c r="BR1175" i="10"/>
  <c r="BR1187" i="10"/>
  <c r="BR1199" i="10"/>
  <c r="BR1211" i="10"/>
  <c r="BR1223" i="10"/>
  <c r="BR1235" i="10"/>
  <c r="BR1247" i="10"/>
  <c r="BR1259" i="10"/>
  <c r="BR1271" i="10"/>
  <c r="BR1283" i="10"/>
  <c r="BR1295" i="10"/>
  <c r="BR1307" i="10"/>
  <c r="BR1319" i="10"/>
  <c r="BR1331" i="10"/>
  <c r="BR1343" i="10"/>
  <c r="BR1355" i="10"/>
  <c r="BR1367" i="10"/>
  <c r="BR1379" i="10"/>
  <c r="BR1391" i="10"/>
  <c r="BR1403" i="10"/>
  <c r="BR1415" i="10"/>
  <c r="BR1077" i="10"/>
  <c r="BR1113" i="10"/>
  <c r="BR1197" i="10"/>
  <c r="BR1329" i="10"/>
  <c r="BR1066" i="10"/>
  <c r="BR171" i="10"/>
  <c r="BR329" i="10"/>
  <c r="BR473" i="10"/>
  <c r="BR617" i="10"/>
  <c r="BR761" i="10"/>
  <c r="BR905" i="10"/>
  <c r="BR1044" i="10"/>
  <c r="BR1056" i="10"/>
  <c r="BR1068" i="10"/>
  <c r="BR1080" i="10"/>
  <c r="BR1092" i="10"/>
  <c r="BR1104" i="10"/>
  <c r="BR1116" i="10"/>
  <c r="BR1128" i="10"/>
  <c r="BR1140" i="10"/>
  <c r="BR1152" i="10"/>
  <c r="BR1164" i="10"/>
  <c r="BR1176" i="10"/>
  <c r="BR1188" i="10"/>
  <c r="BR1200" i="10"/>
  <c r="BR1212" i="10"/>
  <c r="BR1224" i="10"/>
  <c r="BR1236" i="10"/>
  <c r="BR1248" i="10"/>
  <c r="BR1260" i="10"/>
  <c r="BR1272" i="10"/>
  <c r="BR1284" i="10"/>
  <c r="BR1296" i="10"/>
  <c r="BR1308" i="10"/>
  <c r="BR1320" i="10"/>
  <c r="BR1332" i="10"/>
  <c r="BR1344" i="10"/>
  <c r="BR1356" i="10"/>
  <c r="BR1368" i="10"/>
  <c r="BR1380" i="10"/>
  <c r="BR1392" i="10"/>
  <c r="BR1404" i="10"/>
  <c r="BR1416" i="10"/>
  <c r="BR1013" i="10"/>
  <c r="BR1125" i="10"/>
  <c r="BR1257" i="10"/>
  <c r="BR1365" i="10"/>
  <c r="BR737" i="10"/>
  <c r="BR1210" i="10"/>
  <c r="BR1378" i="10"/>
  <c r="BR197" i="10"/>
  <c r="BR341" i="10"/>
  <c r="BR485" i="10"/>
  <c r="BR629" i="10"/>
  <c r="BR773" i="10"/>
  <c r="BR917" i="10"/>
  <c r="BR1045" i="10"/>
  <c r="BR1057" i="10"/>
  <c r="BR1069" i="10"/>
  <c r="BR1081" i="10"/>
  <c r="BR1093" i="10"/>
  <c r="BR1105" i="10"/>
  <c r="BR1117" i="10"/>
  <c r="BR1129" i="10"/>
  <c r="BR1141" i="10"/>
  <c r="BR1153" i="10"/>
  <c r="BR1165" i="10"/>
  <c r="BR1177" i="10"/>
  <c r="BR1189" i="10"/>
  <c r="BR1201" i="10"/>
  <c r="BR1213" i="10"/>
  <c r="BR1225" i="10"/>
  <c r="BR1237" i="10"/>
  <c r="BR1249" i="10"/>
  <c r="BR1261" i="10"/>
  <c r="BR1273" i="10"/>
  <c r="BR1285" i="10"/>
  <c r="BR1297" i="10"/>
  <c r="BR1309" i="10"/>
  <c r="BR1321" i="10"/>
  <c r="BR1333" i="10"/>
  <c r="BR1345" i="10"/>
  <c r="BR1357" i="10"/>
  <c r="BR1369" i="10"/>
  <c r="BR1381" i="10"/>
  <c r="BR1393" i="10"/>
  <c r="BR1405" i="10"/>
  <c r="BR1417" i="10"/>
  <c r="BR725" i="10"/>
  <c r="BR1101" i="10"/>
  <c r="BR1161" i="10"/>
  <c r="BR1245" i="10"/>
  <c r="BR1293" i="10"/>
  <c r="BR1353" i="10"/>
  <c r="BR27" i="10"/>
  <c r="BR1102" i="10"/>
  <c r="BR1174" i="10"/>
  <c r="BR1246" i="10"/>
  <c r="BR1318" i="10"/>
  <c r="BR1390" i="10"/>
  <c r="BR209" i="10"/>
  <c r="BR353" i="10"/>
  <c r="BR497" i="10"/>
  <c r="BR641" i="10"/>
  <c r="BR785" i="10"/>
  <c r="BR929" i="10"/>
  <c r="BR1046" i="10"/>
  <c r="BR1058" i="10"/>
  <c r="BR1070" i="10"/>
  <c r="BR1082" i="10"/>
  <c r="BR1094" i="10"/>
  <c r="BR1106" i="10"/>
  <c r="BR1118" i="10"/>
  <c r="BR1130" i="10"/>
  <c r="BR1142" i="10"/>
  <c r="BR1154" i="10"/>
  <c r="BR1166" i="10"/>
  <c r="BR1178" i="10"/>
  <c r="BR1190" i="10"/>
  <c r="BR1202" i="10"/>
  <c r="BR1214" i="10"/>
  <c r="BR1226" i="10"/>
  <c r="BR1238" i="10"/>
  <c r="BR1250" i="10"/>
  <c r="BR1262" i="10"/>
  <c r="BR1274" i="10"/>
  <c r="BR1286" i="10"/>
  <c r="BR1298" i="10"/>
  <c r="BR1310" i="10"/>
  <c r="BR1322" i="10"/>
  <c r="BR1334" i="10"/>
  <c r="BR1346" i="10"/>
  <c r="BR1358" i="10"/>
  <c r="BR1370" i="10"/>
  <c r="BR1382" i="10"/>
  <c r="BR1394" i="10"/>
  <c r="BR1406" i="10"/>
  <c r="BR581" i="10"/>
  <c r="BR1137" i="10"/>
  <c r="BR1281" i="10"/>
  <c r="BR1401" i="10"/>
  <c r="BR305" i="10"/>
  <c r="BR1090" i="10"/>
  <c r="BR1126" i="10"/>
  <c r="BR1150" i="10"/>
  <c r="BR1186" i="10"/>
  <c r="BR1234" i="10"/>
  <c r="BR1282" i="10"/>
  <c r="BR1366" i="10"/>
  <c r="BR1414" i="10"/>
  <c r="BR221" i="10"/>
  <c r="BR365" i="10"/>
  <c r="BR509" i="10"/>
  <c r="BR653" i="10"/>
  <c r="BR797" i="10"/>
  <c r="BR941" i="10"/>
  <c r="BR1047" i="10"/>
  <c r="BR1059" i="10"/>
  <c r="BR1071" i="10"/>
  <c r="BR1083" i="10"/>
  <c r="BR1095" i="10"/>
  <c r="BR1107" i="10"/>
  <c r="BR1119" i="10"/>
  <c r="BR1131" i="10"/>
  <c r="BR1143" i="10"/>
  <c r="BR1155" i="10"/>
  <c r="BR1167" i="10"/>
  <c r="BR1179" i="10"/>
  <c r="BR1191" i="10"/>
  <c r="BR1203" i="10"/>
  <c r="BR1215" i="10"/>
  <c r="BR1227" i="10"/>
  <c r="BR1239" i="10"/>
  <c r="BR1251" i="10"/>
  <c r="BR1263" i="10"/>
  <c r="BR1275" i="10"/>
  <c r="BR1287" i="10"/>
  <c r="BR1299" i="10"/>
  <c r="BR1311" i="10"/>
  <c r="BR1323" i="10"/>
  <c r="BR1335" i="10"/>
  <c r="BR1347" i="10"/>
  <c r="BR1359" i="10"/>
  <c r="BR1371" i="10"/>
  <c r="BR1383" i="10"/>
  <c r="BR1395" i="10"/>
  <c r="BR1407" i="10"/>
  <c r="BR1065" i="10"/>
  <c r="BR1233" i="10"/>
  <c r="BR1413" i="10"/>
  <c r="BR1025" i="10"/>
  <c r="BR1342" i="10"/>
  <c r="BR233" i="10"/>
  <c r="BR377" i="10"/>
  <c r="BR521" i="10"/>
  <c r="BR665" i="10"/>
  <c r="BR809" i="10"/>
  <c r="BR953" i="10"/>
  <c r="BR1048" i="10"/>
  <c r="BR1060" i="10"/>
  <c r="BR1072" i="10"/>
  <c r="BR1084" i="10"/>
  <c r="BR1096" i="10"/>
  <c r="BR1108" i="10"/>
  <c r="BR1120" i="10"/>
  <c r="BR1132" i="10"/>
  <c r="BR1144" i="10"/>
  <c r="BR1156" i="10"/>
  <c r="BR1168" i="10"/>
  <c r="BR1180" i="10"/>
  <c r="BR1192" i="10"/>
  <c r="BR1204" i="10"/>
  <c r="BR1216" i="10"/>
  <c r="BR1228" i="10"/>
  <c r="BR1240" i="10"/>
  <c r="BR1252" i="10"/>
  <c r="BR1264" i="10"/>
  <c r="BR1276" i="10"/>
  <c r="BR1288" i="10"/>
  <c r="BR1300" i="10"/>
  <c r="BR1312" i="10"/>
  <c r="BR1324" i="10"/>
  <c r="BR1336" i="10"/>
  <c r="BR1348" i="10"/>
  <c r="BR1360" i="10"/>
  <c r="BR1372" i="10"/>
  <c r="BR1384" i="10"/>
  <c r="BR1396" i="10"/>
  <c r="BR1408" i="10"/>
  <c r="BR1053" i="10"/>
  <c r="BR1173" i="10"/>
  <c r="BR1317" i="10"/>
  <c r="BR881" i="10"/>
  <c r="BR1294" i="10"/>
  <c r="BR245" i="10"/>
  <c r="BR389" i="10"/>
  <c r="BR533" i="10"/>
  <c r="BR677" i="10"/>
  <c r="BR821" i="10"/>
  <c r="BR965" i="10"/>
  <c r="BR1049" i="10"/>
  <c r="BR1061" i="10"/>
  <c r="BR1073" i="10"/>
  <c r="BR1085" i="10"/>
  <c r="BR1097" i="10"/>
  <c r="BR1109" i="10"/>
  <c r="BR1121" i="10"/>
  <c r="BR1133" i="10"/>
  <c r="BR1145" i="10"/>
  <c r="BR1157" i="10"/>
  <c r="BR1169" i="10"/>
  <c r="BR1181" i="10"/>
  <c r="BR1193" i="10"/>
  <c r="BR1205" i="10"/>
  <c r="BR1217" i="10"/>
  <c r="BR1229" i="10"/>
  <c r="BR1241" i="10"/>
  <c r="BR1253" i="10"/>
  <c r="BR1265" i="10"/>
  <c r="BR1277" i="10"/>
  <c r="BR1289" i="10"/>
  <c r="BR1301" i="10"/>
  <c r="BR1313" i="10"/>
  <c r="BR1325" i="10"/>
  <c r="BR1337" i="10"/>
  <c r="BR1349" i="10"/>
  <c r="BR1361" i="10"/>
  <c r="BR1373" i="10"/>
  <c r="BR1385" i="10"/>
  <c r="BR1397" i="10"/>
  <c r="BR1409" i="10"/>
  <c r="BR869" i="10"/>
  <c r="BR1149" i="10"/>
  <c r="BR1305" i="10"/>
  <c r="BR1078" i="10"/>
  <c r="BR257" i="10"/>
  <c r="BR401" i="10"/>
  <c r="BR545" i="10"/>
  <c r="BR689" i="10"/>
  <c r="BR833" i="10"/>
  <c r="BR977" i="10"/>
  <c r="BR1050" i="10"/>
  <c r="BR1062" i="10"/>
  <c r="BR1074" i="10"/>
  <c r="BR1086" i="10"/>
  <c r="BR1098" i="10"/>
  <c r="BR1110" i="10"/>
  <c r="BR1122" i="10"/>
  <c r="BR1134" i="10"/>
  <c r="BR1146" i="10"/>
  <c r="BR1158" i="10"/>
  <c r="BR1170" i="10"/>
  <c r="BR1182" i="10"/>
  <c r="BR1194" i="10"/>
  <c r="BR1206" i="10"/>
  <c r="BR1218" i="10"/>
  <c r="BR1230" i="10"/>
  <c r="BR1242" i="10"/>
  <c r="BR1254" i="10"/>
  <c r="BR1266" i="10"/>
  <c r="BR1278" i="10"/>
  <c r="BR1290" i="10"/>
  <c r="BR1302" i="10"/>
  <c r="BR1314" i="10"/>
  <c r="BR1326" i="10"/>
  <c r="BR1338" i="10"/>
  <c r="BR1350" i="10"/>
  <c r="BR1362" i="10"/>
  <c r="BR1374" i="10"/>
  <c r="BR1386" i="10"/>
  <c r="BR1398" i="10"/>
  <c r="BR1410" i="10"/>
  <c r="BR437" i="10"/>
  <c r="BR1209" i="10"/>
  <c r="BR1377" i="10"/>
  <c r="BR1054" i="10"/>
  <c r="BR1306" i="10"/>
  <c r="BR269" i="10"/>
  <c r="BR413" i="10"/>
  <c r="BR557" i="10"/>
  <c r="BR701" i="10"/>
  <c r="BR845" i="10"/>
  <c r="BR989" i="10"/>
  <c r="BR1051" i="10"/>
  <c r="BR1063" i="10"/>
  <c r="BR1075" i="10"/>
  <c r="BR1087" i="10"/>
  <c r="BR1099" i="10"/>
  <c r="BR1111" i="10"/>
  <c r="BR1123" i="10"/>
  <c r="BR1135" i="10"/>
  <c r="BR1147" i="10"/>
  <c r="BR1159" i="10"/>
  <c r="BR1171" i="10"/>
  <c r="BR1183" i="10"/>
  <c r="BR1195" i="10"/>
  <c r="BR1207" i="10"/>
  <c r="BR1219" i="10"/>
  <c r="BR1231" i="10"/>
  <c r="BR1243" i="10"/>
  <c r="BR1255" i="10"/>
  <c r="BR1267" i="10"/>
  <c r="BR1279" i="10"/>
  <c r="BR1291" i="10"/>
  <c r="BR1303" i="10"/>
  <c r="BR1315" i="10"/>
  <c r="BR1327" i="10"/>
  <c r="BR1339" i="10"/>
  <c r="BR1351" i="10"/>
  <c r="BR1363" i="10"/>
  <c r="BR1375" i="10"/>
  <c r="BR1387" i="10"/>
  <c r="BR1399" i="10"/>
  <c r="BR1411" i="10"/>
  <c r="BR1221" i="10"/>
  <c r="BR1389" i="10"/>
  <c r="BR593" i="10"/>
  <c r="BR1114" i="10"/>
  <c r="BR1162" i="10"/>
  <c r="BR1222" i="10"/>
  <c r="BR1270" i="10"/>
  <c r="BR1354" i="10"/>
  <c r="BR281" i="10"/>
  <c r="BR425" i="10"/>
  <c r="BR569" i="10"/>
  <c r="BR713" i="10"/>
  <c r="BR857" i="10"/>
  <c r="BR1001" i="10"/>
  <c r="BR1052" i="10"/>
  <c r="BR1064" i="10"/>
  <c r="BR1076" i="10"/>
  <c r="BR1088" i="10"/>
  <c r="BR1100" i="10"/>
  <c r="BR1112" i="10"/>
  <c r="BR1124" i="10"/>
  <c r="BR1136" i="10"/>
  <c r="BR1148" i="10"/>
  <c r="BR1160" i="10"/>
  <c r="BR1172" i="10"/>
  <c r="BR1184" i="10"/>
  <c r="BR1196" i="10"/>
  <c r="BR1208" i="10"/>
  <c r="BR1220" i="10"/>
  <c r="BR1232" i="10"/>
  <c r="BR1244" i="10"/>
  <c r="BR1256" i="10"/>
  <c r="BR1268" i="10"/>
  <c r="BR1280" i="10"/>
  <c r="BR1292" i="10"/>
  <c r="BR1304" i="10"/>
  <c r="BR1316" i="10"/>
  <c r="BR1328" i="10"/>
  <c r="BR1340" i="10"/>
  <c r="BR1352" i="10"/>
  <c r="BR1364" i="10"/>
  <c r="BR1376" i="10"/>
  <c r="BR1388" i="10"/>
  <c r="BR1400" i="10"/>
  <c r="BR1412" i="10"/>
  <c r="BR293" i="10"/>
  <c r="BR1089" i="10"/>
  <c r="BR1185" i="10"/>
  <c r="BR1269" i="10"/>
  <c r="BR1341" i="10"/>
  <c r="BR449" i="10"/>
  <c r="BR1138" i="10"/>
  <c r="BR1198" i="10"/>
  <c r="BR1258" i="10"/>
  <c r="BR1330" i="10"/>
  <c r="BR1402" i="10"/>
  <c r="BY10" i="10"/>
  <c r="BY22" i="10"/>
  <c r="BY34" i="10"/>
  <c r="BY46" i="10"/>
  <c r="BY58" i="10"/>
  <c r="BY70" i="10"/>
  <c r="BY82" i="10"/>
  <c r="BY12" i="10"/>
  <c r="BY24" i="10"/>
  <c r="BY36" i="10"/>
  <c r="BY48" i="10"/>
  <c r="BY60" i="10"/>
  <c r="BY13" i="10"/>
  <c r="BY25" i="10"/>
  <c r="BY9" i="10"/>
  <c r="BY27" i="10"/>
  <c r="BY41" i="10"/>
  <c r="BY55" i="10"/>
  <c r="BY69" i="10"/>
  <c r="BY83" i="10"/>
  <c r="BY95" i="10"/>
  <c r="BY107" i="10"/>
  <c r="BY119" i="10"/>
  <c r="BY131" i="10"/>
  <c r="BY143" i="10"/>
  <c r="BY155" i="10"/>
  <c r="BY167" i="10"/>
  <c r="BY179" i="10"/>
  <c r="BY191" i="10"/>
  <c r="BY203" i="10"/>
  <c r="BY215" i="10"/>
  <c r="BY227" i="10"/>
  <c r="BY239" i="10"/>
  <c r="BY251" i="10"/>
  <c r="BY263" i="10"/>
  <c r="BY275" i="10"/>
  <c r="BY287" i="10"/>
  <c r="BY299" i="10"/>
  <c r="BY311" i="10"/>
  <c r="BY323" i="10"/>
  <c r="BY335" i="10"/>
  <c r="BY347" i="10"/>
  <c r="BY359" i="10"/>
  <c r="BY371" i="10"/>
  <c r="BY383" i="10"/>
  <c r="BY395" i="10"/>
  <c r="BY407" i="10"/>
  <c r="BY419" i="10"/>
  <c r="BY431" i="10"/>
  <c r="BY443" i="10"/>
  <c r="BY455" i="10"/>
  <c r="BY467" i="10"/>
  <c r="BY479" i="10"/>
  <c r="BY491" i="10"/>
  <c r="BY503" i="10"/>
  <c r="BY515" i="10"/>
  <c r="BY527" i="10"/>
  <c r="BY539" i="10"/>
  <c r="BY551" i="10"/>
  <c r="BY563" i="10"/>
  <c r="BY575" i="10"/>
  <c r="BY587" i="10"/>
  <c r="BY599" i="10"/>
  <c r="BY611" i="10"/>
  <c r="BY623" i="10"/>
  <c r="BY635" i="10"/>
  <c r="BY647" i="10"/>
  <c r="BY659" i="10"/>
  <c r="BY671" i="10"/>
  <c r="BY683" i="10"/>
  <c r="BY695" i="10"/>
  <c r="BY707" i="10"/>
  <c r="BY719" i="10"/>
  <c r="BY731" i="10"/>
  <c r="BY743" i="10"/>
  <c r="BY755" i="10"/>
  <c r="BY767" i="10"/>
  <c r="BY11" i="10"/>
  <c r="BY28" i="10"/>
  <c r="BY42" i="10"/>
  <c r="BY56" i="10"/>
  <c r="BY71" i="10"/>
  <c r="BY84" i="10"/>
  <c r="BY96" i="10"/>
  <c r="BY108" i="10"/>
  <c r="BY120" i="10"/>
  <c r="BY132" i="10"/>
  <c r="BY144" i="10"/>
  <c r="BY156" i="10"/>
  <c r="BY168" i="10"/>
  <c r="BY180" i="10"/>
  <c r="BY192" i="10"/>
  <c r="BY204" i="10"/>
  <c r="BY216" i="10"/>
  <c r="BY228" i="10"/>
  <c r="BY240" i="10"/>
  <c r="BY252" i="10"/>
  <c r="BY264" i="10"/>
  <c r="BY276" i="10"/>
  <c r="BY288" i="10"/>
  <c r="BY300" i="10"/>
  <c r="BY312" i="10"/>
  <c r="BY324" i="10"/>
  <c r="BY336" i="10"/>
  <c r="BY348" i="10"/>
  <c r="BY360" i="10"/>
  <c r="BY372" i="10"/>
  <c r="BY384" i="10"/>
  <c r="BY396" i="10"/>
  <c r="BY408" i="10"/>
  <c r="BY420" i="10"/>
  <c r="BY432" i="10"/>
  <c r="BY444" i="10"/>
  <c r="BY456" i="10"/>
  <c r="BY468" i="10"/>
  <c r="BY480" i="10"/>
  <c r="BY492" i="10"/>
  <c r="BY504" i="10"/>
  <c r="BY516" i="10"/>
  <c r="BY528" i="10"/>
  <c r="BY540" i="10"/>
  <c r="BY552" i="10"/>
  <c r="BY564" i="10"/>
  <c r="BY576" i="10"/>
  <c r="BY588" i="10"/>
  <c r="BY600" i="10"/>
  <c r="BY612" i="10"/>
  <c r="BY624" i="10"/>
  <c r="BY636" i="10"/>
  <c r="BY648" i="10"/>
  <c r="BY660" i="10"/>
  <c r="BY672" i="10"/>
  <c r="BY684" i="10"/>
  <c r="BY696" i="10"/>
  <c r="BY708" i="10"/>
  <c r="BY720" i="10"/>
  <c r="BY732" i="10"/>
  <c r="BY744" i="10"/>
  <c r="BY756" i="10"/>
  <c r="BY768" i="10"/>
  <c r="BY14" i="10"/>
  <c r="BY29" i="10"/>
  <c r="BY43" i="10"/>
  <c r="BY57" i="10"/>
  <c r="BY72" i="10"/>
  <c r="BY85" i="10"/>
  <c r="BY97" i="10"/>
  <c r="BY109" i="10"/>
  <c r="BY121" i="10"/>
  <c r="BY133" i="10"/>
  <c r="BY145" i="10"/>
  <c r="BY157" i="10"/>
  <c r="BY169" i="10"/>
  <c r="BY181" i="10"/>
  <c r="BY193" i="10"/>
  <c r="BY205" i="10"/>
  <c r="BY217" i="10"/>
  <c r="BY229" i="10"/>
  <c r="BY241" i="10"/>
  <c r="BY253" i="10"/>
  <c r="BY265" i="10"/>
  <c r="BY277" i="10"/>
  <c r="BY289" i="10"/>
  <c r="BY301" i="10"/>
  <c r="BY313" i="10"/>
  <c r="BY325" i="10"/>
  <c r="BY337" i="10"/>
  <c r="BY349" i="10"/>
  <c r="BY361" i="10"/>
  <c r="BY373" i="10"/>
  <c r="BY385" i="10"/>
  <c r="BY397" i="10"/>
  <c r="BY409" i="10"/>
  <c r="BY421" i="10"/>
  <c r="BY433" i="10"/>
  <c r="BY445" i="10"/>
  <c r="BY457" i="10"/>
  <c r="BY469" i="10"/>
  <c r="BY481" i="10"/>
  <c r="BY493" i="10"/>
  <c r="BY505" i="10"/>
  <c r="BY517" i="10"/>
  <c r="BY529" i="10"/>
  <c r="BY541" i="10"/>
  <c r="BY553" i="10"/>
  <c r="BY565" i="10"/>
  <c r="BY577" i="10"/>
  <c r="BY589" i="10"/>
  <c r="BY601" i="10"/>
  <c r="BY613" i="10"/>
  <c r="BY625" i="10"/>
  <c r="BY637" i="10"/>
  <c r="BY649" i="10"/>
  <c r="BY661" i="10"/>
  <c r="BY673" i="10"/>
  <c r="BY685" i="10"/>
  <c r="BY697" i="10"/>
  <c r="BY709" i="10"/>
  <c r="BY721" i="10"/>
  <c r="BY733" i="10"/>
  <c r="BY745" i="10"/>
  <c r="BY757" i="10"/>
  <c r="BY15" i="10"/>
  <c r="BY30" i="10"/>
  <c r="BY44" i="10"/>
  <c r="BY59" i="10"/>
  <c r="BY73" i="10"/>
  <c r="BY86" i="10"/>
  <c r="BY98" i="10"/>
  <c r="BY110" i="10"/>
  <c r="BY122" i="10"/>
  <c r="BY134" i="10"/>
  <c r="BY146" i="10"/>
  <c r="BY158" i="10"/>
  <c r="BY170" i="10"/>
  <c r="BY182" i="10"/>
  <c r="BY194" i="10"/>
  <c r="BY206" i="10"/>
  <c r="BY218" i="10"/>
  <c r="BY230" i="10"/>
  <c r="BY242" i="10"/>
  <c r="BY254" i="10"/>
  <c r="BY266" i="10"/>
  <c r="BY278" i="10"/>
  <c r="BY290" i="10"/>
  <c r="BY302" i="10"/>
  <c r="BY314" i="10"/>
  <c r="BY326" i="10"/>
  <c r="BY338" i="10"/>
  <c r="BY350" i="10"/>
  <c r="BY362" i="10"/>
  <c r="BY374" i="10"/>
  <c r="BY386" i="10"/>
  <c r="BY398" i="10"/>
  <c r="BY410" i="10"/>
  <c r="BY422" i="10"/>
  <c r="BY434" i="10"/>
  <c r="BY446" i="10"/>
  <c r="BY458" i="10"/>
  <c r="BY470" i="10"/>
  <c r="BY482" i="10"/>
  <c r="BY494" i="10"/>
  <c r="BY506" i="10"/>
  <c r="BY518" i="10"/>
  <c r="BY530" i="10"/>
  <c r="BY542" i="10"/>
  <c r="BY554" i="10"/>
  <c r="BY566" i="10"/>
  <c r="BY578" i="10"/>
  <c r="BY590" i="10"/>
  <c r="BY602" i="10"/>
  <c r="BY614" i="10"/>
  <c r="BY626" i="10"/>
  <c r="BY638" i="10"/>
  <c r="BY650" i="10"/>
  <c r="BY662" i="10"/>
  <c r="BY674" i="10"/>
  <c r="BY686" i="10"/>
  <c r="BY698" i="10"/>
  <c r="BY710" i="10"/>
  <c r="BY722" i="10"/>
  <c r="BY734" i="10"/>
  <c r="BY746" i="10"/>
  <c r="BY758" i="10"/>
  <c r="BY16" i="10"/>
  <c r="BY31" i="10"/>
  <c r="BY45" i="10"/>
  <c r="BY61" i="10"/>
  <c r="BY74" i="10"/>
  <c r="BY87" i="10"/>
  <c r="BY99" i="10"/>
  <c r="BY111" i="10"/>
  <c r="BY123" i="10"/>
  <c r="BY135" i="10"/>
  <c r="BY147" i="10"/>
  <c r="BY159" i="10"/>
  <c r="BY171" i="10"/>
  <c r="BY183" i="10"/>
  <c r="BY195" i="10"/>
  <c r="BY207" i="10"/>
  <c r="BY219" i="10"/>
  <c r="BY231" i="10"/>
  <c r="BY243" i="10"/>
  <c r="BY255" i="10"/>
  <c r="BY267" i="10"/>
  <c r="BY279" i="10"/>
  <c r="BY291" i="10"/>
  <c r="BY303" i="10"/>
  <c r="BY315" i="10"/>
  <c r="BY327" i="10"/>
  <c r="BY339" i="10"/>
  <c r="BY351" i="10"/>
  <c r="BY363" i="10"/>
  <c r="BY375" i="10"/>
  <c r="BY387" i="10"/>
  <c r="BY399" i="10"/>
  <c r="BY411" i="10"/>
  <c r="BY423" i="10"/>
  <c r="BY435" i="10"/>
  <c r="BY447" i="10"/>
  <c r="BY459" i="10"/>
  <c r="BY471" i="10"/>
  <c r="BY483" i="10"/>
  <c r="BY495" i="10"/>
  <c r="BY507" i="10"/>
  <c r="BY519" i="10"/>
  <c r="BY531" i="10"/>
  <c r="BY543" i="10"/>
  <c r="BY555" i="10"/>
  <c r="BY567" i="10"/>
  <c r="BY579" i="10"/>
  <c r="BY591" i="10"/>
  <c r="BY603" i="10"/>
  <c r="BY615" i="10"/>
  <c r="BY627" i="10"/>
  <c r="BY639" i="10"/>
  <c r="BY651" i="10"/>
  <c r="BY663" i="10"/>
  <c r="BY675" i="10"/>
  <c r="BY687" i="10"/>
  <c r="BY699" i="10"/>
  <c r="BY711" i="10"/>
  <c r="BY723" i="10"/>
  <c r="BY735" i="10"/>
  <c r="BY747" i="10"/>
  <c r="BY759" i="10"/>
  <c r="BY17" i="10"/>
  <c r="BY32" i="10"/>
  <c r="BY47" i="10"/>
  <c r="BY62" i="10"/>
  <c r="BY75" i="10"/>
  <c r="BY88" i="10"/>
  <c r="BY100" i="10"/>
  <c r="BY112" i="10"/>
  <c r="BY124" i="10"/>
  <c r="BY136" i="10"/>
  <c r="BY148" i="10"/>
  <c r="BY160" i="10"/>
  <c r="BY172" i="10"/>
  <c r="BY184" i="10"/>
  <c r="BY196" i="10"/>
  <c r="BY208" i="10"/>
  <c r="BY220" i="10"/>
  <c r="BY232" i="10"/>
  <c r="BY244" i="10"/>
  <c r="BY256" i="10"/>
  <c r="BY268" i="10"/>
  <c r="BY280" i="10"/>
  <c r="BY292" i="10"/>
  <c r="BY304" i="10"/>
  <c r="BY316" i="10"/>
  <c r="BY328" i="10"/>
  <c r="BY340" i="10"/>
  <c r="BY352" i="10"/>
  <c r="BY364" i="10"/>
  <c r="BY376" i="10"/>
  <c r="BY388" i="10"/>
  <c r="BY400" i="10"/>
  <c r="BY412" i="10"/>
  <c r="BY424" i="10"/>
  <c r="BY436" i="10"/>
  <c r="BY448" i="10"/>
  <c r="BY460" i="10"/>
  <c r="BY472" i="10"/>
  <c r="BY484" i="10"/>
  <c r="BY496" i="10"/>
  <c r="BY508" i="10"/>
  <c r="BY520" i="10"/>
  <c r="BY532" i="10"/>
  <c r="BY544" i="10"/>
  <c r="BY556" i="10"/>
  <c r="BY568" i="10"/>
  <c r="BY580" i="10"/>
  <c r="BY592" i="10"/>
  <c r="BY604" i="10"/>
  <c r="BY616" i="10"/>
  <c r="BY628" i="10"/>
  <c r="BY640" i="10"/>
  <c r="BY652" i="10"/>
  <c r="BY664" i="10"/>
  <c r="BY676" i="10"/>
  <c r="BY688" i="10"/>
  <c r="BY700" i="10"/>
  <c r="BY712" i="10"/>
  <c r="BY724" i="10"/>
  <c r="BY736" i="10"/>
  <c r="BY748" i="10"/>
  <c r="BY760" i="10"/>
  <c r="BY18" i="10"/>
  <c r="BY33" i="10"/>
  <c r="BY49" i="10"/>
  <c r="BY63" i="10"/>
  <c r="BY76" i="10"/>
  <c r="BY89" i="10"/>
  <c r="BY101" i="10"/>
  <c r="BY113" i="10"/>
  <c r="BY125" i="10"/>
  <c r="BY137" i="10"/>
  <c r="BY149" i="10"/>
  <c r="BY161" i="10"/>
  <c r="BY173" i="10"/>
  <c r="BY185" i="10"/>
  <c r="BY197" i="10"/>
  <c r="BY209" i="10"/>
  <c r="BY221" i="10"/>
  <c r="BY233" i="10"/>
  <c r="BY245" i="10"/>
  <c r="BY257" i="10"/>
  <c r="BY269" i="10"/>
  <c r="BY281" i="10"/>
  <c r="BY293" i="10"/>
  <c r="BY305" i="10"/>
  <c r="BY317" i="10"/>
  <c r="BY329" i="10"/>
  <c r="BY341" i="10"/>
  <c r="BY353" i="10"/>
  <c r="BY365" i="10"/>
  <c r="BY377" i="10"/>
  <c r="BY389" i="10"/>
  <c r="BY401" i="10"/>
  <c r="BY413" i="10"/>
  <c r="BY425" i="10"/>
  <c r="BY437" i="10"/>
  <c r="BY449" i="10"/>
  <c r="BY461" i="10"/>
  <c r="BY473" i="10"/>
  <c r="BY485" i="10"/>
  <c r="BY497" i="10"/>
  <c r="BY509" i="10"/>
  <c r="BY521" i="10"/>
  <c r="BY533" i="10"/>
  <c r="BY545" i="10"/>
  <c r="BY557" i="10"/>
  <c r="BY569" i="10"/>
  <c r="BY581" i="10"/>
  <c r="BY593" i="10"/>
  <c r="BY605" i="10"/>
  <c r="BY617" i="10"/>
  <c r="BY629" i="10"/>
  <c r="BY641" i="10"/>
  <c r="BY653" i="10"/>
  <c r="BY665" i="10"/>
  <c r="BY677" i="10"/>
  <c r="BY689" i="10"/>
  <c r="BY701" i="10"/>
  <c r="BY713" i="10"/>
  <c r="BY725" i="10"/>
  <c r="BY737" i="10"/>
  <c r="BY749" i="10"/>
  <c r="BY761" i="10"/>
  <c r="BY4" i="10"/>
  <c r="BY19" i="10"/>
  <c r="BY35" i="10"/>
  <c r="BY50" i="10"/>
  <c r="BY64" i="10"/>
  <c r="BY77" i="10"/>
  <c r="BY90" i="10"/>
  <c r="BY102" i="10"/>
  <c r="BY114" i="10"/>
  <c r="BY126" i="10"/>
  <c r="BY138" i="10"/>
  <c r="BY150" i="10"/>
  <c r="BY162" i="10"/>
  <c r="BY174" i="10"/>
  <c r="BY186" i="10"/>
  <c r="BY198" i="10"/>
  <c r="BY210" i="10"/>
  <c r="BY222" i="10"/>
  <c r="BY234" i="10"/>
  <c r="BY246" i="10"/>
  <c r="BY258" i="10"/>
  <c r="BY270" i="10"/>
  <c r="BY282" i="10"/>
  <c r="BY294" i="10"/>
  <c r="BY306" i="10"/>
  <c r="BY318" i="10"/>
  <c r="BY330" i="10"/>
  <c r="BY342" i="10"/>
  <c r="BY354" i="10"/>
  <c r="BY366" i="10"/>
  <c r="BY378" i="10"/>
  <c r="BY390" i="10"/>
  <c r="BY402" i="10"/>
  <c r="BY414" i="10"/>
  <c r="BY426" i="10"/>
  <c r="BY438" i="10"/>
  <c r="BY450" i="10"/>
  <c r="BY462" i="10"/>
  <c r="BY474" i="10"/>
  <c r="BY486" i="10"/>
  <c r="BY498" i="10"/>
  <c r="BY510" i="10"/>
  <c r="BY522" i="10"/>
  <c r="BY534" i="10"/>
  <c r="BY546" i="10"/>
  <c r="BY558" i="10"/>
  <c r="BY570" i="10"/>
  <c r="BY582" i="10"/>
  <c r="BY594" i="10"/>
  <c r="BY606" i="10"/>
  <c r="BY618" i="10"/>
  <c r="BY630" i="10"/>
  <c r="BY642" i="10"/>
  <c r="BY654" i="10"/>
  <c r="BY666" i="10"/>
  <c r="BY678" i="10"/>
  <c r="BY690" i="10"/>
  <c r="BY702" i="10"/>
  <c r="BY714" i="10"/>
  <c r="BY726" i="10"/>
  <c r="BY738" i="10"/>
  <c r="BY750" i="10"/>
  <c r="BY762" i="10"/>
  <c r="BY5" i="10"/>
  <c r="BY20" i="10"/>
  <c r="BY37" i="10"/>
  <c r="BY51" i="10"/>
  <c r="BY65" i="10"/>
  <c r="BY78" i="10"/>
  <c r="BY91" i="10"/>
  <c r="BY103" i="10"/>
  <c r="BY115" i="10"/>
  <c r="BY127" i="10"/>
  <c r="BY139" i="10"/>
  <c r="BY151" i="10"/>
  <c r="BY163" i="10"/>
  <c r="BY175" i="10"/>
  <c r="BY187" i="10"/>
  <c r="BY199" i="10"/>
  <c r="BY211" i="10"/>
  <c r="BY223" i="10"/>
  <c r="BY235" i="10"/>
  <c r="BY247" i="10"/>
  <c r="BY259" i="10"/>
  <c r="BY271" i="10"/>
  <c r="BY283" i="10"/>
  <c r="BY295" i="10"/>
  <c r="BY307" i="10"/>
  <c r="BY319" i="10"/>
  <c r="BY331" i="10"/>
  <c r="BY343" i="10"/>
  <c r="BY355" i="10"/>
  <c r="BY367" i="10"/>
  <c r="BY379" i="10"/>
  <c r="BY391" i="10"/>
  <c r="BY403" i="10"/>
  <c r="BY415" i="10"/>
  <c r="BY427" i="10"/>
  <c r="BY439" i="10"/>
  <c r="BY451" i="10"/>
  <c r="BY463" i="10"/>
  <c r="BY475" i="10"/>
  <c r="BY487" i="10"/>
  <c r="BY499" i="10"/>
  <c r="BY511" i="10"/>
  <c r="BY523" i="10"/>
  <c r="BY6" i="10"/>
  <c r="BY21" i="10"/>
  <c r="BY38" i="10"/>
  <c r="BY52" i="10"/>
  <c r="BY66" i="10"/>
  <c r="BY79" i="10"/>
  <c r="BY92" i="10"/>
  <c r="BY104" i="10"/>
  <c r="BY116" i="10"/>
  <c r="BY128" i="10"/>
  <c r="BY140" i="10"/>
  <c r="BY152" i="10"/>
  <c r="BY164" i="10"/>
  <c r="BY176" i="10"/>
  <c r="BY188" i="10"/>
  <c r="BY200" i="10"/>
  <c r="BY212" i="10"/>
  <c r="BY224" i="10"/>
  <c r="BY236" i="10"/>
  <c r="BY248" i="10"/>
  <c r="BY260" i="10"/>
  <c r="BY272" i="10"/>
  <c r="BY284" i="10"/>
  <c r="BY296" i="10"/>
  <c r="BY308" i="10"/>
  <c r="BY320" i="10"/>
  <c r="BY332" i="10"/>
  <c r="BY344" i="10"/>
  <c r="BY356" i="10"/>
  <c r="BY368" i="10"/>
  <c r="BY380" i="10"/>
  <c r="BY392" i="10"/>
  <c r="BY404" i="10"/>
  <c r="BY416" i="10"/>
  <c r="BY428" i="10"/>
  <c r="BY440" i="10"/>
  <c r="BY452" i="10"/>
  <c r="BY464" i="10"/>
  <c r="BY476" i="10"/>
  <c r="BY488" i="10"/>
  <c r="BY500" i="10"/>
  <c r="BY512" i="10"/>
  <c r="BY524" i="10"/>
  <c r="BY536" i="10"/>
  <c r="BY548" i="10"/>
  <c r="BY560" i="10"/>
  <c r="BY572" i="10"/>
  <c r="BY584" i="10"/>
  <c r="BY596" i="10"/>
  <c r="BY608" i="10"/>
  <c r="BY620" i="10"/>
  <c r="BY632" i="10"/>
  <c r="BY644" i="10"/>
  <c r="BY656" i="10"/>
  <c r="BY668" i="10"/>
  <c r="BY680" i="10"/>
  <c r="BY692" i="10"/>
  <c r="BY704" i="10"/>
  <c r="BY716" i="10"/>
  <c r="BY728" i="10"/>
  <c r="BY740" i="10"/>
  <c r="BY752" i="10"/>
  <c r="BY764" i="10"/>
  <c r="BY39" i="10"/>
  <c r="BY117" i="10"/>
  <c r="BY189" i="10"/>
  <c r="BY261" i="10"/>
  <c r="BY333" i="10"/>
  <c r="BY405" i="10"/>
  <c r="BY477" i="10"/>
  <c r="BY538" i="10"/>
  <c r="BY586" i="10"/>
  <c r="BY634" i="10"/>
  <c r="BY682" i="10"/>
  <c r="BY730" i="10"/>
  <c r="BY771" i="10"/>
  <c r="BY783" i="10"/>
  <c r="BY795" i="10"/>
  <c r="BY807" i="10"/>
  <c r="BY819" i="10"/>
  <c r="BY831" i="10"/>
  <c r="BY843" i="10"/>
  <c r="BY855" i="10"/>
  <c r="BY867" i="10"/>
  <c r="BY879" i="10"/>
  <c r="BY891" i="10"/>
  <c r="BY903" i="10"/>
  <c r="BY915" i="10"/>
  <c r="BY927" i="10"/>
  <c r="BY939" i="10"/>
  <c r="BY951" i="10"/>
  <c r="BY963" i="10"/>
  <c r="BY975" i="10"/>
  <c r="BY987" i="10"/>
  <c r="BY999" i="10"/>
  <c r="BY1011" i="10"/>
  <c r="BY1023" i="10"/>
  <c r="BY1035" i="10"/>
  <c r="BY1047" i="10"/>
  <c r="BY1059" i="10"/>
  <c r="BY1071" i="10"/>
  <c r="BY1083" i="10"/>
  <c r="BY1095" i="10"/>
  <c r="BY1107" i="10"/>
  <c r="BY1119" i="10"/>
  <c r="BY1131" i="10"/>
  <c r="BY1143" i="10"/>
  <c r="BY1155" i="10"/>
  <c r="BY1167" i="10"/>
  <c r="BY1179" i="10"/>
  <c r="BY1191" i="10"/>
  <c r="BY1203" i="10"/>
  <c r="BY1215" i="10"/>
  <c r="BY1227" i="10"/>
  <c r="BY1239" i="10"/>
  <c r="BY1251" i="10"/>
  <c r="BY1263" i="10"/>
  <c r="BY1275" i="10"/>
  <c r="BY1287" i="10"/>
  <c r="BY1299" i="10"/>
  <c r="BY1311" i="10"/>
  <c r="BY1323" i="10"/>
  <c r="BY1335" i="10"/>
  <c r="BY1347" i="10"/>
  <c r="BY1359" i="10"/>
  <c r="BY1371" i="10"/>
  <c r="BY1383" i="10"/>
  <c r="BY1395" i="10"/>
  <c r="BY1407" i="10"/>
  <c r="BY40" i="10"/>
  <c r="BY118" i="10"/>
  <c r="BY190" i="10"/>
  <c r="BY262" i="10"/>
  <c r="BY334" i="10"/>
  <c r="BY406" i="10"/>
  <c r="BY478" i="10"/>
  <c r="BY547" i="10"/>
  <c r="BY595" i="10"/>
  <c r="BY643" i="10"/>
  <c r="BY691" i="10"/>
  <c r="BY739" i="10"/>
  <c r="BY772" i="10"/>
  <c r="BY784" i="10"/>
  <c r="BY796" i="10"/>
  <c r="BY808" i="10"/>
  <c r="BY820" i="10"/>
  <c r="BY832" i="10"/>
  <c r="BY844" i="10"/>
  <c r="BY856" i="10"/>
  <c r="BY868" i="10"/>
  <c r="BY880" i="10"/>
  <c r="BY892" i="10"/>
  <c r="BY904" i="10"/>
  <c r="BY916" i="10"/>
  <c r="BY928" i="10"/>
  <c r="BY940" i="10"/>
  <c r="BY952" i="10"/>
  <c r="BY964" i="10"/>
  <c r="BY976" i="10"/>
  <c r="BY988" i="10"/>
  <c r="BY1000" i="10"/>
  <c r="BY1012" i="10"/>
  <c r="BY1024" i="10"/>
  <c r="BY1036" i="10"/>
  <c r="BY1048" i="10"/>
  <c r="BY1060" i="10"/>
  <c r="BY1072" i="10"/>
  <c r="BY1084" i="10"/>
  <c r="BY1096" i="10"/>
  <c r="BY1108" i="10"/>
  <c r="BY1120" i="10"/>
  <c r="BY1132" i="10"/>
  <c r="BY1144" i="10"/>
  <c r="BY1156" i="10"/>
  <c r="BY1168" i="10"/>
  <c r="BY1180" i="10"/>
  <c r="BY1192" i="10"/>
  <c r="BY1204" i="10"/>
  <c r="BY1216" i="10"/>
  <c r="BY1228" i="10"/>
  <c r="BY1240" i="10"/>
  <c r="BY1252" i="10"/>
  <c r="BY1264" i="10"/>
  <c r="BY1276" i="10"/>
  <c r="BY1288" i="10"/>
  <c r="BY1300" i="10"/>
  <c r="BY1312" i="10"/>
  <c r="BY1324" i="10"/>
  <c r="BY1336" i="10"/>
  <c r="BY1348" i="10"/>
  <c r="BY1360" i="10"/>
  <c r="BY1372" i="10"/>
  <c r="BY1384" i="10"/>
  <c r="BY1396" i="10"/>
  <c r="BY1408" i="10"/>
  <c r="BY53" i="10"/>
  <c r="BY129" i="10"/>
  <c r="BY201" i="10"/>
  <c r="BY273" i="10"/>
  <c r="BY345" i="10"/>
  <c r="BY417" i="10"/>
  <c r="BY489" i="10"/>
  <c r="BY549" i="10"/>
  <c r="BY597" i="10"/>
  <c r="BY645" i="10"/>
  <c r="BY693" i="10"/>
  <c r="BY741" i="10"/>
  <c r="BY773" i="10"/>
  <c r="BY785" i="10"/>
  <c r="BY797" i="10"/>
  <c r="BY809" i="10"/>
  <c r="BY821" i="10"/>
  <c r="BY833" i="10"/>
  <c r="BY845" i="10"/>
  <c r="BY857" i="10"/>
  <c r="BY869" i="10"/>
  <c r="BY881" i="10"/>
  <c r="BY893" i="10"/>
  <c r="BY905" i="10"/>
  <c r="BY917" i="10"/>
  <c r="BY929" i="10"/>
  <c r="BY941" i="10"/>
  <c r="BY953" i="10"/>
  <c r="BY965" i="10"/>
  <c r="BY977" i="10"/>
  <c r="BY989" i="10"/>
  <c r="BY1001" i="10"/>
  <c r="BY1013" i="10"/>
  <c r="BY1025" i="10"/>
  <c r="BY1037" i="10"/>
  <c r="BY1049" i="10"/>
  <c r="BY1061" i="10"/>
  <c r="BY1073" i="10"/>
  <c r="BY1085" i="10"/>
  <c r="BY1097" i="10"/>
  <c r="BY1109" i="10"/>
  <c r="BY1121" i="10"/>
  <c r="BY1133" i="10"/>
  <c r="BY1145" i="10"/>
  <c r="BY1157" i="10"/>
  <c r="BY1169" i="10"/>
  <c r="BY1181" i="10"/>
  <c r="BY1193" i="10"/>
  <c r="BY1205" i="10"/>
  <c r="BY1217" i="10"/>
  <c r="BY1229" i="10"/>
  <c r="BY1241" i="10"/>
  <c r="BY1253" i="10"/>
  <c r="BY1265" i="10"/>
  <c r="BY1277" i="10"/>
  <c r="BY1289" i="10"/>
  <c r="BY1301" i="10"/>
  <c r="BY1313" i="10"/>
  <c r="BY1325" i="10"/>
  <c r="BY1337" i="10"/>
  <c r="BY1349" i="10"/>
  <c r="BY1361" i="10"/>
  <c r="BY1373" i="10"/>
  <c r="BY1385" i="10"/>
  <c r="BY1397" i="10"/>
  <c r="BY1409" i="10"/>
  <c r="BY54" i="10"/>
  <c r="BY130" i="10"/>
  <c r="BY202" i="10"/>
  <c r="BY274" i="10"/>
  <c r="BY346" i="10"/>
  <c r="BY418" i="10"/>
  <c r="BY490" i="10"/>
  <c r="BY550" i="10"/>
  <c r="BY598" i="10"/>
  <c r="BY646" i="10"/>
  <c r="BY694" i="10"/>
  <c r="BY742" i="10"/>
  <c r="BY774" i="10"/>
  <c r="BY786" i="10"/>
  <c r="BY798" i="10"/>
  <c r="BY810" i="10"/>
  <c r="BY822" i="10"/>
  <c r="BY834" i="10"/>
  <c r="BY846" i="10"/>
  <c r="BY858" i="10"/>
  <c r="BY870" i="10"/>
  <c r="BY882" i="10"/>
  <c r="BY894" i="10"/>
  <c r="BY906" i="10"/>
  <c r="BY918" i="10"/>
  <c r="BY930" i="10"/>
  <c r="BY942" i="10"/>
  <c r="BY954" i="10"/>
  <c r="BY966" i="10"/>
  <c r="BY978" i="10"/>
  <c r="BY990" i="10"/>
  <c r="BY1002" i="10"/>
  <c r="BY1014" i="10"/>
  <c r="BY1026" i="10"/>
  <c r="BY1038" i="10"/>
  <c r="BY1050" i="10"/>
  <c r="BY1062" i="10"/>
  <c r="BY1074" i="10"/>
  <c r="BY1086" i="10"/>
  <c r="BY1098" i="10"/>
  <c r="BY1110" i="10"/>
  <c r="BY1122" i="10"/>
  <c r="BY1134" i="10"/>
  <c r="BY1146" i="10"/>
  <c r="BY1158" i="10"/>
  <c r="BY1170" i="10"/>
  <c r="BY1182" i="10"/>
  <c r="BY1194" i="10"/>
  <c r="BY1206" i="10"/>
  <c r="BY1218" i="10"/>
  <c r="BY1230" i="10"/>
  <c r="BY1242" i="10"/>
  <c r="BY1254" i="10"/>
  <c r="BY1266" i="10"/>
  <c r="BY1278" i="10"/>
  <c r="BY1290" i="10"/>
  <c r="BY1302" i="10"/>
  <c r="BY1314" i="10"/>
  <c r="BY1326" i="10"/>
  <c r="BY1338" i="10"/>
  <c r="BY1350" i="10"/>
  <c r="BY1362" i="10"/>
  <c r="BY1374" i="10"/>
  <c r="BY1386" i="10"/>
  <c r="BY1398" i="10"/>
  <c r="BY1410" i="10"/>
  <c r="BY67" i="10"/>
  <c r="BY141" i="10"/>
  <c r="BY213" i="10"/>
  <c r="BY285" i="10"/>
  <c r="BY357" i="10"/>
  <c r="BY429" i="10"/>
  <c r="BY501" i="10"/>
  <c r="BY559" i="10"/>
  <c r="BY607" i="10"/>
  <c r="BY655" i="10"/>
  <c r="BY703" i="10"/>
  <c r="BY751" i="10"/>
  <c r="BY775" i="10"/>
  <c r="BY787" i="10"/>
  <c r="BY799" i="10"/>
  <c r="BY811" i="10"/>
  <c r="BY823" i="10"/>
  <c r="BY835" i="10"/>
  <c r="BY847" i="10"/>
  <c r="BY859" i="10"/>
  <c r="BY871" i="10"/>
  <c r="BY883" i="10"/>
  <c r="BY895" i="10"/>
  <c r="BY907" i="10"/>
  <c r="BY919" i="10"/>
  <c r="BY931" i="10"/>
  <c r="BY943" i="10"/>
  <c r="BY955" i="10"/>
  <c r="BY967" i="10"/>
  <c r="BY979" i="10"/>
  <c r="BY991" i="10"/>
  <c r="BY1003" i="10"/>
  <c r="BY1015" i="10"/>
  <c r="BY1027" i="10"/>
  <c r="BY1039" i="10"/>
  <c r="BY1051" i="10"/>
  <c r="BY1063" i="10"/>
  <c r="BY1075" i="10"/>
  <c r="BY1087" i="10"/>
  <c r="BY1099" i="10"/>
  <c r="BY1111" i="10"/>
  <c r="BY1123" i="10"/>
  <c r="BY1135" i="10"/>
  <c r="BY1147" i="10"/>
  <c r="BY1159" i="10"/>
  <c r="BY1171" i="10"/>
  <c r="BY1183" i="10"/>
  <c r="BY1195" i="10"/>
  <c r="BY1207" i="10"/>
  <c r="BY1219" i="10"/>
  <c r="BY1231" i="10"/>
  <c r="BY1243" i="10"/>
  <c r="BY1255" i="10"/>
  <c r="BY1267" i="10"/>
  <c r="BY1279" i="10"/>
  <c r="BY1291" i="10"/>
  <c r="BY1303" i="10"/>
  <c r="BY1315" i="10"/>
  <c r="BY1327" i="10"/>
  <c r="BY1339" i="10"/>
  <c r="BY1351" i="10"/>
  <c r="BY1363" i="10"/>
  <c r="BY1375" i="10"/>
  <c r="BY1387" i="10"/>
  <c r="BY1399" i="10"/>
  <c r="BY1411" i="10"/>
  <c r="BY68" i="10"/>
  <c r="BY142" i="10"/>
  <c r="BY214" i="10"/>
  <c r="BY286" i="10"/>
  <c r="BY358" i="10"/>
  <c r="BY430" i="10"/>
  <c r="BY502" i="10"/>
  <c r="BY561" i="10"/>
  <c r="BY609" i="10"/>
  <c r="BY657" i="10"/>
  <c r="BY705" i="10"/>
  <c r="BY753" i="10"/>
  <c r="BY776" i="10"/>
  <c r="BY788" i="10"/>
  <c r="BY800" i="10"/>
  <c r="BY812" i="10"/>
  <c r="BY824" i="10"/>
  <c r="BY836" i="10"/>
  <c r="BY848" i="10"/>
  <c r="BY860" i="10"/>
  <c r="BY872" i="10"/>
  <c r="BY884" i="10"/>
  <c r="BY896" i="10"/>
  <c r="BY908" i="10"/>
  <c r="BY920" i="10"/>
  <c r="BY932" i="10"/>
  <c r="BY944" i="10"/>
  <c r="BY956" i="10"/>
  <c r="BY968" i="10"/>
  <c r="BY980" i="10"/>
  <c r="BY992" i="10"/>
  <c r="BY1004" i="10"/>
  <c r="BY1016" i="10"/>
  <c r="BY1028" i="10"/>
  <c r="BY1040" i="10"/>
  <c r="BY1052" i="10"/>
  <c r="BY1064" i="10"/>
  <c r="BY1076" i="10"/>
  <c r="BY1088" i="10"/>
  <c r="BY1100" i="10"/>
  <c r="BY1112" i="10"/>
  <c r="BY1124" i="10"/>
  <c r="BY1136" i="10"/>
  <c r="BY1148" i="10"/>
  <c r="BY1160" i="10"/>
  <c r="BY1172" i="10"/>
  <c r="BY1184" i="10"/>
  <c r="BY1196" i="10"/>
  <c r="BY1208" i="10"/>
  <c r="BY1220" i="10"/>
  <c r="BY1232" i="10"/>
  <c r="BY1244" i="10"/>
  <c r="BY1256" i="10"/>
  <c r="BY1268" i="10"/>
  <c r="BY1280" i="10"/>
  <c r="BY1292" i="10"/>
  <c r="BY1304" i="10"/>
  <c r="BY1316" i="10"/>
  <c r="BY1328" i="10"/>
  <c r="BY1340" i="10"/>
  <c r="BY1352" i="10"/>
  <c r="BY1364" i="10"/>
  <c r="BY1376" i="10"/>
  <c r="BY1388" i="10"/>
  <c r="BY1400" i="10"/>
  <c r="BY1412" i="10"/>
  <c r="BY80" i="10"/>
  <c r="BY153" i="10"/>
  <c r="BY225" i="10"/>
  <c r="BY297" i="10"/>
  <c r="BY369" i="10"/>
  <c r="BY441" i="10"/>
  <c r="BY513" i="10"/>
  <c r="BY562" i="10"/>
  <c r="BY610" i="10"/>
  <c r="BY658" i="10"/>
  <c r="BY706" i="10"/>
  <c r="BY754" i="10"/>
  <c r="BY777" i="10"/>
  <c r="BY789" i="10"/>
  <c r="BY801" i="10"/>
  <c r="BY813" i="10"/>
  <c r="BY825" i="10"/>
  <c r="BY837" i="10"/>
  <c r="BY849" i="10"/>
  <c r="BY861" i="10"/>
  <c r="BY873" i="10"/>
  <c r="BY885" i="10"/>
  <c r="BY897" i="10"/>
  <c r="BY909" i="10"/>
  <c r="BY921" i="10"/>
  <c r="BY933" i="10"/>
  <c r="BY945" i="10"/>
  <c r="BY957" i="10"/>
  <c r="BY969" i="10"/>
  <c r="BY981" i="10"/>
  <c r="BY993" i="10"/>
  <c r="BY1005" i="10"/>
  <c r="BY1017" i="10"/>
  <c r="BY1029" i="10"/>
  <c r="BY1041" i="10"/>
  <c r="BY1053" i="10"/>
  <c r="BY1065" i="10"/>
  <c r="BY1077" i="10"/>
  <c r="BY1089" i="10"/>
  <c r="BY1101" i="10"/>
  <c r="BY1113" i="10"/>
  <c r="BY1125" i="10"/>
  <c r="BY1137" i="10"/>
  <c r="BY1149" i="10"/>
  <c r="BY1161" i="10"/>
  <c r="BY1173" i="10"/>
  <c r="BY1185" i="10"/>
  <c r="BY1197" i="10"/>
  <c r="BY1209" i="10"/>
  <c r="BY1221" i="10"/>
  <c r="BY1233" i="10"/>
  <c r="BY1245" i="10"/>
  <c r="BY1257" i="10"/>
  <c r="BY1269" i="10"/>
  <c r="BY1281" i="10"/>
  <c r="BY1293" i="10"/>
  <c r="BY1305" i="10"/>
  <c r="BY1317" i="10"/>
  <c r="BY1329" i="10"/>
  <c r="BY1341" i="10"/>
  <c r="BY1353" i="10"/>
  <c r="BY1365" i="10"/>
  <c r="BY1377" i="10"/>
  <c r="BY1389" i="10"/>
  <c r="BY1401" i="10"/>
  <c r="BY1413" i="10"/>
  <c r="BY81" i="10"/>
  <c r="BY154" i="10"/>
  <c r="BY226" i="10"/>
  <c r="BY298" i="10"/>
  <c r="BY370" i="10"/>
  <c r="BY442" i="10"/>
  <c r="BY514" i="10"/>
  <c r="BY571" i="10"/>
  <c r="BY619" i="10"/>
  <c r="BY667" i="10"/>
  <c r="BY715" i="10"/>
  <c r="BY763" i="10"/>
  <c r="BY778" i="10"/>
  <c r="BY790" i="10"/>
  <c r="BY802" i="10"/>
  <c r="BY814" i="10"/>
  <c r="BY826" i="10"/>
  <c r="BY838" i="10"/>
  <c r="BY850" i="10"/>
  <c r="BY862" i="10"/>
  <c r="BY874" i="10"/>
  <c r="BY886" i="10"/>
  <c r="BY898" i="10"/>
  <c r="BY910" i="10"/>
  <c r="BY922" i="10"/>
  <c r="BY934" i="10"/>
  <c r="BY946" i="10"/>
  <c r="BY958" i="10"/>
  <c r="BY970" i="10"/>
  <c r="BY982" i="10"/>
  <c r="BY994" i="10"/>
  <c r="BY1006" i="10"/>
  <c r="BY1018" i="10"/>
  <c r="BY1030" i="10"/>
  <c r="BY1042" i="10"/>
  <c r="BY1054" i="10"/>
  <c r="BY1066" i="10"/>
  <c r="BY1078" i="10"/>
  <c r="BY1090" i="10"/>
  <c r="BY1102" i="10"/>
  <c r="BY1114" i="10"/>
  <c r="BY1126" i="10"/>
  <c r="BY1138" i="10"/>
  <c r="BY1150" i="10"/>
  <c r="BY1162" i="10"/>
  <c r="BY1174" i="10"/>
  <c r="BY1186" i="10"/>
  <c r="BY1198" i="10"/>
  <c r="BY1210" i="10"/>
  <c r="BY1222" i="10"/>
  <c r="BY1234" i="10"/>
  <c r="BY1246" i="10"/>
  <c r="BY1258" i="10"/>
  <c r="BY1270" i="10"/>
  <c r="BY1282" i="10"/>
  <c r="BY1294" i="10"/>
  <c r="BY1306" i="10"/>
  <c r="BY1318" i="10"/>
  <c r="BY1330" i="10"/>
  <c r="BY1342" i="10"/>
  <c r="BY1354" i="10"/>
  <c r="BY1366" i="10"/>
  <c r="BY1378" i="10"/>
  <c r="BY1390" i="10"/>
  <c r="BY1402" i="10"/>
  <c r="BY1414" i="10"/>
  <c r="BY7" i="10"/>
  <c r="BY93" i="10"/>
  <c r="BY165" i="10"/>
  <c r="BY237" i="10"/>
  <c r="BY309" i="10"/>
  <c r="BY381" i="10"/>
  <c r="BY453" i="10"/>
  <c r="BY525" i="10"/>
  <c r="BY573" i="10"/>
  <c r="BY621" i="10"/>
  <c r="BY669" i="10"/>
  <c r="BY717" i="10"/>
  <c r="BY765" i="10"/>
  <c r="BY779" i="10"/>
  <c r="BY791" i="10"/>
  <c r="BY803" i="10"/>
  <c r="BY815" i="10"/>
  <c r="BY827" i="10"/>
  <c r="BY839" i="10"/>
  <c r="BY851" i="10"/>
  <c r="BY863" i="10"/>
  <c r="BY875" i="10"/>
  <c r="BY887" i="10"/>
  <c r="BY899" i="10"/>
  <c r="BY911" i="10"/>
  <c r="BY923" i="10"/>
  <c r="BY935" i="10"/>
  <c r="BY947" i="10"/>
  <c r="BY959" i="10"/>
  <c r="BY971" i="10"/>
  <c r="BY983" i="10"/>
  <c r="BY995" i="10"/>
  <c r="BY1007" i="10"/>
  <c r="BY1019" i="10"/>
  <c r="BY1031" i="10"/>
  <c r="BY1043" i="10"/>
  <c r="BY1055" i="10"/>
  <c r="BY1067" i="10"/>
  <c r="BY1079" i="10"/>
  <c r="BY1091" i="10"/>
  <c r="BY1103" i="10"/>
  <c r="BY1115" i="10"/>
  <c r="BY1127" i="10"/>
  <c r="BY1139" i="10"/>
  <c r="BY1151" i="10"/>
  <c r="BY1163" i="10"/>
  <c r="BY1175" i="10"/>
  <c r="BY1187" i="10"/>
  <c r="BY1199" i="10"/>
  <c r="BY1211" i="10"/>
  <c r="BY1223" i="10"/>
  <c r="BY1235" i="10"/>
  <c r="BY1247" i="10"/>
  <c r="BY1259" i="10"/>
  <c r="BY1271" i="10"/>
  <c r="BY1283" i="10"/>
  <c r="BY1295" i="10"/>
  <c r="BY1307" i="10"/>
  <c r="BY1319" i="10"/>
  <c r="BY1331" i="10"/>
  <c r="BY1343" i="10"/>
  <c r="BY1355" i="10"/>
  <c r="BY1367" i="10"/>
  <c r="BY1379" i="10"/>
  <c r="BY1391" i="10"/>
  <c r="BY1403" i="10"/>
  <c r="BY1415" i="10"/>
  <c r="BY8" i="10"/>
  <c r="BY94" i="10"/>
  <c r="BY166" i="10"/>
  <c r="BY238" i="10"/>
  <c r="BY310" i="10"/>
  <c r="BY382" i="10"/>
  <c r="BY454" i="10"/>
  <c r="BY526" i="10"/>
  <c r="BY574" i="10"/>
  <c r="BY622" i="10"/>
  <c r="BY670" i="10"/>
  <c r="BY718" i="10"/>
  <c r="BY766" i="10"/>
  <c r="BY780" i="10"/>
  <c r="BY792" i="10"/>
  <c r="BY804" i="10"/>
  <c r="BY816" i="10"/>
  <c r="BY828" i="10"/>
  <c r="BY840" i="10"/>
  <c r="BY852" i="10"/>
  <c r="BY864" i="10"/>
  <c r="BY876" i="10"/>
  <c r="BY888" i="10"/>
  <c r="BY900" i="10"/>
  <c r="BY912" i="10"/>
  <c r="BY924" i="10"/>
  <c r="BY936" i="10"/>
  <c r="BY948" i="10"/>
  <c r="BY960" i="10"/>
  <c r="BY972" i="10"/>
  <c r="BY984" i="10"/>
  <c r="BY996" i="10"/>
  <c r="BY1008" i="10"/>
  <c r="BY1020" i="10"/>
  <c r="BY1032" i="10"/>
  <c r="BY1044" i="10"/>
  <c r="BY1056" i="10"/>
  <c r="BY1068" i="10"/>
  <c r="BY1080" i="10"/>
  <c r="BY1092" i="10"/>
  <c r="BY1104" i="10"/>
  <c r="BY1116" i="10"/>
  <c r="BY1128" i="10"/>
  <c r="BY1140" i="10"/>
  <c r="BY1152" i="10"/>
  <c r="BY1164" i="10"/>
  <c r="BY1176" i="10"/>
  <c r="BY1188" i="10"/>
  <c r="BY1200" i="10"/>
  <c r="BY1212" i="10"/>
  <c r="BY1224" i="10"/>
  <c r="BY1236" i="10"/>
  <c r="BY1248" i="10"/>
  <c r="BY1260" i="10"/>
  <c r="BY1272" i="10"/>
  <c r="BY1284" i="10"/>
  <c r="BY1296" i="10"/>
  <c r="BY1308" i="10"/>
  <c r="BY1320" i="10"/>
  <c r="BY1332" i="10"/>
  <c r="BY1344" i="10"/>
  <c r="BY1356" i="10"/>
  <c r="BY1368" i="10"/>
  <c r="BY1380" i="10"/>
  <c r="BY1392" i="10"/>
  <c r="BY1404" i="10"/>
  <c r="BY1416" i="10"/>
  <c r="BY249" i="10"/>
  <c r="BY631" i="10"/>
  <c r="BY805" i="10"/>
  <c r="BY877" i="10"/>
  <c r="BY949" i="10"/>
  <c r="BY1021" i="10"/>
  <c r="BY1093" i="10"/>
  <c r="BY1165" i="10"/>
  <c r="BY1237" i="10"/>
  <c r="BY1309" i="10"/>
  <c r="BY1381" i="10"/>
  <c r="BY250" i="10"/>
  <c r="BY633" i="10"/>
  <c r="BY806" i="10"/>
  <c r="BY878" i="10"/>
  <c r="BY950" i="10"/>
  <c r="BY1022" i="10"/>
  <c r="BY1094" i="10"/>
  <c r="BY1166" i="10"/>
  <c r="BY1238" i="10"/>
  <c r="BY1310" i="10"/>
  <c r="BY1382" i="10"/>
  <c r="BY321" i="10"/>
  <c r="BY679" i="10"/>
  <c r="BY817" i="10"/>
  <c r="BY889" i="10"/>
  <c r="BY961" i="10"/>
  <c r="BY1033" i="10"/>
  <c r="BY1105" i="10"/>
  <c r="BY1177" i="10"/>
  <c r="BY1249" i="10"/>
  <c r="BY1321" i="10"/>
  <c r="BY1393" i="10"/>
  <c r="BY322" i="10"/>
  <c r="BY681" i="10"/>
  <c r="BY818" i="10"/>
  <c r="BY890" i="10"/>
  <c r="BY962" i="10"/>
  <c r="BY1034" i="10"/>
  <c r="BY1106" i="10"/>
  <c r="BY1178" i="10"/>
  <c r="BY1250" i="10"/>
  <c r="BY1322" i="10"/>
  <c r="BY1394" i="10"/>
  <c r="BY393" i="10"/>
  <c r="BY727" i="10"/>
  <c r="BY829" i="10"/>
  <c r="BY901" i="10"/>
  <c r="BY973" i="10"/>
  <c r="BY1045" i="10"/>
  <c r="BY1117" i="10"/>
  <c r="BY1189" i="10"/>
  <c r="BY1261" i="10"/>
  <c r="BY1333" i="10"/>
  <c r="BY1405" i="10"/>
  <c r="BY394" i="10"/>
  <c r="BY729" i="10"/>
  <c r="BY830" i="10"/>
  <c r="BY902" i="10"/>
  <c r="BY974" i="10"/>
  <c r="BY1046" i="10"/>
  <c r="BY1118" i="10"/>
  <c r="BY1190" i="10"/>
  <c r="BY1262" i="10"/>
  <c r="BY1334" i="10"/>
  <c r="BY1406" i="10"/>
  <c r="BY23" i="10"/>
  <c r="BY465" i="10"/>
  <c r="BY769" i="10"/>
  <c r="BY841" i="10"/>
  <c r="BY913" i="10"/>
  <c r="BY985" i="10"/>
  <c r="BY1057" i="10"/>
  <c r="BY1129" i="10"/>
  <c r="BY1201" i="10"/>
  <c r="BY1273" i="10"/>
  <c r="BY1345" i="10"/>
  <c r="BY1417" i="10"/>
  <c r="BY26" i="10"/>
  <c r="BY466" i="10"/>
  <c r="BY770" i="10"/>
  <c r="BY842" i="10"/>
  <c r="BY914" i="10"/>
  <c r="BY986" i="10"/>
  <c r="BY1058" i="10"/>
  <c r="BY1130" i="10"/>
  <c r="BY1202" i="10"/>
  <c r="BY1274" i="10"/>
  <c r="BY1346" i="10"/>
  <c r="BY105" i="10"/>
  <c r="BY535" i="10"/>
  <c r="BY781" i="10"/>
  <c r="BY853" i="10"/>
  <c r="BY925" i="10"/>
  <c r="BY997" i="10"/>
  <c r="BY1069" i="10"/>
  <c r="BY1141" i="10"/>
  <c r="BY1213" i="10"/>
  <c r="BY1285" i="10"/>
  <c r="BY1357" i="10"/>
  <c r="BY106" i="10"/>
  <c r="BY537" i="10"/>
  <c r="BY782" i="10"/>
  <c r="BY854" i="10"/>
  <c r="BY926" i="10"/>
  <c r="BY998" i="10"/>
  <c r="BY1070" i="10"/>
  <c r="BY1142" i="10"/>
  <c r="BY1214" i="10"/>
  <c r="BY1286" i="10"/>
  <c r="BY1358" i="10"/>
  <c r="BY178" i="10"/>
  <c r="BY585" i="10"/>
  <c r="BY794" i="10"/>
  <c r="BY866" i="10"/>
  <c r="BY938" i="10"/>
  <c r="BY1010" i="10"/>
  <c r="BY1082" i="10"/>
  <c r="BY1154" i="10"/>
  <c r="BY1226" i="10"/>
  <c r="BY1298" i="10"/>
  <c r="BY1370" i="10"/>
  <c r="BY177" i="10"/>
  <c r="BY583" i="10"/>
  <c r="BY793" i="10"/>
  <c r="BY865" i="10"/>
  <c r="BY937" i="10"/>
  <c r="BY1009" i="10"/>
  <c r="BY1081" i="10"/>
  <c r="BY1153" i="10"/>
  <c r="BY1225" i="10"/>
  <c r="BY1369" i="10"/>
  <c r="BY1297" i="10"/>
  <c r="BQ453" i="10"/>
  <c r="BQ500" i="10"/>
  <c r="BV453" i="10"/>
  <c r="CA453" i="10" s="1"/>
  <c r="BV4" i="10"/>
  <c r="CA4" i="10" s="1"/>
  <c r="BP453" i="10"/>
  <c r="CF453" i="10" a="1"/>
  <c r="CF453" i="10" s="1"/>
  <c r="CG453" i="10" s="1"/>
  <c r="CF465" i="10" a="1"/>
  <c r="CF465" i="10" s="1"/>
  <c r="CG465" i="10" s="1"/>
  <c r="CF477" i="10" a="1"/>
  <c r="CF477" i="10" s="1"/>
  <c r="CG477" i="10" s="1"/>
  <c r="CF7" i="10" a="1"/>
  <c r="CF7" i="10" s="1"/>
  <c r="CG7" i="10" s="1"/>
  <c r="CF496" i="10" a="1"/>
  <c r="CF496" i="10" s="1"/>
  <c r="CG496" i="10" s="1"/>
  <c r="CF507" i="10" a="1"/>
  <c r="CF507" i="10" s="1"/>
  <c r="CG507" i="10" s="1"/>
  <c r="CF518" i="10" a="1"/>
  <c r="CF518" i="10" s="1"/>
  <c r="CG518" i="10" s="1"/>
  <c r="CF530" i="10" a="1"/>
  <c r="CF530" i="10" s="1"/>
  <c r="CG530" i="10" s="1"/>
  <c r="CF9" i="10" a="1"/>
  <c r="CF9" i="10" s="1"/>
  <c r="CG9" i="10" s="1"/>
  <c r="CF551" i="10" a="1"/>
  <c r="CF551" i="10" s="1"/>
  <c r="CG551" i="10" s="1"/>
  <c r="CF15" i="10" a="1"/>
  <c r="CF15" i="10" s="1"/>
  <c r="CG15" i="10" s="1"/>
  <c r="CF563" i="10" a="1"/>
  <c r="CF563" i="10" s="1"/>
  <c r="CG563" i="10" s="1"/>
  <c r="CF574" i="10" a="1"/>
  <c r="CF574" i="10" s="1"/>
  <c r="CG574" i="10" s="1"/>
  <c r="CF577" i="10" a="1"/>
  <c r="CF577" i="10" s="1"/>
  <c r="CG577" i="10" s="1"/>
  <c r="CF587" i="10" a="1"/>
  <c r="CF587" i="10" s="1"/>
  <c r="CG587" i="10" s="1"/>
  <c r="CF598" i="10" a="1"/>
  <c r="CF598" i="10" s="1"/>
  <c r="CG598" i="10" s="1"/>
  <c r="CF610" i="10" a="1"/>
  <c r="CF610" i="10" s="1"/>
  <c r="CG610" i="10" s="1"/>
  <c r="CF44" i="10" a="1"/>
  <c r="CF44" i="10" s="1"/>
  <c r="CG44" i="10" s="1"/>
  <c r="CF622" i="10" a="1"/>
  <c r="CF622" i="10" s="1"/>
  <c r="CG622" i="10" s="1"/>
  <c r="CF633" i="10" a="1"/>
  <c r="CF633" i="10" s="1"/>
  <c r="CG633" i="10" s="1"/>
  <c r="CF62" i="10" a="1"/>
  <c r="CF62" i="10" s="1"/>
  <c r="CG62" i="10" s="1"/>
  <c r="CF646" i="10" a="1"/>
  <c r="CF646" i="10" s="1"/>
  <c r="CG646" i="10" s="1"/>
  <c r="CF68" i="10" a="1"/>
  <c r="CF68" i="10" s="1"/>
  <c r="CG68" i="10" s="1"/>
  <c r="CF657" i="10" a="1"/>
  <c r="CF657" i="10" s="1"/>
  <c r="CG657" i="10" s="1"/>
  <c r="CF669" i="10" a="1"/>
  <c r="CF669" i="10" s="1"/>
  <c r="CG669" i="10" s="1"/>
  <c r="CF87" i="10" a="1"/>
  <c r="CF87" i="10" s="1"/>
  <c r="CG87" i="10" s="1"/>
  <c r="CF682" i="10" a="1"/>
  <c r="CF682" i="10" s="1"/>
  <c r="CG682" i="10" s="1"/>
  <c r="CF94" i="10" a="1"/>
  <c r="CF94" i="10" s="1"/>
  <c r="CG94" i="10" s="1"/>
  <c r="CF693" i="10" a="1"/>
  <c r="CF693" i="10" s="1"/>
  <c r="CG693" i="10" s="1"/>
  <c r="CF101" i="10" a="1"/>
  <c r="CF101" i="10" s="1"/>
  <c r="CG101" i="10" s="1"/>
  <c r="CF705" i="10" a="1"/>
  <c r="CF705" i="10" s="1"/>
  <c r="CG705" i="10" s="1"/>
  <c r="CF716" i="10" a="1"/>
  <c r="CF716" i="10" s="1"/>
  <c r="CG716" i="10" s="1"/>
  <c r="CF118" i="10" a="1"/>
  <c r="CF118" i="10" s="1"/>
  <c r="CG118" i="10" s="1"/>
  <c r="CF729" i="10" a="1"/>
  <c r="CF729" i="10" s="1"/>
  <c r="CG729" i="10" s="1"/>
  <c r="CF125" i="10" a="1"/>
  <c r="CF125" i="10" s="1"/>
  <c r="CG125" i="10" s="1"/>
  <c r="CF741" i="10" a="1"/>
  <c r="CF741" i="10" s="1"/>
  <c r="CG741" i="10" s="1"/>
  <c r="CF752" i="10" a="1"/>
  <c r="CF752" i="10" s="1"/>
  <c r="CG752" i="10" s="1"/>
  <c r="CF755" i="10" a="1"/>
  <c r="CF755" i="10" s="1"/>
  <c r="CG755" i="10" s="1"/>
  <c r="CF144" i="10" a="1"/>
  <c r="CF144" i="10" s="1"/>
  <c r="CG144" i="10" s="1"/>
  <c r="CF773" i="10" a="1"/>
  <c r="CF773" i="10" s="1"/>
  <c r="CG773" i="10" s="1"/>
  <c r="CF147" i="10" a="1"/>
  <c r="CF147" i="10" s="1"/>
  <c r="CG147" i="10" s="1"/>
  <c r="CF793" i="10" a="1"/>
  <c r="CF793" i="10" s="1"/>
  <c r="CG793" i="10" s="1"/>
  <c r="CF152" i="10" a="1"/>
  <c r="CF152" i="10" s="1"/>
  <c r="CG152" i="10" s="1"/>
  <c r="CF812" i="10" a="1"/>
  <c r="CF812" i="10" s="1"/>
  <c r="CG812" i="10" s="1"/>
  <c r="CF819" i="10" a="1"/>
  <c r="CF819" i="10" s="1"/>
  <c r="CG819" i="10" s="1"/>
  <c r="CF827" i="10" a="1"/>
  <c r="CF827" i="10" s="1"/>
  <c r="CG827" i="10" s="1"/>
  <c r="CF834" i="10" a="1"/>
  <c r="CF834" i="10" s="1"/>
  <c r="CG834" i="10" s="1"/>
  <c r="CF848" i="10" a="1"/>
  <c r="CF848" i="10" s="1"/>
  <c r="CG848" i="10" s="1"/>
  <c r="CF165" i="10" a="1"/>
  <c r="CF165" i="10" s="1"/>
  <c r="CG165" i="10" s="1"/>
  <c r="CF864" i="10" a="1"/>
  <c r="CF864" i="10" s="1"/>
  <c r="CG864" i="10" s="1"/>
  <c r="CF870" i="10" a="1"/>
  <c r="CF870" i="10" s="1"/>
  <c r="CG870" i="10" s="1"/>
  <c r="CF876" i="10" a="1"/>
  <c r="CF876" i="10" s="1"/>
  <c r="CG876" i="10" s="1"/>
  <c r="CF173" i="10" a="1"/>
  <c r="CF173" i="10" s="1"/>
  <c r="CG173" i="10" s="1"/>
  <c r="CF893" i="10" a="1"/>
  <c r="CF893" i="10" s="1"/>
  <c r="CG893" i="10" s="1"/>
  <c r="CF900" i="10" a="1"/>
  <c r="CF900" i="10" s="1"/>
  <c r="CG900" i="10" s="1"/>
  <c r="CF910" i="10" a="1"/>
  <c r="CF910" i="10" s="1"/>
  <c r="CG910" i="10" s="1"/>
  <c r="CF184" i="10" a="1"/>
  <c r="CF184" i="10" s="1"/>
  <c r="CG184" i="10" s="1"/>
  <c r="CF921" i="10" a="1"/>
  <c r="CF921" i="10" s="1"/>
  <c r="CG921" i="10" s="1"/>
  <c r="CF190" i="10" a="1"/>
  <c r="CF190" i="10" s="1"/>
  <c r="CG190" i="10" s="1"/>
  <c r="CF929" i="10" a="1"/>
  <c r="CF929" i="10" s="1"/>
  <c r="CG929" i="10" s="1"/>
  <c r="CF939" i="10" a="1"/>
  <c r="CF939" i="10" s="1"/>
  <c r="CG939" i="10" s="1"/>
  <c r="CF202" i="10" a="1"/>
  <c r="CF202" i="10" s="1"/>
  <c r="CG202" i="10" s="1"/>
  <c r="CF949" i="10" a="1"/>
  <c r="CF949" i="10" s="1"/>
  <c r="CG949" i="10" s="1"/>
  <c r="CF208" i="10" a="1"/>
  <c r="CF208" i="10" s="1"/>
  <c r="CG208" i="10" s="1"/>
  <c r="CF958" i="10" a="1"/>
  <c r="CF958" i="10" s="1"/>
  <c r="CG958" i="10" s="1"/>
  <c r="CF968" i="10" a="1"/>
  <c r="CF968" i="10" s="1"/>
  <c r="CG968" i="10" s="1"/>
  <c r="CF221" i="10" a="1"/>
  <c r="CF221" i="10" s="1"/>
  <c r="CG221" i="10" s="1"/>
  <c r="CF979" i="10" a="1"/>
  <c r="CF979" i="10" s="1"/>
  <c r="CG979" i="10" s="1"/>
  <c r="CF226" i="10" a="1"/>
  <c r="CF226" i="10" s="1"/>
  <c r="CG226" i="10" s="1"/>
  <c r="CF988" i="10" a="1"/>
  <c r="CF988" i="10" s="1"/>
  <c r="CG988" i="10" s="1"/>
  <c r="CF998" i="10" a="1"/>
  <c r="CF998" i="10" s="1"/>
  <c r="CG998" i="10" s="1"/>
  <c r="CF1007" i="10" a="1"/>
  <c r="CF1007" i="10" s="1"/>
  <c r="CG1007" i="10" s="1"/>
  <c r="CF250" i="10" a="1"/>
  <c r="CF250" i="10" s="1"/>
  <c r="CG250" i="10" s="1"/>
  <c r="CF1025" i="10" a="1"/>
  <c r="CF1025" i="10" s="1"/>
  <c r="CG1025" i="10" s="1"/>
  <c r="CF254" i="10" a="1"/>
  <c r="CF254" i="10" s="1"/>
  <c r="CG254" i="10" s="1"/>
  <c r="CF1034" i="10" a="1"/>
  <c r="CF1034" i="10" s="1"/>
  <c r="CG1034" i="10" s="1"/>
  <c r="CF266" i="10" a="1"/>
  <c r="CF266" i="10" s="1"/>
  <c r="CG266" i="10" s="1"/>
  <c r="CF1051" i="10" a="1"/>
  <c r="CF1051" i="10" s="1"/>
  <c r="CG1051" i="10" s="1"/>
  <c r="CF279" i="10" a="1"/>
  <c r="CF279" i="10" s="1"/>
  <c r="CG279" i="10" s="1"/>
  <c r="CF454" i="10" a="1"/>
  <c r="CF454" i="10" s="1"/>
  <c r="CG454" i="10" s="1"/>
  <c r="CF466" i="10" a="1"/>
  <c r="CF466" i="10" s="1"/>
  <c r="CG466" i="10" s="1"/>
  <c r="CF478" i="10" a="1"/>
  <c r="CF478" i="10" s="1"/>
  <c r="CG478" i="10" s="1"/>
  <c r="CF486" i="10" a="1"/>
  <c r="CF486" i="10" s="1"/>
  <c r="CG486" i="10" s="1"/>
  <c r="CF497" i="10" a="1"/>
  <c r="CF497" i="10" s="1"/>
  <c r="CG497" i="10" s="1"/>
  <c r="CF508" i="10" a="1"/>
  <c r="CF508" i="10" s="1"/>
  <c r="CG508" i="10" s="1"/>
  <c r="CF519" i="10" a="1"/>
  <c r="CF519" i="10" s="1"/>
  <c r="CG519" i="10" s="1"/>
  <c r="CF531" i="10" a="1"/>
  <c r="CF531" i="10" s="1"/>
  <c r="CG531" i="10" s="1"/>
  <c r="CF10" i="10" a="1"/>
  <c r="CF10" i="10" s="1"/>
  <c r="CG10" i="10" s="1"/>
  <c r="CF552" i="10" a="1"/>
  <c r="CF552" i="10" s="1"/>
  <c r="CG552" i="10" s="1"/>
  <c r="CF16" i="10" a="1"/>
  <c r="CF16" i="10" s="1"/>
  <c r="CG16" i="10" s="1"/>
  <c r="CF564" i="10" a="1"/>
  <c r="CF564" i="10" s="1"/>
  <c r="CG564" i="10" s="1"/>
  <c r="CF22" i="10" a="1"/>
  <c r="CF22" i="10" s="1"/>
  <c r="CG22" i="10" s="1"/>
  <c r="CF578" i="10" a="1"/>
  <c r="CF578" i="10" s="1"/>
  <c r="CG578" i="10" s="1"/>
  <c r="CF588" i="10" a="1"/>
  <c r="CF588" i="10" s="1"/>
  <c r="CG588" i="10" s="1"/>
  <c r="CF599" i="10" a="1"/>
  <c r="CF599" i="10" s="1"/>
  <c r="CG599" i="10" s="1"/>
  <c r="CF39" i="10" a="1"/>
  <c r="CF39" i="10" s="1"/>
  <c r="CG39" i="10" s="1"/>
  <c r="CF611" i="10" a="1"/>
  <c r="CF611" i="10" s="1"/>
  <c r="CG611" i="10" s="1"/>
  <c r="CF45" i="10" a="1"/>
  <c r="CF45" i="10" s="1"/>
  <c r="CG45" i="10" s="1"/>
  <c r="CF623" i="10" a="1"/>
  <c r="CF623" i="10" s="1"/>
  <c r="CG623" i="10" s="1"/>
  <c r="CF634" i="10" a="1"/>
  <c r="CF634" i="10" s="1"/>
  <c r="CG634" i="10" s="1"/>
  <c r="CF63" i="10" a="1"/>
  <c r="CF63" i="10" s="1"/>
  <c r="CG63" i="10" s="1"/>
  <c r="CF647" i="10" a="1"/>
  <c r="CF647" i="10" s="1"/>
  <c r="CG647" i="10" s="1"/>
  <c r="CF69" i="10" a="1"/>
  <c r="CF69" i="10" s="1"/>
  <c r="CG69" i="10" s="1"/>
  <c r="CF658" i="10" a="1"/>
  <c r="CF658" i="10" s="1"/>
  <c r="CG658" i="10" s="1"/>
  <c r="CF670" i="10" a="1"/>
  <c r="CF670" i="10" s="1"/>
  <c r="CG670" i="10" s="1"/>
  <c r="CF671" i="10" a="1"/>
  <c r="CF671" i="10" s="1"/>
  <c r="CG671" i="10" s="1"/>
  <c r="CF683" i="10" a="1"/>
  <c r="CF683" i="10" s="1"/>
  <c r="CG683" i="10" s="1"/>
  <c r="CF95" i="10" a="1"/>
  <c r="CF95" i="10" s="1"/>
  <c r="CG95" i="10" s="1"/>
  <c r="CF694" i="10" a="1"/>
  <c r="CF694" i="10" s="1"/>
  <c r="CG694" i="10" s="1"/>
  <c r="CF706" i="10" a="1"/>
  <c r="CF706" i="10" s="1"/>
  <c r="CG706" i="10" s="1"/>
  <c r="CF717" i="10" a="1"/>
  <c r="CF717" i="10" s="1"/>
  <c r="CG717" i="10" s="1"/>
  <c r="CF119" i="10" a="1"/>
  <c r="CF119" i="10" s="1"/>
  <c r="CG119" i="10" s="1"/>
  <c r="CF730" i="10" a="1"/>
  <c r="CF730" i="10" s="1"/>
  <c r="CG730" i="10" s="1"/>
  <c r="CF126" i="10" a="1"/>
  <c r="CF126" i="10" s="1"/>
  <c r="CG126" i="10" s="1"/>
  <c r="CF742" i="10" a="1"/>
  <c r="CF742" i="10" s="1"/>
  <c r="CG742" i="10" s="1"/>
  <c r="CF132" i="10" a="1"/>
  <c r="CF132" i="10" s="1"/>
  <c r="CG132" i="10" s="1"/>
  <c r="CF141" i="10" a="1"/>
  <c r="CF141" i="10" s="1"/>
  <c r="CG141" i="10" s="1"/>
  <c r="CF764" i="10" a="1"/>
  <c r="CF764" i="10" s="1"/>
  <c r="CG764" i="10" s="1"/>
  <c r="CF774" i="10" a="1"/>
  <c r="CF774" i="10" s="1"/>
  <c r="CG774" i="10" s="1"/>
  <c r="CF148" i="10" a="1"/>
  <c r="CF148" i="10" s="1"/>
  <c r="CG148" i="10" s="1"/>
  <c r="CF150" i="10" a="1"/>
  <c r="CF150" i="10" s="1"/>
  <c r="CG150" i="10" s="1"/>
  <c r="CF153" i="10" a="1"/>
  <c r="CF153" i="10" s="1"/>
  <c r="CG153" i="10" s="1"/>
  <c r="CF820" i="10" a="1"/>
  <c r="CF820" i="10" s="1"/>
  <c r="CG820" i="10" s="1"/>
  <c r="CF828" i="10" a="1"/>
  <c r="CF828" i="10" s="1"/>
  <c r="CG828" i="10" s="1"/>
  <c r="CF835" i="10" a="1"/>
  <c r="CF835" i="10" s="1"/>
  <c r="CG835" i="10" s="1"/>
  <c r="CF841" i="10" a="1"/>
  <c r="CF841" i="10" s="1"/>
  <c r="CG841" i="10" s="1"/>
  <c r="CF849" i="10" a="1"/>
  <c r="CF849" i="10" s="1"/>
  <c r="CG849" i="10" s="1"/>
  <c r="CF871" i="10" a="1"/>
  <c r="CF871" i="10" s="1"/>
  <c r="CG871" i="10" s="1"/>
  <c r="CF877" i="10" a="1"/>
  <c r="CF877" i="10" s="1"/>
  <c r="CG877" i="10" s="1"/>
  <c r="CF901" i="10" a="1"/>
  <c r="CF901" i="10" s="1"/>
  <c r="CG901" i="10" s="1"/>
  <c r="CF176" i="10" a="1"/>
  <c r="CF176" i="10" s="1"/>
  <c r="CG176" i="10" s="1"/>
  <c r="CF911" i="10" a="1"/>
  <c r="CF911" i="10" s="1"/>
  <c r="CG911" i="10" s="1"/>
  <c r="CF930" i="10" a="1"/>
  <c r="CF930" i="10" s="1"/>
  <c r="CG930" i="10" s="1"/>
  <c r="CF940" i="10" a="1"/>
  <c r="CF940" i="10" s="1"/>
  <c r="CG940" i="10" s="1"/>
  <c r="CF203" i="10" a="1"/>
  <c r="CF203" i="10" s="1"/>
  <c r="CG203" i="10" s="1"/>
  <c r="CF959" i="10" a="1"/>
  <c r="CF959" i="10" s="1"/>
  <c r="CG959" i="10" s="1"/>
  <c r="CF969" i="10" a="1"/>
  <c r="CF969" i="10" s="1"/>
  <c r="CG969" i="10" s="1"/>
  <c r="CF222" i="10" a="1"/>
  <c r="CF222" i="10" s="1"/>
  <c r="CG222" i="10" s="1"/>
  <c r="CF989" i="10" a="1"/>
  <c r="CF989" i="10" s="1"/>
  <c r="CG989" i="10" s="1"/>
  <c r="CF999" i="10" a="1"/>
  <c r="CF999" i="10" s="1"/>
  <c r="CG999" i="10" s="1"/>
  <c r="CF238" i="10" a="1"/>
  <c r="CF238" i="10" s="1"/>
  <c r="CG238" i="10" s="1"/>
  <c r="CF1008" i="10" a="1"/>
  <c r="CF1008" i="10" s="1"/>
  <c r="CG1008" i="10" s="1"/>
  <c r="CF242" i="10" a="1"/>
  <c r="CF242" i="10" s="1"/>
  <c r="CG242" i="10" s="1"/>
  <c r="CF1016" i="10" a="1"/>
  <c r="CF1016" i="10" s="1"/>
  <c r="CG1016" i="10" s="1"/>
  <c r="CF1026" i="10" a="1"/>
  <c r="CF1026" i="10" s="1"/>
  <c r="CG1026" i="10" s="1"/>
  <c r="CF255" i="10" a="1"/>
  <c r="CF255" i="10" s="1"/>
  <c r="CG255" i="10" s="1"/>
  <c r="CF1035" i="10" a="1"/>
  <c r="CF1035" i="10" s="1"/>
  <c r="CG1035" i="10" s="1"/>
  <c r="CF1044" i="10" a="1"/>
  <c r="CF1044" i="10" s="1"/>
  <c r="CG1044" i="10" s="1"/>
  <c r="CF1060" i="10" a="1"/>
  <c r="CF1060" i="10" s="1"/>
  <c r="CG1060" i="10" s="1"/>
  <c r="CF280" i="10" a="1"/>
  <c r="CF280" i="10" s="1"/>
  <c r="CG280" i="10" s="1"/>
  <c r="CF455" i="10" a="1"/>
  <c r="CF455" i="10" s="1"/>
  <c r="CG455" i="10" s="1"/>
  <c r="CF467" i="10" a="1"/>
  <c r="CF467" i="10" s="1"/>
  <c r="CG467" i="10" s="1"/>
  <c r="CF4" i="10" a="1"/>
  <c r="CF4" i="10" s="1"/>
  <c r="CG4" i="10" s="1"/>
  <c r="CF487" i="10" a="1"/>
  <c r="CF487" i="10" s="1"/>
  <c r="CG487" i="10" s="1"/>
  <c r="CF498" i="10" a="1"/>
  <c r="CF498" i="10" s="1"/>
  <c r="CG498" i="10" s="1"/>
  <c r="CF509" i="10" a="1"/>
  <c r="CF509" i="10" s="1"/>
  <c r="CG509" i="10" s="1"/>
  <c r="CF520" i="10" a="1"/>
  <c r="CF520" i="10" s="1"/>
  <c r="CG520" i="10" s="1"/>
  <c r="CF532" i="10" a="1"/>
  <c r="CF532" i="10" s="1"/>
  <c r="CG532" i="10" s="1"/>
  <c r="CF541" i="10" a="1"/>
  <c r="CF541" i="10" s="1"/>
  <c r="CG541" i="10" s="1"/>
  <c r="CF553" i="10" a="1"/>
  <c r="CF553" i="10" s="1"/>
  <c r="CG553" i="10" s="1"/>
  <c r="CF17" i="10" a="1"/>
  <c r="CF17" i="10" s="1"/>
  <c r="CG17" i="10" s="1"/>
  <c r="CF565" i="10" a="1"/>
  <c r="CF565" i="10" s="1"/>
  <c r="CG565" i="10" s="1"/>
  <c r="CF23" i="10" a="1"/>
  <c r="CF23" i="10" s="1"/>
  <c r="CG23" i="10" s="1"/>
  <c r="CF579" i="10" a="1"/>
  <c r="CF579" i="10" s="1"/>
  <c r="CG579" i="10" s="1"/>
  <c r="CF589" i="10" a="1"/>
  <c r="CF589" i="10" s="1"/>
  <c r="CG589" i="10" s="1"/>
  <c r="CF600" i="10" a="1"/>
  <c r="CF600" i="10" s="1"/>
  <c r="CG600" i="10" s="1"/>
  <c r="CF40" i="10" a="1"/>
  <c r="CF40" i="10" s="1"/>
  <c r="CG40" i="10" s="1"/>
  <c r="CF612" i="10" a="1"/>
  <c r="CF612" i="10" s="1"/>
  <c r="CG612" i="10" s="1"/>
  <c r="CF46" i="10" a="1"/>
  <c r="CF46" i="10" s="1"/>
  <c r="CG46" i="10" s="1"/>
  <c r="CF635" i="10" a="1"/>
  <c r="CF635" i="10" s="1"/>
  <c r="CG635" i="10" s="1"/>
  <c r="CF64" i="10" a="1"/>
  <c r="CF64" i="10" s="1"/>
  <c r="CG64" i="10" s="1"/>
  <c r="CF648" i="10" a="1"/>
  <c r="CF648" i="10" s="1"/>
  <c r="CG648" i="10" s="1"/>
  <c r="CF70" i="10" a="1"/>
  <c r="CF70" i="10" s="1"/>
  <c r="CG70" i="10" s="1"/>
  <c r="CF659" i="10" a="1"/>
  <c r="CF659" i="10" s="1"/>
  <c r="CG659" i="10" s="1"/>
  <c r="CF77" i="10" a="1"/>
  <c r="CF77" i="10" s="1"/>
  <c r="CG77" i="10" s="1"/>
  <c r="CF672" i="10" a="1"/>
  <c r="CF672" i="10" s="1"/>
  <c r="CG672" i="10" s="1"/>
  <c r="CF684" i="10" a="1"/>
  <c r="CF684" i="10" s="1"/>
  <c r="CG684" i="10" s="1"/>
  <c r="CF96" i="10" a="1"/>
  <c r="CF96" i="10" s="1"/>
  <c r="CG96" i="10" s="1"/>
  <c r="CF695" i="10" a="1"/>
  <c r="CF695" i="10" s="1"/>
  <c r="CG695" i="10" s="1"/>
  <c r="CF102" i="10" a="1"/>
  <c r="CF102" i="10" s="1"/>
  <c r="CG102" i="10" s="1"/>
  <c r="CF707" i="10" a="1"/>
  <c r="CF707" i="10" s="1"/>
  <c r="CG707" i="10" s="1"/>
  <c r="CF718" i="10" a="1"/>
  <c r="CF718" i="10" s="1"/>
  <c r="CG718" i="10" s="1"/>
  <c r="CF120" i="10" a="1"/>
  <c r="CF120" i="10" s="1"/>
  <c r="CG120" i="10" s="1"/>
  <c r="CF731" i="10" a="1"/>
  <c r="CF731" i="10" s="1"/>
  <c r="CG731" i="10" s="1"/>
  <c r="CF127" i="10" a="1"/>
  <c r="CF127" i="10" s="1"/>
  <c r="CG127" i="10" s="1"/>
  <c r="CF743" i="10" a="1"/>
  <c r="CF743" i="10" s="1"/>
  <c r="CG743" i="10" s="1"/>
  <c r="CF133" i="10" a="1"/>
  <c r="CF133" i="10" s="1"/>
  <c r="CG133" i="10" s="1"/>
  <c r="CF756" i="10" a="1"/>
  <c r="CF756" i="10" s="1"/>
  <c r="CG756" i="10" s="1"/>
  <c r="CF765" i="10" a="1"/>
  <c r="CF765" i="10" s="1"/>
  <c r="CG765" i="10" s="1"/>
  <c r="CF775" i="10" a="1"/>
  <c r="CF775" i="10" s="1"/>
  <c r="CG775" i="10" s="1"/>
  <c r="CF149" i="10" a="1"/>
  <c r="CF149" i="10" s="1"/>
  <c r="CG149" i="10" s="1"/>
  <c r="CF151" i="10" a="1"/>
  <c r="CF151" i="10" s="1"/>
  <c r="CG151" i="10" s="1"/>
  <c r="CF802" i="10" a="1"/>
  <c r="CF802" i="10" s="1"/>
  <c r="CG802" i="10" s="1"/>
  <c r="CF813" i="10" a="1"/>
  <c r="CF813" i="10" s="1"/>
  <c r="CG813" i="10" s="1"/>
  <c r="CF821" i="10" a="1"/>
  <c r="CF821" i="10" s="1"/>
  <c r="CG821" i="10" s="1"/>
  <c r="CF162" i="10" a="1"/>
  <c r="CF162" i="10" s="1"/>
  <c r="CG162" i="10" s="1"/>
  <c r="CF850" i="10" a="1"/>
  <c r="CF850" i="10" s="1"/>
  <c r="CG850" i="10" s="1"/>
  <c r="CF166" i="10" a="1"/>
  <c r="CF166" i="10" s="1"/>
  <c r="CG166" i="10" s="1"/>
  <c r="CF865" i="10" a="1"/>
  <c r="CF865" i="10" s="1"/>
  <c r="CG865" i="10" s="1"/>
  <c r="CF878" i="10" a="1"/>
  <c r="CF878" i="10" s="1"/>
  <c r="CG878" i="10" s="1"/>
  <c r="CF885" i="10" a="1"/>
  <c r="CF885" i="10" s="1"/>
  <c r="CG885" i="10" s="1"/>
  <c r="CF894" i="10" a="1"/>
  <c r="CF894" i="10" s="1"/>
  <c r="CG894" i="10" s="1"/>
  <c r="CF902" i="10" a="1"/>
  <c r="CF902" i="10" s="1"/>
  <c r="CG902" i="10" s="1"/>
  <c r="CF177" i="10" a="1"/>
  <c r="CF177" i="10" s="1"/>
  <c r="CG177" i="10" s="1"/>
  <c r="CF912" i="10" a="1"/>
  <c r="CF912" i="10" s="1"/>
  <c r="CG912" i="10" s="1"/>
  <c r="CF922" i="10" a="1"/>
  <c r="CF922" i="10" s="1"/>
  <c r="CG922" i="10" s="1"/>
  <c r="CF191" i="10" a="1"/>
  <c r="CF191" i="10" s="1"/>
  <c r="CG191" i="10" s="1"/>
  <c r="CF931" i="10" a="1"/>
  <c r="CF931" i="10" s="1"/>
  <c r="CG931" i="10" s="1"/>
  <c r="CF195" i="10" a="1"/>
  <c r="CF195" i="10" s="1"/>
  <c r="CG195" i="10" s="1"/>
  <c r="CF204" i="10" a="1"/>
  <c r="CF204" i="10" s="1"/>
  <c r="CG204" i="10" s="1"/>
  <c r="CF950" i="10" a="1"/>
  <c r="CF950" i="10" s="1"/>
  <c r="CG950" i="10" s="1"/>
  <c r="CF209" i="10" a="1"/>
  <c r="CF209" i="10" s="1"/>
  <c r="CG209" i="10" s="1"/>
  <c r="CF960" i="10" a="1"/>
  <c r="CF960" i="10" s="1"/>
  <c r="CG960" i="10" s="1"/>
  <c r="CF214" i="10" a="1"/>
  <c r="CF214" i="10" s="1"/>
  <c r="CG214" i="10" s="1"/>
  <c r="CF970" i="10" a="1"/>
  <c r="CF970" i="10" s="1"/>
  <c r="CG970" i="10" s="1"/>
  <c r="CF980" i="10" a="1"/>
  <c r="CF980" i="10" s="1"/>
  <c r="CG980" i="10" s="1"/>
  <c r="CF227" i="10" a="1"/>
  <c r="CF227" i="10" s="1"/>
  <c r="CG227" i="10" s="1"/>
  <c r="CF990" i="10" a="1"/>
  <c r="CF990" i="10" s="1"/>
  <c r="CG990" i="10" s="1"/>
  <c r="CF1000" i="10" a="1"/>
  <c r="CF1000" i="10" s="1"/>
  <c r="CG1000" i="10" s="1"/>
  <c r="CF239" i="10" a="1"/>
  <c r="CF239" i="10" s="1"/>
  <c r="CG239" i="10" s="1"/>
  <c r="CF243" i="10" a="1"/>
  <c r="CF243" i="10" s="1"/>
  <c r="CG243" i="10" s="1"/>
  <c r="CF456" i="10" a="1"/>
  <c r="CF456" i="10" s="1"/>
  <c r="CG456" i="10" s="1"/>
  <c r="CF468" i="10" a="1"/>
  <c r="CF468" i="10" s="1"/>
  <c r="CG468" i="10" s="1"/>
  <c r="CF479" i="10" a="1"/>
  <c r="CF479" i="10" s="1"/>
  <c r="CG479" i="10" s="1"/>
  <c r="CF488" i="10" a="1"/>
  <c r="CF488" i="10" s="1"/>
  <c r="CG488" i="10" s="1"/>
  <c r="CF499" i="10" a="1"/>
  <c r="CF499" i="10" s="1"/>
  <c r="CG499" i="10" s="1"/>
  <c r="CF510" i="10" a="1"/>
  <c r="CF510" i="10" s="1"/>
  <c r="CG510" i="10" s="1"/>
  <c r="CF521" i="10" a="1"/>
  <c r="CF521" i="10" s="1"/>
  <c r="CG521" i="10" s="1"/>
  <c r="CF533" i="10" a="1"/>
  <c r="CF533" i="10" s="1"/>
  <c r="CG533" i="10" s="1"/>
  <c r="CF542" i="10" a="1"/>
  <c r="CF542" i="10" s="1"/>
  <c r="CG542" i="10" s="1"/>
  <c r="CF554" i="10" a="1"/>
  <c r="CF554" i="10" s="1"/>
  <c r="CG554" i="10" s="1"/>
  <c r="CF18" i="10" a="1"/>
  <c r="CF18" i="10" s="1"/>
  <c r="CG18" i="10" s="1"/>
  <c r="CF566" i="10" a="1"/>
  <c r="CF566" i="10" s="1"/>
  <c r="CG566" i="10" s="1"/>
  <c r="CF24" i="10" a="1"/>
  <c r="CF24" i="10" s="1"/>
  <c r="CG24" i="10" s="1"/>
  <c r="CF580" i="10" a="1"/>
  <c r="CF580" i="10" s="1"/>
  <c r="CG580" i="10" s="1"/>
  <c r="CF590" i="10" a="1"/>
  <c r="CF590" i="10" s="1"/>
  <c r="CG590" i="10" s="1"/>
  <c r="CF601" i="10" a="1"/>
  <c r="CF601" i="10" s="1"/>
  <c r="CG601" i="10" s="1"/>
  <c r="CF41" i="10" a="1"/>
  <c r="CF41" i="10" s="1"/>
  <c r="CG41" i="10" s="1"/>
  <c r="CF613" i="10" a="1"/>
  <c r="CF613" i="10" s="1"/>
  <c r="CG613" i="10" s="1"/>
  <c r="CF47" i="10" a="1"/>
  <c r="CF47" i="10" s="1"/>
  <c r="CG47" i="10" s="1"/>
  <c r="CF624" i="10" a="1"/>
  <c r="CF624" i="10" s="1"/>
  <c r="CG624" i="10" s="1"/>
  <c r="CF636" i="10" a="1"/>
  <c r="CF636" i="10" s="1"/>
  <c r="CG636" i="10" s="1"/>
  <c r="CF65" i="10" a="1"/>
  <c r="CF65" i="10" s="1"/>
  <c r="CG65" i="10" s="1"/>
  <c r="CF71" i="10" a="1"/>
  <c r="CF71" i="10" s="1"/>
  <c r="CG71" i="10" s="1"/>
  <c r="CF660" i="10" a="1"/>
  <c r="CF660" i="10" s="1"/>
  <c r="CG660" i="10" s="1"/>
  <c r="CF78" i="10" a="1"/>
  <c r="CF78" i="10" s="1"/>
  <c r="CG78" i="10" s="1"/>
  <c r="CF673" i="10" a="1"/>
  <c r="CF673" i="10" s="1"/>
  <c r="CG673" i="10" s="1"/>
  <c r="CF685" i="10" a="1"/>
  <c r="CF685" i="10" s="1"/>
  <c r="CG685" i="10" s="1"/>
  <c r="CF97" i="10" a="1"/>
  <c r="CF97" i="10" s="1"/>
  <c r="CG97" i="10" s="1"/>
  <c r="CF696" i="10" a="1"/>
  <c r="CF696" i="10" s="1"/>
  <c r="CG696" i="10" s="1"/>
  <c r="CF103" i="10" a="1"/>
  <c r="CF103" i="10" s="1"/>
  <c r="CG103" i="10" s="1"/>
  <c r="CF708" i="10" a="1"/>
  <c r="CF708" i="10" s="1"/>
  <c r="CG708" i="10" s="1"/>
  <c r="CF719" i="10" a="1"/>
  <c r="CF719" i="10" s="1"/>
  <c r="CG719" i="10" s="1"/>
  <c r="CF720" i="10" a="1"/>
  <c r="CF720" i="10" s="1"/>
  <c r="CG720" i="10" s="1"/>
  <c r="CF732" i="10" a="1"/>
  <c r="CF732" i="10" s="1"/>
  <c r="CG732" i="10" s="1"/>
  <c r="CF744" i="10" a="1"/>
  <c r="CF744" i="10" s="1"/>
  <c r="CG744" i="10" s="1"/>
  <c r="CF134" i="10" a="1"/>
  <c r="CF134" i="10" s="1"/>
  <c r="CG134" i="10" s="1"/>
  <c r="CF757" i="10" a="1"/>
  <c r="CF757" i="10" s="1"/>
  <c r="CG757" i="10" s="1"/>
  <c r="CF766" i="10" a="1"/>
  <c r="CF766" i="10" s="1"/>
  <c r="CG766" i="10" s="1"/>
  <c r="CF776" i="10" a="1"/>
  <c r="CF776" i="10" s="1"/>
  <c r="CG776" i="10" s="1"/>
  <c r="CF784" i="10" a="1"/>
  <c r="CF784" i="10" s="1"/>
  <c r="CG784" i="10" s="1"/>
  <c r="CF794" i="10" a="1"/>
  <c r="CF794" i="10" s="1"/>
  <c r="CG794" i="10" s="1"/>
  <c r="CF803" i="10" a="1"/>
  <c r="CF803" i="10" s="1"/>
  <c r="CG803" i="10" s="1"/>
  <c r="CF814" i="10" a="1"/>
  <c r="CF814" i="10" s="1"/>
  <c r="CG814" i="10" s="1"/>
  <c r="CF156" i="10" a="1"/>
  <c r="CF156" i="10" s="1"/>
  <c r="CG156" i="10" s="1"/>
  <c r="CF158" i="10" a="1"/>
  <c r="CF158" i="10" s="1"/>
  <c r="CG158" i="10" s="1"/>
  <c r="CF836" i="10" a="1"/>
  <c r="CF836" i="10" s="1"/>
  <c r="CG836" i="10" s="1"/>
  <c r="CF163" i="10" a="1"/>
  <c r="CF163" i="10" s="1"/>
  <c r="CG163" i="10" s="1"/>
  <c r="CF857" i="10" a="1"/>
  <c r="CF857" i="10" s="1"/>
  <c r="CG857" i="10" s="1"/>
  <c r="CF167" i="10" a="1"/>
  <c r="CF167" i="10" s="1"/>
  <c r="CG167" i="10" s="1"/>
  <c r="CF872" i="10" a="1"/>
  <c r="CF872" i="10" s="1"/>
  <c r="CG872" i="10" s="1"/>
  <c r="CF886" i="10" a="1"/>
  <c r="CF886" i="10" s="1"/>
  <c r="CG886" i="10" s="1"/>
  <c r="CF895" i="10" a="1"/>
  <c r="CF895" i="10" s="1"/>
  <c r="CG895" i="10" s="1"/>
  <c r="CF903" i="10" a="1"/>
  <c r="CF903" i="10" s="1"/>
  <c r="CG903" i="10" s="1"/>
  <c r="CF178" i="10" a="1"/>
  <c r="CF178" i="10" s="1"/>
  <c r="CG178" i="10" s="1"/>
  <c r="CF192" i="10" a="1"/>
  <c r="CF192" i="10" s="1"/>
  <c r="CG192" i="10" s="1"/>
  <c r="CF932" i="10" a="1"/>
  <c r="CF932" i="10" s="1"/>
  <c r="CG932" i="10" s="1"/>
  <c r="CF196" i="10" a="1"/>
  <c r="CF196" i="10" s="1"/>
  <c r="CG196" i="10" s="1"/>
  <c r="CF210" i="10" a="1"/>
  <c r="CF210" i="10" s="1"/>
  <c r="CG210" i="10" s="1"/>
  <c r="CF961" i="10" a="1"/>
  <c r="CF961" i="10" s="1"/>
  <c r="CG961" i="10" s="1"/>
  <c r="CF457" i="10" a="1"/>
  <c r="CF457" i="10" s="1"/>
  <c r="CG457" i="10" s="1"/>
  <c r="CF458" i="10" a="1"/>
  <c r="CF458" i="10" s="1"/>
  <c r="CG458" i="10" s="1"/>
  <c r="CF470" i="10" a="1"/>
  <c r="CF470" i="10" s="1"/>
  <c r="CG470" i="10" s="1"/>
  <c r="CF481" i="10" a="1"/>
  <c r="CF481" i="10" s="1"/>
  <c r="CG481" i="10" s="1"/>
  <c r="CF490" i="10" a="1"/>
  <c r="CF490" i="10" s="1"/>
  <c r="CG490" i="10" s="1"/>
  <c r="CF8" i="10" a="1"/>
  <c r="CF8" i="10" s="1"/>
  <c r="CG8" i="10" s="1"/>
  <c r="CF512" i="10" a="1"/>
  <c r="CF512" i="10" s="1"/>
  <c r="CG512" i="10" s="1"/>
  <c r="CF523" i="10" a="1"/>
  <c r="CF523" i="10" s="1"/>
  <c r="CG523" i="10" s="1"/>
  <c r="CF535" i="10" a="1"/>
  <c r="CF535" i="10" s="1"/>
  <c r="CG535" i="10" s="1"/>
  <c r="CF544" i="10" a="1"/>
  <c r="CF544" i="10" s="1"/>
  <c r="CG544" i="10" s="1"/>
  <c r="CF556" i="10" a="1"/>
  <c r="CF556" i="10" s="1"/>
  <c r="CG556" i="10" s="1"/>
  <c r="CF20" i="10" a="1"/>
  <c r="CF20" i="10" s="1"/>
  <c r="CG20" i="10" s="1"/>
  <c r="CF567" i="10" a="1"/>
  <c r="CF567" i="10" s="1"/>
  <c r="CG567" i="10" s="1"/>
  <c r="CF26" i="10" a="1"/>
  <c r="CF26" i="10" s="1"/>
  <c r="CG26" i="10" s="1"/>
  <c r="CF582" i="10" a="1"/>
  <c r="CF582" i="10" s="1"/>
  <c r="CG582" i="10" s="1"/>
  <c r="CF592" i="10" a="1"/>
  <c r="CF592" i="10" s="1"/>
  <c r="CG592" i="10" s="1"/>
  <c r="CF603" i="10" a="1"/>
  <c r="CF603" i="10" s="1"/>
  <c r="CG603" i="10" s="1"/>
  <c r="CF43" i="10" a="1"/>
  <c r="CF43" i="10" s="1"/>
  <c r="CG43" i="10" s="1"/>
  <c r="CF615" i="10" a="1"/>
  <c r="CF615" i="10" s="1"/>
  <c r="CG615" i="10" s="1"/>
  <c r="CF49" i="10" a="1"/>
  <c r="CF49" i="10" s="1"/>
  <c r="CG49" i="10" s="1"/>
  <c r="CF626" i="10" a="1"/>
  <c r="CF626" i="10" s="1"/>
  <c r="CG626" i="10" s="1"/>
  <c r="CF55" i="10" a="1"/>
  <c r="CF55" i="10" s="1"/>
  <c r="CG55" i="10" s="1"/>
  <c r="CF639" i="10" a="1"/>
  <c r="CF639" i="10" s="1"/>
  <c r="CG639" i="10" s="1"/>
  <c r="CF650" i="10" a="1"/>
  <c r="CF650" i="10" s="1"/>
  <c r="CG650" i="10" s="1"/>
  <c r="CF73" i="10" a="1"/>
  <c r="CF73" i="10" s="1"/>
  <c r="CG73" i="10" s="1"/>
  <c r="CF662" i="10" a="1"/>
  <c r="CF662" i="10" s="1"/>
  <c r="CG662" i="10" s="1"/>
  <c r="CF80" i="10" a="1"/>
  <c r="CF80" i="10" s="1"/>
  <c r="CG80" i="10" s="1"/>
  <c r="CF675" i="10" a="1"/>
  <c r="CF675" i="10" s="1"/>
  <c r="CG675" i="10" s="1"/>
  <c r="CF687" i="10" a="1"/>
  <c r="CF687" i="10" s="1"/>
  <c r="CG687" i="10" s="1"/>
  <c r="CF698" i="10" a="1"/>
  <c r="CF698" i="10" s="1"/>
  <c r="CG698" i="10" s="1"/>
  <c r="CF105" i="10" a="1"/>
  <c r="CF105" i="10" s="1"/>
  <c r="CG105" i="10" s="1"/>
  <c r="CF710" i="10" a="1"/>
  <c r="CF710" i="10" s="1"/>
  <c r="CG710" i="10" s="1"/>
  <c r="CF111" i="10" a="1"/>
  <c r="CF111" i="10" s="1"/>
  <c r="CG111" i="10" s="1"/>
  <c r="CF722" i="10" a="1"/>
  <c r="CF722" i="10" s="1"/>
  <c r="CG722" i="10" s="1"/>
  <c r="CF734" i="10" a="1"/>
  <c r="CF734" i="10" s="1"/>
  <c r="CG734" i="10" s="1"/>
  <c r="CF129" i="10" a="1"/>
  <c r="CF129" i="10" s="1"/>
  <c r="CG129" i="10" s="1"/>
  <c r="CF745" i="10" a="1"/>
  <c r="CF745" i="10" s="1"/>
  <c r="CG745" i="10" s="1"/>
  <c r="CF136" i="10" a="1"/>
  <c r="CF136" i="10" s="1"/>
  <c r="CG136" i="10" s="1"/>
  <c r="CF759" i="10" a="1"/>
  <c r="CF759" i="10" s="1"/>
  <c r="CG759" i="10" s="1"/>
  <c r="CF768" i="10" a="1"/>
  <c r="CF768" i="10" s="1"/>
  <c r="CG768" i="10" s="1"/>
  <c r="CF778" i="10" a="1"/>
  <c r="CF778" i="10" s="1"/>
  <c r="CG778" i="10" s="1"/>
  <c r="CF786" i="10" a="1"/>
  <c r="CF786" i="10" s="1"/>
  <c r="CG786" i="10" s="1"/>
  <c r="CF796" i="10" a="1"/>
  <c r="CF796" i="10" s="1"/>
  <c r="CG796" i="10" s="1"/>
  <c r="CF805" i="10" a="1"/>
  <c r="CF805" i="10" s="1"/>
  <c r="CG805" i="10" s="1"/>
  <c r="CF155" i="10" a="1"/>
  <c r="CF155" i="10" s="1"/>
  <c r="CG155" i="10" s="1"/>
  <c r="CF157" i="10" a="1"/>
  <c r="CF157" i="10" s="1"/>
  <c r="CG157" i="10" s="1"/>
  <c r="CF829" i="10" a="1"/>
  <c r="CF829" i="10" s="1"/>
  <c r="CG829" i="10" s="1"/>
  <c r="CF459" i="10" a="1"/>
  <c r="CF459" i="10" s="1"/>
  <c r="CG459" i="10" s="1"/>
  <c r="CF471" i="10" a="1"/>
  <c r="CF471" i="10" s="1"/>
  <c r="CG471" i="10" s="1"/>
  <c r="CF5" i="10" a="1"/>
  <c r="CF5" i="10" s="1"/>
  <c r="CG5" i="10" s="1"/>
  <c r="CF501" i="10" a="1"/>
  <c r="CF501" i="10" s="1"/>
  <c r="CG501" i="10" s="1"/>
  <c r="CF513" i="10" a="1"/>
  <c r="CF513" i="10" s="1"/>
  <c r="CG513" i="10" s="1"/>
  <c r="CF524" i="10" a="1"/>
  <c r="CF524" i="10" s="1"/>
  <c r="CG524" i="10" s="1"/>
  <c r="CF536" i="10" a="1"/>
  <c r="CF536" i="10" s="1"/>
  <c r="CG536" i="10" s="1"/>
  <c r="CF545" i="10" a="1"/>
  <c r="CF545" i="10" s="1"/>
  <c r="CG545" i="10" s="1"/>
  <c r="CF557" i="10" a="1"/>
  <c r="CF557" i="10" s="1"/>
  <c r="CG557" i="10" s="1"/>
  <c r="CF21" i="10" a="1"/>
  <c r="CF21" i="10" s="1"/>
  <c r="CG21" i="10" s="1"/>
  <c r="CF568" i="10" a="1"/>
  <c r="CF568" i="10" s="1"/>
  <c r="CG568" i="10" s="1"/>
  <c r="CF27" i="10" a="1"/>
  <c r="CF27" i="10" s="1"/>
  <c r="CG27" i="10" s="1"/>
  <c r="CF583" i="10" a="1"/>
  <c r="CF583" i="10" s="1"/>
  <c r="CG583" i="10" s="1"/>
  <c r="CF593" i="10" a="1"/>
  <c r="CF593" i="10" s="1"/>
  <c r="CG593" i="10" s="1"/>
  <c r="CF33" i="10" a="1"/>
  <c r="CF33" i="10" s="1"/>
  <c r="CG33" i="10" s="1"/>
  <c r="CF604" i="10" a="1"/>
  <c r="CF604" i="10" s="1"/>
  <c r="CG604" i="10" s="1"/>
  <c r="CF616" i="10" a="1"/>
  <c r="CF616" i="10" s="1"/>
  <c r="CG616" i="10" s="1"/>
  <c r="CF50" i="10" a="1"/>
  <c r="CF50" i="10" s="1"/>
  <c r="CG50" i="10" s="1"/>
  <c r="CF627" i="10" a="1"/>
  <c r="CF627" i="10" s="1"/>
  <c r="CG627" i="10" s="1"/>
  <c r="CF56" i="10" a="1"/>
  <c r="CF56" i="10" s="1"/>
  <c r="CG56" i="10" s="1"/>
  <c r="CF640" i="10" a="1"/>
  <c r="CF640" i="10" s="1"/>
  <c r="CG640" i="10" s="1"/>
  <c r="CF651" i="10" a="1"/>
  <c r="CF651" i="10" s="1"/>
  <c r="CG651" i="10" s="1"/>
  <c r="CF74" i="10" a="1"/>
  <c r="CF74" i="10" s="1"/>
  <c r="CG74" i="10" s="1"/>
  <c r="CF663" i="10" a="1"/>
  <c r="CF663" i="10" s="1"/>
  <c r="CG663" i="10" s="1"/>
  <c r="CF81" i="10" a="1"/>
  <c r="CF81" i="10" s="1"/>
  <c r="CG81" i="10" s="1"/>
  <c r="CF676" i="10" a="1"/>
  <c r="CF676" i="10" s="1"/>
  <c r="CG676" i="10" s="1"/>
  <c r="CF88" i="10" a="1"/>
  <c r="CF88" i="10" s="1"/>
  <c r="CG88" i="10" s="1"/>
  <c r="CF699" i="10" a="1"/>
  <c r="CF699" i="10" s="1"/>
  <c r="CG699" i="10" s="1"/>
  <c r="CF106" i="10" a="1"/>
  <c r="CF106" i="10" s="1"/>
  <c r="CG106" i="10" s="1"/>
  <c r="CF711" i="10" a="1"/>
  <c r="CF711" i="10" s="1"/>
  <c r="CG711" i="10" s="1"/>
  <c r="CF112" i="10" a="1"/>
  <c r="CF112" i="10" s="1"/>
  <c r="CG112" i="10" s="1"/>
  <c r="CF723" i="10" a="1"/>
  <c r="CF723" i="10" s="1"/>
  <c r="CG723" i="10" s="1"/>
  <c r="CF735" i="10" a="1"/>
  <c r="CF735" i="10" s="1"/>
  <c r="CG735" i="10" s="1"/>
  <c r="CF130" i="10" a="1"/>
  <c r="CF130" i="10" s="1"/>
  <c r="CG130" i="10" s="1"/>
  <c r="CF746" i="10" a="1"/>
  <c r="CF746" i="10" s="1"/>
  <c r="CG746" i="10" s="1"/>
  <c r="CF137" i="10" a="1"/>
  <c r="CF137" i="10" s="1"/>
  <c r="CG137" i="10" s="1"/>
  <c r="CF760" i="10" a="1"/>
  <c r="CF760" i="10" s="1"/>
  <c r="CG760" i="10" s="1"/>
  <c r="CF460" i="10" a="1"/>
  <c r="CF460" i="10" s="1"/>
  <c r="CG460" i="10" s="1"/>
  <c r="CF472" i="10" a="1"/>
  <c r="CF472" i="10" s="1"/>
  <c r="CG472" i="10" s="1"/>
  <c r="CF482" i="10" a="1"/>
  <c r="CF482" i="10" s="1"/>
  <c r="CG482" i="10" s="1"/>
  <c r="CF491" i="10" a="1"/>
  <c r="CF491" i="10" s="1"/>
  <c r="CG491" i="10" s="1"/>
  <c r="CF502" i="10" a="1"/>
  <c r="CF502" i="10" s="1"/>
  <c r="CG502" i="10" s="1"/>
  <c r="CF525" i="10" a="1"/>
  <c r="CF525" i="10" s="1"/>
  <c r="CG525" i="10" s="1"/>
  <c r="CF537" i="10" a="1"/>
  <c r="CF537" i="10" s="1"/>
  <c r="CG537" i="10" s="1"/>
  <c r="CF546" i="10" a="1"/>
  <c r="CF546" i="10" s="1"/>
  <c r="CG546" i="10" s="1"/>
  <c r="CF11" i="10" a="1"/>
  <c r="CF11" i="10" s="1"/>
  <c r="CG11" i="10" s="1"/>
  <c r="CF558" i="10" a="1"/>
  <c r="CF558" i="10" s="1"/>
  <c r="CG558" i="10" s="1"/>
  <c r="CF569" i="10" a="1"/>
  <c r="CF569" i="10" s="1"/>
  <c r="CG569" i="10" s="1"/>
  <c r="CF28" i="10" a="1"/>
  <c r="CF28" i="10" s="1"/>
  <c r="CG28" i="10" s="1"/>
  <c r="CF584" i="10" a="1"/>
  <c r="CF584" i="10" s="1"/>
  <c r="CG584" i="10" s="1"/>
  <c r="CF594" i="10" a="1"/>
  <c r="CF594" i="10" s="1"/>
  <c r="CG594" i="10" s="1"/>
  <c r="CF34" i="10" a="1"/>
  <c r="CF34" i="10" s="1"/>
  <c r="CG34" i="10" s="1"/>
  <c r="CF605" i="10" a="1"/>
  <c r="CF605" i="10" s="1"/>
  <c r="CG605" i="10" s="1"/>
  <c r="CF51" i="10" a="1"/>
  <c r="CF51" i="10" s="1"/>
  <c r="CG51" i="10" s="1"/>
  <c r="CF628" i="10" a="1"/>
  <c r="CF628" i="10" s="1"/>
  <c r="CG628" i="10" s="1"/>
  <c r="CF57" i="10" a="1"/>
  <c r="CF57" i="10" s="1"/>
  <c r="CG57" i="10" s="1"/>
  <c r="CF641" i="10" a="1"/>
  <c r="CF641" i="10" s="1"/>
  <c r="CG641" i="10" s="1"/>
  <c r="CF652" i="10" a="1"/>
  <c r="CF652" i="10" s="1"/>
  <c r="CG652" i="10" s="1"/>
  <c r="CF75" i="10" a="1"/>
  <c r="CF75" i="10" s="1"/>
  <c r="CG75" i="10" s="1"/>
  <c r="CF664" i="10" a="1"/>
  <c r="CF664" i="10" s="1"/>
  <c r="CG664" i="10" s="1"/>
  <c r="CF82" i="10" a="1"/>
  <c r="CF82" i="10" s="1"/>
  <c r="CG82" i="10" s="1"/>
  <c r="CF677" i="10" a="1"/>
  <c r="CF677" i="10" s="1"/>
  <c r="CG677" i="10" s="1"/>
  <c r="CF89" i="10" a="1"/>
  <c r="CF89" i="10" s="1"/>
  <c r="CG89" i="10" s="1"/>
  <c r="CF688" i="10" a="1"/>
  <c r="CF688" i="10" s="1"/>
  <c r="CG688" i="10" s="1"/>
  <c r="CF700" i="10" a="1"/>
  <c r="CF700" i="10" s="1"/>
  <c r="CG700" i="10" s="1"/>
  <c r="CF107" i="10" a="1"/>
  <c r="CF107" i="10" s="1"/>
  <c r="CG107" i="10" s="1"/>
  <c r="CF712" i="10" a="1"/>
  <c r="CF712" i="10" s="1"/>
  <c r="CG712" i="10" s="1"/>
  <c r="CF113" i="10" a="1"/>
  <c r="CF113" i="10" s="1"/>
  <c r="CG113" i="10" s="1"/>
  <c r="CF724" i="10" a="1"/>
  <c r="CF724" i="10" s="1"/>
  <c r="CG724" i="10" s="1"/>
  <c r="CF736" i="10" a="1"/>
  <c r="CF736" i="10" s="1"/>
  <c r="CG736" i="10" s="1"/>
  <c r="CF131" i="10" a="1"/>
  <c r="CF131" i="10" s="1"/>
  <c r="CG131" i="10" s="1"/>
  <c r="CF747" i="10" a="1"/>
  <c r="CF747" i="10" s="1"/>
  <c r="CG747" i="10" s="1"/>
  <c r="CF138" i="10" a="1"/>
  <c r="CF138" i="10" s="1"/>
  <c r="CG138" i="10" s="1"/>
  <c r="CF761" i="10" a="1"/>
  <c r="CF761" i="10" s="1"/>
  <c r="CG761" i="10" s="1"/>
  <c r="CF461" i="10" a="1"/>
  <c r="CF461" i="10" s="1"/>
  <c r="CG461" i="10" s="1"/>
  <c r="CF473" i="10" a="1"/>
  <c r="CF473" i="10" s="1"/>
  <c r="CG473" i="10" s="1"/>
  <c r="CF483" i="10" a="1"/>
  <c r="CF483" i="10" s="1"/>
  <c r="CG483" i="10" s="1"/>
  <c r="CF492" i="10" a="1"/>
  <c r="CF492" i="10" s="1"/>
  <c r="CG492" i="10" s="1"/>
  <c r="CF503" i="10" a="1"/>
  <c r="CF503" i="10" s="1"/>
  <c r="CG503" i="10" s="1"/>
  <c r="CF514" i="10" a="1"/>
  <c r="CF514" i="10" s="1"/>
  <c r="CG514" i="10" s="1"/>
  <c r="CF526" i="10" a="1"/>
  <c r="CF526" i="10" s="1"/>
  <c r="CG526" i="10" s="1"/>
  <c r="CF547" i="10" a="1"/>
  <c r="CF547" i="10" s="1"/>
  <c r="CG547" i="10" s="1"/>
  <c r="CF12" i="10" a="1"/>
  <c r="CF12" i="10" s="1"/>
  <c r="CG12" i="10" s="1"/>
  <c r="CF559" i="10" a="1"/>
  <c r="CF559" i="10" s="1"/>
  <c r="CG559" i="10" s="1"/>
  <c r="CF570" i="10" a="1"/>
  <c r="CF570" i="10" s="1"/>
  <c r="CG570" i="10" s="1"/>
  <c r="CF29" i="10" a="1"/>
  <c r="CF29" i="10" s="1"/>
  <c r="CG29" i="10" s="1"/>
  <c r="CF585" i="10" a="1"/>
  <c r="CF585" i="10" s="1"/>
  <c r="CG585" i="10" s="1"/>
  <c r="CF595" i="10" a="1"/>
  <c r="CF595" i="10" s="1"/>
  <c r="CG595" i="10" s="1"/>
  <c r="CF35" i="10" a="1"/>
  <c r="CF35" i="10" s="1"/>
  <c r="CG35" i="10" s="1"/>
  <c r="CF606" i="10" a="1"/>
  <c r="CF606" i="10" s="1"/>
  <c r="CG606" i="10" s="1"/>
  <c r="CF617" i="10" a="1"/>
  <c r="CF617" i="10" s="1"/>
  <c r="CG617" i="10" s="1"/>
  <c r="CF52" i="10" a="1"/>
  <c r="CF52" i="10" s="1"/>
  <c r="CG52" i="10" s="1"/>
  <c r="CF629" i="10" a="1"/>
  <c r="CF629" i="10" s="1"/>
  <c r="CG629" i="10" s="1"/>
  <c r="CF58" i="10" a="1"/>
  <c r="CF58" i="10" s="1"/>
  <c r="CG58" i="10" s="1"/>
  <c r="CF642" i="10" a="1"/>
  <c r="CF642" i="10" s="1"/>
  <c r="CG642" i="10" s="1"/>
  <c r="CF653" i="10" a="1"/>
  <c r="CF653" i="10" s="1"/>
  <c r="CG653" i="10" s="1"/>
  <c r="CF76" i="10" a="1"/>
  <c r="CF76" i="10" s="1"/>
  <c r="CG76" i="10" s="1"/>
  <c r="CF665" i="10" a="1"/>
  <c r="CF665" i="10" s="1"/>
  <c r="CG665" i="10" s="1"/>
  <c r="CF83" i="10" a="1"/>
  <c r="CF83" i="10" s="1"/>
  <c r="CG83" i="10" s="1"/>
  <c r="CF678" i="10" a="1"/>
  <c r="CF678" i="10" s="1"/>
  <c r="CG678" i="10" s="1"/>
  <c r="CF90" i="10" a="1"/>
  <c r="CF90" i="10" s="1"/>
  <c r="CG90" i="10" s="1"/>
  <c r="CF689" i="10" a="1"/>
  <c r="CF689" i="10" s="1"/>
  <c r="CG689" i="10" s="1"/>
  <c r="CF701" i="10" a="1"/>
  <c r="CF701" i="10" s="1"/>
  <c r="CG701" i="10" s="1"/>
  <c r="CF108" i="10" a="1"/>
  <c r="CF108" i="10" s="1"/>
  <c r="CG108" i="10" s="1"/>
  <c r="CF114" i="10" a="1"/>
  <c r="CF114" i="10" s="1"/>
  <c r="CG114" i="10" s="1"/>
  <c r="CF725" i="10" a="1"/>
  <c r="CF725" i="10" s="1"/>
  <c r="CG725" i="10" s="1"/>
  <c r="CF121" i="10" a="1"/>
  <c r="CF121" i="10" s="1"/>
  <c r="CG121" i="10" s="1"/>
  <c r="CF737" i="10" a="1"/>
  <c r="CF737" i="10" s="1"/>
  <c r="CG737" i="10" s="1"/>
  <c r="CF748" i="10" a="1"/>
  <c r="CF748" i="10" s="1"/>
  <c r="CG748" i="10" s="1"/>
  <c r="CF139" i="10" a="1"/>
  <c r="CF139" i="10" s="1"/>
  <c r="CG139" i="10" s="1"/>
  <c r="CF142" i="10" a="1"/>
  <c r="CF142" i="10" s="1"/>
  <c r="CG142" i="10" s="1"/>
  <c r="CF771" i="10" a="1"/>
  <c r="CF771" i="10" s="1"/>
  <c r="CG771" i="10" s="1"/>
  <c r="CF781" i="10" a="1"/>
  <c r="CF781" i="10" s="1"/>
  <c r="CG781" i="10" s="1"/>
  <c r="CF789" i="10" a="1"/>
  <c r="CF789" i="10" s="1"/>
  <c r="CG789" i="10" s="1"/>
  <c r="CF798" i="10" a="1"/>
  <c r="CF798" i="10" s="1"/>
  <c r="CG798" i="10" s="1"/>
  <c r="CF808" i="10" a="1"/>
  <c r="CF808" i="10" s="1"/>
  <c r="CG808" i="10" s="1"/>
  <c r="CF816" i="10" a="1"/>
  <c r="CF816" i="10" s="1"/>
  <c r="CG816" i="10" s="1"/>
  <c r="CF824" i="10" a="1"/>
  <c r="CF824" i="10" s="1"/>
  <c r="CG824" i="10" s="1"/>
  <c r="CF831" i="10" a="1"/>
  <c r="CF831" i="10" s="1"/>
  <c r="CG831" i="10" s="1"/>
  <c r="CF838" i="10" a="1"/>
  <c r="CF838" i="10" s="1"/>
  <c r="CG838" i="10" s="1"/>
  <c r="CF854" i="10" a="1"/>
  <c r="CF854" i="10" s="1"/>
  <c r="CG854" i="10" s="1"/>
  <c r="CF861" i="10" a="1"/>
  <c r="CF861" i="10" s="1"/>
  <c r="CG861" i="10" s="1"/>
  <c r="CF868" i="10" a="1"/>
  <c r="CF868" i="10" s="1"/>
  <c r="CG868" i="10" s="1"/>
  <c r="CF883" i="10" a="1"/>
  <c r="CF883" i="10" s="1"/>
  <c r="CG883" i="10" s="1"/>
  <c r="CF890" i="10" a="1"/>
  <c r="CF890" i="10" s="1"/>
  <c r="CG890" i="10" s="1"/>
  <c r="CF897" i="10" a="1"/>
  <c r="CF897" i="10" s="1"/>
  <c r="CG897" i="10" s="1"/>
  <c r="CF907" i="10" a="1"/>
  <c r="CF907" i="10" s="1"/>
  <c r="CG907" i="10" s="1"/>
  <c r="CF181" i="10" a="1"/>
  <c r="CF181" i="10" s="1"/>
  <c r="CG181" i="10" s="1"/>
  <c r="CF917" i="10" a="1"/>
  <c r="CF917" i="10" s="1"/>
  <c r="CG917" i="10" s="1"/>
  <c r="CF187" i="10" a="1"/>
  <c r="CF187" i="10" s="1"/>
  <c r="CG187" i="10" s="1"/>
  <c r="CF926" i="10" a="1"/>
  <c r="CF926" i="10" s="1"/>
  <c r="CG926" i="10" s="1"/>
  <c r="CF936" i="10" a="1"/>
  <c r="CF936" i="10" s="1"/>
  <c r="CG936" i="10" s="1"/>
  <c r="CF199" i="10" a="1"/>
  <c r="CF199" i="10" s="1"/>
  <c r="CG199" i="10" s="1"/>
  <c r="CF945" i="10" a="1"/>
  <c r="CF945" i="10" s="1"/>
  <c r="CG945" i="10" s="1"/>
  <c r="CF205" i="10" a="1"/>
  <c r="CF205" i="10" s="1"/>
  <c r="CG205" i="10" s="1"/>
  <c r="CF955" i="10" a="1"/>
  <c r="CF955" i="10" s="1"/>
  <c r="CG955" i="10" s="1"/>
  <c r="CF965" i="10" a="1"/>
  <c r="CF965" i="10" s="1"/>
  <c r="CG965" i="10" s="1"/>
  <c r="CF218" i="10" a="1"/>
  <c r="CF218" i="10" s="1"/>
  <c r="CG218" i="10" s="1"/>
  <c r="CF975" i="10" a="1"/>
  <c r="CF975" i="10" s="1"/>
  <c r="CG975" i="10" s="1"/>
  <c r="CF223" i="10" a="1"/>
  <c r="CF223" i="10" s="1"/>
  <c r="CG223" i="10" s="1"/>
  <c r="CF985" i="10" a="1"/>
  <c r="CF985" i="10" s="1"/>
  <c r="CG985" i="10" s="1"/>
  <c r="CF995" i="10" a="1"/>
  <c r="CF995" i="10" s="1"/>
  <c r="CG995" i="10" s="1"/>
  <c r="CF1003" i="10" a="1"/>
  <c r="CF1003" i="10" s="1"/>
  <c r="CG1003" i="10" s="1"/>
  <c r="CF1013" i="10" a="1"/>
  <c r="CF1013" i="10" s="1"/>
  <c r="CG1013" i="10" s="1"/>
  <c r="CF247" i="10" a="1"/>
  <c r="CF247" i="10" s="1"/>
  <c r="CG247" i="10" s="1"/>
  <c r="CF1023" i="10" a="1"/>
  <c r="CF1023" i="10" s="1"/>
  <c r="CG1023" i="10" s="1"/>
  <c r="CF251" i="10" a="1"/>
  <c r="CF251" i="10" s="1"/>
  <c r="CG251" i="10" s="1"/>
  <c r="CF260" i="10" a="1"/>
  <c r="CF260" i="10" s="1"/>
  <c r="CG260" i="10" s="1"/>
  <c r="CF1040" i="10" a="1"/>
  <c r="CF1040" i="10" s="1"/>
  <c r="CG1040" i="10" s="1"/>
  <c r="CF263" i="10" a="1"/>
  <c r="CF263" i="10" s="1"/>
  <c r="CG263" i="10" s="1"/>
  <c r="CF1048" i="10" a="1"/>
  <c r="CF1048" i="10" s="1"/>
  <c r="CG1048" i="10" s="1"/>
  <c r="CF1057" i="10" a="1"/>
  <c r="CF1057" i="10" s="1"/>
  <c r="CG1057" i="10" s="1"/>
  <c r="CF463" i="10" a="1"/>
  <c r="CF463" i="10" s="1"/>
  <c r="CG463" i="10" s="1"/>
  <c r="CF475" i="10" a="1"/>
  <c r="CF475" i="10" s="1"/>
  <c r="CG475" i="10" s="1"/>
  <c r="CF485" i="10" a="1"/>
  <c r="CF485" i="10" s="1"/>
  <c r="CG485" i="10" s="1"/>
  <c r="CF494" i="10" a="1"/>
  <c r="CF494" i="10" s="1"/>
  <c r="CG494" i="10" s="1"/>
  <c r="CF505" i="10" a="1"/>
  <c r="CF505" i="10" s="1"/>
  <c r="CG505" i="10" s="1"/>
  <c r="CF516" i="10" a="1"/>
  <c r="CF516" i="10" s="1"/>
  <c r="CG516" i="10" s="1"/>
  <c r="CF528" i="10" a="1"/>
  <c r="CF528" i="10" s="1"/>
  <c r="CG528" i="10" s="1"/>
  <c r="CF539" i="10" a="1"/>
  <c r="CF539" i="10" s="1"/>
  <c r="CG539" i="10" s="1"/>
  <c r="CF549" i="10" a="1"/>
  <c r="CF549" i="10" s="1"/>
  <c r="CG549" i="10" s="1"/>
  <c r="CF13" i="10" a="1"/>
  <c r="CF13" i="10" s="1"/>
  <c r="CG13" i="10" s="1"/>
  <c r="CF561" i="10" a="1"/>
  <c r="CF561" i="10" s="1"/>
  <c r="CG561" i="10" s="1"/>
  <c r="CF572" i="10" a="1"/>
  <c r="CF572" i="10" s="1"/>
  <c r="CG572" i="10" s="1"/>
  <c r="CF575" i="10" a="1"/>
  <c r="CF575" i="10" s="1"/>
  <c r="CG575" i="10" s="1"/>
  <c r="CF31" i="10" a="1"/>
  <c r="CF31" i="10" s="1"/>
  <c r="CG31" i="10" s="1"/>
  <c r="CF597" i="10" a="1"/>
  <c r="CF597" i="10" s="1"/>
  <c r="CG597" i="10" s="1"/>
  <c r="CF37" i="10" a="1"/>
  <c r="CF37" i="10" s="1"/>
  <c r="CG37" i="10" s="1"/>
  <c r="CF608" i="10" a="1"/>
  <c r="CF608" i="10" s="1"/>
  <c r="CG608" i="10" s="1"/>
  <c r="CF619" i="10" a="1"/>
  <c r="CF619" i="10" s="1"/>
  <c r="CG619" i="10" s="1"/>
  <c r="CF54" i="10" a="1"/>
  <c r="CF54" i="10" s="1"/>
  <c r="CG54" i="10" s="1"/>
  <c r="CF631" i="10" a="1"/>
  <c r="CF631" i="10" s="1"/>
  <c r="CG631" i="10" s="1"/>
  <c r="CF60" i="10" a="1"/>
  <c r="CF60" i="10" s="1"/>
  <c r="CG60" i="10" s="1"/>
  <c r="CF644" i="10" a="1"/>
  <c r="CF644" i="10" s="1"/>
  <c r="CG644" i="10" s="1"/>
  <c r="CF66" i="10" a="1"/>
  <c r="CF66" i="10" s="1"/>
  <c r="CG66" i="10" s="1"/>
  <c r="CF667" i="10" a="1"/>
  <c r="CF667" i="10" s="1"/>
  <c r="CG667" i="10" s="1"/>
  <c r="CF85" i="10" a="1"/>
  <c r="CF85" i="10" s="1"/>
  <c r="CG85" i="10" s="1"/>
  <c r="CF680" i="10" a="1"/>
  <c r="CF680" i="10" s="1"/>
  <c r="CG680" i="10" s="1"/>
  <c r="CF92" i="10" a="1"/>
  <c r="CF92" i="10" s="1"/>
  <c r="CG92" i="10" s="1"/>
  <c r="CF691" i="10" a="1"/>
  <c r="CF691" i="10" s="1"/>
  <c r="CG691" i="10" s="1"/>
  <c r="CF99" i="10" a="1"/>
  <c r="CF99" i="10" s="1"/>
  <c r="CG99" i="10" s="1"/>
  <c r="CF703" i="10" a="1"/>
  <c r="CF703" i="10" s="1"/>
  <c r="CG703" i="10" s="1"/>
  <c r="CF714" i="10" a="1"/>
  <c r="CF714" i="10" s="1"/>
  <c r="CG714" i="10" s="1"/>
  <c r="CF116" i="10" a="1"/>
  <c r="CF116" i="10" s="1"/>
  <c r="CG116" i="10" s="1"/>
  <c r="CF727" i="10" a="1"/>
  <c r="CF727" i="10" s="1"/>
  <c r="CG727" i="10" s="1"/>
  <c r="CF123" i="10" a="1"/>
  <c r="CF123" i="10" s="1"/>
  <c r="CG123" i="10" s="1"/>
  <c r="CF739" i="10" a="1"/>
  <c r="CF739" i="10" s="1"/>
  <c r="CG739" i="10" s="1"/>
  <c r="CF750" i="10" a="1"/>
  <c r="CF750" i="10" s="1"/>
  <c r="CG750" i="10" s="1"/>
  <c r="CF753" i="10" a="1"/>
  <c r="CF753" i="10" s="1"/>
  <c r="CG753" i="10" s="1"/>
  <c r="CF762" i="10" a="1"/>
  <c r="CF762" i="10" s="1"/>
  <c r="CG762" i="10" s="1"/>
  <c r="CF145" i="10" a="1"/>
  <c r="CF145" i="10" s="1"/>
  <c r="CG145" i="10" s="1"/>
  <c r="CF783" i="10" a="1"/>
  <c r="CF783" i="10" s="1"/>
  <c r="CG783" i="10" s="1"/>
  <c r="CF791" i="10" a="1"/>
  <c r="CF791" i="10" s="1"/>
  <c r="CG791" i="10" s="1"/>
  <c r="CF800" i="10" a="1"/>
  <c r="CF800" i="10" s="1"/>
  <c r="CG800" i="10" s="1"/>
  <c r="CF810" i="10" a="1"/>
  <c r="CF810" i="10" s="1"/>
  <c r="CG810" i="10" s="1"/>
  <c r="CF817" i="10" a="1"/>
  <c r="CF817" i="10" s="1"/>
  <c r="CG817" i="10" s="1"/>
  <c r="CF833" i="10" a="1"/>
  <c r="CF833" i="10" s="1"/>
  <c r="CG833" i="10" s="1"/>
  <c r="CF846" i="10" a="1"/>
  <c r="CF846" i="10" s="1"/>
  <c r="CG846" i="10" s="1"/>
  <c r="CF855" i="10" a="1"/>
  <c r="CF855" i="10" s="1"/>
  <c r="CG855" i="10" s="1"/>
  <c r="CF869" i="10" a="1"/>
  <c r="CF869" i="10" s="1"/>
  <c r="CG869" i="10" s="1"/>
  <c r="CF875" i="10" a="1"/>
  <c r="CF875" i="10" s="1"/>
  <c r="CG875" i="10" s="1"/>
  <c r="CF884" i="10" a="1"/>
  <c r="CF884" i="10" s="1"/>
  <c r="CG884" i="10" s="1"/>
  <c r="CF898" i="10" a="1"/>
  <c r="CF898" i="10" s="1"/>
  <c r="CG898" i="10" s="1"/>
  <c r="CF908" i="10" a="1"/>
  <c r="CF908" i="10" s="1"/>
  <c r="CG908" i="10" s="1"/>
  <c r="CF183" i="10" a="1"/>
  <c r="CF183" i="10" s="1"/>
  <c r="CG183" i="10" s="1"/>
  <c r="CF919" i="10" a="1"/>
  <c r="CF919" i="10" s="1"/>
  <c r="CG919" i="10" s="1"/>
  <c r="CF927" i="10" a="1"/>
  <c r="CF927" i="10" s="1"/>
  <c r="CG927" i="10" s="1"/>
  <c r="CF937" i="10" a="1"/>
  <c r="CF937" i="10" s="1"/>
  <c r="CG937" i="10" s="1"/>
  <c r="CF201" i="10" a="1"/>
  <c r="CF201" i="10" s="1"/>
  <c r="CG201" i="10" s="1"/>
  <c r="CF947" i="10" a="1"/>
  <c r="CF947" i="10" s="1"/>
  <c r="CG947" i="10" s="1"/>
  <c r="CF956" i="10" a="1"/>
  <c r="CF956" i="10" s="1"/>
  <c r="CG956" i="10" s="1"/>
  <c r="CF966" i="10" a="1"/>
  <c r="CF966" i="10" s="1"/>
  <c r="CG966" i="10" s="1"/>
  <c r="CF220" i="10" a="1"/>
  <c r="CF220" i="10" s="1"/>
  <c r="CG220" i="10" s="1"/>
  <c r="CF977" i="10" a="1"/>
  <c r="CF977" i="10" s="1"/>
  <c r="CG977" i="10" s="1"/>
  <c r="CF986" i="10" a="1"/>
  <c r="CF986" i="10" s="1"/>
  <c r="CG986" i="10" s="1"/>
  <c r="CF996" i="10" a="1"/>
  <c r="CF996" i="10" s="1"/>
  <c r="CG996" i="10" s="1"/>
  <c r="CF236" i="10" a="1"/>
  <c r="CF236" i="10" s="1"/>
  <c r="CG236" i="10" s="1"/>
  <c r="CF1005" i="10" a="1"/>
  <c r="CF1005" i="10" s="1"/>
  <c r="CG1005" i="10" s="1"/>
  <c r="CF249" i="10" a="1"/>
  <c r="CF249" i="10" s="1"/>
  <c r="CG249" i="10" s="1"/>
  <c r="CF1024" i="10" a="1"/>
  <c r="CF1024" i="10" s="1"/>
  <c r="CG1024" i="10" s="1"/>
  <c r="CF1032" i="10" a="1"/>
  <c r="CF1032" i="10" s="1"/>
  <c r="CG1032" i="10" s="1"/>
  <c r="CF1042" i="10" a="1"/>
  <c r="CF1042" i="10" s="1"/>
  <c r="CG1042" i="10" s="1"/>
  <c r="CF264" i="10" a="1"/>
  <c r="CF264" i="10" s="1"/>
  <c r="CG264" i="10" s="1"/>
  <c r="CF1050" i="10" a="1"/>
  <c r="CF1050" i="10" s="1"/>
  <c r="CG1050" i="10" s="1"/>
  <c r="CF1058" i="10" a="1"/>
  <c r="CF1058" i="10" s="1"/>
  <c r="CG1058" i="10" s="1"/>
  <c r="CF277" i="10" a="1"/>
  <c r="CF277" i="10" s="1"/>
  <c r="CG277" i="10" s="1"/>
  <c r="CF462" i="10" a="1"/>
  <c r="CF462" i="10" s="1"/>
  <c r="CG462" i="10" s="1"/>
  <c r="CF504" i="10" a="1"/>
  <c r="CF504" i="10" s="1"/>
  <c r="CG504" i="10" s="1"/>
  <c r="CF548" i="10" a="1"/>
  <c r="CF548" i="10" s="1"/>
  <c r="CG548" i="10" s="1"/>
  <c r="CF30" i="10" a="1"/>
  <c r="CF30" i="10" s="1"/>
  <c r="CG30" i="10" s="1"/>
  <c r="CF607" i="10" a="1"/>
  <c r="CF607" i="10" s="1"/>
  <c r="CG607" i="10" s="1"/>
  <c r="CF59" i="10" a="1"/>
  <c r="CF59" i="10" s="1"/>
  <c r="CG59" i="10" s="1"/>
  <c r="CF666" i="10" a="1"/>
  <c r="CF666" i="10" s="1"/>
  <c r="CG666" i="10" s="1"/>
  <c r="CF690" i="10" a="1"/>
  <c r="CF690" i="10" s="1"/>
  <c r="CG690" i="10" s="1"/>
  <c r="CF115" i="10" a="1"/>
  <c r="CF115" i="10" s="1"/>
  <c r="CG115" i="10" s="1"/>
  <c r="CF749" i="10" a="1"/>
  <c r="CF749" i="10" s="1"/>
  <c r="CG749" i="10" s="1"/>
  <c r="CF146" i="10" a="1"/>
  <c r="CF146" i="10" s="1"/>
  <c r="CG146" i="10" s="1"/>
  <c r="CF160" i="10" a="1"/>
  <c r="CF160" i="10" s="1"/>
  <c r="CG160" i="10" s="1"/>
  <c r="CF164" i="10" a="1"/>
  <c r="CF164" i="10" s="1"/>
  <c r="CG164" i="10" s="1"/>
  <c r="CF168" i="10" a="1"/>
  <c r="CF168" i="10" s="1"/>
  <c r="CG168" i="10" s="1"/>
  <c r="CF879" i="10" a="1"/>
  <c r="CF879" i="10" s="1"/>
  <c r="CG879" i="10" s="1"/>
  <c r="CF174" i="10" a="1"/>
  <c r="CF174" i="10" s="1"/>
  <c r="CG174" i="10" s="1"/>
  <c r="CF923" i="10" a="1"/>
  <c r="CF923" i="10" s="1"/>
  <c r="CG923" i="10" s="1"/>
  <c r="CF933" i="10" a="1"/>
  <c r="CF933" i="10" s="1"/>
  <c r="CG933" i="10" s="1"/>
  <c r="CF941" i="10" a="1"/>
  <c r="CF941" i="10" s="1"/>
  <c r="CG941" i="10" s="1"/>
  <c r="CF211" i="10" a="1"/>
  <c r="CF211" i="10" s="1"/>
  <c r="CG211" i="10" s="1"/>
  <c r="CF215" i="10" a="1"/>
  <c r="CF215" i="10" s="1"/>
  <c r="CG215" i="10" s="1"/>
  <c r="CF976" i="10" a="1"/>
  <c r="CF976" i="10" s="1"/>
  <c r="CG976" i="10" s="1"/>
  <c r="CF230" i="10" a="1"/>
  <c r="CF230" i="10" s="1"/>
  <c r="CG230" i="10" s="1"/>
  <c r="CF232" i="10" a="1"/>
  <c r="CF232" i="10" s="1"/>
  <c r="CG232" i="10" s="1"/>
  <c r="CF1006" i="10" a="1"/>
  <c r="CF1006" i="10" s="1"/>
  <c r="CG1006" i="10" s="1"/>
  <c r="CF1028" i="10" a="1"/>
  <c r="CF1028" i="10" s="1"/>
  <c r="CG1028" i="10" s="1"/>
  <c r="CF259" i="10" a="1"/>
  <c r="CF259" i="10" s="1"/>
  <c r="CG259" i="10" s="1"/>
  <c r="CF1045" i="10" a="1"/>
  <c r="CF1045" i="10" s="1"/>
  <c r="CG1045" i="10" s="1"/>
  <c r="CF1047" i="10" a="1"/>
  <c r="CF1047" i="10" s="1"/>
  <c r="CG1047" i="10" s="1"/>
  <c r="CF272" i="10" a="1"/>
  <c r="CF272" i="10" s="1"/>
  <c r="CG272" i="10" s="1"/>
  <c r="CF1065" i="10" a="1"/>
  <c r="CF1065" i="10" s="1"/>
  <c r="CG1065" i="10" s="1"/>
  <c r="CF1074" i="10" a="1"/>
  <c r="CF1074" i="10" s="1"/>
  <c r="CG1074" i="10" s="1"/>
  <c r="CF290" i="10" a="1"/>
  <c r="CF290" i="10" s="1"/>
  <c r="CG290" i="10" s="1"/>
  <c r="CF1084" i="10" a="1"/>
  <c r="CF1084" i="10" s="1"/>
  <c r="CG1084" i="10" s="1"/>
  <c r="CF294" i="10" a="1"/>
  <c r="CF294" i="10" s="1"/>
  <c r="CG294" i="10" s="1"/>
  <c r="CF1102" i="10" a="1"/>
  <c r="CF1102" i="10" s="1"/>
  <c r="CG1102" i="10" s="1"/>
  <c r="CF308" i="10" a="1"/>
  <c r="CF308" i="10" s="1"/>
  <c r="CG308" i="10" s="1"/>
  <c r="CF1112" i="10" a="1"/>
  <c r="CF1112" i="10" s="1"/>
  <c r="CG1112" i="10" s="1"/>
  <c r="CF1121" i="10" a="1"/>
  <c r="CF1121" i="10" s="1"/>
  <c r="CG1121" i="10" s="1"/>
  <c r="CF324" i="10" a="1"/>
  <c r="CF324" i="10" s="1"/>
  <c r="CG324" i="10" s="1"/>
  <c r="CF1137" i="10" a="1"/>
  <c r="CF1137" i="10" s="1"/>
  <c r="CG1137" i="10" s="1"/>
  <c r="CF1146" i="10" a="1"/>
  <c r="CF1146" i="10" s="1"/>
  <c r="CG1146" i="10" s="1"/>
  <c r="CF337" i="10" a="1"/>
  <c r="CF337" i="10" s="1"/>
  <c r="CG337" i="10" s="1"/>
  <c r="CF1163" i="10" a="1"/>
  <c r="CF1163" i="10" s="1"/>
  <c r="CG1163" i="10" s="1"/>
  <c r="CF349" i="10" a="1"/>
  <c r="CF349" i="10" s="1"/>
  <c r="CG349" i="10" s="1"/>
  <c r="CF1180" i="10" a="1"/>
  <c r="CF1180" i="10" s="1"/>
  <c r="CG1180" i="10" s="1"/>
  <c r="CF360" i="10" a="1"/>
  <c r="CF360" i="10" s="1"/>
  <c r="CG360" i="10" s="1"/>
  <c r="CF1187" i="10" a="1"/>
  <c r="CF1187" i="10" s="1"/>
  <c r="CG1187" i="10" s="1"/>
  <c r="CF464" i="10" a="1"/>
  <c r="CF464" i="10" s="1"/>
  <c r="CG464" i="10" s="1"/>
  <c r="CF506" i="10" a="1"/>
  <c r="CF506" i="10" s="1"/>
  <c r="CG506" i="10" s="1"/>
  <c r="CF550" i="10" a="1"/>
  <c r="CF550" i="10" s="1"/>
  <c r="CG550" i="10" s="1"/>
  <c r="CF576" i="10" a="1"/>
  <c r="CF576" i="10" s="1"/>
  <c r="CG576" i="10" s="1"/>
  <c r="CF609" i="10" a="1"/>
  <c r="CF609" i="10" s="1"/>
  <c r="CG609" i="10" s="1"/>
  <c r="CF61" i="10" a="1"/>
  <c r="CF61" i="10" s="1"/>
  <c r="CG61" i="10" s="1"/>
  <c r="CF668" i="10" a="1"/>
  <c r="CF668" i="10" s="1"/>
  <c r="CG668" i="10" s="1"/>
  <c r="CF692" i="10" a="1"/>
  <c r="CF692" i="10" s="1"/>
  <c r="CG692" i="10" s="1"/>
  <c r="CF117" i="10" a="1"/>
  <c r="CF117" i="10" s="1"/>
  <c r="CG117" i="10" s="1"/>
  <c r="CF751" i="10" a="1"/>
  <c r="CF751" i="10" s="1"/>
  <c r="CG751" i="10" s="1"/>
  <c r="CF777" i="10" a="1"/>
  <c r="CF777" i="10" s="1"/>
  <c r="CG777" i="10" s="1"/>
  <c r="CF797" i="10" a="1"/>
  <c r="CF797" i="10" s="1"/>
  <c r="CG797" i="10" s="1"/>
  <c r="CF818" i="10" a="1"/>
  <c r="CF818" i="10" s="1"/>
  <c r="CG818" i="10" s="1"/>
  <c r="CF161" i="10" a="1"/>
  <c r="CF161" i="10" s="1"/>
  <c r="CG161" i="10" s="1"/>
  <c r="CF851" i="10" a="1"/>
  <c r="CF851" i="10" s="1"/>
  <c r="CG851" i="10" s="1"/>
  <c r="CF880" i="10" a="1"/>
  <c r="CF880" i="10" s="1"/>
  <c r="CG880" i="10" s="1"/>
  <c r="CF179" i="10" a="1"/>
  <c r="CF179" i="10" s="1"/>
  <c r="CG179" i="10" s="1"/>
  <c r="CF924" i="10" a="1"/>
  <c r="CF924" i="10" s="1"/>
  <c r="CG924" i="10" s="1"/>
  <c r="CF934" i="10" a="1"/>
  <c r="CF934" i="10" s="1"/>
  <c r="CG934" i="10" s="1"/>
  <c r="CF942" i="10" a="1"/>
  <c r="CF942" i="10" s="1"/>
  <c r="CG942" i="10" s="1"/>
  <c r="CF978" i="10" a="1"/>
  <c r="CF978" i="10" s="1"/>
  <c r="CG978" i="10" s="1"/>
  <c r="CF231" i="10" a="1"/>
  <c r="CF231" i="10" s="1"/>
  <c r="CG231" i="10" s="1"/>
  <c r="CF1009" i="10" a="1"/>
  <c r="CF1009" i="10" s="1"/>
  <c r="CG1009" i="10" s="1"/>
  <c r="CF248" i="10" a="1"/>
  <c r="CF248" i="10" s="1"/>
  <c r="CG248" i="10" s="1"/>
  <c r="CF1029" i="10" a="1"/>
  <c r="CF1029" i="10" s="1"/>
  <c r="CG1029" i="10" s="1"/>
  <c r="CF1031" i="10" a="1"/>
  <c r="CF1031" i="10" s="1"/>
  <c r="CG1031" i="10" s="1"/>
  <c r="CF1046" i="10" a="1"/>
  <c r="CF1046" i="10" s="1"/>
  <c r="CG1046" i="10" s="1"/>
  <c r="CF1049" i="10" a="1"/>
  <c r="CF1049" i="10" s="1"/>
  <c r="CG1049" i="10" s="1"/>
  <c r="CF1066" i="10" a="1"/>
  <c r="CF1066" i="10" s="1"/>
  <c r="CG1066" i="10" s="1"/>
  <c r="CF1075" i="10" a="1"/>
  <c r="CF1075" i="10" s="1"/>
  <c r="CG1075" i="10" s="1"/>
  <c r="CF291" i="10" a="1"/>
  <c r="CF291" i="10" s="1"/>
  <c r="CG291" i="10" s="1"/>
  <c r="CF295" i="10" a="1"/>
  <c r="CF295" i="10" s="1"/>
  <c r="CG295" i="10" s="1"/>
  <c r="CF1094" i="10" a="1"/>
  <c r="CF1094" i="10" s="1"/>
  <c r="CG1094" i="10" s="1"/>
  <c r="CF309" i="10" a="1"/>
  <c r="CF309" i="10" s="1"/>
  <c r="CG309" i="10" s="1"/>
  <c r="CF1113" i="10" a="1"/>
  <c r="CF1113" i="10" s="1"/>
  <c r="CG1113" i="10" s="1"/>
  <c r="CF313" i="10" a="1"/>
  <c r="CF313" i="10" s="1"/>
  <c r="CG313" i="10" s="1"/>
  <c r="CF1122" i="10" a="1"/>
  <c r="CF1122" i="10" s="1"/>
  <c r="CG1122" i="10" s="1"/>
  <c r="CF1130" i="10" a="1"/>
  <c r="CF1130" i="10" s="1"/>
  <c r="CG1130" i="10" s="1"/>
  <c r="CF325" i="10" a="1"/>
  <c r="CF325" i="10" s="1"/>
  <c r="CG325" i="10" s="1"/>
  <c r="CF1138" i="10" a="1"/>
  <c r="CF1138" i="10" s="1"/>
  <c r="CG1138" i="10" s="1"/>
  <c r="CF1147" i="10" a="1"/>
  <c r="CF1147" i="10" s="1"/>
  <c r="CG1147" i="10" s="1"/>
  <c r="CF338" i="10" a="1"/>
  <c r="CF338" i="10" s="1"/>
  <c r="CG338" i="10" s="1"/>
  <c r="CF1155" i="10" a="1"/>
  <c r="CF1155" i="10" s="1"/>
  <c r="CG1155" i="10" s="1"/>
  <c r="CF1171" i="10" a="1"/>
  <c r="CF1171" i="10" s="1"/>
  <c r="CG1171" i="10" s="1"/>
  <c r="CF469" i="10" a="1"/>
  <c r="CF469" i="10" s="1"/>
  <c r="CG469" i="10" s="1"/>
  <c r="CF511" i="10" a="1"/>
  <c r="CF511" i="10" s="1"/>
  <c r="CG511" i="10" s="1"/>
  <c r="CF555" i="10" a="1"/>
  <c r="CF555" i="10" s="1"/>
  <c r="CG555" i="10" s="1"/>
  <c r="CF581" i="10" a="1"/>
  <c r="CF581" i="10" s="1"/>
  <c r="CG581" i="10" s="1"/>
  <c r="CF614" i="10" a="1"/>
  <c r="CF614" i="10" s="1"/>
  <c r="CG614" i="10" s="1"/>
  <c r="CF638" i="10" a="1"/>
  <c r="CF638" i="10" s="1"/>
  <c r="CG638" i="10" s="1"/>
  <c r="CF79" i="10" a="1"/>
  <c r="CF79" i="10" s="1"/>
  <c r="CG79" i="10" s="1"/>
  <c r="CF697" i="10" a="1"/>
  <c r="CF697" i="10" s="1"/>
  <c r="CG697" i="10" s="1"/>
  <c r="CF721" i="10" a="1"/>
  <c r="CF721" i="10" s="1"/>
  <c r="CG721" i="10" s="1"/>
  <c r="CF135" i="10" a="1"/>
  <c r="CF135" i="10" s="1"/>
  <c r="CG135" i="10" s="1"/>
  <c r="CF779" i="10" a="1"/>
  <c r="CF779" i="10" s="1"/>
  <c r="CG779" i="10" s="1"/>
  <c r="CF799" i="10" a="1"/>
  <c r="CF799" i="10" s="1"/>
  <c r="CG799" i="10" s="1"/>
  <c r="CF852" i="10" a="1"/>
  <c r="CF852" i="10" s="1"/>
  <c r="CG852" i="10" s="1"/>
  <c r="CF866" i="10" a="1"/>
  <c r="CF866" i="10" s="1"/>
  <c r="CG866" i="10" s="1"/>
  <c r="CF881" i="10" a="1"/>
  <c r="CF881" i="10" s="1"/>
  <c r="CG881" i="10" s="1"/>
  <c r="CF175" i="10" a="1"/>
  <c r="CF175" i="10" s="1"/>
  <c r="CG175" i="10" s="1"/>
  <c r="CF180" i="10" a="1"/>
  <c r="CF180" i="10" s="1"/>
  <c r="CG180" i="10" s="1"/>
  <c r="CF185" i="10" a="1"/>
  <c r="CF185" i="10" s="1"/>
  <c r="CG185" i="10" s="1"/>
  <c r="CF935" i="10" a="1"/>
  <c r="CF935" i="10" s="1"/>
  <c r="CG935" i="10" s="1"/>
  <c r="CF943" i="10" a="1"/>
  <c r="CF943" i="10" s="1"/>
  <c r="CG943" i="10" s="1"/>
  <c r="CF212" i="10" a="1"/>
  <c r="CF212" i="10" s="1"/>
  <c r="CG212" i="10" s="1"/>
  <c r="CF216" i="10" a="1"/>
  <c r="CF216" i="10" s="1"/>
  <c r="CG216" i="10" s="1"/>
  <c r="CF233" i="10" a="1"/>
  <c r="CF233" i="10" s="1"/>
  <c r="CG233" i="10" s="1"/>
  <c r="CF1033" i="10" a="1"/>
  <c r="CF1033" i="10" s="1"/>
  <c r="CG1033" i="10" s="1"/>
  <c r="CF273" i="10" a="1"/>
  <c r="CF273" i="10" s="1"/>
  <c r="CG273" i="10" s="1"/>
  <c r="CF1067" i="10" a="1"/>
  <c r="CF1067" i="10" s="1"/>
  <c r="CG1067" i="10" s="1"/>
  <c r="CF282" i="10" a="1"/>
  <c r="CF282" i="10" s="1"/>
  <c r="CG282" i="10" s="1"/>
  <c r="CF1076" i="10" a="1"/>
  <c r="CF1076" i="10" s="1"/>
  <c r="CG1076" i="10" s="1"/>
  <c r="CF1085" i="10" a="1"/>
  <c r="CF1085" i="10" s="1"/>
  <c r="CG1085" i="10" s="1"/>
  <c r="CF1103" i="10" a="1"/>
  <c r="CF1103" i="10" s="1"/>
  <c r="CG1103" i="10" s="1"/>
  <c r="CF1104" i="10" a="1"/>
  <c r="CF1104" i="10" s="1"/>
  <c r="CG1104" i="10" s="1"/>
  <c r="CF1114" i="10" a="1"/>
  <c r="CF1114" i="10" s="1"/>
  <c r="CG1114" i="10" s="1"/>
  <c r="CF314" i="10" a="1"/>
  <c r="CF314" i="10" s="1"/>
  <c r="CG314" i="10" s="1"/>
  <c r="CF1131" i="10" a="1"/>
  <c r="CF1131" i="10" s="1"/>
  <c r="CG1131" i="10" s="1"/>
  <c r="CF326" i="10" a="1"/>
  <c r="CF326" i="10" s="1"/>
  <c r="CG326" i="10" s="1"/>
  <c r="CF1139" i="10" a="1"/>
  <c r="CF1139" i="10" s="1"/>
  <c r="CG1139" i="10" s="1"/>
  <c r="CF339" i="10" a="1"/>
  <c r="CF339" i="10" s="1"/>
  <c r="CG339" i="10" s="1"/>
  <c r="CF1164" i="10" a="1"/>
  <c r="CF1164" i="10" s="1"/>
  <c r="CG1164" i="10" s="1"/>
  <c r="CF350" i="10" a="1"/>
  <c r="CF350" i="10" s="1"/>
  <c r="CG350" i="10" s="1"/>
  <c r="CF1172" i="10" a="1"/>
  <c r="CF1172" i="10" s="1"/>
  <c r="CG1172" i="10" s="1"/>
  <c r="CF1182" i="10" a="1"/>
  <c r="CF1182" i="10" s="1"/>
  <c r="CG1182" i="10" s="1"/>
  <c r="CF1189" i="10" a="1"/>
  <c r="CF1189" i="10" s="1"/>
  <c r="CG1189" i="10" s="1"/>
  <c r="CF1199" i="10" a="1"/>
  <c r="CF1199" i="10" s="1"/>
  <c r="CG1199" i="10" s="1"/>
  <c r="CF1206" i="10" a="1"/>
  <c r="CF1206" i="10" s="1"/>
  <c r="CG1206" i="10" s="1"/>
  <c r="CF1216" i="10" a="1"/>
  <c r="CF1216" i="10" s="1"/>
  <c r="CG1216" i="10" s="1"/>
  <c r="CF382" i="10" a="1"/>
  <c r="CF382" i="10" s="1"/>
  <c r="CG382" i="10" s="1"/>
  <c r="CF1224" i="10" a="1"/>
  <c r="CF1224" i="10" s="1"/>
  <c r="CG1224" i="10" s="1"/>
  <c r="CF1232" i="10" a="1"/>
  <c r="CF1232" i="10" s="1"/>
  <c r="CG1232" i="10" s="1"/>
  <c r="CF394" i="10" a="1"/>
  <c r="CF394" i="10" s="1"/>
  <c r="CG394" i="10" s="1"/>
  <c r="CF1240" i="10" a="1"/>
  <c r="CF1240" i="10" s="1"/>
  <c r="CG1240" i="10" s="1"/>
  <c r="CF1249" i="10" a="1"/>
  <c r="CF1249" i="10" s="1"/>
  <c r="CG1249" i="10" s="1"/>
  <c r="CF406" i="10" a="1"/>
  <c r="CF406" i="10" s="1"/>
  <c r="CG406" i="10" s="1"/>
  <c r="CF1257" i="10" a="1"/>
  <c r="CF1257" i="10" s="1"/>
  <c r="CG1257" i="10" s="1"/>
  <c r="CF1273" i="10" a="1"/>
  <c r="CF1273" i="10" s="1"/>
  <c r="CG1273" i="10" s="1"/>
  <c r="CF1282" i="10" a="1"/>
  <c r="CF1282" i="10" s="1"/>
  <c r="CG1282" i="10" s="1"/>
  <c r="CF428" i="10" a="1"/>
  <c r="CF428" i="10" s="1"/>
  <c r="CG428" i="10" s="1"/>
  <c r="CF1291" i="10" a="1"/>
  <c r="CF1291" i="10" s="1"/>
  <c r="CG1291" i="10" s="1"/>
  <c r="CF431" i="10" a="1"/>
  <c r="CF431" i="10" s="1"/>
  <c r="CG431" i="10" s="1"/>
  <c r="CF1301" i="10" a="1"/>
  <c r="CF1301" i="10" s="1"/>
  <c r="CG1301" i="10" s="1"/>
  <c r="CF1310" i="10" a="1"/>
  <c r="CF1310" i="10" s="1"/>
  <c r="CG1310" i="10" s="1"/>
  <c r="CF1320" i="10" a="1"/>
  <c r="CF1320" i="10" s="1"/>
  <c r="CG1320" i="10" s="1"/>
  <c r="CF1330" i="10" a="1"/>
  <c r="CF1330" i="10" s="1"/>
  <c r="CG1330" i="10" s="1"/>
  <c r="CF1337" i="10" a="1"/>
  <c r="CF1337" i="10" s="1"/>
  <c r="CG1337" i="10" s="1"/>
  <c r="CF1347" i="10" a="1"/>
  <c r="CF1347" i="10" s="1"/>
  <c r="CG1347" i="10" s="1"/>
  <c r="CF1355" i="10" a="1"/>
  <c r="CF1355" i="10" s="1"/>
  <c r="CG1355" i="10" s="1"/>
  <c r="CF1364" i="10" a="1"/>
  <c r="CF1364" i="10" s="1"/>
  <c r="CG1364" i="10" s="1"/>
  <c r="CF1370" i="10" a="1"/>
  <c r="CF1370" i="10" s="1"/>
  <c r="CG1370" i="10" s="1"/>
  <c r="CF474" i="10" a="1"/>
  <c r="CF474" i="10" s="1"/>
  <c r="CG474" i="10" s="1"/>
  <c r="CF515" i="10" a="1"/>
  <c r="CF515" i="10" s="1"/>
  <c r="CG515" i="10" s="1"/>
  <c r="CF586" i="10" a="1"/>
  <c r="CF586" i="10" s="1"/>
  <c r="CG586" i="10" s="1"/>
  <c r="CF618" i="10" a="1"/>
  <c r="CF618" i="10" s="1"/>
  <c r="CG618" i="10" s="1"/>
  <c r="CF643" i="10" a="1"/>
  <c r="CF643" i="10" s="1"/>
  <c r="CG643" i="10" s="1"/>
  <c r="CF84" i="10" a="1"/>
  <c r="CF84" i="10" s="1"/>
  <c r="CG84" i="10" s="1"/>
  <c r="CF702" i="10" a="1"/>
  <c r="CF702" i="10" s="1"/>
  <c r="CG702" i="10" s="1"/>
  <c r="CF726" i="10" a="1"/>
  <c r="CF726" i="10" s="1"/>
  <c r="CG726" i="10" s="1"/>
  <c r="CF140" i="10" a="1"/>
  <c r="CF140" i="10" s="1"/>
  <c r="CG140" i="10" s="1"/>
  <c r="CF780" i="10" a="1"/>
  <c r="CF780" i="10" s="1"/>
  <c r="CG780" i="10" s="1"/>
  <c r="CF801" i="10" a="1"/>
  <c r="CF801" i="10" s="1"/>
  <c r="CG801" i="10" s="1"/>
  <c r="CF822" i="10" a="1"/>
  <c r="CF822" i="10" s="1"/>
  <c r="CG822" i="10" s="1"/>
  <c r="CF837" i="10" a="1"/>
  <c r="CF837" i="10" s="1"/>
  <c r="CG837" i="10" s="1"/>
  <c r="CF853" i="10" a="1"/>
  <c r="CF853" i="10" s="1"/>
  <c r="CG853" i="10" s="1"/>
  <c r="CF867" i="10" a="1"/>
  <c r="CF867" i="10" s="1"/>
  <c r="CG867" i="10" s="1"/>
  <c r="CF882" i="10" a="1"/>
  <c r="CF882" i="10" s="1"/>
  <c r="CG882" i="10" s="1"/>
  <c r="CF896" i="10" a="1"/>
  <c r="CF896" i="10" s="1"/>
  <c r="CG896" i="10" s="1"/>
  <c r="CF186" i="10" a="1"/>
  <c r="CF186" i="10" s="1"/>
  <c r="CG186" i="10" s="1"/>
  <c r="CF944" i="10" a="1"/>
  <c r="CF944" i="10" s="1"/>
  <c r="CG944" i="10" s="1"/>
  <c r="CF213" i="10" a="1"/>
  <c r="CF213" i="10" s="1"/>
  <c r="CG213" i="10" s="1"/>
  <c r="CF217" i="10" a="1"/>
  <c r="CF217" i="10" s="1"/>
  <c r="CG217" i="10" s="1"/>
  <c r="CF981" i="10" a="1"/>
  <c r="CF981" i="10" s="1"/>
  <c r="CG981" i="10" s="1"/>
  <c r="CF987" i="10" a="1"/>
  <c r="CF987" i="10" s="1"/>
  <c r="CG987" i="10" s="1"/>
  <c r="CF234" i="10" a="1"/>
  <c r="CF234" i="10" s="1"/>
  <c r="CG234" i="10" s="1"/>
  <c r="CF1010" i="10" a="1"/>
  <c r="CF1010" i="10" s="1"/>
  <c r="CG1010" i="10" s="1"/>
  <c r="CF1017" i="10" a="1"/>
  <c r="CF1017" i="10" s="1"/>
  <c r="CG1017" i="10" s="1"/>
  <c r="CF1030" i="10" a="1"/>
  <c r="CF1030" i="10" s="1"/>
  <c r="CG1030" i="10" s="1"/>
  <c r="CF1036" i="10" a="1"/>
  <c r="CF1036" i="10" s="1"/>
  <c r="CG1036" i="10" s="1"/>
  <c r="CF261" i="10" a="1"/>
  <c r="CF261" i="10" s="1"/>
  <c r="CG261" i="10" s="1"/>
  <c r="CF1052" i="10" a="1"/>
  <c r="CF1052" i="10" s="1"/>
  <c r="CG1052" i="10" s="1"/>
  <c r="CF274" i="10" a="1"/>
  <c r="CF274" i="10" s="1"/>
  <c r="CG274" i="10" s="1"/>
  <c r="CF1068" i="10" a="1"/>
  <c r="CF1068" i="10" s="1"/>
  <c r="CG1068" i="10" s="1"/>
  <c r="CF1077" i="10" a="1"/>
  <c r="CF1077" i="10" s="1"/>
  <c r="CG1077" i="10" s="1"/>
  <c r="CF296" i="10" a="1"/>
  <c r="CF296" i="10" s="1"/>
  <c r="CG296" i="10" s="1"/>
  <c r="CF1095" i="10" a="1"/>
  <c r="CF1095" i="10" s="1"/>
  <c r="CG1095" i="10" s="1"/>
  <c r="CF301" i="10" a="1"/>
  <c r="CF301" i="10" s="1"/>
  <c r="CG301" i="10" s="1"/>
  <c r="CF1105" i="10" a="1"/>
  <c r="CF1105" i="10" s="1"/>
  <c r="CG1105" i="10" s="1"/>
  <c r="CF315" i="10" a="1"/>
  <c r="CF315" i="10" s="1"/>
  <c r="CG315" i="10" s="1"/>
  <c r="CF1123" i="10" a="1"/>
  <c r="CF1123" i="10" s="1"/>
  <c r="CG1123" i="10" s="1"/>
  <c r="CF327" i="10" a="1"/>
  <c r="CF327" i="10" s="1"/>
  <c r="CG327" i="10" s="1"/>
  <c r="CF1140" i="10" a="1"/>
  <c r="CF1140" i="10" s="1"/>
  <c r="CG1140" i="10" s="1"/>
  <c r="CF1148" i="10" a="1"/>
  <c r="CF1148" i="10" s="1"/>
  <c r="CG1148" i="10" s="1"/>
  <c r="CF340" i="10" a="1"/>
  <c r="CF340" i="10" s="1"/>
  <c r="CG340" i="10" s="1"/>
  <c r="CF1156" i="10" a="1"/>
  <c r="CF1156" i="10" s="1"/>
  <c r="CG1156" i="10" s="1"/>
  <c r="CF1165" i="10" a="1"/>
  <c r="CF1165" i="10" s="1"/>
  <c r="CG1165" i="10" s="1"/>
  <c r="CF351" i="10" a="1"/>
  <c r="CF351" i="10" s="1"/>
  <c r="CG351" i="10" s="1"/>
  <c r="CF1173" i="10" a="1"/>
  <c r="CF1173" i="10" s="1"/>
  <c r="CG1173" i="10" s="1"/>
  <c r="CF353" i="10" a="1"/>
  <c r="CF353" i="10" s="1"/>
  <c r="CG353" i="10" s="1"/>
  <c r="CF362" i="10" a="1"/>
  <c r="CF362" i="10" s="1"/>
  <c r="CG362" i="10" s="1"/>
  <c r="CF372" i="10" a="1"/>
  <c r="CF372" i="10" s="1"/>
  <c r="CG372" i="10" s="1"/>
  <c r="CF1207" i="10" a="1"/>
  <c r="CF1207" i="10" s="1"/>
  <c r="CG1207" i="10" s="1"/>
  <c r="CF375" i="10" a="1"/>
  <c r="CF375" i="10" s="1"/>
  <c r="CG375" i="10" s="1"/>
  <c r="CF383" i="10" a="1"/>
  <c r="CF383" i="10" s="1"/>
  <c r="CG383" i="10" s="1"/>
  <c r="CF386" i="10" a="1"/>
  <c r="CF386" i="10" s="1"/>
  <c r="CG386" i="10" s="1"/>
  <c r="CF395" i="10" a="1"/>
  <c r="CF395" i="10" s="1"/>
  <c r="CG395" i="10" s="1"/>
  <c r="CF1241" i="10" a="1"/>
  <c r="CF1241" i="10" s="1"/>
  <c r="CG1241" i="10" s="1"/>
  <c r="CF407" i="10" a="1"/>
  <c r="CF407" i="10" s="1"/>
  <c r="CG407" i="10" s="1"/>
  <c r="CF1266" i="10" a="1"/>
  <c r="CF1266" i="10" s="1"/>
  <c r="CG1266" i="10" s="1"/>
  <c r="CF417" i="10" a="1"/>
  <c r="CF417" i="10" s="1"/>
  <c r="CG417" i="10" s="1"/>
  <c r="CF1274" i="10" a="1"/>
  <c r="CF1274" i="10" s="1"/>
  <c r="CG1274" i="10" s="1"/>
  <c r="CF419" i="10" a="1"/>
  <c r="CF419" i="10" s="1"/>
  <c r="CG419" i="10" s="1"/>
  <c r="CF429" i="10" a="1"/>
  <c r="CF429" i="10" s="1"/>
  <c r="CG429" i="10" s="1"/>
  <c r="CF1302" i="10" a="1"/>
  <c r="CF1302" i="10" s="1"/>
  <c r="CG1302" i="10" s="1"/>
  <c r="CF1311" i="10" a="1"/>
  <c r="CF1311" i="10" s="1"/>
  <c r="CG1311" i="10" s="1"/>
  <c r="CF1321" i="10" a="1"/>
  <c r="CF1321" i="10" s="1"/>
  <c r="CG1321" i="10" s="1"/>
  <c r="CF1348" i="10" a="1"/>
  <c r="CF1348" i="10" s="1"/>
  <c r="CG1348" i="10" s="1"/>
  <c r="CF1356" i="10" a="1"/>
  <c r="CF1356" i="10" s="1"/>
  <c r="CG1356" i="10" s="1"/>
  <c r="CF443" i="10" a="1"/>
  <c r="CF443" i="10" s="1"/>
  <c r="CG443" i="10" s="1"/>
  <c r="CF476" i="10" a="1"/>
  <c r="CF476" i="10" s="1"/>
  <c r="CG476" i="10" s="1"/>
  <c r="CF517" i="10" a="1"/>
  <c r="CF517" i="10" s="1"/>
  <c r="CG517" i="10" s="1"/>
  <c r="CF14" i="10" a="1"/>
  <c r="CF14" i="10" s="1"/>
  <c r="CG14" i="10" s="1"/>
  <c r="CF32" i="10" a="1"/>
  <c r="CF32" i="10" s="1"/>
  <c r="CG32" i="10" s="1"/>
  <c r="CF620" i="10" a="1"/>
  <c r="CF620" i="10" s="1"/>
  <c r="CG620" i="10" s="1"/>
  <c r="CF645" i="10" a="1"/>
  <c r="CF645" i="10" s="1"/>
  <c r="CG645" i="10" s="1"/>
  <c r="CF86" i="10" a="1"/>
  <c r="CF86" i="10" s="1"/>
  <c r="CG86" i="10" s="1"/>
  <c r="CF100" i="10" a="1"/>
  <c r="CF100" i="10" s="1"/>
  <c r="CG100" i="10" s="1"/>
  <c r="CF728" i="10" a="1"/>
  <c r="CF728" i="10" s="1"/>
  <c r="CG728" i="10" s="1"/>
  <c r="CF754" i="10" a="1"/>
  <c r="CF754" i="10" s="1"/>
  <c r="CG754" i="10" s="1"/>
  <c r="CF782" i="10" a="1"/>
  <c r="CF782" i="10" s="1"/>
  <c r="CG782" i="10" s="1"/>
  <c r="CF804" i="10" a="1"/>
  <c r="CF804" i="10" s="1"/>
  <c r="CG804" i="10" s="1"/>
  <c r="CF823" i="10" a="1"/>
  <c r="CF823" i="10" s="1"/>
  <c r="CG823" i="10" s="1"/>
  <c r="CF839" i="10" a="1"/>
  <c r="CF839" i="10" s="1"/>
  <c r="CG839" i="10" s="1"/>
  <c r="CF182" i="10" a="1"/>
  <c r="CF182" i="10" s="1"/>
  <c r="CG182" i="10" s="1"/>
  <c r="CF188" i="10" a="1"/>
  <c r="CF188" i="10" s="1"/>
  <c r="CG188" i="10" s="1"/>
  <c r="CF946" i="10" a="1"/>
  <c r="CF946" i="10" s="1"/>
  <c r="CG946" i="10" s="1"/>
  <c r="CF982" i="10" a="1"/>
  <c r="CF982" i="10" s="1"/>
  <c r="CG982" i="10" s="1"/>
  <c r="CF991" i="10" a="1"/>
  <c r="CF991" i="10" s="1"/>
  <c r="CG991" i="10" s="1"/>
  <c r="CF235" i="10" a="1"/>
  <c r="CF235" i="10" s="1"/>
  <c r="CG235" i="10" s="1"/>
  <c r="CF1011" i="10" a="1"/>
  <c r="CF1011" i="10" s="1"/>
  <c r="CG1011" i="10" s="1"/>
  <c r="CF1018" i="10" a="1"/>
  <c r="CF1018" i="10" s="1"/>
  <c r="CG1018" i="10" s="1"/>
  <c r="CF1037" i="10" a="1"/>
  <c r="CF1037" i="10" s="1"/>
  <c r="CG1037" i="10" s="1"/>
  <c r="CF262" i="10" a="1"/>
  <c r="CF262" i="10" s="1"/>
  <c r="CG262" i="10" s="1"/>
  <c r="CF1053" i="10" a="1"/>
  <c r="CF1053" i="10" s="1"/>
  <c r="CG1053" i="10" s="1"/>
  <c r="CF275" i="10" a="1"/>
  <c r="CF275" i="10" s="1"/>
  <c r="CG275" i="10" s="1"/>
  <c r="CF1069" i="10" a="1"/>
  <c r="CF1069" i="10" s="1"/>
  <c r="CG1069" i="10" s="1"/>
  <c r="CF283" i="10" a="1"/>
  <c r="CF283" i="10" s="1"/>
  <c r="CG283" i="10" s="1"/>
  <c r="CF1078" i="10" a="1"/>
  <c r="CF1078" i="10" s="1"/>
  <c r="CG1078" i="10" s="1"/>
  <c r="CF1086" i="10" a="1"/>
  <c r="CF1086" i="10" s="1"/>
  <c r="CG1086" i="10" s="1"/>
  <c r="CF297" i="10" a="1"/>
  <c r="CF297" i="10" s="1"/>
  <c r="CG297" i="10" s="1"/>
  <c r="CF1096" i="10" a="1"/>
  <c r="CF1096" i="10" s="1"/>
  <c r="CG1096" i="10" s="1"/>
  <c r="CF302" i="10" a="1"/>
  <c r="CF302" i="10" s="1"/>
  <c r="CG302" i="10" s="1"/>
  <c r="CF1106" i="10" a="1"/>
  <c r="CF1106" i="10" s="1"/>
  <c r="CG1106" i="10" s="1"/>
  <c r="CF1115" i="10" a="1"/>
  <c r="CF1115" i="10" s="1"/>
  <c r="CG1115" i="10" s="1"/>
  <c r="CF1132" i="10" a="1"/>
  <c r="CF1132" i="10" s="1"/>
  <c r="CG1132" i="10" s="1"/>
  <c r="CF328" i="10" a="1"/>
  <c r="CF328" i="10" s="1"/>
  <c r="CG328" i="10" s="1"/>
  <c r="CF1141" i="10" a="1"/>
  <c r="CF1141" i="10" s="1"/>
  <c r="CG1141" i="10" s="1"/>
  <c r="CF1149" i="10" a="1"/>
  <c r="CF1149" i="10" s="1"/>
  <c r="CG1149" i="10" s="1"/>
  <c r="CF1157" i="10" a="1"/>
  <c r="CF1157" i="10" s="1"/>
  <c r="CG1157" i="10" s="1"/>
  <c r="CF342" i="10" a="1"/>
  <c r="CF342" i="10" s="1"/>
  <c r="CG342" i="10" s="1"/>
  <c r="CF352" i="10" a="1"/>
  <c r="CF352" i="10" s="1"/>
  <c r="CG352" i="10" s="1"/>
  <c r="CF354" i="10" a="1"/>
  <c r="CF354" i="10" s="1"/>
  <c r="CG354" i="10" s="1"/>
  <c r="CF1190" i="10" a="1"/>
  <c r="CF1190" i="10" s="1"/>
  <c r="CG1190" i="10" s="1"/>
  <c r="CF364" i="10" a="1"/>
  <c r="CF364" i="10" s="1"/>
  <c r="CG364" i="10" s="1"/>
  <c r="CF373" i="10" a="1"/>
  <c r="CF373" i="10" s="1"/>
  <c r="CG373" i="10" s="1"/>
  <c r="CF1208" i="10" a="1"/>
  <c r="CF1208" i="10" s="1"/>
  <c r="CG1208" i="10" s="1"/>
  <c r="CF384" i="10" a="1"/>
  <c r="CF384" i="10" s="1"/>
  <c r="CG384" i="10" s="1"/>
  <c r="CF1225" i="10" a="1"/>
  <c r="CF1225" i="10" s="1"/>
  <c r="CG1225" i="10" s="1"/>
  <c r="CF396" i="10" a="1"/>
  <c r="CF396" i="10" s="1"/>
  <c r="CG396" i="10" s="1"/>
  <c r="CF1242" i="10" a="1"/>
  <c r="CF1242" i="10" s="1"/>
  <c r="CG1242" i="10" s="1"/>
  <c r="CF397" i="10" a="1"/>
  <c r="CF397" i="10" s="1"/>
  <c r="CG397" i="10" s="1"/>
  <c r="CF1250" i="10" a="1"/>
  <c r="CF1250" i="10" s="1"/>
  <c r="CG1250" i="10" s="1"/>
  <c r="CF1258" i="10" a="1"/>
  <c r="CF1258" i="10" s="1"/>
  <c r="CG1258" i="10" s="1"/>
  <c r="CF408" i="10" a="1"/>
  <c r="CF408" i="10" s="1"/>
  <c r="CG408" i="10" s="1"/>
  <c r="CF418" i="10" a="1"/>
  <c r="CF418" i="10" s="1"/>
  <c r="CG418" i="10" s="1"/>
  <c r="CF1275" i="10" a="1"/>
  <c r="CF1275" i="10" s="1"/>
  <c r="CG1275" i="10" s="1"/>
  <c r="CF420" i="10" a="1"/>
  <c r="CF420" i="10" s="1"/>
  <c r="CG420" i="10" s="1"/>
  <c r="CF1283" i="10" a="1"/>
  <c r="CF1283" i="10" s="1"/>
  <c r="CG1283" i="10" s="1"/>
  <c r="CF1292" i="10" a="1"/>
  <c r="CF1292" i="10" s="1"/>
  <c r="CG1292" i="10" s="1"/>
  <c r="CF432" i="10" a="1"/>
  <c r="CF432" i="10" s="1"/>
  <c r="CG432" i="10" s="1"/>
  <c r="CF1303" i="10" a="1"/>
  <c r="CF1303" i="10" s="1"/>
  <c r="CG1303" i="10" s="1"/>
  <c r="CF1312" i="10" a="1"/>
  <c r="CF1312" i="10" s="1"/>
  <c r="CG1312" i="10" s="1"/>
  <c r="CF1322" i="10" a="1"/>
  <c r="CF1322" i="10" s="1"/>
  <c r="CG1322" i="10" s="1"/>
  <c r="CF480" i="10" a="1"/>
  <c r="CF480" i="10" s="1"/>
  <c r="CG480" i="10" s="1"/>
  <c r="CF522" i="10" a="1"/>
  <c r="CF522" i="10" s="1"/>
  <c r="CG522" i="10" s="1"/>
  <c r="CF19" i="10" a="1"/>
  <c r="CF19" i="10" s="1"/>
  <c r="CG19" i="10" s="1"/>
  <c r="CF591" i="10" a="1"/>
  <c r="CF591" i="10" s="1"/>
  <c r="CG591" i="10" s="1"/>
  <c r="CF48" i="10" a="1"/>
  <c r="CF48" i="10" s="1"/>
  <c r="CG48" i="10" s="1"/>
  <c r="CF649" i="10" a="1"/>
  <c r="CF649" i="10" s="1"/>
  <c r="CG649" i="10" s="1"/>
  <c r="CF674" i="10" a="1"/>
  <c r="CF674" i="10" s="1"/>
  <c r="CG674" i="10" s="1"/>
  <c r="CF104" i="10" a="1"/>
  <c r="CF104" i="10" s="1"/>
  <c r="CG104" i="10" s="1"/>
  <c r="CF733" i="10" a="1"/>
  <c r="CF733" i="10" s="1"/>
  <c r="CG733" i="10" s="1"/>
  <c r="CF758" i="10" a="1"/>
  <c r="CF758" i="10" s="1"/>
  <c r="CG758" i="10" s="1"/>
  <c r="CF806" i="10" a="1"/>
  <c r="CF806" i="10" s="1"/>
  <c r="CG806" i="10" s="1"/>
  <c r="CF825" i="10" a="1"/>
  <c r="CF825" i="10" s="1"/>
  <c r="CG825" i="10" s="1"/>
  <c r="CF840" i="10" a="1"/>
  <c r="CF840" i="10" s="1"/>
  <c r="CG840" i="10" s="1"/>
  <c r="CF856" i="10" a="1"/>
  <c r="CF856" i="10" s="1"/>
  <c r="CG856" i="10" s="1"/>
  <c r="CF172" i="10" a="1"/>
  <c r="CF172" i="10" s="1"/>
  <c r="CG172" i="10" s="1"/>
  <c r="CF899" i="10" a="1"/>
  <c r="CF899" i="10" s="1"/>
  <c r="CG899" i="10" s="1"/>
  <c r="CF189" i="10" a="1"/>
  <c r="CF189" i="10" s="1"/>
  <c r="CG189" i="10" s="1"/>
  <c r="CF938" i="10" a="1"/>
  <c r="CF938" i="10" s="1"/>
  <c r="CG938" i="10" s="1"/>
  <c r="CF948" i="10" a="1"/>
  <c r="CF948" i="10" s="1"/>
  <c r="CG948" i="10" s="1"/>
  <c r="CF957" i="10" a="1"/>
  <c r="CF957" i="10" s="1"/>
  <c r="CG957" i="10" s="1"/>
  <c r="CF219" i="10" a="1"/>
  <c r="CF219" i="10" s="1"/>
  <c r="CG219" i="10" s="1"/>
  <c r="CF983" i="10" a="1"/>
  <c r="CF983" i="10" s="1"/>
  <c r="CG983" i="10" s="1"/>
  <c r="CF992" i="10" a="1"/>
  <c r="CF992" i="10" s="1"/>
  <c r="CG992" i="10" s="1"/>
  <c r="CF237" i="10" a="1"/>
  <c r="CF237" i="10" s="1"/>
  <c r="CG237" i="10" s="1"/>
  <c r="CF1012" i="10" a="1"/>
  <c r="CF1012" i="10" s="1"/>
  <c r="CG1012" i="10" s="1"/>
  <c r="CF1019" i="10" a="1"/>
  <c r="CF1019" i="10" s="1"/>
  <c r="CG1019" i="10" s="1"/>
  <c r="CF252" i="10" a="1"/>
  <c r="CF252" i="10" s="1"/>
  <c r="CG252" i="10" s="1"/>
  <c r="CF1054" i="10" a="1"/>
  <c r="CF1054" i="10" s="1"/>
  <c r="CG1054" i="10" s="1"/>
  <c r="CF276" i="10" a="1"/>
  <c r="CF276" i="10" s="1"/>
  <c r="CG276" i="10" s="1"/>
  <c r="CF1070" i="10" a="1"/>
  <c r="CF1070" i="10" s="1"/>
  <c r="CG1070" i="10" s="1"/>
  <c r="CF284" i="10" a="1"/>
  <c r="CF284" i="10" s="1"/>
  <c r="CG284" i="10" s="1"/>
  <c r="CF1087" i="10" a="1"/>
  <c r="CF1087" i="10" s="1"/>
  <c r="CG1087" i="10" s="1"/>
  <c r="CF298" i="10" a="1"/>
  <c r="CF298" i="10" s="1"/>
  <c r="CG298" i="10" s="1"/>
  <c r="CF1097" i="10" a="1"/>
  <c r="CF1097" i="10" s="1"/>
  <c r="CG1097" i="10" s="1"/>
  <c r="CF1107" i="10" a="1"/>
  <c r="CF1107" i="10" s="1"/>
  <c r="CG1107" i="10" s="1"/>
  <c r="CF316" i="10" a="1"/>
  <c r="CF316" i="10" s="1"/>
  <c r="CG316" i="10" s="1"/>
  <c r="CF1124" i="10" a="1"/>
  <c r="CF1124" i="10" s="1"/>
  <c r="CG1124" i="10" s="1"/>
  <c r="CF1133" i="10" a="1"/>
  <c r="CF1133" i="10" s="1"/>
  <c r="CG1133" i="10" s="1"/>
  <c r="CF329" i="10" a="1"/>
  <c r="CF329" i="10" s="1"/>
  <c r="CG329" i="10" s="1"/>
  <c r="CF331" i="10" a="1"/>
  <c r="CF331" i="10" s="1"/>
  <c r="CG331" i="10" s="1"/>
  <c r="CF341" i="10" a="1"/>
  <c r="CF341" i="10" s="1"/>
  <c r="CG341" i="10" s="1"/>
  <c r="CF343" i="10" a="1"/>
  <c r="CF343" i="10" s="1"/>
  <c r="CG343" i="10" s="1"/>
  <c r="CF1166" i="10" a="1"/>
  <c r="CF1166" i="10" s="1"/>
  <c r="CG1166" i="10" s="1"/>
  <c r="CF1174" i="10" a="1"/>
  <c r="CF1174" i="10" s="1"/>
  <c r="CG1174" i="10" s="1"/>
  <c r="CF355" i="10" a="1"/>
  <c r="CF355" i="10" s="1"/>
  <c r="CG355" i="10" s="1"/>
  <c r="CF363" i="10" a="1"/>
  <c r="CF363" i="10" s="1"/>
  <c r="CG363" i="10" s="1"/>
  <c r="CF484" i="10" a="1"/>
  <c r="CF484" i="10" s="1"/>
  <c r="CG484" i="10" s="1"/>
  <c r="CF527" i="10" a="1"/>
  <c r="CF527" i="10" s="1"/>
  <c r="CG527" i="10" s="1"/>
  <c r="CF560" i="10" a="1"/>
  <c r="CF560" i="10" s="1"/>
  <c r="CG560" i="10" s="1"/>
  <c r="CF596" i="10" a="1"/>
  <c r="CF596" i="10" s="1"/>
  <c r="CG596" i="10" s="1"/>
  <c r="CF53" i="10" a="1"/>
  <c r="CF53" i="10" s="1"/>
  <c r="CG53" i="10" s="1"/>
  <c r="CF654" i="10" a="1"/>
  <c r="CF654" i="10" s="1"/>
  <c r="CG654" i="10" s="1"/>
  <c r="CF679" i="10" a="1"/>
  <c r="CF679" i="10" s="1"/>
  <c r="CG679" i="10" s="1"/>
  <c r="CF109" i="10" a="1"/>
  <c r="CF109" i="10" s="1"/>
  <c r="CG109" i="10" s="1"/>
  <c r="CF122" i="10" a="1"/>
  <c r="CF122" i="10" s="1"/>
  <c r="CG122" i="10" s="1"/>
  <c r="CF143" i="10" a="1"/>
  <c r="CF143" i="10" s="1"/>
  <c r="CG143" i="10" s="1"/>
  <c r="CF785" i="10" a="1"/>
  <c r="CF785" i="10" s="1"/>
  <c r="CG785" i="10" s="1"/>
  <c r="CF807" i="10" a="1"/>
  <c r="CF807" i="10" s="1"/>
  <c r="CG807" i="10" s="1"/>
  <c r="CF826" i="10" a="1"/>
  <c r="CF826" i="10" s="1"/>
  <c r="CG826" i="10" s="1"/>
  <c r="CF842" i="10" a="1"/>
  <c r="CF842" i="10" s="1"/>
  <c r="CG842" i="10" s="1"/>
  <c r="CF858" i="10" a="1"/>
  <c r="CF858" i="10" s="1"/>
  <c r="CG858" i="10" s="1"/>
  <c r="CF873" i="10" a="1"/>
  <c r="CF873" i="10" s="1"/>
  <c r="CG873" i="10" s="1"/>
  <c r="CF887" i="10" a="1"/>
  <c r="CF887" i="10" s="1"/>
  <c r="CG887" i="10" s="1"/>
  <c r="CF904" i="10" a="1"/>
  <c r="CF904" i="10" s="1"/>
  <c r="CG904" i="10" s="1"/>
  <c r="CF913" i="10" a="1"/>
  <c r="CF913" i="10" s="1"/>
  <c r="CG913" i="10" s="1"/>
  <c r="CF193" i="10" a="1"/>
  <c r="CF193" i="10" s="1"/>
  <c r="CG193" i="10" s="1"/>
  <c r="CF951" i="10" a="1"/>
  <c r="CF951" i="10" s="1"/>
  <c r="CG951" i="10" s="1"/>
  <c r="CF962" i="10" a="1"/>
  <c r="CF962" i="10" s="1"/>
  <c r="CG962" i="10" s="1"/>
  <c r="CF984" i="10" a="1"/>
  <c r="CF984" i="10" s="1"/>
  <c r="CG984" i="10" s="1"/>
  <c r="CF993" i="10" a="1"/>
  <c r="CF993" i="10" s="1"/>
  <c r="CG993" i="10" s="1"/>
  <c r="CF240" i="10" a="1"/>
  <c r="CF240" i="10" s="1"/>
  <c r="CG240" i="10" s="1"/>
  <c r="CF1014" i="10" a="1"/>
  <c r="CF1014" i="10" s="1"/>
  <c r="CG1014" i="10" s="1"/>
  <c r="CF1020" i="10" a="1"/>
  <c r="CF1020" i="10" s="1"/>
  <c r="CG1020" i="10" s="1"/>
  <c r="CF253" i="10" a="1"/>
  <c r="CF253" i="10" s="1"/>
  <c r="CG253" i="10" s="1"/>
  <c r="CF1038" i="10" a="1"/>
  <c r="CF1038" i="10" s="1"/>
  <c r="CG1038" i="10" s="1"/>
  <c r="CF265" i="10" a="1"/>
  <c r="CF265" i="10" s="1"/>
  <c r="CG265" i="10" s="1"/>
  <c r="CF1055" i="10" a="1"/>
  <c r="CF1055" i="10" s="1"/>
  <c r="CG1055" i="10" s="1"/>
  <c r="CF278" i="10" a="1"/>
  <c r="CF278" i="10" s="1"/>
  <c r="CG278" i="10" s="1"/>
  <c r="CF285" i="10" a="1"/>
  <c r="CF285" i="10" s="1"/>
  <c r="CG285" i="10" s="1"/>
  <c r="CF1079" i="10" a="1"/>
  <c r="CF1079" i="10" s="1"/>
  <c r="CG1079" i="10" s="1"/>
  <c r="CF299" i="10" a="1"/>
  <c r="CF299" i="10" s="1"/>
  <c r="CG299" i="10" s="1"/>
  <c r="CF1098" i="10" a="1"/>
  <c r="CF1098" i="10" s="1"/>
  <c r="CG1098" i="10" s="1"/>
  <c r="CF303" i="10" a="1"/>
  <c r="CF303" i="10" s="1"/>
  <c r="CG303" i="10" s="1"/>
  <c r="CF1108" i="10" a="1"/>
  <c r="CF1108" i="10" s="1"/>
  <c r="CG1108" i="10" s="1"/>
  <c r="CF1116" i="10" a="1"/>
  <c r="CF1116" i="10" s="1"/>
  <c r="CG1116" i="10" s="1"/>
  <c r="CF317" i="10" a="1"/>
  <c r="CF317" i="10" s="1"/>
  <c r="CG317" i="10" s="1"/>
  <c r="CF1125" i="10" a="1"/>
  <c r="CF1125" i="10" s="1"/>
  <c r="CG1125" i="10" s="1"/>
  <c r="CF320" i="10" a="1"/>
  <c r="CF320" i="10" s="1"/>
  <c r="CG320" i="10" s="1"/>
  <c r="CF330" i="10" a="1"/>
  <c r="CF330" i="10" s="1"/>
  <c r="CG330" i="10" s="1"/>
  <c r="CF1142" i="10" a="1"/>
  <c r="CF1142" i="10" s="1"/>
  <c r="CG1142" i="10" s="1"/>
  <c r="CF1158" i="10" a="1"/>
  <c r="CF1158" i="10" s="1"/>
  <c r="CG1158" i="10" s="1"/>
  <c r="CF344" i="10" a="1"/>
  <c r="CF344" i="10" s="1"/>
  <c r="CG344" i="10" s="1"/>
  <c r="CF1167" i="10" a="1"/>
  <c r="CF1167" i="10" s="1"/>
  <c r="CG1167" i="10" s="1"/>
  <c r="CF6" i="10" a="1"/>
  <c r="CF6" i="10" s="1"/>
  <c r="CG6" i="10" s="1"/>
  <c r="CF529" i="10" a="1"/>
  <c r="CF529" i="10" s="1"/>
  <c r="CG529" i="10" s="1"/>
  <c r="CF562" i="10" a="1"/>
  <c r="CF562" i="10" s="1"/>
  <c r="CG562" i="10" s="1"/>
  <c r="CF621" i="10" a="1"/>
  <c r="CF621" i="10" s="1"/>
  <c r="CG621" i="10" s="1"/>
  <c r="CF67" i="10" a="1"/>
  <c r="CF67" i="10" s="1"/>
  <c r="CG67" i="10" s="1"/>
  <c r="CF681" i="10" a="1"/>
  <c r="CF681" i="10" s="1"/>
  <c r="CG681" i="10" s="1"/>
  <c r="CF704" i="10" a="1"/>
  <c r="CF704" i="10" s="1"/>
  <c r="CG704" i="10" s="1"/>
  <c r="CF124" i="10" a="1"/>
  <c r="CF124" i="10" s="1"/>
  <c r="CG124" i="10" s="1"/>
  <c r="CF763" i="10" a="1"/>
  <c r="CF763" i="10" s="1"/>
  <c r="CG763" i="10" s="1"/>
  <c r="CF787" i="10" a="1"/>
  <c r="CF787" i="10" s="1"/>
  <c r="CG787" i="10" s="1"/>
  <c r="CF809" i="10" a="1"/>
  <c r="CF809" i="10" s="1"/>
  <c r="CG809" i="10" s="1"/>
  <c r="CF159" i="10" a="1"/>
  <c r="CF159" i="10" s="1"/>
  <c r="CG159" i="10" s="1"/>
  <c r="CF843" i="10" a="1"/>
  <c r="CF843" i="10" s="1"/>
  <c r="CG843" i="10" s="1"/>
  <c r="CF859" i="10" a="1"/>
  <c r="CF859" i="10" s="1"/>
  <c r="CG859" i="10" s="1"/>
  <c r="CF874" i="10" a="1"/>
  <c r="CF874" i="10" s="1"/>
  <c r="CG874" i="10" s="1"/>
  <c r="CF888" i="10" a="1"/>
  <c r="CF888" i="10" s="1"/>
  <c r="CG888" i="10" s="1"/>
  <c r="CF905" i="10" a="1"/>
  <c r="CF905" i="10" s="1"/>
  <c r="CG905" i="10" s="1"/>
  <c r="CF914" i="10" a="1"/>
  <c r="CF914" i="10" s="1"/>
  <c r="CG914" i="10" s="1"/>
  <c r="CF197" i="10" a="1"/>
  <c r="CF197" i="10" s="1"/>
  <c r="CG197" i="10" s="1"/>
  <c r="CF952" i="10" a="1"/>
  <c r="CF952" i="10" s="1"/>
  <c r="CG952" i="10" s="1"/>
  <c r="CF963" i="10" a="1"/>
  <c r="CF963" i="10" s="1"/>
  <c r="CG963" i="10" s="1"/>
  <c r="CF224" i="10" a="1"/>
  <c r="CF224" i="10" s="1"/>
  <c r="CG224" i="10" s="1"/>
  <c r="CF994" i="10" a="1"/>
  <c r="CF994" i="10" s="1"/>
  <c r="CG994" i="10" s="1"/>
  <c r="CF1015" i="10" a="1"/>
  <c r="CF1015" i="10" s="1"/>
  <c r="CG1015" i="10" s="1"/>
  <c r="CF1021" i="10" a="1"/>
  <c r="CF1021" i="10" s="1"/>
  <c r="CG1021" i="10" s="1"/>
  <c r="CF267" i="10" a="1"/>
  <c r="CF267" i="10" s="1"/>
  <c r="CG267" i="10" s="1"/>
  <c r="CF1056" i="10" a="1"/>
  <c r="CF1056" i="10" s="1"/>
  <c r="CG1056" i="10" s="1"/>
  <c r="CF281" i="10" a="1"/>
  <c r="CF281" i="10" s="1"/>
  <c r="CG281" i="10" s="1"/>
  <c r="CF1071" i="10" a="1"/>
  <c r="CF1071" i="10" s="1"/>
  <c r="CG1071" i="10" s="1"/>
  <c r="CF1088" i="10" a="1"/>
  <c r="CF1088" i="10" s="1"/>
  <c r="CG1088" i="10" s="1"/>
  <c r="CF300" i="10" a="1"/>
  <c r="CF300" i="10" s="1"/>
  <c r="CG300" i="10" s="1"/>
  <c r="CF1099" i="10" a="1"/>
  <c r="CF1099" i="10" s="1"/>
  <c r="CG1099" i="10" s="1"/>
  <c r="CF304" i="10" a="1"/>
  <c r="CF304" i="10" s="1"/>
  <c r="CG304" i="10" s="1"/>
  <c r="CF1117" i="10" a="1"/>
  <c r="CF1117" i="10" s="1"/>
  <c r="CG1117" i="10" s="1"/>
  <c r="CF318" i="10" a="1"/>
  <c r="CF318" i="10" s="1"/>
  <c r="CG318" i="10" s="1"/>
  <c r="CF1126" i="10" a="1"/>
  <c r="CF1126" i="10" s="1"/>
  <c r="CG1126" i="10" s="1"/>
  <c r="CF1134" i="10" a="1"/>
  <c r="CF1134" i="10" s="1"/>
  <c r="CG1134" i="10" s="1"/>
  <c r="CF332" i="10" a="1"/>
  <c r="CF332" i="10" s="1"/>
  <c r="CG332" i="10" s="1"/>
  <c r="CF1150" i="10" a="1"/>
  <c r="CF1150" i="10" s="1"/>
  <c r="CG1150" i="10" s="1"/>
  <c r="CF1159" i="10" a="1"/>
  <c r="CF1159" i="10" s="1"/>
  <c r="CG1159" i="10" s="1"/>
  <c r="CF345" i="10" a="1"/>
  <c r="CF345" i="10" s="1"/>
  <c r="CG345" i="10" s="1"/>
  <c r="CF1176" i="10" a="1"/>
  <c r="CF1176" i="10" s="1"/>
  <c r="CG1176" i="10" s="1"/>
  <c r="CF356" i="10" a="1"/>
  <c r="CF356" i="10" s="1"/>
  <c r="CG356" i="10" s="1"/>
  <c r="CF1193" i="10" a="1"/>
  <c r="CF1193" i="10" s="1"/>
  <c r="CG1193" i="10" s="1"/>
  <c r="CF367" i="10" a="1"/>
  <c r="CF367" i="10" s="1"/>
  <c r="CG367" i="10" s="1"/>
  <c r="CF1200" i="10" a="1"/>
  <c r="CF1200" i="10" s="1"/>
  <c r="CG1200" i="10" s="1"/>
  <c r="CF1211" i="10" a="1"/>
  <c r="CF1211" i="10" s="1"/>
  <c r="CG1211" i="10" s="1"/>
  <c r="CF377" i="10" a="1"/>
  <c r="CF377" i="10" s="1"/>
  <c r="CG377" i="10" s="1"/>
  <c r="CF1217" i="10" a="1"/>
  <c r="CF1217" i="10" s="1"/>
  <c r="CG1217" i="10" s="1"/>
  <c r="CF1227" i="10" a="1"/>
  <c r="CF1227" i="10" s="1"/>
  <c r="CG1227" i="10" s="1"/>
  <c r="CF389" i="10" a="1"/>
  <c r="CF389" i="10" s="1"/>
  <c r="CG389" i="10" s="1"/>
  <c r="CF1235" i="10" a="1"/>
  <c r="CF1235" i="10" s="1"/>
  <c r="CG1235" i="10" s="1"/>
  <c r="CF1244" i="10" a="1"/>
  <c r="CF1244" i="10" s="1"/>
  <c r="CG1244" i="10" s="1"/>
  <c r="CF1260" i="10" a="1"/>
  <c r="CF1260" i="10" s="1"/>
  <c r="CG1260" i="10" s="1"/>
  <c r="CF411" i="10" a="1"/>
  <c r="CF411" i="10" s="1"/>
  <c r="CG411" i="10" s="1"/>
  <c r="CF1269" i="10" a="1"/>
  <c r="CF1269" i="10" s="1"/>
  <c r="CG1269" i="10" s="1"/>
  <c r="CF1277" i="10" a="1"/>
  <c r="CF1277" i="10" s="1"/>
  <c r="CG1277" i="10" s="1"/>
  <c r="CF422" i="10" a="1"/>
  <c r="CF422" i="10" s="1"/>
  <c r="CG422" i="10" s="1"/>
  <c r="CF1285" i="10" a="1"/>
  <c r="CF1285" i="10" s="1"/>
  <c r="CG1285" i="10" s="1"/>
  <c r="CF435" i="10" a="1"/>
  <c r="CF435" i="10" s="1"/>
  <c r="CG435" i="10" s="1"/>
  <c r="CF1305" i="10" a="1"/>
  <c r="CF1305" i="10" s="1"/>
  <c r="CG1305" i="10" s="1"/>
  <c r="CF1324" i="10" a="1"/>
  <c r="CF1324" i="10" s="1"/>
  <c r="CG1324" i="10" s="1"/>
  <c r="CF489" i="10" a="1"/>
  <c r="CF489" i="10" s="1"/>
  <c r="CG489" i="10" s="1"/>
  <c r="CF534" i="10" a="1"/>
  <c r="CF534" i="10" s="1"/>
  <c r="CG534" i="10" s="1"/>
  <c r="CF602" i="10" a="1"/>
  <c r="CF602" i="10" s="1"/>
  <c r="CG602" i="10" s="1"/>
  <c r="CF625" i="10" a="1"/>
  <c r="CF625" i="10" s="1"/>
  <c r="CG625" i="10" s="1"/>
  <c r="CF72" i="10" a="1"/>
  <c r="CF72" i="10" s="1"/>
  <c r="CG72" i="10" s="1"/>
  <c r="CF686" i="10" a="1"/>
  <c r="CF686" i="10" s="1"/>
  <c r="CG686" i="10" s="1"/>
  <c r="CF709" i="10" a="1"/>
  <c r="CF709" i="10" s="1"/>
  <c r="CG709" i="10" s="1"/>
  <c r="CF128" i="10" a="1"/>
  <c r="CF128" i="10" s="1"/>
  <c r="CG128" i="10" s="1"/>
  <c r="CF767" i="10" a="1"/>
  <c r="CF767" i="10" s="1"/>
  <c r="CG767" i="10" s="1"/>
  <c r="CF788" i="10" a="1"/>
  <c r="CF788" i="10" s="1"/>
  <c r="CG788" i="10" s="1"/>
  <c r="CF811" i="10" a="1"/>
  <c r="CF811" i="10" s="1"/>
  <c r="CG811" i="10" s="1"/>
  <c r="CF830" i="10" a="1"/>
  <c r="CF830" i="10" s="1"/>
  <c r="CG830" i="10" s="1"/>
  <c r="CF906" i="10" a="1"/>
  <c r="CF906" i="10" s="1"/>
  <c r="CG906" i="10" s="1"/>
  <c r="CF915" i="10" a="1"/>
  <c r="CF915" i="10" s="1"/>
  <c r="CG915" i="10" s="1"/>
  <c r="CF194" i="10" a="1"/>
  <c r="CF194" i="10" s="1"/>
  <c r="CG194" i="10" s="1"/>
  <c r="CF198" i="10" a="1"/>
  <c r="CF198" i="10" s="1"/>
  <c r="CG198" i="10" s="1"/>
  <c r="CF953" i="10" a="1"/>
  <c r="CF953" i="10" s="1"/>
  <c r="CG953" i="10" s="1"/>
  <c r="CF964" i="10" a="1"/>
  <c r="CF964" i="10" s="1"/>
  <c r="CG964" i="10" s="1"/>
  <c r="CF971" i="10" a="1"/>
  <c r="CF971" i="10" s="1"/>
  <c r="CG971" i="10" s="1"/>
  <c r="CF225" i="10" a="1"/>
  <c r="CF225" i="10" s="1"/>
  <c r="CG225" i="10" s="1"/>
  <c r="CF241" i="10" a="1"/>
  <c r="CF241" i="10" s="1"/>
  <c r="CG241" i="10" s="1"/>
  <c r="CF1022" i="10" a="1"/>
  <c r="CF1022" i="10" s="1"/>
  <c r="CG1022" i="10" s="1"/>
  <c r="CF256" i="10" a="1"/>
  <c r="CF256" i="10" s="1"/>
  <c r="CG256" i="10" s="1"/>
  <c r="CF1039" i="10" a="1"/>
  <c r="CF1039" i="10" s="1"/>
  <c r="CG1039" i="10" s="1"/>
  <c r="CF268" i="10" a="1"/>
  <c r="CF268" i="10" s="1"/>
  <c r="CG268" i="10" s="1"/>
  <c r="CF1062" i="10" a="1"/>
  <c r="CF1062" i="10" s="1"/>
  <c r="CG1062" i="10" s="1"/>
  <c r="CF286" i="10" a="1"/>
  <c r="CF286" i="10" s="1"/>
  <c r="CG286" i="10" s="1"/>
  <c r="CF1080" i="10" a="1"/>
  <c r="CF1080" i="10" s="1"/>
  <c r="CG1080" i="10" s="1"/>
  <c r="CF1089" i="10" a="1"/>
  <c r="CF1089" i="10" s="1"/>
  <c r="CG1089" i="10" s="1"/>
  <c r="CF1090" i="10" a="1"/>
  <c r="CF1090" i="10" s="1"/>
  <c r="CG1090" i="10" s="1"/>
  <c r="CF305" i="10" a="1"/>
  <c r="CF305" i="10" s="1"/>
  <c r="CG305" i="10" s="1"/>
  <c r="CF1109" i="10" a="1"/>
  <c r="CF1109" i="10" s="1"/>
  <c r="CG1109" i="10" s="1"/>
  <c r="CF319" i="10" a="1"/>
  <c r="CF319" i="10" s="1"/>
  <c r="CG319" i="10" s="1"/>
  <c r="CF1127" i="10" a="1"/>
  <c r="CF1127" i="10" s="1"/>
  <c r="CG1127" i="10" s="1"/>
  <c r="CF321" i="10" a="1"/>
  <c r="CF321" i="10" s="1"/>
  <c r="CG321" i="10" s="1"/>
  <c r="CF1135" i="10" a="1"/>
  <c r="CF1135" i="10" s="1"/>
  <c r="CG1135" i="10" s="1"/>
  <c r="CF1143" i="10" a="1"/>
  <c r="CF1143" i="10" s="1"/>
  <c r="CG1143" i="10" s="1"/>
  <c r="CF333" i="10" a="1"/>
  <c r="CF333" i="10" s="1"/>
  <c r="CG333" i="10" s="1"/>
  <c r="CF1151" i="10" a="1"/>
  <c r="CF1151" i="10" s="1"/>
  <c r="CG1151" i="10" s="1"/>
  <c r="CF1160" i="10" a="1"/>
  <c r="CF1160" i="10" s="1"/>
  <c r="CG1160" i="10" s="1"/>
  <c r="CF346" i="10" a="1"/>
  <c r="CF346" i="10" s="1"/>
  <c r="CG346" i="10" s="1"/>
  <c r="CF1168" i="10" a="1"/>
  <c r="CF1168" i="10" s="1"/>
  <c r="CG1168" i="10" s="1"/>
  <c r="CF1184" i="10" a="1"/>
  <c r="CF1184" i="10" s="1"/>
  <c r="CG1184" i="10" s="1"/>
  <c r="CF1194" i="10" a="1"/>
  <c r="CF1194" i="10" s="1"/>
  <c r="CG1194" i="10" s="1"/>
  <c r="CF368" i="10" a="1"/>
  <c r="CF368" i="10" s="1"/>
  <c r="CG368" i="10" s="1"/>
  <c r="CF1201" i="10" a="1"/>
  <c r="CF1201" i="10" s="1"/>
  <c r="CG1201" i="10" s="1"/>
  <c r="CF378" i="10" a="1"/>
  <c r="CF378" i="10" s="1"/>
  <c r="CG378" i="10" s="1"/>
  <c r="CF1218" i="10" a="1"/>
  <c r="CF1218" i="10" s="1"/>
  <c r="CG1218" i="10" s="1"/>
  <c r="CF1228" i="10" a="1"/>
  <c r="CF1228" i="10" s="1"/>
  <c r="CG1228" i="10" s="1"/>
  <c r="CF1236" i="10" a="1"/>
  <c r="CF1236" i="10" s="1"/>
  <c r="CG1236" i="10" s="1"/>
  <c r="CF400" i="10" a="1"/>
  <c r="CF400" i="10" s="1"/>
  <c r="CG400" i="10" s="1"/>
  <c r="CF1252" i="10" a="1"/>
  <c r="CF1252" i="10" s="1"/>
  <c r="CG1252" i="10" s="1"/>
  <c r="CF1261" i="10" a="1"/>
  <c r="CF1261" i="10" s="1"/>
  <c r="CG1261" i="10" s="1"/>
  <c r="CF412" i="10" a="1"/>
  <c r="CF412" i="10" s="1"/>
  <c r="CG412" i="10" s="1"/>
  <c r="CF1278" i="10" a="1"/>
  <c r="CF1278" i="10" s="1"/>
  <c r="CG1278" i="10" s="1"/>
  <c r="CF423" i="10" a="1"/>
  <c r="CF423" i="10" s="1"/>
  <c r="CG423" i="10" s="1"/>
  <c r="CF1286" i="10" a="1"/>
  <c r="CF1286" i="10" s="1"/>
  <c r="CG1286" i="10" s="1"/>
  <c r="CF1295" i="10" a="1"/>
  <c r="CF1295" i="10" s="1"/>
  <c r="CG1295" i="10" s="1"/>
  <c r="CF436" i="10" a="1"/>
  <c r="CF436" i="10" s="1"/>
  <c r="CG436" i="10" s="1"/>
  <c r="CF1306" i="10" a="1"/>
  <c r="CF1306" i="10" s="1"/>
  <c r="CG1306" i="10" s="1"/>
  <c r="CF1315" i="10" a="1"/>
  <c r="CF1315" i="10" s="1"/>
  <c r="CG1315" i="10" s="1"/>
  <c r="CF1325" i="10" a="1"/>
  <c r="CF1325" i="10" s="1"/>
  <c r="CG1325" i="10" s="1"/>
  <c r="CF1334" i="10" a="1"/>
  <c r="CF1334" i="10" s="1"/>
  <c r="CG1334" i="10" s="1"/>
  <c r="CF1342" i="10" a="1"/>
  <c r="CF1342" i="10" s="1"/>
  <c r="CG1342" i="10" s="1"/>
  <c r="CF1352" i="10" a="1"/>
  <c r="CF1352" i="10" s="1"/>
  <c r="CG1352" i="10" s="1"/>
  <c r="CF1359" i="10" a="1"/>
  <c r="CF1359" i="10" s="1"/>
  <c r="CG1359" i="10" s="1"/>
  <c r="CF444" i="10" a="1"/>
  <c r="CF444" i="10" s="1"/>
  <c r="CG444" i="10" s="1"/>
  <c r="CF1374" i="10" a="1"/>
  <c r="CF1374" i="10" s="1"/>
  <c r="CG1374" i="10" s="1"/>
  <c r="CF495" i="10" a="1"/>
  <c r="CF495" i="10" s="1"/>
  <c r="CG495" i="10" s="1"/>
  <c r="CF540" i="10" a="1"/>
  <c r="CF540" i="10" s="1"/>
  <c r="CG540" i="10" s="1"/>
  <c r="CF573" i="10" a="1"/>
  <c r="CF573" i="10" s="1"/>
  <c r="CG573" i="10" s="1"/>
  <c r="CF38" i="10" a="1"/>
  <c r="CF38" i="10" s="1"/>
  <c r="CG38" i="10" s="1"/>
  <c r="CF632" i="10" a="1"/>
  <c r="CF632" i="10" s="1"/>
  <c r="CG632" i="10" s="1"/>
  <c r="CF656" i="10" a="1"/>
  <c r="CF656" i="10" s="1"/>
  <c r="CG656" i="10" s="1"/>
  <c r="CF93" i="10" a="1"/>
  <c r="CF93" i="10" s="1"/>
  <c r="CG93" i="10" s="1"/>
  <c r="CF715" i="10" a="1"/>
  <c r="CF715" i="10" s="1"/>
  <c r="CG715" i="10" s="1"/>
  <c r="CF740" i="10" a="1"/>
  <c r="CF740" i="10" s="1"/>
  <c r="CG740" i="10" s="1"/>
  <c r="CF770" i="10" a="1"/>
  <c r="CF770" i="10" s="1"/>
  <c r="CG770" i="10" s="1"/>
  <c r="CF792" i="10" a="1"/>
  <c r="CF792" i="10" s="1"/>
  <c r="CG792" i="10" s="1"/>
  <c r="CF815" i="10" a="1"/>
  <c r="CF815" i="10" s="1"/>
  <c r="CG815" i="10" s="1"/>
  <c r="CF832" i="10" a="1"/>
  <c r="CF832" i="10" s="1"/>
  <c r="CG832" i="10" s="1"/>
  <c r="CF845" i="10" a="1"/>
  <c r="CF845" i="10" s="1"/>
  <c r="CG845" i="10" s="1"/>
  <c r="CF862" i="10" a="1"/>
  <c r="CF862" i="10" s="1"/>
  <c r="CG862" i="10" s="1"/>
  <c r="CF170" i="10" a="1"/>
  <c r="CF170" i="10" s="1"/>
  <c r="CG170" i="10" s="1"/>
  <c r="CF891" i="10" a="1"/>
  <c r="CF891" i="10" s="1"/>
  <c r="CG891" i="10" s="1"/>
  <c r="CF918" i="10" a="1"/>
  <c r="CF918" i="10" s="1"/>
  <c r="CG918" i="10" s="1"/>
  <c r="CF200" i="10" a="1"/>
  <c r="CF200" i="10" s="1"/>
  <c r="CG200" i="10" s="1"/>
  <c r="CF206" i="10" a="1"/>
  <c r="CF206" i="10" s="1"/>
  <c r="CG206" i="10" s="1"/>
  <c r="CF973" i="10" a="1"/>
  <c r="CF973" i="10" s="1"/>
  <c r="CG973" i="10" s="1"/>
  <c r="CF229" i="10" a="1"/>
  <c r="CF229" i="10" s="1"/>
  <c r="CG229" i="10" s="1"/>
  <c r="CF997" i="10" a="1"/>
  <c r="CF997" i="10" s="1"/>
  <c r="CG997" i="10" s="1"/>
  <c r="CF1002" i="10" a="1"/>
  <c r="CF1002" i="10" s="1"/>
  <c r="CG1002" i="10" s="1"/>
  <c r="CF245" i="10" a="1"/>
  <c r="CF245" i="10" s="1"/>
  <c r="CG245" i="10" s="1"/>
  <c r="CF258" i="10" a="1"/>
  <c r="CF258" i="10" s="1"/>
  <c r="CG258" i="10" s="1"/>
  <c r="CF1043" i="10" a="1"/>
  <c r="CF1043" i="10" s="1"/>
  <c r="CG1043" i="10" s="1"/>
  <c r="CF270" i="10" a="1"/>
  <c r="CF270" i="10" s="1"/>
  <c r="CG270" i="10" s="1"/>
  <c r="CF1059" i="10" a="1"/>
  <c r="CF1059" i="10" s="1"/>
  <c r="CG1059" i="10" s="1"/>
  <c r="CF1064" i="10" a="1"/>
  <c r="CF1064" i="10" s="1"/>
  <c r="CG1064" i="10" s="1"/>
  <c r="CF1073" i="10" a="1"/>
  <c r="CF1073" i="10" s="1"/>
  <c r="CG1073" i="10" s="1"/>
  <c r="CF288" i="10" a="1"/>
  <c r="CF288" i="10" s="1"/>
  <c r="CG288" i="10" s="1"/>
  <c r="CF1082" i="10" a="1"/>
  <c r="CF1082" i="10" s="1"/>
  <c r="CG1082" i="10" s="1"/>
  <c r="CF1092" i="10" a="1"/>
  <c r="CF1092" i="10" s="1"/>
  <c r="CG1092" i="10" s="1"/>
  <c r="CF306" i="10" a="1"/>
  <c r="CF306" i="10" s="1"/>
  <c r="CG306" i="10" s="1"/>
  <c r="CF1110" i="10" a="1"/>
  <c r="CF1110" i="10" s="1"/>
  <c r="CG1110" i="10" s="1"/>
  <c r="CF311" i="10" a="1"/>
  <c r="CF311" i="10" s="1"/>
  <c r="CG311" i="10" s="1"/>
  <c r="CF1119" i="10" a="1"/>
  <c r="CF1119" i="10" s="1"/>
  <c r="CG1119" i="10" s="1"/>
  <c r="CF323" i="10" a="1"/>
  <c r="CF323" i="10" s="1"/>
  <c r="CG323" i="10" s="1"/>
  <c r="CF1136" i="10" a="1"/>
  <c r="CF1136" i="10" s="1"/>
  <c r="CG1136" i="10" s="1"/>
  <c r="CF335" i="10" a="1"/>
  <c r="CF335" i="10" s="1"/>
  <c r="CG335" i="10" s="1"/>
  <c r="CF1153" i="10" a="1"/>
  <c r="CF1153" i="10" s="1"/>
  <c r="CG1153" i="10" s="1"/>
  <c r="CF1161" i="10" a="1"/>
  <c r="CF1161" i="10" s="1"/>
  <c r="CG1161" i="10" s="1"/>
  <c r="CF348" i="10" a="1"/>
  <c r="CF348" i="10" s="1"/>
  <c r="CG348" i="10" s="1"/>
  <c r="CF1169" i="10" a="1"/>
  <c r="CF1169" i="10" s="1"/>
  <c r="CG1169" i="10" s="1"/>
  <c r="CF1178" i="10" a="1"/>
  <c r="CF1178" i="10" s="1"/>
  <c r="CG1178" i="10" s="1"/>
  <c r="CF358" i="10" a="1"/>
  <c r="CF358" i="10" s="1"/>
  <c r="CG358" i="10" s="1"/>
  <c r="CF1186" i="10" a="1"/>
  <c r="CF1186" i="10" s="1"/>
  <c r="CG1186" i="10" s="1"/>
  <c r="CF1196" i="10" a="1"/>
  <c r="CF1196" i="10" s="1"/>
  <c r="CG1196" i="10" s="1"/>
  <c r="CF369" i="10" a="1"/>
  <c r="CF369" i="10" s="1"/>
  <c r="CG369" i="10" s="1"/>
  <c r="CF379" i="10" a="1"/>
  <c r="CF379" i="10" s="1"/>
  <c r="CG379" i="10" s="1"/>
  <c r="CF1220" i="10" a="1"/>
  <c r="CF1220" i="10" s="1"/>
  <c r="CG1220" i="10" s="1"/>
  <c r="CF1230" i="10" a="1"/>
  <c r="CF1230" i="10" s="1"/>
  <c r="CG1230" i="10" s="1"/>
  <c r="CF391" i="10" a="1"/>
  <c r="CF391" i="10" s="1"/>
  <c r="CG391" i="10" s="1"/>
  <c r="CF1246" i="10" a="1"/>
  <c r="CF1246" i="10" s="1"/>
  <c r="CG1246" i="10" s="1"/>
  <c r="CF402" i="10" a="1"/>
  <c r="CF402" i="10" s="1"/>
  <c r="CG402" i="10" s="1"/>
  <c r="CF1254" i="10" a="1"/>
  <c r="CF1254" i="10" s="1"/>
  <c r="CG1254" i="10" s="1"/>
  <c r="CF414" i="10" a="1"/>
  <c r="CF414" i="10" s="1"/>
  <c r="CG414" i="10" s="1"/>
  <c r="CF1279" i="10" a="1"/>
  <c r="CF1279" i="10" s="1"/>
  <c r="CG1279" i="10" s="1"/>
  <c r="CF424" i="10" a="1"/>
  <c r="CF424" i="10" s="1"/>
  <c r="CG424" i="10" s="1"/>
  <c r="CF1288" i="10" a="1"/>
  <c r="CF1288" i="10" s="1"/>
  <c r="CG1288" i="10" s="1"/>
  <c r="CF1297" i="10" a="1"/>
  <c r="CF1297" i="10" s="1"/>
  <c r="CG1297" i="10" s="1"/>
  <c r="CF438" i="10" a="1"/>
  <c r="CF438" i="10" s="1"/>
  <c r="CG438" i="10" s="1"/>
  <c r="CF1307" i="10" a="1"/>
  <c r="CF1307" i="10" s="1"/>
  <c r="CG1307" i="10" s="1"/>
  <c r="CF1316" i="10" a="1"/>
  <c r="CF1316" i="10" s="1"/>
  <c r="CG1316" i="10" s="1"/>
  <c r="CF1327" i="10" a="1"/>
  <c r="CF1327" i="10" s="1"/>
  <c r="CG1327" i="10" s="1"/>
  <c r="CF1336" i="10" a="1"/>
  <c r="CF1336" i="10" s="1"/>
  <c r="CG1336" i="10" s="1"/>
  <c r="CF1344" i="10" a="1"/>
  <c r="CF1344" i="10" s="1"/>
  <c r="CG1344" i="10" s="1"/>
  <c r="CF1353" i="10" a="1"/>
  <c r="CF1353" i="10" s="1"/>
  <c r="CG1353" i="10" s="1"/>
  <c r="CF1360" i="10" a="1"/>
  <c r="CF1360" i="10" s="1"/>
  <c r="CG1360" i="10" s="1"/>
  <c r="CF446" i="10" a="1"/>
  <c r="CF446" i="10" s="1"/>
  <c r="CG446" i="10" s="1"/>
  <c r="CF1376" i="10" a="1"/>
  <c r="CF1376" i="10" s="1"/>
  <c r="CG1376" i="10" s="1"/>
  <c r="CF493" i="10" a="1"/>
  <c r="CF493" i="10" s="1"/>
  <c r="CG493" i="10" s="1"/>
  <c r="CF91" i="10" a="1"/>
  <c r="CF91" i="10" s="1"/>
  <c r="CG91" i="10" s="1"/>
  <c r="CF916" i="10" a="1"/>
  <c r="CF916" i="10" s="1"/>
  <c r="CG916" i="10" s="1"/>
  <c r="CF228" i="10" a="1"/>
  <c r="CF228" i="10" s="1"/>
  <c r="CG228" i="10" s="1"/>
  <c r="CF1041" i="10" a="1"/>
  <c r="CF1041" i="10" s="1"/>
  <c r="CG1041" i="10" s="1"/>
  <c r="CF1081" i="10" a="1"/>
  <c r="CF1081" i="10" s="1"/>
  <c r="CG1081" i="10" s="1"/>
  <c r="CF310" i="10" a="1"/>
  <c r="CF310" i="10" s="1"/>
  <c r="CG310" i="10" s="1"/>
  <c r="CF334" i="10" a="1"/>
  <c r="CF334" i="10" s="1"/>
  <c r="CG334" i="10" s="1"/>
  <c r="CF1179" i="10" a="1"/>
  <c r="CF1179" i="10" s="1"/>
  <c r="CG1179" i="10" s="1"/>
  <c r="CF1195" i="10" a="1"/>
  <c r="CF1195" i="10" s="1"/>
  <c r="CG1195" i="10" s="1"/>
  <c r="CF1202" i="10" a="1"/>
  <c r="CF1202" i="10" s="1"/>
  <c r="CG1202" i="10" s="1"/>
  <c r="CF1229" i="10" a="1"/>
  <c r="CF1229" i="10" s="1"/>
  <c r="CG1229" i="10" s="1"/>
  <c r="CF1237" i="10" a="1"/>
  <c r="CF1237" i="10" s="1"/>
  <c r="CG1237" i="10" s="1"/>
  <c r="CF401" i="10" a="1"/>
  <c r="CF401" i="10" s="1"/>
  <c r="CG401" i="10" s="1"/>
  <c r="CF1262" i="10" a="1"/>
  <c r="CF1262" i="10" s="1"/>
  <c r="CG1262" i="10" s="1"/>
  <c r="CF1270" i="10" a="1"/>
  <c r="CF1270" i="10" s="1"/>
  <c r="CG1270" i="10" s="1"/>
  <c r="CF1296" i="10" a="1"/>
  <c r="CF1296" i="10" s="1"/>
  <c r="CG1296" i="10" s="1"/>
  <c r="CF1326" i="10" a="1"/>
  <c r="CF1326" i="10" s="1"/>
  <c r="CG1326" i="10" s="1"/>
  <c r="CF1338" i="10" a="1"/>
  <c r="CF1338" i="10" s="1"/>
  <c r="CG1338" i="10" s="1"/>
  <c r="CF1365" i="10" a="1"/>
  <c r="CF1365" i="10" s="1"/>
  <c r="CG1365" i="10" s="1"/>
  <c r="CF1375" i="10" a="1"/>
  <c r="CF1375" i="10" s="1"/>
  <c r="CG1375" i="10" s="1"/>
  <c r="CF1386" i="10" a="1"/>
  <c r="CF1386" i="10" s="1"/>
  <c r="CG1386" i="10" s="1"/>
  <c r="CF1393" i="10" a="1"/>
  <c r="CF1393" i="10" s="1"/>
  <c r="CG1393" i="10" s="1"/>
  <c r="CF1402" i="10" a="1"/>
  <c r="CF1402" i="10" s="1"/>
  <c r="CG1402" i="10" s="1"/>
  <c r="CF1416" i="10" a="1"/>
  <c r="CF1416" i="10" s="1"/>
  <c r="CG1416" i="10" s="1"/>
  <c r="CF1339" i="10" a="1"/>
  <c r="CF1339" i="10" s="1"/>
  <c r="CG1339" i="10" s="1"/>
  <c r="CF1394" i="10" a="1"/>
  <c r="CF1394" i="10" s="1"/>
  <c r="CG1394" i="10" s="1"/>
  <c r="CF1408" i="10" a="1"/>
  <c r="CF1408" i="10" s="1"/>
  <c r="CG1408" i="10" s="1"/>
  <c r="CF1405" i="10" a="1"/>
  <c r="CF1405" i="10" s="1"/>
  <c r="CG1405" i="10" s="1"/>
  <c r="CF1276" i="10" a="1"/>
  <c r="CF1276" i="10" s="1"/>
  <c r="CG1276" i="10" s="1"/>
  <c r="CF1397" i="10" a="1"/>
  <c r="CF1397" i="10" s="1"/>
  <c r="CG1397" i="10" s="1"/>
  <c r="CF1212" i="10" a="1"/>
  <c r="CF1212" i="10" s="1"/>
  <c r="CG1212" i="10" s="1"/>
  <c r="CF413" i="10" a="1"/>
  <c r="CF413" i="10" s="1"/>
  <c r="CG413" i="10" s="1"/>
  <c r="CF1380" i="10" a="1"/>
  <c r="CF1380" i="10" s="1"/>
  <c r="CG1380" i="10" s="1"/>
  <c r="CF415" i="10" a="1"/>
  <c r="CF415" i="10" s="1"/>
  <c r="CG415" i="10" s="1"/>
  <c r="CF1358" i="10" a="1"/>
  <c r="CF1358" i="10" s="1"/>
  <c r="CG1358" i="10" s="1"/>
  <c r="CF450" i="10" a="1"/>
  <c r="CF450" i="10" s="1"/>
  <c r="CG450" i="10" s="1"/>
  <c r="CF892" i="10" a="1"/>
  <c r="CF892" i="10" s="1"/>
  <c r="CG892" i="10" s="1"/>
  <c r="CF1215" i="10" a="1"/>
  <c r="CF1215" i="10" s="1"/>
  <c r="CG1215" i="10" s="1"/>
  <c r="CF1350" i="10" a="1"/>
  <c r="CF1350" i="10" s="1"/>
  <c r="CG1350" i="10" s="1"/>
  <c r="CF399" i="10" a="1"/>
  <c r="CF399" i="10" s="1"/>
  <c r="CG399" i="10" s="1"/>
  <c r="CF440" i="10" a="1"/>
  <c r="CF440" i="10" s="1"/>
  <c r="CG440" i="10" s="1"/>
  <c r="CF500" i="10" a="1"/>
  <c r="CF500" i="10" s="1"/>
  <c r="CG500" i="10" s="1"/>
  <c r="CF98" i="10" a="1"/>
  <c r="CF98" i="10" s="1"/>
  <c r="CG98" i="10" s="1"/>
  <c r="CF920" i="10" a="1"/>
  <c r="CF920" i="10" s="1"/>
  <c r="CG920" i="10" s="1"/>
  <c r="CF1083" i="10" a="1"/>
  <c r="CF1083" i="10" s="1"/>
  <c r="CG1083" i="10" s="1"/>
  <c r="CF312" i="10" a="1"/>
  <c r="CF312" i="10" s="1"/>
  <c r="CG312" i="10" s="1"/>
  <c r="CF336" i="10" a="1"/>
  <c r="CF336" i="10" s="1"/>
  <c r="CG336" i="10" s="1"/>
  <c r="CF1181" i="10" a="1"/>
  <c r="CF1181" i="10" s="1"/>
  <c r="CG1181" i="10" s="1"/>
  <c r="CF1197" i="10" a="1"/>
  <c r="CF1197" i="10" s="1"/>
  <c r="CG1197" i="10" s="1"/>
  <c r="CF1203" i="10" a="1"/>
  <c r="CF1203" i="10" s="1"/>
  <c r="CG1203" i="10" s="1"/>
  <c r="CF380" i="10" a="1"/>
  <c r="CF380" i="10" s="1"/>
  <c r="CG380" i="10" s="1"/>
  <c r="CF1238" i="10" a="1"/>
  <c r="CF1238" i="10" s="1"/>
  <c r="CG1238" i="10" s="1"/>
  <c r="CF403" i="10" a="1"/>
  <c r="CF403" i="10" s="1"/>
  <c r="CG403" i="10" s="1"/>
  <c r="CF1263" i="10" a="1"/>
  <c r="CF1263" i="10" s="1"/>
  <c r="CG1263" i="10" s="1"/>
  <c r="CF1271" i="10" a="1"/>
  <c r="CF1271" i="10" s="1"/>
  <c r="CG1271" i="10" s="1"/>
  <c r="CF425" i="10" a="1"/>
  <c r="CF425" i="10" s="1"/>
  <c r="CG425" i="10" s="1"/>
  <c r="CF1308" i="10" a="1"/>
  <c r="CF1308" i="10" s="1"/>
  <c r="CG1308" i="10" s="1"/>
  <c r="CF1328" i="10" a="1"/>
  <c r="CF1328" i="10" s="1"/>
  <c r="CG1328" i="10" s="1"/>
  <c r="CF441" i="10" a="1"/>
  <c r="CF441" i="10" s="1"/>
  <c r="CG441" i="10" s="1"/>
  <c r="CF1417" i="10" a="1"/>
  <c r="CF1417" i="10" s="1"/>
  <c r="CG1417" i="10" s="1"/>
  <c r="CF437" i="10" a="1"/>
  <c r="CF437" i="10" s="1"/>
  <c r="CG437" i="10" s="1"/>
  <c r="CF1398" i="10" a="1"/>
  <c r="CF1398" i="10" s="1"/>
  <c r="CG1398" i="10" s="1"/>
  <c r="CF1369" i="10" a="1"/>
  <c r="CF1369" i="10" s="1"/>
  <c r="CG1369" i="10" s="1"/>
  <c r="CF967" i="10" a="1"/>
  <c r="CF967" i="10" s="1"/>
  <c r="CG967" i="10" s="1"/>
  <c r="CF1383" i="10" a="1"/>
  <c r="CF1383" i="10" s="1"/>
  <c r="CG1383" i="10" s="1"/>
  <c r="CF538" i="10" a="1"/>
  <c r="CF538" i="10" s="1"/>
  <c r="CG538" i="10" s="1"/>
  <c r="CF713" i="10" a="1"/>
  <c r="CF713" i="10" s="1"/>
  <c r="CG713" i="10" s="1"/>
  <c r="CF844" i="10" a="1"/>
  <c r="CF844" i="10" s="1"/>
  <c r="CG844" i="10" s="1"/>
  <c r="CF925" i="10" a="1"/>
  <c r="CF925" i="10" s="1"/>
  <c r="CG925" i="10" s="1"/>
  <c r="CF269" i="10" a="1"/>
  <c r="CF269" i="10" s="1"/>
  <c r="CG269" i="10" s="1"/>
  <c r="CF292" i="10" a="1"/>
  <c r="CF292" i="10" s="1"/>
  <c r="CG292" i="10" s="1"/>
  <c r="CF1118" i="10" a="1"/>
  <c r="CF1118" i="10" s="1"/>
  <c r="CG1118" i="10" s="1"/>
  <c r="CF1152" i="10" a="1"/>
  <c r="CF1152" i="10" s="1"/>
  <c r="CG1152" i="10" s="1"/>
  <c r="CF1198" i="10" a="1"/>
  <c r="CF1198" i="10" s="1"/>
  <c r="CG1198" i="10" s="1"/>
  <c r="CF1204" i="10" a="1"/>
  <c r="CF1204" i="10" s="1"/>
  <c r="CG1204" i="10" s="1"/>
  <c r="CF381" i="10" a="1"/>
  <c r="CF381" i="10" s="1"/>
  <c r="CG381" i="10" s="1"/>
  <c r="CF1231" i="10" a="1"/>
  <c r="CF1231" i="10" s="1"/>
  <c r="CG1231" i="10" s="1"/>
  <c r="CF404" i="10" a="1"/>
  <c r="CF404" i="10" s="1"/>
  <c r="CG404" i="10" s="1"/>
  <c r="CF1264" i="10" a="1"/>
  <c r="CF1264" i="10" s="1"/>
  <c r="CG1264" i="10" s="1"/>
  <c r="CF1272" i="10" a="1"/>
  <c r="CF1272" i="10" s="1"/>
  <c r="CG1272" i="10" s="1"/>
  <c r="CF426" i="10" a="1"/>
  <c r="CF426" i="10" s="1"/>
  <c r="CG426" i="10" s="1"/>
  <c r="CF1298" i="10" a="1"/>
  <c r="CF1298" i="10" s="1"/>
  <c r="CG1298" i="10" s="1"/>
  <c r="CF1309" i="10" a="1"/>
  <c r="CF1309" i="10" s="1"/>
  <c r="CG1309" i="10" s="1"/>
  <c r="CF1340" i="10" a="1"/>
  <c r="CF1340" i="10" s="1"/>
  <c r="CG1340" i="10" s="1"/>
  <c r="CF1354" i="10" a="1"/>
  <c r="CF1354" i="10" s="1"/>
  <c r="CG1354" i="10" s="1"/>
  <c r="CF1366" i="10" a="1"/>
  <c r="CF1366" i="10" s="1"/>
  <c r="CG1366" i="10" s="1"/>
  <c r="CF1377" i="10" a="1"/>
  <c r="CF1377" i="10" s="1"/>
  <c r="CG1377" i="10" s="1"/>
  <c r="CF1387" i="10" a="1"/>
  <c r="CF1387" i="10" s="1"/>
  <c r="CG1387" i="10" s="1"/>
  <c r="CF1395" i="10" a="1"/>
  <c r="CF1395" i="10" s="1"/>
  <c r="CG1395" i="10" s="1"/>
  <c r="CF1403" i="10" a="1"/>
  <c r="CF1403" i="10" s="1"/>
  <c r="CG1403" i="10" s="1"/>
  <c r="CF1409" i="10" a="1"/>
  <c r="CF1409" i="10" s="1"/>
  <c r="CG1409" i="10" s="1"/>
  <c r="CF433" i="10" a="1"/>
  <c r="CF433" i="10" s="1"/>
  <c r="CG433" i="10" s="1"/>
  <c r="CF442" i="10" a="1"/>
  <c r="CF442" i="10" s="1"/>
  <c r="CG442" i="10" s="1"/>
  <c r="CF1379" i="10" a="1"/>
  <c r="CF1379" i="10" s="1"/>
  <c r="CG1379" i="10" s="1"/>
  <c r="CF452" i="10" a="1"/>
  <c r="CF452" i="10" s="1"/>
  <c r="CG452" i="10" s="1"/>
  <c r="CF1313" i="10" a="1"/>
  <c r="CF1313" i="10" s="1"/>
  <c r="CG1313" i="10" s="1"/>
  <c r="CF1389" i="10" a="1"/>
  <c r="CF1389" i="10" s="1"/>
  <c r="CG1389" i="10" s="1"/>
  <c r="CF1219" i="10" a="1"/>
  <c r="CF1219" i="10" s="1"/>
  <c r="CG1219" i="10" s="1"/>
  <c r="CF1253" i="10" a="1"/>
  <c r="CF1253" i="10" s="1"/>
  <c r="CG1253" i="10" s="1"/>
  <c r="CF1357" i="10" a="1"/>
  <c r="CF1357" i="10" s="1"/>
  <c r="CG1357" i="10" s="1"/>
  <c r="CF1406" i="10" a="1"/>
  <c r="CF1406" i="10" s="1"/>
  <c r="CG1406" i="10" s="1"/>
  <c r="CF1255" i="10" a="1"/>
  <c r="CF1255" i="10" s="1"/>
  <c r="CG1255" i="10" s="1"/>
  <c r="CF1381" i="10" a="1"/>
  <c r="CF1381" i="10" s="1"/>
  <c r="CG1381" i="10" s="1"/>
  <c r="CF637" i="10" a="1"/>
  <c r="CF637" i="10" s="1"/>
  <c r="CG637" i="10" s="1"/>
  <c r="CF1188" i="10" a="1"/>
  <c r="CF1188" i="10" s="1"/>
  <c r="CG1188" i="10" s="1"/>
  <c r="CF1248" i="10" a="1"/>
  <c r="CF1248" i="10" s="1"/>
  <c r="CG1248" i="10" s="1"/>
  <c r="CF1361" i="10" a="1"/>
  <c r="CF1361" i="10" s="1"/>
  <c r="CG1361" i="10" s="1"/>
  <c r="CF1234" i="10" a="1"/>
  <c r="CF1234" i="10" s="1"/>
  <c r="CG1234" i="10" s="1"/>
  <c r="CF1363" i="10" a="1"/>
  <c r="CF1363" i="10" s="1"/>
  <c r="CG1363" i="10" s="1"/>
  <c r="CF543" i="10" a="1"/>
  <c r="CF543" i="10" s="1"/>
  <c r="CG543" i="10" s="1"/>
  <c r="CF110" i="10" a="1"/>
  <c r="CF110" i="10" s="1"/>
  <c r="CG110" i="10" s="1"/>
  <c r="CF847" i="10" a="1"/>
  <c r="CF847" i="10" s="1"/>
  <c r="CG847" i="10" s="1"/>
  <c r="CF928" i="10" a="1"/>
  <c r="CF928" i="10" s="1"/>
  <c r="CG928" i="10" s="1"/>
  <c r="CF271" i="10" a="1"/>
  <c r="CF271" i="10" s="1"/>
  <c r="CG271" i="10" s="1"/>
  <c r="CF293" i="10" a="1"/>
  <c r="CF293" i="10" s="1"/>
  <c r="CG293" i="10" s="1"/>
  <c r="CF1120" i="10" a="1"/>
  <c r="CF1120" i="10" s="1"/>
  <c r="CG1120" i="10" s="1"/>
  <c r="CF1154" i="10" a="1"/>
  <c r="CF1154" i="10" s="1"/>
  <c r="CG1154" i="10" s="1"/>
  <c r="CF357" i="10" a="1"/>
  <c r="CF357" i="10" s="1"/>
  <c r="CG357" i="10" s="1"/>
  <c r="CF1205" i="10" a="1"/>
  <c r="CF1205" i="10" s="1"/>
  <c r="CG1205" i="10" s="1"/>
  <c r="CF1239" i="10" a="1"/>
  <c r="CF1239" i="10" s="1"/>
  <c r="CG1239" i="10" s="1"/>
  <c r="CF405" i="10" a="1"/>
  <c r="CF405" i="10" s="1"/>
  <c r="CG405" i="10" s="1"/>
  <c r="CF1265" i="10" a="1"/>
  <c r="CF1265" i="10" s="1"/>
  <c r="CG1265" i="10" s="1"/>
  <c r="CF427" i="10" a="1"/>
  <c r="CF427" i="10" s="1"/>
  <c r="CG427" i="10" s="1"/>
  <c r="CF430" i="10" a="1"/>
  <c r="CF430" i="10" s="1"/>
  <c r="CG430" i="10" s="1"/>
  <c r="CF1329" i="10" a="1"/>
  <c r="CF1329" i="10" s="1"/>
  <c r="CG1329" i="10" s="1"/>
  <c r="CF1341" i="10" a="1"/>
  <c r="CF1341" i="10" s="1"/>
  <c r="CG1341" i="10" s="1"/>
  <c r="CF1367" i="10" a="1"/>
  <c r="CF1367" i="10" s="1"/>
  <c r="CG1367" i="10" s="1"/>
  <c r="CF1378" i="10" a="1"/>
  <c r="CF1378" i="10" s="1"/>
  <c r="CG1378" i="10" s="1"/>
  <c r="CF447" i="10" a="1"/>
  <c r="CF447" i="10" s="1"/>
  <c r="CG447" i="10" s="1"/>
  <c r="CF1396" i="10" a="1"/>
  <c r="CF1396" i="10" s="1"/>
  <c r="CG1396" i="10" s="1"/>
  <c r="CF1404" i="10" a="1"/>
  <c r="CF1404" i="10" s="1"/>
  <c r="CG1404" i="10" s="1"/>
  <c r="CF1410" i="10" a="1"/>
  <c r="CF1410" i="10" s="1"/>
  <c r="CG1410" i="10" s="1"/>
  <c r="CF1343" i="10" a="1"/>
  <c r="CF1343" i="10" s="1"/>
  <c r="CG1343" i="10" s="1"/>
  <c r="CF445" i="10" a="1"/>
  <c r="CF445" i="10" s="1"/>
  <c r="CG445" i="10" s="1"/>
  <c r="CF1388" i="10" a="1"/>
  <c r="CF1388" i="10" s="1"/>
  <c r="CG1388" i="10" s="1"/>
  <c r="CF1284" i="10" a="1"/>
  <c r="CF1284" i="10" s="1"/>
  <c r="CG1284" i="10" s="1"/>
  <c r="CF1368" i="10" a="1"/>
  <c r="CF1368" i="10" s="1"/>
  <c r="CG1368" i="10" s="1"/>
  <c r="CF1183" i="10" a="1"/>
  <c r="CF1183" i="10" s="1"/>
  <c r="CG1183" i="10" s="1"/>
  <c r="CF1333" i="10" a="1"/>
  <c r="CF1333" i="10" s="1"/>
  <c r="CG1333" i="10" s="1"/>
  <c r="CF1390" i="10" a="1"/>
  <c r="CF1390" i="10" s="1"/>
  <c r="CG1390" i="10" s="1"/>
  <c r="CF392" i="10" a="1"/>
  <c r="CF392" i="10" s="1"/>
  <c r="CG392" i="10" s="1"/>
  <c r="CF1317" i="10" a="1"/>
  <c r="CF1317" i="10" s="1"/>
  <c r="CG1317" i="10" s="1"/>
  <c r="CF1391" i="10" a="1"/>
  <c r="CF1391" i="10" s="1"/>
  <c r="CG1391" i="10" s="1"/>
  <c r="CF795" i="10" a="1"/>
  <c r="CF795" i="10" s="1"/>
  <c r="CG795" i="10" s="1"/>
  <c r="CF393" i="10" a="1"/>
  <c r="CF393" i="10" s="1"/>
  <c r="CG393" i="10" s="1"/>
  <c r="CF1300" i="10" a="1"/>
  <c r="CF1300" i="10" s="1"/>
  <c r="CG1300" i="10" s="1"/>
  <c r="CF1400" i="10" a="1"/>
  <c r="CF1400" i="10" s="1"/>
  <c r="CG1400" i="10" s="1"/>
  <c r="CF1351" i="10" a="1"/>
  <c r="CF1351" i="10" s="1"/>
  <c r="CG1351" i="10" s="1"/>
  <c r="CF1415" i="10" a="1"/>
  <c r="CF1415" i="10" s="1"/>
  <c r="CG1415" i="10" s="1"/>
  <c r="CF571" i="10" a="1"/>
  <c r="CF571" i="10" s="1"/>
  <c r="CG571" i="10" s="1"/>
  <c r="CF738" i="10" a="1"/>
  <c r="CF738" i="10" s="1"/>
  <c r="CG738" i="10" s="1"/>
  <c r="CF860" i="10" a="1"/>
  <c r="CF860" i="10" s="1"/>
  <c r="CG860" i="10" s="1"/>
  <c r="CF1001" i="10" a="1"/>
  <c r="CF1001" i="10" s="1"/>
  <c r="CG1001" i="10" s="1"/>
  <c r="CF1091" i="10" a="1"/>
  <c r="CF1091" i="10" s="1"/>
  <c r="CG1091" i="10" s="1"/>
  <c r="CF1128" i="10" a="1"/>
  <c r="CF1128" i="10" s="1"/>
  <c r="CG1128" i="10" s="1"/>
  <c r="CF359" i="10" a="1"/>
  <c r="CF359" i="10" s="1"/>
  <c r="CG359" i="10" s="1"/>
  <c r="CF365" i="10" a="1"/>
  <c r="CF365" i="10" s="1"/>
  <c r="CG365" i="10" s="1"/>
  <c r="CF1209" i="10" a="1"/>
  <c r="CF1209" i="10" s="1"/>
  <c r="CG1209" i="10" s="1"/>
  <c r="CF387" i="10" a="1"/>
  <c r="CF387" i="10" s="1"/>
  <c r="CG387" i="10" s="1"/>
  <c r="CF1243" i="10" a="1"/>
  <c r="CF1243" i="10" s="1"/>
  <c r="CG1243" i="10" s="1"/>
  <c r="CF409" i="10" a="1"/>
  <c r="CF409" i="10" s="1"/>
  <c r="CG409" i="10" s="1"/>
  <c r="CF1331" i="10" a="1"/>
  <c r="CF1331" i="10" s="1"/>
  <c r="CG1331" i="10" s="1"/>
  <c r="CF1332" i="10" a="1"/>
  <c r="CF1332" i="10" s="1"/>
  <c r="CG1332" i="10" s="1"/>
  <c r="CF390" i="10" a="1"/>
  <c r="CF390" i="10" s="1"/>
  <c r="CG390" i="10" s="1"/>
  <c r="CF1345" i="10" a="1"/>
  <c r="CF1345" i="10" s="1"/>
  <c r="CG1345" i="10" s="1"/>
  <c r="CF1411" i="10" a="1"/>
  <c r="CF1411" i="10" s="1"/>
  <c r="CG1411" i="10" s="1"/>
  <c r="CF1346" i="10" a="1"/>
  <c r="CF1346" i="10" s="1"/>
  <c r="CG1346" i="10" s="1"/>
  <c r="CF1399" i="10" a="1"/>
  <c r="CF1399" i="10" s="1"/>
  <c r="CG1399" i="10" s="1"/>
  <c r="CF1027" i="10" a="1"/>
  <c r="CF1027" i="10" s="1"/>
  <c r="CG1027" i="10" s="1"/>
  <c r="CF416" i="10" a="1"/>
  <c r="CF416" i="10" s="1"/>
  <c r="CG416" i="10" s="1"/>
  <c r="CF1268" i="10" a="1"/>
  <c r="CF1268" i="10" s="1"/>
  <c r="CG1268" i="10" s="1"/>
  <c r="CF25" i="10" a="1"/>
  <c r="CF25" i="10" s="1"/>
  <c r="CG25" i="10" s="1"/>
  <c r="CF863" i="10" a="1"/>
  <c r="CF863" i="10" s="1"/>
  <c r="CG863" i="10" s="1"/>
  <c r="CF1004" i="10" a="1"/>
  <c r="CF1004" i="10" s="1"/>
  <c r="CG1004" i="10" s="1"/>
  <c r="CF1061" i="10" a="1"/>
  <c r="CF1061" i="10" s="1"/>
  <c r="CG1061" i="10" s="1"/>
  <c r="CF1093" i="10" a="1"/>
  <c r="CF1093" i="10" s="1"/>
  <c r="CG1093" i="10" s="1"/>
  <c r="CF1129" i="10" a="1"/>
  <c r="CF1129" i="10" s="1"/>
  <c r="CG1129" i="10" s="1"/>
  <c r="CF1162" i="10" a="1"/>
  <c r="CF1162" i="10" s="1"/>
  <c r="CG1162" i="10" s="1"/>
  <c r="CF361" i="10" a="1"/>
  <c r="CF361" i="10" s="1"/>
  <c r="CG361" i="10" s="1"/>
  <c r="CF366" i="10" a="1"/>
  <c r="CF366" i="10" s="1"/>
  <c r="CG366" i="10" s="1"/>
  <c r="CF1210" i="10" a="1"/>
  <c r="CF1210" i="10" s="1"/>
  <c r="CG1210" i="10" s="1"/>
  <c r="CF385" i="10" a="1"/>
  <c r="CF385" i="10" s="1"/>
  <c r="CG385" i="10" s="1"/>
  <c r="CF388" i="10" a="1"/>
  <c r="CF388" i="10" s="1"/>
  <c r="CG388" i="10" s="1"/>
  <c r="CF1251" i="10" a="1"/>
  <c r="CF1251" i="10" s="1"/>
  <c r="CG1251" i="10" s="1"/>
  <c r="CF410" i="10" a="1"/>
  <c r="CF410" i="10" s="1"/>
  <c r="CG410" i="10" s="1"/>
  <c r="CF434" i="10" a="1"/>
  <c r="CF434" i="10" s="1"/>
  <c r="CG434" i="10" s="1"/>
  <c r="CF449" i="10" a="1"/>
  <c r="CF449" i="10" s="1"/>
  <c r="CG449" i="10" s="1"/>
  <c r="CF1287" i="10" a="1"/>
  <c r="CF1287" i="10" s="1"/>
  <c r="CG1287" i="10" s="1"/>
  <c r="CF1280" i="10" a="1"/>
  <c r="CF1280" i="10" s="1"/>
  <c r="CG1280" i="10" s="1"/>
  <c r="CF1412" i="10" a="1"/>
  <c r="CF1412" i="10" s="1"/>
  <c r="CG1412" i="10" s="1"/>
  <c r="CF1170" i="10" a="1"/>
  <c r="CF1170" i="10" s="1"/>
  <c r="CG1170" i="10" s="1"/>
  <c r="CF448" i="10" a="1"/>
  <c r="CF448" i="10" s="1"/>
  <c r="CG448" i="10" s="1"/>
  <c r="CF1407" i="10" a="1"/>
  <c r="CF1407" i="10" s="1"/>
  <c r="CG1407" i="10" s="1"/>
  <c r="CF36" i="10" a="1"/>
  <c r="CF36" i="10" s="1"/>
  <c r="CG36" i="10" s="1"/>
  <c r="CF769" i="10" a="1"/>
  <c r="CF769" i="10" s="1"/>
  <c r="CG769" i="10" s="1"/>
  <c r="CF169" i="10" a="1"/>
  <c r="CF169" i="10" s="1"/>
  <c r="CG169" i="10" s="1"/>
  <c r="CF954" i="10" a="1"/>
  <c r="CF954" i="10" s="1"/>
  <c r="CG954" i="10" s="1"/>
  <c r="CF244" i="10" a="1"/>
  <c r="CF244" i="10" s="1"/>
  <c r="CG244" i="10" s="1"/>
  <c r="CF1063" i="10" a="1"/>
  <c r="CF1063" i="10" s="1"/>
  <c r="CG1063" i="10" s="1"/>
  <c r="CF1100" i="10" a="1"/>
  <c r="CF1100" i="10" s="1"/>
  <c r="CG1100" i="10" s="1"/>
  <c r="CF322" i="10" a="1"/>
  <c r="CF322" i="10" s="1"/>
  <c r="CG322" i="10" s="1"/>
  <c r="CF347" i="10" a="1"/>
  <c r="CF347" i="10" s="1"/>
  <c r="CG347" i="10" s="1"/>
  <c r="CF1245" i="10" a="1"/>
  <c r="CF1245" i="10" s="1"/>
  <c r="CG1245" i="10" s="1"/>
  <c r="CF1223" i="10" a="1"/>
  <c r="CF1223" i="10" s="1"/>
  <c r="CG1223" i="10" s="1"/>
  <c r="CF1372" i="10" a="1"/>
  <c r="CF1372" i="10" s="1"/>
  <c r="CG1372" i="10" s="1"/>
  <c r="CF42" i="10" a="1"/>
  <c r="CF42" i="10" s="1"/>
  <c r="CG42" i="10" s="1"/>
  <c r="CF772" i="10" a="1"/>
  <c r="CF772" i="10" s="1"/>
  <c r="CG772" i="10" s="1"/>
  <c r="CF171" i="10" a="1"/>
  <c r="CF171" i="10" s="1"/>
  <c r="CG171" i="10" s="1"/>
  <c r="CF207" i="10" a="1"/>
  <c r="CF207" i="10" s="1"/>
  <c r="CG207" i="10" s="1"/>
  <c r="CF246" i="10" a="1"/>
  <c r="CF246" i="10" s="1"/>
  <c r="CG246" i="10" s="1"/>
  <c r="CF1101" i="10" a="1"/>
  <c r="CF1101" i="10" s="1"/>
  <c r="CG1101" i="10" s="1"/>
  <c r="CF1185" i="10" a="1"/>
  <c r="CF1185" i="10" s="1"/>
  <c r="CG1185" i="10" s="1"/>
  <c r="CF1213" i="10" a="1"/>
  <c r="CF1213" i="10" s="1"/>
  <c r="CG1213" i="10" s="1"/>
  <c r="CF1221" i="10" a="1"/>
  <c r="CF1221" i="10" s="1"/>
  <c r="CG1221" i="10" s="1"/>
  <c r="CF1289" i="10" a="1"/>
  <c r="CF1289" i="10" s="1"/>
  <c r="CG1289" i="10" s="1"/>
  <c r="CF307" i="10" a="1"/>
  <c r="CF307" i="10" s="1"/>
  <c r="CG307" i="10" s="1"/>
  <c r="CF1319" i="10" a="1"/>
  <c r="CF1319" i="10" s="1"/>
  <c r="CG1319" i="10" s="1"/>
  <c r="CF1294" i="10" a="1"/>
  <c r="CF1294" i="10" s="1"/>
  <c r="CG1294" i="10" s="1"/>
  <c r="CF630" i="10" a="1"/>
  <c r="CF630" i="10" s="1"/>
  <c r="CG630" i="10" s="1"/>
  <c r="CF790" i="10" a="1"/>
  <c r="CF790" i="10" s="1"/>
  <c r="CG790" i="10" s="1"/>
  <c r="CF889" i="10" a="1"/>
  <c r="CF889" i="10" s="1"/>
  <c r="CG889" i="10" s="1"/>
  <c r="CF1072" i="10" a="1"/>
  <c r="CF1072" i="10" s="1"/>
  <c r="CG1072" i="10" s="1"/>
  <c r="CF370" i="10" a="1"/>
  <c r="CF370" i="10" s="1"/>
  <c r="CG370" i="10" s="1"/>
  <c r="CF1214" i="10" a="1"/>
  <c r="CF1214" i="10" s="1"/>
  <c r="CG1214" i="10" s="1"/>
  <c r="CF1222" i="10" a="1"/>
  <c r="CF1222" i="10" s="1"/>
  <c r="CG1222" i="10" s="1"/>
  <c r="CF1247" i="10" a="1"/>
  <c r="CF1247" i="10" s="1"/>
  <c r="CG1247" i="10" s="1"/>
  <c r="CF1256" i="10" a="1"/>
  <c r="CF1256" i="10" s="1"/>
  <c r="CG1256" i="10" s="1"/>
  <c r="CF1281" i="10" a="1"/>
  <c r="CF1281" i="10" s="1"/>
  <c r="CG1281" i="10" s="1"/>
  <c r="CF1299" i="10" a="1"/>
  <c r="CF1299" i="10" s="1"/>
  <c r="CG1299" i="10" s="1"/>
  <c r="CF1318" i="10" a="1"/>
  <c r="CF1318" i="10" s="1"/>
  <c r="CG1318" i="10" s="1"/>
  <c r="CF1335" i="10" a="1"/>
  <c r="CF1335" i="10" s="1"/>
  <c r="CG1335" i="10" s="1"/>
  <c r="CF1349" i="10" a="1"/>
  <c r="CF1349" i="10" s="1"/>
  <c r="CG1349" i="10" s="1"/>
  <c r="CF1371" i="10" a="1"/>
  <c r="CF1371" i="10" s="1"/>
  <c r="CG1371" i="10" s="1"/>
  <c r="CF1382" i="10" a="1"/>
  <c r="CF1382" i="10" s="1"/>
  <c r="CG1382" i="10" s="1"/>
  <c r="CF371" i="10" a="1"/>
  <c r="CF371" i="10" s="1"/>
  <c r="CG371" i="10" s="1"/>
  <c r="CF1290" i="10" a="1"/>
  <c r="CF1290" i="10" s="1"/>
  <c r="CG1290" i="10" s="1"/>
  <c r="CF1413" i="10" a="1"/>
  <c r="CF1413" i="10" s="1"/>
  <c r="CG1413" i="10" s="1"/>
  <c r="CF1323" i="10" a="1"/>
  <c r="CF1323" i="10" s="1"/>
  <c r="CG1323" i="10" s="1"/>
  <c r="CF655" i="10" a="1"/>
  <c r="CF655" i="10" s="1"/>
  <c r="CG655" i="10" s="1"/>
  <c r="CF154" i="10" a="1"/>
  <c r="CF154" i="10" s="1"/>
  <c r="CG154" i="10" s="1"/>
  <c r="CF972" i="10" a="1"/>
  <c r="CF972" i="10" s="1"/>
  <c r="CG972" i="10" s="1"/>
  <c r="CF257" i="10" a="1"/>
  <c r="CF257" i="10" s="1"/>
  <c r="CG257" i="10" s="1"/>
  <c r="CF287" i="10" a="1"/>
  <c r="CF287" i="10" s="1"/>
  <c r="CG287" i="10" s="1"/>
  <c r="CF1144" i="10" a="1"/>
  <c r="CF1144" i="10" s="1"/>
  <c r="CG1144" i="10" s="1"/>
  <c r="CF1175" i="10" a="1"/>
  <c r="CF1175" i="10" s="1"/>
  <c r="CG1175" i="10" s="1"/>
  <c r="CF1191" i="10" a="1"/>
  <c r="CF1191" i="10" s="1"/>
  <c r="CG1191" i="10" s="1"/>
  <c r="CF374" i="10" a="1"/>
  <c r="CF374" i="10" s="1"/>
  <c r="CG374" i="10" s="1"/>
  <c r="CF376" i="10" a="1"/>
  <c r="CF376" i="10" s="1"/>
  <c r="CG376" i="10" s="1"/>
  <c r="CF1233" i="10" a="1"/>
  <c r="CF1233" i="10" s="1"/>
  <c r="CG1233" i="10" s="1"/>
  <c r="CF398" i="10" a="1"/>
  <c r="CF398" i="10" s="1"/>
  <c r="CG398" i="10" s="1"/>
  <c r="CF1259" i="10" a="1"/>
  <c r="CF1259" i="10" s="1"/>
  <c r="CG1259" i="10" s="1"/>
  <c r="CF1267" i="10" a="1"/>
  <c r="CF1267" i="10" s="1"/>
  <c r="CG1267" i="10" s="1"/>
  <c r="CF1293" i="10" a="1"/>
  <c r="CF1293" i="10" s="1"/>
  <c r="CG1293" i="10" s="1"/>
  <c r="CF1304" i="10" a="1"/>
  <c r="CF1304" i="10" s="1"/>
  <c r="CG1304" i="10" s="1"/>
  <c r="CF439" i="10" a="1"/>
  <c r="CF439" i="10" s="1"/>
  <c r="CG439" i="10" s="1"/>
  <c r="CF1362" i="10" a="1"/>
  <c r="CF1362" i="10" s="1"/>
  <c r="CG1362" i="10" s="1"/>
  <c r="CF1373" i="10" a="1"/>
  <c r="CF1373" i="10" s="1"/>
  <c r="CG1373" i="10" s="1"/>
  <c r="CF1384" i="10" a="1"/>
  <c r="CF1384" i="10" s="1"/>
  <c r="CG1384" i="10" s="1"/>
  <c r="CF1392" i="10" a="1"/>
  <c r="CF1392" i="10" s="1"/>
  <c r="CG1392" i="10" s="1"/>
  <c r="CF1401" i="10" a="1"/>
  <c r="CF1401" i="10" s="1"/>
  <c r="CG1401" i="10" s="1"/>
  <c r="CF451" i="10" a="1"/>
  <c r="CF451" i="10" s="1"/>
  <c r="CG451" i="10" s="1"/>
  <c r="CF1414" i="10" a="1"/>
  <c r="CF1414" i="10" s="1"/>
  <c r="CG1414" i="10" s="1"/>
  <c r="CF661" i="10" a="1"/>
  <c r="CF661" i="10" s="1"/>
  <c r="CG661" i="10" s="1"/>
  <c r="CF909" i="10" a="1"/>
  <c r="CF909" i="10" s="1"/>
  <c r="CG909" i="10" s="1"/>
  <c r="CF974" i="10" a="1"/>
  <c r="CF974" i="10" s="1"/>
  <c r="CG974" i="10" s="1"/>
  <c r="CF289" i="10" a="1"/>
  <c r="CF289" i="10" s="1"/>
  <c r="CG289" i="10" s="1"/>
  <c r="CF1111" i="10" a="1"/>
  <c r="CF1111" i="10" s="1"/>
  <c r="CG1111" i="10" s="1"/>
  <c r="CF1145" i="10" a="1"/>
  <c r="CF1145" i="10" s="1"/>
  <c r="CG1145" i="10" s="1"/>
  <c r="CF1177" i="10" a="1"/>
  <c r="CF1177" i="10" s="1"/>
  <c r="CG1177" i="10" s="1"/>
  <c r="CF1192" i="10" a="1"/>
  <c r="CF1192" i="10" s="1"/>
  <c r="CG1192" i="10" s="1"/>
  <c r="CF1226" i="10" a="1"/>
  <c r="CF1226" i="10" s="1"/>
  <c r="CG1226" i="10" s="1"/>
  <c r="CF421" i="10" a="1"/>
  <c r="CF421" i="10" s="1"/>
  <c r="CG421" i="10" s="1"/>
  <c r="CF1385" i="10" a="1"/>
  <c r="CF1385" i="10" s="1"/>
  <c r="CG1385" i="10" s="1"/>
  <c r="BQ458" i="10"/>
  <c r="BQ470" i="10"/>
  <c r="BQ481" i="10"/>
  <c r="BQ490" i="10"/>
  <c r="BQ501" i="10"/>
  <c r="BQ460" i="10"/>
  <c r="BQ472" i="10"/>
  <c r="BQ482" i="10"/>
  <c r="BQ492" i="10"/>
  <c r="BQ503" i="10"/>
  <c r="BQ461" i="10"/>
  <c r="BQ473" i="10"/>
  <c r="BQ483" i="10"/>
  <c r="BQ464" i="10"/>
  <c r="BQ476" i="10"/>
  <c r="BQ6" i="10"/>
  <c r="BQ496" i="10"/>
  <c r="BQ507" i="10"/>
  <c r="BQ456" i="10"/>
  <c r="BQ468" i="10"/>
  <c r="BQ479" i="10"/>
  <c r="BQ488" i="10"/>
  <c r="BQ511" i="10"/>
  <c r="BQ465" i="10"/>
  <c r="BQ484" i="10"/>
  <c r="BQ499" i="10"/>
  <c r="BQ515" i="10"/>
  <c r="BQ527" i="10"/>
  <c r="BQ539" i="10"/>
  <c r="BQ549" i="10"/>
  <c r="BQ14" i="10"/>
  <c r="BQ562" i="10"/>
  <c r="BQ574" i="10"/>
  <c r="BQ577" i="10"/>
  <c r="BQ587" i="10"/>
  <c r="BQ599" i="10"/>
  <c r="BQ40" i="10"/>
  <c r="BQ612" i="10"/>
  <c r="BQ47" i="10"/>
  <c r="BQ625" i="10"/>
  <c r="BQ637" i="10"/>
  <c r="BQ638" i="10"/>
  <c r="BQ650" i="10"/>
  <c r="BQ73" i="10"/>
  <c r="BQ663" i="10"/>
  <c r="BQ81" i="10"/>
  <c r="BQ676" i="10"/>
  <c r="BQ89" i="10"/>
  <c r="BQ689" i="10"/>
  <c r="BQ701" i="10"/>
  <c r="BQ109" i="10"/>
  <c r="BQ714" i="10"/>
  <c r="BQ116" i="10"/>
  <c r="BQ727" i="10"/>
  <c r="BQ123" i="10"/>
  <c r="BQ740" i="10"/>
  <c r="BQ752" i="10"/>
  <c r="BQ755" i="10"/>
  <c r="BQ144" i="10"/>
  <c r="BQ773" i="10"/>
  <c r="BQ148" i="10"/>
  <c r="BQ150" i="10"/>
  <c r="BQ802" i="10"/>
  <c r="BQ814" i="10"/>
  <c r="BQ822" i="10"/>
  <c r="BQ832" i="10"/>
  <c r="BQ162" i="10"/>
  <c r="BQ851" i="10"/>
  <c r="BQ861" i="10"/>
  <c r="BQ871" i="10"/>
  <c r="BQ880" i="10"/>
  <c r="BQ890" i="10"/>
  <c r="BQ466" i="10"/>
  <c r="BQ485" i="10"/>
  <c r="BQ8" i="10"/>
  <c r="BQ516" i="10"/>
  <c r="BQ528" i="10"/>
  <c r="BQ540" i="10"/>
  <c r="BQ550" i="10"/>
  <c r="BQ15" i="10"/>
  <c r="BQ563" i="10"/>
  <c r="BQ22" i="10"/>
  <c r="BQ578" i="10"/>
  <c r="BQ588" i="10"/>
  <c r="BQ600" i="10"/>
  <c r="BQ41" i="10"/>
  <c r="BQ613" i="10"/>
  <c r="BQ48" i="10"/>
  <c r="BQ626" i="10"/>
  <c r="BQ55" i="10"/>
  <c r="BQ639" i="10"/>
  <c r="BQ651" i="10"/>
  <c r="BQ74" i="10"/>
  <c r="BQ664" i="10"/>
  <c r="BQ82" i="10"/>
  <c r="BQ677" i="10"/>
  <c r="BQ90" i="10"/>
  <c r="BQ690" i="10"/>
  <c r="BQ702" i="10"/>
  <c r="BQ703" i="10"/>
  <c r="BQ715" i="10"/>
  <c r="BQ117" i="10"/>
  <c r="BQ728" i="10"/>
  <c r="BQ124" i="10"/>
  <c r="BQ741" i="10"/>
  <c r="BQ132" i="10"/>
  <c r="BQ141" i="10"/>
  <c r="BQ764" i="10"/>
  <c r="BQ774" i="10"/>
  <c r="BQ149" i="10"/>
  <c r="BQ151" i="10"/>
  <c r="BQ803" i="10"/>
  <c r="BQ154" i="10"/>
  <c r="BQ823" i="10"/>
  <c r="BQ833" i="10"/>
  <c r="BQ163" i="10"/>
  <c r="BQ852" i="10"/>
  <c r="BQ862" i="10"/>
  <c r="BQ872" i="10"/>
  <c r="BQ881" i="10"/>
  <c r="BQ891" i="10"/>
  <c r="BQ467" i="10"/>
  <c r="BQ7" i="10"/>
  <c r="BQ502" i="10"/>
  <c r="BQ517" i="10"/>
  <c r="BQ529" i="10"/>
  <c r="BQ9" i="10"/>
  <c r="BQ551" i="10"/>
  <c r="BQ16" i="10"/>
  <c r="BQ564" i="10"/>
  <c r="BQ23" i="10"/>
  <c r="BQ579" i="10"/>
  <c r="BQ589" i="10"/>
  <c r="BQ601" i="10"/>
  <c r="BQ42" i="10"/>
  <c r="BQ614" i="10"/>
  <c r="BQ49" i="10"/>
  <c r="BQ627" i="10"/>
  <c r="BQ56" i="10"/>
  <c r="BQ640" i="10"/>
  <c r="BQ652" i="10"/>
  <c r="BQ75" i="10"/>
  <c r="BQ665" i="10"/>
  <c r="BQ83" i="10"/>
  <c r="BQ678" i="10"/>
  <c r="BQ91" i="10"/>
  <c r="BQ691" i="10"/>
  <c r="BQ99" i="10"/>
  <c r="BQ704" i="10"/>
  <c r="BQ716" i="10"/>
  <c r="BQ118" i="10"/>
  <c r="BQ729" i="10"/>
  <c r="BQ125" i="10"/>
  <c r="BQ742" i="10"/>
  <c r="BQ133" i="10"/>
  <c r="BQ756" i="10"/>
  <c r="BQ765" i="10"/>
  <c r="BQ775" i="10"/>
  <c r="BQ784" i="10"/>
  <c r="BQ794" i="10"/>
  <c r="BQ804" i="10"/>
  <c r="BQ155" i="10"/>
  <c r="BQ824" i="10"/>
  <c r="BQ834" i="10"/>
  <c r="BQ842" i="10"/>
  <c r="BQ853" i="10"/>
  <c r="BQ863" i="10"/>
  <c r="BQ873" i="10"/>
  <c r="BQ882" i="10"/>
  <c r="BQ892" i="10"/>
  <c r="BQ469" i="10"/>
  <c r="BQ486" i="10"/>
  <c r="BQ504" i="10"/>
  <c r="BQ518" i="10"/>
  <c r="BQ530" i="10"/>
  <c r="BQ10" i="10"/>
  <c r="BQ552" i="10"/>
  <c r="BQ17" i="10"/>
  <c r="BQ565" i="10"/>
  <c r="BQ24" i="10"/>
  <c r="BQ580" i="10"/>
  <c r="BQ590" i="10"/>
  <c r="BQ602" i="10"/>
  <c r="BQ43" i="10"/>
  <c r="BQ615" i="10"/>
  <c r="BQ50" i="10"/>
  <c r="BQ628" i="10"/>
  <c r="BQ57" i="10"/>
  <c r="BQ641" i="10"/>
  <c r="BQ653" i="10"/>
  <c r="BQ76" i="10"/>
  <c r="BQ666" i="10"/>
  <c r="BQ84" i="10"/>
  <c r="BQ679" i="10"/>
  <c r="BQ92" i="10"/>
  <c r="BQ692" i="10"/>
  <c r="BQ100" i="10"/>
  <c r="BQ705" i="10"/>
  <c r="BQ717" i="10"/>
  <c r="BQ119" i="10"/>
  <c r="BQ730" i="10"/>
  <c r="BQ126" i="10"/>
  <c r="BQ743" i="10"/>
  <c r="BQ134" i="10"/>
  <c r="BQ757" i="10"/>
  <c r="BQ766" i="10"/>
  <c r="BQ776" i="10"/>
  <c r="BQ785" i="10"/>
  <c r="BQ795" i="10"/>
  <c r="BQ805" i="10"/>
  <c r="BQ815" i="10"/>
  <c r="BQ825" i="10"/>
  <c r="BQ835" i="10"/>
  <c r="BQ843" i="10"/>
  <c r="BQ854" i="10"/>
  <c r="BQ864" i="10"/>
  <c r="BQ874" i="10"/>
  <c r="BQ883" i="10"/>
  <c r="BQ471" i="10"/>
  <c r="BQ487" i="10"/>
  <c r="BQ505" i="10"/>
  <c r="BQ519" i="10"/>
  <c r="BQ531" i="10"/>
  <c r="BQ541" i="10"/>
  <c r="BQ553" i="10"/>
  <c r="BQ18" i="10"/>
  <c r="BQ566" i="10"/>
  <c r="BQ25" i="10"/>
  <c r="BQ581" i="10"/>
  <c r="BQ591" i="10"/>
  <c r="BQ603" i="10"/>
  <c r="BQ604" i="10"/>
  <c r="BQ616" i="10"/>
  <c r="BQ51" i="10"/>
  <c r="BQ629" i="10"/>
  <c r="BQ58" i="10"/>
  <c r="BQ642" i="10"/>
  <c r="BQ654" i="10"/>
  <c r="BQ655" i="10"/>
  <c r="BQ667" i="10"/>
  <c r="BQ85" i="10"/>
  <c r="BQ680" i="10"/>
  <c r="BQ93" i="10"/>
  <c r="BQ693" i="10"/>
  <c r="BQ101" i="10"/>
  <c r="BQ706" i="10"/>
  <c r="BQ718" i="10"/>
  <c r="BQ120" i="10"/>
  <c r="BQ731" i="10"/>
  <c r="BQ127" i="10"/>
  <c r="BQ744" i="10"/>
  <c r="BQ135" i="10"/>
  <c r="BQ758" i="10"/>
  <c r="BQ767" i="10"/>
  <c r="BQ777" i="10"/>
  <c r="BQ786" i="10"/>
  <c r="BQ796" i="10"/>
  <c r="BQ806" i="10"/>
  <c r="BQ816" i="10"/>
  <c r="BQ826" i="10"/>
  <c r="BQ836" i="10"/>
  <c r="BQ844" i="10"/>
  <c r="BQ855" i="10"/>
  <c r="BQ865" i="10"/>
  <c r="BQ169" i="10"/>
  <c r="BQ884" i="10"/>
  <c r="BQ474" i="10"/>
  <c r="BQ489" i="10"/>
  <c r="BQ506" i="10"/>
  <c r="BQ520" i="10"/>
  <c r="BQ532" i="10"/>
  <c r="BQ542" i="10"/>
  <c r="BQ554" i="10"/>
  <c r="BQ19" i="10"/>
  <c r="BQ567" i="10"/>
  <c r="BQ26" i="10"/>
  <c r="BQ582" i="10"/>
  <c r="BQ592" i="10"/>
  <c r="BQ33" i="10"/>
  <c r="BQ605" i="10"/>
  <c r="BQ617" i="10"/>
  <c r="BQ52" i="10"/>
  <c r="BQ630" i="10"/>
  <c r="BQ59" i="10"/>
  <c r="BQ643" i="10"/>
  <c r="BQ66" i="10"/>
  <c r="BQ656" i="10"/>
  <c r="BQ668" i="10"/>
  <c r="BQ86" i="10"/>
  <c r="BQ681" i="10"/>
  <c r="BQ94" i="10"/>
  <c r="BQ694" i="10"/>
  <c r="BQ102" i="10"/>
  <c r="BQ707" i="10"/>
  <c r="BQ719" i="10"/>
  <c r="BQ720" i="10"/>
  <c r="BQ732" i="10"/>
  <c r="BQ128" i="10"/>
  <c r="BQ745" i="10"/>
  <c r="BQ136" i="10"/>
  <c r="BQ759" i="10"/>
  <c r="BQ768" i="10"/>
  <c r="BQ778" i="10"/>
  <c r="BQ787" i="10"/>
  <c r="BQ797" i="10"/>
  <c r="BQ807" i="10"/>
  <c r="BQ817" i="10"/>
  <c r="BQ827" i="10"/>
  <c r="BQ160" i="10"/>
  <c r="BQ845" i="10"/>
  <c r="BQ856" i="10"/>
  <c r="BQ167" i="10"/>
  <c r="BQ170" i="10"/>
  <c r="BQ172" i="10"/>
  <c r="BQ454" i="10"/>
  <c r="BQ475" i="10"/>
  <c r="BQ491" i="10"/>
  <c r="BQ508" i="10"/>
  <c r="BQ521" i="10"/>
  <c r="BQ533" i="10"/>
  <c r="BQ543" i="10"/>
  <c r="BQ555" i="10"/>
  <c r="BQ20" i="10"/>
  <c r="BQ568" i="10"/>
  <c r="BQ27" i="10"/>
  <c r="BQ583" i="10"/>
  <c r="BQ593" i="10"/>
  <c r="BQ34" i="10"/>
  <c r="BQ606" i="10"/>
  <c r="BQ618" i="10"/>
  <c r="BQ53" i="10"/>
  <c r="BQ631" i="10"/>
  <c r="BQ60" i="10"/>
  <c r="BQ644" i="10"/>
  <c r="BQ67" i="10"/>
  <c r="BQ657" i="10"/>
  <c r="BQ669" i="10"/>
  <c r="BQ87" i="10"/>
  <c r="BQ682" i="10"/>
  <c r="BQ95" i="10"/>
  <c r="BQ695" i="10"/>
  <c r="BQ103" i="10"/>
  <c r="BQ708" i="10"/>
  <c r="BQ110" i="10"/>
  <c r="BQ721" i="10"/>
  <c r="BQ733" i="10"/>
  <c r="BQ129" i="10"/>
  <c r="BQ746" i="10"/>
  <c r="BQ137" i="10"/>
  <c r="BQ760" i="10"/>
  <c r="BQ455" i="10"/>
  <c r="BQ477" i="10"/>
  <c r="BQ493" i="10"/>
  <c r="BQ509" i="10"/>
  <c r="BQ522" i="10"/>
  <c r="BQ534" i="10"/>
  <c r="BQ544" i="10"/>
  <c r="BQ556" i="10"/>
  <c r="BQ21" i="10"/>
  <c r="BQ569" i="10"/>
  <c r="BQ28" i="10"/>
  <c r="BQ584" i="10"/>
  <c r="BQ594" i="10"/>
  <c r="BQ35" i="10"/>
  <c r="BQ607" i="10"/>
  <c r="BQ619" i="10"/>
  <c r="BQ54" i="10"/>
  <c r="BQ632" i="10"/>
  <c r="BQ61" i="10"/>
  <c r="BQ645" i="10"/>
  <c r="BQ68" i="10"/>
  <c r="BQ658" i="10"/>
  <c r="BQ670" i="10"/>
  <c r="BQ671" i="10"/>
  <c r="BQ683" i="10"/>
  <c r="BQ457" i="10"/>
  <c r="BQ478" i="10"/>
  <c r="BQ494" i="10"/>
  <c r="BQ510" i="10"/>
  <c r="BQ523" i="10"/>
  <c r="BQ535" i="10"/>
  <c r="BQ545" i="10"/>
  <c r="BQ557" i="10"/>
  <c r="BQ558" i="10"/>
  <c r="BQ570" i="10"/>
  <c r="BQ29" i="10"/>
  <c r="BQ585" i="10"/>
  <c r="BQ595" i="10"/>
  <c r="BQ36" i="10"/>
  <c r="BQ608" i="10"/>
  <c r="BQ620" i="10"/>
  <c r="BQ621" i="10"/>
  <c r="BQ633" i="10"/>
  <c r="BQ62" i="10"/>
  <c r="BQ646" i="10"/>
  <c r="BQ69" i="10"/>
  <c r="BQ659" i="10"/>
  <c r="BQ77" i="10"/>
  <c r="BQ672" i="10"/>
  <c r="BQ684" i="10"/>
  <c r="BQ97" i="10"/>
  <c r="BQ697" i="10"/>
  <c r="BQ105" i="10"/>
  <c r="BQ710" i="10"/>
  <c r="BQ112" i="10"/>
  <c r="BQ723" i="10"/>
  <c r="BQ735" i="10"/>
  <c r="BQ131" i="10"/>
  <c r="BQ748" i="10"/>
  <c r="BQ139" i="10"/>
  <c r="BQ142" i="10"/>
  <c r="BQ771" i="10"/>
  <c r="BQ781" i="10"/>
  <c r="BQ790" i="10"/>
  <c r="BQ800" i="10"/>
  <c r="BQ810" i="10"/>
  <c r="BQ820" i="10"/>
  <c r="BQ159" i="10"/>
  <c r="BQ838" i="10"/>
  <c r="BQ848" i="10"/>
  <c r="BQ857" i="10"/>
  <c r="BQ867" i="10"/>
  <c r="BQ876" i="10"/>
  <c r="BQ886" i="10"/>
  <c r="BQ512" i="10"/>
  <c r="BQ11" i="10"/>
  <c r="BQ586" i="10"/>
  <c r="BQ44" i="10"/>
  <c r="BQ647" i="10"/>
  <c r="BQ673" i="10"/>
  <c r="BQ699" i="10"/>
  <c r="BQ114" i="10"/>
  <c r="BQ738" i="10"/>
  <c r="BQ762" i="10"/>
  <c r="BQ788" i="10"/>
  <c r="BQ811" i="10"/>
  <c r="BQ831" i="10"/>
  <c r="BQ166" i="10"/>
  <c r="BQ878" i="10"/>
  <c r="BQ896" i="10"/>
  <c r="BQ908" i="10"/>
  <c r="BQ911" i="10"/>
  <c r="BQ923" i="10"/>
  <c r="BQ925" i="10"/>
  <c r="BQ937" i="10"/>
  <c r="BQ203" i="10"/>
  <c r="BQ951" i="10"/>
  <c r="BQ213" i="10"/>
  <c r="BQ966" i="10"/>
  <c r="BQ222" i="10"/>
  <c r="BQ981" i="10"/>
  <c r="BQ231" i="10"/>
  <c r="BQ996" i="10"/>
  <c r="BQ239" i="10"/>
  <c r="BQ1010" i="10"/>
  <c r="BQ248" i="10"/>
  <c r="BQ1025" i="10"/>
  <c r="BQ257" i="10"/>
  <c r="BQ1039" i="10"/>
  <c r="BQ265" i="10"/>
  <c r="BQ1052" i="10"/>
  <c r="BQ274" i="10"/>
  <c r="BQ1066" i="10"/>
  <c r="BQ284" i="10"/>
  <c r="BQ1080" i="10"/>
  <c r="BQ294" i="10"/>
  <c r="BQ1095" i="10"/>
  <c r="BQ304" i="10"/>
  <c r="BQ1110" i="10"/>
  <c r="BQ314" i="10"/>
  <c r="BQ1124" i="10"/>
  <c r="BQ322" i="10"/>
  <c r="BQ1137" i="10"/>
  <c r="BQ1149" i="10"/>
  <c r="BQ1150" i="10"/>
  <c r="BQ1162" i="10"/>
  <c r="BQ350" i="10"/>
  <c r="BQ1175" i="10"/>
  <c r="BQ357" i="10"/>
  <c r="BQ1188" i="10"/>
  <c r="BQ364" i="10"/>
  <c r="BQ1201" i="10"/>
  <c r="BQ513" i="10"/>
  <c r="BQ12" i="10"/>
  <c r="BQ31" i="10"/>
  <c r="BQ45" i="10"/>
  <c r="BQ648" i="10"/>
  <c r="BQ674" i="10"/>
  <c r="BQ700" i="10"/>
  <c r="BQ115" i="10"/>
  <c r="BQ739" i="10"/>
  <c r="BQ763" i="10"/>
  <c r="BQ789" i="10"/>
  <c r="BQ812" i="10"/>
  <c r="BQ161" i="10"/>
  <c r="BQ858" i="10"/>
  <c r="BQ879" i="10"/>
  <c r="BQ897" i="10"/>
  <c r="BQ909" i="10"/>
  <c r="BQ912" i="10"/>
  <c r="BQ924" i="10"/>
  <c r="BQ926" i="10"/>
  <c r="BQ938" i="10"/>
  <c r="BQ204" i="10"/>
  <c r="BQ952" i="10"/>
  <c r="BQ955" i="10"/>
  <c r="BQ967" i="10"/>
  <c r="BQ970" i="10"/>
  <c r="BQ982" i="10"/>
  <c r="BQ985" i="10"/>
  <c r="BQ997" i="10"/>
  <c r="BQ240" i="10"/>
  <c r="BQ1011" i="10"/>
  <c r="BQ249" i="10"/>
  <c r="BQ1026" i="10"/>
  <c r="BQ258" i="10"/>
  <c r="BQ1040" i="10"/>
  <c r="BQ266" i="10"/>
  <c r="BQ1053" i="10"/>
  <c r="BQ275" i="10"/>
  <c r="BQ1067" i="10"/>
  <c r="BQ285" i="10"/>
  <c r="BQ1081" i="10"/>
  <c r="BQ295" i="10"/>
  <c r="BQ1096" i="10"/>
  <c r="BQ305" i="10"/>
  <c r="BQ1111" i="10"/>
  <c r="BQ315" i="10"/>
  <c r="BQ1125" i="10"/>
  <c r="BQ323" i="10"/>
  <c r="BQ1138" i="10"/>
  <c r="BQ331" i="10"/>
  <c r="BQ1151" i="10"/>
  <c r="BQ1163" i="10"/>
  <c r="BQ351" i="10"/>
  <c r="BQ1176" i="10"/>
  <c r="BQ358" i="10"/>
  <c r="BQ1189" i="10"/>
  <c r="BQ365" i="10"/>
  <c r="BQ1202" i="10"/>
  <c r="BQ1214" i="10"/>
  <c r="BQ384" i="10"/>
  <c r="BQ1227" i="10"/>
  <c r="BQ392" i="10"/>
  <c r="BQ1240" i="10"/>
  <c r="BQ399" i="10"/>
  <c r="BQ1253" i="10"/>
  <c r="BQ1265" i="10"/>
  <c r="BQ418" i="10"/>
  <c r="BQ1278" i="10"/>
  <c r="BQ426" i="10"/>
  <c r="BQ1291" i="10"/>
  <c r="BQ434" i="10"/>
  <c r="BQ1306" i="10"/>
  <c r="BQ1318" i="10"/>
  <c r="BQ1330" i="10"/>
  <c r="BQ1340" i="10"/>
  <c r="BQ1352" i="10"/>
  <c r="BQ514" i="10"/>
  <c r="BQ13" i="10"/>
  <c r="BQ32" i="10"/>
  <c r="BQ46" i="10"/>
  <c r="BQ649" i="10"/>
  <c r="BQ675" i="10"/>
  <c r="BQ104" i="10"/>
  <c r="BQ722" i="10"/>
  <c r="BQ747" i="10"/>
  <c r="BQ769" i="10"/>
  <c r="BQ791" i="10"/>
  <c r="BQ813" i="10"/>
  <c r="BQ837" i="10"/>
  <c r="BQ859" i="10"/>
  <c r="BQ173" i="10"/>
  <c r="BQ898" i="10"/>
  <c r="BQ910" i="10"/>
  <c r="BQ913" i="10"/>
  <c r="BQ185" i="10"/>
  <c r="BQ927" i="10"/>
  <c r="BQ939" i="10"/>
  <c r="BQ941" i="10"/>
  <c r="BQ953" i="10"/>
  <c r="BQ956" i="10"/>
  <c r="BQ968" i="10"/>
  <c r="BQ971" i="10"/>
  <c r="BQ983" i="10"/>
  <c r="BQ986" i="10"/>
  <c r="BQ998" i="10"/>
  <c r="BQ241" i="10"/>
  <c r="BQ1012" i="10"/>
  <c r="BQ250" i="10"/>
  <c r="BQ1027" i="10"/>
  <c r="BQ259" i="10"/>
  <c r="BQ1041" i="10"/>
  <c r="BQ267" i="10"/>
  <c r="BQ1054" i="10"/>
  <c r="BQ276" i="10"/>
  <c r="BQ1068" i="10"/>
  <c r="BQ286" i="10"/>
  <c r="BQ1082" i="10"/>
  <c r="BQ296" i="10"/>
  <c r="BQ1097" i="10"/>
  <c r="BQ306" i="10"/>
  <c r="BQ1112" i="10"/>
  <c r="BQ316" i="10"/>
  <c r="BQ1126" i="10"/>
  <c r="BQ324" i="10"/>
  <c r="BQ1139" i="10"/>
  <c r="BQ332" i="10"/>
  <c r="BQ1152" i="10"/>
  <c r="BQ1164" i="10"/>
  <c r="BQ352" i="10"/>
  <c r="BQ1177" i="10"/>
  <c r="BQ359" i="10"/>
  <c r="BQ1190" i="10"/>
  <c r="BQ366" i="10"/>
  <c r="BQ1203" i="10"/>
  <c r="BQ1215" i="10"/>
  <c r="BQ385" i="10"/>
  <c r="BQ1228" i="10"/>
  <c r="BQ393" i="10"/>
  <c r="BQ1241" i="10"/>
  <c r="BQ400" i="10"/>
  <c r="BQ1254" i="10"/>
  <c r="BQ1266" i="10"/>
  <c r="BQ1267" i="10"/>
  <c r="BQ1279" i="10"/>
  <c r="BQ427" i="10"/>
  <c r="BQ1292" i="10"/>
  <c r="BQ435" i="10"/>
  <c r="BQ1307" i="10"/>
  <c r="BQ1319" i="10"/>
  <c r="BQ1331" i="10"/>
  <c r="BQ1341" i="10"/>
  <c r="BQ1353" i="10"/>
  <c r="BQ459" i="10"/>
  <c r="BQ524" i="10"/>
  <c r="BQ559" i="10"/>
  <c r="BQ596" i="10"/>
  <c r="BQ622" i="10"/>
  <c r="BQ70" i="10"/>
  <c r="BQ685" i="10"/>
  <c r="BQ106" i="10"/>
  <c r="BQ724" i="10"/>
  <c r="BQ749" i="10"/>
  <c r="BQ770" i="10"/>
  <c r="BQ792" i="10"/>
  <c r="BQ818" i="10"/>
  <c r="BQ839" i="10"/>
  <c r="BQ860" i="10"/>
  <c r="BQ885" i="10"/>
  <c r="BQ899" i="10"/>
  <c r="BQ176" i="10"/>
  <c r="BQ914" i="10"/>
  <c r="BQ186" i="10"/>
  <c r="BQ928" i="10"/>
  <c r="BQ940" i="10"/>
  <c r="BQ942" i="10"/>
  <c r="BQ954" i="10"/>
  <c r="BQ957" i="10"/>
  <c r="BQ969" i="10"/>
  <c r="BQ972" i="10"/>
  <c r="BQ984" i="10"/>
  <c r="BQ987" i="10"/>
  <c r="BQ999" i="10"/>
  <c r="BQ1001" i="10"/>
  <c r="BQ1013" i="10"/>
  <c r="BQ1016" i="10"/>
  <c r="BQ1028" i="10"/>
  <c r="BQ260" i="10"/>
  <c r="BQ1042" i="10"/>
  <c r="BQ268" i="10"/>
  <c r="BQ1055" i="10"/>
  <c r="BQ277" i="10"/>
  <c r="BQ1069" i="10"/>
  <c r="BQ287" i="10"/>
  <c r="BQ1083" i="10"/>
  <c r="BQ297" i="10"/>
  <c r="BQ1098" i="10"/>
  <c r="BQ307" i="10"/>
  <c r="BQ1113" i="10"/>
  <c r="BQ317" i="10"/>
  <c r="BQ1127" i="10"/>
  <c r="BQ325" i="10"/>
  <c r="BQ1140" i="10"/>
  <c r="BQ333" i="10"/>
  <c r="BQ1153" i="10"/>
  <c r="BQ1165" i="10"/>
  <c r="BQ1166" i="10"/>
  <c r="BQ1178" i="10"/>
  <c r="BQ360" i="10"/>
  <c r="BQ1191" i="10"/>
  <c r="BQ367" i="10"/>
  <c r="BQ1204" i="10"/>
  <c r="BQ1216" i="10"/>
  <c r="BQ1217" i="10"/>
  <c r="BQ1229" i="10"/>
  <c r="BQ394" i="10"/>
  <c r="BQ1242" i="10"/>
  <c r="BQ401" i="10"/>
  <c r="BQ1255" i="10"/>
  <c r="BQ408" i="10"/>
  <c r="BQ1268" i="10"/>
  <c r="BQ1280" i="10"/>
  <c r="BQ428" i="10"/>
  <c r="BQ1293" i="10"/>
  <c r="BQ436" i="10"/>
  <c r="BQ1308" i="10"/>
  <c r="BQ1320" i="10"/>
  <c r="BQ1332" i="10"/>
  <c r="BQ1342" i="10"/>
  <c r="BQ441" i="10"/>
  <c r="BQ462" i="10"/>
  <c r="BQ525" i="10"/>
  <c r="BQ560" i="10"/>
  <c r="BQ597" i="10"/>
  <c r="BQ623" i="10"/>
  <c r="BQ71" i="10"/>
  <c r="BQ686" i="10"/>
  <c r="BQ107" i="10"/>
  <c r="BQ725" i="10"/>
  <c r="BQ750" i="10"/>
  <c r="BQ772" i="10"/>
  <c r="BQ793" i="10"/>
  <c r="BQ819" i="10"/>
  <c r="BQ840" i="10"/>
  <c r="BQ168" i="10"/>
  <c r="BQ887" i="10"/>
  <c r="BQ900" i="10"/>
  <c r="BQ177" i="10"/>
  <c r="BQ915" i="10"/>
  <c r="BQ187" i="10"/>
  <c r="BQ929" i="10"/>
  <c r="BQ195" i="10"/>
  <c r="BQ943" i="10"/>
  <c r="BQ205" i="10"/>
  <c r="BQ958" i="10"/>
  <c r="BQ214" i="10"/>
  <c r="BQ973" i="10"/>
  <c r="BQ223" i="10"/>
  <c r="BQ988" i="10"/>
  <c r="BQ1000" i="10"/>
  <c r="BQ1002" i="10"/>
  <c r="BQ1014" i="10"/>
  <c r="BQ1017" i="10"/>
  <c r="BQ1029" i="10"/>
  <c r="BQ1031" i="10"/>
  <c r="BQ1043" i="10"/>
  <c r="BQ269" i="10"/>
  <c r="BQ1056" i="10"/>
  <c r="BQ278" i="10"/>
  <c r="BQ1070" i="10"/>
  <c r="BQ288" i="10"/>
  <c r="BQ1084" i="10"/>
  <c r="BQ298" i="10"/>
  <c r="BQ1099" i="10"/>
  <c r="BQ308" i="10"/>
  <c r="BQ1114" i="10"/>
  <c r="BQ318" i="10"/>
  <c r="BQ1128" i="10"/>
  <c r="BQ326" i="10"/>
  <c r="BQ1141" i="10"/>
  <c r="BQ334" i="10"/>
  <c r="BQ1154" i="10"/>
  <c r="BQ342" i="10"/>
  <c r="BQ1167" i="10"/>
  <c r="BQ1179" i="10"/>
  <c r="BQ361" i="10"/>
  <c r="BQ1192" i="10"/>
  <c r="BQ368" i="10"/>
  <c r="BQ1205" i="10"/>
  <c r="BQ375" i="10"/>
  <c r="BQ1218" i="10"/>
  <c r="BQ1230" i="10"/>
  <c r="BQ395" i="10"/>
  <c r="BQ1243" i="10"/>
  <c r="BQ402" i="10"/>
  <c r="BQ1256" i="10"/>
  <c r="BQ409" i="10"/>
  <c r="BQ1269" i="10"/>
  <c r="BQ1281" i="10"/>
  <c r="BQ429" i="10"/>
  <c r="BQ1294" i="10"/>
  <c r="BQ437" i="10"/>
  <c r="BQ1309" i="10"/>
  <c r="BQ1321" i="10"/>
  <c r="BQ1333" i="10"/>
  <c r="BQ1343" i="10"/>
  <c r="BQ1354" i="10"/>
  <c r="BQ463" i="10"/>
  <c r="BQ526" i="10"/>
  <c r="BQ561" i="10"/>
  <c r="BQ598" i="10"/>
  <c r="BQ624" i="10"/>
  <c r="BQ72" i="10"/>
  <c r="BQ88" i="10"/>
  <c r="BQ108" i="10"/>
  <c r="BQ726" i="10"/>
  <c r="BQ751" i="10"/>
  <c r="BQ145" i="10"/>
  <c r="BQ798" i="10"/>
  <c r="BQ821" i="10"/>
  <c r="BQ841" i="10"/>
  <c r="BQ866" i="10"/>
  <c r="BQ888" i="10"/>
  <c r="BQ901" i="10"/>
  <c r="BQ178" i="10"/>
  <c r="BQ916" i="10"/>
  <c r="BQ188" i="10"/>
  <c r="BQ930" i="10"/>
  <c r="BQ196" i="10"/>
  <c r="BQ944" i="10"/>
  <c r="BQ206" i="10"/>
  <c r="BQ959" i="10"/>
  <c r="BQ215" i="10"/>
  <c r="BQ974" i="10"/>
  <c r="BQ224" i="10"/>
  <c r="BQ989" i="10"/>
  <c r="BQ232" i="10"/>
  <c r="BQ1003" i="10"/>
  <c r="BQ1015" i="10"/>
  <c r="BQ1018" i="10"/>
  <c r="BQ1030" i="10"/>
  <c r="BQ1032" i="10"/>
  <c r="BQ1044" i="10"/>
  <c r="BQ270" i="10"/>
  <c r="BQ1057" i="10"/>
  <c r="BQ279" i="10"/>
  <c r="BQ1071" i="10"/>
  <c r="BQ289" i="10"/>
  <c r="BQ1085" i="10"/>
  <c r="BQ299" i="10"/>
  <c r="BQ1100" i="10"/>
  <c r="BQ309" i="10"/>
  <c r="BQ1115" i="10"/>
  <c r="BQ319" i="10"/>
  <c r="BQ1129" i="10"/>
  <c r="BQ327" i="10"/>
  <c r="BQ1142" i="10"/>
  <c r="BQ335" i="10"/>
  <c r="BQ1155" i="10"/>
  <c r="BQ4" i="10"/>
  <c r="BQ536" i="10"/>
  <c r="BQ571" i="10"/>
  <c r="BQ37" i="10"/>
  <c r="BQ634" i="10"/>
  <c r="BQ660" i="10"/>
  <c r="BQ96" i="10"/>
  <c r="BQ709" i="10"/>
  <c r="BQ734" i="10"/>
  <c r="BQ138" i="10"/>
  <c r="BQ146" i="10"/>
  <c r="BQ799" i="10"/>
  <c r="BQ156" i="10"/>
  <c r="BQ846" i="10"/>
  <c r="BQ868" i="10"/>
  <c r="BQ889" i="10"/>
  <c r="BQ902" i="10"/>
  <c r="BQ179" i="10"/>
  <c r="BQ917" i="10"/>
  <c r="BQ189" i="10"/>
  <c r="BQ931" i="10"/>
  <c r="BQ197" i="10"/>
  <c r="BQ945" i="10"/>
  <c r="BQ207" i="10"/>
  <c r="BQ960" i="10"/>
  <c r="BQ216" i="10"/>
  <c r="BQ975" i="10"/>
  <c r="BQ225" i="10"/>
  <c r="BQ990" i="10"/>
  <c r="BQ233" i="10"/>
  <c r="BQ1004" i="10"/>
  <c r="BQ242" i="10"/>
  <c r="BQ1019" i="10"/>
  <c r="BQ251" i="10"/>
  <c r="BQ1033" i="10"/>
  <c r="BQ1045" i="10"/>
  <c r="BQ271" i="10"/>
  <c r="BQ1058" i="10"/>
  <c r="BQ280" i="10"/>
  <c r="BQ1072" i="10"/>
  <c r="BQ290" i="10"/>
  <c r="BQ1086" i="10"/>
  <c r="BQ300" i="10"/>
  <c r="BQ1101" i="10"/>
  <c r="BQ1104" i="10"/>
  <c r="BQ1116" i="10"/>
  <c r="BQ1118" i="10"/>
  <c r="BQ1130" i="10"/>
  <c r="BQ328" i="10"/>
  <c r="BQ1143" i="10"/>
  <c r="BQ336" i="10"/>
  <c r="BQ1156" i="10"/>
  <c r="BQ344" i="10"/>
  <c r="BQ1169" i="10"/>
  <c r="BQ1181" i="10"/>
  <c r="BQ363" i="10"/>
  <c r="BQ1194" i="10"/>
  <c r="BQ370" i="10"/>
  <c r="BQ1207" i="10"/>
  <c r="BQ377" i="10"/>
  <c r="BQ1220" i="10"/>
  <c r="BQ1232" i="10"/>
  <c r="BQ1233" i="10"/>
  <c r="BQ1245" i="10"/>
  <c r="BQ404" i="10"/>
  <c r="BQ1258" i="10"/>
  <c r="BQ411" i="10"/>
  <c r="BQ1271" i="10"/>
  <c r="BQ419" i="10"/>
  <c r="BQ1284" i="10"/>
  <c r="BQ1296" i="10"/>
  <c r="BQ1299" i="10"/>
  <c r="BQ1311" i="10"/>
  <c r="BQ1323" i="10"/>
  <c r="BQ1335" i="10"/>
  <c r="BQ1345" i="10"/>
  <c r="BQ1356" i="10"/>
  <c r="BQ480" i="10"/>
  <c r="BQ537" i="10"/>
  <c r="BQ572" i="10"/>
  <c r="BQ38" i="10"/>
  <c r="BQ635" i="10"/>
  <c r="BQ661" i="10"/>
  <c r="BQ98" i="10"/>
  <c r="BQ711" i="10"/>
  <c r="BQ736" i="10"/>
  <c r="BQ140" i="10"/>
  <c r="BQ779" i="10"/>
  <c r="BQ801" i="10"/>
  <c r="BQ157" i="10"/>
  <c r="BQ847" i="10"/>
  <c r="BQ869" i="10"/>
  <c r="BQ893" i="10"/>
  <c r="BQ903" i="10"/>
  <c r="BQ180" i="10"/>
  <c r="BQ918" i="10"/>
  <c r="BQ190" i="10"/>
  <c r="BQ932" i="10"/>
  <c r="BQ198" i="10"/>
  <c r="BQ946" i="10"/>
  <c r="BQ208" i="10"/>
  <c r="BQ961" i="10"/>
  <c r="BQ217" i="10"/>
  <c r="BQ976" i="10"/>
  <c r="BQ226" i="10"/>
  <c r="BQ991" i="10"/>
  <c r="BQ234" i="10"/>
  <c r="BQ1005" i="10"/>
  <c r="BQ243" i="10"/>
  <c r="BQ1020" i="10"/>
  <c r="BQ252" i="10"/>
  <c r="BQ1034" i="10"/>
  <c r="BQ1046" i="10"/>
  <c r="BQ1047" i="10"/>
  <c r="BQ1059" i="10"/>
  <c r="BQ281" i="10"/>
  <c r="BQ1073" i="10"/>
  <c r="BQ291" i="10"/>
  <c r="BQ1087" i="10"/>
  <c r="BQ1090" i="10"/>
  <c r="BQ1102" i="10"/>
  <c r="BQ1105" i="10"/>
  <c r="BQ1117" i="10"/>
  <c r="BQ1119" i="10"/>
  <c r="BQ1131" i="10"/>
  <c r="BQ329" i="10"/>
  <c r="BQ1144" i="10"/>
  <c r="BQ337" i="10"/>
  <c r="BQ1157" i="10"/>
  <c r="BQ345" i="10"/>
  <c r="BQ1170" i="10"/>
  <c r="BQ1182" i="10"/>
  <c r="BQ1183" i="10"/>
  <c r="BQ1195" i="10"/>
  <c r="BQ371" i="10"/>
  <c r="BQ1208" i="10"/>
  <c r="BQ378" i="10"/>
  <c r="BQ1221" i="10"/>
  <c r="BQ386" i="10"/>
  <c r="BQ1234" i="10"/>
  <c r="BQ1246" i="10"/>
  <c r="BQ405" i="10"/>
  <c r="BQ1259" i="10"/>
  <c r="BQ412" i="10"/>
  <c r="BQ1272" i="10"/>
  <c r="BQ420" i="10"/>
  <c r="BQ1285" i="10"/>
  <c r="BQ1297" i="10"/>
  <c r="BQ1300" i="10"/>
  <c r="BQ1312" i="10"/>
  <c r="BQ1324" i="10"/>
  <c r="BQ1336" i="10"/>
  <c r="BQ1346" i="10"/>
  <c r="BQ497" i="10"/>
  <c r="BQ547" i="10"/>
  <c r="BQ575" i="10"/>
  <c r="BQ610" i="10"/>
  <c r="BQ64" i="10"/>
  <c r="BQ79" i="10"/>
  <c r="BQ696" i="10"/>
  <c r="BQ111" i="10"/>
  <c r="BQ130" i="10"/>
  <c r="BQ761" i="10"/>
  <c r="BQ783" i="10"/>
  <c r="BQ808" i="10"/>
  <c r="BQ829" i="10"/>
  <c r="BQ164" i="10"/>
  <c r="BQ171" i="10"/>
  <c r="BQ174" i="10"/>
  <c r="BQ906" i="10"/>
  <c r="BQ183" i="10"/>
  <c r="BQ921" i="10"/>
  <c r="BQ193" i="10"/>
  <c r="BQ935" i="10"/>
  <c r="BQ201" i="10"/>
  <c r="BQ949" i="10"/>
  <c r="BQ211" i="10"/>
  <c r="BQ964" i="10"/>
  <c r="BQ220" i="10"/>
  <c r="BQ979" i="10"/>
  <c r="BQ229" i="10"/>
  <c r="BQ994" i="10"/>
  <c r="BQ237" i="10"/>
  <c r="BQ1008" i="10"/>
  <c r="BQ246" i="10"/>
  <c r="BQ1023" i="10"/>
  <c r="BQ255" i="10"/>
  <c r="BQ1037" i="10"/>
  <c r="BQ263" i="10"/>
  <c r="BQ1050" i="10"/>
  <c r="BQ272" i="10"/>
  <c r="BQ1064" i="10"/>
  <c r="BQ282" i="10"/>
  <c r="BQ1078" i="10"/>
  <c r="BQ292" i="10"/>
  <c r="BQ1093" i="10"/>
  <c r="BQ302" i="10"/>
  <c r="BQ1108" i="10"/>
  <c r="BQ312" i="10"/>
  <c r="BQ1122" i="10"/>
  <c r="BQ320" i="10"/>
  <c r="BQ1135" i="10"/>
  <c r="BQ1147" i="10"/>
  <c r="BQ340" i="10"/>
  <c r="BQ1160" i="10"/>
  <c r="BQ348" i="10"/>
  <c r="BQ1173" i="10"/>
  <c r="BQ355" i="10"/>
  <c r="BQ1186" i="10"/>
  <c r="BQ1198" i="10"/>
  <c r="BQ374" i="10"/>
  <c r="BQ1211" i="10"/>
  <c r="BQ381" i="10"/>
  <c r="BQ1224" i="10"/>
  <c r="BQ389" i="10"/>
  <c r="BQ1237" i="10"/>
  <c r="BQ1249" i="10"/>
  <c r="BQ1250" i="10"/>
  <c r="BQ1262" i="10"/>
  <c r="BQ415" i="10"/>
  <c r="BQ1275" i="10"/>
  <c r="BQ423" i="10"/>
  <c r="BQ1288" i="10"/>
  <c r="BQ431" i="10"/>
  <c r="BQ1303" i="10"/>
  <c r="BQ1315" i="10"/>
  <c r="BQ1327" i="10"/>
  <c r="BQ1337" i="10"/>
  <c r="BQ1349" i="10"/>
  <c r="BQ573" i="10"/>
  <c r="BQ687" i="10"/>
  <c r="BQ780" i="10"/>
  <c r="BQ870" i="10"/>
  <c r="BQ919" i="10"/>
  <c r="BQ947" i="10"/>
  <c r="BQ977" i="10"/>
  <c r="BQ1006" i="10"/>
  <c r="BQ1035" i="10"/>
  <c r="BQ1062" i="10"/>
  <c r="BQ1091" i="10"/>
  <c r="BQ1120" i="10"/>
  <c r="BQ338" i="10"/>
  <c r="BQ1172" i="10"/>
  <c r="BQ1197" i="10"/>
  <c r="BQ379" i="10"/>
  <c r="BQ390" i="10"/>
  <c r="BQ403" i="10"/>
  <c r="BQ414" i="10"/>
  <c r="BQ425" i="10"/>
  <c r="BQ1301" i="10"/>
  <c r="BQ1328" i="10"/>
  <c r="BQ1355" i="10"/>
  <c r="BQ1366" i="10"/>
  <c r="BQ1375" i="10"/>
  <c r="BQ1387" i="10"/>
  <c r="BQ1397" i="10"/>
  <c r="BQ451" i="10"/>
  <c r="BQ1417" i="10"/>
  <c r="BQ1277" i="10"/>
  <c r="BQ1362" i="10"/>
  <c r="BQ1370" i="10"/>
  <c r="BQ1392" i="10"/>
  <c r="BQ1088" i="10"/>
  <c r="BQ1322" i="10"/>
  <c r="BQ1414" i="10"/>
  <c r="BQ30" i="10"/>
  <c r="BQ688" i="10"/>
  <c r="BQ782" i="10"/>
  <c r="BQ875" i="10"/>
  <c r="BQ920" i="10"/>
  <c r="BQ948" i="10"/>
  <c r="BQ978" i="10"/>
  <c r="BQ1007" i="10"/>
  <c r="BQ1036" i="10"/>
  <c r="BQ1063" i="10"/>
  <c r="BQ1092" i="10"/>
  <c r="BQ1121" i="10"/>
  <c r="BQ339" i="10"/>
  <c r="BQ1174" i="10"/>
  <c r="BQ1199" i="10"/>
  <c r="BQ380" i="10"/>
  <c r="BQ391" i="10"/>
  <c r="BQ406" i="10"/>
  <c r="BQ416" i="10"/>
  <c r="BQ1283" i="10"/>
  <c r="BQ1302" i="10"/>
  <c r="BQ1329" i="10"/>
  <c r="BQ442" i="10"/>
  <c r="BQ1367" i="10"/>
  <c r="BQ1376" i="10"/>
  <c r="BQ447" i="10"/>
  <c r="BQ1398" i="10"/>
  <c r="BQ1407" i="10"/>
  <c r="BQ1316" i="10"/>
  <c r="BQ1382" i="10"/>
  <c r="BQ1412" i="10"/>
  <c r="BQ1383" i="10"/>
  <c r="BQ1413" i="10"/>
  <c r="BQ235" i="10"/>
  <c r="BQ349" i="10"/>
  <c r="BQ1248" i="10"/>
  <c r="BQ432" i="10"/>
  <c r="BQ1372" i="10"/>
  <c r="BQ576" i="10"/>
  <c r="BQ698" i="10"/>
  <c r="BQ147" i="10"/>
  <c r="BQ877" i="10"/>
  <c r="BQ922" i="10"/>
  <c r="BQ950" i="10"/>
  <c r="BQ980" i="10"/>
  <c r="BQ1009" i="10"/>
  <c r="BQ1038" i="10"/>
  <c r="BQ1065" i="10"/>
  <c r="BQ1094" i="10"/>
  <c r="BQ1123" i="10"/>
  <c r="BQ341" i="10"/>
  <c r="BQ1180" i="10"/>
  <c r="BQ369" i="10"/>
  <c r="BQ382" i="10"/>
  <c r="BQ396" i="10"/>
  <c r="BQ407" i="10"/>
  <c r="BQ417" i="10"/>
  <c r="BQ1286" i="10"/>
  <c r="BQ1304" i="10"/>
  <c r="BQ1334" i="10"/>
  <c r="BQ1357" i="10"/>
  <c r="BQ444" i="10"/>
  <c r="BQ1377" i="10"/>
  <c r="BQ1388" i="10"/>
  <c r="BQ1399" i="10"/>
  <c r="BQ1408" i="10"/>
  <c r="BQ253" i="10"/>
  <c r="BQ39" i="10"/>
  <c r="BQ712" i="10"/>
  <c r="BQ152" i="10"/>
  <c r="BQ894" i="10"/>
  <c r="BQ191" i="10"/>
  <c r="BQ209" i="10"/>
  <c r="BQ227" i="10"/>
  <c r="BQ244" i="10"/>
  <c r="BQ261" i="10"/>
  <c r="BQ1074" i="10"/>
  <c r="BQ1103" i="10"/>
  <c r="BQ1132" i="10"/>
  <c r="BQ1158" i="10"/>
  <c r="BQ353" i="10"/>
  <c r="BQ372" i="10"/>
  <c r="BQ383" i="10"/>
  <c r="BQ1235" i="10"/>
  <c r="BQ1251" i="10"/>
  <c r="BQ1270" i="10"/>
  <c r="BQ1287" i="10"/>
  <c r="BQ1305" i="10"/>
  <c r="BQ439" i="10"/>
  <c r="BQ1358" i="10"/>
  <c r="BQ445" i="10"/>
  <c r="BQ1378" i="10"/>
  <c r="BQ1389" i="10"/>
  <c r="BQ1400" i="10"/>
  <c r="BQ1409" i="10"/>
  <c r="BQ1212" i="10"/>
  <c r="BQ1394" i="10"/>
  <c r="BQ609" i="10"/>
  <c r="BQ713" i="10"/>
  <c r="BQ153" i="10"/>
  <c r="BQ895" i="10"/>
  <c r="BQ192" i="10"/>
  <c r="BQ210" i="10"/>
  <c r="BQ228" i="10"/>
  <c r="BQ245" i="10"/>
  <c r="BQ262" i="10"/>
  <c r="BQ1075" i="10"/>
  <c r="BQ301" i="10"/>
  <c r="BQ1133" i="10"/>
  <c r="BQ1159" i="10"/>
  <c r="BQ354" i="10"/>
  <c r="BQ373" i="10"/>
  <c r="BQ1219" i="10"/>
  <c r="BQ1236" i="10"/>
  <c r="BQ1252" i="10"/>
  <c r="BQ1273" i="10"/>
  <c r="BQ1289" i="10"/>
  <c r="BQ1310" i="10"/>
  <c r="BQ440" i="10"/>
  <c r="BQ1359" i="10"/>
  <c r="BQ446" i="10"/>
  <c r="BQ1379" i="10"/>
  <c r="BQ1390" i="10"/>
  <c r="BQ1401" i="10"/>
  <c r="BQ1410" i="10"/>
  <c r="BQ1145" i="10"/>
  <c r="BQ611" i="10"/>
  <c r="BQ113" i="10"/>
  <c r="BQ809" i="10"/>
  <c r="BQ175" i="10"/>
  <c r="BQ194" i="10"/>
  <c r="BQ212" i="10"/>
  <c r="BQ230" i="10"/>
  <c r="BQ247" i="10"/>
  <c r="BQ264" i="10"/>
  <c r="BQ283" i="10"/>
  <c r="BQ303" i="10"/>
  <c r="BQ321" i="10"/>
  <c r="BQ1161" i="10"/>
  <c r="BQ356" i="10"/>
  <c r="BQ1200" i="10"/>
  <c r="BQ1222" i="10"/>
  <c r="BQ1238" i="10"/>
  <c r="BQ1257" i="10"/>
  <c r="BQ1274" i="10"/>
  <c r="BQ1290" i="10"/>
  <c r="BQ1313" i="10"/>
  <c r="BQ1338" i="10"/>
  <c r="BQ1360" i="10"/>
  <c r="BQ1368" i="10"/>
  <c r="BQ1380" i="10"/>
  <c r="BQ1391" i="10"/>
  <c r="BQ1402" i="10"/>
  <c r="BQ452" i="10"/>
  <c r="BQ5" i="10"/>
  <c r="BQ636" i="10"/>
  <c r="BQ121" i="10"/>
  <c r="BQ828" i="10"/>
  <c r="BQ904" i="10"/>
  <c r="BQ933" i="10"/>
  <c r="BQ962" i="10"/>
  <c r="BQ992" i="10"/>
  <c r="BQ1021" i="10"/>
  <c r="BQ1048" i="10"/>
  <c r="BQ1076" i="10"/>
  <c r="BQ1106" i="10"/>
  <c r="BQ330" i="10"/>
  <c r="BQ343" i="10"/>
  <c r="BQ362" i="10"/>
  <c r="BQ1206" i="10"/>
  <c r="BQ1223" i="10"/>
  <c r="BQ1239" i="10"/>
  <c r="BQ1260" i="10"/>
  <c r="BQ1276" i="10"/>
  <c r="BQ1295" i="10"/>
  <c r="BQ1314" i="10"/>
  <c r="BQ1339" i="10"/>
  <c r="BQ1361" i="10"/>
  <c r="BQ1369" i="10"/>
  <c r="BQ1381" i="10"/>
  <c r="BQ448" i="10"/>
  <c r="BQ1403" i="10"/>
  <c r="BQ1411" i="10"/>
  <c r="BQ1187" i="10"/>
  <c r="BQ1384" i="10"/>
  <c r="BQ495" i="10"/>
  <c r="BQ63" i="10"/>
  <c r="BQ122" i="10"/>
  <c r="BQ158" i="10"/>
  <c r="BQ905" i="10"/>
  <c r="BQ934" i="10"/>
  <c r="BQ963" i="10"/>
  <c r="BQ993" i="10"/>
  <c r="BQ1022" i="10"/>
  <c r="BQ1049" i="10"/>
  <c r="BQ1077" i="10"/>
  <c r="BQ1107" i="10"/>
  <c r="BQ1134" i="10"/>
  <c r="BQ346" i="10"/>
  <c r="BQ1184" i="10"/>
  <c r="BQ1209" i="10"/>
  <c r="BQ1225" i="10"/>
  <c r="BQ1244" i="10"/>
  <c r="BQ1261" i="10"/>
  <c r="BQ1298" i="10"/>
  <c r="BQ1344" i="10"/>
  <c r="BQ1404" i="10"/>
  <c r="BQ1393" i="10"/>
  <c r="BQ199" i="10"/>
  <c r="BQ1348" i="10"/>
  <c r="BQ498" i="10"/>
  <c r="BQ65" i="10"/>
  <c r="BQ737" i="10"/>
  <c r="BQ830" i="10"/>
  <c r="BQ907" i="10"/>
  <c r="BQ936" i="10"/>
  <c r="BQ965" i="10"/>
  <c r="BQ995" i="10"/>
  <c r="BQ1024" i="10"/>
  <c r="BQ1051" i="10"/>
  <c r="BQ1079" i="10"/>
  <c r="BQ1109" i="10"/>
  <c r="BQ1136" i="10"/>
  <c r="BQ347" i="10"/>
  <c r="BQ1185" i="10"/>
  <c r="BQ1210" i="10"/>
  <c r="BQ1226" i="10"/>
  <c r="BQ1247" i="10"/>
  <c r="BQ1263" i="10"/>
  <c r="BQ1282" i="10"/>
  <c r="BQ430" i="10"/>
  <c r="BQ1317" i="10"/>
  <c r="BQ1347" i="10"/>
  <c r="BQ1363" i="10"/>
  <c r="BQ1371" i="10"/>
  <c r="BQ1405" i="10"/>
  <c r="BQ538" i="10"/>
  <c r="BQ662" i="10"/>
  <c r="BQ753" i="10"/>
  <c r="BQ849" i="10"/>
  <c r="BQ181" i="10"/>
  <c r="BQ218" i="10"/>
  <c r="BQ1060" i="10"/>
  <c r="BQ310" i="10"/>
  <c r="BQ1231" i="10"/>
  <c r="BQ1264" i="10"/>
  <c r="BQ421" i="10"/>
  <c r="BQ1364" i="10"/>
  <c r="BQ449" i="10"/>
  <c r="BQ546" i="10"/>
  <c r="BQ78" i="10"/>
  <c r="BQ754" i="10"/>
  <c r="BQ850" i="10"/>
  <c r="BQ182" i="10"/>
  <c r="BQ200" i="10"/>
  <c r="BQ219" i="10"/>
  <c r="BQ236" i="10"/>
  <c r="BQ254" i="10"/>
  <c r="BQ1061" i="10"/>
  <c r="BQ1089" i="10"/>
  <c r="BQ311" i="10"/>
  <c r="BQ1146" i="10"/>
  <c r="BQ1168" i="10"/>
  <c r="BQ1193" i="10"/>
  <c r="BQ1213" i="10"/>
  <c r="BQ387" i="10"/>
  <c r="BQ397" i="10"/>
  <c r="BQ410" i="10"/>
  <c r="BQ422" i="10"/>
  <c r="BQ433" i="10"/>
  <c r="BQ1325" i="10"/>
  <c r="BQ1350" i="10"/>
  <c r="BQ443" i="10"/>
  <c r="BQ1373" i="10"/>
  <c r="BQ1385" i="10"/>
  <c r="BQ1395" i="10"/>
  <c r="BQ1406" i="10"/>
  <c r="BQ1415" i="10"/>
  <c r="BQ548" i="10"/>
  <c r="BQ80" i="10"/>
  <c r="BQ143" i="10"/>
  <c r="BQ165" i="10"/>
  <c r="BQ184" i="10"/>
  <c r="BQ202" i="10"/>
  <c r="BQ221" i="10"/>
  <c r="BQ238" i="10"/>
  <c r="BQ256" i="10"/>
  <c r="BQ273" i="10"/>
  <c r="BQ293" i="10"/>
  <c r="BQ313" i="10"/>
  <c r="BQ1148" i="10"/>
  <c r="BQ1171" i="10"/>
  <c r="BQ1196" i="10"/>
  <c r="BQ376" i="10"/>
  <c r="BQ388" i="10"/>
  <c r="BQ398" i="10"/>
  <c r="BQ413" i="10"/>
  <c r="BQ424" i="10"/>
  <c r="BQ438" i="10"/>
  <c r="BQ1326" i="10"/>
  <c r="BQ1351" i="10"/>
  <c r="BQ1365" i="10"/>
  <c r="BQ1374" i="10"/>
  <c r="BQ1386" i="10"/>
  <c r="BQ1396" i="10"/>
  <c r="BQ450" i="10"/>
  <c r="BQ1416" i="10"/>
  <c r="BV457" i="10"/>
  <c r="CA457" i="10" s="1"/>
  <c r="BV469" i="10"/>
  <c r="CA469" i="10" s="1"/>
  <c r="BV480" i="10"/>
  <c r="CA480" i="10" s="1"/>
  <c r="BV489" i="10"/>
  <c r="CA489" i="10" s="1"/>
  <c r="BV8" i="10"/>
  <c r="CA8" i="10" s="1"/>
  <c r="BV512" i="10"/>
  <c r="CA512" i="10" s="1"/>
  <c r="BV524" i="10"/>
  <c r="CA524" i="10" s="1"/>
  <c r="BV536" i="10"/>
  <c r="CA536" i="10" s="1"/>
  <c r="BV546" i="10"/>
  <c r="CA546" i="10" s="1"/>
  <c r="BV11" i="10"/>
  <c r="CA11" i="10" s="1"/>
  <c r="BV559" i="10"/>
  <c r="CA559" i="10" s="1"/>
  <c r="BV571" i="10"/>
  <c r="CA571" i="10" s="1"/>
  <c r="BV30" i="10"/>
  <c r="CA30" i="10" s="1"/>
  <c r="BV586" i="10"/>
  <c r="CA586" i="10" s="1"/>
  <c r="BV596" i="10"/>
  <c r="CA596" i="10" s="1"/>
  <c r="BV37" i="10"/>
  <c r="CA37" i="10" s="1"/>
  <c r="BV609" i="10"/>
  <c r="CA609" i="10" s="1"/>
  <c r="BV44" i="10"/>
  <c r="CA44" i="10" s="1"/>
  <c r="BV622" i="10"/>
  <c r="CA622" i="10" s="1"/>
  <c r="BV634" i="10"/>
  <c r="CA634" i="10" s="1"/>
  <c r="BV63" i="10"/>
  <c r="CA63" i="10" s="1"/>
  <c r="BV647" i="10"/>
  <c r="CA647" i="10" s="1"/>
  <c r="BV70" i="10"/>
  <c r="CA70" i="10" s="1"/>
  <c r="BV660" i="10"/>
  <c r="CA660" i="10" s="1"/>
  <c r="BV78" i="10"/>
  <c r="CA78" i="10" s="1"/>
  <c r="BV673" i="10"/>
  <c r="CA673" i="10" s="1"/>
  <c r="BV685" i="10"/>
  <c r="CA685" i="10" s="1"/>
  <c r="BV98" i="10"/>
  <c r="CA98" i="10" s="1"/>
  <c r="BV698" i="10"/>
  <c r="CA698" i="10" s="1"/>
  <c r="BV106" i="10"/>
  <c r="CA106" i="10" s="1"/>
  <c r="BV711" i="10"/>
  <c r="CA711" i="10" s="1"/>
  <c r="BV113" i="10"/>
  <c r="CA113" i="10" s="1"/>
  <c r="BV724" i="10"/>
  <c r="CA724" i="10" s="1"/>
  <c r="BV736" i="10"/>
  <c r="CA736" i="10" s="1"/>
  <c r="BV737" i="10"/>
  <c r="CA737" i="10" s="1"/>
  <c r="BV749" i="10"/>
  <c r="CA749" i="10" s="1"/>
  <c r="BV140" i="10"/>
  <c r="CA140" i="10" s="1"/>
  <c r="BV143" i="10"/>
  <c r="CA143" i="10" s="1"/>
  <c r="BV464" i="10"/>
  <c r="CA464" i="10" s="1"/>
  <c r="BV477" i="10"/>
  <c r="CA477" i="10" s="1"/>
  <c r="BV486" i="10"/>
  <c r="CA486" i="10" s="1"/>
  <c r="BV499" i="10"/>
  <c r="CA499" i="10" s="1"/>
  <c r="BV511" i="10"/>
  <c r="CA511" i="10" s="1"/>
  <c r="BV525" i="10"/>
  <c r="CA525" i="10" s="1"/>
  <c r="BV538" i="10"/>
  <c r="CA538" i="10" s="1"/>
  <c r="BV549" i="10"/>
  <c r="CA549" i="10" s="1"/>
  <c r="BV15" i="10"/>
  <c r="CA15" i="10" s="1"/>
  <c r="BV564" i="10"/>
  <c r="CA564" i="10" s="1"/>
  <c r="BV24" i="10"/>
  <c r="CA24" i="10" s="1"/>
  <c r="BV581" i="10"/>
  <c r="CA581" i="10" s="1"/>
  <c r="BV592" i="10"/>
  <c r="CA592" i="10" s="1"/>
  <c r="BV34" i="10"/>
  <c r="CA34" i="10" s="1"/>
  <c r="BV607" i="10"/>
  <c r="CA607" i="10" s="1"/>
  <c r="BV620" i="10"/>
  <c r="CA620" i="10" s="1"/>
  <c r="BV623" i="10"/>
  <c r="CA623" i="10" s="1"/>
  <c r="BV636" i="10"/>
  <c r="CA636" i="10" s="1"/>
  <c r="BV638" i="10"/>
  <c r="CA638" i="10" s="1"/>
  <c r="BV651" i="10"/>
  <c r="CA651" i="10" s="1"/>
  <c r="BV75" i="10"/>
  <c r="CA75" i="10" s="1"/>
  <c r="BV666" i="10"/>
  <c r="CA666" i="10" s="1"/>
  <c r="BV85" i="10"/>
  <c r="CA85" i="10" s="1"/>
  <c r="BV681" i="10"/>
  <c r="CA681" i="10" s="1"/>
  <c r="BV95" i="10"/>
  <c r="CA95" i="10" s="1"/>
  <c r="BV696" i="10"/>
  <c r="CA696" i="10" s="1"/>
  <c r="BV105" i="10"/>
  <c r="CA105" i="10" s="1"/>
  <c r="BV712" i="10"/>
  <c r="CA712" i="10" s="1"/>
  <c r="BV115" i="10"/>
  <c r="CA115" i="10" s="1"/>
  <c r="BV727" i="10"/>
  <c r="CA727" i="10" s="1"/>
  <c r="BV124" i="10"/>
  <c r="CA124" i="10" s="1"/>
  <c r="BV742" i="10"/>
  <c r="CA742" i="10" s="1"/>
  <c r="BV134" i="10"/>
  <c r="CA134" i="10" s="1"/>
  <c r="BV758" i="10"/>
  <c r="CA758" i="10" s="1"/>
  <c r="BV768" i="10"/>
  <c r="CA768" i="10" s="1"/>
  <c r="BV778" i="10"/>
  <c r="CA778" i="10" s="1"/>
  <c r="BV787" i="10"/>
  <c r="CA787" i="10" s="1"/>
  <c r="BV797" i="10"/>
  <c r="CA797" i="10" s="1"/>
  <c r="BV807" i="10"/>
  <c r="CA807" i="10" s="1"/>
  <c r="BV817" i="10"/>
  <c r="CA817" i="10" s="1"/>
  <c r="BV827" i="10"/>
  <c r="CA827" i="10" s="1"/>
  <c r="BV160" i="10"/>
  <c r="CA160" i="10" s="1"/>
  <c r="BV845" i="10"/>
  <c r="CA845" i="10" s="1"/>
  <c r="BV856" i="10"/>
  <c r="CA856" i="10" s="1"/>
  <c r="BV167" i="10"/>
  <c r="CA167" i="10" s="1"/>
  <c r="BV170" i="10"/>
  <c r="CA170" i="10" s="1"/>
  <c r="BV172" i="10"/>
  <c r="CA172" i="10" s="1"/>
  <c r="BV895" i="10"/>
  <c r="CA895" i="10" s="1"/>
  <c r="BV905" i="10"/>
  <c r="CA905" i="10" s="1"/>
  <c r="BV182" i="10"/>
  <c r="CA182" i="10" s="1"/>
  <c r="BV920" i="10"/>
  <c r="CA920" i="10" s="1"/>
  <c r="BV192" i="10"/>
  <c r="CA192" i="10" s="1"/>
  <c r="BV934" i="10"/>
  <c r="CA934" i="10" s="1"/>
  <c r="BV200" i="10"/>
  <c r="CA200" i="10" s="1"/>
  <c r="BV948" i="10"/>
  <c r="CA948" i="10" s="1"/>
  <c r="BV210" i="10"/>
  <c r="CA210" i="10" s="1"/>
  <c r="BV963" i="10"/>
  <c r="CA963" i="10" s="1"/>
  <c r="BV219" i="10"/>
  <c r="CA219" i="10" s="1"/>
  <c r="BV978" i="10"/>
  <c r="CA978" i="10" s="1"/>
  <c r="BV228" i="10"/>
  <c r="CA228" i="10" s="1"/>
  <c r="BV993" i="10"/>
  <c r="CA993" i="10" s="1"/>
  <c r="BV236" i="10"/>
  <c r="CA236" i="10" s="1"/>
  <c r="BV1007" i="10"/>
  <c r="CA1007" i="10" s="1"/>
  <c r="BV245" i="10"/>
  <c r="CA245" i="10" s="1"/>
  <c r="BV1022" i="10"/>
  <c r="CA1022" i="10" s="1"/>
  <c r="BV254" i="10"/>
  <c r="CA254" i="10" s="1"/>
  <c r="BV1036" i="10"/>
  <c r="CA1036" i="10" s="1"/>
  <c r="BV262" i="10"/>
  <c r="CA262" i="10" s="1"/>
  <c r="BV1049" i="10"/>
  <c r="CA1049" i="10" s="1"/>
  <c r="BV1061" i="10"/>
  <c r="CA1061" i="10" s="1"/>
  <c r="BV1063" i="10"/>
  <c r="CA1063" i="10" s="1"/>
  <c r="BV1075" i="10"/>
  <c r="CA1075" i="10" s="1"/>
  <c r="BV1077" i="10"/>
  <c r="CA1077" i="10" s="1"/>
  <c r="BV1089" i="10"/>
  <c r="CA1089" i="10" s="1"/>
  <c r="BV1092" i="10"/>
  <c r="CA1092" i="10" s="1"/>
  <c r="BV301" i="10"/>
  <c r="CA301" i="10" s="1"/>
  <c r="BV1107" i="10"/>
  <c r="CA1107" i="10" s="1"/>
  <c r="BV311" i="10"/>
  <c r="CA311" i="10" s="1"/>
  <c r="BV1121" i="10"/>
  <c r="CA1121" i="10" s="1"/>
  <c r="BV1133" i="10"/>
  <c r="CA1133" i="10" s="1"/>
  <c r="BV1134" i="10"/>
  <c r="CA1134" i="10" s="1"/>
  <c r="BV1146" i="10"/>
  <c r="CA1146" i="10" s="1"/>
  <c r="BV339" i="10"/>
  <c r="CA339" i="10" s="1"/>
  <c r="BV1159" i="10"/>
  <c r="CA1159" i="10" s="1"/>
  <c r="BV347" i="10"/>
  <c r="CA347" i="10" s="1"/>
  <c r="BV1172" i="10"/>
  <c r="CA1172" i="10" s="1"/>
  <c r="BV354" i="10"/>
  <c r="CA354" i="10" s="1"/>
  <c r="BV1185" i="10"/>
  <c r="CA1185" i="10" s="1"/>
  <c r="BV1197" i="10"/>
  <c r="CA1197" i="10" s="1"/>
  <c r="BV373" i="10"/>
  <c r="CA373" i="10" s="1"/>
  <c r="BV1210" i="10"/>
  <c r="CA1210" i="10" s="1"/>
  <c r="BV380" i="10"/>
  <c r="CA380" i="10" s="1"/>
  <c r="BV1223" i="10"/>
  <c r="CA1223" i="10" s="1"/>
  <c r="BV388" i="10"/>
  <c r="CA388" i="10" s="1"/>
  <c r="BV1236" i="10"/>
  <c r="CA1236" i="10" s="1"/>
  <c r="BV1248" i="10"/>
  <c r="CA1248" i="10" s="1"/>
  <c r="BV407" i="10"/>
  <c r="CA407" i="10" s="1"/>
  <c r="BV1261" i="10"/>
  <c r="CA1261" i="10" s="1"/>
  <c r="BV414" i="10"/>
  <c r="CA414" i="10" s="1"/>
  <c r="BV1274" i="10"/>
  <c r="CA1274" i="10" s="1"/>
  <c r="BV422" i="10"/>
  <c r="CA422" i="10" s="1"/>
  <c r="BV1287" i="10"/>
  <c r="CA1287" i="10" s="1"/>
  <c r="BV430" i="10"/>
  <c r="CA430" i="10" s="1"/>
  <c r="BV465" i="10"/>
  <c r="CA465" i="10" s="1"/>
  <c r="BV478" i="10"/>
  <c r="CA478" i="10" s="1"/>
  <c r="BV487" i="10"/>
  <c r="CA487" i="10" s="1"/>
  <c r="BV500" i="10"/>
  <c r="CA500" i="10" s="1"/>
  <c r="BV513" i="10"/>
  <c r="CA513" i="10" s="1"/>
  <c r="BV526" i="10"/>
  <c r="CA526" i="10" s="1"/>
  <c r="BV539" i="10"/>
  <c r="CA539" i="10" s="1"/>
  <c r="BV550" i="10"/>
  <c r="CA550" i="10" s="1"/>
  <c r="BV16" i="10"/>
  <c r="CA16" i="10" s="1"/>
  <c r="BV565" i="10"/>
  <c r="CA565" i="10" s="1"/>
  <c r="BV25" i="10"/>
  <c r="CA25" i="10" s="1"/>
  <c r="BV582" i="10"/>
  <c r="CA582" i="10" s="1"/>
  <c r="BV593" i="10"/>
  <c r="CA593" i="10" s="1"/>
  <c r="BV35" i="10"/>
  <c r="CA35" i="10" s="1"/>
  <c r="BV608" i="10"/>
  <c r="CA608" i="10" s="1"/>
  <c r="BV45" i="10"/>
  <c r="CA45" i="10" s="1"/>
  <c r="BV624" i="10"/>
  <c r="CA624" i="10" s="1"/>
  <c r="BV637" i="10"/>
  <c r="CA637" i="10" s="1"/>
  <c r="BV639" i="10"/>
  <c r="CA639" i="10" s="1"/>
  <c r="BV652" i="10"/>
  <c r="CA652" i="10" s="1"/>
  <c r="BV76" i="10"/>
  <c r="CA76" i="10" s="1"/>
  <c r="BV667" i="10"/>
  <c r="CA667" i="10" s="1"/>
  <c r="BV86" i="10"/>
  <c r="CA86" i="10" s="1"/>
  <c r="BV682" i="10"/>
  <c r="CA682" i="10" s="1"/>
  <c r="BV96" i="10"/>
  <c r="CA96" i="10" s="1"/>
  <c r="BV697" i="10"/>
  <c r="CA697" i="10" s="1"/>
  <c r="BV107" i="10"/>
  <c r="CA107" i="10" s="1"/>
  <c r="BV713" i="10"/>
  <c r="CA713" i="10" s="1"/>
  <c r="BV116" i="10"/>
  <c r="CA116" i="10" s="1"/>
  <c r="BV728" i="10"/>
  <c r="CA728" i="10" s="1"/>
  <c r="BV125" i="10"/>
  <c r="CA125" i="10" s="1"/>
  <c r="BV743" i="10"/>
  <c r="CA743" i="10" s="1"/>
  <c r="BV135" i="10"/>
  <c r="CA135" i="10" s="1"/>
  <c r="BV759" i="10"/>
  <c r="CA759" i="10" s="1"/>
  <c r="BV769" i="10"/>
  <c r="CA769" i="10" s="1"/>
  <c r="BV779" i="10"/>
  <c r="CA779" i="10" s="1"/>
  <c r="BV788" i="10"/>
  <c r="CA788" i="10" s="1"/>
  <c r="BV798" i="10"/>
  <c r="CA798" i="10" s="1"/>
  <c r="BV808" i="10"/>
  <c r="CA808" i="10" s="1"/>
  <c r="BV818" i="10"/>
  <c r="CA818" i="10" s="1"/>
  <c r="BV828" i="10"/>
  <c r="CA828" i="10" s="1"/>
  <c r="BV161" i="10"/>
  <c r="CA161" i="10" s="1"/>
  <c r="BV846" i="10"/>
  <c r="CA846" i="10" s="1"/>
  <c r="BV165" i="10"/>
  <c r="CA165" i="10" s="1"/>
  <c r="BV168" i="10"/>
  <c r="CA168" i="10" s="1"/>
  <c r="BV875" i="10"/>
  <c r="CA875" i="10" s="1"/>
  <c r="BV173" i="10"/>
  <c r="CA173" i="10" s="1"/>
  <c r="BV174" i="10"/>
  <c r="CA174" i="10" s="1"/>
  <c r="BV906" i="10"/>
  <c r="CA906" i="10" s="1"/>
  <c r="BV183" i="10"/>
  <c r="CA183" i="10" s="1"/>
  <c r="BV921" i="10"/>
  <c r="CA921" i="10" s="1"/>
  <c r="BV193" i="10"/>
  <c r="CA193" i="10" s="1"/>
  <c r="BV935" i="10"/>
  <c r="CA935" i="10" s="1"/>
  <c r="BV201" i="10"/>
  <c r="CA201" i="10" s="1"/>
  <c r="BV949" i="10"/>
  <c r="CA949" i="10" s="1"/>
  <c r="BV211" i="10"/>
  <c r="CA211" i="10" s="1"/>
  <c r="BV964" i="10"/>
  <c r="CA964" i="10" s="1"/>
  <c r="BV220" i="10"/>
  <c r="CA220" i="10" s="1"/>
  <c r="BV979" i="10"/>
  <c r="CA979" i="10" s="1"/>
  <c r="BV229" i="10"/>
  <c r="CA229" i="10" s="1"/>
  <c r="BV994" i="10"/>
  <c r="CA994" i="10" s="1"/>
  <c r="BV237" i="10"/>
  <c r="CA237" i="10" s="1"/>
  <c r="BV1008" i="10"/>
  <c r="CA1008" i="10" s="1"/>
  <c r="BV246" i="10"/>
  <c r="CA246" i="10" s="1"/>
  <c r="BV1023" i="10"/>
  <c r="CA1023" i="10" s="1"/>
  <c r="BV255" i="10"/>
  <c r="CA255" i="10" s="1"/>
  <c r="BV1037" i="10"/>
  <c r="CA1037" i="10" s="1"/>
  <c r="BV263" i="10"/>
  <c r="CA263" i="10" s="1"/>
  <c r="BV1050" i="10"/>
  <c r="CA1050" i="10" s="1"/>
  <c r="BV272" i="10"/>
  <c r="CA272" i="10" s="1"/>
  <c r="BV1064" i="10"/>
  <c r="CA1064" i="10" s="1"/>
  <c r="BV282" i="10"/>
  <c r="CA282" i="10" s="1"/>
  <c r="BV1078" i="10"/>
  <c r="CA1078" i="10" s="1"/>
  <c r="BV292" i="10"/>
  <c r="CA292" i="10" s="1"/>
  <c r="BV1093" i="10"/>
  <c r="CA1093" i="10" s="1"/>
  <c r="BV302" i="10"/>
  <c r="CA302" i="10" s="1"/>
  <c r="BV1108" i="10"/>
  <c r="CA1108" i="10" s="1"/>
  <c r="BV312" i="10"/>
  <c r="CA312" i="10" s="1"/>
  <c r="BV1122" i="10"/>
  <c r="CA1122" i="10" s="1"/>
  <c r="BV320" i="10"/>
  <c r="CA320" i="10" s="1"/>
  <c r="BV1135" i="10"/>
  <c r="CA1135" i="10" s="1"/>
  <c r="BV1147" i="10"/>
  <c r="CA1147" i="10" s="1"/>
  <c r="BV340" i="10"/>
  <c r="CA340" i="10" s="1"/>
  <c r="BV1160" i="10"/>
  <c r="CA1160" i="10" s="1"/>
  <c r="BV348" i="10"/>
  <c r="CA348" i="10" s="1"/>
  <c r="BV1173" i="10"/>
  <c r="CA1173" i="10" s="1"/>
  <c r="BV355" i="10"/>
  <c r="CA355" i="10" s="1"/>
  <c r="BV466" i="10"/>
  <c r="CA466" i="10" s="1"/>
  <c r="BV488" i="10"/>
  <c r="CA488" i="10" s="1"/>
  <c r="BV501" i="10"/>
  <c r="CA501" i="10" s="1"/>
  <c r="BV514" i="10"/>
  <c r="CA514" i="10" s="1"/>
  <c r="BV527" i="10"/>
  <c r="CA527" i="10" s="1"/>
  <c r="BV540" i="10"/>
  <c r="CA540" i="10" s="1"/>
  <c r="BV551" i="10"/>
  <c r="CA551" i="10" s="1"/>
  <c r="BV17" i="10"/>
  <c r="CA17" i="10" s="1"/>
  <c r="BV566" i="10"/>
  <c r="CA566" i="10" s="1"/>
  <c r="BV26" i="10"/>
  <c r="CA26" i="10" s="1"/>
  <c r="BV583" i="10"/>
  <c r="CA583" i="10" s="1"/>
  <c r="BV594" i="10"/>
  <c r="CA594" i="10" s="1"/>
  <c r="BV454" i="10"/>
  <c r="CA454" i="10" s="1"/>
  <c r="BV467" i="10"/>
  <c r="CA467" i="10" s="1"/>
  <c r="BV479" i="10"/>
  <c r="CA479" i="10" s="1"/>
  <c r="BV490" i="10"/>
  <c r="CA490" i="10" s="1"/>
  <c r="BV502" i="10"/>
  <c r="CA502" i="10" s="1"/>
  <c r="BV515" i="10"/>
  <c r="CA515" i="10" s="1"/>
  <c r="BV528" i="10"/>
  <c r="CA528" i="10" s="1"/>
  <c r="BV9" i="10"/>
  <c r="CA9" i="10" s="1"/>
  <c r="BV552" i="10"/>
  <c r="CA552" i="10" s="1"/>
  <c r="BV18" i="10"/>
  <c r="CA18" i="10" s="1"/>
  <c r="BV567" i="10"/>
  <c r="CA567" i="10" s="1"/>
  <c r="BV27" i="10"/>
  <c r="CA27" i="10" s="1"/>
  <c r="BV584" i="10"/>
  <c r="CA584" i="10" s="1"/>
  <c r="BV595" i="10"/>
  <c r="CA595" i="10" s="1"/>
  <c r="BV38" i="10"/>
  <c r="CA38" i="10" s="1"/>
  <c r="BV611" i="10"/>
  <c r="CA611" i="10" s="1"/>
  <c r="BV47" i="10"/>
  <c r="CA47" i="10" s="1"/>
  <c r="BV626" i="10"/>
  <c r="CA626" i="10" s="1"/>
  <c r="BV56" i="10"/>
  <c r="CA56" i="10" s="1"/>
  <c r="BV641" i="10"/>
  <c r="CA641" i="10" s="1"/>
  <c r="BV654" i="10"/>
  <c r="CA654" i="10" s="1"/>
  <c r="BV656" i="10"/>
  <c r="CA656" i="10" s="1"/>
  <c r="BV669" i="10"/>
  <c r="CA669" i="10" s="1"/>
  <c r="BV671" i="10"/>
  <c r="CA671" i="10" s="1"/>
  <c r="BV684" i="10"/>
  <c r="CA684" i="10" s="1"/>
  <c r="BV687" i="10"/>
  <c r="CA687" i="10" s="1"/>
  <c r="BV700" i="10"/>
  <c r="CA700" i="10" s="1"/>
  <c r="BV109" i="10"/>
  <c r="CA109" i="10" s="1"/>
  <c r="BV715" i="10"/>
  <c r="CA715" i="10" s="1"/>
  <c r="BV118" i="10"/>
  <c r="CA118" i="10" s="1"/>
  <c r="BV730" i="10"/>
  <c r="CA730" i="10" s="1"/>
  <c r="BV127" i="10"/>
  <c r="CA127" i="10" s="1"/>
  <c r="BV745" i="10"/>
  <c r="CA745" i="10" s="1"/>
  <c r="BV137" i="10"/>
  <c r="CA137" i="10" s="1"/>
  <c r="BV761" i="10"/>
  <c r="CA761" i="10" s="1"/>
  <c r="BV771" i="10"/>
  <c r="CA771" i="10" s="1"/>
  <c r="BV781" i="10"/>
  <c r="CA781" i="10" s="1"/>
  <c r="BV790" i="10"/>
  <c r="CA790" i="10" s="1"/>
  <c r="BV455" i="10"/>
  <c r="CA455" i="10" s="1"/>
  <c r="BV468" i="10"/>
  <c r="CA468" i="10" s="1"/>
  <c r="BV481" i="10"/>
  <c r="CA481" i="10" s="1"/>
  <c r="BV491" i="10"/>
  <c r="CA491" i="10" s="1"/>
  <c r="BV503" i="10"/>
  <c r="CA503" i="10" s="1"/>
  <c r="BV516" i="10"/>
  <c r="CA516" i="10" s="1"/>
  <c r="BV529" i="10"/>
  <c r="CA529" i="10" s="1"/>
  <c r="BV10" i="10"/>
  <c r="CA10" i="10" s="1"/>
  <c r="BV553" i="10"/>
  <c r="CA553" i="10" s="1"/>
  <c r="BV19" i="10"/>
  <c r="CA19" i="10" s="1"/>
  <c r="BV568" i="10"/>
  <c r="CA568" i="10" s="1"/>
  <c r="BV28" i="10"/>
  <c r="CA28" i="10" s="1"/>
  <c r="BV585" i="10"/>
  <c r="CA585" i="10" s="1"/>
  <c r="BV597" i="10"/>
  <c r="CA597" i="10" s="1"/>
  <c r="BV39" i="10"/>
  <c r="CA39" i="10" s="1"/>
  <c r="BV612" i="10"/>
  <c r="CA612" i="10" s="1"/>
  <c r="BV48" i="10"/>
  <c r="CA48" i="10" s="1"/>
  <c r="BV627" i="10"/>
  <c r="CA627" i="10" s="1"/>
  <c r="BV57" i="10"/>
  <c r="CA57" i="10" s="1"/>
  <c r="BV642" i="10"/>
  <c r="CA642" i="10" s="1"/>
  <c r="BV66" i="10"/>
  <c r="CA66" i="10" s="1"/>
  <c r="BV657" i="10"/>
  <c r="CA657" i="10" s="1"/>
  <c r="BV670" i="10"/>
  <c r="CA670" i="10" s="1"/>
  <c r="BV672" i="10"/>
  <c r="CA672" i="10" s="1"/>
  <c r="BV686" i="10"/>
  <c r="CA686" i="10" s="1"/>
  <c r="BV688" i="10"/>
  <c r="CA688" i="10" s="1"/>
  <c r="BV701" i="10"/>
  <c r="CA701" i="10" s="1"/>
  <c r="BV703" i="10"/>
  <c r="CA703" i="10" s="1"/>
  <c r="BV716" i="10"/>
  <c r="CA716" i="10" s="1"/>
  <c r="BV119" i="10"/>
  <c r="CA119" i="10" s="1"/>
  <c r="BV731" i="10"/>
  <c r="CA731" i="10" s="1"/>
  <c r="BV128" i="10"/>
  <c r="CA128" i="10" s="1"/>
  <c r="BV746" i="10"/>
  <c r="CA746" i="10" s="1"/>
  <c r="BV138" i="10"/>
  <c r="CA138" i="10" s="1"/>
  <c r="BV142" i="10"/>
  <c r="CA142" i="10" s="1"/>
  <c r="BV772" i="10"/>
  <c r="CA772" i="10" s="1"/>
  <c r="BV782" i="10"/>
  <c r="CA782" i="10" s="1"/>
  <c r="BV791" i="10"/>
  <c r="CA791" i="10" s="1"/>
  <c r="BV801" i="10"/>
  <c r="CA801" i="10" s="1"/>
  <c r="BV811" i="10"/>
  <c r="CA811" i="10" s="1"/>
  <c r="BV821" i="10"/>
  <c r="CA821" i="10" s="1"/>
  <c r="BV829" i="10"/>
  <c r="CA829" i="10" s="1"/>
  <c r="BV839" i="10"/>
  <c r="CA839" i="10" s="1"/>
  <c r="BV849" i="10"/>
  <c r="CA849" i="10" s="1"/>
  <c r="BV858" i="10"/>
  <c r="CA858" i="10" s="1"/>
  <c r="BV868" i="10"/>
  <c r="CA868" i="10" s="1"/>
  <c r="BV877" i="10"/>
  <c r="CA877" i="10" s="1"/>
  <c r="BV887" i="10"/>
  <c r="CA887" i="10" s="1"/>
  <c r="BV897" i="10"/>
  <c r="CA897" i="10" s="1"/>
  <c r="BV909" i="10"/>
  <c r="CA909" i="10" s="1"/>
  <c r="BV912" i="10"/>
  <c r="CA912" i="10" s="1"/>
  <c r="BV924" i="10"/>
  <c r="CA924" i="10" s="1"/>
  <c r="BV458" i="10"/>
  <c r="CA458" i="10" s="1"/>
  <c r="BV471" i="10"/>
  <c r="CA471" i="10" s="1"/>
  <c r="BV482" i="10"/>
  <c r="CA482" i="10" s="1"/>
  <c r="BV493" i="10"/>
  <c r="CA493" i="10" s="1"/>
  <c r="BV505" i="10"/>
  <c r="CA505" i="10" s="1"/>
  <c r="BV518" i="10"/>
  <c r="CA518" i="10" s="1"/>
  <c r="BV531" i="10"/>
  <c r="CA531" i="10" s="1"/>
  <c r="BV542" i="10"/>
  <c r="CA542" i="10" s="1"/>
  <c r="BV555" i="10"/>
  <c r="CA555" i="10" s="1"/>
  <c r="BV21" i="10"/>
  <c r="CA21" i="10" s="1"/>
  <c r="BV570" i="10"/>
  <c r="CA570" i="10" s="1"/>
  <c r="BV575" i="10"/>
  <c r="CA575" i="10" s="1"/>
  <c r="BV32" i="10"/>
  <c r="CA32" i="10" s="1"/>
  <c r="BV599" i="10"/>
  <c r="CA599" i="10" s="1"/>
  <c r="BV41" i="10"/>
  <c r="CA41" i="10" s="1"/>
  <c r="BV614" i="10"/>
  <c r="CA614" i="10" s="1"/>
  <c r="BV50" i="10"/>
  <c r="CA50" i="10" s="1"/>
  <c r="BV629" i="10"/>
  <c r="CA629" i="10" s="1"/>
  <c r="BV59" i="10"/>
  <c r="CA59" i="10" s="1"/>
  <c r="BV644" i="10"/>
  <c r="CA644" i="10" s="1"/>
  <c r="BV68" i="10"/>
  <c r="CA68" i="10" s="1"/>
  <c r="BV659" i="10"/>
  <c r="CA659" i="10" s="1"/>
  <c r="BV79" i="10"/>
  <c r="CA79" i="10" s="1"/>
  <c r="BV675" i="10"/>
  <c r="CA675" i="10" s="1"/>
  <c r="BV89" i="10"/>
  <c r="CA89" i="10" s="1"/>
  <c r="BV690" i="10"/>
  <c r="CA690" i="10" s="1"/>
  <c r="BV99" i="10"/>
  <c r="CA99" i="10" s="1"/>
  <c r="BV705" i="10"/>
  <c r="CA705" i="10" s="1"/>
  <c r="BV718" i="10"/>
  <c r="CA718" i="10" s="1"/>
  <c r="BV720" i="10"/>
  <c r="CA720" i="10" s="1"/>
  <c r="BV733" i="10"/>
  <c r="CA733" i="10" s="1"/>
  <c r="BV130" i="10"/>
  <c r="CA130" i="10" s="1"/>
  <c r="BV748" i="10"/>
  <c r="CA748" i="10" s="1"/>
  <c r="BV753" i="10"/>
  <c r="CA753" i="10" s="1"/>
  <c r="BV763" i="10"/>
  <c r="CA763" i="10" s="1"/>
  <c r="BV146" i="10"/>
  <c r="CA146" i="10" s="1"/>
  <c r="BV147" i="10"/>
  <c r="CA147" i="10" s="1"/>
  <c r="BV793" i="10"/>
  <c r="CA793" i="10" s="1"/>
  <c r="BV462" i="10"/>
  <c r="CA462" i="10" s="1"/>
  <c r="BV475" i="10"/>
  <c r="CA475" i="10" s="1"/>
  <c r="BV6" i="10"/>
  <c r="CA6" i="10" s="1"/>
  <c r="BV497" i="10"/>
  <c r="CA497" i="10" s="1"/>
  <c r="BV509" i="10"/>
  <c r="CA509" i="10" s="1"/>
  <c r="BV522" i="10"/>
  <c r="CA522" i="10" s="1"/>
  <c r="BV535" i="10"/>
  <c r="CA535" i="10" s="1"/>
  <c r="BV547" i="10"/>
  <c r="CA547" i="10" s="1"/>
  <c r="BV13" i="10"/>
  <c r="CA13" i="10" s="1"/>
  <c r="BV562" i="10"/>
  <c r="CA562" i="10" s="1"/>
  <c r="BV22" i="10"/>
  <c r="CA22" i="10" s="1"/>
  <c r="BV579" i="10"/>
  <c r="CA579" i="10" s="1"/>
  <c r="BV590" i="10"/>
  <c r="CA590" i="10" s="1"/>
  <c r="BV603" i="10"/>
  <c r="CA603" i="10" s="1"/>
  <c r="BV605" i="10"/>
  <c r="CA605" i="10" s="1"/>
  <c r="BV618" i="10"/>
  <c r="CA618" i="10" s="1"/>
  <c r="BV54" i="10"/>
  <c r="CA54" i="10" s="1"/>
  <c r="BV633" i="10"/>
  <c r="CA633" i="10" s="1"/>
  <c r="BV64" i="10"/>
  <c r="CA64" i="10" s="1"/>
  <c r="BV649" i="10"/>
  <c r="CA649" i="10" s="1"/>
  <c r="BV73" i="10"/>
  <c r="CA73" i="10" s="1"/>
  <c r="BV664" i="10"/>
  <c r="CA664" i="10" s="1"/>
  <c r="BV83" i="10"/>
  <c r="CA83" i="10" s="1"/>
  <c r="BV679" i="10"/>
  <c r="CA679" i="10" s="1"/>
  <c r="BV93" i="10"/>
  <c r="CA93" i="10" s="1"/>
  <c r="BV694" i="10"/>
  <c r="CA694" i="10" s="1"/>
  <c r="BV103" i="10"/>
  <c r="CA103" i="10" s="1"/>
  <c r="BV709" i="10"/>
  <c r="CA709" i="10" s="1"/>
  <c r="BV112" i="10"/>
  <c r="CA112" i="10" s="1"/>
  <c r="BV725" i="10"/>
  <c r="CA725" i="10" s="1"/>
  <c r="BV122" i="10"/>
  <c r="CA122" i="10" s="1"/>
  <c r="BV740" i="10"/>
  <c r="CA740" i="10" s="1"/>
  <c r="BV132" i="10"/>
  <c r="CA132" i="10" s="1"/>
  <c r="BV756" i="10"/>
  <c r="CA756" i="10" s="1"/>
  <c r="BV766" i="10"/>
  <c r="CA766" i="10" s="1"/>
  <c r="BV776" i="10"/>
  <c r="CA776" i="10" s="1"/>
  <c r="BV785" i="10"/>
  <c r="CA785" i="10" s="1"/>
  <c r="BV795" i="10"/>
  <c r="CA795" i="10" s="1"/>
  <c r="BV805" i="10"/>
  <c r="CA805" i="10" s="1"/>
  <c r="BV815" i="10"/>
  <c r="CA815" i="10" s="1"/>
  <c r="BV825" i="10"/>
  <c r="CA825" i="10" s="1"/>
  <c r="BV835" i="10"/>
  <c r="CA835" i="10" s="1"/>
  <c r="BV843" i="10"/>
  <c r="CA843" i="10" s="1"/>
  <c r="BV854" i="10"/>
  <c r="CA854" i="10" s="1"/>
  <c r="BV864" i="10"/>
  <c r="CA864" i="10" s="1"/>
  <c r="BV874" i="10"/>
  <c r="CA874" i="10" s="1"/>
  <c r="BV883" i="10"/>
  <c r="CA883" i="10" s="1"/>
  <c r="BV893" i="10"/>
  <c r="CA893" i="10" s="1"/>
  <c r="BV903" i="10"/>
  <c r="CA903" i="10" s="1"/>
  <c r="BV180" i="10"/>
  <c r="CA180" i="10" s="1"/>
  <c r="BV918" i="10"/>
  <c r="CA918" i="10" s="1"/>
  <c r="BV190" i="10"/>
  <c r="CA190" i="10" s="1"/>
  <c r="BV932" i="10"/>
  <c r="CA932" i="10" s="1"/>
  <c r="BV198" i="10"/>
  <c r="CA198" i="10" s="1"/>
  <c r="BV946" i="10"/>
  <c r="CA946" i="10" s="1"/>
  <c r="BV208" i="10"/>
  <c r="CA208" i="10" s="1"/>
  <c r="BV961" i="10"/>
  <c r="CA961" i="10" s="1"/>
  <c r="BV217" i="10"/>
  <c r="CA217" i="10" s="1"/>
  <c r="BV976" i="10"/>
  <c r="CA976" i="10" s="1"/>
  <c r="BV226" i="10"/>
  <c r="CA226" i="10" s="1"/>
  <c r="BV991" i="10"/>
  <c r="CA991" i="10" s="1"/>
  <c r="BV234" i="10"/>
  <c r="CA234" i="10" s="1"/>
  <c r="BV1005" i="10"/>
  <c r="CA1005" i="10" s="1"/>
  <c r="BV243" i="10"/>
  <c r="CA243" i="10" s="1"/>
  <c r="BV1020" i="10"/>
  <c r="CA1020" i="10" s="1"/>
  <c r="BV252" i="10"/>
  <c r="CA252" i="10" s="1"/>
  <c r="BV1034" i="10"/>
  <c r="CA1034" i="10" s="1"/>
  <c r="BV1046" i="10"/>
  <c r="CA1046" i="10" s="1"/>
  <c r="BV1047" i="10"/>
  <c r="CA1047" i="10" s="1"/>
  <c r="BV1059" i="10"/>
  <c r="CA1059" i="10" s="1"/>
  <c r="BV281" i="10"/>
  <c r="CA281" i="10" s="1"/>
  <c r="BV1073" i="10"/>
  <c r="CA1073" i="10" s="1"/>
  <c r="BV291" i="10"/>
  <c r="CA291" i="10" s="1"/>
  <c r="BV1087" i="10"/>
  <c r="CA1087" i="10" s="1"/>
  <c r="BV1090" i="10"/>
  <c r="CA1090" i="10" s="1"/>
  <c r="BV1102" i="10"/>
  <c r="CA1102" i="10" s="1"/>
  <c r="BV1105" i="10"/>
  <c r="CA1105" i="10" s="1"/>
  <c r="BV1117" i="10"/>
  <c r="CA1117" i="10" s="1"/>
  <c r="BV1119" i="10"/>
  <c r="CA1119" i="10" s="1"/>
  <c r="BV1131" i="10"/>
  <c r="CA1131" i="10" s="1"/>
  <c r="BV329" i="10"/>
  <c r="CA329" i="10" s="1"/>
  <c r="BV1144" i="10"/>
  <c r="CA1144" i="10" s="1"/>
  <c r="BV337" i="10"/>
  <c r="CA337" i="10" s="1"/>
  <c r="BV1157" i="10"/>
  <c r="CA1157" i="10" s="1"/>
  <c r="BV345" i="10"/>
  <c r="CA345" i="10" s="1"/>
  <c r="BV1170" i="10"/>
  <c r="CA1170" i="10" s="1"/>
  <c r="BV1182" i="10"/>
  <c r="CA1182" i="10" s="1"/>
  <c r="BV1183" i="10"/>
  <c r="CA1183" i="10" s="1"/>
  <c r="BV463" i="10"/>
  <c r="CA463" i="10" s="1"/>
  <c r="BV476" i="10"/>
  <c r="CA476" i="10" s="1"/>
  <c r="BV7" i="10"/>
  <c r="CA7" i="10" s="1"/>
  <c r="BV498" i="10"/>
  <c r="CA498" i="10" s="1"/>
  <c r="BV461" i="10"/>
  <c r="CA461" i="10" s="1"/>
  <c r="BV496" i="10"/>
  <c r="CA496" i="10" s="1"/>
  <c r="BV532" i="10"/>
  <c r="CA532" i="10" s="1"/>
  <c r="BV12" i="10"/>
  <c r="CA12" i="10" s="1"/>
  <c r="BV29" i="10"/>
  <c r="CA29" i="10" s="1"/>
  <c r="BV601" i="10"/>
  <c r="CA601" i="10" s="1"/>
  <c r="BV616" i="10"/>
  <c r="CA616" i="10" s="1"/>
  <c r="BV631" i="10"/>
  <c r="CA631" i="10" s="1"/>
  <c r="BV646" i="10"/>
  <c r="CA646" i="10" s="1"/>
  <c r="BV662" i="10"/>
  <c r="CA662" i="10" s="1"/>
  <c r="BV677" i="10"/>
  <c r="CA677" i="10" s="1"/>
  <c r="BV692" i="10"/>
  <c r="CA692" i="10" s="1"/>
  <c r="BV707" i="10"/>
  <c r="CA707" i="10" s="1"/>
  <c r="BV722" i="10"/>
  <c r="CA722" i="10" s="1"/>
  <c r="BV738" i="10"/>
  <c r="CA738" i="10" s="1"/>
  <c r="BV755" i="10"/>
  <c r="CA755" i="10" s="1"/>
  <c r="BV774" i="10"/>
  <c r="CA774" i="10" s="1"/>
  <c r="BV151" i="10"/>
  <c r="CA151" i="10" s="1"/>
  <c r="BV810" i="10"/>
  <c r="CA810" i="10" s="1"/>
  <c r="BV823" i="10"/>
  <c r="CA823" i="10" s="1"/>
  <c r="BV838" i="10"/>
  <c r="CA838" i="10" s="1"/>
  <c r="BV852" i="10"/>
  <c r="CA852" i="10" s="1"/>
  <c r="BV867" i="10"/>
  <c r="CA867" i="10" s="1"/>
  <c r="BV881" i="10"/>
  <c r="CA881" i="10" s="1"/>
  <c r="BV896" i="10"/>
  <c r="CA896" i="10" s="1"/>
  <c r="BV178" i="10"/>
  <c r="CA178" i="10" s="1"/>
  <c r="BV923" i="10"/>
  <c r="CA923" i="10" s="1"/>
  <c r="BV929" i="10"/>
  <c r="CA929" i="10" s="1"/>
  <c r="BV199" i="10"/>
  <c r="CA199" i="10" s="1"/>
  <c r="BV952" i="10"/>
  <c r="CA952" i="10" s="1"/>
  <c r="BV958" i="10"/>
  <c r="CA958" i="10" s="1"/>
  <c r="BV218" i="10"/>
  <c r="CA218" i="10" s="1"/>
  <c r="BV982" i="10"/>
  <c r="CA982" i="10" s="1"/>
  <c r="BV988" i="10"/>
  <c r="CA988" i="10" s="1"/>
  <c r="BV235" i="10"/>
  <c r="CA235" i="10" s="1"/>
  <c r="BV1011" i="10"/>
  <c r="CA1011" i="10" s="1"/>
  <c r="BV1017" i="10"/>
  <c r="CA1017" i="10" s="1"/>
  <c r="BV253" i="10"/>
  <c r="CA253" i="10" s="1"/>
  <c r="BV1040" i="10"/>
  <c r="CA1040" i="10" s="1"/>
  <c r="BV269" i="10"/>
  <c r="CA269" i="10" s="1"/>
  <c r="BV1060" i="10"/>
  <c r="CA1060" i="10" s="1"/>
  <c r="BV1067" i="10"/>
  <c r="CA1067" i="10" s="1"/>
  <c r="BV288" i="10"/>
  <c r="CA288" i="10" s="1"/>
  <c r="BV1088" i="10"/>
  <c r="CA1088" i="10" s="1"/>
  <c r="BV1096" i="10"/>
  <c r="CA1096" i="10" s="1"/>
  <c r="BV308" i="10"/>
  <c r="CA308" i="10" s="1"/>
  <c r="BV310" i="10"/>
  <c r="CA310" i="10" s="1"/>
  <c r="BV1125" i="10"/>
  <c r="CA1125" i="10" s="1"/>
  <c r="BV326" i="10"/>
  <c r="CA326" i="10" s="1"/>
  <c r="BV1145" i="10"/>
  <c r="CA1145" i="10" s="1"/>
  <c r="BV1151" i="10"/>
  <c r="CA1151" i="10" s="1"/>
  <c r="BV342" i="10"/>
  <c r="CA342" i="10" s="1"/>
  <c r="BV1171" i="10"/>
  <c r="CA1171" i="10" s="1"/>
  <c r="BV358" i="10"/>
  <c r="CA358" i="10" s="1"/>
  <c r="BV1191" i="10"/>
  <c r="CA1191" i="10" s="1"/>
  <c r="BV368" i="10"/>
  <c r="CA368" i="10" s="1"/>
  <c r="BV1206" i="10"/>
  <c r="CA1206" i="10" s="1"/>
  <c r="BV377" i="10"/>
  <c r="CA377" i="10" s="1"/>
  <c r="BV1221" i="10"/>
  <c r="CA1221" i="10" s="1"/>
  <c r="BV387" i="10"/>
  <c r="CA387" i="10" s="1"/>
  <c r="BV1237" i="10"/>
  <c r="CA1237" i="10" s="1"/>
  <c r="BV397" i="10"/>
  <c r="CA397" i="10" s="1"/>
  <c r="BV1252" i="10"/>
  <c r="CA1252" i="10" s="1"/>
  <c r="BV1265" i="10"/>
  <c r="CA1265" i="10" s="1"/>
  <c r="BV1267" i="10"/>
  <c r="CA1267" i="10" s="1"/>
  <c r="BV1280" i="10"/>
  <c r="CA1280" i="10" s="1"/>
  <c r="BV429" i="10"/>
  <c r="CA429" i="10" s="1"/>
  <c r="BV1295" i="10"/>
  <c r="CA1295" i="10" s="1"/>
  <c r="BV1299" i="10"/>
  <c r="CA1299" i="10" s="1"/>
  <c r="BV1311" i="10"/>
  <c r="CA1311" i="10" s="1"/>
  <c r="BV1323" i="10"/>
  <c r="CA1323" i="10" s="1"/>
  <c r="BV1335" i="10"/>
  <c r="CA1335" i="10" s="1"/>
  <c r="BV1345" i="10"/>
  <c r="CA1345" i="10" s="1"/>
  <c r="BV1356" i="10"/>
  <c r="CA1356" i="10" s="1"/>
  <c r="BV1366" i="10"/>
  <c r="CA1366" i="10" s="1"/>
  <c r="BV1375" i="10"/>
  <c r="CA1375" i="10" s="1"/>
  <c r="BV1387" i="10"/>
  <c r="CA1387" i="10" s="1"/>
  <c r="BV1397" i="10"/>
  <c r="CA1397" i="10" s="1"/>
  <c r="BV451" i="10"/>
  <c r="CA451" i="10" s="1"/>
  <c r="BV1417" i="10"/>
  <c r="CA1417" i="10" s="1"/>
  <c r="BV1300" i="10"/>
  <c r="CA1300" i="10" s="1"/>
  <c r="BV1346" i="10"/>
  <c r="CA1346" i="10" s="1"/>
  <c r="BV1367" i="10"/>
  <c r="CA1367" i="10" s="1"/>
  <c r="BV447" i="10"/>
  <c r="CA447" i="10" s="1"/>
  <c r="BV1398" i="10"/>
  <c r="CA1398" i="10" s="1"/>
  <c r="BV1411" i="10"/>
  <c r="CA1411" i="10" s="1"/>
  <c r="BV470" i="10"/>
  <c r="CA470" i="10" s="1"/>
  <c r="BV504" i="10"/>
  <c r="CA504" i="10" s="1"/>
  <c r="BV533" i="10"/>
  <c r="CA533" i="10" s="1"/>
  <c r="BV14" i="10"/>
  <c r="CA14" i="10" s="1"/>
  <c r="BV576" i="10"/>
  <c r="CA576" i="10" s="1"/>
  <c r="BV602" i="10"/>
  <c r="CA602" i="10" s="1"/>
  <c r="BV617" i="10"/>
  <c r="CA617" i="10" s="1"/>
  <c r="BV632" i="10"/>
  <c r="CA632" i="10" s="1"/>
  <c r="BV648" i="10"/>
  <c r="CA648" i="10" s="1"/>
  <c r="BV663" i="10"/>
  <c r="CA663" i="10" s="1"/>
  <c r="BV678" i="10"/>
  <c r="CA678" i="10" s="1"/>
  <c r="BV693" i="10"/>
  <c r="CA693" i="10" s="1"/>
  <c r="BV708" i="10"/>
  <c r="CA708" i="10" s="1"/>
  <c r="BV723" i="10"/>
  <c r="CA723" i="10" s="1"/>
  <c r="BV739" i="10"/>
  <c r="CA739" i="10" s="1"/>
  <c r="BV141" i="10"/>
  <c r="CA141" i="10" s="1"/>
  <c r="BV775" i="10"/>
  <c r="CA775" i="10" s="1"/>
  <c r="BV794" i="10"/>
  <c r="CA794" i="10" s="1"/>
  <c r="BV812" i="10"/>
  <c r="CA812" i="10" s="1"/>
  <c r="BV824" i="10"/>
  <c r="CA824" i="10" s="1"/>
  <c r="BV840" i="10"/>
  <c r="CA840" i="10" s="1"/>
  <c r="BV853" i="10"/>
  <c r="CA853" i="10" s="1"/>
  <c r="BV869" i="10"/>
  <c r="CA869" i="10" s="1"/>
  <c r="BV882" i="10"/>
  <c r="CA882" i="10" s="1"/>
  <c r="BV898" i="10"/>
  <c r="CA898" i="10" s="1"/>
  <c r="BV179" i="10"/>
  <c r="CA179" i="10" s="1"/>
  <c r="BV185" i="10"/>
  <c r="CA185" i="10" s="1"/>
  <c r="BV930" i="10"/>
  <c r="CA930" i="10" s="1"/>
  <c r="BV202" i="10"/>
  <c r="CA202" i="10" s="1"/>
  <c r="BV953" i="10"/>
  <c r="CA953" i="10" s="1"/>
  <c r="BV959" i="10"/>
  <c r="CA959" i="10" s="1"/>
  <c r="BV221" i="10"/>
  <c r="CA221" i="10" s="1"/>
  <c r="BV983" i="10"/>
  <c r="CA983" i="10" s="1"/>
  <c r="BV989" i="10"/>
  <c r="CA989" i="10" s="1"/>
  <c r="BV238" i="10"/>
  <c r="CA238" i="10" s="1"/>
  <c r="BV1012" i="10"/>
  <c r="CA1012" i="10" s="1"/>
  <c r="BV1018" i="10"/>
  <c r="CA1018" i="10" s="1"/>
  <c r="BV256" i="10"/>
  <c r="CA256" i="10" s="1"/>
  <c r="BV1041" i="10"/>
  <c r="CA1041" i="10" s="1"/>
  <c r="BV270" i="10"/>
  <c r="CA270" i="10" s="1"/>
  <c r="BV273" i="10"/>
  <c r="CA273" i="10" s="1"/>
  <c r="BV1068" i="10"/>
  <c r="CA1068" i="10" s="1"/>
  <c r="BV289" i="10"/>
  <c r="CA289" i="10" s="1"/>
  <c r="BV293" i="10"/>
  <c r="CA293" i="10" s="1"/>
  <c r="BV1097" i="10"/>
  <c r="CA1097" i="10" s="1"/>
  <c r="BV309" i="10"/>
  <c r="CA309" i="10" s="1"/>
  <c r="BV313" i="10"/>
  <c r="CA313" i="10" s="1"/>
  <c r="BV1126" i="10"/>
  <c r="CA1126" i="10" s="1"/>
  <c r="BV327" i="10"/>
  <c r="CA327" i="10" s="1"/>
  <c r="BV1148" i="10"/>
  <c r="CA1148" i="10" s="1"/>
  <c r="BV1152" i="10"/>
  <c r="CA1152" i="10" s="1"/>
  <c r="BV343" i="10"/>
  <c r="CA343" i="10" s="1"/>
  <c r="BV1174" i="10"/>
  <c r="CA1174" i="10" s="1"/>
  <c r="BV359" i="10"/>
  <c r="CA359" i="10" s="1"/>
  <c r="BV1192" i="10"/>
  <c r="CA1192" i="10" s="1"/>
  <c r="BV369" i="10"/>
  <c r="CA369" i="10" s="1"/>
  <c r="BV1207" i="10"/>
  <c r="CA1207" i="10" s="1"/>
  <c r="BV378" i="10"/>
  <c r="CA378" i="10" s="1"/>
  <c r="BV1222" i="10"/>
  <c r="CA1222" i="10" s="1"/>
  <c r="BV389" i="10"/>
  <c r="CA389" i="10" s="1"/>
  <c r="BV1238" i="10"/>
  <c r="CA1238" i="10" s="1"/>
  <c r="BV398" i="10"/>
  <c r="CA398" i="10" s="1"/>
  <c r="BV1253" i="10"/>
  <c r="CA1253" i="10" s="1"/>
  <c r="BV1266" i="10"/>
  <c r="CA1266" i="10" s="1"/>
  <c r="BV1268" i="10"/>
  <c r="CA1268" i="10" s="1"/>
  <c r="BV1281" i="10"/>
  <c r="CA1281" i="10" s="1"/>
  <c r="BV1283" i="10"/>
  <c r="CA1283" i="10" s="1"/>
  <c r="BV1296" i="10"/>
  <c r="CA1296" i="10" s="1"/>
  <c r="BV1312" i="10"/>
  <c r="CA1312" i="10" s="1"/>
  <c r="BV1324" i="10"/>
  <c r="CA1324" i="10" s="1"/>
  <c r="BV1336" i="10"/>
  <c r="CA1336" i="10" s="1"/>
  <c r="BV442" i="10"/>
  <c r="CA442" i="10" s="1"/>
  <c r="BV1376" i="10"/>
  <c r="CA1376" i="10" s="1"/>
  <c r="BV1407" i="10"/>
  <c r="CA1407" i="10" s="1"/>
  <c r="BV1389" i="10"/>
  <c r="CA1389" i="10" s="1"/>
  <c r="BV472" i="10"/>
  <c r="CA472" i="10" s="1"/>
  <c r="BV506" i="10"/>
  <c r="CA506" i="10" s="1"/>
  <c r="BV534" i="10"/>
  <c r="CA534" i="10" s="1"/>
  <c r="BV20" i="10"/>
  <c r="CA20" i="10" s="1"/>
  <c r="BV577" i="10"/>
  <c r="CA577" i="10" s="1"/>
  <c r="BV33" i="10"/>
  <c r="CA33" i="10" s="1"/>
  <c r="BV619" i="10"/>
  <c r="CA619" i="10" s="1"/>
  <c r="BV635" i="10"/>
  <c r="CA635" i="10" s="1"/>
  <c r="BV650" i="10"/>
  <c r="CA650" i="10" s="1"/>
  <c r="BV665" i="10"/>
  <c r="CA665" i="10" s="1"/>
  <c r="BV680" i="10"/>
  <c r="CA680" i="10" s="1"/>
  <c r="BV695" i="10"/>
  <c r="CA695" i="10" s="1"/>
  <c r="BV710" i="10"/>
  <c r="CA710" i="10" s="1"/>
  <c r="BV726" i="10"/>
  <c r="CA726" i="10" s="1"/>
  <c r="BV741" i="10"/>
  <c r="CA741" i="10" s="1"/>
  <c r="BV757" i="10"/>
  <c r="CA757" i="10" s="1"/>
  <c r="BV777" i="10"/>
  <c r="CA777" i="10" s="1"/>
  <c r="BV796" i="10"/>
  <c r="CA796" i="10" s="1"/>
  <c r="BV813" i="10"/>
  <c r="CA813" i="10" s="1"/>
  <c r="BV826" i="10"/>
  <c r="CA826" i="10" s="1"/>
  <c r="BV841" i="10"/>
  <c r="CA841" i="10" s="1"/>
  <c r="BV855" i="10"/>
  <c r="CA855" i="10" s="1"/>
  <c r="BV870" i="10"/>
  <c r="CA870" i="10" s="1"/>
  <c r="BV884" i="10"/>
  <c r="CA884" i="10" s="1"/>
  <c r="BV899" i="10"/>
  <c r="CA899" i="10" s="1"/>
  <c r="BV181" i="10"/>
  <c r="CA181" i="10" s="1"/>
  <c r="BV186" i="10"/>
  <c r="CA186" i="10" s="1"/>
  <c r="BV931" i="10"/>
  <c r="CA931" i="10" s="1"/>
  <c r="BV203" i="10"/>
  <c r="CA203" i="10" s="1"/>
  <c r="BV954" i="10"/>
  <c r="CA954" i="10" s="1"/>
  <c r="BV960" i="10"/>
  <c r="CA960" i="10" s="1"/>
  <c r="BV222" i="10"/>
  <c r="CA222" i="10" s="1"/>
  <c r="BV984" i="10"/>
  <c r="CA984" i="10" s="1"/>
  <c r="BV990" i="10"/>
  <c r="CA990" i="10" s="1"/>
  <c r="BV239" i="10"/>
  <c r="CA239" i="10" s="1"/>
  <c r="BV1013" i="10"/>
  <c r="CA1013" i="10" s="1"/>
  <c r="BV1019" i="10"/>
  <c r="CA1019" i="10" s="1"/>
  <c r="BV257" i="10"/>
  <c r="CA257" i="10" s="1"/>
  <c r="BV1042" i="10"/>
  <c r="CA1042" i="10" s="1"/>
  <c r="BV271" i="10"/>
  <c r="CA271" i="10" s="1"/>
  <c r="BV274" i="10"/>
  <c r="CA274" i="10" s="1"/>
  <c r="BV1069" i="10"/>
  <c r="CA1069" i="10" s="1"/>
  <c r="BV290" i="10"/>
  <c r="CA290" i="10" s="1"/>
  <c r="BV294" i="10"/>
  <c r="CA294" i="10" s="1"/>
  <c r="BV1098" i="10"/>
  <c r="CA1098" i="10" s="1"/>
  <c r="BV1104" i="10"/>
  <c r="CA1104" i="10" s="1"/>
  <c r="BV314" i="10"/>
  <c r="CA314" i="10" s="1"/>
  <c r="BV1127" i="10"/>
  <c r="CA1127" i="10" s="1"/>
  <c r="BV328" i="10"/>
  <c r="CA328" i="10" s="1"/>
  <c r="BV1149" i="10"/>
  <c r="CA1149" i="10" s="1"/>
  <c r="BV1153" i="10"/>
  <c r="CA1153" i="10" s="1"/>
  <c r="BV344" i="10"/>
  <c r="CA344" i="10" s="1"/>
  <c r="BV1175" i="10"/>
  <c r="CA1175" i="10" s="1"/>
  <c r="BV360" i="10"/>
  <c r="CA360" i="10" s="1"/>
  <c r="BV1193" i="10"/>
  <c r="CA1193" i="10" s="1"/>
  <c r="BV370" i="10"/>
  <c r="CA370" i="10" s="1"/>
  <c r="BV1208" i="10"/>
  <c r="CA1208" i="10" s="1"/>
  <c r="BV379" i="10"/>
  <c r="CA379" i="10" s="1"/>
  <c r="BV1224" i="10"/>
  <c r="CA1224" i="10" s="1"/>
  <c r="BV390" i="10"/>
  <c r="CA390" i="10" s="1"/>
  <c r="BV1239" i="10"/>
  <c r="CA1239" i="10" s="1"/>
  <c r="BV399" i="10"/>
  <c r="CA399" i="10" s="1"/>
  <c r="BV1254" i="10"/>
  <c r="CA1254" i="10" s="1"/>
  <c r="BV408" i="10"/>
  <c r="CA408" i="10" s="1"/>
  <c r="BV1269" i="10"/>
  <c r="CA1269" i="10" s="1"/>
  <c r="BV1282" i="10"/>
  <c r="CA1282" i="10" s="1"/>
  <c r="BV1284" i="10"/>
  <c r="CA1284" i="10" s="1"/>
  <c r="BV1297" i="10"/>
  <c r="CA1297" i="10" s="1"/>
  <c r="BV1301" i="10"/>
  <c r="CA1301" i="10" s="1"/>
  <c r="BV1313" i="10"/>
  <c r="CA1313" i="10" s="1"/>
  <c r="BV1325" i="10"/>
  <c r="CA1325" i="10" s="1"/>
  <c r="BV439" i="10"/>
  <c r="CA439" i="10" s="1"/>
  <c r="BV1347" i="10"/>
  <c r="CA1347" i="10" s="1"/>
  <c r="BV1357" i="10"/>
  <c r="CA1357" i="10" s="1"/>
  <c r="BV444" i="10"/>
  <c r="CA444" i="10" s="1"/>
  <c r="BV1377" i="10"/>
  <c r="CA1377" i="10" s="1"/>
  <c r="BV1388" i="10"/>
  <c r="CA1388" i="10" s="1"/>
  <c r="BV1399" i="10"/>
  <c r="CA1399" i="10" s="1"/>
  <c r="BV1408" i="10"/>
  <c r="CA1408" i="10" s="1"/>
  <c r="BV445" i="10"/>
  <c r="CA445" i="10" s="1"/>
  <c r="BV1400" i="10"/>
  <c r="CA1400" i="10" s="1"/>
  <c r="BV52" i="10"/>
  <c r="CA52" i="10" s="1"/>
  <c r="BV1289" i="10"/>
  <c r="CA1289" i="10" s="1"/>
  <c r="BV473" i="10"/>
  <c r="CA473" i="10" s="1"/>
  <c r="BV507" i="10"/>
  <c r="CA507" i="10" s="1"/>
  <c r="BV537" i="10"/>
  <c r="CA537" i="10" s="1"/>
  <c r="BV558" i="10"/>
  <c r="CA558" i="10" s="1"/>
  <c r="BV578" i="10"/>
  <c r="CA578" i="10" s="1"/>
  <c r="BV36" i="10"/>
  <c r="CA36" i="10" s="1"/>
  <c r="BV46" i="10"/>
  <c r="CA46" i="10" s="1"/>
  <c r="BV55" i="10"/>
  <c r="CA55" i="10" s="1"/>
  <c r="BV653" i="10"/>
  <c r="CA653" i="10" s="1"/>
  <c r="BV668" i="10"/>
  <c r="CA668" i="10" s="1"/>
  <c r="BV683" i="10"/>
  <c r="CA683" i="10" s="1"/>
  <c r="BV699" i="10"/>
  <c r="CA699" i="10" s="1"/>
  <c r="BV714" i="10"/>
  <c r="CA714" i="10" s="1"/>
  <c r="BV729" i="10"/>
  <c r="CA729" i="10" s="1"/>
  <c r="BV744" i="10"/>
  <c r="CA744" i="10" s="1"/>
  <c r="BV760" i="10"/>
  <c r="CA760" i="10" s="1"/>
  <c r="BV780" i="10"/>
  <c r="CA780" i="10" s="1"/>
  <c r="BV799" i="10"/>
  <c r="CA799" i="10" s="1"/>
  <c r="BV814" i="10"/>
  <c r="CA814" i="10" s="1"/>
  <c r="BV158" i="10"/>
  <c r="CA158" i="10" s="1"/>
  <c r="BV162" i="10"/>
  <c r="CA162" i="10" s="1"/>
  <c r="BV166" i="10"/>
  <c r="CA166" i="10" s="1"/>
  <c r="BV871" i="10"/>
  <c r="CA871" i="10" s="1"/>
  <c r="BV885" i="10"/>
  <c r="CA885" i="10" s="1"/>
  <c r="BV900" i="10"/>
  <c r="CA900" i="10" s="1"/>
  <c r="BV184" i="10"/>
  <c r="CA184" i="10" s="1"/>
  <c r="BV187" i="10"/>
  <c r="CA187" i="10" s="1"/>
  <c r="BV933" i="10"/>
  <c r="CA933" i="10" s="1"/>
  <c r="BV204" i="10"/>
  <c r="CA204" i="10" s="1"/>
  <c r="BV205" i="10"/>
  <c r="CA205" i="10" s="1"/>
  <c r="BV962" i="10"/>
  <c r="CA962" i="10" s="1"/>
  <c r="BV970" i="10"/>
  <c r="CA970" i="10" s="1"/>
  <c r="BV223" i="10"/>
  <c r="CA223" i="10" s="1"/>
  <c r="BV992" i="10"/>
  <c r="CA992" i="10" s="1"/>
  <c r="BV240" i="10"/>
  <c r="CA240" i="10" s="1"/>
  <c r="BV1014" i="10"/>
  <c r="CA1014" i="10" s="1"/>
  <c r="BV1021" i="10"/>
  <c r="CA1021" i="10" s="1"/>
  <c r="BV258" i="10"/>
  <c r="CA258" i="10" s="1"/>
  <c r="BV1043" i="10"/>
  <c r="CA1043" i="10" s="1"/>
  <c r="BV1048" i="10"/>
  <c r="CA1048" i="10" s="1"/>
  <c r="BV275" i="10"/>
  <c r="CA275" i="10" s="1"/>
  <c r="BV1070" i="10"/>
  <c r="CA1070" i="10" s="1"/>
  <c r="BV1076" i="10"/>
  <c r="CA1076" i="10" s="1"/>
  <c r="BV295" i="10"/>
  <c r="CA295" i="10" s="1"/>
  <c r="BV1099" i="10"/>
  <c r="CA1099" i="10" s="1"/>
  <c r="BV1106" i="10"/>
  <c r="CA1106" i="10" s="1"/>
  <c r="BV315" i="10"/>
  <c r="CA315" i="10" s="1"/>
  <c r="BV1128" i="10"/>
  <c r="CA1128" i="10" s="1"/>
  <c r="BV330" i="10"/>
  <c r="CA330" i="10" s="1"/>
  <c r="BV331" i="10"/>
  <c r="CA331" i="10" s="1"/>
  <c r="BV1154" i="10"/>
  <c r="CA1154" i="10" s="1"/>
  <c r="BV346" i="10"/>
  <c r="CA346" i="10" s="1"/>
  <c r="BV1176" i="10"/>
  <c r="CA1176" i="10" s="1"/>
  <c r="BV361" i="10"/>
  <c r="CA361" i="10" s="1"/>
  <c r="BV1194" i="10"/>
  <c r="CA1194" i="10" s="1"/>
  <c r="BV371" i="10"/>
  <c r="CA371" i="10" s="1"/>
  <c r="BV1209" i="10"/>
  <c r="CA1209" i="10" s="1"/>
  <c r="BV381" i="10"/>
  <c r="CA381" i="10" s="1"/>
  <c r="BV1225" i="10"/>
  <c r="CA1225" i="10" s="1"/>
  <c r="BV391" i="10"/>
  <c r="CA391" i="10" s="1"/>
  <c r="BV1240" i="10"/>
  <c r="CA1240" i="10" s="1"/>
  <c r="BV400" i="10"/>
  <c r="CA400" i="10" s="1"/>
  <c r="BV1255" i="10"/>
  <c r="CA1255" i="10" s="1"/>
  <c r="BV409" i="10"/>
  <c r="CA409" i="10" s="1"/>
  <c r="BV1270" i="10"/>
  <c r="CA1270" i="10" s="1"/>
  <c r="BV419" i="10"/>
  <c r="CA419" i="10" s="1"/>
  <c r="BV1285" i="10"/>
  <c r="CA1285" i="10" s="1"/>
  <c r="BV1298" i="10"/>
  <c r="CA1298" i="10" s="1"/>
  <c r="BV1302" i="10"/>
  <c r="CA1302" i="10" s="1"/>
  <c r="BV1314" i="10"/>
  <c r="CA1314" i="10" s="1"/>
  <c r="BV1326" i="10"/>
  <c r="CA1326" i="10" s="1"/>
  <c r="BV440" i="10"/>
  <c r="CA440" i="10" s="1"/>
  <c r="BV1348" i="10"/>
  <c r="CA1348" i="10" s="1"/>
  <c r="BV1358" i="10"/>
  <c r="CA1358" i="10" s="1"/>
  <c r="BV1378" i="10"/>
  <c r="CA1378" i="10" s="1"/>
  <c r="BV1409" i="10"/>
  <c r="CA1409" i="10" s="1"/>
  <c r="BV1228" i="10"/>
  <c r="CA1228" i="10" s="1"/>
  <c r="BV212" i="10"/>
  <c r="CA212" i="10" s="1"/>
  <c r="BV474" i="10"/>
  <c r="CA474" i="10" s="1"/>
  <c r="BV508" i="10"/>
  <c r="CA508" i="10" s="1"/>
  <c r="BV541" i="10"/>
  <c r="CA541" i="10" s="1"/>
  <c r="BV560" i="10"/>
  <c r="CA560" i="10" s="1"/>
  <c r="BV580" i="10"/>
  <c r="CA580" i="10" s="1"/>
  <c r="BV40" i="10"/>
  <c r="CA40" i="10" s="1"/>
  <c r="BV49" i="10"/>
  <c r="CA49" i="10" s="1"/>
  <c r="BV58" i="10"/>
  <c r="CA58" i="10" s="1"/>
  <c r="BV67" i="10"/>
  <c r="CA67" i="10" s="1"/>
  <c r="BV77" i="10"/>
  <c r="CA77" i="10" s="1"/>
  <c r="BV88" i="10"/>
  <c r="CA88" i="10" s="1"/>
  <c r="BV702" i="10"/>
  <c r="CA702" i="10" s="1"/>
  <c r="BV717" i="10"/>
  <c r="CA717" i="10" s="1"/>
  <c r="BV732" i="10"/>
  <c r="CA732" i="10" s="1"/>
  <c r="BV747" i="10"/>
  <c r="CA747" i="10" s="1"/>
  <c r="BV762" i="10"/>
  <c r="CA762" i="10" s="1"/>
  <c r="BV783" i="10"/>
  <c r="CA783" i="10" s="1"/>
  <c r="BV800" i="10"/>
  <c r="CA800" i="10" s="1"/>
  <c r="BV154" i="10"/>
  <c r="CA154" i="10" s="1"/>
  <c r="BV159" i="10"/>
  <c r="CA159" i="10" s="1"/>
  <c r="BV163" i="10"/>
  <c r="CA163" i="10" s="1"/>
  <c r="BV857" i="10"/>
  <c r="CA857" i="10" s="1"/>
  <c r="BV872" i="10"/>
  <c r="CA872" i="10" s="1"/>
  <c r="BV886" i="10"/>
  <c r="CA886" i="10" s="1"/>
  <c r="BV901" i="10"/>
  <c r="CA901" i="10" s="1"/>
  <c r="BV911" i="10"/>
  <c r="CA911" i="10" s="1"/>
  <c r="BV188" i="10"/>
  <c r="CA188" i="10" s="1"/>
  <c r="BV936" i="10"/>
  <c r="CA936" i="10" s="1"/>
  <c r="BV941" i="10"/>
  <c r="CA941" i="10" s="1"/>
  <c r="BV206" i="10"/>
  <c r="CA206" i="10" s="1"/>
  <c r="BV965" i="10"/>
  <c r="CA965" i="10" s="1"/>
  <c r="BV971" i="10"/>
  <c r="CA971" i="10" s="1"/>
  <c r="BV224" i="10"/>
  <c r="CA224" i="10" s="1"/>
  <c r="BV995" i="10"/>
  <c r="CA995" i="10" s="1"/>
  <c r="BV241" i="10"/>
  <c r="CA241" i="10" s="1"/>
  <c r="BV1015" i="10"/>
  <c r="CA1015" i="10" s="1"/>
  <c r="BV1024" i="10"/>
  <c r="CA1024" i="10" s="1"/>
  <c r="BV259" i="10"/>
  <c r="CA259" i="10" s="1"/>
  <c r="BV1044" i="10"/>
  <c r="CA1044" i="10" s="1"/>
  <c r="BV1051" i="10"/>
  <c r="CA1051" i="10" s="1"/>
  <c r="BV276" i="10"/>
  <c r="CA276" i="10" s="1"/>
  <c r="BV1071" i="10"/>
  <c r="CA1071" i="10" s="1"/>
  <c r="BV1079" i="10"/>
  <c r="CA1079" i="10" s="1"/>
  <c r="BV296" i="10"/>
  <c r="CA296" i="10" s="1"/>
  <c r="BV1100" i="10"/>
  <c r="CA1100" i="10" s="1"/>
  <c r="BV1109" i="10"/>
  <c r="CA1109" i="10" s="1"/>
  <c r="BV316" i="10"/>
  <c r="CA316" i="10" s="1"/>
  <c r="BV1129" i="10"/>
  <c r="CA1129" i="10" s="1"/>
  <c r="BV1136" i="10"/>
  <c r="CA1136" i="10" s="1"/>
  <c r="BV332" i="10"/>
  <c r="CA332" i="10" s="1"/>
  <c r="BV1155" i="10"/>
  <c r="CA1155" i="10" s="1"/>
  <c r="BV349" i="10"/>
  <c r="CA349" i="10" s="1"/>
  <c r="BV1177" i="10"/>
  <c r="CA1177" i="10" s="1"/>
  <c r="BV362" i="10"/>
  <c r="CA362" i="10" s="1"/>
  <c r="BV1195" i="10"/>
  <c r="CA1195" i="10" s="1"/>
  <c r="BV372" i="10"/>
  <c r="CA372" i="10" s="1"/>
  <c r="BV1211" i="10"/>
  <c r="CA1211" i="10" s="1"/>
  <c r="BV382" i="10"/>
  <c r="CA382" i="10" s="1"/>
  <c r="BV1226" i="10"/>
  <c r="CA1226" i="10" s="1"/>
  <c r="BV392" i="10"/>
  <c r="CA392" i="10" s="1"/>
  <c r="BV1241" i="10"/>
  <c r="CA1241" i="10" s="1"/>
  <c r="BV401" i="10"/>
  <c r="CA401" i="10" s="1"/>
  <c r="BV1256" i="10"/>
  <c r="CA1256" i="10" s="1"/>
  <c r="BV410" i="10"/>
  <c r="CA410" i="10" s="1"/>
  <c r="BV1271" i="10"/>
  <c r="CA1271" i="10" s="1"/>
  <c r="BV420" i="10"/>
  <c r="CA420" i="10" s="1"/>
  <c r="BV1286" i="10"/>
  <c r="CA1286" i="10" s="1"/>
  <c r="BV431" i="10"/>
  <c r="CA431" i="10" s="1"/>
  <c r="BV1303" i="10"/>
  <c r="CA1303" i="10" s="1"/>
  <c r="BV1315" i="10"/>
  <c r="CA1315" i="10" s="1"/>
  <c r="BV1327" i="10"/>
  <c r="CA1327" i="10" s="1"/>
  <c r="BV1337" i="10"/>
  <c r="CA1337" i="10" s="1"/>
  <c r="BV1349" i="10"/>
  <c r="CA1349" i="10" s="1"/>
  <c r="BV1359" i="10"/>
  <c r="CA1359" i="10" s="1"/>
  <c r="BV446" i="10"/>
  <c r="CA446" i="10" s="1"/>
  <c r="BV1379" i="10"/>
  <c r="CA1379" i="10" s="1"/>
  <c r="BV1390" i="10"/>
  <c r="CA1390" i="10" s="1"/>
  <c r="BV1401" i="10"/>
  <c r="CA1401" i="10" s="1"/>
  <c r="BV1074" i="10"/>
  <c r="CA1074" i="10" s="1"/>
  <c r="BV1381" i="10"/>
  <c r="CA1381" i="10" s="1"/>
  <c r="BV53" i="10"/>
  <c r="CA53" i="10" s="1"/>
  <c r="BV752" i="10"/>
  <c r="CA752" i="10" s="1"/>
  <c r="BV819" i="10"/>
  <c r="CA819" i="10" s="1"/>
  <c r="BV171" i="10"/>
  <c r="CA171" i="10" s="1"/>
  <c r="BV944" i="10"/>
  <c r="CA944" i="10" s="1"/>
  <c r="BV230" i="10"/>
  <c r="CA230" i="10" s="1"/>
  <c r="BV1027" i="10"/>
  <c r="CA1027" i="10" s="1"/>
  <c r="BV279" i="10"/>
  <c r="CA279" i="10" s="1"/>
  <c r="BV1112" i="10"/>
  <c r="CA1112" i="10" s="1"/>
  <c r="BV1161" i="10"/>
  <c r="CA1161" i="10" s="1"/>
  <c r="BV5" i="10"/>
  <c r="CA5" i="10" s="1"/>
  <c r="BV510" i="10"/>
  <c r="CA510" i="10" s="1"/>
  <c r="BV543" i="10"/>
  <c r="CA543" i="10" s="1"/>
  <c r="BV561" i="10"/>
  <c r="CA561" i="10" s="1"/>
  <c r="BV31" i="10"/>
  <c r="CA31" i="10" s="1"/>
  <c r="BV42" i="10"/>
  <c r="CA42" i="10" s="1"/>
  <c r="BV51" i="10"/>
  <c r="CA51" i="10" s="1"/>
  <c r="BV60" i="10"/>
  <c r="CA60" i="10" s="1"/>
  <c r="BV69" i="10"/>
  <c r="CA69" i="10" s="1"/>
  <c r="BV80" i="10"/>
  <c r="CA80" i="10" s="1"/>
  <c r="BV90" i="10"/>
  <c r="CA90" i="10" s="1"/>
  <c r="BV100" i="10"/>
  <c r="CA100" i="10" s="1"/>
  <c r="BV719" i="10"/>
  <c r="CA719" i="10" s="1"/>
  <c r="BV734" i="10"/>
  <c r="CA734" i="10" s="1"/>
  <c r="BV750" i="10"/>
  <c r="CA750" i="10" s="1"/>
  <c r="BV144" i="10"/>
  <c r="CA144" i="10" s="1"/>
  <c r="BV148" i="10"/>
  <c r="CA148" i="10" s="1"/>
  <c r="BV152" i="10"/>
  <c r="CA152" i="10" s="1"/>
  <c r="BV155" i="10"/>
  <c r="CA155" i="10" s="1"/>
  <c r="BV830" i="10"/>
  <c r="CA830" i="10" s="1"/>
  <c r="BV842" i="10"/>
  <c r="CA842" i="10" s="1"/>
  <c r="BV859" i="10"/>
  <c r="CA859" i="10" s="1"/>
  <c r="BV873" i="10"/>
  <c r="CA873" i="10" s="1"/>
  <c r="BV888" i="10"/>
  <c r="CA888" i="10" s="1"/>
  <c r="BV902" i="10"/>
  <c r="CA902" i="10" s="1"/>
  <c r="BV913" i="10"/>
  <c r="CA913" i="10" s="1"/>
  <c r="BV189" i="10"/>
  <c r="CA189" i="10" s="1"/>
  <c r="BV937" i="10"/>
  <c r="CA937" i="10" s="1"/>
  <c r="BV942" i="10"/>
  <c r="CA942" i="10" s="1"/>
  <c r="BV207" i="10"/>
  <c r="CA207" i="10" s="1"/>
  <c r="BV966" i="10"/>
  <c r="CA966" i="10" s="1"/>
  <c r="BV972" i="10"/>
  <c r="CA972" i="10" s="1"/>
  <c r="BV225" i="10"/>
  <c r="CA225" i="10" s="1"/>
  <c r="BV996" i="10"/>
  <c r="CA996" i="10" s="1"/>
  <c r="BV1001" i="10"/>
  <c r="CA1001" i="10" s="1"/>
  <c r="BV242" i="10"/>
  <c r="CA242" i="10" s="1"/>
  <c r="BV1025" i="10"/>
  <c r="CA1025" i="10" s="1"/>
  <c r="BV260" i="10"/>
  <c r="CA260" i="10" s="1"/>
  <c r="BV1045" i="10"/>
  <c r="CA1045" i="10" s="1"/>
  <c r="BV1052" i="10"/>
  <c r="CA1052" i="10" s="1"/>
  <c r="BV277" i="10"/>
  <c r="CA277" i="10" s="1"/>
  <c r="BV1072" i="10"/>
  <c r="CA1072" i="10" s="1"/>
  <c r="BV1080" i="10"/>
  <c r="CA1080" i="10" s="1"/>
  <c r="BV297" i="10"/>
  <c r="CA297" i="10" s="1"/>
  <c r="BV1101" i="10"/>
  <c r="CA1101" i="10" s="1"/>
  <c r="BV1110" i="10"/>
  <c r="CA1110" i="10" s="1"/>
  <c r="BV317" i="10"/>
  <c r="CA317" i="10" s="1"/>
  <c r="BV1130" i="10"/>
  <c r="CA1130" i="10" s="1"/>
  <c r="BV1137" i="10"/>
  <c r="CA1137" i="10" s="1"/>
  <c r="BV333" i="10"/>
  <c r="CA333" i="10" s="1"/>
  <c r="BV1156" i="10"/>
  <c r="CA1156" i="10" s="1"/>
  <c r="BV350" i="10"/>
  <c r="CA350" i="10" s="1"/>
  <c r="BV1178" i="10"/>
  <c r="CA1178" i="10" s="1"/>
  <c r="BV363" i="10"/>
  <c r="CA363" i="10" s="1"/>
  <c r="BV1196" i="10"/>
  <c r="CA1196" i="10" s="1"/>
  <c r="BV374" i="10"/>
  <c r="CA374" i="10" s="1"/>
  <c r="BV1212" i="10"/>
  <c r="CA1212" i="10" s="1"/>
  <c r="BV383" i="10"/>
  <c r="CA383" i="10" s="1"/>
  <c r="BV1227" i="10"/>
  <c r="CA1227" i="10" s="1"/>
  <c r="BV393" i="10"/>
  <c r="CA393" i="10" s="1"/>
  <c r="BV1242" i="10"/>
  <c r="CA1242" i="10" s="1"/>
  <c r="BV402" i="10"/>
  <c r="CA402" i="10" s="1"/>
  <c r="BV1257" i="10"/>
  <c r="CA1257" i="10" s="1"/>
  <c r="BV411" i="10"/>
  <c r="CA411" i="10" s="1"/>
  <c r="BV1272" i="10"/>
  <c r="CA1272" i="10" s="1"/>
  <c r="BV421" i="10"/>
  <c r="CA421" i="10" s="1"/>
  <c r="BV1288" i="10"/>
  <c r="CA1288" i="10" s="1"/>
  <c r="BV432" i="10"/>
  <c r="CA432" i="10" s="1"/>
  <c r="BV1304" i="10"/>
  <c r="CA1304" i="10" s="1"/>
  <c r="BV1316" i="10"/>
  <c r="CA1316" i="10" s="1"/>
  <c r="BV1328" i="10"/>
  <c r="CA1328" i="10" s="1"/>
  <c r="BV1338" i="10"/>
  <c r="CA1338" i="10" s="1"/>
  <c r="BV1350" i="10"/>
  <c r="CA1350" i="10" s="1"/>
  <c r="BV1360" i="10"/>
  <c r="CA1360" i="10" s="1"/>
  <c r="BV1368" i="10"/>
  <c r="CA1368" i="10" s="1"/>
  <c r="BV1380" i="10"/>
  <c r="CA1380" i="10" s="1"/>
  <c r="BV1391" i="10"/>
  <c r="CA1391" i="10" s="1"/>
  <c r="BV1402" i="10"/>
  <c r="CA1402" i="10" s="1"/>
  <c r="BV452" i="10"/>
  <c r="CA452" i="10" s="1"/>
  <c r="BV517" i="10"/>
  <c r="CA517" i="10" s="1"/>
  <c r="BV563" i="10"/>
  <c r="CA563" i="10" s="1"/>
  <c r="BV43" i="10"/>
  <c r="CA43" i="10" s="1"/>
  <c r="BV71" i="10"/>
  <c r="CA71" i="10" s="1"/>
  <c r="BV91" i="10"/>
  <c r="CA91" i="10" s="1"/>
  <c r="BV110" i="10"/>
  <c r="CA110" i="10" s="1"/>
  <c r="BV751" i="10"/>
  <c r="CA751" i="10" s="1"/>
  <c r="BV153" i="10"/>
  <c r="CA153" i="10" s="1"/>
  <c r="BV831" i="10"/>
  <c r="CA831" i="10" s="1"/>
  <c r="BV860" i="10"/>
  <c r="CA860" i="10" s="1"/>
  <c r="BV169" i="10"/>
  <c r="CA169" i="10" s="1"/>
  <c r="BV914" i="10"/>
  <c r="CA914" i="10" s="1"/>
  <c r="BV938" i="10"/>
  <c r="CA938" i="10" s="1"/>
  <c r="BV209" i="10"/>
  <c r="CA209" i="10" s="1"/>
  <c r="BV973" i="10"/>
  <c r="CA973" i="10" s="1"/>
  <c r="BV997" i="10"/>
  <c r="CA997" i="10" s="1"/>
  <c r="BV1026" i="10"/>
  <c r="CA1026" i="10" s="1"/>
  <c r="BV261" i="10"/>
  <c r="CA261" i="10" s="1"/>
  <c r="BV278" i="10"/>
  <c r="CA278" i="10" s="1"/>
  <c r="BV298" i="10"/>
  <c r="CA298" i="10" s="1"/>
  <c r="BV1111" i="10"/>
  <c r="CA1111" i="10" s="1"/>
  <c r="BV1132" i="10"/>
  <c r="CA1132" i="10" s="1"/>
  <c r="BV334" i="10"/>
  <c r="CA334" i="10" s="1"/>
  <c r="BV1158" i="10"/>
  <c r="CA1158" i="10" s="1"/>
  <c r="BV1179" i="10"/>
  <c r="CA1179" i="10" s="1"/>
  <c r="BV1200" i="10"/>
  <c r="CA1200" i="10" s="1"/>
  <c r="BV384" i="10"/>
  <c r="CA384" i="10" s="1"/>
  <c r="BV1243" i="10"/>
  <c r="CA1243" i="10" s="1"/>
  <c r="BV1258" i="10"/>
  <c r="CA1258" i="10" s="1"/>
  <c r="BV1273" i="10"/>
  <c r="CA1273" i="10" s="1"/>
  <c r="BV433" i="10"/>
  <c r="CA433" i="10" s="1"/>
  <c r="BV1317" i="10"/>
  <c r="CA1317" i="10" s="1"/>
  <c r="BV1329" i="10"/>
  <c r="CA1329" i="10" s="1"/>
  <c r="BV1351" i="10"/>
  <c r="CA1351" i="10" s="1"/>
  <c r="BV1369" i="10"/>
  <c r="CA1369" i="10" s="1"/>
  <c r="BV1403" i="10"/>
  <c r="CA1403" i="10" s="1"/>
  <c r="BV519" i="10"/>
  <c r="CA519" i="10" s="1"/>
  <c r="BV545" i="10"/>
  <c r="CA545" i="10" s="1"/>
  <c r="BV588" i="10"/>
  <c r="CA588" i="10" s="1"/>
  <c r="BV62" i="10"/>
  <c r="CA62" i="10" s="1"/>
  <c r="BV92" i="10"/>
  <c r="CA92" i="10" s="1"/>
  <c r="BV111" i="10"/>
  <c r="CA111" i="10" s="1"/>
  <c r="BV765" i="10"/>
  <c r="CA765" i="10" s="1"/>
  <c r="BV802" i="10"/>
  <c r="CA802" i="10" s="1"/>
  <c r="BV847" i="10"/>
  <c r="CA847" i="10" s="1"/>
  <c r="BV861" i="10"/>
  <c r="CA861" i="10" s="1"/>
  <c r="BV194" i="10"/>
  <c r="CA194" i="10" s="1"/>
  <c r="BV968" i="10"/>
  <c r="CA968" i="10" s="1"/>
  <c r="BV998" i="10"/>
  <c r="CA998" i="10" s="1"/>
  <c r="BV1032" i="10"/>
  <c r="CA1032" i="10" s="1"/>
  <c r="BV1082" i="10"/>
  <c r="CA1082" i="10" s="1"/>
  <c r="BV319" i="10"/>
  <c r="CA319" i="10" s="1"/>
  <c r="BV764" i="10"/>
  <c r="CA764" i="10" s="1"/>
  <c r="BV72" i="10"/>
  <c r="CA72" i="10" s="1"/>
  <c r="BV890" i="10"/>
  <c r="CA890" i="10" s="1"/>
  <c r="BV1003" i="10"/>
  <c r="CA1003" i="10" s="1"/>
  <c r="BV299" i="10"/>
  <c r="CA299" i="10" s="1"/>
  <c r="BV485" i="10"/>
  <c r="CA485" i="10" s="1"/>
  <c r="BV520" i="10"/>
  <c r="CA520" i="10" s="1"/>
  <c r="BV548" i="10"/>
  <c r="CA548" i="10" s="1"/>
  <c r="BV572" i="10"/>
  <c r="CA572" i="10" s="1"/>
  <c r="BV589" i="10"/>
  <c r="CA589" i="10" s="1"/>
  <c r="BV606" i="10"/>
  <c r="CA606" i="10" s="1"/>
  <c r="BV621" i="10"/>
  <c r="CA621" i="10" s="1"/>
  <c r="BV65" i="10"/>
  <c r="CA65" i="10" s="1"/>
  <c r="BV74" i="10"/>
  <c r="CA74" i="10" s="1"/>
  <c r="BV84" i="10"/>
  <c r="CA84" i="10" s="1"/>
  <c r="BV94" i="10"/>
  <c r="CA94" i="10" s="1"/>
  <c r="BV104" i="10"/>
  <c r="CA104" i="10" s="1"/>
  <c r="BV114" i="10"/>
  <c r="CA114" i="10" s="1"/>
  <c r="BV123" i="10"/>
  <c r="CA123" i="10" s="1"/>
  <c r="BV133" i="10"/>
  <c r="CA133" i="10" s="1"/>
  <c r="BV767" i="10"/>
  <c r="CA767" i="10" s="1"/>
  <c r="BV786" i="10"/>
  <c r="CA786" i="10" s="1"/>
  <c r="BV803" i="10"/>
  <c r="CA803" i="10" s="1"/>
  <c r="BV820" i="10"/>
  <c r="CA820" i="10" s="1"/>
  <c r="BV833" i="10"/>
  <c r="CA833" i="10" s="1"/>
  <c r="BV848" i="10"/>
  <c r="CA848" i="10" s="1"/>
  <c r="BV862" i="10"/>
  <c r="CA862" i="10" s="1"/>
  <c r="BV876" i="10"/>
  <c r="CA876" i="10" s="1"/>
  <c r="BV891" i="10"/>
  <c r="CA891" i="10" s="1"/>
  <c r="BV908" i="10"/>
  <c r="CA908" i="10" s="1"/>
  <c r="BV916" i="10"/>
  <c r="CA916" i="10" s="1"/>
  <c r="BV925" i="10"/>
  <c r="CA925" i="10" s="1"/>
  <c r="BV940" i="10"/>
  <c r="CA940" i="10" s="1"/>
  <c r="BV945" i="10"/>
  <c r="CA945" i="10" s="1"/>
  <c r="BV213" i="10"/>
  <c r="CA213" i="10" s="1"/>
  <c r="BV969" i="10"/>
  <c r="CA969" i="10" s="1"/>
  <c r="BV975" i="10"/>
  <c r="CA975" i="10" s="1"/>
  <c r="BV231" i="10"/>
  <c r="CA231" i="10" s="1"/>
  <c r="BV999" i="10"/>
  <c r="CA999" i="10" s="1"/>
  <c r="BV1004" i="10"/>
  <c r="CA1004" i="10" s="1"/>
  <c r="BV248" i="10"/>
  <c r="CA248" i="10" s="1"/>
  <c r="BV1028" i="10"/>
  <c r="CA1028" i="10" s="1"/>
  <c r="BV1033" i="10"/>
  <c r="CA1033" i="10" s="1"/>
  <c r="BV265" i="10"/>
  <c r="CA265" i="10" s="1"/>
  <c r="BV1055" i="10"/>
  <c r="CA1055" i="10" s="1"/>
  <c r="BV280" i="10"/>
  <c r="CA280" i="10" s="1"/>
  <c r="BV284" i="10"/>
  <c r="CA284" i="10" s="1"/>
  <c r="BV1083" i="10"/>
  <c r="CA1083" i="10" s="1"/>
  <c r="BV300" i="10"/>
  <c r="CA300" i="10" s="1"/>
  <c r="BV304" i="10"/>
  <c r="CA304" i="10" s="1"/>
  <c r="BV1113" i="10"/>
  <c r="CA1113" i="10" s="1"/>
  <c r="BV1118" i="10"/>
  <c r="CA1118" i="10" s="1"/>
  <c r="BV322" i="10"/>
  <c r="CA322" i="10" s="1"/>
  <c r="BV1140" i="10"/>
  <c r="CA1140" i="10" s="1"/>
  <c r="BV336" i="10"/>
  <c r="CA336" i="10" s="1"/>
  <c r="BV1162" i="10"/>
  <c r="CA1162" i="10" s="1"/>
  <c r="BV1166" i="10"/>
  <c r="CA1166" i="10" s="1"/>
  <c r="BV1181" i="10"/>
  <c r="CA1181" i="10" s="1"/>
  <c r="BV1187" i="10"/>
  <c r="CA1187" i="10" s="1"/>
  <c r="BV364" i="10"/>
  <c r="CA364" i="10" s="1"/>
  <c r="BV1202" i="10"/>
  <c r="CA1202" i="10" s="1"/>
  <c r="BV1215" i="10"/>
  <c r="CA1215" i="10" s="1"/>
  <c r="BV1217" i="10"/>
  <c r="CA1217" i="10" s="1"/>
  <c r="BV1230" i="10"/>
  <c r="CA1230" i="10" s="1"/>
  <c r="BV396" i="10"/>
  <c r="CA396" i="10" s="1"/>
  <c r="BV1245" i="10"/>
  <c r="CA1245" i="10" s="1"/>
  <c r="BV405" i="10"/>
  <c r="CA405" i="10" s="1"/>
  <c r="BV1260" i="10"/>
  <c r="CA1260" i="10" s="1"/>
  <c r="BV415" i="10"/>
  <c r="CA415" i="10" s="1"/>
  <c r="BV1276" i="10"/>
  <c r="CA1276" i="10" s="1"/>
  <c r="BV425" i="10"/>
  <c r="CA425" i="10" s="1"/>
  <c r="BV1291" i="10"/>
  <c r="CA1291" i="10" s="1"/>
  <c r="BV435" i="10"/>
  <c r="CA435" i="10" s="1"/>
  <c r="BV1307" i="10"/>
  <c r="CA1307" i="10" s="1"/>
  <c r="BV1319" i="10"/>
  <c r="CA1319" i="10" s="1"/>
  <c r="BV1331" i="10"/>
  <c r="CA1331" i="10" s="1"/>
  <c r="BV1341" i="10"/>
  <c r="CA1341" i="10" s="1"/>
  <c r="BV1353" i="10"/>
  <c r="CA1353" i="10" s="1"/>
  <c r="BV1363" i="10"/>
  <c r="CA1363" i="10" s="1"/>
  <c r="BV1371" i="10"/>
  <c r="CA1371" i="10" s="1"/>
  <c r="BV1383" i="10"/>
  <c r="CA1383" i="10" s="1"/>
  <c r="BV1393" i="10"/>
  <c r="CA1393" i="10" s="1"/>
  <c r="BV1405" i="10"/>
  <c r="CA1405" i="10" s="1"/>
  <c r="BV1413" i="10"/>
  <c r="CA1413" i="10" s="1"/>
  <c r="BV459" i="10"/>
  <c r="CA459" i="10" s="1"/>
  <c r="BV494" i="10"/>
  <c r="CA494" i="10" s="1"/>
  <c r="BV523" i="10"/>
  <c r="CA523" i="10" s="1"/>
  <c r="BV556" i="10"/>
  <c r="CA556" i="10" s="1"/>
  <c r="BV574" i="10"/>
  <c r="CA574" i="10" s="1"/>
  <c r="BV598" i="10"/>
  <c r="CA598" i="10" s="1"/>
  <c r="BV613" i="10"/>
  <c r="CA613" i="10" s="1"/>
  <c r="BV628" i="10"/>
  <c r="CA628" i="10" s="1"/>
  <c r="BV643" i="10"/>
  <c r="CA643" i="10" s="1"/>
  <c r="BV658" i="10"/>
  <c r="CA658" i="10" s="1"/>
  <c r="BV674" i="10"/>
  <c r="CA674" i="10" s="1"/>
  <c r="BV689" i="10"/>
  <c r="CA689" i="10" s="1"/>
  <c r="BV704" i="10"/>
  <c r="CA704" i="10" s="1"/>
  <c r="BV120" i="10"/>
  <c r="CA120" i="10" s="1"/>
  <c r="BV129" i="10"/>
  <c r="CA129" i="10" s="1"/>
  <c r="BV139" i="10"/>
  <c r="CA139" i="10" s="1"/>
  <c r="BV145" i="10"/>
  <c r="CA145" i="10" s="1"/>
  <c r="BV792" i="10"/>
  <c r="CA792" i="10" s="1"/>
  <c r="BV806" i="10"/>
  <c r="CA806" i="10" s="1"/>
  <c r="BV157" i="10"/>
  <c r="CA157" i="10" s="1"/>
  <c r="BV836" i="10"/>
  <c r="CA836" i="10" s="1"/>
  <c r="BV164" i="10"/>
  <c r="CA164" i="10" s="1"/>
  <c r="BV865" i="10"/>
  <c r="CA865" i="10" s="1"/>
  <c r="BV879" i="10"/>
  <c r="CA879" i="10" s="1"/>
  <c r="BV894" i="10"/>
  <c r="CA894" i="10" s="1"/>
  <c r="BV176" i="10"/>
  <c r="CA176" i="10" s="1"/>
  <c r="BV919" i="10"/>
  <c r="CA919" i="10" s="1"/>
  <c r="BV927" i="10"/>
  <c r="CA927" i="10" s="1"/>
  <c r="BV196" i="10"/>
  <c r="CA196" i="10" s="1"/>
  <c r="BV950" i="10"/>
  <c r="CA950" i="10" s="1"/>
  <c r="BV956" i="10"/>
  <c r="CA956" i="10" s="1"/>
  <c r="BV215" i="10"/>
  <c r="CA215" i="10" s="1"/>
  <c r="BV980" i="10"/>
  <c r="CA980" i="10" s="1"/>
  <c r="BV986" i="10"/>
  <c r="CA986" i="10" s="1"/>
  <c r="BV232" i="10"/>
  <c r="CA232" i="10" s="1"/>
  <c r="BV1009" i="10"/>
  <c r="CA1009" i="10" s="1"/>
  <c r="BV250" i="10"/>
  <c r="CA250" i="10" s="1"/>
  <c r="BV1030" i="10"/>
  <c r="CA1030" i="10" s="1"/>
  <c r="BV1038" i="10"/>
  <c r="CA1038" i="10" s="1"/>
  <c r="BV267" i="10"/>
  <c r="CA267" i="10" s="1"/>
  <c r="BV1057" i="10"/>
  <c r="CA1057" i="10" s="1"/>
  <c r="BV1065" i="10"/>
  <c r="CA1065" i="10" s="1"/>
  <c r="BV286" i="10"/>
  <c r="CA286" i="10" s="1"/>
  <c r="BV1085" i="10"/>
  <c r="CA1085" i="10" s="1"/>
  <c r="BV1094" i="10"/>
  <c r="CA1094" i="10" s="1"/>
  <c r="BV306" i="10"/>
  <c r="CA306" i="10" s="1"/>
  <c r="BV1115" i="10"/>
  <c r="CA1115" i="10" s="1"/>
  <c r="BV1123" i="10"/>
  <c r="CA1123" i="10" s="1"/>
  <c r="BV324" i="10"/>
  <c r="CA324" i="10" s="1"/>
  <c r="BV1142" i="10"/>
  <c r="CA1142" i="10" s="1"/>
  <c r="BV341" i="10"/>
  <c r="CA341" i="10" s="1"/>
  <c r="BV1164" i="10"/>
  <c r="CA1164" i="10" s="1"/>
  <c r="BV1168" i="10"/>
  <c r="CA1168" i="10" s="1"/>
  <c r="BV356" i="10"/>
  <c r="CA356" i="10" s="1"/>
  <c r="BV1189" i="10"/>
  <c r="CA1189" i="10" s="1"/>
  <c r="BV366" i="10"/>
  <c r="CA366" i="10" s="1"/>
  <c r="BV1204" i="10"/>
  <c r="CA1204" i="10" s="1"/>
  <c r="BV375" i="10"/>
  <c r="CA375" i="10" s="1"/>
  <c r="BV1219" i="10"/>
  <c r="CA1219" i="10" s="1"/>
  <c r="BV1232" i="10"/>
  <c r="CA1232" i="10" s="1"/>
  <c r="BV1234" i="10"/>
  <c r="CA1234" i="10" s="1"/>
  <c r="BV1247" i="10"/>
  <c r="CA1247" i="10" s="1"/>
  <c r="BV1250" i="10"/>
  <c r="CA1250" i="10" s="1"/>
  <c r="BV1263" i="10"/>
  <c r="CA1263" i="10" s="1"/>
  <c r="BV417" i="10"/>
  <c r="CA417" i="10" s="1"/>
  <c r="BV1278" i="10"/>
  <c r="CA1278" i="10" s="1"/>
  <c r="BV427" i="10"/>
  <c r="CA427" i="10" s="1"/>
  <c r="BV1293" i="10"/>
  <c r="CA1293" i="10" s="1"/>
  <c r="BV437" i="10"/>
  <c r="CA437" i="10" s="1"/>
  <c r="BV1309" i="10"/>
  <c r="CA1309" i="10" s="1"/>
  <c r="BV1321" i="10"/>
  <c r="CA1321" i="10" s="1"/>
  <c r="BV1333" i="10"/>
  <c r="CA1333" i="10" s="1"/>
  <c r="BV1343" i="10"/>
  <c r="CA1343" i="10" s="1"/>
  <c r="BV1354" i="10"/>
  <c r="CA1354" i="10" s="1"/>
  <c r="BV443" i="10"/>
  <c r="CA443" i="10" s="1"/>
  <c r="BV1373" i="10"/>
  <c r="CA1373" i="10" s="1"/>
  <c r="BV1385" i="10"/>
  <c r="CA1385" i="10" s="1"/>
  <c r="BV1395" i="10"/>
  <c r="CA1395" i="10" s="1"/>
  <c r="BV1406" i="10"/>
  <c r="CA1406" i="10" s="1"/>
  <c r="BV1415" i="10"/>
  <c r="CA1415" i="10" s="1"/>
  <c r="BV1410" i="10"/>
  <c r="CA1410" i="10" s="1"/>
  <c r="BV483" i="10"/>
  <c r="CA483" i="10" s="1"/>
  <c r="BV544" i="10"/>
  <c r="CA544" i="10" s="1"/>
  <c r="BV587" i="10"/>
  <c r="CA587" i="10" s="1"/>
  <c r="BV61" i="10"/>
  <c r="CA61" i="10" s="1"/>
  <c r="BV81" i="10"/>
  <c r="CA81" i="10" s="1"/>
  <c r="BV101" i="10"/>
  <c r="CA101" i="10" s="1"/>
  <c r="BV735" i="10"/>
  <c r="CA735" i="10" s="1"/>
  <c r="BV149" i="10"/>
  <c r="CA149" i="10" s="1"/>
  <c r="BV816" i="10"/>
  <c r="CA816" i="10" s="1"/>
  <c r="BV844" i="10"/>
  <c r="CA844" i="10" s="1"/>
  <c r="BV889" i="10"/>
  <c r="CA889" i="10" s="1"/>
  <c r="BV904" i="10"/>
  <c r="CA904" i="10" s="1"/>
  <c r="BV191" i="10"/>
  <c r="CA191" i="10" s="1"/>
  <c r="BV943" i="10"/>
  <c r="CA943" i="10" s="1"/>
  <c r="BV967" i="10"/>
  <c r="CA967" i="10" s="1"/>
  <c r="BV227" i="10"/>
  <c r="CA227" i="10" s="1"/>
  <c r="BV1002" i="10"/>
  <c r="CA1002" i="10" s="1"/>
  <c r="BV244" i="10"/>
  <c r="CA244" i="10" s="1"/>
  <c r="BV1031" i="10"/>
  <c r="CA1031" i="10" s="1"/>
  <c r="BV1053" i="10"/>
  <c r="CA1053" i="10" s="1"/>
  <c r="BV1081" i="10"/>
  <c r="CA1081" i="10" s="1"/>
  <c r="BV1103" i="10"/>
  <c r="CA1103" i="10" s="1"/>
  <c r="BV318" i="10"/>
  <c r="CA318" i="10" s="1"/>
  <c r="BV1138" i="10"/>
  <c r="CA1138" i="10" s="1"/>
  <c r="BV351" i="10"/>
  <c r="CA351" i="10" s="1"/>
  <c r="BV1198" i="10"/>
  <c r="CA1198" i="10" s="1"/>
  <c r="BV1213" i="10"/>
  <c r="CA1213" i="10" s="1"/>
  <c r="BV394" i="10"/>
  <c r="CA394" i="10" s="1"/>
  <c r="BV403" i="10"/>
  <c r="CA403" i="10" s="1"/>
  <c r="BV412" i="10"/>
  <c r="CA412" i="10" s="1"/>
  <c r="BV423" i="10"/>
  <c r="CA423" i="10" s="1"/>
  <c r="BV1305" i="10"/>
  <c r="CA1305" i="10" s="1"/>
  <c r="BV1339" i="10"/>
  <c r="CA1339" i="10" s="1"/>
  <c r="BV1361" i="10"/>
  <c r="CA1361" i="10" s="1"/>
  <c r="BV448" i="10"/>
  <c r="CA448" i="10" s="1"/>
  <c r="BV484" i="10"/>
  <c r="CA484" i="10" s="1"/>
  <c r="BV569" i="10"/>
  <c r="CA569" i="10" s="1"/>
  <c r="BV604" i="10"/>
  <c r="CA604" i="10" s="1"/>
  <c r="BV82" i="10"/>
  <c r="CA82" i="10" s="1"/>
  <c r="BV102" i="10"/>
  <c r="CA102" i="10" s="1"/>
  <c r="BV121" i="10"/>
  <c r="CA121" i="10" s="1"/>
  <c r="BV784" i="10"/>
  <c r="CA784" i="10" s="1"/>
  <c r="BV832" i="10"/>
  <c r="CA832" i="10" s="1"/>
  <c r="BV907" i="10"/>
  <c r="CA907" i="10" s="1"/>
  <c r="BV939" i="10"/>
  <c r="CA939" i="10" s="1"/>
  <c r="BV974" i="10"/>
  <c r="CA974" i="10" s="1"/>
  <c r="BV247" i="10"/>
  <c r="CA247" i="10" s="1"/>
  <c r="BV264" i="10"/>
  <c r="CA264" i="10" s="1"/>
  <c r="BV283" i="10"/>
  <c r="CA283" i="10" s="1"/>
  <c r="BV303" i="10"/>
  <c r="CA303" i="10" s="1"/>
  <c r="BV335" i="10"/>
  <c r="CA335" i="10" s="1"/>
  <c r="BV1186" i="10"/>
  <c r="CA1186" i="10" s="1"/>
  <c r="BV460" i="10"/>
  <c r="CA460" i="10" s="1"/>
  <c r="BV495" i="10"/>
  <c r="CA495" i="10" s="1"/>
  <c r="BV530" i="10"/>
  <c r="CA530" i="10" s="1"/>
  <c r="BV557" i="10"/>
  <c r="CA557" i="10" s="1"/>
  <c r="BV23" i="10"/>
  <c r="CA23" i="10" s="1"/>
  <c r="BV600" i="10"/>
  <c r="CA600" i="10" s="1"/>
  <c r="BV615" i="10"/>
  <c r="CA615" i="10" s="1"/>
  <c r="BV630" i="10"/>
  <c r="CA630" i="10" s="1"/>
  <c r="BV645" i="10"/>
  <c r="CA645" i="10" s="1"/>
  <c r="BV661" i="10"/>
  <c r="CA661" i="10" s="1"/>
  <c r="BV676" i="10"/>
  <c r="CA676" i="10" s="1"/>
  <c r="BV691" i="10"/>
  <c r="CA691" i="10" s="1"/>
  <c r="BV706" i="10"/>
  <c r="CA706" i="10" s="1"/>
  <c r="BV721" i="10"/>
  <c r="CA721" i="10" s="1"/>
  <c r="BV131" i="10"/>
  <c r="CA131" i="10" s="1"/>
  <c r="BV754" i="10"/>
  <c r="CA754" i="10" s="1"/>
  <c r="BV773" i="10"/>
  <c r="CA773" i="10" s="1"/>
  <c r="BV150" i="10"/>
  <c r="CA150" i="10" s="1"/>
  <c r="BV809" i="10"/>
  <c r="CA809" i="10" s="1"/>
  <c r="BV822" i="10"/>
  <c r="CA822" i="10" s="1"/>
  <c r="BV837" i="10"/>
  <c r="CA837" i="10" s="1"/>
  <c r="BV851" i="10"/>
  <c r="CA851" i="10" s="1"/>
  <c r="BV866" i="10"/>
  <c r="CA866" i="10" s="1"/>
  <c r="BV880" i="10"/>
  <c r="CA880" i="10" s="1"/>
  <c r="BV175" i="10"/>
  <c r="CA175" i="10" s="1"/>
  <c r="BV177" i="10"/>
  <c r="CA177" i="10" s="1"/>
  <c r="BV922" i="10"/>
  <c r="CA922" i="10" s="1"/>
  <c r="BV928" i="10"/>
  <c r="CA928" i="10" s="1"/>
  <c r="BV197" i="10"/>
  <c r="CA197" i="10" s="1"/>
  <c r="BV951" i="10"/>
  <c r="CA951" i="10" s="1"/>
  <c r="BV957" i="10"/>
  <c r="CA957" i="10" s="1"/>
  <c r="BV216" i="10"/>
  <c r="CA216" i="10" s="1"/>
  <c r="BV981" i="10"/>
  <c r="CA981" i="10" s="1"/>
  <c r="BV987" i="10"/>
  <c r="CA987" i="10" s="1"/>
  <c r="BV233" i="10"/>
  <c r="CA233" i="10" s="1"/>
  <c r="BV1010" i="10"/>
  <c r="CA1010" i="10" s="1"/>
  <c r="BV1016" i="10"/>
  <c r="CA1016" i="10" s="1"/>
  <c r="BV251" i="10"/>
  <c r="CA251" i="10" s="1"/>
  <c r="BV1039" i="10"/>
  <c r="CA1039" i="10" s="1"/>
  <c r="BV268" i="10"/>
  <c r="CA268" i="10" s="1"/>
  <c r="BV1058" i="10"/>
  <c r="CA1058" i="10" s="1"/>
  <c r="BV1066" i="10"/>
  <c r="CA1066" i="10" s="1"/>
  <c r="BV287" i="10"/>
  <c r="CA287" i="10" s="1"/>
  <c r="BV1086" i="10"/>
  <c r="CA1086" i="10" s="1"/>
  <c r="BV1095" i="10"/>
  <c r="CA1095" i="10" s="1"/>
  <c r="BV307" i="10"/>
  <c r="CA307" i="10" s="1"/>
  <c r="BV1116" i="10"/>
  <c r="CA1116" i="10" s="1"/>
  <c r="BV1124" i="10"/>
  <c r="CA1124" i="10" s="1"/>
  <c r="BV325" i="10"/>
  <c r="CA325" i="10" s="1"/>
  <c r="BV1143" i="10"/>
  <c r="CA1143" i="10" s="1"/>
  <c r="BV1150" i="10"/>
  <c r="CA1150" i="10" s="1"/>
  <c r="BV1165" i="10"/>
  <c r="CA1165" i="10" s="1"/>
  <c r="BV1169" i="10"/>
  <c r="CA1169" i="10" s="1"/>
  <c r="BV357" i="10"/>
  <c r="CA357" i="10" s="1"/>
  <c r="BV1190" i="10"/>
  <c r="CA1190" i="10" s="1"/>
  <c r="BV367" i="10"/>
  <c r="CA367" i="10" s="1"/>
  <c r="BV1205" i="10"/>
  <c r="CA1205" i="10" s="1"/>
  <c r="BV376" i="10"/>
  <c r="CA376" i="10" s="1"/>
  <c r="BV1220" i="10"/>
  <c r="CA1220" i="10" s="1"/>
  <c r="BV386" i="10"/>
  <c r="CA386" i="10" s="1"/>
  <c r="BV1235" i="10"/>
  <c r="CA1235" i="10" s="1"/>
  <c r="BV1249" i="10"/>
  <c r="CA1249" i="10" s="1"/>
  <c r="BV1251" i="10"/>
  <c r="CA1251" i="10" s="1"/>
  <c r="BV1264" i="10"/>
  <c r="CA1264" i="10" s="1"/>
  <c r="BV418" i="10"/>
  <c r="CA418" i="10" s="1"/>
  <c r="BV1279" i="10"/>
  <c r="CA1279" i="10" s="1"/>
  <c r="BV428" i="10"/>
  <c r="CA428" i="10" s="1"/>
  <c r="BV1294" i="10"/>
  <c r="CA1294" i="10" s="1"/>
  <c r="BV438" i="10"/>
  <c r="CA438" i="10" s="1"/>
  <c r="BV1310" i="10"/>
  <c r="CA1310" i="10" s="1"/>
  <c r="BV1322" i="10"/>
  <c r="CA1322" i="10" s="1"/>
  <c r="BV1334" i="10"/>
  <c r="CA1334" i="10" s="1"/>
  <c r="BV1344" i="10"/>
  <c r="CA1344" i="10" s="1"/>
  <c r="BV1355" i="10"/>
  <c r="CA1355" i="10" s="1"/>
  <c r="BV1365" i="10"/>
  <c r="CA1365" i="10" s="1"/>
  <c r="BV1374" i="10"/>
  <c r="CA1374" i="10" s="1"/>
  <c r="BV1386" i="10"/>
  <c r="CA1386" i="10" s="1"/>
  <c r="BV1396" i="10"/>
  <c r="CA1396" i="10" s="1"/>
  <c r="BV450" i="10"/>
  <c r="CA450" i="10" s="1"/>
  <c r="BV1416" i="10"/>
  <c r="CA1416" i="10" s="1"/>
  <c r="BV1184" i="10"/>
  <c r="CA1184" i="10" s="1"/>
  <c r="BV640" i="10"/>
  <c r="CA640" i="10" s="1"/>
  <c r="BV834" i="10"/>
  <c r="CA834" i="10" s="1"/>
  <c r="BV214" i="10"/>
  <c r="CA214" i="10" s="1"/>
  <c r="BV285" i="10"/>
  <c r="CA285" i="10" s="1"/>
  <c r="BV352" i="10"/>
  <c r="CA352" i="10" s="1"/>
  <c r="BV1218" i="10"/>
  <c r="CA1218" i="10" s="1"/>
  <c r="BV416" i="10"/>
  <c r="CA416" i="10" s="1"/>
  <c r="BV1320" i="10"/>
  <c r="CA1320" i="10" s="1"/>
  <c r="BV1384" i="10"/>
  <c r="CA1384" i="10" s="1"/>
  <c r="BV1392" i="10"/>
  <c r="CA1392" i="10" s="1"/>
  <c r="BV1091" i="10"/>
  <c r="CA1091" i="10" s="1"/>
  <c r="BV1277" i="10"/>
  <c r="CA1277" i="10" s="1"/>
  <c r="BV1394" i="10"/>
  <c r="CA1394" i="10" s="1"/>
  <c r="BV424" i="10"/>
  <c r="CA424" i="10" s="1"/>
  <c r="BV892" i="10"/>
  <c r="CA892" i="10" s="1"/>
  <c r="BV1035" i="10"/>
  <c r="CA1035" i="10" s="1"/>
  <c r="BV655" i="10"/>
  <c r="CA655" i="10" s="1"/>
  <c r="BV850" i="10"/>
  <c r="CA850" i="10" s="1"/>
  <c r="BV977" i="10"/>
  <c r="CA977" i="10" s="1"/>
  <c r="BV1084" i="10"/>
  <c r="CA1084" i="10" s="1"/>
  <c r="BV1167" i="10"/>
  <c r="CA1167" i="10" s="1"/>
  <c r="BV1229" i="10"/>
  <c r="CA1229" i="10" s="1"/>
  <c r="BV1275" i="10"/>
  <c r="CA1275" i="10" s="1"/>
  <c r="BV1330" i="10"/>
  <c r="CA1330" i="10" s="1"/>
  <c r="BV863" i="10"/>
  <c r="CA863" i="10" s="1"/>
  <c r="BV1180" i="10"/>
  <c r="CA1180" i="10" s="1"/>
  <c r="BV1332" i="10"/>
  <c r="CA1332" i="10" s="1"/>
  <c r="BV395" i="10"/>
  <c r="CA395" i="10" s="1"/>
  <c r="BV1404" i="10"/>
  <c r="CA1404" i="10" s="1"/>
  <c r="BV1188" i="10"/>
  <c r="CA1188" i="10" s="1"/>
  <c r="BV554" i="10"/>
  <c r="CA554" i="10" s="1"/>
  <c r="BV434" i="10"/>
  <c r="CA434" i="10" s="1"/>
  <c r="BV1203" i="10"/>
  <c r="CA1203" i="10" s="1"/>
  <c r="BV87" i="10"/>
  <c r="CA87" i="10" s="1"/>
  <c r="BV985" i="10"/>
  <c r="CA985" i="10" s="1"/>
  <c r="BV1231" i="10"/>
  <c r="CA1231" i="10" s="1"/>
  <c r="BV1006" i="10"/>
  <c r="CA1006" i="10" s="1"/>
  <c r="BV1233" i="10"/>
  <c r="CA1233" i="10" s="1"/>
  <c r="BV1342" i="10"/>
  <c r="CA1342" i="10" s="1"/>
  <c r="BV136" i="10"/>
  <c r="CA136" i="10" s="1"/>
  <c r="BV404" i="10"/>
  <c r="CA404" i="10" s="1"/>
  <c r="BV1139" i="10"/>
  <c r="CA1139" i="10" s="1"/>
  <c r="BV436" i="10"/>
  <c r="CA436" i="10" s="1"/>
  <c r="BV1141" i="10"/>
  <c r="CA1141" i="10" s="1"/>
  <c r="BV97" i="10"/>
  <c r="CA97" i="10" s="1"/>
  <c r="BV878" i="10"/>
  <c r="CA878" i="10" s="1"/>
  <c r="BV1000" i="10"/>
  <c r="CA1000" i="10" s="1"/>
  <c r="BV305" i="10"/>
  <c r="CA305" i="10" s="1"/>
  <c r="BV353" i="10"/>
  <c r="CA353" i="10" s="1"/>
  <c r="BV1340" i="10"/>
  <c r="CA1340" i="10" s="1"/>
  <c r="BV456" i="10"/>
  <c r="CA456" i="10" s="1"/>
  <c r="BV1114" i="10"/>
  <c r="CA1114" i="10" s="1"/>
  <c r="BV426" i="10"/>
  <c r="CA426" i="10" s="1"/>
  <c r="BV449" i="10"/>
  <c r="CA449" i="10" s="1"/>
  <c r="BV1201" i="10"/>
  <c r="CA1201" i="10" s="1"/>
  <c r="BV266" i="10"/>
  <c r="CA266" i="10" s="1"/>
  <c r="BV1364" i="10"/>
  <c r="CA1364" i="10" s="1"/>
  <c r="BV789" i="10"/>
  <c r="CA789" i="10" s="1"/>
  <c r="BV1259" i="10"/>
  <c r="CA1259" i="10" s="1"/>
  <c r="BV108" i="10"/>
  <c r="CA108" i="10" s="1"/>
  <c r="BV195" i="10"/>
  <c r="CA195" i="10" s="1"/>
  <c r="BV492" i="10"/>
  <c r="CA492" i="10" s="1"/>
  <c r="BV117" i="10"/>
  <c r="CA117" i="10" s="1"/>
  <c r="BV910" i="10"/>
  <c r="CA910" i="10" s="1"/>
  <c r="BV249" i="10"/>
  <c r="CA249" i="10" s="1"/>
  <c r="BV1120" i="10"/>
  <c r="CA1120" i="10" s="1"/>
  <c r="BV1199" i="10"/>
  <c r="CA1199" i="10" s="1"/>
  <c r="BV1244" i="10"/>
  <c r="CA1244" i="10" s="1"/>
  <c r="BV1290" i="10"/>
  <c r="CA1290" i="10" s="1"/>
  <c r="BV1352" i="10"/>
  <c r="CA1352" i="10" s="1"/>
  <c r="BV1412" i="10"/>
  <c r="CA1412" i="10" s="1"/>
  <c r="BV1292" i="10"/>
  <c r="CA1292" i="10" s="1"/>
  <c r="BV1414" i="10"/>
  <c r="CA1414" i="10" s="1"/>
  <c r="BV521" i="10"/>
  <c r="CA521" i="10" s="1"/>
  <c r="BV126" i="10"/>
  <c r="CA126" i="10" s="1"/>
  <c r="BV915" i="10"/>
  <c r="CA915" i="10" s="1"/>
  <c r="BV1029" i="10"/>
  <c r="CA1029" i="10" s="1"/>
  <c r="BV321" i="10"/>
  <c r="CA321" i="10" s="1"/>
  <c r="BV365" i="10"/>
  <c r="CA365" i="10" s="1"/>
  <c r="BV1246" i="10"/>
  <c r="CA1246" i="10" s="1"/>
  <c r="BV441" i="10"/>
  <c r="CA441" i="10" s="1"/>
  <c r="BV917" i="10"/>
  <c r="CA917" i="10" s="1"/>
  <c r="BV573" i="10"/>
  <c r="CA573" i="10" s="1"/>
  <c r="BV770" i="10"/>
  <c r="CA770" i="10" s="1"/>
  <c r="BV406" i="10"/>
  <c r="CA406" i="10" s="1"/>
  <c r="BV610" i="10"/>
  <c r="CA610" i="10" s="1"/>
  <c r="BV804" i="10"/>
  <c r="CA804" i="10" s="1"/>
  <c r="BV947" i="10"/>
  <c r="CA947" i="10" s="1"/>
  <c r="BV1056" i="10"/>
  <c r="CA1056" i="10" s="1"/>
  <c r="BV338" i="10"/>
  <c r="CA338" i="10" s="1"/>
  <c r="BV1216" i="10"/>
  <c r="CA1216" i="10" s="1"/>
  <c r="BV1262" i="10"/>
  <c r="CA1262" i="10" s="1"/>
  <c r="BV1308" i="10"/>
  <c r="CA1308" i="10" s="1"/>
  <c r="BV1372" i="10"/>
  <c r="CA1372" i="10" s="1"/>
  <c r="BV625" i="10"/>
  <c r="CA625" i="10" s="1"/>
  <c r="BV156" i="10"/>
  <c r="CA156" i="10" s="1"/>
  <c r="BV955" i="10"/>
  <c r="CA955" i="10" s="1"/>
  <c r="BV1062" i="10"/>
  <c r="CA1062" i="10" s="1"/>
  <c r="BV1163" i="10"/>
  <c r="CA1163" i="10" s="1"/>
  <c r="BV385" i="10"/>
  <c r="CA385" i="10" s="1"/>
  <c r="BV1318" i="10"/>
  <c r="CA1318" i="10" s="1"/>
  <c r="BV1382" i="10"/>
  <c r="CA1382" i="10" s="1"/>
  <c r="BV323" i="10"/>
  <c r="CA323" i="10" s="1"/>
  <c r="BV1362" i="10"/>
  <c r="CA1362" i="10" s="1"/>
  <c r="BV926" i="10"/>
  <c r="CA926" i="10" s="1"/>
  <c r="BV591" i="10"/>
  <c r="CA591" i="10" s="1"/>
  <c r="BV1054" i="10"/>
  <c r="CA1054" i="10" s="1"/>
  <c r="BV1214" i="10"/>
  <c r="CA1214" i="10" s="1"/>
  <c r="BV1306" i="10"/>
  <c r="CA1306" i="10" s="1"/>
  <c r="BV413" i="10"/>
  <c r="CA413" i="10" s="1"/>
  <c r="BV1370" i="10"/>
  <c r="CA1370" i="10" s="1"/>
  <c r="BW453" i="10"/>
  <c r="BW456" i="10"/>
  <c r="BW468" i="10"/>
  <c r="BW479" i="10"/>
  <c r="BW488" i="10"/>
  <c r="BW500" i="10"/>
  <c r="BW511" i="10"/>
  <c r="BW523" i="10"/>
  <c r="BW535" i="10"/>
  <c r="BW545" i="10"/>
  <c r="BW557" i="10"/>
  <c r="BW558" i="10"/>
  <c r="BW570" i="10"/>
  <c r="BW29" i="10"/>
  <c r="BW585" i="10"/>
  <c r="BW595" i="10"/>
  <c r="BW36" i="10"/>
  <c r="BW608" i="10"/>
  <c r="BW620" i="10"/>
  <c r="BW621" i="10"/>
  <c r="BW633" i="10"/>
  <c r="BW62" i="10"/>
  <c r="BW646" i="10"/>
  <c r="BW69" i="10"/>
  <c r="BW659" i="10"/>
  <c r="BW77" i="10"/>
  <c r="BW672" i="10"/>
  <c r="BW684" i="10"/>
  <c r="BW97" i="10"/>
  <c r="BW697" i="10"/>
  <c r="BW105" i="10"/>
  <c r="BW710" i="10"/>
  <c r="BW112" i="10"/>
  <c r="BW723" i="10"/>
  <c r="BW735" i="10"/>
  <c r="BW131" i="10"/>
  <c r="BW748" i="10"/>
  <c r="BW139" i="10"/>
  <c r="BW142" i="10"/>
  <c r="BW771" i="10"/>
  <c r="BW781" i="10"/>
  <c r="BW790" i="10"/>
  <c r="BW800" i="10"/>
  <c r="BW810" i="10"/>
  <c r="BW820" i="10"/>
  <c r="BW159" i="10"/>
  <c r="BW838" i="10"/>
  <c r="BW848" i="10"/>
  <c r="BW857" i="10"/>
  <c r="BW867" i="10"/>
  <c r="BW876" i="10"/>
  <c r="BW886" i="10"/>
  <c r="BW896" i="10"/>
  <c r="BW908" i="10"/>
  <c r="BW911" i="10"/>
  <c r="BW923" i="10"/>
  <c r="BW925" i="10"/>
  <c r="BW937" i="10"/>
  <c r="BW203" i="10"/>
  <c r="BW951" i="10"/>
  <c r="BW213" i="10"/>
  <c r="BW966" i="10"/>
  <c r="BW222" i="10"/>
  <c r="BW981" i="10"/>
  <c r="BW457" i="10"/>
  <c r="BW469" i="10"/>
  <c r="BW480" i="10"/>
  <c r="BW489" i="10"/>
  <c r="BW8" i="10"/>
  <c r="BW512" i="10"/>
  <c r="BW524" i="10"/>
  <c r="BW536" i="10"/>
  <c r="BW546" i="10"/>
  <c r="BW11" i="10"/>
  <c r="BW559" i="10"/>
  <c r="BW571" i="10"/>
  <c r="BW30" i="10"/>
  <c r="BW586" i="10"/>
  <c r="BW596" i="10"/>
  <c r="BW37" i="10"/>
  <c r="BW609" i="10"/>
  <c r="BW44" i="10"/>
  <c r="BW622" i="10"/>
  <c r="BW634" i="10"/>
  <c r="BW63" i="10"/>
  <c r="BW647" i="10"/>
  <c r="BW70" i="10"/>
  <c r="BW660" i="10"/>
  <c r="BW78" i="10"/>
  <c r="BW673" i="10"/>
  <c r="BW685" i="10"/>
  <c r="BW98" i="10"/>
  <c r="BW698" i="10"/>
  <c r="BW106" i="10"/>
  <c r="BW711" i="10"/>
  <c r="BW113" i="10"/>
  <c r="BW724" i="10"/>
  <c r="BW736" i="10"/>
  <c r="BW737" i="10"/>
  <c r="BW749" i="10"/>
  <c r="BW140" i="10"/>
  <c r="BW143" i="10"/>
  <c r="BW772" i="10"/>
  <c r="BW782" i="10"/>
  <c r="BW791" i="10"/>
  <c r="BW801" i="10"/>
  <c r="BW811" i="10"/>
  <c r="BW821" i="10"/>
  <c r="BW829" i="10"/>
  <c r="BW839" i="10"/>
  <c r="BW849" i="10"/>
  <c r="BW858" i="10"/>
  <c r="BW868" i="10"/>
  <c r="BW877" i="10"/>
  <c r="BW887" i="10"/>
  <c r="BW897" i="10"/>
  <c r="BW909" i="10"/>
  <c r="BW912" i="10"/>
  <c r="BW924" i="10"/>
  <c r="BW926" i="10"/>
  <c r="BW938" i="10"/>
  <c r="BW204" i="10"/>
  <c r="BW952" i="10"/>
  <c r="BW955" i="10"/>
  <c r="BW967" i="10"/>
  <c r="BW970" i="10"/>
  <c r="BW461" i="10"/>
  <c r="BW473" i="10"/>
  <c r="BW483" i="10"/>
  <c r="BW493" i="10"/>
  <c r="BW504" i="10"/>
  <c r="BW516" i="10"/>
  <c r="BW528" i="10"/>
  <c r="BW540" i="10"/>
  <c r="BW550" i="10"/>
  <c r="BW15" i="10"/>
  <c r="BW563" i="10"/>
  <c r="BW22" i="10"/>
  <c r="BW578" i="10"/>
  <c r="BW588" i="10"/>
  <c r="BW600" i="10"/>
  <c r="BW41" i="10"/>
  <c r="BW613" i="10"/>
  <c r="BW48" i="10"/>
  <c r="BW626" i="10"/>
  <c r="BW55" i="10"/>
  <c r="BW639" i="10"/>
  <c r="BW651" i="10"/>
  <c r="BW74" i="10"/>
  <c r="BW664" i="10"/>
  <c r="BW82" i="10"/>
  <c r="BW677" i="10"/>
  <c r="BW90" i="10"/>
  <c r="BW690" i="10"/>
  <c r="BW702" i="10"/>
  <c r="BW703" i="10"/>
  <c r="BW715" i="10"/>
  <c r="BW117" i="10"/>
  <c r="BW728" i="10"/>
  <c r="BW124" i="10"/>
  <c r="BW741" i="10"/>
  <c r="BW132" i="10"/>
  <c r="BW141" i="10"/>
  <c r="BW764" i="10"/>
  <c r="BW774" i="10"/>
  <c r="BW149" i="10"/>
  <c r="BW151" i="10"/>
  <c r="BW803" i="10"/>
  <c r="BW154" i="10"/>
  <c r="BW823" i="10"/>
  <c r="BW833" i="10"/>
  <c r="BW163" i="10"/>
  <c r="BW852" i="10"/>
  <c r="BW862" i="10"/>
  <c r="BW872" i="10"/>
  <c r="BW881" i="10"/>
  <c r="BW891" i="10"/>
  <c r="BW901" i="10"/>
  <c r="BW178" i="10"/>
  <c r="BW916" i="10"/>
  <c r="BW188" i="10"/>
  <c r="BW930" i="10"/>
  <c r="BW196" i="10"/>
  <c r="BW944" i="10"/>
  <c r="BW206" i="10"/>
  <c r="BW959" i="10"/>
  <c r="BW215" i="10"/>
  <c r="BW974" i="10"/>
  <c r="BW465" i="10"/>
  <c r="BW477" i="10"/>
  <c r="BW7" i="10"/>
  <c r="BW497" i="10"/>
  <c r="BW508" i="10"/>
  <c r="BW520" i="10"/>
  <c r="BW532" i="10"/>
  <c r="BW542" i="10"/>
  <c r="BW554" i="10"/>
  <c r="BW19" i="10"/>
  <c r="BW567" i="10"/>
  <c r="BW26" i="10"/>
  <c r="BW582" i="10"/>
  <c r="BW592" i="10"/>
  <c r="BW33" i="10"/>
  <c r="BW605" i="10"/>
  <c r="BW617" i="10"/>
  <c r="BW52" i="10"/>
  <c r="BW630" i="10"/>
  <c r="BW59" i="10"/>
  <c r="BW643" i="10"/>
  <c r="BW66" i="10"/>
  <c r="BW656" i="10"/>
  <c r="BW668" i="10"/>
  <c r="BW86" i="10"/>
  <c r="BW681" i="10"/>
  <c r="BW94" i="10"/>
  <c r="BW694" i="10"/>
  <c r="BW102" i="10"/>
  <c r="BW707" i="10"/>
  <c r="BW719" i="10"/>
  <c r="BW720" i="10"/>
  <c r="BW732" i="10"/>
  <c r="BW128" i="10"/>
  <c r="BW745" i="10"/>
  <c r="BW136" i="10"/>
  <c r="BW759" i="10"/>
  <c r="BW768" i="10"/>
  <c r="BW778" i="10"/>
  <c r="BW787" i="10"/>
  <c r="BW797" i="10"/>
  <c r="BW807" i="10"/>
  <c r="BW817" i="10"/>
  <c r="BW827" i="10"/>
  <c r="BW160" i="10"/>
  <c r="BW845" i="10"/>
  <c r="BW856" i="10"/>
  <c r="BW167" i="10"/>
  <c r="BW170" i="10"/>
  <c r="BW172" i="10"/>
  <c r="BW895" i="10"/>
  <c r="BW905" i="10"/>
  <c r="BW182" i="10"/>
  <c r="BW920" i="10"/>
  <c r="BW192" i="10"/>
  <c r="BW934" i="10"/>
  <c r="BW200" i="10"/>
  <c r="BW948" i="10"/>
  <c r="BW210" i="10"/>
  <c r="BW963" i="10"/>
  <c r="BW219" i="10"/>
  <c r="BW978" i="10"/>
  <c r="BW458" i="10"/>
  <c r="BW475" i="10"/>
  <c r="BW490" i="10"/>
  <c r="BW506" i="10"/>
  <c r="BW525" i="10"/>
  <c r="BW10" i="10"/>
  <c r="BW12" i="10"/>
  <c r="BW565" i="10"/>
  <c r="BW575" i="10"/>
  <c r="BW590" i="10"/>
  <c r="BW38" i="10"/>
  <c r="BW615" i="10"/>
  <c r="BW623" i="10"/>
  <c r="BW57" i="10"/>
  <c r="BW648" i="10"/>
  <c r="BW76" i="10"/>
  <c r="BW79" i="10"/>
  <c r="BW679" i="10"/>
  <c r="BW687" i="10"/>
  <c r="BW100" i="10"/>
  <c r="BW712" i="10"/>
  <c r="BW119" i="10"/>
  <c r="BW121" i="10"/>
  <c r="BW743" i="10"/>
  <c r="BW753" i="10"/>
  <c r="BW766" i="10"/>
  <c r="BW783" i="10"/>
  <c r="BW795" i="10"/>
  <c r="BW812" i="10"/>
  <c r="BW825" i="10"/>
  <c r="BW840" i="10"/>
  <c r="BW854" i="10"/>
  <c r="BW869" i="10"/>
  <c r="BW883" i="10"/>
  <c r="BW898" i="10"/>
  <c r="BW180" i="10"/>
  <c r="BW185" i="10"/>
  <c r="BW932" i="10"/>
  <c r="BW941" i="10"/>
  <c r="BW208" i="10"/>
  <c r="BW968" i="10"/>
  <c r="BW976" i="10"/>
  <c r="BW228" i="10"/>
  <c r="BW993" i="10"/>
  <c r="BW236" i="10"/>
  <c r="BW1007" i="10"/>
  <c r="BW245" i="10"/>
  <c r="BW1022" i="10"/>
  <c r="BW254" i="10"/>
  <c r="BW1036" i="10"/>
  <c r="BW262" i="10"/>
  <c r="BW1049" i="10"/>
  <c r="BW1061" i="10"/>
  <c r="BW1063" i="10"/>
  <c r="BW1075" i="10"/>
  <c r="BW1077" i="10"/>
  <c r="BW1089" i="10"/>
  <c r="BW1092" i="10"/>
  <c r="BW301" i="10"/>
  <c r="BW1107" i="10"/>
  <c r="BW311" i="10"/>
  <c r="BW1121" i="10"/>
  <c r="BW1133" i="10"/>
  <c r="BW1134" i="10"/>
  <c r="BW1146" i="10"/>
  <c r="BW339" i="10"/>
  <c r="BW1159" i="10"/>
  <c r="BW347" i="10"/>
  <c r="BW1172" i="10"/>
  <c r="BW354" i="10"/>
  <c r="BW1185" i="10"/>
  <c r="BW1197" i="10"/>
  <c r="BW373" i="10"/>
  <c r="BW1210" i="10"/>
  <c r="BW380" i="10"/>
  <c r="BW1223" i="10"/>
  <c r="BW388" i="10"/>
  <c r="BW1236" i="10"/>
  <c r="BW1248" i="10"/>
  <c r="BW407" i="10"/>
  <c r="BW1261" i="10"/>
  <c r="BW414" i="10"/>
  <c r="BW1274" i="10"/>
  <c r="BW422" i="10"/>
  <c r="BW1287" i="10"/>
  <c r="BW430" i="10"/>
  <c r="BW1302" i="10"/>
  <c r="BW1314" i="10"/>
  <c r="BW1326" i="10"/>
  <c r="BW440" i="10"/>
  <c r="BW1348" i="10"/>
  <c r="BW459" i="10"/>
  <c r="BW476" i="10"/>
  <c r="BW491" i="10"/>
  <c r="BW507" i="10"/>
  <c r="BW526" i="10"/>
  <c r="BW541" i="10"/>
  <c r="BW13" i="10"/>
  <c r="BW566" i="10"/>
  <c r="BW576" i="10"/>
  <c r="BW591" i="10"/>
  <c r="BW39" i="10"/>
  <c r="BW616" i="10"/>
  <c r="BW624" i="10"/>
  <c r="BW58" i="10"/>
  <c r="BW649" i="10"/>
  <c r="BW655" i="10"/>
  <c r="BW80" i="10"/>
  <c r="BW680" i="10"/>
  <c r="BW688" i="10"/>
  <c r="BW101" i="10"/>
  <c r="BW713" i="10"/>
  <c r="BW120" i="10"/>
  <c r="BW122" i="10"/>
  <c r="BW744" i="10"/>
  <c r="BW754" i="10"/>
  <c r="BW767" i="10"/>
  <c r="BW147" i="10"/>
  <c r="BW796" i="10"/>
  <c r="BW813" i="10"/>
  <c r="BW826" i="10"/>
  <c r="BW841" i="10"/>
  <c r="BW855" i="10"/>
  <c r="BW870" i="10"/>
  <c r="BW884" i="10"/>
  <c r="BW899" i="10"/>
  <c r="BW181" i="10"/>
  <c r="BW186" i="10"/>
  <c r="BW933" i="10"/>
  <c r="BW942" i="10"/>
  <c r="BW209" i="10"/>
  <c r="BW969" i="10"/>
  <c r="BW977" i="10"/>
  <c r="BW229" i="10"/>
  <c r="BW994" i="10"/>
  <c r="BW237" i="10"/>
  <c r="BW1008" i="10"/>
  <c r="BW246" i="10"/>
  <c r="BW1023" i="10"/>
  <c r="BW255" i="10"/>
  <c r="BW1037" i="10"/>
  <c r="BW263" i="10"/>
  <c r="BW1050" i="10"/>
  <c r="BW272" i="10"/>
  <c r="BW1064" i="10"/>
  <c r="BW282" i="10"/>
  <c r="BW1078" i="10"/>
  <c r="BW292" i="10"/>
  <c r="BW1093" i="10"/>
  <c r="BW302" i="10"/>
  <c r="BW1108" i="10"/>
  <c r="BW312" i="10"/>
  <c r="BW1122" i="10"/>
  <c r="BW320" i="10"/>
  <c r="BW1135" i="10"/>
  <c r="BW1147" i="10"/>
  <c r="BW340" i="10"/>
  <c r="BW1160" i="10"/>
  <c r="BW348" i="10"/>
  <c r="BW1173" i="10"/>
  <c r="BW355" i="10"/>
  <c r="BW1186" i="10"/>
  <c r="BW1198" i="10"/>
  <c r="BW374" i="10"/>
  <c r="BW1211" i="10"/>
  <c r="BW381" i="10"/>
  <c r="BW1224" i="10"/>
  <c r="BW389" i="10"/>
  <c r="BW1237" i="10"/>
  <c r="BW1249" i="10"/>
  <c r="BW1250" i="10"/>
  <c r="BW1262" i="10"/>
  <c r="BW415" i="10"/>
  <c r="BW1275" i="10"/>
  <c r="BW423" i="10"/>
  <c r="BW1288" i="10"/>
  <c r="BW431" i="10"/>
  <c r="BW1303" i="10"/>
  <c r="BW1315" i="10"/>
  <c r="BW1327" i="10"/>
  <c r="BW1337" i="10"/>
  <c r="BW1349" i="10"/>
  <c r="BW1359" i="10"/>
  <c r="BW446" i="10"/>
  <c r="BW1379" i="10"/>
  <c r="BW1390" i="10"/>
  <c r="BW1401" i="10"/>
  <c r="BW1410" i="10"/>
  <c r="BW460" i="10"/>
  <c r="BW478" i="10"/>
  <c r="BW492" i="10"/>
  <c r="BW509" i="10"/>
  <c r="BW527" i="10"/>
  <c r="BW543" i="10"/>
  <c r="BW14" i="10"/>
  <c r="BW568" i="10"/>
  <c r="BW577" i="10"/>
  <c r="BW593" i="10"/>
  <c r="BW40" i="10"/>
  <c r="BW618" i="10"/>
  <c r="BW625" i="10"/>
  <c r="BW60" i="10"/>
  <c r="BW650" i="10"/>
  <c r="BW657" i="10"/>
  <c r="BW81" i="10"/>
  <c r="BW682" i="10"/>
  <c r="BW689" i="10"/>
  <c r="BW103" i="10"/>
  <c r="BW714" i="10"/>
  <c r="BW721" i="10"/>
  <c r="BW123" i="10"/>
  <c r="BW746" i="10"/>
  <c r="BW755" i="10"/>
  <c r="BW769" i="10"/>
  <c r="BW148" i="10"/>
  <c r="BW798" i="10"/>
  <c r="BW814" i="10"/>
  <c r="BW828" i="10"/>
  <c r="BW162" i="10"/>
  <c r="BW165" i="10"/>
  <c r="BW871" i="10"/>
  <c r="BW173" i="10"/>
  <c r="BW900" i="10"/>
  <c r="BW183" i="10"/>
  <c r="BW187" i="10"/>
  <c r="BW935" i="10"/>
  <c r="BW943" i="10"/>
  <c r="BW462" i="10"/>
  <c r="BW4" i="10"/>
  <c r="BW494" i="10"/>
  <c r="BW510" i="10"/>
  <c r="BW529" i="10"/>
  <c r="BW544" i="10"/>
  <c r="BW16" i="10"/>
  <c r="BW569" i="10"/>
  <c r="BW579" i="10"/>
  <c r="BW594" i="10"/>
  <c r="BW42" i="10"/>
  <c r="BW619" i="10"/>
  <c r="BW627" i="10"/>
  <c r="BW61" i="10"/>
  <c r="BW652" i="10"/>
  <c r="BW658" i="10"/>
  <c r="BW83" i="10"/>
  <c r="BW683" i="10"/>
  <c r="BW691" i="10"/>
  <c r="BW104" i="10"/>
  <c r="BW716" i="10"/>
  <c r="BW722" i="10"/>
  <c r="BW125" i="10"/>
  <c r="BW747" i="10"/>
  <c r="BW756" i="10"/>
  <c r="BW770" i="10"/>
  <c r="BW784" i="10"/>
  <c r="BW799" i="10"/>
  <c r="BW155" i="10"/>
  <c r="BW158" i="10"/>
  <c r="BW842" i="10"/>
  <c r="BW166" i="10"/>
  <c r="BW873" i="10"/>
  <c r="BW885" i="10"/>
  <c r="BW902" i="10"/>
  <c r="BW184" i="10"/>
  <c r="BW189" i="10"/>
  <c r="BW936" i="10"/>
  <c r="BW945" i="10"/>
  <c r="BW212" i="10"/>
  <c r="BW216" i="10"/>
  <c r="BW980" i="10"/>
  <c r="BW231" i="10"/>
  <c r="BW996" i="10"/>
  <c r="BW239" i="10"/>
  <c r="BW1010" i="10"/>
  <c r="BW248" i="10"/>
  <c r="BW1025" i="10"/>
  <c r="BW257" i="10"/>
  <c r="BW1039" i="10"/>
  <c r="BW265" i="10"/>
  <c r="BW1052" i="10"/>
  <c r="BW274" i="10"/>
  <c r="BW1066" i="10"/>
  <c r="BW284" i="10"/>
  <c r="BW1080" i="10"/>
  <c r="BW294" i="10"/>
  <c r="BW1095" i="10"/>
  <c r="BW304" i="10"/>
  <c r="BW1110" i="10"/>
  <c r="BW314" i="10"/>
  <c r="BW1124" i="10"/>
  <c r="BW322" i="10"/>
  <c r="BW1137" i="10"/>
  <c r="BW1149" i="10"/>
  <c r="BW1150" i="10"/>
  <c r="BW1162" i="10"/>
  <c r="BW350" i="10"/>
  <c r="BW1175" i="10"/>
  <c r="BW357" i="10"/>
  <c r="BW1188" i="10"/>
  <c r="BW364" i="10"/>
  <c r="BW1201" i="10"/>
  <c r="BW1213" i="10"/>
  <c r="BW383" i="10"/>
  <c r="BW1226" i="10"/>
  <c r="BW391" i="10"/>
  <c r="BW1239" i="10"/>
  <c r="BW398" i="10"/>
  <c r="BW1252" i="10"/>
  <c r="BW1264" i="10"/>
  <c r="BW417" i="10"/>
  <c r="BW1277" i="10"/>
  <c r="BW425" i="10"/>
  <c r="BW1290" i="10"/>
  <c r="BW433" i="10"/>
  <c r="BW1305" i="10"/>
  <c r="BW1317" i="10"/>
  <c r="BW1329" i="10"/>
  <c r="BW1339" i="10"/>
  <c r="BW1351" i="10"/>
  <c r="BW1361" i="10"/>
  <c r="BW1369" i="10"/>
  <c r="BW1381" i="10"/>
  <c r="BW448" i="10"/>
  <c r="BW1403" i="10"/>
  <c r="BW1411" i="10"/>
  <c r="BW463" i="10"/>
  <c r="BW481" i="10"/>
  <c r="BW495" i="10"/>
  <c r="BW513" i="10"/>
  <c r="BW530" i="10"/>
  <c r="BW547" i="10"/>
  <c r="BW17" i="10"/>
  <c r="BW572" i="10"/>
  <c r="BW580" i="10"/>
  <c r="BW597" i="10"/>
  <c r="BW43" i="10"/>
  <c r="BW45" i="10"/>
  <c r="BW628" i="10"/>
  <c r="BW64" i="10"/>
  <c r="BW653" i="10"/>
  <c r="BW661" i="10"/>
  <c r="BW84" i="10"/>
  <c r="BW686" i="10"/>
  <c r="BW692" i="10"/>
  <c r="BW107" i="10"/>
  <c r="BW717" i="10"/>
  <c r="BW725" i="10"/>
  <c r="BW126" i="10"/>
  <c r="BW750" i="10"/>
  <c r="BW757" i="10"/>
  <c r="BW145" i="10"/>
  <c r="BW785" i="10"/>
  <c r="BW152" i="10"/>
  <c r="BW815" i="10"/>
  <c r="BW830" i="10"/>
  <c r="BW843" i="10"/>
  <c r="BW859" i="10"/>
  <c r="BW874" i="10"/>
  <c r="BW888" i="10"/>
  <c r="BW464" i="10"/>
  <c r="BW5" i="10"/>
  <c r="BW496" i="10"/>
  <c r="BW514" i="10"/>
  <c r="BW531" i="10"/>
  <c r="BW548" i="10"/>
  <c r="BW18" i="10"/>
  <c r="BW573" i="10"/>
  <c r="BW581" i="10"/>
  <c r="BW598" i="10"/>
  <c r="BW604" i="10"/>
  <c r="BW46" i="10"/>
  <c r="BW629" i="10"/>
  <c r="BW65" i="10"/>
  <c r="BW654" i="10"/>
  <c r="BW662" i="10"/>
  <c r="BW85" i="10"/>
  <c r="BW88" i="10"/>
  <c r="BW693" i="10"/>
  <c r="BW108" i="10"/>
  <c r="BW718" i="10"/>
  <c r="BW726" i="10"/>
  <c r="BW127" i="10"/>
  <c r="BW751" i="10"/>
  <c r="BW758" i="10"/>
  <c r="BW146" i="10"/>
  <c r="BW786" i="10"/>
  <c r="BW153" i="10"/>
  <c r="BW816" i="10"/>
  <c r="BW831" i="10"/>
  <c r="BW844" i="10"/>
  <c r="BW860" i="10"/>
  <c r="BW169" i="10"/>
  <c r="BW889" i="10"/>
  <c r="BW904" i="10"/>
  <c r="BW914" i="10"/>
  <c r="BW191" i="10"/>
  <c r="BW940" i="10"/>
  <c r="BW947" i="10"/>
  <c r="BW957" i="10"/>
  <c r="BW218" i="10"/>
  <c r="BW983" i="10"/>
  <c r="BW986" i="10"/>
  <c r="BW998" i="10"/>
  <c r="BW241" i="10"/>
  <c r="BW1012" i="10"/>
  <c r="BW250" i="10"/>
  <c r="BW1027" i="10"/>
  <c r="BW259" i="10"/>
  <c r="BW1041" i="10"/>
  <c r="BW267" i="10"/>
  <c r="BW1054" i="10"/>
  <c r="BW276" i="10"/>
  <c r="BW1068" i="10"/>
  <c r="BW286" i="10"/>
  <c r="BW1082" i="10"/>
  <c r="BW296" i="10"/>
  <c r="BW1097" i="10"/>
  <c r="BW306" i="10"/>
  <c r="BW1112" i="10"/>
  <c r="BW316" i="10"/>
  <c r="BW1126" i="10"/>
  <c r="BW324" i="10"/>
  <c r="BW1139" i="10"/>
  <c r="BW332" i="10"/>
  <c r="BW1152" i="10"/>
  <c r="BW1164" i="10"/>
  <c r="BW352" i="10"/>
  <c r="BW1177" i="10"/>
  <c r="BW359" i="10"/>
  <c r="BW1190" i="10"/>
  <c r="BW366" i="10"/>
  <c r="BW1203" i="10"/>
  <c r="BW1215" i="10"/>
  <c r="BW385" i="10"/>
  <c r="BW1228" i="10"/>
  <c r="BW393" i="10"/>
  <c r="BW1241" i="10"/>
  <c r="BW400" i="10"/>
  <c r="BW1254" i="10"/>
  <c r="BW1266" i="10"/>
  <c r="BW1267" i="10"/>
  <c r="BW1279" i="10"/>
  <c r="BW427" i="10"/>
  <c r="BW1292" i="10"/>
  <c r="BW435" i="10"/>
  <c r="BW1307" i="10"/>
  <c r="BW1319" i="10"/>
  <c r="BW1331" i="10"/>
  <c r="BW1341" i="10"/>
  <c r="BW1353" i="10"/>
  <c r="BW454" i="10"/>
  <c r="BW472" i="10"/>
  <c r="BW486" i="10"/>
  <c r="BW503" i="10"/>
  <c r="BW521" i="10"/>
  <c r="BW539" i="10"/>
  <c r="BW555" i="10"/>
  <c r="BW562" i="10"/>
  <c r="BW27" i="10"/>
  <c r="BW587" i="10"/>
  <c r="BW34" i="10"/>
  <c r="BW612" i="10"/>
  <c r="BW53" i="10"/>
  <c r="BW637" i="10"/>
  <c r="BW644" i="10"/>
  <c r="BW73" i="10"/>
  <c r="BW669" i="10"/>
  <c r="BW676" i="10"/>
  <c r="BW95" i="10"/>
  <c r="BW701" i="10"/>
  <c r="BW708" i="10"/>
  <c r="BW116" i="10"/>
  <c r="BW733" i="10"/>
  <c r="BW740" i="10"/>
  <c r="BW137" i="10"/>
  <c r="BW144" i="10"/>
  <c r="BW779" i="10"/>
  <c r="BW150" i="10"/>
  <c r="BW808" i="10"/>
  <c r="BW822" i="10"/>
  <c r="BW161" i="10"/>
  <c r="BW851" i="10"/>
  <c r="BW168" i="10"/>
  <c r="BW880" i="10"/>
  <c r="BW174" i="10"/>
  <c r="BW177" i="10"/>
  <c r="BW921" i="10"/>
  <c r="BW929" i="10"/>
  <c r="BW201" i="10"/>
  <c r="BW205" i="10"/>
  <c r="BW964" i="10"/>
  <c r="BW973" i="10"/>
  <c r="BW226" i="10"/>
  <c r="BW991" i="10"/>
  <c r="BW234" i="10"/>
  <c r="BW1005" i="10"/>
  <c r="BW243" i="10"/>
  <c r="BW1020" i="10"/>
  <c r="BW252" i="10"/>
  <c r="BW1034" i="10"/>
  <c r="BW1046" i="10"/>
  <c r="BW1047" i="10"/>
  <c r="BW1059" i="10"/>
  <c r="BW281" i="10"/>
  <c r="BW1073" i="10"/>
  <c r="BW291" i="10"/>
  <c r="BW1087" i="10"/>
  <c r="BW1090" i="10"/>
  <c r="BW1102" i="10"/>
  <c r="BW1105" i="10"/>
  <c r="BW1117" i="10"/>
  <c r="BW1119" i="10"/>
  <c r="BW1131" i="10"/>
  <c r="BW329" i="10"/>
  <c r="BW1144" i="10"/>
  <c r="BW337" i="10"/>
  <c r="BW1157" i="10"/>
  <c r="BW345" i="10"/>
  <c r="BW1170" i="10"/>
  <c r="BW1182" i="10"/>
  <c r="BW1183" i="10"/>
  <c r="BW1195" i="10"/>
  <c r="BW371" i="10"/>
  <c r="BW1208" i="10"/>
  <c r="BW378" i="10"/>
  <c r="BW1221" i="10"/>
  <c r="BW455" i="10"/>
  <c r="BW474" i="10"/>
  <c r="BW487" i="10"/>
  <c r="BW505" i="10"/>
  <c r="BW522" i="10"/>
  <c r="BW9" i="10"/>
  <c r="BW556" i="10"/>
  <c r="BW564" i="10"/>
  <c r="BW28" i="10"/>
  <c r="BW589" i="10"/>
  <c r="BW35" i="10"/>
  <c r="BW614" i="10"/>
  <c r="BW54" i="10"/>
  <c r="BW56" i="10"/>
  <c r="BW645" i="10"/>
  <c r="BW75" i="10"/>
  <c r="BW670" i="10"/>
  <c r="BW678" i="10"/>
  <c r="BW96" i="10"/>
  <c r="BW99" i="10"/>
  <c r="BW709" i="10"/>
  <c r="BW118" i="10"/>
  <c r="BW734" i="10"/>
  <c r="BW742" i="10"/>
  <c r="BW138" i="10"/>
  <c r="BW765" i="10"/>
  <c r="BW780" i="10"/>
  <c r="BW794" i="10"/>
  <c r="BW809" i="10"/>
  <c r="BW824" i="10"/>
  <c r="BW837" i="10"/>
  <c r="BW853" i="10"/>
  <c r="BW866" i="10"/>
  <c r="BW882" i="10"/>
  <c r="BW175" i="10"/>
  <c r="BW179" i="10"/>
  <c r="BW466" i="10"/>
  <c r="BW515" i="10"/>
  <c r="BW20" i="10"/>
  <c r="BW599" i="10"/>
  <c r="BW631" i="10"/>
  <c r="BW663" i="10"/>
  <c r="BW695" i="10"/>
  <c r="BW727" i="10"/>
  <c r="BW760" i="10"/>
  <c r="BW802" i="10"/>
  <c r="BW846" i="10"/>
  <c r="BW890" i="10"/>
  <c r="BW918" i="10"/>
  <c r="BW198" i="10"/>
  <c r="BW960" i="10"/>
  <c r="BW982" i="10"/>
  <c r="BW992" i="10"/>
  <c r="BW1003" i="10"/>
  <c r="BW1016" i="10"/>
  <c r="BW256" i="10"/>
  <c r="BW1045" i="10"/>
  <c r="BW1056" i="10"/>
  <c r="BW1067" i="10"/>
  <c r="BW1076" i="10"/>
  <c r="BW299" i="10"/>
  <c r="BW307" i="10"/>
  <c r="BW313" i="10"/>
  <c r="BW1130" i="10"/>
  <c r="BW1141" i="10"/>
  <c r="BW1151" i="10"/>
  <c r="BW346" i="10"/>
  <c r="BW1180" i="10"/>
  <c r="BW1191" i="10"/>
  <c r="BW1200" i="10"/>
  <c r="BW377" i="10"/>
  <c r="BW1230" i="10"/>
  <c r="BW1235" i="10"/>
  <c r="BW402" i="10"/>
  <c r="BW1260" i="10"/>
  <c r="BW1269" i="10"/>
  <c r="BW421" i="10"/>
  <c r="BW1294" i="10"/>
  <c r="BW1301" i="10"/>
  <c r="BW1321" i="10"/>
  <c r="BW439" i="10"/>
  <c r="BW1354" i="10"/>
  <c r="BW1366" i="10"/>
  <c r="BW1377" i="10"/>
  <c r="BW1391" i="10"/>
  <c r="BW1405" i="10"/>
  <c r="BW1415" i="10"/>
  <c r="BW467" i="10"/>
  <c r="BW517" i="10"/>
  <c r="BW21" i="10"/>
  <c r="BW601" i="10"/>
  <c r="BW632" i="10"/>
  <c r="BW665" i="10"/>
  <c r="BW696" i="10"/>
  <c r="BW729" i="10"/>
  <c r="BW761" i="10"/>
  <c r="BW804" i="10"/>
  <c r="BW847" i="10"/>
  <c r="BW892" i="10"/>
  <c r="BW919" i="10"/>
  <c r="BW199" i="10"/>
  <c r="BW961" i="10"/>
  <c r="BW984" i="10"/>
  <c r="BW995" i="10"/>
  <c r="BW1004" i="10"/>
  <c r="BW1017" i="10"/>
  <c r="BW258" i="10"/>
  <c r="BW261" i="10"/>
  <c r="BW1057" i="10"/>
  <c r="BW1069" i="10"/>
  <c r="BW1079" i="10"/>
  <c r="BW300" i="10"/>
  <c r="BW308" i="10"/>
  <c r="BW315" i="10"/>
  <c r="BW1132" i="10"/>
  <c r="BW1142" i="10"/>
  <c r="BW1153" i="10"/>
  <c r="BW349" i="10"/>
  <c r="BW1181" i="10"/>
  <c r="BW1192" i="10"/>
  <c r="BW1202" i="10"/>
  <c r="BW379" i="10"/>
  <c r="BW1231" i="10"/>
  <c r="BW1238" i="10"/>
  <c r="BW403" i="10"/>
  <c r="BW1263" i="10"/>
  <c r="BW1270" i="10"/>
  <c r="BW424" i="10"/>
  <c r="BW1295" i="10"/>
  <c r="BW1304" i="10"/>
  <c r="BW1322" i="10"/>
  <c r="BW1338" i="10"/>
  <c r="BW1355" i="10"/>
  <c r="BW1367" i="10"/>
  <c r="BW1378" i="10"/>
  <c r="BW1392" i="10"/>
  <c r="BW449" i="10"/>
  <c r="BW1416" i="10"/>
  <c r="BW470" i="10"/>
  <c r="BW518" i="10"/>
  <c r="BW560" i="10"/>
  <c r="BW602" i="10"/>
  <c r="BW635" i="10"/>
  <c r="BW666" i="10"/>
  <c r="BW699" i="10"/>
  <c r="BW730" i="10"/>
  <c r="BW762" i="10"/>
  <c r="BW805" i="10"/>
  <c r="BW850" i="10"/>
  <c r="BW893" i="10"/>
  <c r="BW922" i="10"/>
  <c r="BW202" i="10"/>
  <c r="BW962" i="10"/>
  <c r="BW223" i="10"/>
  <c r="BW997" i="10"/>
  <c r="BW1006" i="10"/>
  <c r="BW1018" i="10"/>
  <c r="BW260" i="10"/>
  <c r="BW264" i="10"/>
  <c r="BW1058" i="10"/>
  <c r="BW1070" i="10"/>
  <c r="BW1081" i="10"/>
  <c r="BW1091" i="10"/>
  <c r="BW309" i="10"/>
  <c r="BW317" i="10"/>
  <c r="BW321" i="10"/>
  <c r="BW1143" i="10"/>
  <c r="BW1154" i="10"/>
  <c r="BW351" i="10"/>
  <c r="BW353" i="10"/>
  <c r="BW1193" i="10"/>
  <c r="BW1204" i="10"/>
  <c r="BW382" i="10"/>
  <c r="BW1232" i="10"/>
  <c r="BW1240" i="10"/>
  <c r="BW404" i="10"/>
  <c r="BW1265" i="10"/>
  <c r="BW1271" i="10"/>
  <c r="BW426" i="10"/>
  <c r="BW1296" i="10"/>
  <c r="BW1306" i="10"/>
  <c r="BW1323" i="10"/>
  <c r="BW1340" i="10"/>
  <c r="BW1356" i="10"/>
  <c r="BW444" i="10"/>
  <c r="BW1380" i="10"/>
  <c r="BW1393" i="10"/>
  <c r="BW1406" i="10"/>
  <c r="BW1417" i="10"/>
  <c r="BW471" i="10"/>
  <c r="BW519" i="10"/>
  <c r="BW561" i="10"/>
  <c r="BW603" i="10"/>
  <c r="BW636" i="10"/>
  <c r="BW667" i="10"/>
  <c r="BW700" i="10"/>
  <c r="BW731" i="10"/>
  <c r="BW763" i="10"/>
  <c r="BW806" i="10"/>
  <c r="BW164" i="10"/>
  <c r="BW894" i="10"/>
  <c r="BW190" i="10"/>
  <c r="BW946" i="10"/>
  <c r="BW965" i="10"/>
  <c r="BW224" i="10"/>
  <c r="BW999" i="10"/>
  <c r="BW1009" i="10"/>
  <c r="BW1019" i="10"/>
  <c r="BW1031" i="10"/>
  <c r="BW266" i="10"/>
  <c r="BW1060" i="10"/>
  <c r="BW1071" i="10"/>
  <c r="BW1083" i="10"/>
  <c r="BW1094" i="10"/>
  <c r="BW1104" i="10"/>
  <c r="BW318" i="10"/>
  <c r="BW323" i="10"/>
  <c r="BW1145" i="10"/>
  <c r="BW1155" i="10"/>
  <c r="BW1166" i="10"/>
  <c r="BW356" i="10"/>
  <c r="BW1194" i="10"/>
  <c r="BW1205" i="10"/>
  <c r="BW384" i="10"/>
  <c r="BW386" i="10"/>
  <c r="BW1242" i="10"/>
  <c r="BW405" i="10"/>
  <c r="BW408" i="10"/>
  <c r="BW1272" i="10"/>
  <c r="BW428" i="10"/>
  <c r="BW1297" i="10"/>
  <c r="BW1308" i="10"/>
  <c r="BW1324" i="10"/>
  <c r="BW1342" i="10"/>
  <c r="BW442" i="10"/>
  <c r="BW445" i="10"/>
  <c r="BW1382" i="10"/>
  <c r="BW1394" i="10"/>
  <c r="BW450" i="10"/>
  <c r="BW482" i="10"/>
  <c r="BW533" i="10"/>
  <c r="BW574" i="10"/>
  <c r="BW606" i="10"/>
  <c r="BW638" i="10"/>
  <c r="BW87" i="10"/>
  <c r="BW109" i="10"/>
  <c r="BW129" i="10"/>
  <c r="BW773" i="10"/>
  <c r="BW818" i="10"/>
  <c r="BW861" i="10"/>
  <c r="BW903" i="10"/>
  <c r="BW193" i="10"/>
  <c r="BW949" i="10"/>
  <c r="BW214" i="10"/>
  <c r="BW225" i="10"/>
  <c r="BW1000" i="10"/>
  <c r="BW1011" i="10"/>
  <c r="BW1021" i="10"/>
  <c r="BW1032" i="10"/>
  <c r="BW268" i="10"/>
  <c r="BW273" i="10"/>
  <c r="BW1072" i="10"/>
  <c r="BW1084" i="10"/>
  <c r="BW1096" i="10"/>
  <c r="BW1106" i="10"/>
  <c r="BW319" i="10"/>
  <c r="BW325" i="10"/>
  <c r="BW1148" i="10"/>
  <c r="BW1156" i="10"/>
  <c r="BW1167" i="10"/>
  <c r="BW358" i="10"/>
  <c r="BW1196" i="10"/>
  <c r="BW1206" i="10"/>
  <c r="BW1217" i="10"/>
  <c r="BW387" i="10"/>
  <c r="BW1243" i="10"/>
  <c r="BW406" i="10"/>
  <c r="BW409" i="10"/>
  <c r="BW1273" i="10"/>
  <c r="BW429" i="10"/>
  <c r="BW1298" i="10"/>
  <c r="BW1309" i="10"/>
  <c r="BW1325" i="10"/>
  <c r="BW1343" i="10"/>
  <c r="BW1357" i="10"/>
  <c r="BW1368" i="10"/>
  <c r="BW1383" i="10"/>
  <c r="BW1395" i="10"/>
  <c r="BW451" i="10"/>
  <c r="BW485" i="10"/>
  <c r="BW537" i="10"/>
  <c r="BW24" i="10"/>
  <c r="BW610" i="10"/>
  <c r="BW641" i="10"/>
  <c r="BW674" i="10"/>
  <c r="BW705" i="10"/>
  <c r="BW738" i="10"/>
  <c r="BW776" i="10"/>
  <c r="BW156" i="10"/>
  <c r="BW864" i="10"/>
  <c r="BW907" i="10"/>
  <c r="BW927" i="10"/>
  <c r="BW953" i="10"/>
  <c r="BW220" i="10"/>
  <c r="BW230" i="10"/>
  <c r="BW233" i="10"/>
  <c r="BW1014" i="10"/>
  <c r="BW1026" i="10"/>
  <c r="BW1035" i="10"/>
  <c r="BW270" i="10"/>
  <c r="BW277" i="10"/>
  <c r="BW283" i="10"/>
  <c r="BW1086" i="10"/>
  <c r="BW1099" i="10"/>
  <c r="BW1111" i="10"/>
  <c r="BW1120" i="10"/>
  <c r="BW327" i="10"/>
  <c r="BW333" i="10"/>
  <c r="BW1161" i="10"/>
  <c r="BW1169" i="10"/>
  <c r="BW361" i="10"/>
  <c r="BW365" i="10"/>
  <c r="BW1209" i="10"/>
  <c r="BW1219" i="10"/>
  <c r="BW392" i="10"/>
  <c r="BW1245" i="10"/>
  <c r="BW1253" i="10"/>
  <c r="BW411" i="10"/>
  <c r="BW1278" i="10"/>
  <c r="BW1284" i="10"/>
  <c r="BW434" i="10"/>
  <c r="BW1311" i="10"/>
  <c r="BW1330" i="10"/>
  <c r="BW1345" i="10"/>
  <c r="BW1360" i="10"/>
  <c r="BW1371" i="10"/>
  <c r="BW1385" i="10"/>
  <c r="BW1397" i="10"/>
  <c r="BW1408" i="10"/>
  <c r="BW501" i="10"/>
  <c r="BW552" i="10"/>
  <c r="BW31" i="10"/>
  <c r="BW50" i="10"/>
  <c r="BW71" i="10"/>
  <c r="BW92" i="10"/>
  <c r="BW114" i="10"/>
  <c r="BW134" i="10"/>
  <c r="BW792" i="10"/>
  <c r="BW835" i="10"/>
  <c r="BW878" i="10"/>
  <c r="BW915" i="10"/>
  <c r="BW195" i="10"/>
  <c r="BW956" i="10"/>
  <c r="BW975" i="10"/>
  <c r="BW989" i="10"/>
  <c r="BW1001" i="10"/>
  <c r="BW247" i="10"/>
  <c r="BW251" i="10"/>
  <c r="BW1043" i="10"/>
  <c r="BW1053" i="10"/>
  <c r="BW1062" i="10"/>
  <c r="BW289" i="10"/>
  <c r="BW297" i="10"/>
  <c r="BW303" i="10"/>
  <c r="BW1116" i="10"/>
  <c r="BW1128" i="10"/>
  <c r="BW1138" i="10"/>
  <c r="BW338" i="10"/>
  <c r="BW343" i="10"/>
  <c r="BW1178" i="10"/>
  <c r="BW1187" i="10"/>
  <c r="BW370" i="10"/>
  <c r="BW375" i="10"/>
  <c r="BW1227" i="10"/>
  <c r="BW1233" i="10"/>
  <c r="BW399" i="10"/>
  <c r="BW1258" i="10"/>
  <c r="BW418" i="10"/>
  <c r="BW419" i="10"/>
  <c r="BW1291" i="10"/>
  <c r="BW1299" i="10"/>
  <c r="BW1318" i="10"/>
  <c r="BW1335" i="10"/>
  <c r="BW1352" i="10"/>
  <c r="BW443" i="10"/>
  <c r="BW1375" i="10"/>
  <c r="BW1388" i="10"/>
  <c r="BW1402" i="10"/>
  <c r="BW1413" i="10"/>
  <c r="BW502" i="10"/>
  <c r="BW553" i="10"/>
  <c r="BW32" i="10"/>
  <c r="BW51" i="10"/>
  <c r="BW72" i="10"/>
  <c r="BW93" i="10"/>
  <c r="BW115" i="10"/>
  <c r="BW135" i="10"/>
  <c r="BW793" i="10"/>
  <c r="BW836" i="10"/>
  <c r="BW879" i="10"/>
  <c r="BW917" i="10"/>
  <c r="BW197" i="10"/>
  <c r="BW958" i="10"/>
  <c r="BW979" i="10"/>
  <c r="BW990" i="10"/>
  <c r="BW1002" i="10"/>
  <c r="BW249" i="10"/>
  <c r="BW253" i="10"/>
  <c r="BW1044" i="10"/>
  <c r="BW1055" i="10"/>
  <c r="BW1065" i="10"/>
  <c r="BW290" i="10"/>
  <c r="BW298" i="10"/>
  <c r="BW305" i="10"/>
  <c r="BW310" i="10"/>
  <c r="BW1129" i="10"/>
  <c r="BW1140" i="10"/>
  <c r="BW341" i="10"/>
  <c r="BW344" i="10"/>
  <c r="BW1179" i="10"/>
  <c r="BW1189" i="10"/>
  <c r="BW372" i="10"/>
  <c r="BW376" i="10"/>
  <c r="BW1229" i="10"/>
  <c r="BW1234" i="10"/>
  <c r="BW401" i="10"/>
  <c r="BW1259" i="10"/>
  <c r="BW1268" i="10"/>
  <c r="BW420" i="10"/>
  <c r="BW1293" i="10"/>
  <c r="BW1300" i="10"/>
  <c r="BW1320" i="10"/>
  <c r="BW1336" i="10"/>
  <c r="BW441" i="10"/>
  <c r="BW1365" i="10"/>
  <c r="BW1376" i="10"/>
  <c r="BW1389" i="10"/>
  <c r="BW1404" i="10"/>
  <c r="BW1414" i="10"/>
  <c r="BW584" i="10"/>
  <c r="BW91" i="10"/>
  <c r="BW789" i="10"/>
  <c r="BW913" i="10"/>
  <c r="BW972" i="10"/>
  <c r="BW244" i="10"/>
  <c r="BW1051" i="10"/>
  <c r="BW295" i="10"/>
  <c r="BW1127" i="10"/>
  <c r="BW342" i="10"/>
  <c r="BW369" i="10"/>
  <c r="BW396" i="10"/>
  <c r="BW416" i="10"/>
  <c r="BW438" i="10"/>
  <c r="BW1350" i="10"/>
  <c r="BW447" i="10"/>
  <c r="BW484" i="10"/>
  <c r="BW607" i="10"/>
  <c r="BW704" i="10"/>
  <c r="BW819" i="10"/>
  <c r="BW194" i="10"/>
  <c r="BW227" i="10"/>
  <c r="BW1024" i="10"/>
  <c r="BW275" i="10"/>
  <c r="BW1098" i="10"/>
  <c r="BW326" i="10"/>
  <c r="BW1168" i="10"/>
  <c r="BW1207" i="10"/>
  <c r="BW1244" i="10"/>
  <c r="BW1276" i="10"/>
  <c r="BW1310" i="10"/>
  <c r="BW1358" i="10"/>
  <c r="BW1396" i="10"/>
  <c r="BW6" i="10"/>
  <c r="BW611" i="10"/>
  <c r="BW706" i="10"/>
  <c r="BW157" i="10"/>
  <c r="BW928" i="10"/>
  <c r="BW985" i="10"/>
  <c r="BW1028" i="10"/>
  <c r="BW278" i="10"/>
  <c r="BW1100" i="10"/>
  <c r="BW328" i="10"/>
  <c r="BW1171" i="10"/>
  <c r="BW1212" i="10"/>
  <c r="BW1246" i="10"/>
  <c r="BW1280" i="10"/>
  <c r="BW1312" i="10"/>
  <c r="BW1362" i="10"/>
  <c r="BW1398" i="10"/>
  <c r="BW498" i="10"/>
  <c r="BW47" i="10"/>
  <c r="BW110" i="10"/>
  <c r="BW832" i="10"/>
  <c r="BW931" i="10"/>
  <c r="BW987" i="10"/>
  <c r="BW1029" i="10"/>
  <c r="BW279" i="10"/>
  <c r="BW1101" i="10"/>
  <c r="BW330" i="10"/>
  <c r="BW1174" i="10"/>
  <c r="BW1214" i="10"/>
  <c r="BW1247" i="10"/>
  <c r="BW1281" i="10"/>
  <c r="BW1313" i="10"/>
  <c r="BW1363" i="10"/>
  <c r="BW1399" i="10"/>
  <c r="BW1372" i="10"/>
  <c r="BW1286" i="10"/>
  <c r="BW499" i="10"/>
  <c r="BW49" i="10"/>
  <c r="BW111" i="10"/>
  <c r="BW834" i="10"/>
  <c r="BW939" i="10"/>
  <c r="BW988" i="10"/>
  <c r="BW1030" i="10"/>
  <c r="BW280" i="10"/>
  <c r="BW1103" i="10"/>
  <c r="BW1136" i="10"/>
  <c r="BW1176" i="10"/>
  <c r="BW1216" i="10"/>
  <c r="BW397" i="10"/>
  <c r="BW1282" i="10"/>
  <c r="BW1316" i="10"/>
  <c r="BW1364" i="10"/>
  <c r="BW1400" i="10"/>
  <c r="BW739" i="10"/>
  <c r="BW1256" i="10"/>
  <c r="BW534" i="10"/>
  <c r="BW640" i="10"/>
  <c r="BW130" i="10"/>
  <c r="BW863" i="10"/>
  <c r="BW950" i="10"/>
  <c r="BW232" i="10"/>
  <c r="BW1033" i="10"/>
  <c r="BW1074" i="10"/>
  <c r="BW1109" i="10"/>
  <c r="BW331" i="10"/>
  <c r="BW360" i="10"/>
  <c r="BW1218" i="10"/>
  <c r="BW1251" i="10"/>
  <c r="BW1283" i="10"/>
  <c r="BW1328" i="10"/>
  <c r="BW1370" i="10"/>
  <c r="BW1407" i="10"/>
  <c r="BW285" i="10"/>
  <c r="BW362" i="10"/>
  <c r="BW1285" i="10"/>
  <c r="BW1409" i="10"/>
  <c r="BW549" i="10"/>
  <c r="BW752" i="10"/>
  <c r="BW875" i="10"/>
  <c r="BW1040" i="10"/>
  <c r="BW287" i="10"/>
  <c r="BW335" i="10"/>
  <c r="BW1222" i="10"/>
  <c r="BW1373" i="10"/>
  <c r="BW207" i="10"/>
  <c r="BW551" i="10"/>
  <c r="BW68" i="10"/>
  <c r="BW133" i="10"/>
  <c r="BW171" i="10"/>
  <c r="BW211" i="10"/>
  <c r="BW240" i="10"/>
  <c r="BW1042" i="10"/>
  <c r="BW288" i="10"/>
  <c r="BW1115" i="10"/>
  <c r="BW336" i="10"/>
  <c r="BW1184" i="10"/>
  <c r="BW1225" i="10"/>
  <c r="BW1257" i="10"/>
  <c r="BW1289" i="10"/>
  <c r="BW1334" i="10"/>
  <c r="BW1374" i="10"/>
  <c r="BW1412" i="10"/>
  <c r="BW25" i="10"/>
  <c r="BW675" i="10"/>
  <c r="BW777" i="10"/>
  <c r="BW910" i="10"/>
  <c r="BW221" i="10"/>
  <c r="BW1015" i="10"/>
  <c r="BW271" i="10"/>
  <c r="BW1088" i="10"/>
  <c r="BW1123" i="10"/>
  <c r="BW1163" i="10"/>
  <c r="BW367" i="10"/>
  <c r="BW394" i="10"/>
  <c r="BW412" i="10"/>
  <c r="BW436" i="10"/>
  <c r="BW1346" i="10"/>
  <c r="BW1386" i="10"/>
  <c r="BW538" i="10"/>
  <c r="BW642" i="10"/>
  <c r="BW865" i="10"/>
  <c r="BW954" i="10"/>
  <c r="BW235" i="10"/>
  <c r="BW1038" i="10"/>
  <c r="BW334" i="10"/>
  <c r="BW1220" i="10"/>
  <c r="BW1255" i="10"/>
  <c r="BW1332" i="10"/>
  <c r="BW67" i="10"/>
  <c r="BW238" i="10"/>
  <c r="BW1114" i="10"/>
  <c r="BW363" i="10"/>
  <c r="BW1333" i="10"/>
  <c r="BW583" i="10"/>
  <c r="BW89" i="10"/>
  <c r="BW788" i="10"/>
  <c r="BW176" i="10"/>
  <c r="BW971" i="10"/>
  <c r="BW242" i="10"/>
  <c r="BW1048" i="10"/>
  <c r="BW293" i="10"/>
  <c r="BW1125" i="10"/>
  <c r="BW1165" i="10"/>
  <c r="BW368" i="10"/>
  <c r="BW395" i="10"/>
  <c r="BW413" i="10"/>
  <c r="BW437" i="10"/>
  <c r="BW1347" i="10"/>
  <c r="BW1387" i="10"/>
  <c r="BW1113" i="10"/>
  <c r="BW452" i="10"/>
  <c r="BW23" i="10"/>
  <c r="BW410" i="10"/>
  <c r="BW671" i="10"/>
  <c r="BW432" i="10"/>
  <c r="BW1158" i="10"/>
  <c r="BW775" i="10"/>
  <c r="BW1344" i="10"/>
  <c r="BW217" i="10"/>
  <c r="BW906" i="10"/>
  <c r="BW1384" i="10"/>
  <c r="BW1085" i="10"/>
  <c r="BW1013" i="10"/>
  <c r="BW269" i="10"/>
  <c r="BW1118" i="10"/>
  <c r="BW1199" i="10"/>
  <c r="BW390" i="10"/>
  <c r="BX453" i="10"/>
  <c r="BX461" i="10"/>
  <c r="BX473" i="10"/>
  <c r="BX483" i="10"/>
  <c r="BX493" i="10"/>
  <c r="BX504" i="10"/>
  <c r="BX516" i="10"/>
  <c r="BX528" i="10"/>
  <c r="BX540" i="10"/>
  <c r="BX550" i="10"/>
  <c r="BX15" i="10"/>
  <c r="BX563" i="10"/>
  <c r="BX22" i="10"/>
  <c r="BX578" i="10"/>
  <c r="BX588" i="10"/>
  <c r="BX600" i="10"/>
  <c r="BX41" i="10"/>
  <c r="BX613" i="10"/>
  <c r="BX48" i="10"/>
  <c r="BX626" i="10"/>
  <c r="BX55" i="10"/>
  <c r="BX639" i="10"/>
  <c r="BX651" i="10"/>
  <c r="BX74" i="10"/>
  <c r="BX664" i="10"/>
  <c r="BX82" i="10"/>
  <c r="BX677" i="10"/>
  <c r="BX90" i="10"/>
  <c r="BX690" i="10"/>
  <c r="BX702" i="10"/>
  <c r="BX703" i="10"/>
  <c r="BX715" i="10"/>
  <c r="BX117" i="10"/>
  <c r="BX728" i="10"/>
  <c r="BX124" i="10"/>
  <c r="BX741" i="10"/>
  <c r="BX132" i="10"/>
  <c r="BX141" i="10"/>
  <c r="BX764" i="10"/>
  <c r="BX774" i="10"/>
  <c r="BX149" i="10"/>
  <c r="BX151" i="10"/>
  <c r="BX803" i="10"/>
  <c r="BX154" i="10"/>
  <c r="BX823" i="10"/>
  <c r="BX462" i="10"/>
  <c r="BX474" i="10"/>
  <c r="BX484" i="10"/>
  <c r="BX494" i="10"/>
  <c r="BX505" i="10"/>
  <c r="BX517" i="10"/>
  <c r="BX529" i="10"/>
  <c r="BX9" i="10"/>
  <c r="BX551" i="10"/>
  <c r="BX16" i="10"/>
  <c r="BX564" i="10"/>
  <c r="BX23" i="10"/>
  <c r="BX579" i="10"/>
  <c r="BX589" i="10"/>
  <c r="BX601" i="10"/>
  <c r="BX42" i="10"/>
  <c r="BX614" i="10"/>
  <c r="BX49" i="10"/>
  <c r="BX627" i="10"/>
  <c r="BX56" i="10"/>
  <c r="BX640" i="10"/>
  <c r="BX652" i="10"/>
  <c r="BX75" i="10"/>
  <c r="BX665" i="10"/>
  <c r="BX83" i="10"/>
  <c r="BX678" i="10"/>
  <c r="BX91" i="10"/>
  <c r="BX691" i="10"/>
  <c r="BX99" i="10"/>
  <c r="BX704" i="10"/>
  <c r="BX716" i="10"/>
  <c r="BX118" i="10"/>
  <c r="BX729" i="10"/>
  <c r="BX125" i="10"/>
  <c r="BX742" i="10"/>
  <c r="BX133" i="10"/>
  <c r="BX756" i="10"/>
  <c r="BX765" i="10"/>
  <c r="BX775" i="10"/>
  <c r="BX784" i="10"/>
  <c r="BX794" i="10"/>
  <c r="BX804" i="10"/>
  <c r="BX155" i="10"/>
  <c r="BX824" i="10"/>
  <c r="BX463" i="10"/>
  <c r="BX475" i="10"/>
  <c r="BX485" i="10"/>
  <c r="BX495" i="10"/>
  <c r="BX506" i="10"/>
  <c r="BX518" i="10"/>
  <c r="BX530" i="10"/>
  <c r="BX10" i="10"/>
  <c r="BX552" i="10"/>
  <c r="BX17" i="10"/>
  <c r="BX565" i="10"/>
  <c r="BX24" i="10"/>
  <c r="BX580" i="10"/>
  <c r="BX590" i="10"/>
  <c r="BX602" i="10"/>
  <c r="BX43" i="10"/>
  <c r="BX615" i="10"/>
  <c r="BX50" i="10"/>
  <c r="BX628" i="10"/>
  <c r="BX57" i="10"/>
  <c r="BX641" i="10"/>
  <c r="BX653" i="10"/>
  <c r="BX76" i="10"/>
  <c r="BX666" i="10"/>
  <c r="BX84" i="10"/>
  <c r="BX679" i="10"/>
  <c r="BX92" i="10"/>
  <c r="BX692" i="10"/>
  <c r="BX100" i="10"/>
  <c r="BX705" i="10"/>
  <c r="BX717" i="10"/>
  <c r="BX119" i="10"/>
  <c r="BX730" i="10"/>
  <c r="BX126" i="10"/>
  <c r="BX743" i="10"/>
  <c r="BX134" i="10"/>
  <c r="BX757" i="10"/>
  <c r="BX766" i="10"/>
  <c r="BX776" i="10"/>
  <c r="BX785" i="10"/>
  <c r="BX795" i="10"/>
  <c r="BX805" i="10"/>
  <c r="BX815" i="10"/>
  <c r="BX825" i="10"/>
  <c r="BX464" i="10"/>
  <c r="BX476" i="10"/>
  <c r="BX6" i="10"/>
  <c r="BX496" i="10"/>
  <c r="BX507" i="10"/>
  <c r="BX519" i="10"/>
  <c r="BX531" i="10"/>
  <c r="BX541" i="10"/>
  <c r="BX553" i="10"/>
  <c r="BX18" i="10"/>
  <c r="BX566" i="10"/>
  <c r="BX25" i="10"/>
  <c r="BX581" i="10"/>
  <c r="BX591" i="10"/>
  <c r="BX603" i="10"/>
  <c r="BX604" i="10"/>
  <c r="BX616" i="10"/>
  <c r="BX51" i="10"/>
  <c r="BX629" i="10"/>
  <c r="BX58" i="10"/>
  <c r="BX642" i="10"/>
  <c r="BX654" i="10"/>
  <c r="BX655" i="10"/>
  <c r="BX667" i="10"/>
  <c r="BX85" i="10"/>
  <c r="BX680" i="10"/>
  <c r="BX93" i="10"/>
  <c r="BX693" i="10"/>
  <c r="BX101" i="10"/>
  <c r="BX706" i="10"/>
  <c r="BX718" i="10"/>
  <c r="BX120" i="10"/>
  <c r="BX731" i="10"/>
  <c r="BX127" i="10"/>
  <c r="BX744" i="10"/>
  <c r="BX135" i="10"/>
  <c r="BX758" i="10"/>
  <c r="BX767" i="10"/>
  <c r="BX777" i="10"/>
  <c r="BX786" i="10"/>
  <c r="BX796" i="10"/>
  <c r="BX806" i="10"/>
  <c r="BX816" i="10"/>
  <c r="BX826" i="10"/>
  <c r="BX454" i="10"/>
  <c r="BX466" i="10"/>
  <c r="BX478" i="10"/>
  <c r="BX486" i="10"/>
  <c r="BX498" i="10"/>
  <c r="BX509" i="10"/>
  <c r="BX521" i="10"/>
  <c r="BX533" i="10"/>
  <c r="BX543" i="10"/>
  <c r="BX555" i="10"/>
  <c r="BX20" i="10"/>
  <c r="BX568" i="10"/>
  <c r="BX27" i="10"/>
  <c r="BX583" i="10"/>
  <c r="BX593" i="10"/>
  <c r="BX34" i="10"/>
  <c r="BX606" i="10"/>
  <c r="BX618" i="10"/>
  <c r="BX53" i="10"/>
  <c r="BX631" i="10"/>
  <c r="BX60" i="10"/>
  <c r="BX644" i="10"/>
  <c r="BX67" i="10"/>
  <c r="BX657" i="10"/>
  <c r="BX669" i="10"/>
  <c r="BX87" i="10"/>
  <c r="BX682" i="10"/>
  <c r="BX95" i="10"/>
  <c r="BX695" i="10"/>
  <c r="BX103" i="10"/>
  <c r="BX708" i="10"/>
  <c r="BX110" i="10"/>
  <c r="BX721" i="10"/>
  <c r="BX733" i="10"/>
  <c r="BX129" i="10"/>
  <c r="BX746" i="10"/>
  <c r="BX137" i="10"/>
  <c r="BX760" i="10"/>
  <c r="BX769" i="10"/>
  <c r="BX779" i="10"/>
  <c r="BX788" i="10"/>
  <c r="BX798" i="10"/>
  <c r="BX808" i="10"/>
  <c r="BX818" i="10"/>
  <c r="BX455" i="10"/>
  <c r="BX467" i="10"/>
  <c r="BX4" i="10"/>
  <c r="BX487" i="10"/>
  <c r="BX499" i="10"/>
  <c r="BX510" i="10"/>
  <c r="BX522" i="10"/>
  <c r="BX534" i="10"/>
  <c r="BX544" i="10"/>
  <c r="BX556" i="10"/>
  <c r="BX21" i="10"/>
  <c r="BX569" i="10"/>
  <c r="BX28" i="10"/>
  <c r="BX584" i="10"/>
  <c r="BX594" i="10"/>
  <c r="BX35" i="10"/>
  <c r="BX607" i="10"/>
  <c r="BX619" i="10"/>
  <c r="BX54" i="10"/>
  <c r="BX632" i="10"/>
  <c r="BX61" i="10"/>
  <c r="BX645" i="10"/>
  <c r="BX68" i="10"/>
  <c r="BX658" i="10"/>
  <c r="BX670" i="10"/>
  <c r="BX671" i="10"/>
  <c r="BX683" i="10"/>
  <c r="BX96" i="10"/>
  <c r="BX696" i="10"/>
  <c r="BX104" i="10"/>
  <c r="BX709" i="10"/>
  <c r="BX111" i="10"/>
  <c r="BX722" i="10"/>
  <c r="BX734" i="10"/>
  <c r="BX130" i="10"/>
  <c r="BX747" i="10"/>
  <c r="BX138" i="10"/>
  <c r="BX761" i="10"/>
  <c r="BX770" i="10"/>
  <c r="BX780" i="10"/>
  <c r="BX789" i="10"/>
  <c r="BX799" i="10"/>
  <c r="BX809" i="10"/>
  <c r="BX819" i="10"/>
  <c r="BX472" i="10"/>
  <c r="BX492" i="10"/>
  <c r="BX515" i="10"/>
  <c r="BX539" i="10"/>
  <c r="BX14" i="10"/>
  <c r="BX574" i="10"/>
  <c r="BX587" i="10"/>
  <c r="BX40" i="10"/>
  <c r="BX47" i="10"/>
  <c r="BX637" i="10"/>
  <c r="BX650" i="10"/>
  <c r="BX663" i="10"/>
  <c r="BX676" i="10"/>
  <c r="BX689" i="10"/>
  <c r="BX109" i="10"/>
  <c r="BX116" i="10"/>
  <c r="BX123" i="10"/>
  <c r="BX752" i="10"/>
  <c r="BX144" i="10"/>
  <c r="BX148" i="10"/>
  <c r="BX802" i="10"/>
  <c r="BX822" i="10"/>
  <c r="BX836" i="10"/>
  <c r="BX844" i="10"/>
  <c r="BX477" i="10"/>
  <c r="BX497" i="10"/>
  <c r="BX520" i="10"/>
  <c r="BX542" i="10"/>
  <c r="BX19" i="10"/>
  <c r="BX26" i="10"/>
  <c r="BX592" i="10"/>
  <c r="BX605" i="10"/>
  <c r="BX52" i="10"/>
  <c r="BX59" i="10"/>
  <c r="BX66" i="10"/>
  <c r="BX668" i="10"/>
  <c r="BX681" i="10"/>
  <c r="BX694" i="10"/>
  <c r="BX707" i="10"/>
  <c r="BX720" i="10"/>
  <c r="BX128" i="10"/>
  <c r="BX136" i="10"/>
  <c r="BX768" i="10"/>
  <c r="BX787" i="10"/>
  <c r="BX807" i="10"/>
  <c r="BX827" i="10"/>
  <c r="BX160" i="10"/>
  <c r="BX845" i="10"/>
  <c r="BX856" i="10"/>
  <c r="BX167" i="10"/>
  <c r="BX170" i="10"/>
  <c r="BX172" i="10"/>
  <c r="BX895" i="10"/>
  <c r="BX905" i="10"/>
  <c r="BX182" i="10"/>
  <c r="BX920" i="10"/>
  <c r="BX192" i="10"/>
  <c r="BX934" i="10"/>
  <c r="BX200" i="10"/>
  <c r="BX948" i="10"/>
  <c r="BX210" i="10"/>
  <c r="BX963" i="10"/>
  <c r="BX219" i="10"/>
  <c r="BX978" i="10"/>
  <c r="BX228" i="10"/>
  <c r="BX993" i="10"/>
  <c r="BX236" i="10"/>
  <c r="BX1007" i="10"/>
  <c r="BX245" i="10"/>
  <c r="BX1022" i="10"/>
  <c r="BX254" i="10"/>
  <c r="BX1036" i="10"/>
  <c r="BX262" i="10"/>
  <c r="BX1049" i="10"/>
  <c r="BX1061" i="10"/>
  <c r="BX1063" i="10"/>
  <c r="BX1075" i="10"/>
  <c r="BX1077" i="10"/>
  <c r="BX1089" i="10"/>
  <c r="BX1092" i="10"/>
  <c r="BX301" i="10"/>
  <c r="BX1107" i="10"/>
  <c r="BX311" i="10"/>
  <c r="BX1121" i="10"/>
  <c r="BX1133" i="10"/>
  <c r="BX1134" i="10"/>
  <c r="BX1146" i="10"/>
  <c r="BX339" i="10"/>
  <c r="BX1159" i="10"/>
  <c r="BX347" i="10"/>
  <c r="BX1172" i="10"/>
  <c r="BX354" i="10"/>
  <c r="BX1185" i="10"/>
  <c r="BX1197" i="10"/>
  <c r="BX373" i="10"/>
  <c r="BX1210" i="10"/>
  <c r="BX380" i="10"/>
  <c r="BX1223" i="10"/>
  <c r="BX388" i="10"/>
  <c r="BX1236" i="10"/>
  <c r="BX1248" i="10"/>
  <c r="BX407" i="10"/>
  <c r="BX1261" i="10"/>
  <c r="BX414" i="10"/>
  <c r="BX1274" i="10"/>
  <c r="BX422" i="10"/>
  <c r="BX1287" i="10"/>
  <c r="BX430" i="10"/>
  <c r="BX1302" i="10"/>
  <c r="BX1314" i="10"/>
  <c r="BX1326" i="10"/>
  <c r="BX440" i="10"/>
  <c r="BX1348" i="10"/>
  <c r="BX1358" i="10"/>
  <c r="BX445" i="10"/>
  <c r="BX1378" i="10"/>
  <c r="BX1389" i="10"/>
  <c r="BX1400" i="10"/>
  <c r="BX1409" i="10"/>
  <c r="BX456" i="10"/>
  <c r="BX479" i="10"/>
  <c r="BX500" i="10"/>
  <c r="BX523" i="10"/>
  <c r="BX545" i="10"/>
  <c r="BX558" i="10"/>
  <c r="BX29" i="10"/>
  <c r="BX595" i="10"/>
  <c r="BX608" i="10"/>
  <c r="BX621" i="10"/>
  <c r="BX62" i="10"/>
  <c r="BX69" i="10"/>
  <c r="BX77" i="10"/>
  <c r="BX684" i="10"/>
  <c r="BX697" i="10"/>
  <c r="BX710" i="10"/>
  <c r="BX723" i="10"/>
  <c r="BX131" i="10"/>
  <c r="BX139" i="10"/>
  <c r="BX771" i="10"/>
  <c r="BX790" i="10"/>
  <c r="BX810" i="10"/>
  <c r="BX828" i="10"/>
  <c r="BX161" i="10"/>
  <c r="BX846" i="10"/>
  <c r="BX165" i="10"/>
  <c r="BX168" i="10"/>
  <c r="BX875" i="10"/>
  <c r="BX173" i="10"/>
  <c r="BX174" i="10"/>
  <c r="BX906" i="10"/>
  <c r="BX183" i="10"/>
  <c r="BX921" i="10"/>
  <c r="BX193" i="10"/>
  <c r="BX935" i="10"/>
  <c r="BX201" i="10"/>
  <c r="BX949" i="10"/>
  <c r="BX211" i="10"/>
  <c r="BX964" i="10"/>
  <c r="BX220" i="10"/>
  <c r="BX979" i="10"/>
  <c r="BX229" i="10"/>
  <c r="BX994" i="10"/>
  <c r="BX237" i="10"/>
  <c r="BX1008" i="10"/>
  <c r="BX246" i="10"/>
  <c r="BX1023" i="10"/>
  <c r="BX255" i="10"/>
  <c r="BX1037" i="10"/>
  <c r="BX263" i="10"/>
  <c r="BX1050" i="10"/>
  <c r="BX272" i="10"/>
  <c r="BX1064" i="10"/>
  <c r="BX282" i="10"/>
  <c r="BX1078" i="10"/>
  <c r="BX292" i="10"/>
  <c r="BX1093" i="10"/>
  <c r="BX302" i="10"/>
  <c r="BX1108" i="10"/>
  <c r="BX312" i="10"/>
  <c r="BX1122" i="10"/>
  <c r="BX320" i="10"/>
  <c r="BX1135" i="10"/>
  <c r="BX1147" i="10"/>
  <c r="BX340" i="10"/>
  <c r="BX1160" i="10"/>
  <c r="BX348" i="10"/>
  <c r="BX1173" i="10"/>
  <c r="BX355" i="10"/>
  <c r="BX1186" i="10"/>
  <c r="BX1198" i="10"/>
  <c r="BX374" i="10"/>
  <c r="BX1211" i="10"/>
  <c r="BX381" i="10"/>
  <c r="BX1224" i="10"/>
  <c r="BX389" i="10"/>
  <c r="BX1237" i="10"/>
  <c r="BX1249" i="10"/>
  <c r="BX1250" i="10"/>
  <c r="BX1262" i="10"/>
  <c r="BX415" i="10"/>
  <c r="BX1275" i="10"/>
  <c r="BX423" i="10"/>
  <c r="BX1288" i="10"/>
  <c r="BX431" i="10"/>
  <c r="BX1303" i="10"/>
  <c r="BX1315" i="10"/>
  <c r="BX1327" i="10"/>
  <c r="BX1337" i="10"/>
  <c r="BX1349" i="10"/>
  <c r="BX1359" i="10"/>
  <c r="BX446" i="10"/>
  <c r="BX1379" i="10"/>
  <c r="BX1390" i="10"/>
  <c r="BX1401" i="10"/>
  <c r="BX1410" i="10"/>
  <c r="BX457" i="10"/>
  <c r="BX480" i="10"/>
  <c r="BX8" i="10"/>
  <c r="BX524" i="10"/>
  <c r="BX546" i="10"/>
  <c r="BX559" i="10"/>
  <c r="BX30" i="10"/>
  <c r="BX596" i="10"/>
  <c r="BX609" i="10"/>
  <c r="BX622" i="10"/>
  <c r="BX63" i="10"/>
  <c r="BX70" i="10"/>
  <c r="BX78" i="10"/>
  <c r="BX685" i="10"/>
  <c r="BX698" i="10"/>
  <c r="BX711" i="10"/>
  <c r="BX724" i="10"/>
  <c r="BX737" i="10"/>
  <c r="BX140" i="10"/>
  <c r="BX772" i="10"/>
  <c r="BX791" i="10"/>
  <c r="BX811" i="10"/>
  <c r="BX158" i="10"/>
  <c r="BX837" i="10"/>
  <c r="BX847" i="10"/>
  <c r="BX166" i="10"/>
  <c r="BX866" i="10"/>
  <c r="BX171" i="10"/>
  <c r="BX885" i="10"/>
  <c r="BX175" i="10"/>
  <c r="BX907" i="10"/>
  <c r="BX184" i="10"/>
  <c r="BX922" i="10"/>
  <c r="BX194" i="10"/>
  <c r="BX936" i="10"/>
  <c r="BX202" i="10"/>
  <c r="BX950" i="10"/>
  <c r="BX212" i="10"/>
  <c r="BX965" i="10"/>
  <c r="BX221" i="10"/>
  <c r="BX980" i="10"/>
  <c r="BX230" i="10"/>
  <c r="BX995" i="10"/>
  <c r="BX238" i="10"/>
  <c r="BX1009" i="10"/>
  <c r="BX247" i="10"/>
  <c r="BX1024" i="10"/>
  <c r="BX256" i="10"/>
  <c r="BX1038" i="10"/>
  <c r="BX264" i="10"/>
  <c r="BX1051" i="10"/>
  <c r="BX273" i="10"/>
  <c r="BX1065" i="10"/>
  <c r="BX283" i="10"/>
  <c r="BX1079" i="10"/>
  <c r="BX293" i="10"/>
  <c r="BX1094" i="10"/>
  <c r="BX303" i="10"/>
  <c r="BX1109" i="10"/>
  <c r="BX313" i="10"/>
  <c r="BX1123" i="10"/>
  <c r="BX321" i="10"/>
  <c r="BX1136" i="10"/>
  <c r="BX1148" i="10"/>
  <c r="BX341" i="10"/>
  <c r="BX1161" i="10"/>
  <c r="BX349" i="10"/>
  <c r="BX1174" i="10"/>
  <c r="BX356" i="10"/>
  <c r="BX1187" i="10"/>
  <c r="BX458" i="10"/>
  <c r="BX481" i="10"/>
  <c r="BX501" i="10"/>
  <c r="BX525" i="10"/>
  <c r="BX547" i="10"/>
  <c r="BX560" i="10"/>
  <c r="BX575" i="10"/>
  <c r="BX597" i="10"/>
  <c r="BX610" i="10"/>
  <c r="BX623" i="10"/>
  <c r="BX64" i="10"/>
  <c r="BX71" i="10"/>
  <c r="BX79" i="10"/>
  <c r="BX686" i="10"/>
  <c r="BX699" i="10"/>
  <c r="BX712" i="10"/>
  <c r="BX725" i="10"/>
  <c r="BX738" i="10"/>
  <c r="BX753" i="10"/>
  <c r="BX145" i="10"/>
  <c r="BX792" i="10"/>
  <c r="BX812" i="10"/>
  <c r="BX159" i="10"/>
  <c r="BX838" i="10"/>
  <c r="BX848" i="10"/>
  <c r="BX857" i="10"/>
  <c r="BX867" i="10"/>
  <c r="BX876" i="10"/>
  <c r="BX886" i="10"/>
  <c r="BX896" i="10"/>
  <c r="BX908" i="10"/>
  <c r="BX911" i="10"/>
  <c r="BX923" i="10"/>
  <c r="BX925" i="10"/>
  <c r="BX937" i="10"/>
  <c r="BX203" i="10"/>
  <c r="BX951" i="10"/>
  <c r="BX213" i="10"/>
  <c r="BX966" i="10"/>
  <c r="BX222" i="10"/>
  <c r="BX981" i="10"/>
  <c r="BX231" i="10"/>
  <c r="BX996" i="10"/>
  <c r="BX239" i="10"/>
  <c r="BX1010" i="10"/>
  <c r="BX248" i="10"/>
  <c r="BX1025" i="10"/>
  <c r="BX257" i="10"/>
  <c r="BX1039" i="10"/>
  <c r="BX265" i="10"/>
  <c r="BX1052" i="10"/>
  <c r="BX274" i="10"/>
  <c r="BX1066" i="10"/>
  <c r="BX284" i="10"/>
  <c r="BX1080" i="10"/>
  <c r="BX294" i="10"/>
  <c r="BX1095" i="10"/>
  <c r="BX304" i="10"/>
  <c r="BX1110" i="10"/>
  <c r="BX314" i="10"/>
  <c r="BX1124" i="10"/>
  <c r="BX322" i="10"/>
  <c r="BX1137" i="10"/>
  <c r="BX1149" i="10"/>
  <c r="BX1150" i="10"/>
  <c r="BX1162" i="10"/>
  <c r="BX350" i="10"/>
  <c r="BX1175" i="10"/>
  <c r="BX357" i="10"/>
  <c r="BX1188" i="10"/>
  <c r="BX364" i="10"/>
  <c r="BX1201" i="10"/>
  <c r="BX1213" i="10"/>
  <c r="BX383" i="10"/>
  <c r="BX1226" i="10"/>
  <c r="BX391" i="10"/>
  <c r="BX1239" i="10"/>
  <c r="BX459" i="10"/>
  <c r="BX5" i="10"/>
  <c r="BX502" i="10"/>
  <c r="BX526" i="10"/>
  <c r="BX548" i="10"/>
  <c r="BX561" i="10"/>
  <c r="BX576" i="10"/>
  <c r="BX598" i="10"/>
  <c r="BX611" i="10"/>
  <c r="BX624" i="10"/>
  <c r="BX65" i="10"/>
  <c r="BX72" i="10"/>
  <c r="BX80" i="10"/>
  <c r="BX88" i="10"/>
  <c r="BX700" i="10"/>
  <c r="BX713" i="10"/>
  <c r="BX726" i="10"/>
  <c r="BX739" i="10"/>
  <c r="BX754" i="10"/>
  <c r="BX146" i="10"/>
  <c r="BX793" i="10"/>
  <c r="BX813" i="10"/>
  <c r="BX829" i="10"/>
  <c r="BX839" i="10"/>
  <c r="BX849" i="10"/>
  <c r="BX858" i="10"/>
  <c r="BX868" i="10"/>
  <c r="BX877" i="10"/>
  <c r="BX887" i="10"/>
  <c r="BX897" i="10"/>
  <c r="BX909" i="10"/>
  <c r="BX912" i="10"/>
  <c r="BX924" i="10"/>
  <c r="BX926" i="10"/>
  <c r="BX938" i="10"/>
  <c r="BX204" i="10"/>
  <c r="BX952" i="10"/>
  <c r="BX955" i="10"/>
  <c r="BX967" i="10"/>
  <c r="BX970" i="10"/>
  <c r="BX982" i="10"/>
  <c r="BX985" i="10"/>
  <c r="BX997" i="10"/>
  <c r="BX240" i="10"/>
  <c r="BX1011" i="10"/>
  <c r="BX249" i="10"/>
  <c r="BX1026" i="10"/>
  <c r="BX258" i="10"/>
  <c r="BX1040" i="10"/>
  <c r="BX460" i="10"/>
  <c r="BX482" i="10"/>
  <c r="BX503" i="10"/>
  <c r="BX527" i="10"/>
  <c r="BX549" i="10"/>
  <c r="BX562" i="10"/>
  <c r="BX577" i="10"/>
  <c r="BX599" i="10"/>
  <c r="BX612" i="10"/>
  <c r="BX625" i="10"/>
  <c r="BX638" i="10"/>
  <c r="BX73" i="10"/>
  <c r="BX81" i="10"/>
  <c r="BX89" i="10"/>
  <c r="BX701" i="10"/>
  <c r="BX714" i="10"/>
  <c r="BX727" i="10"/>
  <c r="BX740" i="10"/>
  <c r="BX755" i="10"/>
  <c r="BX773" i="10"/>
  <c r="BX150" i="10"/>
  <c r="BX814" i="10"/>
  <c r="BX830" i="10"/>
  <c r="BX840" i="10"/>
  <c r="BX850" i="10"/>
  <c r="BX859" i="10"/>
  <c r="BX869" i="10"/>
  <c r="BX878" i="10"/>
  <c r="BX888" i="10"/>
  <c r="BX898" i="10"/>
  <c r="BX910" i="10"/>
  <c r="BX913" i="10"/>
  <c r="BX185" i="10"/>
  <c r="BX927" i="10"/>
  <c r="BX939" i="10"/>
  <c r="BX941" i="10"/>
  <c r="BX953" i="10"/>
  <c r="BX956" i="10"/>
  <c r="BX968" i="10"/>
  <c r="BX971" i="10"/>
  <c r="BX983" i="10"/>
  <c r="BX986" i="10"/>
  <c r="BX998" i="10"/>
  <c r="BX241" i="10"/>
  <c r="BX1012" i="10"/>
  <c r="BX250" i="10"/>
  <c r="BX1027" i="10"/>
  <c r="BX259" i="10"/>
  <c r="BX1041" i="10"/>
  <c r="BX267" i="10"/>
  <c r="BX1054" i="10"/>
  <c r="BX276" i="10"/>
  <c r="BX1068" i="10"/>
  <c r="BX286" i="10"/>
  <c r="BX1082" i="10"/>
  <c r="BX296" i="10"/>
  <c r="BX1097" i="10"/>
  <c r="BX306" i="10"/>
  <c r="BX1112" i="10"/>
  <c r="BX316" i="10"/>
  <c r="BX1126" i="10"/>
  <c r="BX324" i="10"/>
  <c r="BX1139" i="10"/>
  <c r="BX332" i="10"/>
  <c r="BX1152" i="10"/>
  <c r="BX1164" i="10"/>
  <c r="BX352" i="10"/>
  <c r="BX1177" i="10"/>
  <c r="BX359" i="10"/>
  <c r="BX1190" i="10"/>
  <c r="BX366" i="10"/>
  <c r="BX1203" i="10"/>
  <c r="BX1215" i="10"/>
  <c r="BX385" i="10"/>
  <c r="BX1228" i="10"/>
  <c r="BX393" i="10"/>
  <c r="BX1241" i="10"/>
  <c r="BX400" i="10"/>
  <c r="BX1254" i="10"/>
  <c r="BX1266" i="10"/>
  <c r="BX1267" i="10"/>
  <c r="BX1279" i="10"/>
  <c r="BX427" i="10"/>
  <c r="BX1292" i="10"/>
  <c r="BX435" i="10"/>
  <c r="BX1307" i="10"/>
  <c r="BX1319" i="10"/>
  <c r="BX1331" i="10"/>
  <c r="BX1341" i="10"/>
  <c r="BX1353" i="10"/>
  <c r="BX1363" i="10"/>
  <c r="BX1371" i="10"/>
  <c r="BX1383" i="10"/>
  <c r="BX1393" i="10"/>
  <c r="BX1405" i="10"/>
  <c r="BX1413" i="10"/>
  <c r="BX470" i="10"/>
  <c r="BX490" i="10"/>
  <c r="BX513" i="10"/>
  <c r="BX537" i="10"/>
  <c r="BX12" i="10"/>
  <c r="BX572" i="10"/>
  <c r="BX31" i="10"/>
  <c r="BX38" i="10"/>
  <c r="BX45" i="10"/>
  <c r="BX635" i="10"/>
  <c r="BX648" i="10"/>
  <c r="BX661" i="10"/>
  <c r="BX674" i="10"/>
  <c r="BX687" i="10"/>
  <c r="BX107" i="10"/>
  <c r="BX114" i="10"/>
  <c r="BX121" i="10"/>
  <c r="BX750" i="10"/>
  <c r="BX762" i="10"/>
  <c r="BX783" i="10"/>
  <c r="BX152" i="10"/>
  <c r="BX156" i="10"/>
  <c r="BX834" i="10"/>
  <c r="BX842" i="10"/>
  <c r="BX853" i="10"/>
  <c r="BX863" i="10"/>
  <c r="BX873" i="10"/>
  <c r="BX882" i="10"/>
  <c r="BX892" i="10"/>
  <c r="BX902" i="10"/>
  <c r="BX179" i="10"/>
  <c r="BX917" i="10"/>
  <c r="BX189" i="10"/>
  <c r="BX931" i="10"/>
  <c r="BX197" i="10"/>
  <c r="BX945" i="10"/>
  <c r="BX207" i="10"/>
  <c r="BX960" i="10"/>
  <c r="BX216" i="10"/>
  <c r="BX975" i="10"/>
  <c r="BX225" i="10"/>
  <c r="BX990" i="10"/>
  <c r="BX233" i="10"/>
  <c r="BX1004" i="10"/>
  <c r="BX242" i="10"/>
  <c r="BX1019" i="10"/>
  <c r="BX251" i="10"/>
  <c r="BX1033" i="10"/>
  <c r="BX1045" i="10"/>
  <c r="BX271" i="10"/>
  <c r="BX1058" i="10"/>
  <c r="BX280" i="10"/>
  <c r="BX1072" i="10"/>
  <c r="BX290" i="10"/>
  <c r="BX1086" i="10"/>
  <c r="BX300" i="10"/>
  <c r="BX1101" i="10"/>
  <c r="BX1104" i="10"/>
  <c r="BX1116" i="10"/>
  <c r="BX1118" i="10"/>
  <c r="BX1130" i="10"/>
  <c r="BX328" i="10"/>
  <c r="BX1143" i="10"/>
  <c r="BX336" i="10"/>
  <c r="BX1156" i="10"/>
  <c r="BX344" i="10"/>
  <c r="BX1169" i="10"/>
  <c r="BX1181" i="10"/>
  <c r="BX363" i="10"/>
  <c r="BX1194" i="10"/>
  <c r="BX370" i="10"/>
  <c r="BX1207" i="10"/>
  <c r="BX377" i="10"/>
  <c r="BX1220" i="10"/>
  <c r="BX1232" i="10"/>
  <c r="BX1233" i="10"/>
  <c r="BX1245" i="10"/>
  <c r="BX404" i="10"/>
  <c r="BX1258" i="10"/>
  <c r="BX411" i="10"/>
  <c r="BX1271" i="10"/>
  <c r="BX419" i="10"/>
  <c r="BX1284" i="10"/>
  <c r="BX1296" i="10"/>
  <c r="BX1299" i="10"/>
  <c r="BX1311" i="10"/>
  <c r="BX1323" i="10"/>
  <c r="BX1335" i="10"/>
  <c r="BX1345" i="10"/>
  <c r="BX1356" i="10"/>
  <c r="BX1366" i="10"/>
  <c r="BX1375" i="10"/>
  <c r="BX1387" i="10"/>
  <c r="BX1397" i="10"/>
  <c r="BX451" i="10"/>
  <c r="BX1417" i="10"/>
  <c r="BX508" i="10"/>
  <c r="BX567" i="10"/>
  <c r="BX617" i="10"/>
  <c r="BX656" i="10"/>
  <c r="BX102" i="10"/>
  <c r="BX745" i="10"/>
  <c r="BX797" i="10"/>
  <c r="BX841" i="10"/>
  <c r="BX864" i="10"/>
  <c r="BX889" i="10"/>
  <c r="BX178" i="10"/>
  <c r="BX191" i="10"/>
  <c r="BX943" i="10"/>
  <c r="BX961" i="10"/>
  <c r="BX984" i="10"/>
  <c r="BX232" i="10"/>
  <c r="BX244" i="10"/>
  <c r="BX1031" i="10"/>
  <c r="BX270" i="10"/>
  <c r="BX279" i="10"/>
  <c r="BX289" i="10"/>
  <c r="BX299" i="10"/>
  <c r="BX309" i="10"/>
  <c r="BX319" i="10"/>
  <c r="BX327" i="10"/>
  <c r="BX335" i="10"/>
  <c r="BX343" i="10"/>
  <c r="BX1180" i="10"/>
  <c r="BX1193" i="10"/>
  <c r="BX1204" i="10"/>
  <c r="BX382" i="10"/>
  <c r="BX386" i="10"/>
  <c r="BX1243" i="10"/>
  <c r="BX1251" i="10"/>
  <c r="BX409" i="10"/>
  <c r="BX1276" i="10"/>
  <c r="BX429" i="10"/>
  <c r="BX432" i="10"/>
  <c r="BX1309" i="10"/>
  <c r="BX1328" i="10"/>
  <c r="BX1343" i="10"/>
  <c r="BX1360" i="10"/>
  <c r="BX1373" i="10"/>
  <c r="BX1391" i="10"/>
  <c r="BX1406" i="10"/>
  <c r="BX511" i="10"/>
  <c r="BX570" i="10"/>
  <c r="BX620" i="10"/>
  <c r="BX659" i="10"/>
  <c r="BX105" i="10"/>
  <c r="BX748" i="10"/>
  <c r="BX800" i="10"/>
  <c r="BX162" i="10"/>
  <c r="BX865" i="10"/>
  <c r="BX890" i="10"/>
  <c r="BX180" i="10"/>
  <c r="BX928" i="10"/>
  <c r="BX944" i="10"/>
  <c r="BX962" i="10"/>
  <c r="BX223" i="10"/>
  <c r="BX234" i="10"/>
  <c r="BX1016" i="10"/>
  <c r="BX1032" i="10"/>
  <c r="BX1047" i="10"/>
  <c r="BX281" i="10"/>
  <c r="BX291" i="10"/>
  <c r="BX1090" i="10"/>
  <c r="BX1105" i="10"/>
  <c r="BX1119" i="10"/>
  <c r="BX329" i="10"/>
  <c r="BX337" i="10"/>
  <c r="BX345" i="10"/>
  <c r="BX1182" i="10"/>
  <c r="BX1195" i="10"/>
  <c r="BX1205" i="10"/>
  <c r="BX384" i="10"/>
  <c r="BX387" i="10"/>
  <c r="BX1244" i="10"/>
  <c r="BX1252" i="10"/>
  <c r="BX410" i="10"/>
  <c r="BX1277" i="10"/>
  <c r="BX1283" i="10"/>
  <c r="BX433" i="10"/>
  <c r="BX1310" i="10"/>
  <c r="BX1329" i="10"/>
  <c r="BX1344" i="10"/>
  <c r="BX1361" i="10"/>
  <c r="BX1374" i="10"/>
  <c r="BX448" i="10"/>
  <c r="BX450" i="10"/>
  <c r="BX512" i="10"/>
  <c r="BX571" i="10"/>
  <c r="BX44" i="10"/>
  <c r="BX660" i="10"/>
  <c r="BX106" i="10"/>
  <c r="BX749" i="10"/>
  <c r="BX801" i="10"/>
  <c r="BX163" i="10"/>
  <c r="BX870" i="10"/>
  <c r="BX891" i="10"/>
  <c r="BX181" i="10"/>
  <c r="BX929" i="10"/>
  <c r="BX946" i="10"/>
  <c r="BX969" i="10"/>
  <c r="BX224" i="10"/>
  <c r="BX235" i="10"/>
  <c r="BX1017" i="10"/>
  <c r="BX1034" i="10"/>
  <c r="BX1048" i="10"/>
  <c r="BX1062" i="10"/>
  <c r="BX1076" i="10"/>
  <c r="BX1091" i="10"/>
  <c r="BX1106" i="10"/>
  <c r="BX1120" i="10"/>
  <c r="BX330" i="10"/>
  <c r="BX338" i="10"/>
  <c r="BX346" i="10"/>
  <c r="BX353" i="10"/>
  <c r="BX1196" i="10"/>
  <c r="BX1206" i="10"/>
  <c r="BX1217" i="10"/>
  <c r="BX390" i="10"/>
  <c r="BX1246" i="10"/>
  <c r="BX1253" i="10"/>
  <c r="BX412" i="10"/>
  <c r="BX1278" i="10"/>
  <c r="BX1285" i="10"/>
  <c r="BX434" i="10"/>
  <c r="BX1312" i="10"/>
  <c r="BX1330" i="10"/>
  <c r="BX1346" i="10"/>
  <c r="BX1362" i="10"/>
  <c r="BX1376" i="10"/>
  <c r="BX1392" i="10"/>
  <c r="BX1407" i="10"/>
  <c r="BX514" i="10"/>
  <c r="BX573" i="10"/>
  <c r="BX46" i="10"/>
  <c r="BX662" i="10"/>
  <c r="BX108" i="10"/>
  <c r="BX751" i="10"/>
  <c r="BX153" i="10"/>
  <c r="BX843" i="10"/>
  <c r="BX871" i="10"/>
  <c r="BX893" i="10"/>
  <c r="BX914" i="10"/>
  <c r="BX930" i="10"/>
  <c r="BX947" i="10"/>
  <c r="BX214" i="10"/>
  <c r="BX226" i="10"/>
  <c r="BX1001" i="10"/>
  <c r="BX1018" i="10"/>
  <c r="BX1035" i="10"/>
  <c r="BX1053" i="10"/>
  <c r="BX1067" i="10"/>
  <c r="BX1081" i="10"/>
  <c r="BX1096" i="10"/>
  <c r="BX1111" i="10"/>
  <c r="BX1125" i="10"/>
  <c r="BX1138" i="10"/>
  <c r="BX1151" i="10"/>
  <c r="BX351" i="10"/>
  <c r="BX358" i="10"/>
  <c r="BX1199" i="10"/>
  <c r="BX1208" i="10"/>
  <c r="BX1218" i="10"/>
  <c r="BX392" i="10"/>
  <c r="BX1247" i="10"/>
  <c r="BX1255" i="10"/>
  <c r="BX413" i="10"/>
  <c r="BX1280" i="10"/>
  <c r="BX1286" i="10"/>
  <c r="BX436" i="10"/>
  <c r="BX1313" i="10"/>
  <c r="BX1332" i="10"/>
  <c r="BX1347" i="10"/>
  <c r="BX1364" i="10"/>
  <c r="BX1377" i="10"/>
  <c r="BX1394" i="10"/>
  <c r="BX1408" i="10"/>
  <c r="BX465" i="10"/>
  <c r="BX532" i="10"/>
  <c r="BX582" i="10"/>
  <c r="BX630" i="10"/>
  <c r="BX86" i="10"/>
  <c r="BX719" i="10"/>
  <c r="BX759" i="10"/>
  <c r="BX817" i="10"/>
  <c r="BX164" i="10"/>
  <c r="BX872" i="10"/>
  <c r="BX894" i="10"/>
  <c r="BX915" i="10"/>
  <c r="BX932" i="10"/>
  <c r="BX954" i="10"/>
  <c r="BX215" i="10"/>
  <c r="BX227" i="10"/>
  <c r="BX1002" i="10"/>
  <c r="BX1020" i="10"/>
  <c r="BX1042" i="10"/>
  <c r="BX1055" i="10"/>
  <c r="BX1069" i="10"/>
  <c r="BX1083" i="10"/>
  <c r="BX1098" i="10"/>
  <c r="BX1113" i="10"/>
  <c r="BX1127" i="10"/>
  <c r="BX1140" i="10"/>
  <c r="BX1153" i="10"/>
  <c r="BX1166" i="10"/>
  <c r="BX360" i="10"/>
  <c r="BX365" i="10"/>
  <c r="BX1209" i="10"/>
  <c r="BX1219" i="10"/>
  <c r="BX394" i="10"/>
  <c r="BX397" i="10"/>
  <c r="BX1256" i="10"/>
  <c r="BX416" i="10"/>
  <c r="BX1281" i="10"/>
  <c r="BX1289" i="10"/>
  <c r="BX437" i="10"/>
  <c r="BX1316" i="10"/>
  <c r="BX1333" i="10"/>
  <c r="BX1350" i="10"/>
  <c r="BX443" i="10"/>
  <c r="BX1380" i="10"/>
  <c r="BX1395" i="10"/>
  <c r="BX452" i="10"/>
  <c r="BX468" i="10"/>
  <c r="BX535" i="10"/>
  <c r="BX585" i="10"/>
  <c r="BX633" i="10"/>
  <c r="BX672" i="10"/>
  <c r="BX112" i="10"/>
  <c r="BX142" i="10"/>
  <c r="BX820" i="10"/>
  <c r="BX851" i="10"/>
  <c r="BX874" i="10"/>
  <c r="BX899" i="10"/>
  <c r="BX916" i="10"/>
  <c r="BX933" i="10"/>
  <c r="BX205" i="10"/>
  <c r="BX217" i="10"/>
  <c r="BX987" i="10"/>
  <c r="BX1003" i="10"/>
  <c r="BX1021" i="10"/>
  <c r="BX1043" i="10"/>
  <c r="BX1056" i="10"/>
  <c r="BX1070" i="10"/>
  <c r="BX1084" i="10"/>
  <c r="BX1099" i="10"/>
  <c r="BX1114" i="10"/>
  <c r="BX1128" i="10"/>
  <c r="BX1141" i="10"/>
  <c r="BX1154" i="10"/>
  <c r="BX1167" i="10"/>
  <c r="BX361" i="10"/>
  <c r="BX367" i="10"/>
  <c r="BX1212" i="10"/>
  <c r="BX1221" i="10"/>
  <c r="BX395" i="10"/>
  <c r="BX398" i="10"/>
  <c r="BX1257" i="10"/>
  <c r="BX417" i="10"/>
  <c r="BX1282" i="10"/>
  <c r="BX1290" i="10"/>
  <c r="BX438" i="10"/>
  <c r="BX1317" i="10"/>
  <c r="BX1334" i="10"/>
  <c r="BX1351" i="10"/>
  <c r="BX1365" i="10"/>
  <c r="BX1381" i="10"/>
  <c r="BX1396" i="10"/>
  <c r="BX1411" i="10"/>
  <c r="BX489" i="10"/>
  <c r="BX11" i="10"/>
  <c r="BX37" i="10"/>
  <c r="BX647" i="10"/>
  <c r="BX98" i="10"/>
  <c r="BX736" i="10"/>
  <c r="BX782" i="10"/>
  <c r="BX833" i="10"/>
  <c r="BX861" i="10"/>
  <c r="BX883" i="10"/>
  <c r="BX176" i="10"/>
  <c r="BX188" i="10"/>
  <c r="BX199" i="10"/>
  <c r="BX958" i="10"/>
  <c r="BX976" i="10"/>
  <c r="BX999" i="10"/>
  <c r="BX1015" i="10"/>
  <c r="BX253" i="10"/>
  <c r="BX268" i="10"/>
  <c r="BX277" i="10"/>
  <c r="BX287" i="10"/>
  <c r="BX297" i="10"/>
  <c r="BX307" i="10"/>
  <c r="BX317" i="10"/>
  <c r="BX325" i="10"/>
  <c r="BX333" i="10"/>
  <c r="BX1165" i="10"/>
  <c r="BX1178" i="10"/>
  <c r="BX1191" i="10"/>
  <c r="BX1200" i="10"/>
  <c r="BX378" i="10"/>
  <c r="BX1230" i="10"/>
  <c r="BX1240" i="10"/>
  <c r="BX405" i="10"/>
  <c r="BX1265" i="10"/>
  <c r="BX1272" i="10"/>
  <c r="BX426" i="10"/>
  <c r="BX1297" i="10"/>
  <c r="BX1306" i="10"/>
  <c r="BX1324" i="10"/>
  <c r="BX1340" i="10"/>
  <c r="BX442" i="10"/>
  <c r="BX1370" i="10"/>
  <c r="BX447" i="10"/>
  <c r="BX1404" i="10"/>
  <c r="BX491" i="10"/>
  <c r="BX13" i="10"/>
  <c r="BX39" i="10"/>
  <c r="BX649" i="10"/>
  <c r="BX688" i="10"/>
  <c r="BX122" i="10"/>
  <c r="BX147" i="10"/>
  <c r="BX835" i="10"/>
  <c r="BX862" i="10"/>
  <c r="BX884" i="10"/>
  <c r="BX177" i="10"/>
  <c r="BX190" i="10"/>
  <c r="BX942" i="10"/>
  <c r="BX959" i="10"/>
  <c r="BX977" i="10"/>
  <c r="BX1000" i="10"/>
  <c r="BX243" i="10"/>
  <c r="BX260" i="10"/>
  <c r="BX269" i="10"/>
  <c r="BX278" i="10"/>
  <c r="BX288" i="10"/>
  <c r="BX298" i="10"/>
  <c r="BX308" i="10"/>
  <c r="BX318" i="10"/>
  <c r="BX326" i="10"/>
  <c r="BX334" i="10"/>
  <c r="BX342" i="10"/>
  <c r="BX1179" i="10"/>
  <c r="BX1192" i="10"/>
  <c r="BX1202" i="10"/>
  <c r="BX379" i="10"/>
  <c r="BX1231" i="10"/>
  <c r="BX1242" i="10"/>
  <c r="BX406" i="10"/>
  <c r="BX408" i="10"/>
  <c r="BX1273" i="10"/>
  <c r="BX428" i="10"/>
  <c r="BX1298" i="10"/>
  <c r="BX1308" i="10"/>
  <c r="BX1325" i="10"/>
  <c r="BX1342" i="10"/>
  <c r="BX1357" i="10"/>
  <c r="BX1372" i="10"/>
  <c r="BX1388" i="10"/>
  <c r="BX449" i="10"/>
  <c r="BX536" i="10"/>
  <c r="BX673" i="10"/>
  <c r="BX821" i="10"/>
  <c r="BX900" i="10"/>
  <c r="BX206" i="10"/>
  <c r="BX1005" i="10"/>
  <c r="BX1057" i="10"/>
  <c r="BX1100" i="10"/>
  <c r="BX1142" i="10"/>
  <c r="BX362" i="10"/>
  <c r="BX1222" i="10"/>
  <c r="BX1259" i="10"/>
  <c r="BX1291" i="10"/>
  <c r="BX1336" i="10"/>
  <c r="BX1382" i="10"/>
  <c r="BX538" i="10"/>
  <c r="BX675" i="10"/>
  <c r="BX157" i="10"/>
  <c r="BX901" i="10"/>
  <c r="BX208" i="10"/>
  <c r="BX1006" i="10"/>
  <c r="BX1059" i="10"/>
  <c r="BX1102" i="10"/>
  <c r="BX1144" i="10"/>
  <c r="BX1183" i="10"/>
  <c r="BX1225" i="10"/>
  <c r="BX1260" i="10"/>
  <c r="BX1293" i="10"/>
  <c r="BX439" i="10"/>
  <c r="BX1384" i="10"/>
  <c r="BX554" i="10"/>
  <c r="BX94" i="10"/>
  <c r="BX831" i="10"/>
  <c r="BX903" i="10"/>
  <c r="BX209" i="10"/>
  <c r="BX1013" i="10"/>
  <c r="BX1060" i="10"/>
  <c r="BX1103" i="10"/>
  <c r="BX1145" i="10"/>
  <c r="BX1184" i="10"/>
  <c r="BX1227" i="10"/>
  <c r="BX1263" i="10"/>
  <c r="BX1294" i="10"/>
  <c r="BX1338" i="10"/>
  <c r="BX1385" i="10"/>
  <c r="BX557" i="10"/>
  <c r="BX97" i="10"/>
  <c r="BX832" i="10"/>
  <c r="BX904" i="10"/>
  <c r="BX957" i="10"/>
  <c r="BX1014" i="10"/>
  <c r="BX275" i="10"/>
  <c r="BX305" i="10"/>
  <c r="BX331" i="10"/>
  <c r="BX1189" i="10"/>
  <c r="BX1229" i="10"/>
  <c r="BX1264" i="10"/>
  <c r="BX1295" i="10"/>
  <c r="BX1339" i="10"/>
  <c r="BX1386" i="10"/>
  <c r="BX586" i="10"/>
  <c r="BX113" i="10"/>
  <c r="BX852" i="10"/>
  <c r="BX918" i="10"/>
  <c r="BX218" i="10"/>
  <c r="BX1028" i="10"/>
  <c r="BX1071" i="10"/>
  <c r="BX1115" i="10"/>
  <c r="BX1155" i="10"/>
  <c r="BX368" i="10"/>
  <c r="BX396" i="10"/>
  <c r="BX418" i="10"/>
  <c r="BX1300" i="10"/>
  <c r="BX1352" i="10"/>
  <c r="BX1398" i="10"/>
  <c r="BX33" i="10"/>
  <c r="BX732" i="10"/>
  <c r="BX855" i="10"/>
  <c r="BX186" i="10"/>
  <c r="BX973" i="10"/>
  <c r="BX1030" i="10"/>
  <c r="BX1074" i="10"/>
  <c r="BX310" i="10"/>
  <c r="BX1158" i="10"/>
  <c r="BX371" i="10"/>
  <c r="BX1235" i="10"/>
  <c r="BX1269" i="10"/>
  <c r="BX1304" i="10"/>
  <c r="BX1354" i="10"/>
  <c r="BX1402" i="10"/>
  <c r="BX7" i="10"/>
  <c r="BX643" i="10"/>
  <c r="BX778" i="10"/>
  <c r="BX880" i="10"/>
  <c r="BX196" i="10"/>
  <c r="BX991" i="10"/>
  <c r="BX261" i="10"/>
  <c r="BX1088" i="10"/>
  <c r="BX1132" i="10"/>
  <c r="BX1171" i="10"/>
  <c r="BX375" i="10"/>
  <c r="BX402" i="10"/>
  <c r="BX424" i="10"/>
  <c r="BX1321" i="10"/>
  <c r="BX1368" i="10"/>
  <c r="BX1415" i="10"/>
  <c r="BX488" i="10"/>
  <c r="BX646" i="10"/>
  <c r="BX781" i="10"/>
  <c r="BX881" i="10"/>
  <c r="BX198" i="10"/>
  <c r="BX992" i="10"/>
  <c r="BX266" i="10"/>
  <c r="BX295" i="10"/>
  <c r="BX323" i="10"/>
  <c r="BX1176" i="10"/>
  <c r="BX376" i="10"/>
  <c r="BX403" i="10"/>
  <c r="BX425" i="10"/>
  <c r="BX1322" i="10"/>
  <c r="BX1369" i="10"/>
  <c r="BX1416" i="10"/>
  <c r="BX471" i="10"/>
  <c r="BX879" i="10"/>
  <c r="BX1046" i="10"/>
  <c r="BX1170" i="10"/>
  <c r="BX421" i="10"/>
  <c r="BX1414" i="10"/>
  <c r="BX32" i="10"/>
  <c r="BX919" i="10"/>
  <c r="BX1073" i="10"/>
  <c r="BX369" i="10"/>
  <c r="BX1301" i="10"/>
  <c r="BX735" i="10"/>
  <c r="BX36" i="10"/>
  <c r="BX187" i="10"/>
  <c r="BX285" i="10"/>
  <c r="BX372" i="10"/>
  <c r="BX1305" i="10"/>
  <c r="BX634" i="10"/>
  <c r="BX940" i="10"/>
  <c r="BX1085" i="10"/>
  <c r="BX1214" i="10"/>
  <c r="BX1318" i="10"/>
  <c r="BX636" i="10"/>
  <c r="BX195" i="10"/>
  <c r="BX1087" i="10"/>
  <c r="BX1216" i="10"/>
  <c r="BX1320" i="10"/>
  <c r="BX1367" i="10"/>
  <c r="BX115" i="10"/>
  <c r="BX972" i="10"/>
  <c r="BX1117" i="10"/>
  <c r="BX1234" i="10"/>
  <c r="BX441" i="10"/>
  <c r="BX1355" i="10"/>
  <c r="BX143" i="10"/>
  <c r="BX1129" i="10"/>
  <c r="BX399" i="10"/>
  <c r="BX763" i="10"/>
  <c r="BX989" i="10"/>
  <c r="BX1131" i="10"/>
  <c r="BX401" i="10"/>
  <c r="BX444" i="10"/>
  <c r="BX860" i="10"/>
  <c r="BX252" i="10"/>
  <c r="BX1163" i="10"/>
  <c r="BX1270" i="10"/>
  <c r="BX1403" i="10"/>
  <c r="BX974" i="10"/>
  <c r="BX315" i="10"/>
  <c r="BX1238" i="10"/>
  <c r="BX988" i="10"/>
  <c r="BX469" i="10"/>
  <c r="BX169" i="10"/>
  <c r="BX1044" i="10"/>
  <c r="BX1168" i="10"/>
  <c r="BX420" i="10"/>
  <c r="BX1412" i="10"/>
  <c r="BX854" i="10"/>
  <c r="BX1029" i="10"/>
  <c r="BX1268" i="10"/>
  <c r="BX1399" i="10"/>
  <c r="BX1157" i="10"/>
  <c r="BO462" i="10"/>
  <c r="BO474" i="10"/>
  <c r="BO484" i="10"/>
  <c r="BO494" i="10"/>
  <c r="BO505" i="10"/>
  <c r="BO517" i="10"/>
  <c r="BO529" i="10"/>
  <c r="BO9" i="10"/>
  <c r="BO551" i="10"/>
  <c r="BO16" i="10"/>
  <c r="BO564" i="10"/>
  <c r="BO23" i="10"/>
  <c r="BO579" i="10"/>
  <c r="BO589" i="10"/>
  <c r="BO601" i="10"/>
  <c r="BO42" i="10"/>
  <c r="BO614" i="10"/>
  <c r="BO49" i="10"/>
  <c r="BO627" i="10"/>
  <c r="BO56" i="10"/>
  <c r="BO640" i="10"/>
  <c r="BO652" i="10"/>
  <c r="BO75" i="10"/>
  <c r="BO665" i="10"/>
  <c r="BO83" i="10"/>
  <c r="BO678" i="10"/>
  <c r="BO91" i="10"/>
  <c r="BO691" i="10"/>
  <c r="BO99" i="10"/>
  <c r="BO704" i="10"/>
  <c r="BO716" i="10"/>
  <c r="BO118" i="10"/>
  <c r="BO729" i="10"/>
  <c r="BO125" i="10"/>
  <c r="BO742" i="10"/>
  <c r="BO133" i="10"/>
  <c r="BO756" i="10"/>
  <c r="BO765" i="10"/>
  <c r="BO775" i="10"/>
  <c r="BO463" i="10"/>
  <c r="BO475" i="10"/>
  <c r="BO485" i="10"/>
  <c r="BO495" i="10"/>
  <c r="BO506" i="10"/>
  <c r="BO518" i="10"/>
  <c r="BO530" i="10"/>
  <c r="BO10" i="10"/>
  <c r="BO552" i="10"/>
  <c r="BO17" i="10"/>
  <c r="BO565" i="10"/>
  <c r="BO24" i="10"/>
  <c r="BO580" i="10"/>
  <c r="BO590" i="10"/>
  <c r="BO602" i="10"/>
  <c r="BO43" i="10"/>
  <c r="BO615" i="10"/>
  <c r="BO50" i="10"/>
  <c r="BO628" i="10"/>
  <c r="BO57" i="10"/>
  <c r="BO464" i="10"/>
  <c r="BO476" i="10"/>
  <c r="BO6" i="10"/>
  <c r="BO496" i="10"/>
  <c r="BO507" i="10"/>
  <c r="BO519" i="10"/>
  <c r="BO531" i="10"/>
  <c r="BO541" i="10"/>
  <c r="BO553" i="10"/>
  <c r="BO18" i="10"/>
  <c r="BO465" i="10"/>
  <c r="BO477" i="10"/>
  <c r="BO7" i="10"/>
  <c r="BO497" i="10"/>
  <c r="BO508" i="10"/>
  <c r="BO520" i="10"/>
  <c r="BO532" i="10"/>
  <c r="BO542" i="10"/>
  <c r="BO554" i="10"/>
  <c r="BO19" i="10"/>
  <c r="BO567" i="10"/>
  <c r="BO26" i="10"/>
  <c r="BO582" i="10"/>
  <c r="BO592" i="10"/>
  <c r="BO33" i="10"/>
  <c r="BO605" i="10"/>
  <c r="BO617" i="10"/>
  <c r="BO52" i="10"/>
  <c r="BO630" i="10"/>
  <c r="BO59" i="10"/>
  <c r="BO643" i="10"/>
  <c r="BO66" i="10"/>
  <c r="BO656" i="10"/>
  <c r="BO668" i="10"/>
  <c r="BO86" i="10"/>
  <c r="BO681" i="10"/>
  <c r="BO94" i="10"/>
  <c r="BO694" i="10"/>
  <c r="BO102" i="10"/>
  <c r="BO707" i="10"/>
  <c r="BO719" i="10"/>
  <c r="BO454" i="10"/>
  <c r="BO466" i="10"/>
  <c r="BO478" i="10"/>
  <c r="BO486" i="10"/>
  <c r="BO498" i="10"/>
  <c r="BO509" i="10"/>
  <c r="BO521" i="10"/>
  <c r="BO533" i="10"/>
  <c r="BO543" i="10"/>
  <c r="BO555" i="10"/>
  <c r="BO20" i="10"/>
  <c r="BO568" i="10"/>
  <c r="BO27" i="10"/>
  <c r="BO583" i="10"/>
  <c r="BO593" i="10"/>
  <c r="BO34" i="10"/>
  <c r="BO606" i="10"/>
  <c r="BO618" i="10"/>
  <c r="BO53" i="10"/>
  <c r="BO631" i="10"/>
  <c r="BO60" i="10"/>
  <c r="BO644" i="10"/>
  <c r="BO67" i="10"/>
  <c r="BO657" i="10"/>
  <c r="BO669" i="10"/>
  <c r="BO87" i="10"/>
  <c r="BO682" i="10"/>
  <c r="BO95" i="10"/>
  <c r="BO695" i="10"/>
  <c r="BO103" i="10"/>
  <c r="BO708" i="10"/>
  <c r="BO110" i="10"/>
  <c r="BO721" i="10"/>
  <c r="BO733" i="10"/>
  <c r="BO129" i="10"/>
  <c r="BO746" i="10"/>
  <c r="BO137" i="10"/>
  <c r="BO760" i="10"/>
  <c r="BO769" i="10"/>
  <c r="BO779" i="10"/>
  <c r="BO788" i="10"/>
  <c r="BO455" i="10"/>
  <c r="BO467" i="10"/>
  <c r="BO4" i="10"/>
  <c r="BO487" i="10"/>
  <c r="BO499" i="10"/>
  <c r="BO510" i="10"/>
  <c r="BO522" i="10"/>
  <c r="BO456" i="10"/>
  <c r="BO468" i="10"/>
  <c r="BO479" i="10"/>
  <c r="BO488" i="10"/>
  <c r="BO500" i="10"/>
  <c r="BO511" i="10"/>
  <c r="BO523" i="10"/>
  <c r="BO535" i="10"/>
  <c r="BO545" i="10"/>
  <c r="BO557" i="10"/>
  <c r="BO457" i="10"/>
  <c r="BO469" i="10"/>
  <c r="BO480" i="10"/>
  <c r="BO489" i="10"/>
  <c r="BO8" i="10"/>
  <c r="BO512" i="10"/>
  <c r="BO460" i="10"/>
  <c r="BO472" i="10"/>
  <c r="BO482" i="10"/>
  <c r="BO492" i="10"/>
  <c r="BO503" i="10"/>
  <c r="BO515" i="10"/>
  <c r="BO527" i="10"/>
  <c r="BO539" i="10"/>
  <c r="BO549" i="10"/>
  <c r="BO14" i="10"/>
  <c r="BO562" i="10"/>
  <c r="BO574" i="10"/>
  <c r="BO577" i="10"/>
  <c r="BO587" i="10"/>
  <c r="BO458" i="10"/>
  <c r="BO501" i="10"/>
  <c r="BO537" i="10"/>
  <c r="BO15" i="10"/>
  <c r="BO573" i="10"/>
  <c r="BO586" i="10"/>
  <c r="BO603" i="10"/>
  <c r="BO610" i="10"/>
  <c r="BO51" i="10"/>
  <c r="BO635" i="10"/>
  <c r="BO641" i="10"/>
  <c r="BO69" i="10"/>
  <c r="BO662" i="10"/>
  <c r="BO84" i="10"/>
  <c r="BO684" i="10"/>
  <c r="BO688" i="10"/>
  <c r="BO100" i="10"/>
  <c r="BO710" i="10"/>
  <c r="BO115" i="10"/>
  <c r="BO728" i="10"/>
  <c r="BO127" i="10"/>
  <c r="BO747" i="10"/>
  <c r="BO140" i="10"/>
  <c r="BO763" i="10"/>
  <c r="BO774" i="10"/>
  <c r="BO785" i="10"/>
  <c r="BO796" i="10"/>
  <c r="BO806" i="10"/>
  <c r="BO816" i="10"/>
  <c r="BO826" i="10"/>
  <c r="BO836" i="10"/>
  <c r="BO844" i="10"/>
  <c r="BO855" i="10"/>
  <c r="BO865" i="10"/>
  <c r="BO169" i="10"/>
  <c r="BO884" i="10"/>
  <c r="BO894" i="10"/>
  <c r="BO904" i="10"/>
  <c r="BO181" i="10"/>
  <c r="BO919" i="10"/>
  <c r="BO191" i="10"/>
  <c r="BO933" i="10"/>
  <c r="BO199" i="10"/>
  <c r="BO947" i="10"/>
  <c r="BO209" i="10"/>
  <c r="BO962" i="10"/>
  <c r="BO218" i="10"/>
  <c r="BO977" i="10"/>
  <c r="BO227" i="10"/>
  <c r="BO992" i="10"/>
  <c r="BO235" i="10"/>
  <c r="BO1006" i="10"/>
  <c r="BO244" i="10"/>
  <c r="BO1021" i="10"/>
  <c r="BO253" i="10"/>
  <c r="BO1035" i="10"/>
  <c r="BO261" i="10"/>
  <c r="BO1048" i="10"/>
  <c r="BO1060" i="10"/>
  <c r="BO1062" i="10"/>
  <c r="BO1074" i="10"/>
  <c r="BO1076" i="10"/>
  <c r="BO1088" i="10"/>
  <c r="BO1091" i="10"/>
  <c r="BO1103" i="10"/>
  <c r="BO1106" i="10"/>
  <c r="BO310" i="10"/>
  <c r="BO1120" i="10"/>
  <c r="BO1132" i="10"/>
  <c r="BO330" i="10"/>
  <c r="BO1145" i="10"/>
  <c r="BO338" i="10"/>
  <c r="BO1158" i="10"/>
  <c r="BO346" i="10"/>
  <c r="BO1171" i="10"/>
  <c r="BO353" i="10"/>
  <c r="BO1184" i="10"/>
  <c r="BO1196" i="10"/>
  <c r="BO372" i="10"/>
  <c r="BO1209" i="10"/>
  <c r="BO379" i="10"/>
  <c r="BO1222" i="10"/>
  <c r="BO387" i="10"/>
  <c r="BO1235" i="10"/>
  <c r="BO1247" i="10"/>
  <c r="BO406" i="10"/>
  <c r="BO1260" i="10"/>
  <c r="BO413" i="10"/>
  <c r="BO1273" i="10"/>
  <c r="BO421" i="10"/>
  <c r="BO1286" i="10"/>
  <c r="BO1298" i="10"/>
  <c r="BO1301" i="10"/>
  <c r="BO1313" i="10"/>
  <c r="BO1325" i="10"/>
  <c r="BO439" i="10"/>
  <c r="BO1347" i="10"/>
  <c r="BO1357" i="10"/>
  <c r="BO444" i="10"/>
  <c r="BO1377" i="10"/>
  <c r="BO1388" i="10"/>
  <c r="BO1399" i="10"/>
  <c r="BO1408" i="10"/>
  <c r="BO459" i="10"/>
  <c r="BO502" i="10"/>
  <c r="BO538" i="10"/>
  <c r="BO21" i="10"/>
  <c r="BO22" i="10"/>
  <c r="BO31" i="10"/>
  <c r="BO35" i="10"/>
  <c r="BO611" i="10"/>
  <c r="BO54" i="10"/>
  <c r="BO636" i="10"/>
  <c r="BO642" i="10"/>
  <c r="BO70" i="10"/>
  <c r="BO663" i="10"/>
  <c r="BO85" i="10"/>
  <c r="BO685" i="10"/>
  <c r="BO689" i="10"/>
  <c r="BO101" i="10"/>
  <c r="BO711" i="10"/>
  <c r="BO116" i="10"/>
  <c r="BO730" i="10"/>
  <c r="BO128" i="10"/>
  <c r="BO748" i="10"/>
  <c r="BO753" i="10"/>
  <c r="BO144" i="10"/>
  <c r="BO776" i="10"/>
  <c r="BO786" i="10"/>
  <c r="BO797" i="10"/>
  <c r="BO807" i="10"/>
  <c r="BO817" i="10"/>
  <c r="BO827" i="10"/>
  <c r="BO160" i="10"/>
  <c r="BO845" i="10"/>
  <c r="BO856" i="10"/>
  <c r="BO167" i="10"/>
  <c r="BO170" i="10"/>
  <c r="BO172" i="10"/>
  <c r="BO895" i="10"/>
  <c r="BO905" i="10"/>
  <c r="BO182" i="10"/>
  <c r="BO920" i="10"/>
  <c r="BO192" i="10"/>
  <c r="BO934" i="10"/>
  <c r="BO200" i="10"/>
  <c r="BO948" i="10"/>
  <c r="BO210" i="10"/>
  <c r="BO963" i="10"/>
  <c r="BO219" i="10"/>
  <c r="BO978" i="10"/>
  <c r="BO228" i="10"/>
  <c r="BO993" i="10"/>
  <c r="BO236" i="10"/>
  <c r="BO1007" i="10"/>
  <c r="BO245" i="10"/>
  <c r="BO1022" i="10"/>
  <c r="BO254" i="10"/>
  <c r="BO1036" i="10"/>
  <c r="BO262" i="10"/>
  <c r="BO1049" i="10"/>
  <c r="BO1061" i="10"/>
  <c r="BO1063" i="10"/>
  <c r="BO1075" i="10"/>
  <c r="BO1077" i="10"/>
  <c r="BO1089" i="10"/>
  <c r="BO1092" i="10"/>
  <c r="BO301" i="10"/>
  <c r="BO1107" i="10"/>
  <c r="BO311" i="10"/>
  <c r="BO1121" i="10"/>
  <c r="BO1133" i="10"/>
  <c r="BO1134" i="10"/>
  <c r="BO1146" i="10"/>
  <c r="BO339" i="10"/>
  <c r="BO1159" i="10"/>
  <c r="BO347" i="10"/>
  <c r="BO1172" i="10"/>
  <c r="BO354" i="10"/>
  <c r="BO1185" i="10"/>
  <c r="BO1197" i="10"/>
  <c r="BO373" i="10"/>
  <c r="BO1210" i="10"/>
  <c r="BO380" i="10"/>
  <c r="BO1223" i="10"/>
  <c r="BO388" i="10"/>
  <c r="BO1236" i="10"/>
  <c r="BO1248" i="10"/>
  <c r="BO407" i="10"/>
  <c r="BO1261" i="10"/>
  <c r="BO414" i="10"/>
  <c r="BO1274" i="10"/>
  <c r="BO422" i="10"/>
  <c r="BO1287" i="10"/>
  <c r="BO430" i="10"/>
  <c r="BO1302" i="10"/>
  <c r="BO1314" i="10"/>
  <c r="BO1326" i="10"/>
  <c r="BO440" i="10"/>
  <c r="BO1348" i="10"/>
  <c r="BO1358" i="10"/>
  <c r="BO445" i="10"/>
  <c r="BO1378" i="10"/>
  <c r="BO1389" i="10"/>
  <c r="BO1400" i="10"/>
  <c r="BO1409" i="10"/>
  <c r="BO461" i="10"/>
  <c r="BO504" i="10"/>
  <c r="BO540" i="10"/>
  <c r="BO558" i="10"/>
  <c r="BO25" i="10"/>
  <c r="BO32" i="10"/>
  <c r="BO36" i="10"/>
  <c r="BO612" i="10"/>
  <c r="BO621" i="10"/>
  <c r="BO637" i="10"/>
  <c r="BO645" i="10"/>
  <c r="BO71" i="10"/>
  <c r="BO664" i="10"/>
  <c r="BO671" i="10"/>
  <c r="BO686" i="10"/>
  <c r="BO690" i="10"/>
  <c r="BO104" i="10"/>
  <c r="BO712" i="10"/>
  <c r="BO117" i="10"/>
  <c r="BO731" i="10"/>
  <c r="BO130" i="10"/>
  <c r="BO749" i="10"/>
  <c r="BO754" i="10"/>
  <c r="BO764" i="10"/>
  <c r="BO777" i="10"/>
  <c r="BO787" i="10"/>
  <c r="BO798" i="10"/>
  <c r="BO808" i="10"/>
  <c r="BO818" i="10"/>
  <c r="BO828" i="10"/>
  <c r="BO161" i="10"/>
  <c r="BO846" i="10"/>
  <c r="BO165" i="10"/>
  <c r="BO168" i="10"/>
  <c r="BO875" i="10"/>
  <c r="BO173" i="10"/>
  <c r="BO174" i="10"/>
  <c r="BO906" i="10"/>
  <c r="BO183" i="10"/>
  <c r="BO921" i="10"/>
  <c r="BO193" i="10"/>
  <c r="BO935" i="10"/>
  <c r="BO201" i="10"/>
  <c r="BO949" i="10"/>
  <c r="BO211" i="10"/>
  <c r="BO964" i="10"/>
  <c r="BO220" i="10"/>
  <c r="BO979" i="10"/>
  <c r="BO229" i="10"/>
  <c r="BO994" i="10"/>
  <c r="BO237" i="10"/>
  <c r="BO1008" i="10"/>
  <c r="BO246" i="10"/>
  <c r="BO1023" i="10"/>
  <c r="BO255" i="10"/>
  <c r="BO1037" i="10"/>
  <c r="BO263" i="10"/>
  <c r="BO1050" i="10"/>
  <c r="BO272" i="10"/>
  <c r="BO1064" i="10"/>
  <c r="BO282" i="10"/>
  <c r="BO1078" i="10"/>
  <c r="BO292" i="10"/>
  <c r="BO1093" i="10"/>
  <c r="BO302" i="10"/>
  <c r="BO1108" i="10"/>
  <c r="BO312" i="10"/>
  <c r="BO1122" i="10"/>
  <c r="BO320" i="10"/>
  <c r="BO1135" i="10"/>
  <c r="BO1147" i="10"/>
  <c r="BO340" i="10"/>
  <c r="BO470" i="10"/>
  <c r="BO513" i="10"/>
  <c r="BO544" i="10"/>
  <c r="BO559" i="10"/>
  <c r="BO28" i="10"/>
  <c r="BO588" i="10"/>
  <c r="BO37" i="10"/>
  <c r="BO613" i="10"/>
  <c r="BO622" i="10"/>
  <c r="BO55" i="10"/>
  <c r="BO646" i="10"/>
  <c r="BO72" i="10"/>
  <c r="BO666" i="10"/>
  <c r="BO672" i="10"/>
  <c r="BO88" i="10"/>
  <c r="BO692" i="10"/>
  <c r="BO105" i="10"/>
  <c r="BO713" i="10"/>
  <c r="BO119" i="10"/>
  <c r="BO732" i="10"/>
  <c r="BO131" i="10"/>
  <c r="BO750" i="10"/>
  <c r="BO755" i="10"/>
  <c r="BO766" i="10"/>
  <c r="BO778" i="10"/>
  <c r="BO789" i="10"/>
  <c r="BO799" i="10"/>
  <c r="BO809" i="10"/>
  <c r="BO819" i="10"/>
  <c r="BO158" i="10"/>
  <c r="BO837" i="10"/>
  <c r="BO847" i="10"/>
  <c r="BO166" i="10"/>
  <c r="BO866" i="10"/>
  <c r="BO171" i="10"/>
  <c r="BO885" i="10"/>
  <c r="BO175" i="10"/>
  <c r="BO907" i="10"/>
  <c r="BO184" i="10"/>
  <c r="BO922" i="10"/>
  <c r="BO194" i="10"/>
  <c r="BO936" i="10"/>
  <c r="BO202" i="10"/>
  <c r="BO950" i="10"/>
  <c r="BO212" i="10"/>
  <c r="BO965" i="10"/>
  <c r="BO221" i="10"/>
  <c r="BO980" i="10"/>
  <c r="BO230" i="10"/>
  <c r="BO995" i="10"/>
  <c r="BO238" i="10"/>
  <c r="BO1009" i="10"/>
  <c r="BO247" i="10"/>
  <c r="BO1024" i="10"/>
  <c r="BO256" i="10"/>
  <c r="BO1038" i="10"/>
  <c r="BO264" i="10"/>
  <c r="BO1051" i="10"/>
  <c r="BO273" i="10"/>
  <c r="BO1065" i="10"/>
  <c r="BO283" i="10"/>
  <c r="BO1079" i="10"/>
  <c r="BO293" i="10"/>
  <c r="BO1094" i="10"/>
  <c r="BO303" i="10"/>
  <c r="BO1109" i="10"/>
  <c r="BO313" i="10"/>
  <c r="BO1123" i="10"/>
  <c r="BO321" i="10"/>
  <c r="BO1136" i="10"/>
  <c r="BO1148" i="10"/>
  <c r="BO341" i="10"/>
  <c r="BO1161" i="10"/>
  <c r="BO349" i="10"/>
  <c r="BO1174" i="10"/>
  <c r="BO356" i="10"/>
  <c r="BO1187" i="10"/>
  <c r="BO1199" i="10"/>
  <c r="BO1200" i="10"/>
  <c r="BO1212" i="10"/>
  <c r="BO382" i="10"/>
  <c r="BO1225" i="10"/>
  <c r="BO390" i="10"/>
  <c r="BO1238" i="10"/>
  <c r="BO397" i="10"/>
  <c r="BO1251" i="10"/>
  <c r="BO1263" i="10"/>
  <c r="BO416" i="10"/>
  <c r="BO1276" i="10"/>
  <c r="BO424" i="10"/>
  <c r="BO1289" i="10"/>
  <c r="BO432" i="10"/>
  <c r="BO1304" i="10"/>
  <c r="BO1316" i="10"/>
  <c r="BO1328" i="10"/>
  <c r="BO1338" i="10"/>
  <c r="BO1350" i="10"/>
  <c r="BO1360" i="10"/>
  <c r="BO1368" i="10"/>
  <c r="BO1380" i="10"/>
  <c r="BO1391" i="10"/>
  <c r="BO1402" i="10"/>
  <c r="BO471" i="10"/>
  <c r="BO514" i="10"/>
  <c r="BO546" i="10"/>
  <c r="BO560" i="10"/>
  <c r="BO29" i="10"/>
  <c r="BO591" i="10"/>
  <c r="BO38" i="10"/>
  <c r="BO616" i="10"/>
  <c r="BO623" i="10"/>
  <c r="BO58" i="10"/>
  <c r="BO647" i="10"/>
  <c r="BO73" i="10"/>
  <c r="BO667" i="10"/>
  <c r="BO673" i="10"/>
  <c r="BO89" i="10"/>
  <c r="BO693" i="10"/>
  <c r="BO106" i="10"/>
  <c r="BO714" i="10"/>
  <c r="BO120" i="10"/>
  <c r="BO734" i="10"/>
  <c r="BO737" i="10"/>
  <c r="BO751" i="10"/>
  <c r="BO141" i="10"/>
  <c r="BO767" i="10"/>
  <c r="BO780" i="10"/>
  <c r="BO790" i="10"/>
  <c r="BO800" i="10"/>
  <c r="BO810" i="10"/>
  <c r="BO820" i="10"/>
  <c r="BO159" i="10"/>
  <c r="BO838" i="10"/>
  <c r="BO848" i="10"/>
  <c r="BO857" i="10"/>
  <c r="BO867" i="10"/>
  <c r="BO876" i="10"/>
  <c r="BO886" i="10"/>
  <c r="BO896" i="10"/>
  <c r="BO908" i="10"/>
  <c r="BO911" i="10"/>
  <c r="BO923" i="10"/>
  <c r="BO925" i="10"/>
  <c r="BO937" i="10"/>
  <c r="BO203" i="10"/>
  <c r="BO951" i="10"/>
  <c r="BO213" i="10"/>
  <c r="BO966" i="10"/>
  <c r="BO222" i="10"/>
  <c r="BO981" i="10"/>
  <c r="BO231" i="10"/>
  <c r="BO996" i="10"/>
  <c r="BO239" i="10"/>
  <c r="BO1010" i="10"/>
  <c r="BO248" i="10"/>
  <c r="BO1025" i="10"/>
  <c r="BO257" i="10"/>
  <c r="BO1039" i="10"/>
  <c r="BO265" i="10"/>
  <c r="BO1052" i="10"/>
  <c r="BO274" i="10"/>
  <c r="BO1066" i="10"/>
  <c r="BO284" i="10"/>
  <c r="BO1080" i="10"/>
  <c r="BO294" i="10"/>
  <c r="BO1095" i="10"/>
  <c r="BO304" i="10"/>
  <c r="BO1110" i="10"/>
  <c r="BO314" i="10"/>
  <c r="BO1124" i="10"/>
  <c r="BO322" i="10"/>
  <c r="BO1137" i="10"/>
  <c r="BO1149" i="10"/>
  <c r="BO1150" i="10"/>
  <c r="BO1162" i="10"/>
  <c r="BO350" i="10"/>
  <c r="BO1175" i="10"/>
  <c r="BO357" i="10"/>
  <c r="BO1188" i="10"/>
  <c r="BO364" i="10"/>
  <c r="BO1201" i="10"/>
  <c r="BO1213" i="10"/>
  <c r="BO383" i="10"/>
  <c r="BO1226" i="10"/>
  <c r="BO391" i="10"/>
  <c r="BO1239" i="10"/>
  <c r="BO398" i="10"/>
  <c r="BO1252" i="10"/>
  <c r="BO1264" i="10"/>
  <c r="BO417" i="10"/>
  <c r="BO1277" i="10"/>
  <c r="BO425" i="10"/>
  <c r="BO1290" i="10"/>
  <c r="BO433" i="10"/>
  <c r="BO1305" i="10"/>
  <c r="BO1317" i="10"/>
  <c r="BO1329" i="10"/>
  <c r="BO1339" i="10"/>
  <c r="BO1351" i="10"/>
  <c r="BO1361" i="10"/>
  <c r="BO1369" i="10"/>
  <c r="BO1381" i="10"/>
  <c r="BO448" i="10"/>
  <c r="BO1403" i="10"/>
  <c r="BO1411" i="10"/>
  <c r="BO473" i="10"/>
  <c r="BO516" i="10"/>
  <c r="BO547" i="10"/>
  <c r="BO561" i="10"/>
  <c r="BO30" i="10"/>
  <c r="BO594" i="10"/>
  <c r="BO39" i="10"/>
  <c r="BO619" i="10"/>
  <c r="BO624" i="10"/>
  <c r="BO61" i="10"/>
  <c r="BO648" i="10"/>
  <c r="BO74" i="10"/>
  <c r="BO670" i="10"/>
  <c r="BO674" i="10"/>
  <c r="BO90" i="10"/>
  <c r="BO696" i="10"/>
  <c r="BO107" i="10"/>
  <c r="BO715" i="10"/>
  <c r="BO720" i="10"/>
  <c r="BO735" i="10"/>
  <c r="BO738" i="10"/>
  <c r="BO752" i="10"/>
  <c r="BO757" i="10"/>
  <c r="BO768" i="10"/>
  <c r="BO781" i="10"/>
  <c r="BO791" i="10"/>
  <c r="BO801" i="10"/>
  <c r="BO811" i="10"/>
  <c r="BO821" i="10"/>
  <c r="BO829" i="10"/>
  <c r="BO839" i="10"/>
  <c r="BO849" i="10"/>
  <c r="BO858" i="10"/>
  <c r="BO868" i="10"/>
  <c r="BO877" i="10"/>
  <c r="BO887" i="10"/>
  <c r="BO897" i="10"/>
  <c r="BO909" i="10"/>
  <c r="BO912" i="10"/>
  <c r="BO924" i="10"/>
  <c r="BO926" i="10"/>
  <c r="BO938" i="10"/>
  <c r="BO204" i="10"/>
  <c r="BO952" i="10"/>
  <c r="BO955" i="10"/>
  <c r="BO967" i="10"/>
  <c r="BO970" i="10"/>
  <c r="BO982" i="10"/>
  <c r="BO985" i="10"/>
  <c r="BO997" i="10"/>
  <c r="BO240" i="10"/>
  <c r="BO1011" i="10"/>
  <c r="BO249" i="10"/>
  <c r="BO1026" i="10"/>
  <c r="BO258" i="10"/>
  <c r="BO1040" i="10"/>
  <c r="BO266" i="10"/>
  <c r="BO1053" i="10"/>
  <c r="BO275" i="10"/>
  <c r="BO1067" i="10"/>
  <c r="BO285" i="10"/>
  <c r="BO1081" i="10"/>
  <c r="BO295" i="10"/>
  <c r="BO1096" i="10"/>
  <c r="BO305" i="10"/>
  <c r="BO1111" i="10"/>
  <c r="BO315" i="10"/>
  <c r="BO1125" i="10"/>
  <c r="BO323" i="10"/>
  <c r="BO1138" i="10"/>
  <c r="BO331" i="10"/>
  <c r="BO1151" i="10"/>
  <c r="BO1163" i="10"/>
  <c r="BO351" i="10"/>
  <c r="BO1176" i="10"/>
  <c r="BO481" i="10"/>
  <c r="BO524" i="10"/>
  <c r="BO548" i="10"/>
  <c r="BO563" i="10"/>
  <c r="BO575" i="10"/>
  <c r="BO595" i="10"/>
  <c r="BO40" i="10"/>
  <c r="BO620" i="10"/>
  <c r="BO625" i="10"/>
  <c r="BO62" i="10"/>
  <c r="BO649" i="10"/>
  <c r="BO76" i="10"/>
  <c r="BO77" i="10"/>
  <c r="BO675" i="10"/>
  <c r="BO92" i="10"/>
  <c r="BO697" i="10"/>
  <c r="BO108" i="10"/>
  <c r="BO717" i="10"/>
  <c r="BO722" i="10"/>
  <c r="BO736" i="10"/>
  <c r="BO739" i="10"/>
  <c r="BO132" i="10"/>
  <c r="BO758" i="10"/>
  <c r="BO770" i="10"/>
  <c r="BO782" i="10"/>
  <c r="BO792" i="10"/>
  <c r="BO152" i="10"/>
  <c r="BO812" i="10"/>
  <c r="BO156" i="10"/>
  <c r="BO830" i="10"/>
  <c r="BO840" i="10"/>
  <c r="BO850" i="10"/>
  <c r="BO859" i="10"/>
  <c r="BO869" i="10"/>
  <c r="BO878" i="10"/>
  <c r="BO888" i="10"/>
  <c r="BO898" i="10"/>
  <c r="BO910" i="10"/>
  <c r="BO913" i="10"/>
  <c r="BO185" i="10"/>
  <c r="BO927" i="10"/>
  <c r="BO939" i="10"/>
  <c r="BO941" i="10"/>
  <c r="BO953" i="10"/>
  <c r="BO956" i="10"/>
  <c r="BO968" i="10"/>
  <c r="BO971" i="10"/>
  <c r="BO983" i="10"/>
  <c r="BO986" i="10"/>
  <c r="BO998" i="10"/>
  <c r="BO241" i="10"/>
  <c r="BO1012" i="10"/>
  <c r="BO250" i="10"/>
  <c r="BO1027" i="10"/>
  <c r="BO259" i="10"/>
  <c r="BO1041" i="10"/>
  <c r="BO267" i="10"/>
  <c r="BO1054" i="10"/>
  <c r="BO276" i="10"/>
  <c r="BO1068" i="10"/>
  <c r="BO286" i="10"/>
  <c r="BO1082" i="10"/>
  <c r="BO296" i="10"/>
  <c r="BO1097" i="10"/>
  <c r="BO306" i="10"/>
  <c r="BO1112" i="10"/>
  <c r="BO316" i="10"/>
  <c r="BO1126" i="10"/>
  <c r="BO324" i="10"/>
  <c r="BO1139" i="10"/>
  <c r="BO332" i="10"/>
  <c r="BO1152" i="10"/>
  <c r="BO1164" i="10"/>
  <c r="BO352" i="10"/>
  <c r="BO1177" i="10"/>
  <c r="BO5" i="10"/>
  <c r="BO525" i="10"/>
  <c r="BO550" i="10"/>
  <c r="BO566" i="10"/>
  <c r="BO576" i="10"/>
  <c r="BO596" i="10"/>
  <c r="BO41" i="10"/>
  <c r="BO44" i="10"/>
  <c r="BO626" i="10"/>
  <c r="BO63" i="10"/>
  <c r="BO650" i="10"/>
  <c r="BO655" i="10"/>
  <c r="BO78" i="10"/>
  <c r="BO676" i="10"/>
  <c r="BO93" i="10"/>
  <c r="BO698" i="10"/>
  <c r="BO109" i="10"/>
  <c r="BO718" i="10"/>
  <c r="BO723" i="10"/>
  <c r="BO121" i="10"/>
  <c r="BO740" i="10"/>
  <c r="BO134" i="10"/>
  <c r="BO759" i="10"/>
  <c r="BO771" i="10"/>
  <c r="BO783" i="10"/>
  <c r="BO793" i="10"/>
  <c r="BO153" i="10"/>
  <c r="BO813" i="10"/>
  <c r="BO157" i="10"/>
  <c r="BO831" i="10"/>
  <c r="BO841" i="10"/>
  <c r="BO164" i="10"/>
  <c r="BO860" i="10"/>
  <c r="BO870" i="10"/>
  <c r="BO879" i="10"/>
  <c r="BO889" i="10"/>
  <c r="BO899" i="10"/>
  <c r="BO176" i="10"/>
  <c r="BO914" i="10"/>
  <c r="BO186" i="10"/>
  <c r="BO928" i="10"/>
  <c r="BO940" i="10"/>
  <c r="BO942" i="10"/>
  <c r="BO954" i="10"/>
  <c r="BO957" i="10"/>
  <c r="BO969" i="10"/>
  <c r="BO972" i="10"/>
  <c r="BO984" i="10"/>
  <c r="BO987" i="10"/>
  <c r="BO999" i="10"/>
  <c r="BO1001" i="10"/>
  <c r="BO1013" i="10"/>
  <c r="BO1016" i="10"/>
  <c r="BO1028" i="10"/>
  <c r="BO260" i="10"/>
  <c r="BO1042" i="10"/>
  <c r="BO268" i="10"/>
  <c r="BO1055" i="10"/>
  <c r="BO277" i="10"/>
  <c r="BO1069" i="10"/>
  <c r="BO287" i="10"/>
  <c r="BO1083" i="10"/>
  <c r="BO297" i="10"/>
  <c r="BO1098" i="10"/>
  <c r="BO307" i="10"/>
  <c r="BO483" i="10"/>
  <c r="BO526" i="10"/>
  <c r="BO556" i="10"/>
  <c r="BO569" i="10"/>
  <c r="BO578" i="10"/>
  <c r="BO597" i="10"/>
  <c r="BO604" i="10"/>
  <c r="BO45" i="10"/>
  <c r="BO629" i="10"/>
  <c r="BO64" i="10"/>
  <c r="BO651" i="10"/>
  <c r="BO658" i="10"/>
  <c r="BO79" i="10"/>
  <c r="BO677" i="10"/>
  <c r="BO96" i="10"/>
  <c r="BO699" i="10"/>
  <c r="BO703" i="10"/>
  <c r="BO111" i="10"/>
  <c r="BO724" i="10"/>
  <c r="BO122" i="10"/>
  <c r="BO741" i="10"/>
  <c r="BO135" i="10"/>
  <c r="BO761" i="10"/>
  <c r="BO772" i="10"/>
  <c r="BO147" i="10"/>
  <c r="BO150" i="10"/>
  <c r="BO802" i="10"/>
  <c r="BO814" i="10"/>
  <c r="BO822" i="10"/>
  <c r="BO832" i="10"/>
  <c r="BO162" i="10"/>
  <c r="BO851" i="10"/>
  <c r="BO861" i="10"/>
  <c r="BO871" i="10"/>
  <c r="BO880" i="10"/>
  <c r="BO890" i="10"/>
  <c r="BO900" i="10"/>
  <c r="BO177" i="10"/>
  <c r="BO915" i="10"/>
  <c r="BO187" i="10"/>
  <c r="BO929" i="10"/>
  <c r="BO195" i="10"/>
  <c r="BO491" i="10"/>
  <c r="BO534" i="10"/>
  <c r="BO12" i="10"/>
  <c r="BO571" i="10"/>
  <c r="BO584" i="10"/>
  <c r="BO599" i="10"/>
  <c r="BO608" i="10"/>
  <c r="BO47" i="10"/>
  <c r="BO633" i="10"/>
  <c r="BO638" i="10"/>
  <c r="BO654" i="10"/>
  <c r="BO660" i="10"/>
  <c r="BO81" i="10"/>
  <c r="BO680" i="10"/>
  <c r="BO98" i="10"/>
  <c r="BO701" i="10"/>
  <c r="BO706" i="10"/>
  <c r="BO113" i="10"/>
  <c r="BO726" i="10"/>
  <c r="BO124" i="10"/>
  <c r="BO744" i="10"/>
  <c r="BO138" i="10"/>
  <c r="BO143" i="10"/>
  <c r="BO146" i="10"/>
  <c r="BO149" i="10"/>
  <c r="BO794" i="10"/>
  <c r="BO804" i="10"/>
  <c r="BO155" i="10"/>
  <c r="BO824" i="10"/>
  <c r="BO834" i="10"/>
  <c r="BO842" i="10"/>
  <c r="BO853" i="10"/>
  <c r="BO863" i="10"/>
  <c r="BO873" i="10"/>
  <c r="BO882" i="10"/>
  <c r="BO892" i="10"/>
  <c r="BO902" i="10"/>
  <c r="BO179" i="10"/>
  <c r="BO917" i="10"/>
  <c r="BO189" i="10"/>
  <c r="BO931" i="10"/>
  <c r="BO197" i="10"/>
  <c r="BO945" i="10"/>
  <c r="BO207" i="10"/>
  <c r="BO960" i="10"/>
  <c r="BO216" i="10"/>
  <c r="BO975" i="10"/>
  <c r="BO225" i="10"/>
  <c r="BO990" i="10"/>
  <c r="BO233" i="10"/>
  <c r="BO1004" i="10"/>
  <c r="BO242" i="10"/>
  <c r="BO1019" i="10"/>
  <c r="BO251" i="10"/>
  <c r="BO1033" i="10"/>
  <c r="BO1045" i="10"/>
  <c r="BO271" i="10"/>
  <c r="BO1058" i="10"/>
  <c r="BO280" i="10"/>
  <c r="BO1072" i="10"/>
  <c r="BO290" i="10"/>
  <c r="BO1086" i="10"/>
  <c r="BO300" i="10"/>
  <c r="BO1101" i="10"/>
  <c r="BO1104" i="10"/>
  <c r="BO1116" i="10"/>
  <c r="BO1118" i="10"/>
  <c r="BO1130" i="10"/>
  <c r="BO328" i="10"/>
  <c r="BO1143" i="10"/>
  <c r="BO336" i="10"/>
  <c r="BO1156" i="10"/>
  <c r="BO344" i="10"/>
  <c r="BO1169" i="10"/>
  <c r="BO1181" i="10"/>
  <c r="BO363" i="10"/>
  <c r="BO570" i="10"/>
  <c r="BO65" i="10"/>
  <c r="BO700" i="10"/>
  <c r="BO136" i="10"/>
  <c r="BO154" i="10"/>
  <c r="BO872" i="10"/>
  <c r="BO188" i="10"/>
  <c r="BO958" i="10"/>
  <c r="BO988" i="10"/>
  <c r="BO1017" i="10"/>
  <c r="BO269" i="10"/>
  <c r="BO288" i="10"/>
  <c r="BO308" i="10"/>
  <c r="BO1128" i="10"/>
  <c r="BO334" i="10"/>
  <c r="BO348" i="10"/>
  <c r="BO359" i="10"/>
  <c r="BO1195" i="10"/>
  <c r="BO1204" i="10"/>
  <c r="BO378" i="10"/>
  <c r="BO1229" i="10"/>
  <c r="BO1234" i="10"/>
  <c r="BO401" i="10"/>
  <c r="BO1259" i="10"/>
  <c r="BO1268" i="10"/>
  <c r="BO420" i="10"/>
  <c r="BO1293" i="10"/>
  <c r="BO1300" i="10"/>
  <c r="BO1320" i="10"/>
  <c r="BO1336" i="10"/>
  <c r="BO441" i="10"/>
  <c r="BO1367" i="10"/>
  <c r="BO1384" i="10"/>
  <c r="BO1398" i="10"/>
  <c r="BO1413" i="10"/>
  <c r="BO377" i="10"/>
  <c r="BO572" i="10"/>
  <c r="BO639" i="10"/>
  <c r="BO702" i="10"/>
  <c r="BO139" i="10"/>
  <c r="BO815" i="10"/>
  <c r="BO874" i="10"/>
  <c r="BO190" i="10"/>
  <c r="BO959" i="10"/>
  <c r="BO989" i="10"/>
  <c r="BO1018" i="10"/>
  <c r="BO270" i="10"/>
  <c r="BO289" i="10"/>
  <c r="BO309" i="10"/>
  <c r="BO1129" i="10"/>
  <c r="BO335" i="10"/>
  <c r="BO1166" i="10"/>
  <c r="BO360" i="10"/>
  <c r="BO1198" i="10"/>
  <c r="BO1205" i="10"/>
  <c r="BO381" i="10"/>
  <c r="BO1230" i="10"/>
  <c r="BO1237" i="10"/>
  <c r="BO402" i="10"/>
  <c r="BO1262" i="10"/>
  <c r="BO1269" i="10"/>
  <c r="BO423" i="10"/>
  <c r="BO1294" i="10"/>
  <c r="BO1303" i="10"/>
  <c r="BO1321" i="10"/>
  <c r="BO1337" i="10"/>
  <c r="BO1354" i="10"/>
  <c r="BO446" i="10"/>
  <c r="BO1385" i="10"/>
  <c r="BO1401" i="10"/>
  <c r="BO1414" i="10"/>
  <c r="BO1155" i="10"/>
  <c r="BO1243" i="10"/>
  <c r="BO429" i="10"/>
  <c r="BO1343" i="10"/>
  <c r="BO1141" i="10"/>
  <c r="BO1216" i="10"/>
  <c r="BO1312" i="10"/>
  <c r="BO48" i="10"/>
  <c r="BO1142" i="10"/>
  <c r="BO1256" i="10"/>
  <c r="BO1379" i="10"/>
  <c r="BO1194" i="10"/>
  <c r="BO419" i="10"/>
  <c r="BO1383" i="10"/>
  <c r="BO581" i="10"/>
  <c r="BO653" i="10"/>
  <c r="BO705" i="10"/>
  <c r="BO142" i="10"/>
  <c r="BO823" i="10"/>
  <c r="BO881" i="10"/>
  <c r="BO930" i="10"/>
  <c r="BO961" i="10"/>
  <c r="BO991" i="10"/>
  <c r="BO1020" i="10"/>
  <c r="BO1047" i="10"/>
  <c r="BO291" i="10"/>
  <c r="BO1105" i="10"/>
  <c r="BO1131" i="10"/>
  <c r="BO337" i="10"/>
  <c r="BO1167" i="10"/>
  <c r="BO361" i="10"/>
  <c r="BO365" i="10"/>
  <c r="BO1206" i="10"/>
  <c r="BO384" i="10"/>
  <c r="BO1231" i="10"/>
  <c r="BO1240" i="10"/>
  <c r="BO403" i="10"/>
  <c r="BO1265" i="10"/>
  <c r="BO1270" i="10"/>
  <c r="BO426" i="10"/>
  <c r="BO1295" i="10"/>
  <c r="BO1306" i="10"/>
  <c r="BO1322" i="10"/>
  <c r="BO1340" i="10"/>
  <c r="BO1355" i="10"/>
  <c r="BO1370" i="10"/>
  <c r="BO1386" i="10"/>
  <c r="BO1404" i="10"/>
  <c r="BO1415" i="10"/>
  <c r="BO389" i="10"/>
  <c r="BO1327" i="10"/>
  <c r="BO1406" i="10"/>
  <c r="BO450" i="10"/>
  <c r="BO451" i="10"/>
  <c r="BO281" i="10"/>
  <c r="BO1165" i="10"/>
  <c r="BO394" i="10"/>
  <c r="BO436" i="10"/>
  <c r="BO1394" i="10"/>
  <c r="BO536" i="10"/>
  <c r="BO1070" i="10"/>
  <c r="BO1249" i="10"/>
  <c r="BO1349" i="10"/>
  <c r="BO333" i="10"/>
  <c r="BO1267" i="10"/>
  <c r="BO1353" i="10"/>
  <c r="BO585" i="10"/>
  <c r="BO68" i="10"/>
  <c r="BO709" i="10"/>
  <c r="BO762" i="10"/>
  <c r="BO825" i="10"/>
  <c r="BO883" i="10"/>
  <c r="BO932" i="10"/>
  <c r="BO214" i="10"/>
  <c r="BO1000" i="10"/>
  <c r="BO1029" i="10"/>
  <c r="BO1056" i="10"/>
  <c r="BO1084" i="10"/>
  <c r="BO1113" i="10"/>
  <c r="BO325" i="10"/>
  <c r="BO1153" i="10"/>
  <c r="BO1168" i="10"/>
  <c r="BO362" i="10"/>
  <c r="BO366" i="10"/>
  <c r="BO1207" i="10"/>
  <c r="BO385" i="10"/>
  <c r="BO1232" i="10"/>
  <c r="BO1241" i="10"/>
  <c r="BO404" i="10"/>
  <c r="BO1266" i="10"/>
  <c r="BO1271" i="10"/>
  <c r="BO427" i="10"/>
  <c r="BO1296" i="10"/>
  <c r="BO1307" i="10"/>
  <c r="BO1323" i="10"/>
  <c r="BO1341" i="10"/>
  <c r="BO1356" i="10"/>
  <c r="BO1371" i="10"/>
  <c r="BO1387" i="10"/>
  <c r="BO1405" i="10"/>
  <c r="BO1416" i="10"/>
  <c r="BO1362" i="10"/>
  <c r="BO1221" i="10"/>
  <c r="BO1407" i="10"/>
  <c r="BO795" i="10"/>
  <c r="BO180" i="10"/>
  <c r="BO205" i="10"/>
  <c r="BO1043" i="10"/>
  <c r="BO319" i="10"/>
  <c r="BO1192" i="10"/>
  <c r="BO395" i="10"/>
  <c r="BO1281" i="10"/>
  <c r="BO1315" i="10"/>
  <c r="BO598" i="10"/>
  <c r="BO659" i="10"/>
  <c r="BO112" i="10"/>
  <c r="BO145" i="10"/>
  <c r="BO833" i="10"/>
  <c r="BO891" i="10"/>
  <c r="BO196" i="10"/>
  <c r="BO215" i="10"/>
  <c r="BO232" i="10"/>
  <c r="BO1030" i="10"/>
  <c r="BO1057" i="10"/>
  <c r="BO1085" i="10"/>
  <c r="BO1114" i="10"/>
  <c r="BO326" i="10"/>
  <c r="BO1154" i="10"/>
  <c r="BO1170" i="10"/>
  <c r="BO1183" i="10"/>
  <c r="BO367" i="10"/>
  <c r="BO1208" i="10"/>
  <c r="BO1217" i="10"/>
  <c r="BO386" i="10"/>
  <c r="BO1242" i="10"/>
  <c r="BO405" i="10"/>
  <c r="BO408" i="10"/>
  <c r="BO1272" i="10"/>
  <c r="BO428" i="10"/>
  <c r="BO1297" i="10"/>
  <c r="BO1308" i="10"/>
  <c r="BO1324" i="10"/>
  <c r="BO1342" i="10"/>
  <c r="BO442" i="10"/>
  <c r="BO1372" i="10"/>
  <c r="BO447" i="10"/>
  <c r="BO449" i="10"/>
  <c r="BO1417" i="10"/>
  <c r="BO234" i="10"/>
  <c r="BO327" i="10"/>
  <c r="BO1186" i="10"/>
  <c r="BO368" i="10"/>
  <c r="BO1211" i="10"/>
  <c r="BO1250" i="10"/>
  <c r="BO1275" i="10"/>
  <c r="BO1309" i="10"/>
  <c r="BO1359" i="10"/>
  <c r="BO1390" i="10"/>
  <c r="BO1392" i="10"/>
  <c r="BO1393" i="10"/>
  <c r="BO1034" i="10"/>
  <c r="BO1191" i="10"/>
  <c r="BO1246" i="10"/>
  <c r="BO1332" i="10"/>
  <c r="BO1376" i="10"/>
  <c r="BO1410" i="10"/>
  <c r="BO1203" i="10"/>
  <c r="BO1299" i="10"/>
  <c r="BO1397" i="10"/>
  <c r="BO600" i="10"/>
  <c r="BO661" i="10"/>
  <c r="BO114" i="10"/>
  <c r="BO773" i="10"/>
  <c r="BO835" i="10"/>
  <c r="BO893" i="10"/>
  <c r="BO198" i="10"/>
  <c r="BO217" i="10"/>
  <c r="BO252" i="10"/>
  <c r="BO1059" i="10"/>
  <c r="BO1087" i="10"/>
  <c r="BO1115" i="10"/>
  <c r="BO1173" i="10"/>
  <c r="BO1218" i="10"/>
  <c r="BO409" i="10"/>
  <c r="BO431" i="10"/>
  <c r="BO1373" i="10"/>
  <c r="BO1375" i="10"/>
  <c r="BO318" i="10"/>
  <c r="BO1255" i="10"/>
  <c r="BO1346" i="10"/>
  <c r="BO683" i="10"/>
  <c r="BO1014" i="10"/>
  <c r="BO1182" i="10"/>
  <c r="BO1224" i="10"/>
  <c r="BO1288" i="10"/>
  <c r="BO1333" i="10"/>
  <c r="BO1102" i="10"/>
  <c r="BO1292" i="10"/>
  <c r="BO490" i="10"/>
  <c r="BO607" i="10"/>
  <c r="BO80" i="10"/>
  <c r="BO725" i="10"/>
  <c r="BO148" i="10"/>
  <c r="BO163" i="10"/>
  <c r="BO901" i="10"/>
  <c r="BO943" i="10"/>
  <c r="BO973" i="10"/>
  <c r="BO1002" i="10"/>
  <c r="BO1031" i="10"/>
  <c r="BO278" i="10"/>
  <c r="BO298" i="10"/>
  <c r="BO1117" i="10"/>
  <c r="BO329" i="10"/>
  <c r="BO1157" i="10"/>
  <c r="BO1178" i="10"/>
  <c r="BO1189" i="10"/>
  <c r="BO369" i="10"/>
  <c r="BO1214" i="10"/>
  <c r="BO1219" i="10"/>
  <c r="BO392" i="10"/>
  <c r="BO1244" i="10"/>
  <c r="BO1253" i="10"/>
  <c r="BO410" i="10"/>
  <c r="BO1278" i="10"/>
  <c r="BO1283" i="10"/>
  <c r="BO434" i="10"/>
  <c r="BO1310" i="10"/>
  <c r="BO1330" i="10"/>
  <c r="BO1344" i="10"/>
  <c r="BO1374" i="10"/>
  <c r="BO1005" i="10"/>
  <c r="BO371" i="10"/>
  <c r="BO412" i="10"/>
  <c r="BO1364" i="10"/>
  <c r="BO342" i="10"/>
  <c r="BO415" i="10"/>
  <c r="BO443" i="10"/>
  <c r="BO358" i="10"/>
  <c r="BO400" i="10"/>
  <c r="BO1335" i="10"/>
  <c r="BO493" i="10"/>
  <c r="BO609" i="10"/>
  <c r="BO82" i="10"/>
  <c r="BO727" i="10"/>
  <c r="BO784" i="10"/>
  <c r="BO843" i="10"/>
  <c r="BO903" i="10"/>
  <c r="BO944" i="10"/>
  <c r="BO974" i="10"/>
  <c r="BO1003" i="10"/>
  <c r="BO1032" i="10"/>
  <c r="BO279" i="10"/>
  <c r="BO299" i="10"/>
  <c r="BO317" i="10"/>
  <c r="BO1140" i="10"/>
  <c r="BO1160" i="10"/>
  <c r="BO1179" i="10"/>
  <c r="BO1190" i="10"/>
  <c r="BO370" i="10"/>
  <c r="BO1215" i="10"/>
  <c r="BO1220" i="10"/>
  <c r="BO393" i="10"/>
  <c r="BO1245" i="10"/>
  <c r="BO1254" i="10"/>
  <c r="BO411" i="10"/>
  <c r="BO1279" i="10"/>
  <c r="BO1284" i="10"/>
  <c r="BO435" i="10"/>
  <c r="BO1311" i="10"/>
  <c r="BO1331" i="10"/>
  <c r="BO1345" i="10"/>
  <c r="BO1363" i="10"/>
  <c r="BO1280" i="10"/>
  <c r="BO126" i="10"/>
  <c r="BO223" i="10"/>
  <c r="BO1099" i="10"/>
  <c r="BO374" i="10"/>
  <c r="BO437" i="10"/>
  <c r="BO1127" i="10"/>
  <c r="BO1258" i="10"/>
  <c r="BO1366" i="10"/>
  <c r="BO528" i="10"/>
  <c r="BO46" i="10"/>
  <c r="BO679" i="10"/>
  <c r="BO123" i="10"/>
  <c r="BO151" i="10"/>
  <c r="BO852" i="10"/>
  <c r="BO178" i="10"/>
  <c r="BO946" i="10"/>
  <c r="BO976" i="10"/>
  <c r="BO1090" i="10"/>
  <c r="BO1180" i="10"/>
  <c r="BO1285" i="10"/>
  <c r="BO854" i="10"/>
  <c r="BO375" i="10"/>
  <c r="BO1395" i="10"/>
  <c r="BO1233" i="10"/>
  <c r="BO1412" i="10"/>
  <c r="BO11" i="10"/>
  <c r="BO632" i="10"/>
  <c r="BO97" i="10"/>
  <c r="BO743" i="10"/>
  <c r="BO803" i="10"/>
  <c r="BO862" i="10"/>
  <c r="BO916" i="10"/>
  <c r="BO206" i="10"/>
  <c r="BO224" i="10"/>
  <c r="BO1015" i="10"/>
  <c r="BO1044" i="10"/>
  <c r="BO1071" i="10"/>
  <c r="BO1100" i="10"/>
  <c r="BO1119" i="10"/>
  <c r="BO1144" i="10"/>
  <c r="BO343" i="10"/>
  <c r="BO355" i="10"/>
  <c r="BO1193" i="10"/>
  <c r="BO1202" i="10"/>
  <c r="BO376" i="10"/>
  <c r="BO1227" i="10"/>
  <c r="BO396" i="10"/>
  <c r="BO399" i="10"/>
  <c r="BO1257" i="10"/>
  <c r="BO418" i="10"/>
  <c r="BO1282" i="10"/>
  <c r="BO1291" i="10"/>
  <c r="BO438" i="10"/>
  <c r="BO1318" i="10"/>
  <c r="BO1334" i="10"/>
  <c r="BO1352" i="10"/>
  <c r="BO1365" i="10"/>
  <c r="BO1382" i="10"/>
  <c r="BO1396" i="10"/>
  <c r="BO452" i="10"/>
  <c r="BO13" i="10"/>
  <c r="BO634" i="10"/>
  <c r="BO687" i="10"/>
  <c r="BO745" i="10"/>
  <c r="BO805" i="10"/>
  <c r="BO864" i="10"/>
  <c r="BO918" i="10"/>
  <c r="BO208" i="10"/>
  <c r="BO226" i="10"/>
  <c r="BO243" i="10"/>
  <c r="BO1046" i="10"/>
  <c r="BO1073" i="10"/>
  <c r="BO345" i="10"/>
  <c r="BO1228" i="10"/>
  <c r="BO1319" i="10"/>
  <c r="BP465" i="10"/>
  <c r="BP477" i="10"/>
  <c r="BP7" i="10"/>
  <c r="BP497" i="10"/>
  <c r="BP508" i="10"/>
  <c r="BP520" i="10"/>
  <c r="BP532" i="10"/>
  <c r="BP542" i="10"/>
  <c r="BP554" i="10"/>
  <c r="BP19" i="10"/>
  <c r="BP567" i="10"/>
  <c r="BP26" i="10"/>
  <c r="BP582" i="10"/>
  <c r="BP592" i="10"/>
  <c r="BP33" i="10"/>
  <c r="BP605" i="10"/>
  <c r="BP617" i="10"/>
  <c r="BP52" i="10"/>
  <c r="BP630" i="10"/>
  <c r="BP59" i="10"/>
  <c r="BP454" i="10"/>
  <c r="BP466" i="10"/>
  <c r="BP478" i="10"/>
  <c r="BP486" i="10"/>
  <c r="BP498" i="10"/>
  <c r="BP509" i="10"/>
  <c r="BP521" i="10"/>
  <c r="BP533" i="10"/>
  <c r="BP543" i="10"/>
  <c r="BP555" i="10"/>
  <c r="BP20" i="10"/>
  <c r="BP568" i="10"/>
  <c r="BP27" i="10"/>
  <c r="BP583" i="10"/>
  <c r="BP593" i="10"/>
  <c r="BP34" i="10"/>
  <c r="BP606" i="10"/>
  <c r="BP618" i="10"/>
  <c r="BP53" i="10"/>
  <c r="BP631" i="10"/>
  <c r="BP60" i="10"/>
  <c r="BP644" i="10"/>
  <c r="BP67" i="10"/>
  <c r="BP657" i="10"/>
  <c r="BP669" i="10"/>
  <c r="BP87" i="10"/>
  <c r="BP682" i="10"/>
  <c r="BP95" i="10"/>
  <c r="BP695" i="10"/>
  <c r="BP103" i="10"/>
  <c r="BP708" i="10"/>
  <c r="BP110" i="10"/>
  <c r="BP721" i="10"/>
  <c r="BP733" i="10"/>
  <c r="BP129" i="10"/>
  <c r="BP746" i="10"/>
  <c r="BP137" i="10"/>
  <c r="BP760" i="10"/>
  <c r="BP769" i="10"/>
  <c r="BP779" i="10"/>
  <c r="BP788" i="10"/>
  <c r="BP798" i="10"/>
  <c r="BP808" i="10"/>
  <c r="BP818" i="10"/>
  <c r="BP828" i="10"/>
  <c r="BP161" i="10"/>
  <c r="BP846" i="10"/>
  <c r="BP165" i="10"/>
  <c r="BP168" i="10"/>
  <c r="BP875" i="10"/>
  <c r="BP173" i="10"/>
  <c r="BP174" i="10"/>
  <c r="BP906" i="10"/>
  <c r="BP183" i="10"/>
  <c r="BP921" i="10"/>
  <c r="BP193" i="10"/>
  <c r="BP935" i="10"/>
  <c r="BP201" i="10"/>
  <c r="BP949" i="10"/>
  <c r="BP211" i="10"/>
  <c r="BP455" i="10"/>
  <c r="BP456" i="10"/>
  <c r="BP468" i="10"/>
  <c r="BP479" i="10"/>
  <c r="BP488" i="10"/>
  <c r="BP500" i="10"/>
  <c r="BP511" i="10"/>
  <c r="BP523" i="10"/>
  <c r="BP535" i="10"/>
  <c r="BP545" i="10"/>
  <c r="BP557" i="10"/>
  <c r="BP558" i="10"/>
  <c r="BP570" i="10"/>
  <c r="BP29" i="10"/>
  <c r="BP585" i="10"/>
  <c r="BP595" i="10"/>
  <c r="BP36" i="10"/>
  <c r="BP608" i="10"/>
  <c r="BP620" i="10"/>
  <c r="BP621" i="10"/>
  <c r="BP633" i="10"/>
  <c r="BP62" i="10"/>
  <c r="BP646" i="10"/>
  <c r="BP69" i="10"/>
  <c r="BP659" i="10"/>
  <c r="BP77" i="10"/>
  <c r="BP672" i="10"/>
  <c r="BP684" i="10"/>
  <c r="BP97" i="10"/>
  <c r="BP697" i="10"/>
  <c r="BP105" i="10"/>
  <c r="BP710" i="10"/>
  <c r="BP112" i="10"/>
  <c r="BP723" i="10"/>
  <c r="BP735" i="10"/>
  <c r="BP131" i="10"/>
  <c r="BP748" i="10"/>
  <c r="BP139" i="10"/>
  <c r="BP142" i="10"/>
  <c r="BP771" i="10"/>
  <c r="BP781" i="10"/>
  <c r="BP790" i="10"/>
  <c r="BP800" i="10"/>
  <c r="BP810" i="10"/>
  <c r="BP820" i="10"/>
  <c r="BP159" i="10"/>
  <c r="BP838" i="10"/>
  <c r="BP848" i="10"/>
  <c r="BP857" i="10"/>
  <c r="BP867" i="10"/>
  <c r="BP876" i="10"/>
  <c r="BP886" i="10"/>
  <c r="BP896" i="10"/>
  <c r="BP908" i="10"/>
  <c r="BP911" i="10"/>
  <c r="BP923" i="10"/>
  <c r="BP925" i="10"/>
  <c r="BP937" i="10"/>
  <c r="BP203" i="10"/>
  <c r="BP951" i="10"/>
  <c r="BP213" i="10"/>
  <c r="BP966" i="10"/>
  <c r="BP222" i="10"/>
  <c r="BP981" i="10"/>
  <c r="BP231" i="10"/>
  <c r="BP996" i="10"/>
  <c r="BP239" i="10"/>
  <c r="BP1010" i="10"/>
  <c r="BP248" i="10"/>
  <c r="BP1025" i="10"/>
  <c r="BP257" i="10"/>
  <c r="BP1039" i="10"/>
  <c r="BP265" i="10"/>
  <c r="BP1052" i="10"/>
  <c r="BP274" i="10"/>
  <c r="BP1066" i="10"/>
  <c r="BP284" i="10"/>
  <c r="BP1080" i="10"/>
  <c r="BP294" i="10"/>
  <c r="BP1095" i="10"/>
  <c r="BP304" i="10"/>
  <c r="BP1110" i="10"/>
  <c r="BP314" i="10"/>
  <c r="BP1124" i="10"/>
  <c r="BP322" i="10"/>
  <c r="BP1137" i="10"/>
  <c r="BP457" i="10"/>
  <c r="BP469" i="10"/>
  <c r="BP480" i="10"/>
  <c r="BP489" i="10"/>
  <c r="BP8" i="10"/>
  <c r="BP512" i="10"/>
  <c r="BP524" i="10"/>
  <c r="BP536" i="10"/>
  <c r="BP546" i="10"/>
  <c r="BP11" i="10"/>
  <c r="BP559" i="10"/>
  <c r="BP571" i="10"/>
  <c r="BP30" i="10"/>
  <c r="BP586" i="10"/>
  <c r="BP596" i="10"/>
  <c r="BP37" i="10"/>
  <c r="BP609" i="10"/>
  <c r="BP458" i="10"/>
  <c r="BP459" i="10"/>
  <c r="BP471" i="10"/>
  <c r="BP5" i="10"/>
  <c r="BP491" i="10"/>
  <c r="BP502" i="10"/>
  <c r="BP514" i="10"/>
  <c r="BP526" i="10"/>
  <c r="BP538" i="10"/>
  <c r="BP548" i="10"/>
  <c r="BP13" i="10"/>
  <c r="BP561" i="10"/>
  <c r="BP573" i="10"/>
  <c r="BP576" i="10"/>
  <c r="BP32" i="10"/>
  <c r="BP598" i="10"/>
  <c r="BP39" i="10"/>
  <c r="BP611" i="10"/>
  <c r="BP46" i="10"/>
  <c r="BP624" i="10"/>
  <c r="BP636" i="10"/>
  <c r="BP65" i="10"/>
  <c r="BP649" i="10"/>
  <c r="BP72" i="10"/>
  <c r="BP662" i="10"/>
  <c r="BP80" i="10"/>
  <c r="BP675" i="10"/>
  <c r="BP88" i="10"/>
  <c r="BP688" i="10"/>
  <c r="BP700" i="10"/>
  <c r="BP108" i="10"/>
  <c r="BP713" i="10"/>
  <c r="BP115" i="10"/>
  <c r="BP726" i="10"/>
  <c r="BP122" i="10"/>
  <c r="BP739" i="10"/>
  <c r="BP751" i="10"/>
  <c r="BP754" i="10"/>
  <c r="BP763" i="10"/>
  <c r="BP460" i="10"/>
  <c r="BP472" i="10"/>
  <c r="BP482" i="10"/>
  <c r="BP492" i="10"/>
  <c r="BP503" i="10"/>
  <c r="BP515" i="10"/>
  <c r="BP527" i="10"/>
  <c r="BP539" i="10"/>
  <c r="BP549" i="10"/>
  <c r="BP461" i="10"/>
  <c r="BP463" i="10"/>
  <c r="BP475" i="10"/>
  <c r="BP485" i="10"/>
  <c r="BP495" i="10"/>
  <c r="BP506" i="10"/>
  <c r="BP518" i="10"/>
  <c r="BP462" i="10"/>
  <c r="BP487" i="10"/>
  <c r="BP516" i="10"/>
  <c r="BP9" i="10"/>
  <c r="BP15" i="10"/>
  <c r="BP572" i="10"/>
  <c r="BP581" i="10"/>
  <c r="BP601" i="10"/>
  <c r="BP612" i="10"/>
  <c r="BP51" i="10"/>
  <c r="BP637" i="10"/>
  <c r="BP642" i="10"/>
  <c r="BP70" i="10"/>
  <c r="BP664" i="10"/>
  <c r="BP85" i="10"/>
  <c r="BP685" i="10"/>
  <c r="BP690" i="10"/>
  <c r="BP101" i="10"/>
  <c r="BP711" i="10"/>
  <c r="BP117" i="10"/>
  <c r="BP731" i="10"/>
  <c r="BP737" i="10"/>
  <c r="BP132" i="10"/>
  <c r="BP758" i="10"/>
  <c r="BP772" i="10"/>
  <c r="BP147" i="10"/>
  <c r="BP151" i="10"/>
  <c r="BP805" i="10"/>
  <c r="BP817" i="10"/>
  <c r="BP829" i="10"/>
  <c r="BP841" i="10"/>
  <c r="BP852" i="10"/>
  <c r="BP864" i="10"/>
  <c r="BP170" i="10"/>
  <c r="BP887" i="10"/>
  <c r="BP899" i="10"/>
  <c r="BP178" i="10"/>
  <c r="BP918" i="10"/>
  <c r="BP192" i="10"/>
  <c r="BP938" i="10"/>
  <c r="BP942" i="10"/>
  <c r="BP206" i="10"/>
  <c r="BP961" i="10"/>
  <c r="BP218" i="10"/>
  <c r="BP978" i="10"/>
  <c r="BP229" i="10"/>
  <c r="BP995" i="10"/>
  <c r="BP240" i="10"/>
  <c r="BP1012" i="10"/>
  <c r="BP1016" i="10"/>
  <c r="BP1029" i="10"/>
  <c r="BP1032" i="10"/>
  <c r="BP1045" i="10"/>
  <c r="BP1047" i="10"/>
  <c r="BP1060" i="10"/>
  <c r="BP1063" i="10"/>
  <c r="BP282" i="10"/>
  <c r="BP1079" i="10"/>
  <c r="BP295" i="10"/>
  <c r="BP1097" i="10"/>
  <c r="BP307" i="10"/>
  <c r="BP1114" i="10"/>
  <c r="BP319" i="10"/>
  <c r="BP1130" i="10"/>
  <c r="BP329" i="10"/>
  <c r="BP1145" i="10"/>
  <c r="BP338" i="10"/>
  <c r="BP1158" i="10"/>
  <c r="BP346" i="10"/>
  <c r="BP1171" i="10"/>
  <c r="BP353" i="10"/>
  <c r="BP1184" i="10"/>
  <c r="BP1196" i="10"/>
  <c r="BP372" i="10"/>
  <c r="BP1209" i="10"/>
  <c r="BP379" i="10"/>
  <c r="BP464" i="10"/>
  <c r="BP490" i="10"/>
  <c r="BP517" i="10"/>
  <c r="BP10" i="10"/>
  <c r="BP16" i="10"/>
  <c r="BP574" i="10"/>
  <c r="BP584" i="10"/>
  <c r="BP602" i="10"/>
  <c r="BP613" i="10"/>
  <c r="BP54" i="10"/>
  <c r="BP55" i="10"/>
  <c r="BP643" i="10"/>
  <c r="BP71" i="10"/>
  <c r="BP665" i="10"/>
  <c r="BP86" i="10"/>
  <c r="BP686" i="10"/>
  <c r="BP691" i="10"/>
  <c r="BP102" i="10"/>
  <c r="BP712" i="10"/>
  <c r="BP118" i="10"/>
  <c r="BP732" i="10"/>
  <c r="BP738" i="10"/>
  <c r="BP133" i="10"/>
  <c r="BP759" i="10"/>
  <c r="BP145" i="10"/>
  <c r="BP148" i="10"/>
  <c r="BP794" i="10"/>
  <c r="BP806" i="10"/>
  <c r="BP819" i="10"/>
  <c r="BP830" i="10"/>
  <c r="BP162" i="10"/>
  <c r="BP853" i="10"/>
  <c r="BP865" i="10"/>
  <c r="BP171" i="10"/>
  <c r="BP888" i="10"/>
  <c r="BP900" i="10"/>
  <c r="BP179" i="10"/>
  <c r="BP919" i="10"/>
  <c r="BP194" i="10"/>
  <c r="BP939" i="10"/>
  <c r="BP943" i="10"/>
  <c r="BP207" i="10"/>
  <c r="BP962" i="10"/>
  <c r="BP219" i="10"/>
  <c r="BP979" i="10"/>
  <c r="BP230" i="10"/>
  <c r="BP997" i="10"/>
  <c r="BP241" i="10"/>
  <c r="BP1013" i="10"/>
  <c r="BP1017" i="10"/>
  <c r="BP1030" i="10"/>
  <c r="BP1033" i="10"/>
  <c r="BP1046" i="10"/>
  <c r="BP1048" i="10"/>
  <c r="BP1061" i="10"/>
  <c r="BP1064" i="10"/>
  <c r="BP283" i="10"/>
  <c r="BP1081" i="10"/>
  <c r="BP296" i="10"/>
  <c r="BP1098" i="10"/>
  <c r="BP308" i="10"/>
  <c r="BP1115" i="10"/>
  <c r="BP1118" i="10"/>
  <c r="BP1131" i="10"/>
  <c r="BP330" i="10"/>
  <c r="BP1146" i="10"/>
  <c r="BP339" i="10"/>
  <c r="BP1159" i="10"/>
  <c r="BP347" i="10"/>
  <c r="BP1172" i="10"/>
  <c r="BP354" i="10"/>
  <c r="BP1185" i="10"/>
  <c r="BP1197" i="10"/>
  <c r="BP373" i="10"/>
  <c r="BP1210" i="10"/>
  <c r="BP380" i="10"/>
  <c r="BP1223" i="10"/>
  <c r="BP388" i="10"/>
  <c r="BP1236" i="10"/>
  <c r="BP1248" i="10"/>
  <c r="BP407" i="10"/>
  <c r="BP1261" i="10"/>
  <c r="BP414" i="10"/>
  <c r="BP1274" i="10"/>
  <c r="BP422" i="10"/>
  <c r="BP467" i="10"/>
  <c r="BP493" i="10"/>
  <c r="BP519" i="10"/>
  <c r="BP541" i="10"/>
  <c r="BP17" i="10"/>
  <c r="BP22" i="10"/>
  <c r="BP31" i="10"/>
  <c r="BP603" i="10"/>
  <c r="BP614" i="10"/>
  <c r="BP622" i="10"/>
  <c r="BP56" i="10"/>
  <c r="BP645" i="10"/>
  <c r="BP73" i="10"/>
  <c r="BP666" i="10"/>
  <c r="BP671" i="10"/>
  <c r="BP89" i="10"/>
  <c r="BP692" i="10"/>
  <c r="BP104" i="10"/>
  <c r="BP714" i="10"/>
  <c r="BP119" i="10"/>
  <c r="BP734" i="10"/>
  <c r="BP740" i="10"/>
  <c r="BP134" i="10"/>
  <c r="BP761" i="10"/>
  <c r="BP146" i="10"/>
  <c r="BP149" i="10"/>
  <c r="BP795" i="10"/>
  <c r="BP807" i="10"/>
  <c r="BP821" i="10"/>
  <c r="BP831" i="10"/>
  <c r="BP163" i="10"/>
  <c r="BP854" i="10"/>
  <c r="BP167" i="10"/>
  <c r="BP877" i="10"/>
  <c r="BP889" i="10"/>
  <c r="BP901" i="10"/>
  <c r="BP180" i="10"/>
  <c r="BP920" i="10"/>
  <c r="BP926" i="10"/>
  <c r="BP940" i="10"/>
  <c r="BP944" i="10"/>
  <c r="BP208" i="10"/>
  <c r="BP963" i="10"/>
  <c r="BP220" i="10"/>
  <c r="BP980" i="10"/>
  <c r="BP985" i="10"/>
  <c r="BP998" i="10"/>
  <c r="BP1001" i="10"/>
  <c r="BP1014" i="10"/>
  <c r="BP1018" i="10"/>
  <c r="BP251" i="10"/>
  <c r="BP1034" i="10"/>
  <c r="BP261" i="10"/>
  <c r="BP1049" i="10"/>
  <c r="BP272" i="10"/>
  <c r="BP1065" i="10"/>
  <c r="BP285" i="10"/>
  <c r="BP1082" i="10"/>
  <c r="BP297" i="10"/>
  <c r="BP1099" i="10"/>
  <c r="BP309" i="10"/>
  <c r="BP1116" i="10"/>
  <c r="BP1119" i="10"/>
  <c r="BP1132" i="10"/>
  <c r="BP1134" i="10"/>
  <c r="BP1147" i="10"/>
  <c r="BP340" i="10"/>
  <c r="BP1160" i="10"/>
  <c r="BP348" i="10"/>
  <c r="BP1173" i="10"/>
  <c r="BP355" i="10"/>
  <c r="BP1186" i="10"/>
  <c r="BP1198" i="10"/>
  <c r="BP374" i="10"/>
  <c r="BP1211" i="10"/>
  <c r="BP381" i="10"/>
  <c r="BP1224" i="10"/>
  <c r="BP389" i="10"/>
  <c r="BP470" i="10"/>
  <c r="BP494" i="10"/>
  <c r="BP522" i="10"/>
  <c r="BP544" i="10"/>
  <c r="BP18" i="10"/>
  <c r="BP23" i="10"/>
  <c r="BP587" i="10"/>
  <c r="BP35" i="10"/>
  <c r="BP615" i="10"/>
  <c r="BP623" i="10"/>
  <c r="BP57" i="10"/>
  <c r="BP647" i="10"/>
  <c r="BP74" i="10"/>
  <c r="BP667" i="10"/>
  <c r="BP673" i="10"/>
  <c r="BP90" i="10"/>
  <c r="BP693" i="10"/>
  <c r="BP106" i="10"/>
  <c r="BP715" i="10"/>
  <c r="BP120" i="10"/>
  <c r="BP736" i="10"/>
  <c r="BP741" i="10"/>
  <c r="BP135" i="10"/>
  <c r="BP143" i="10"/>
  <c r="BP773" i="10"/>
  <c r="BP784" i="10"/>
  <c r="BP796" i="10"/>
  <c r="BP809" i="10"/>
  <c r="BP156" i="10"/>
  <c r="BP832" i="10"/>
  <c r="BP842" i="10"/>
  <c r="BP855" i="10"/>
  <c r="BP866" i="10"/>
  <c r="BP878" i="10"/>
  <c r="BP890" i="10"/>
  <c r="BP902" i="10"/>
  <c r="BP181" i="10"/>
  <c r="BP922" i="10"/>
  <c r="BP927" i="10"/>
  <c r="BP195" i="10"/>
  <c r="BP945" i="10"/>
  <c r="BP209" i="10"/>
  <c r="BP964" i="10"/>
  <c r="BP221" i="10"/>
  <c r="BP982" i="10"/>
  <c r="BP986" i="10"/>
  <c r="BP999" i="10"/>
  <c r="BP1002" i="10"/>
  <c r="BP1015" i="10"/>
  <c r="BP1019" i="10"/>
  <c r="BP252" i="10"/>
  <c r="BP1035" i="10"/>
  <c r="BP262" i="10"/>
  <c r="BP1050" i="10"/>
  <c r="BP273" i="10"/>
  <c r="BP1067" i="10"/>
  <c r="BP286" i="10"/>
  <c r="BP1083" i="10"/>
  <c r="BP298" i="10"/>
  <c r="BP1100" i="10"/>
  <c r="BP1104" i="10"/>
  <c r="BP1117" i="10"/>
  <c r="BP1120" i="10"/>
  <c r="BP1133" i="10"/>
  <c r="BP1135" i="10"/>
  <c r="BP1148" i="10"/>
  <c r="BP341" i="10"/>
  <c r="BP1161" i="10"/>
  <c r="BP349" i="10"/>
  <c r="BP1174" i="10"/>
  <c r="BP356" i="10"/>
  <c r="BP1187" i="10"/>
  <c r="BP1199" i="10"/>
  <c r="BP1200" i="10"/>
  <c r="BP1212" i="10"/>
  <c r="BP382" i="10"/>
  <c r="BP1225" i="10"/>
  <c r="BP390" i="10"/>
  <c r="BP1238" i="10"/>
  <c r="BP397" i="10"/>
  <c r="BP473" i="10"/>
  <c r="BP496" i="10"/>
  <c r="BP525" i="10"/>
  <c r="BP547" i="10"/>
  <c r="BP21" i="10"/>
  <c r="BP24" i="10"/>
  <c r="BP588" i="10"/>
  <c r="BP38" i="10"/>
  <c r="BP616" i="10"/>
  <c r="BP625" i="10"/>
  <c r="BP58" i="10"/>
  <c r="BP648" i="10"/>
  <c r="BP75" i="10"/>
  <c r="BP668" i="10"/>
  <c r="BP674" i="10"/>
  <c r="BP91" i="10"/>
  <c r="BP694" i="10"/>
  <c r="BP107" i="10"/>
  <c r="BP716" i="10"/>
  <c r="BP720" i="10"/>
  <c r="BP121" i="10"/>
  <c r="BP742" i="10"/>
  <c r="BP136" i="10"/>
  <c r="BP762" i="10"/>
  <c r="BP774" i="10"/>
  <c r="BP785" i="10"/>
  <c r="BP797" i="10"/>
  <c r="BP811" i="10"/>
  <c r="BP157" i="10"/>
  <c r="BP833" i="10"/>
  <c r="BP843" i="10"/>
  <c r="BP856" i="10"/>
  <c r="BP868" i="10"/>
  <c r="BP879" i="10"/>
  <c r="BP891" i="10"/>
  <c r="BP903" i="10"/>
  <c r="BP182" i="10"/>
  <c r="BP924" i="10"/>
  <c r="BP928" i="10"/>
  <c r="BP196" i="10"/>
  <c r="BP946" i="10"/>
  <c r="BP210" i="10"/>
  <c r="BP965" i="10"/>
  <c r="BP970" i="10"/>
  <c r="BP983" i="10"/>
  <c r="BP987" i="10"/>
  <c r="BP1000" i="10"/>
  <c r="BP1003" i="10"/>
  <c r="BP242" i="10"/>
  <c r="BP1020" i="10"/>
  <c r="BP253" i="10"/>
  <c r="BP1036" i="10"/>
  <c r="BP263" i="10"/>
  <c r="BP1051" i="10"/>
  <c r="BP275" i="10"/>
  <c r="BP1068" i="10"/>
  <c r="BP287" i="10"/>
  <c r="BP1084" i="10"/>
  <c r="BP299" i="10"/>
  <c r="BP1101" i="10"/>
  <c r="BP1105" i="10"/>
  <c r="BP310" i="10"/>
  <c r="BP1121" i="10"/>
  <c r="BP320" i="10"/>
  <c r="BP1136" i="10"/>
  <c r="BP1149" i="10"/>
  <c r="BP1150" i="10"/>
  <c r="BP1162" i="10"/>
  <c r="BP350" i="10"/>
  <c r="BP1175" i="10"/>
  <c r="BP357" i="10"/>
  <c r="BP1188" i="10"/>
  <c r="BP364" i="10"/>
  <c r="BP1201" i="10"/>
  <c r="BP1213" i="10"/>
  <c r="BP383" i="10"/>
  <c r="BP1226" i="10"/>
  <c r="BP391" i="10"/>
  <c r="BP1239" i="10"/>
  <c r="BP398" i="10"/>
  <c r="BP1252" i="10"/>
  <c r="BP1264" i="10"/>
  <c r="BP417" i="10"/>
  <c r="BP1277" i="10"/>
  <c r="BP425" i="10"/>
  <c r="BP474" i="10"/>
  <c r="BP499" i="10"/>
  <c r="BP528" i="10"/>
  <c r="BP550" i="10"/>
  <c r="BP560" i="10"/>
  <c r="BP25" i="10"/>
  <c r="BP589" i="10"/>
  <c r="BP40" i="10"/>
  <c r="BP619" i="10"/>
  <c r="BP626" i="10"/>
  <c r="BP61" i="10"/>
  <c r="BP650" i="10"/>
  <c r="BP76" i="10"/>
  <c r="BP670" i="10"/>
  <c r="BP676" i="10"/>
  <c r="BP92" i="10"/>
  <c r="BP696" i="10"/>
  <c r="BP109" i="10"/>
  <c r="BP717" i="10"/>
  <c r="BP722" i="10"/>
  <c r="BP123" i="10"/>
  <c r="BP743" i="10"/>
  <c r="BP138" i="10"/>
  <c r="BP144" i="10"/>
  <c r="BP775" i="10"/>
  <c r="BP786" i="10"/>
  <c r="BP799" i="10"/>
  <c r="BP812" i="10"/>
  <c r="BP822" i="10"/>
  <c r="BP834" i="10"/>
  <c r="BP844" i="10"/>
  <c r="BP166" i="10"/>
  <c r="BP869" i="10"/>
  <c r="BP880" i="10"/>
  <c r="BP892" i="10"/>
  <c r="BP904" i="10"/>
  <c r="BP184" i="10"/>
  <c r="BP185" i="10"/>
  <c r="BP929" i="10"/>
  <c r="BP197" i="10"/>
  <c r="BP947" i="10"/>
  <c r="BP212" i="10"/>
  <c r="BP967" i="10"/>
  <c r="BP971" i="10"/>
  <c r="BP984" i="10"/>
  <c r="BP988" i="10"/>
  <c r="BP232" i="10"/>
  <c r="BP476" i="10"/>
  <c r="BP501" i="10"/>
  <c r="BP529" i="10"/>
  <c r="BP551" i="10"/>
  <c r="BP562" i="10"/>
  <c r="BP28" i="10"/>
  <c r="BP590" i="10"/>
  <c r="BP41" i="10"/>
  <c r="BP44" i="10"/>
  <c r="BP627" i="10"/>
  <c r="BP63" i="10"/>
  <c r="BP651" i="10"/>
  <c r="BP655" i="10"/>
  <c r="BP78" i="10"/>
  <c r="BP677" i="10"/>
  <c r="BP93" i="10"/>
  <c r="BP698" i="10"/>
  <c r="BP703" i="10"/>
  <c r="BP718" i="10"/>
  <c r="BP724" i="10"/>
  <c r="BP124" i="10"/>
  <c r="BP744" i="10"/>
  <c r="BP140" i="10"/>
  <c r="BP764" i="10"/>
  <c r="BP776" i="10"/>
  <c r="BP787" i="10"/>
  <c r="BP801" i="10"/>
  <c r="BP813" i="10"/>
  <c r="BP823" i="10"/>
  <c r="BP835" i="10"/>
  <c r="BP845" i="10"/>
  <c r="BP858" i="10"/>
  <c r="BP870" i="10"/>
  <c r="BP881" i="10"/>
  <c r="BP893" i="10"/>
  <c r="BP905" i="10"/>
  <c r="BP912" i="10"/>
  <c r="BP186" i="10"/>
  <c r="BP930" i="10"/>
  <c r="BP198" i="10"/>
  <c r="BP948" i="10"/>
  <c r="BP955" i="10"/>
  <c r="BP968" i="10"/>
  <c r="BP972" i="10"/>
  <c r="BP223" i="10"/>
  <c r="BP989" i="10"/>
  <c r="BP233" i="10"/>
  <c r="BP1005" i="10"/>
  <c r="BP244" i="10"/>
  <c r="BP1022" i="10"/>
  <c r="BP255" i="10"/>
  <c r="BP1038" i="10"/>
  <c r="BP266" i="10"/>
  <c r="BP1054" i="10"/>
  <c r="BP4" i="10"/>
  <c r="BP504" i="10"/>
  <c r="BP530" i="10"/>
  <c r="BP552" i="10"/>
  <c r="BP563" i="10"/>
  <c r="BP575" i="10"/>
  <c r="BP591" i="10"/>
  <c r="BP42" i="10"/>
  <c r="BP45" i="10"/>
  <c r="BP628" i="10"/>
  <c r="BP64" i="10"/>
  <c r="BP652" i="10"/>
  <c r="BP656" i="10"/>
  <c r="BP79" i="10"/>
  <c r="BP678" i="10"/>
  <c r="BP94" i="10"/>
  <c r="BP699" i="10"/>
  <c r="BP704" i="10"/>
  <c r="BP719" i="10"/>
  <c r="BP725" i="10"/>
  <c r="BP125" i="10"/>
  <c r="BP745" i="10"/>
  <c r="BP753" i="10"/>
  <c r="BP765" i="10"/>
  <c r="BP777" i="10"/>
  <c r="BP789" i="10"/>
  <c r="BP152" i="10"/>
  <c r="BP814" i="10"/>
  <c r="BP824" i="10"/>
  <c r="BP836" i="10"/>
  <c r="BP847" i="10"/>
  <c r="BP859" i="10"/>
  <c r="BP871" i="10"/>
  <c r="BP882" i="10"/>
  <c r="BP894" i="10"/>
  <c r="BP907" i="10"/>
  <c r="BP913" i="10"/>
  <c r="BP187" i="10"/>
  <c r="BP931" i="10"/>
  <c r="BP199" i="10"/>
  <c r="BP950" i="10"/>
  <c r="BP956" i="10"/>
  <c r="BP969" i="10"/>
  <c r="BP973" i="10"/>
  <c r="BP224" i="10"/>
  <c r="BP990" i="10"/>
  <c r="BP234" i="10"/>
  <c r="BP1006" i="10"/>
  <c r="BP245" i="10"/>
  <c r="BP1023" i="10"/>
  <c r="BP256" i="10"/>
  <c r="BP1040" i="10"/>
  <c r="BP267" i="10"/>
  <c r="BP481" i="10"/>
  <c r="BP505" i="10"/>
  <c r="BP531" i="10"/>
  <c r="BP553" i="10"/>
  <c r="BP564" i="10"/>
  <c r="BP577" i="10"/>
  <c r="BP594" i="10"/>
  <c r="BP43" i="10"/>
  <c r="BP47" i="10"/>
  <c r="BP629" i="10"/>
  <c r="BP638" i="10"/>
  <c r="BP653" i="10"/>
  <c r="BP658" i="10"/>
  <c r="BP81" i="10"/>
  <c r="BP679" i="10"/>
  <c r="BP96" i="10"/>
  <c r="BP701" i="10"/>
  <c r="BP705" i="10"/>
  <c r="BP111" i="10"/>
  <c r="BP727" i="10"/>
  <c r="BP126" i="10"/>
  <c r="BP747" i="10"/>
  <c r="BP755" i="10"/>
  <c r="BP766" i="10"/>
  <c r="BP778" i="10"/>
  <c r="BP791" i="10"/>
  <c r="BP484" i="10"/>
  <c r="BP510" i="10"/>
  <c r="BP537" i="10"/>
  <c r="BP12" i="10"/>
  <c r="BP566" i="10"/>
  <c r="BP579" i="10"/>
  <c r="BP599" i="10"/>
  <c r="BP607" i="10"/>
  <c r="BP49" i="10"/>
  <c r="BP634" i="10"/>
  <c r="BP640" i="10"/>
  <c r="BP66" i="10"/>
  <c r="BP661" i="10"/>
  <c r="BP83" i="10"/>
  <c r="BP681" i="10"/>
  <c r="BP687" i="10"/>
  <c r="BP99" i="10"/>
  <c r="BP707" i="10"/>
  <c r="BP114" i="10"/>
  <c r="BP729" i="10"/>
  <c r="BP128" i="10"/>
  <c r="BP750" i="10"/>
  <c r="BP756" i="10"/>
  <c r="BP768" i="10"/>
  <c r="BP782" i="10"/>
  <c r="BP793" i="10"/>
  <c r="BP803" i="10"/>
  <c r="BP815" i="10"/>
  <c r="BP827" i="10"/>
  <c r="BP839" i="10"/>
  <c r="BP164" i="10"/>
  <c r="BP862" i="10"/>
  <c r="BP874" i="10"/>
  <c r="BP172" i="10"/>
  <c r="BP897" i="10"/>
  <c r="BP176" i="10"/>
  <c r="BP916" i="10"/>
  <c r="BP190" i="10"/>
  <c r="BP934" i="10"/>
  <c r="BP204" i="10"/>
  <c r="BP954" i="10"/>
  <c r="BP959" i="10"/>
  <c r="BP216" i="10"/>
  <c r="BP976" i="10"/>
  <c r="BP227" i="10"/>
  <c r="BP993" i="10"/>
  <c r="BP237" i="10"/>
  <c r="BP1009" i="10"/>
  <c r="BP249" i="10"/>
  <c r="BP1027" i="10"/>
  <c r="BP483" i="10"/>
  <c r="BP597" i="10"/>
  <c r="BP660" i="10"/>
  <c r="BP113" i="10"/>
  <c r="BP780" i="10"/>
  <c r="BP158" i="10"/>
  <c r="BP169" i="10"/>
  <c r="BP917" i="10"/>
  <c r="BP205" i="10"/>
  <c r="BP228" i="10"/>
  <c r="BP246" i="10"/>
  <c r="BP1037" i="10"/>
  <c r="BP1056" i="10"/>
  <c r="BP1070" i="10"/>
  <c r="BP1078" i="10"/>
  <c r="BP1093" i="10"/>
  <c r="BP1108" i="10"/>
  <c r="BP1122" i="10"/>
  <c r="BP327" i="10"/>
  <c r="BP334" i="10"/>
  <c r="BP1164" i="10"/>
  <c r="BP1170" i="10"/>
  <c r="BP362" i="10"/>
  <c r="BP367" i="10"/>
  <c r="BP1214" i="10"/>
  <c r="BP1220" i="10"/>
  <c r="BP393" i="10"/>
  <c r="BP1244" i="10"/>
  <c r="BP406" i="10"/>
  <c r="BP1263" i="10"/>
  <c r="BP1267" i="10"/>
  <c r="BP1281" i="10"/>
  <c r="BP1284" i="10"/>
  <c r="BP1296" i="10"/>
  <c r="BP1299" i="10"/>
  <c r="BP1311" i="10"/>
  <c r="BP1323" i="10"/>
  <c r="BP1335" i="10"/>
  <c r="BP1345" i="10"/>
  <c r="BP1356" i="10"/>
  <c r="BP1366" i="10"/>
  <c r="BP1375" i="10"/>
  <c r="BP1387" i="10"/>
  <c r="BP1397" i="10"/>
  <c r="BP451" i="10"/>
  <c r="BP1417" i="10"/>
  <c r="BP6" i="10"/>
  <c r="BP600" i="10"/>
  <c r="BP663" i="10"/>
  <c r="BP116" i="10"/>
  <c r="BP783" i="10"/>
  <c r="BP160" i="10"/>
  <c r="BP883" i="10"/>
  <c r="BP188" i="10"/>
  <c r="BP957" i="10"/>
  <c r="BP991" i="10"/>
  <c r="BP247" i="10"/>
  <c r="BP1041" i="10"/>
  <c r="BP1057" i="10"/>
  <c r="BP1071" i="10"/>
  <c r="BP1085" i="10"/>
  <c r="BP1094" i="10"/>
  <c r="BP1109" i="10"/>
  <c r="BP1123" i="10"/>
  <c r="BP328" i="10"/>
  <c r="BP335" i="10"/>
  <c r="BP1165" i="10"/>
  <c r="BP1176" i="10"/>
  <c r="BP363" i="10"/>
  <c r="BP368" i="10"/>
  <c r="BP1215" i="10"/>
  <c r="BP1221" i="10"/>
  <c r="BP394" i="10"/>
  <c r="BP1245" i="10"/>
  <c r="BP1250" i="10"/>
  <c r="BP1265" i="10"/>
  <c r="BP1268" i="10"/>
  <c r="BP1282" i="10"/>
  <c r="BP1285" i="10"/>
  <c r="BP1297" i="10"/>
  <c r="BP1300" i="10"/>
  <c r="BP1312" i="10"/>
  <c r="BP1324" i="10"/>
  <c r="BP1336" i="10"/>
  <c r="BP1346" i="10"/>
  <c r="BP442" i="10"/>
  <c r="BP1367" i="10"/>
  <c r="BP1376" i="10"/>
  <c r="BP447" i="10"/>
  <c r="BP1398" i="10"/>
  <c r="BP1407" i="10"/>
  <c r="BP507" i="10"/>
  <c r="BP604" i="10"/>
  <c r="BP82" i="10"/>
  <c r="BP728" i="10"/>
  <c r="BP792" i="10"/>
  <c r="BP837" i="10"/>
  <c r="BP884" i="10"/>
  <c r="BP189" i="10"/>
  <c r="BP958" i="10"/>
  <c r="BP992" i="10"/>
  <c r="BP250" i="10"/>
  <c r="BP1042" i="10"/>
  <c r="BP1058" i="10"/>
  <c r="BP1072" i="10"/>
  <c r="BP1086" i="10"/>
  <c r="BP1096" i="10"/>
  <c r="BP1111" i="10"/>
  <c r="BP1125" i="10"/>
  <c r="BP1138" i="10"/>
  <c r="BP336" i="10"/>
  <c r="BP342" i="10"/>
  <c r="BP1177" i="10"/>
  <c r="BP1183" i="10"/>
  <c r="BP369" i="10"/>
  <c r="BP1216" i="10"/>
  <c r="BP1222" i="10"/>
  <c r="BP395" i="10"/>
  <c r="BP1246" i="10"/>
  <c r="BP1251" i="10"/>
  <c r="BP1266" i="10"/>
  <c r="BP1269" i="10"/>
  <c r="BP419" i="10"/>
  <c r="BP1286" i="10"/>
  <c r="BP1298" i="10"/>
  <c r="BP1301" i="10"/>
  <c r="BP1313" i="10"/>
  <c r="BP1325" i="10"/>
  <c r="BP439" i="10"/>
  <c r="BP1347" i="10"/>
  <c r="BP1357" i="10"/>
  <c r="BP444" i="10"/>
  <c r="BP1377" i="10"/>
  <c r="BP1388" i="10"/>
  <c r="BP1399" i="10"/>
  <c r="BP1408" i="10"/>
  <c r="BP513" i="10"/>
  <c r="BP610" i="10"/>
  <c r="BP84" i="10"/>
  <c r="BP730" i="10"/>
  <c r="BP150" i="10"/>
  <c r="BP840" i="10"/>
  <c r="BP885" i="10"/>
  <c r="BP191" i="10"/>
  <c r="BP960" i="10"/>
  <c r="BP994" i="10"/>
  <c r="BP1021" i="10"/>
  <c r="BP1043" i="10"/>
  <c r="BP1059" i="10"/>
  <c r="BP1073" i="10"/>
  <c r="BP1087" i="10"/>
  <c r="BP1102" i="10"/>
  <c r="BP1112" i="10"/>
  <c r="BP1126" i="10"/>
  <c r="BP1139" i="10"/>
  <c r="BP337" i="10"/>
  <c r="BP343" i="10"/>
  <c r="BP1178" i="10"/>
  <c r="BP1189" i="10"/>
  <c r="BP370" i="10"/>
  <c r="BP375" i="10"/>
  <c r="BP1227" i="10"/>
  <c r="BP396" i="10"/>
  <c r="BP1247" i="10"/>
  <c r="BP1253" i="10"/>
  <c r="BP408" i="10"/>
  <c r="BP1270" i="10"/>
  <c r="BP420" i="10"/>
  <c r="BP1287" i="10"/>
  <c r="BP430" i="10"/>
  <c r="BP1302" i="10"/>
  <c r="BP1314" i="10"/>
  <c r="BP1326" i="10"/>
  <c r="BP440" i="10"/>
  <c r="BP1348" i="10"/>
  <c r="BP1358" i="10"/>
  <c r="BP445" i="10"/>
  <c r="BP1378" i="10"/>
  <c r="BP1389" i="10"/>
  <c r="BP1400" i="10"/>
  <c r="BP1409" i="10"/>
  <c r="BP534" i="10"/>
  <c r="BP48" i="10"/>
  <c r="BP680" i="10"/>
  <c r="BP127" i="10"/>
  <c r="BP153" i="10"/>
  <c r="BP849" i="10"/>
  <c r="BP895" i="10"/>
  <c r="BP932" i="10"/>
  <c r="BP214" i="10"/>
  <c r="BP235" i="10"/>
  <c r="BP1024" i="10"/>
  <c r="BP1044" i="10"/>
  <c r="BP276" i="10"/>
  <c r="BP1074" i="10"/>
  <c r="BP1088" i="10"/>
  <c r="BP1103" i="10"/>
  <c r="BP1113" i="10"/>
  <c r="BP1127" i="10"/>
  <c r="BP1140" i="10"/>
  <c r="BP1151" i="10"/>
  <c r="BP344" i="10"/>
  <c r="BP1179" i="10"/>
  <c r="BP1190" i="10"/>
  <c r="BP371" i="10"/>
  <c r="BP376" i="10"/>
  <c r="BP1228" i="10"/>
  <c r="BP1233" i="10"/>
  <c r="BP1249" i="10"/>
  <c r="BP1254" i="10"/>
  <c r="BP409" i="10"/>
  <c r="BP1271" i="10"/>
  <c r="BP421" i="10"/>
  <c r="BP1288" i="10"/>
  <c r="BP431" i="10"/>
  <c r="BP1303" i="10"/>
  <c r="BP1315" i="10"/>
  <c r="BP1327" i="10"/>
  <c r="BP1337" i="10"/>
  <c r="BP1349" i="10"/>
  <c r="BP1359" i="10"/>
  <c r="BP446" i="10"/>
  <c r="BP1379" i="10"/>
  <c r="BP1390" i="10"/>
  <c r="BP1401" i="10"/>
  <c r="BP1410" i="10"/>
  <c r="BP540" i="10"/>
  <c r="BP50" i="10"/>
  <c r="BP683" i="10"/>
  <c r="BP130" i="10"/>
  <c r="BP802" i="10"/>
  <c r="BP850" i="10"/>
  <c r="BP175" i="10"/>
  <c r="BP933" i="10"/>
  <c r="BP215" i="10"/>
  <c r="BP236" i="10"/>
  <c r="BP1026" i="10"/>
  <c r="BP264" i="10"/>
  <c r="BP277" i="10"/>
  <c r="BP1075" i="10"/>
  <c r="BP1089" i="10"/>
  <c r="BP301" i="10"/>
  <c r="BP311" i="10"/>
  <c r="BP1128" i="10"/>
  <c r="BP1141" i="10"/>
  <c r="BP1152" i="10"/>
  <c r="BP345" i="10"/>
  <c r="BP1180" i="10"/>
  <c r="BP1191" i="10"/>
  <c r="BP1202" i="10"/>
  <c r="BP377" i="10"/>
  <c r="BP1229" i="10"/>
  <c r="BP1234" i="10"/>
  <c r="BP399" i="10"/>
  <c r="BP1255" i="10"/>
  <c r="BP410" i="10"/>
  <c r="BP1272" i="10"/>
  <c r="BP423" i="10"/>
  <c r="BP1289" i="10"/>
  <c r="BP432" i="10"/>
  <c r="BP1304" i="10"/>
  <c r="BP1316" i="10"/>
  <c r="BP1328" i="10"/>
  <c r="BP1338" i="10"/>
  <c r="BP1350" i="10"/>
  <c r="BP1360" i="10"/>
  <c r="BP1368" i="10"/>
  <c r="BP1380" i="10"/>
  <c r="BP1391" i="10"/>
  <c r="BP1402" i="10"/>
  <c r="BP452" i="10"/>
  <c r="BP556" i="10"/>
  <c r="BP632" i="10"/>
  <c r="BP98" i="10"/>
  <c r="BP749" i="10"/>
  <c r="BP804" i="10"/>
  <c r="BP851" i="10"/>
  <c r="BP898" i="10"/>
  <c r="BP936" i="10"/>
  <c r="BP217" i="10"/>
  <c r="BP238" i="10"/>
  <c r="BP1028" i="10"/>
  <c r="BP268" i="10"/>
  <c r="BP278" i="10"/>
  <c r="BP288" i="10"/>
  <c r="BP292" i="10"/>
  <c r="BP302" i="10"/>
  <c r="BP312" i="10"/>
  <c r="BP1129" i="10"/>
  <c r="BP1142" i="10"/>
  <c r="BP1153" i="10"/>
  <c r="BP351" i="10"/>
  <c r="BP1181" i="10"/>
  <c r="BP1192" i="10"/>
  <c r="BP1203" i="10"/>
  <c r="BP378" i="10"/>
  <c r="BP1230" i="10"/>
  <c r="BP1235" i="10"/>
  <c r="BP400" i="10"/>
  <c r="BP1256" i="10"/>
  <c r="BP411" i="10"/>
  <c r="BP1273" i="10"/>
  <c r="BP424" i="10"/>
  <c r="BP1290" i="10"/>
  <c r="BP433" i="10"/>
  <c r="BP1305" i="10"/>
  <c r="BP1317" i="10"/>
  <c r="BP1329" i="10"/>
  <c r="BP1339" i="10"/>
  <c r="BP1351" i="10"/>
  <c r="BP1361" i="10"/>
  <c r="BP1369" i="10"/>
  <c r="BP1381" i="10"/>
  <c r="BP448" i="10"/>
  <c r="BP1403" i="10"/>
  <c r="BP1411" i="10"/>
  <c r="BP14" i="10"/>
  <c r="BP635" i="10"/>
  <c r="BP689" i="10"/>
  <c r="BP752" i="10"/>
  <c r="BP154" i="10"/>
  <c r="BP860" i="10"/>
  <c r="BP909" i="10"/>
  <c r="BP200" i="10"/>
  <c r="BP974" i="10"/>
  <c r="BP1004" i="10"/>
  <c r="BP254" i="10"/>
  <c r="BP269" i="10"/>
  <c r="BP279" i="10"/>
  <c r="BP289" i="10"/>
  <c r="BP293" i="10"/>
  <c r="BP303" i="10"/>
  <c r="BP313" i="10"/>
  <c r="BP321" i="10"/>
  <c r="BP1143" i="10"/>
  <c r="BP1154" i="10"/>
  <c r="BP352" i="10"/>
  <c r="BP1182" i="10"/>
  <c r="BP1193" i="10"/>
  <c r="BP1204" i="10"/>
  <c r="BP384" i="10"/>
  <c r="BP1231" i="10"/>
  <c r="BP1237" i="10"/>
  <c r="BP401" i="10"/>
  <c r="BP1257" i="10"/>
  <c r="BP412" i="10"/>
  <c r="BP1275" i="10"/>
  <c r="BP426" i="10"/>
  <c r="BP1291" i="10"/>
  <c r="BP434" i="10"/>
  <c r="BP1306" i="10"/>
  <c r="BP1318" i="10"/>
  <c r="BP1330" i="10"/>
  <c r="BP1340" i="10"/>
  <c r="BP1352" i="10"/>
  <c r="BP1362" i="10"/>
  <c r="BP1370" i="10"/>
  <c r="BP1382" i="10"/>
  <c r="BP1392" i="10"/>
  <c r="BP1404" i="10"/>
  <c r="BP1412" i="10"/>
  <c r="BP565" i="10"/>
  <c r="BP639" i="10"/>
  <c r="BP702" i="10"/>
  <c r="BP141" i="10"/>
  <c r="BP155" i="10"/>
  <c r="BP861" i="10"/>
  <c r="BP910" i="10"/>
  <c r="BP202" i="10"/>
  <c r="BP975" i="10"/>
  <c r="BP1007" i="10"/>
  <c r="BP258" i="10"/>
  <c r="BP270" i="10"/>
  <c r="BP280" i="10"/>
  <c r="BP290" i="10"/>
  <c r="BP300" i="10"/>
  <c r="BP305" i="10"/>
  <c r="BP315" i="10"/>
  <c r="BP323" i="10"/>
  <c r="BP1144" i="10"/>
  <c r="BP1155" i="10"/>
  <c r="BP1166" i="10"/>
  <c r="BP358" i="10"/>
  <c r="BP1194" i="10"/>
  <c r="BP1205" i="10"/>
  <c r="BP385" i="10"/>
  <c r="BP1232" i="10"/>
  <c r="BP1240" i="10"/>
  <c r="BP578" i="10"/>
  <c r="BP654" i="10"/>
  <c r="BP706" i="10"/>
  <c r="BP767" i="10"/>
  <c r="BP825" i="10"/>
  <c r="BP872" i="10"/>
  <c r="BP914" i="10"/>
  <c r="BP952" i="10"/>
  <c r="BP225" i="10"/>
  <c r="BP1011" i="10"/>
  <c r="BP260" i="10"/>
  <c r="BP1053" i="10"/>
  <c r="BP1062" i="10"/>
  <c r="BP1076" i="10"/>
  <c r="BP1091" i="10"/>
  <c r="BP1106" i="10"/>
  <c r="BP317" i="10"/>
  <c r="BP325" i="10"/>
  <c r="BP332" i="10"/>
  <c r="BP1157" i="10"/>
  <c r="BP1168" i="10"/>
  <c r="BP360" i="10"/>
  <c r="BP365" i="10"/>
  <c r="BP1207" i="10"/>
  <c r="BP1218" i="10"/>
  <c r="BP387" i="10"/>
  <c r="BP1242" i="10"/>
  <c r="BP404" i="10"/>
  <c r="BP1260" i="10"/>
  <c r="BP416" i="10"/>
  <c r="BP1279" i="10"/>
  <c r="BP429" i="10"/>
  <c r="BP1294" i="10"/>
  <c r="BP437" i="10"/>
  <c r="BP1309" i="10"/>
  <c r="BP1321" i="10"/>
  <c r="BP1333" i="10"/>
  <c r="BP1343" i="10"/>
  <c r="BP1354" i="10"/>
  <c r="BP443" i="10"/>
  <c r="BP1373" i="10"/>
  <c r="BP1385" i="10"/>
  <c r="BP1395" i="10"/>
  <c r="BP1406" i="10"/>
  <c r="BP1415" i="10"/>
  <c r="BP569" i="10"/>
  <c r="BP177" i="10"/>
  <c r="BP281" i="10"/>
  <c r="BP331" i="10"/>
  <c r="BP1217" i="10"/>
  <c r="BP413" i="10"/>
  <c r="BP435" i="10"/>
  <c r="BP1341" i="10"/>
  <c r="BP1383" i="10"/>
  <c r="BP580" i="10"/>
  <c r="BP915" i="10"/>
  <c r="BP1069" i="10"/>
  <c r="BP333" i="10"/>
  <c r="BP1219" i="10"/>
  <c r="BP415" i="10"/>
  <c r="BP436" i="10"/>
  <c r="BP1342" i="10"/>
  <c r="BP1384" i="10"/>
  <c r="BP641" i="10"/>
  <c r="BP941" i="10"/>
  <c r="BP291" i="10"/>
  <c r="BP1156" i="10"/>
  <c r="BP386" i="10"/>
  <c r="BP418" i="10"/>
  <c r="BP438" i="10"/>
  <c r="BP1344" i="10"/>
  <c r="BP1386" i="10"/>
  <c r="BP68" i="10"/>
  <c r="BP953" i="10"/>
  <c r="BP1077" i="10"/>
  <c r="BP1163" i="10"/>
  <c r="BP392" i="10"/>
  <c r="BP1276" i="10"/>
  <c r="BP1307" i="10"/>
  <c r="BP1353" i="10"/>
  <c r="BP1393" i="10"/>
  <c r="BP100" i="10"/>
  <c r="BP977" i="10"/>
  <c r="BP1090" i="10"/>
  <c r="BP1167" i="10"/>
  <c r="BP1241" i="10"/>
  <c r="BP1278" i="10"/>
  <c r="BP1308" i="10"/>
  <c r="BP441" i="10"/>
  <c r="BP1394" i="10"/>
  <c r="BP709" i="10"/>
  <c r="BP226" i="10"/>
  <c r="BP1092" i="10"/>
  <c r="BP1169" i="10"/>
  <c r="BP1243" i="10"/>
  <c r="BP1280" i="10"/>
  <c r="BP1310" i="10"/>
  <c r="BP1355" i="10"/>
  <c r="BP1396" i="10"/>
  <c r="BP757" i="10"/>
  <c r="BP1008" i="10"/>
  <c r="BP306" i="10"/>
  <c r="BP359" i="10"/>
  <c r="BP402" i="10"/>
  <c r="BP427" i="10"/>
  <c r="BP1319" i="10"/>
  <c r="BP1363" i="10"/>
  <c r="BP1405" i="10"/>
  <c r="BP770" i="10"/>
  <c r="BP243" i="10"/>
  <c r="BP1107" i="10"/>
  <c r="BP361" i="10"/>
  <c r="BP403" i="10"/>
  <c r="BP428" i="10"/>
  <c r="BP1320" i="10"/>
  <c r="BP1364" i="10"/>
  <c r="BP449" i="10"/>
  <c r="BP816" i="10"/>
  <c r="BP259" i="10"/>
  <c r="BP316" i="10"/>
  <c r="BP1195" i="10"/>
  <c r="BP405" i="10"/>
  <c r="BP1283" i="10"/>
  <c r="BP1322" i="10"/>
  <c r="BP1365" i="10"/>
  <c r="BP450" i="10"/>
  <c r="BP863" i="10"/>
  <c r="BP271" i="10"/>
  <c r="BP324" i="10"/>
  <c r="BP1206" i="10"/>
  <c r="BP1259" i="10"/>
  <c r="BP1293" i="10"/>
  <c r="BP1332" i="10"/>
  <c r="BP1372" i="10"/>
  <c r="BP1414" i="10"/>
  <c r="BP826" i="10"/>
  <c r="BP1331" i="10"/>
  <c r="BP873" i="10"/>
  <c r="BP1334" i="10"/>
  <c r="BP1031" i="10"/>
  <c r="BP1371" i="10"/>
  <c r="BP1055" i="10"/>
  <c r="BP1374" i="10"/>
  <c r="BP318" i="10"/>
  <c r="BP1413" i="10"/>
  <c r="BP326" i="10"/>
  <c r="BP1416" i="10"/>
  <c r="BP366" i="10"/>
  <c r="BP1262" i="10"/>
  <c r="BP1208" i="10"/>
  <c r="BP1258" i="10"/>
  <c r="BP1292" i="10"/>
  <c r="BP1295" i="10"/>
  <c r="BU4" i="10" l="1"/>
  <c r="BU453" i="10"/>
  <c r="BU477" i="10"/>
  <c r="BU455" i="10"/>
  <c r="BU454" i="10"/>
  <c r="BU957" i="10"/>
  <c r="BU609" i="10"/>
  <c r="BU438" i="10"/>
  <c r="BU437" i="10"/>
  <c r="BU1134" i="10"/>
  <c r="BU698" i="10"/>
  <c r="BU1283" i="10"/>
  <c r="BU261" i="10"/>
  <c r="BU209" i="10"/>
  <c r="BU855" i="10"/>
  <c r="BU744" i="10"/>
  <c r="BU655" i="10"/>
  <c r="BU566" i="10"/>
  <c r="BU1118" i="10"/>
  <c r="BU1033" i="10"/>
  <c r="BU945" i="10"/>
  <c r="BU842" i="10"/>
  <c r="BU125" i="10"/>
  <c r="BU652" i="10"/>
  <c r="BU16" i="10"/>
  <c r="BU1167" i="10"/>
  <c r="BU833" i="10"/>
  <c r="BU447" i="10"/>
  <c r="BU1209" i="10"/>
  <c r="BU1386" i="10"/>
  <c r="BU1208" i="10"/>
  <c r="BU954" i="10"/>
  <c r="BU1385" i="10"/>
  <c r="BU1206" i="10"/>
  <c r="BU944" i="10"/>
  <c r="BU1382" i="10"/>
  <c r="BU1205" i="10"/>
  <c r="BU1399" i="10"/>
  <c r="BU382" i="10"/>
  <c r="BU970" i="10"/>
  <c r="BU1415" i="10"/>
  <c r="BU387" i="10"/>
  <c r="BU241" i="10"/>
  <c r="BU457" i="10"/>
  <c r="BU1243" i="10"/>
  <c r="BU258" i="10"/>
  <c r="BU1240" i="10"/>
  <c r="BU1030" i="10"/>
  <c r="BU502" i="10"/>
  <c r="BU1238" i="10"/>
  <c r="BU1024" i="10"/>
  <c r="BU501" i="10"/>
  <c r="BU1211" i="10"/>
  <c r="BU318" i="10"/>
  <c r="BU221" i="10"/>
  <c r="BU599" i="10"/>
  <c r="BU1375" i="10"/>
  <c r="BU411" i="10"/>
  <c r="BU1181" i="10"/>
  <c r="BU1067" i="10"/>
  <c r="BU915" i="10"/>
  <c r="BU518" i="10"/>
  <c r="BU926" i="10"/>
  <c r="BU117" i="10"/>
  <c r="BU540" i="10"/>
  <c r="BU123" i="10"/>
  <c r="BU14" i="10"/>
  <c r="BU1342" i="10"/>
  <c r="BU1242" i="10"/>
  <c r="BU1153" i="10"/>
  <c r="BU1029" i="10"/>
  <c r="BU860" i="10"/>
  <c r="BU662" i="10"/>
  <c r="BU1413" i="10"/>
  <c r="BU1292" i="10"/>
  <c r="BU1203" i="10"/>
  <c r="BU1113" i="10"/>
  <c r="BU961" i="10"/>
  <c r="BU762" i="10"/>
  <c r="BU31" i="10"/>
  <c r="BU358" i="10"/>
  <c r="BU187" i="10"/>
  <c r="BU113" i="10"/>
  <c r="BU536" i="10"/>
  <c r="BU1329" i="10"/>
  <c r="BU391" i="10"/>
  <c r="BU1149" i="10"/>
  <c r="BU1013" i="10"/>
  <c r="BU835" i="10"/>
  <c r="BU641" i="10"/>
  <c r="BU314" i="10"/>
  <c r="BU257" i="10"/>
  <c r="BU203" i="10"/>
  <c r="BU838" i="10"/>
  <c r="BU735" i="10"/>
  <c r="BU646" i="10"/>
  <c r="BU171" i="10"/>
  <c r="BU761" i="10"/>
  <c r="BU584" i="10"/>
  <c r="BU467" i="10"/>
  <c r="BU1050" i="10"/>
  <c r="BU964" i="10"/>
  <c r="BU168" i="10"/>
  <c r="BU137" i="10"/>
  <c r="BU669" i="10"/>
  <c r="BU27" i="10"/>
  <c r="BU745" i="10"/>
  <c r="BU656" i="10"/>
  <c r="BU567" i="10"/>
  <c r="BU208" i="10"/>
  <c r="BU504" i="10"/>
  <c r="BU431" i="10"/>
  <c r="BU773" i="10"/>
  <c r="BU705" i="10"/>
  <c r="BU285" i="10"/>
  <c r="BU557" i="10"/>
  <c r="BU671" i="10"/>
  <c r="BU262" i="10"/>
  <c r="BU210" i="10"/>
  <c r="BU856" i="10"/>
  <c r="BU942" i="10"/>
  <c r="BU212" i="10"/>
  <c r="BU339" i="10"/>
  <c r="BU1389" i="10"/>
  <c r="BU1199" i="10"/>
  <c r="BU194" i="10"/>
  <c r="BU1355" i="10"/>
  <c r="BU354" i="10"/>
  <c r="BU995" i="10"/>
  <c r="BU450" i="10"/>
  <c r="BU1352" i="10"/>
  <c r="BU353" i="10"/>
  <c r="BU888" i="10"/>
  <c r="BU1350" i="10"/>
  <c r="BU1182" i="10"/>
  <c r="BU887" i="10"/>
  <c r="BU1348" i="10"/>
  <c r="BU1180" i="10"/>
  <c r="BU872" i="10"/>
  <c r="BU1347" i="10"/>
  <c r="BU1179" i="10"/>
  <c r="BU870" i="10"/>
  <c r="BU443" i="10"/>
  <c r="BU1187" i="10"/>
  <c r="BU913" i="10"/>
  <c r="BU1378" i="10"/>
  <c r="BU373" i="10"/>
  <c r="BU204" i="10"/>
  <c r="BU1396" i="10"/>
  <c r="BU379" i="10"/>
  <c r="BU215" i="10"/>
  <c r="BU1395" i="10"/>
  <c r="BU378" i="10"/>
  <c r="BU214" i="10"/>
  <c r="BU375" i="10"/>
  <c r="BU1373" i="10"/>
  <c r="BU1265" i="10"/>
  <c r="BU268" i="10"/>
  <c r="BU548" i="10"/>
  <c r="BU1235" i="10"/>
  <c r="BU1016" i="10"/>
  <c r="BU70" i="10"/>
  <c r="BU1273" i="10"/>
  <c r="BU1313" i="10"/>
  <c r="BU338" i="10"/>
  <c r="BU1210" i="10"/>
  <c r="BU559" i="10"/>
  <c r="BU341" i="10"/>
  <c r="BU728" i="10"/>
  <c r="BU1286" i="10"/>
  <c r="BU319" i="10"/>
  <c r="BU88" i="10"/>
  <c r="BU439" i="10"/>
  <c r="BU368" i="10"/>
  <c r="BU288" i="10"/>
  <c r="BU955" i="10"/>
  <c r="BU1368" i="10"/>
  <c r="BU361" i="10"/>
  <c r="BU891" i="10"/>
  <c r="BU1408" i="10"/>
  <c r="BU1225" i="10"/>
  <c r="BU226" i="10"/>
  <c r="BU1261" i="10"/>
  <c r="BU1069" i="10"/>
  <c r="BU597" i="10"/>
  <c r="BU1260" i="10"/>
  <c r="BU1068" i="10"/>
  <c r="BU596" i="10"/>
  <c r="BU1259" i="10"/>
  <c r="BU1065" i="10"/>
  <c r="BU578" i="10"/>
  <c r="BU1257" i="10"/>
  <c r="BU281" i="10"/>
  <c r="BU576" i="10"/>
  <c r="BU416" i="10"/>
  <c r="BU1084" i="10"/>
  <c r="BU623" i="10"/>
  <c r="BU420" i="10"/>
  <c r="BU309" i="10"/>
  <c r="BU78" i="10"/>
  <c r="BU1291" i="10"/>
  <c r="BU1132" i="10"/>
  <c r="BU702" i="10"/>
  <c r="BU1289" i="10"/>
  <c r="BU1131" i="10"/>
  <c r="BU700" i="10"/>
  <c r="BU1287" i="10"/>
  <c r="BU1128" i="10"/>
  <c r="BU699" i="10"/>
  <c r="BU1337" i="10"/>
  <c r="BU1237" i="10"/>
  <c r="BU340" i="10"/>
  <c r="BU1020" i="10"/>
  <c r="BU851" i="10"/>
  <c r="BU73" i="10"/>
  <c r="BU1417" i="10"/>
  <c r="BU1296" i="10"/>
  <c r="BU1207" i="10"/>
  <c r="BU313" i="10"/>
  <c r="BU969" i="10"/>
  <c r="BU766" i="10"/>
  <c r="BU590" i="10"/>
  <c r="BU980" i="10"/>
  <c r="BU149" i="10"/>
  <c r="BU41" i="10"/>
  <c r="BU802" i="10"/>
  <c r="BU47" i="10"/>
  <c r="BU1384" i="10"/>
  <c r="BU1268" i="10"/>
  <c r="BU360" i="10"/>
  <c r="BU287" i="10"/>
  <c r="BU190" i="10"/>
  <c r="BU115" i="10"/>
  <c r="BU538" i="10"/>
  <c r="BU1331" i="10"/>
  <c r="BU393" i="10"/>
  <c r="BU1263" i="10"/>
  <c r="BU1388" i="10"/>
  <c r="BU1053" i="10"/>
  <c r="BU403" i="10"/>
  <c r="BU266" i="10"/>
  <c r="BU8" i="10"/>
  <c r="BU1234" i="10"/>
  <c r="BU303" i="10"/>
  <c r="BU639" i="10"/>
  <c r="BU445" i="10"/>
  <c r="BU1196" i="10"/>
  <c r="BU185" i="10"/>
  <c r="BU444" i="10"/>
  <c r="BU1195" i="10"/>
  <c r="BU922" i="10"/>
  <c r="BU1367" i="10"/>
  <c r="BU1193" i="10"/>
  <c r="BU918" i="10"/>
  <c r="BU1365" i="10"/>
  <c r="BU1192" i="10"/>
  <c r="BU916" i="10"/>
  <c r="BU1380" i="10"/>
  <c r="BU1200" i="10"/>
  <c r="BU941" i="10"/>
  <c r="BU1398" i="10"/>
  <c r="BU380" i="10"/>
  <c r="BU217" i="10"/>
  <c r="BU1412" i="10"/>
  <c r="BU386" i="10"/>
  <c r="BU1000" i="10"/>
  <c r="BU452" i="10"/>
  <c r="BU1231" i="10"/>
  <c r="BU998" i="10"/>
  <c r="BU1409" i="10"/>
  <c r="BU1230" i="10"/>
  <c r="BU997" i="10"/>
  <c r="BU1410" i="10"/>
  <c r="BU1288" i="10"/>
  <c r="BU374" i="10"/>
  <c r="BU1105" i="10"/>
  <c r="BU956" i="10"/>
  <c r="BU755" i="10"/>
  <c r="BU577" i="10"/>
  <c r="BU1366" i="10"/>
  <c r="BU1258" i="10"/>
  <c r="BU1169" i="10"/>
  <c r="BU1055" i="10"/>
  <c r="BU903" i="10"/>
  <c r="BU692" i="10"/>
  <c r="BU495" i="10"/>
  <c r="BU914" i="10"/>
  <c r="BU703" i="10"/>
  <c r="BU516" i="10"/>
  <c r="BU116" i="10"/>
  <c r="BU539" i="10"/>
  <c r="BU1332" i="10"/>
  <c r="BU394" i="10"/>
  <c r="BU333" i="10"/>
  <c r="BU243" i="10"/>
  <c r="BU841" i="10"/>
  <c r="BU649" i="10"/>
  <c r="BU1405" i="10"/>
  <c r="BU427" i="10"/>
  <c r="BU366" i="10"/>
  <c r="BU1100" i="10"/>
  <c r="BU952" i="10"/>
  <c r="BU750" i="10"/>
  <c r="BU572" i="10"/>
  <c r="BU1176" i="10"/>
  <c r="BU277" i="10"/>
  <c r="BU180" i="10"/>
  <c r="BU106" i="10"/>
  <c r="BU512" i="10"/>
  <c r="BU1317" i="10"/>
  <c r="BU1226" i="10"/>
  <c r="BU1137" i="10"/>
  <c r="BU232" i="10"/>
  <c r="BU815" i="10"/>
  <c r="BU628" i="10"/>
  <c r="BU1110" i="10"/>
  <c r="BU1025" i="10"/>
  <c r="BU937" i="10"/>
  <c r="BU159" i="10"/>
  <c r="BU723" i="10"/>
  <c r="BU62" i="10"/>
  <c r="BU545" i="10"/>
  <c r="BU866" i="10"/>
  <c r="BU138" i="10"/>
  <c r="BU670" i="10"/>
  <c r="BU28" i="10"/>
  <c r="BU263" i="10"/>
  <c r="BU211" i="10"/>
  <c r="BU165" i="10"/>
  <c r="BU746" i="10"/>
  <c r="BU657" i="10"/>
  <c r="BU568" i="10"/>
  <c r="BU1121" i="10"/>
  <c r="BU1036" i="10"/>
  <c r="BU948" i="10"/>
  <c r="BU845" i="10"/>
  <c r="BU128" i="10"/>
  <c r="BU66" i="10"/>
  <c r="BU19" i="10"/>
  <c r="BU1120" i="10"/>
  <c r="BU1035" i="10"/>
  <c r="BU947" i="10"/>
  <c r="BU844" i="10"/>
  <c r="BU127" i="10"/>
  <c r="BU654" i="10"/>
  <c r="BU18" i="10"/>
  <c r="BU1116" i="10"/>
  <c r="BU251" i="10"/>
  <c r="BU197" i="10"/>
  <c r="BU834" i="10"/>
  <c r="BU729" i="10"/>
  <c r="BU640" i="10"/>
  <c r="BU551" i="10"/>
  <c r="BU1392" i="10"/>
  <c r="BU376" i="10"/>
  <c r="BU967" i="10"/>
  <c r="BU1401" i="10"/>
  <c r="BU423" i="10"/>
  <c r="BU1198" i="10"/>
  <c r="BU1096" i="10"/>
  <c r="BU943" i="10"/>
  <c r="BU740" i="10"/>
  <c r="BU562" i="10"/>
  <c r="BU1356" i="10"/>
  <c r="BU404" i="10"/>
  <c r="BU344" i="10"/>
  <c r="BU1044" i="10"/>
  <c r="BU883" i="10"/>
  <c r="BU679" i="10"/>
  <c r="BU475" i="10"/>
  <c r="BU901" i="10"/>
  <c r="BU690" i="10"/>
  <c r="BU493" i="10"/>
  <c r="BU109" i="10"/>
  <c r="BU515" i="10"/>
  <c r="BU1320" i="10"/>
  <c r="BU1229" i="10"/>
  <c r="BU1140" i="10"/>
  <c r="BU240" i="10"/>
  <c r="BU157" i="10"/>
  <c r="BU636" i="10"/>
  <c r="BU1393" i="10"/>
  <c r="BU1279" i="10"/>
  <c r="BU1190" i="10"/>
  <c r="BU293" i="10"/>
  <c r="BU940" i="10"/>
  <c r="BU121" i="10"/>
  <c r="BU12" i="10"/>
  <c r="BU351" i="10"/>
  <c r="BU270" i="10"/>
  <c r="BU897" i="10"/>
  <c r="BU98" i="10"/>
  <c r="BU489" i="10"/>
  <c r="BU1305" i="10"/>
  <c r="BU383" i="10"/>
  <c r="BU322" i="10"/>
  <c r="BU230" i="10"/>
  <c r="BU795" i="10"/>
  <c r="BU615" i="10"/>
  <c r="BU304" i="10"/>
  <c r="BU248" i="10"/>
  <c r="BU925" i="10"/>
  <c r="BU820" i="10"/>
  <c r="BU112" i="10"/>
  <c r="BU633" i="10"/>
  <c r="BU535" i="10"/>
  <c r="BU166" i="10"/>
  <c r="BU747" i="10"/>
  <c r="BU658" i="10"/>
  <c r="BU569" i="10"/>
  <c r="BU1122" i="10"/>
  <c r="BU1037" i="10"/>
  <c r="BU949" i="10"/>
  <c r="BU846" i="10"/>
  <c r="BU129" i="10"/>
  <c r="BU67" i="10"/>
  <c r="BU20" i="10"/>
  <c r="BU311" i="10"/>
  <c r="BU254" i="10"/>
  <c r="BU200" i="10"/>
  <c r="BU160" i="10"/>
  <c r="BU732" i="10"/>
  <c r="BU643" i="10"/>
  <c r="BU554" i="10"/>
  <c r="BU310" i="10"/>
  <c r="BU253" i="10"/>
  <c r="BU199" i="10"/>
  <c r="BU836" i="10"/>
  <c r="BU731" i="10"/>
  <c r="BU642" i="10"/>
  <c r="BU553" i="10"/>
  <c r="BU1104" i="10"/>
  <c r="BU1019" i="10"/>
  <c r="BU931" i="10"/>
  <c r="BU824" i="10"/>
  <c r="BU118" i="10"/>
  <c r="BU56" i="10"/>
  <c r="BU9" i="10"/>
  <c r="BU929" i="10"/>
  <c r="BU598" i="10"/>
  <c r="BU1316" i="10"/>
  <c r="BU1136" i="10"/>
  <c r="BU726" i="10"/>
  <c r="BU1285" i="10"/>
  <c r="BU317" i="10"/>
  <c r="BU849" i="10"/>
  <c r="BU1336" i="10"/>
  <c r="BU1334" i="10"/>
  <c r="BU346" i="10"/>
  <c r="BU830" i="10"/>
  <c r="BU1333" i="10"/>
  <c r="BU345" i="10"/>
  <c r="BU829" i="10"/>
  <c r="BU1330" i="10"/>
  <c r="BU343" i="10"/>
  <c r="BU154" i="10"/>
  <c r="BU1328" i="10"/>
  <c r="BU342" i="10"/>
  <c r="BU813" i="10"/>
  <c r="BU1346" i="10"/>
  <c r="BU1174" i="10"/>
  <c r="BU869" i="10"/>
  <c r="BU1362" i="10"/>
  <c r="BU1185" i="10"/>
  <c r="BU177" i="10"/>
  <c r="BU1377" i="10"/>
  <c r="BU372" i="10"/>
  <c r="BU196" i="10"/>
  <c r="BU1376" i="10"/>
  <c r="BU371" i="10"/>
  <c r="BU936" i="10"/>
  <c r="BU1374" i="10"/>
  <c r="BU369" i="10"/>
  <c r="BU930" i="10"/>
  <c r="BU1390" i="10"/>
  <c r="BU1275" i="10"/>
  <c r="BU1186" i="10"/>
  <c r="BU1083" i="10"/>
  <c r="BU932" i="10"/>
  <c r="BU727" i="10"/>
  <c r="BU549" i="10"/>
  <c r="BU1345" i="10"/>
  <c r="BU1245" i="10"/>
  <c r="BU1156" i="10"/>
  <c r="BU256" i="10"/>
  <c r="BU864" i="10"/>
  <c r="BU666" i="10"/>
  <c r="BU1043" i="10"/>
  <c r="BU881" i="10"/>
  <c r="BU677" i="10"/>
  <c r="BU473" i="10"/>
  <c r="BU689" i="10"/>
  <c r="BU492" i="10"/>
  <c r="BU1308" i="10"/>
  <c r="BU1217" i="10"/>
  <c r="BU325" i="10"/>
  <c r="BU987" i="10"/>
  <c r="BU153" i="10"/>
  <c r="BU46" i="10"/>
  <c r="BU1383" i="10"/>
  <c r="BU1267" i="10"/>
  <c r="BU359" i="10"/>
  <c r="BU286" i="10"/>
  <c r="BU188" i="10"/>
  <c r="BU114" i="10"/>
  <c r="BU537" i="10"/>
  <c r="BU1163" i="10"/>
  <c r="BU1038" i="10"/>
  <c r="BU877" i="10"/>
  <c r="BU673" i="10"/>
  <c r="BU469" i="10"/>
  <c r="BU433" i="10"/>
  <c r="BU1213" i="10"/>
  <c r="BU1119" i="10"/>
  <c r="BU971" i="10"/>
  <c r="BU776" i="10"/>
  <c r="BU602" i="10"/>
  <c r="BU1095" i="10"/>
  <c r="BU1010" i="10"/>
  <c r="BU923" i="10"/>
  <c r="BU810" i="10"/>
  <c r="BU710" i="10"/>
  <c r="BU621" i="10"/>
  <c r="BU523" i="10"/>
  <c r="BU847" i="10"/>
  <c r="BU130" i="10"/>
  <c r="BU68" i="10"/>
  <c r="BU21" i="10"/>
  <c r="BU312" i="10"/>
  <c r="BU255" i="10"/>
  <c r="BU201" i="10"/>
  <c r="BU161" i="10"/>
  <c r="BU733" i="10"/>
  <c r="BU644" i="10"/>
  <c r="BU555" i="10"/>
  <c r="BU1107" i="10"/>
  <c r="BU1022" i="10"/>
  <c r="BU934" i="10"/>
  <c r="BU827" i="10"/>
  <c r="BU720" i="10"/>
  <c r="BU59" i="10"/>
  <c r="BU542" i="10"/>
  <c r="BU1106" i="10"/>
  <c r="BU1021" i="10"/>
  <c r="BU933" i="10"/>
  <c r="BU826" i="10"/>
  <c r="BU120" i="10"/>
  <c r="BU58" i="10"/>
  <c r="BU541" i="10"/>
  <c r="BU1101" i="10"/>
  <c r="BU242" i="10"/>
  <c r="BU189" i="10"/>
  <c r="BU155" i="10"/>
  <c r="BU716" i="10"/>
  <c r="BU627" i="10"/>
  <c r="BU529" i="10"/>
  <c r="BU145" i="10"/>
  <c r="BU1312" i="10"/>
  <c r="BU337" i="10"/>
  <c r="BU772" i="10"/>
  <c r="BU1310" i="10"/>
  <c r="BU335" i="10"/>
  <c r="BU141" i="10"/>
  <c r="BU1309" i="10"/>
  <c r="BU334" i="10"/>
  <c r="BU754" i="10"/>
  <c r="BU1326" i="10"/>
  <c r="BU1161" i="10"/>
  <c r="BU812" i="10"/>
  <c r="BU1344" i="10"/>
  <c r="BU1172" i="10"/>
  <c r="BU868" i="10"/>
  <c r="BU1360" i="10"/>
  <c r="BU1184" i="10"/>
  <c r="BU910" i="10"/>
  <c r="BU1358" i="10"/>
  <c r="BU1183" i="10"/>
  <c r="BU909" i="10"/>
  <c r="BU1357" i="10"/>
  <c r="BU362" i="10"/>
  <c r="BU907" i="10"/>
  <c r="BU1379" i="10"/>
  <c r="BU415" i="10"/>
  <c r="BU355" i="10"/>
  <c r="BU1071" i="10"/>
  <c r="BU924" i="10"/>
  <c r="BU714" i="10"/>
  <c r="BU527" i="10"/>
  <c r="BU1335" i="10"/>
  <c r="BU1233" i="10"/>
  <c r="BU336" i="10"/>
  <c r="BU250" i="10"/>
  <c r="BU843" i="10"/>
  <c r="BU653" i="10"/>
  <c r="BU252" i="10"/>
  <c r="BU862" i="10"/>
  <c r="BU664" i="10"/>
  <c r="BU880" i="10"/>
  <c r="BU676" i="10"/>
  <c r="BU472" i="10"/>
  <c r="BU436" i="10"/>
  <c r="BU1216" i="10"/>
  <c r="BU1126" i="10"/>
  <c r="BU974" i="10"/>
  <c r="BU147" i="10"/>
  <c r="BU39" i="10"/>
  <c r="BU1371" i="10"/>
  <c r="BU1266" i="10"/>
  <c r="BU1177" i="10"/>
  <c r="BU278" i="10"/>
  <c r="BU184" i="10"/>
  <c r="BU107" i="10"/>
  <c r="BU513" i="10"/>
  <c r="BU1151" i="10"/>
  <c r="BU1027" i="10"/>
  <c r="BU858" i="10"/>
  <c r="BU660" i="10"/>
  <c r="BU1411" i="10"/>
  <c r="BU1290" i="10"/>
  <c r="BU1201" i="10"/>
  <c r="BU1111" i="10"/>
  <c r="BU958" i="10"/>
  <c r="BU757" i="10"/>
  <c r="BU580" i="10"/>
  <c r="BU294" i="10"/>
  <c r="BU239" i="10"/>
  <c r="BU911" i="10"/>
  <c r="BU800" i="10"/>
  <c r="BU105" i="10"/>
  <c r="BU620" i="10"/>
  <c r="BU511" i="10"/>
  <c r="BU837" i="10"/>
  <c r="BU734" i="10"/>
  <c r="BU645" i="10"/>
  <c r="BU556" i="10"/>
  <c r="BU1108" i="10"/>
  <c r="BU1023" i="10"/>
  <c r="BU935" i="10"/>
  <c r="BU828" i="10"/>
  <c r="BU721" i="10"/>
  <c r="BU60" i="10"/>
  <c r="BU543" i="10"/>
  <c r="BU301" i="10"/>
  <c r="BU245" i="10"/>
  <c r="BU192" i="10"/>
  <c r="BU817" i="10"/>
  <c r="BU719" i="10"/>
  <c r="BU630" i="10"/>
  <c r="BU532" i="10"/>
  <c r="BU1103" i="10"/>
  <c r="BU244" i="10"/>
  <c r="BU191" i="10"/>
  <c r="BU816" i="10"/>
  <c r="BU718" i="10"/>
  <c r="BU629" i="10"/>
  <c r="BU531" i="10"/>
  <c r="BU300" i="10"/>
  <c r="BU1004" i="10"/>
  <c r="BU917" i="10"/>
  <c r="BU804" i="10"/>
  <c r="BU704" i="10"/>
  <c r="BU49" i="10"/>
  <c r="BU517" i="10"/>
  <c r="BU791" i="10"/>
  <c r="BU1141" i="10"/>
  <c r="BU1212" i="10"/>
  <c r="BU928" i="10"/>
  <c r="BU442" i="10"/>
  <c r="BU356" i="10"/>
  <c r="BU889" i="10"/>
  <c r="BU1407" i="10"/>
  <c r="BU1223" i="10"/>
  <c r="BU432" i="10"/>
  <c r="BU330" i="10"/>
  <c r="BU725" i="10"/>
  <c r="BU430" i="10"/>
  <c r="BU329" i="10"/>
  <c r="BU724" i="10"/>
  <c r="BU1298" i="10"/>
  <c r="BU327" i="10"/>
  <c r="BU715" i="10"/>
  <c r="BU1297" i="10"/>
  <c r="BU326" i="10"/>
  <c r="BU713" i="10"/>
  <c r="BU1306" i="10"/>
  <c r="BU1148" i="10"/>
  <c r="BU753" i="10"/>
  <c r="BU1325" i="10"/>
  <c r="BU1159" i="10"/>
  <c r="BU811" i="10"/>
  <c r="BU1343" i="10"/>
  <c r="BU1171" i="10"/>
  <c r="BU852" i="10"/>
  <c r="BU1340" i="10"/>
  <c r="BU1170" i="10"/>
  <c r="BU164" i="10"/>
  <c r="BU1338" i="10"/>
  <c r="BU1168" i="10"/>
  <c r="BU850" i="10"/>
  <c r="BU446" i="10"/>
  <c r="BU1262" i="10"/>
  <c r="BU1173" i="10"/>
  <c r="BU273" i="10"/>
  <c r="BU176" i="10"/>
  <c r="BU701" i="10"/>
  <c r="BU503" i="10"/>
  <c r="BU1323" i="10"/>
  <c r="BU1232" i="10"/>
  <c r="BU1143" i="10"/>
  <c r="BU1002" i="10"/>
  <c r="BU825" i="10"/>
  <c r="BU57" i="10"/>
  <c r="BU249" i="10"/>
  <c r="BU163" i="10"/>
  <c r="BU651" i="10"/>
  <c r="BU861" i="10"/>
  <c r="BU663" i="10"/>
  <c r="BU1414" i="10"/>
  <c r="BU1293" i="10"/>
  <c r="BU1204" i="10"/>
  <c r="BU1114" i="10"/>
  <c r="BU965" i="10"/>
  <c r="BU763" i="10"/>
  <c r="BU32" i="10"/>
  <c r="BU1363" i="10"/>
  <c r="BU1254" i="10"/>
  <c r="BU352" i="10"/>
  <c r="BU1047" i="10"/>
  <c r="BU898" i="10"/>
  <c r="BU687" i="10"/>
  <c r="BU490" i="10"/>
  <c r="BU331" i="10"/>
  <c r="BU1014" i="10"/>
  <c r="BU839" i="10"/>
  <c r="BU647" i="10"/>
  <c r="BU1403" i="10"/>
  <c r="BU425" i="10"/>
  <c r="BU364" i="10"/>
  <c r="BU1098" i="10"/>
  <c r="BU946" i="10"/>
  <c r="BU743" i="10"/>
  <c r="BU565" i="10"/>
  <c r="BU1080" i="10"/>
  <c r="BU996" i="10"/>
  <c r="BU908" i="10"/>
  <c r="BU790" i="10"/>
  <c r="BU697" i="10"/>
  <c r="BU608" i="10"/>
  <c r="BU500" i="10"/>
  <c r="BU158" i="10"/>
  <c r="BU722" i="10"/>
  <c r="BU61" i="10"/>
  <c r="BU544" i="10"/>
  <c r="BU302" i="10"/>
  <c r="BU246" i="10"/>
  <c r="BU193" i="10"/>
  <c r="BU818" i="10"/>
  <c r="BU110" i="10"/>
  <c r="BU631" i="10"/>
  <c r="BU533" i="10"/>
  <c r="BU1092" i="10"/>
  <c r="BU1007" i="10"/>
  <c r="BU920" i="10"/>
  <c r="BU807" i="10"/>
  <c r="BU707" i="10"/>
  <c r="BU52" i="10"/>
  <c r="BU520" i="10"/>
  <c r="BU1091" i="10"/>
  <c r="BU1006" i="10"/>
  <c r="BU919" i="10"/>
  <c r="BU806" i="10"/>
  <c r="BU706" i="10"/>
  <c r="BU51" i="10"/>
  <c r="BU519" i="10"/>
  <c r="BU1086" i="10"/>
  <c r="BU233" i="10"/>
  <c r="BU179" i="10"/>
  <c r="BU794" i="10"/>
  <c r="BU99" i="10"/>
  <c r="BU614" i="10"/>
  <c r="BU505" i="10"/>
  <c r="BU347" i="10"/>
  <c r="BU429" i="10"/>
  <c r="BU316" i="10"/>
  <c r="BU686" i="10"/>
  <c r="BU426" i="10"/>
  <c r="BU315" i="10"/>
  <c r="BU685" i="10"/>
  <c r="BU424" i="10"/>
  <c r="BU1117" i="10"/>
  <c r="BU82" i="10"/>
  <c r="BU422" i="10"/>
  <c r="BU1115" i="10"/>
  <c r="BU80" i="10"/>
  <c r="BU1295" i="10"/>
  <c r="BU321" i="10"/>
  <c r="BU712" i="10"/>
  <c r="BU1304" i="10"/>
  <c r="BU1146" i="10"/>
  <c r="BU140" i="10"/>
  <c r="BU1324" i="10"/>
  <c r="BU1158" i="10"/>
  <c r="BU151" i="10"/>
  <c r="BU1322" i="10"/>
  <c r="BU1157" i="10"/>
  <c r="BU793" i="10"/>
  <c r="BU1321" i="10"/>
  <c r="BU1155" i="10"/>
  <c r="BU792" i="10"/>
  <c r="BU1359" i="10"/>
  <c r="BU1250" i="10"/>
  <c r="BU348" i="10"/>
  <c r="BU267" i="10"/>
  <c r="BU890" i="10"/>
  <c r="BU89" i="10"/>
  <c r="BU482" i="10"/>
  <c r="BU1311" i="10"/>
  <c r="BU1220" i="10"/>
  <c r="BU328" i="10"/>
  <c r="BU991" i="10"/>
  <c r="BU805" i="10"/>
  <c r="BU50" i="10"/>
  <c r="BU1001" i="10"/>
  <c r="BU823" i="10"/>
  <c r="BU55" i="10"/>
  <c r="BU162" i="10"/>
  <c r="BU650" i="10"/>
  <c r="BU449" i="10"/>
  <c r="BU428" i="10"/>
  <c r="BU367" i="10"/>
  <c r="BU1102" i="10"/>
  <c r="BU953" i="10"/>
  <c r="BU751" i="10"/>
  <c r="BU573" i="10"/>
  <c r="BU1353" i="10"/>
  <c r="BU400" i="10"/>
  <c r="BU1164" i="10"/>
  <c r="BU1040" i="10"/>
  <c r="BU878" i="10"/>
  <c r="BU674" i="10"/>
  <c r="BU470" i="10"/>
  <c r="BU1138" i="10"/>
  <c r="BU234" i="10"/>
  <c r="BU821" i="10"/>
  <c r="BU634" i="10"/>
  <c r="BU448" i="10"/>
  <c r="BU1277" i="10"/>
  <c r="BU1188" i="10"/>
  <c r="BU1085" i="10"/>
  <c r="BU938" i="10"/>
  <c r="BU730" i="10"/>
  <c r="BU552" i="10"/>
  <c r="BU284" i="10"/>
  <c r="BU231" i="10"/>
  <c r="BU896" i="10"/>
  <c r="BU781" i="10"/>
  <c r="BU97" i="10"/>
  <c r="BU36" i="10"/>
  <c r="BU488" i="10"/>
  <c r="BU819" i="10"/>
  <c r="BU111" i="10"/>
  <c r="BU632" i="10"/>
  <c r="BU534" i="10"/>
  <c r="BU1093" i="10"/>
  <c r="BU1008" i="10"/>
  <c r="BU921" i="10"/>
  <c r="BU808" i="10"/>
  <c r="BU708" i="10"/>
  <c r="BU53" i="10"/>
  <c r="BU521" i="10"/>
  <c r="BU1089" i="10"/>
  <c r="BU236" i="10"/>
  <c r="BU182" i="10"/>
  <c r="BU797" i="10"/>
  <c r="BU102" i="10"/>
  <c r="BU617" i="10"/>
  <c r="BU508" i="10"/>
  <c r="BU1088" i="10"/>
  <c r="BU235" i="10"/>
  <c r="BU181" i="10"/>
  <c r="BU796" i="10"/>
  <c r="BU101" i="10"/>
  <c r="BU616" i="10"/>
  <c r="BU507" i="10"/>
  <c r="BU290" i="10"/>
  <c r="BU990" i="10"/>
  <c r="BU902" i="10"/>
  <c r="BU784" i="10"/>
  <c r="BU691" i="10"/>
  <c r="BU42" i="10"/>
  <c r="BU494" i="10"/>
  <c r="BU146" i="10"/>
  <c r="BU1318" i="10"/>
  <c r="BU1073" i="10"/>
  <c r="BU550" i="10"/>
  <c r="BU1236" i="10"/>
  <c r="BU1017" i="10"/>
  <c r="BU5" i="10"/>
  <c r="BU1274" i="10"/>
  <c r="BU1094" i="10"/>
  <c r="BU1272" i="10"/>
  <c r="BU1090" i="10"/>
  <c r="BU64" i="10"/>
  <c r="BU1270" i="10"/>
  <c r="BU299" i="10"/>
  <c r="BU63" i="10"/>
  <c r="BU1269" i="10"/>
  <c r="BU297" i="10"/>
  <c r="BU626" i="10"/>
  <c r="BU418" i="10"/>
  <c r="BU296" i="10"/>
  <c r="BU624" i="10"/>
  <c r="BU421" i="10"/>
  <c r="BU1109" i="10"/>
  <c r="BU79" i="10"/>
  <c r="BU1294" i="10"/>
  <c r="BU1133" i="10"/>
  <c r="BU711" i="10"/>
  <c r="BU1302" i="10"/>
  <c r="BU1145" i="10"/>
  <c r="BU741" i="10"/>
  <c r="BU1301" i="10"/>
  <c r="BU1144" i="10"/>
  <c r="BU739" i="10"/>
  <c r="BU1300" i="10"/>
  <c r="BU1142" i="10"/>
  <c r="BU738" i="10"/>
  <c r="BU1349" i="10"/>
  <c r="BU1249" i="10"/>
  <c r="BU1160" i="10"/>
  <c r="BU1031" i="10"/>
  <c r="BU871" i="10"/>
  <c r="BU81" i="10"/>
  <c r="BU460" i="10"/>
  <c r="BU1299" i="10"/>
  <c r="BU377" i="10"/>
  <c r="BU1129" i="10"/>
  <c r="BU982" i="10"/>
  <c r="BU785" i="10"/>
  <c r="BU43" i="10"/>
  <c r="BU989" i="10"/>
  <c r="BU803" i="10"/>
  <c r="BU48" i="10"/>
  <c r="BU822" i="10"/>
  <c r="BU637" i="10"/>
  <c r="BU1394" i="10"/>
  <c r="BU1280" i="10"/>
  <c r="BU1191" i="10"/>
  <c r="BU295" i="10"/>
  <c r="BU195" i="10"/>
  <c r="BU122" i="10"/>
  <c r="BU13" i="10"/>
  <c r="BU1341" i="10"/>
  <c r="BU1241" i="10"/>
  <c r="BU1152" i="10"/>
  <c r="BU1028" i="10"/>
  <c r="BU859" i="10"/>
  <c r="BU661" i="10"/>
  <c r="BU384" i="10"/>
  <c r="BU323" i="10"/>
  <c r="BU985" i="10"/>
  <c r="BU801" i="10"/>
  <c r="BU44" i="10"/>
  <c r="BU1381" i="10"/>
  <c r="BU417" i="10"/>
  <c r="BU357" i="10"/>
  <c r="BU283" i="10"/>
  <c r="BU186" i="10"/>
  <c r="BU717" i="10"/>
  <c r="BU530" i="10"/>
  <c r="BU1066" i="10"/>
  <c r="BU981" i="10"/>
  <c r="BU886" i="10"/>
  <c r="BU771" i="10"/>
  <c r="BU684" i="10"/>
  <c r="BU595" i="10"/>
  <c r="BU479" i="10"/>
  <c r="BU809" i="10"/>
  <c r="BU709" i="10"/>
  <c r="BU54" i="10"/>
  <c r="BU522" i="10"/>
  <c r="BU292" i="10"/>
  <c r="BU237" i="10"/>
  <c r="BU183" i="10"/>
  <c r="BU798" i="10"/>
  <c r="BU103" i="10"/>
  <c r="BU618" i="10"/>
  <c r="BU509" i="10"/>
  <c r="BU1077" i="10"/>
  <c r="BU993" i="10"/>
  <c r="BU905" i="10"/>
  <c r="BU787" i="10"/>
  <c r="BU694" i="10"/>
  <c r="BU605" i="10"/>
  <c r="BU497" i="10"/>
  <c r="BU1076" i="10"/>
  <c r="BU992" i="10"/>
  <c r="BU904" i="10"/>
  <c r="BU786" i="10"/>
  <c r="BU693" i="10"/>
  <c r="BU604" i="10"/>
  <c r="BU496" i="10"/>
  <c r="BU1072" i="10"/>
  <c r="BU225" i="10"/>
  <c r="BU892" i="10"/>
  <c r="BU775" i="10"/>
  <c r="BU91" i="10"/>
  <c r="BU601" i="10"/>
  <c r="BU484" i="10"/>
  <c r="BU332" i="10"/>
  <c r="BU1015" i="10"/>
  <c r="BU840" i="10"/>
  <c r="BU648" i="10"/>
  <c r="BU1214" i="10"/>
  <c r="BU1123" i="10"/>
  <c r="BU972" i="10"/>
  <c r="BU782" i="10"/>
  <c r="BU37" i="10"/>
  <c r="BU1369" i="10"/>
  <c r="BU1264" i="10"/>
  <c r="BU1175" i="10"/>
  <c r="BU276" i="10"/>
  <c r="BU178" i="10"/>
  <c r="BU100" i="10"/>
  <c r="BU506" i="10"/>
  <c r="BU274" i="10"/>
  <c r="BU222" i="10"/>
  <c r="BU876" i="10"/>
  <c r="BU142" i="10"/>
  <c r="BU672" i="10"/>
  <c r="BU585" i="10"/>
  <c r="BU468" i="10"/>
  <c r="BU799" i="10"/>
  <c r="BU104" i="10"/>
  <c r="BU619" i="10"/>
  <c r="BU510" i="10"/>
  <c r="BU1078" i="10"/>
  <c r="BU994" i="10"/>
  <c r="BU906" i="10"/>
  <c r="BU788" i="10"/>
  <c r="BU695" i="10"/>
  <c r="BU606" i="10"/>
  <c r="BU498" i="10"/>
  <c r="BU1075" i="10"/>
  <c r="BU228" i="10"/>
  <c r="BU895" i="10"/>
  <c r="BU778" i="10"/>
  <c r="BU94" i="10"/>
  <c r="BU33" i="10"/>
  <c r="BU7" i="10"/>
  <c r="BU1074" i="10"/>
  <c r="BU227" i="10"/>
  <c r="BU894" i="10"/>
  <c r="BU777" i="10"/>
  <c r="BU93" i="10"/>
  <c r="BU603" i="10"/>
  <c r="BU6" i="10"/>
  <c r="BU280" i="10"/>
  <c r="BU975" i="10"/>
  <c r="BU882" i="10"/>
  <c r="BU765" i="10"/>
  <c r="BU678" i="10"/>
  <c r="BU589" i="10"/>
  <c r="BU474" i="10"/>
  <c r="BU737" i="10"/>
  <c r="BU405" i="10"/>
  <c r="BU774" i="10"/>
  <c r="BU434" i="10"/>
  <c r="BU1127" i="10"/>
  <c r="BU90" i="10"/>
  <c r="BU440" i="10"/>
  <c r="BU349" i="10"/>
  <c r="BU831" i="10"/>
  <c r="BU399" i="10"/>
  <c r="BU264" i="10"/>
  <c r="BU547" i="10"/>
  <c r="BU397" i="10"/>
  <c r="BU1046" i="10"/>
  <c r="BU546" i="10"/>
  <c r="BU1248" i="10"/>
  <c r="BU1042" i="10"/>
  <c r="BU528" i="10"/>
  <c r="BU1247" i="10"/>
  <c r="BU1032" i="10"/>
  <c r="BU526" i="10"/>
  <c r="BU1256" i="10"/>
  <c r="BU275" i="10"/>
  <c r="BU575" i="10"/>
  <c r="BU414" i="10"/>
  <c r="BU1082" i="10"/>
  <c r="BU622" i="10"/>
  <c r="BU1282" i="10"/>
  <c r="BU308" i="10"/>
  <c r="BU74" i="10"/>
  <c r="BU1281" i="10"/>
  <c r="BU307" i="10"/>
  <c r="BU72" i="10"/>
  <c r="BU1278" i="10"/>
  <c r="BU305" i="10"/>
  <c r="BU71" i="10"/>
  <c r="BU1327" i="10"/>
  <c r="BU389" i="10"/>
  <c r="BU1147" i="10"/>
  <c r="BU1011" i="10"/>
  <c r="BU832" i="10"/>
  <c r="BU638" i="10"/>
  <c r="BU451" i="10"/>
  <c r="BU1284" i="10"/>
  <c r="BU370" i="10"/>
  <c r="BU306" i="10"/>
  <c r="BU206" i="10"/>
  <c r="BU134" i="10"/>
  <c r="BU24" i="10"/>
  <c r="BU968" i="10"/>
  <c r="BU764" i="10"/>
  <c r="BU588" i="10"/>
  <c r="BU148" i="10"/>
  <c r="BU40" i="10"/>
  <c r="BU1372" i="10"/>
  <c r="BU408" i="10"/>
  <c r="BU1178" i="10"/>
  <c r="BU279" i="10"/>
  <c r="BU912" i="10"/>
  <c r="BU108" i="10"/>
  <c r="BU514" i="10"/>
  <c r="BU1319" i="10"/>
  <c r="BU1228" i="10"/>
  <c r="BU1139" i="10"/>
  <c r="BU238" i="10"/>
  <c r="BU156" i="10"/>
  <c r="BU635" i="10"/>
  <c r="BU1202" i="10"/>
  <c r="BU1112" i="10"/>
  <c r="BU959" i="10"/>
  <c r="BU143" i="10"/>
  <c r="BU586" i="10"/>
  <c r="BU1361" i="10"/>
  <c r="BU1252" i="10"/>
  <c r="BU350" i="10"/>
  <c r="BU269" i="10"/>
  <c r="BU893" i="10"/>
  <c r="BU92" i="10"/>
  <c r="BU485" i="10"/>
  <c r="BU1052" i="10"/>
  <c r="BU966" i="10"/>
  <c r="BU867" i="10"/>
  <c r="BU139" i="10"/>
  <c r="BU77" i="10"/>
  <c r="BU29" i="10"/>
  <c r="BU456" i="10"/>
  <c r="BU789" i="10"/>
  <c r="BU696" i="10"/>
  <c r="BU607" i="10"/>
  <c r="BU499" i="10"/>
  <c r="BU282" i="10"/>
  <c r="BU229" i="10"/>
  <c r="BU174" i="10"/>
  <c r="BU779" i="10"/>
  <c r="BU95" i="10"/>
  <c r="BU34" i="10"/>
  <c r="BU486" i="10"/>
  <c r="BU1063" i="10"/>
  <c r="BU978" i="10"/>
  <c r="BU172" i="10"/>
  <c r="BU768" i="10"/>
  <c r="BU681" i="10"/>
  <c r="BU592" i="10"/>
  <c r="BU1062" i="10"/>
  <c r="BU977" i="10"/>
  <c r="BU884" i="10"/>
  <c r="BU767" i="10"/>
  <c r="BU680" i="10"/>
  <c r="BU591" i="10"/>
  <c r="BU476" i="10"/>
  <c r="BU1058" i="10"/>
  <c r="BU216" i="10"/>
  <c r="BU873" i="10"/>
  <c r="BU756" i="10"/>
  <c r="BU83" i="10"/>
  <c r="BU579" i="10"/>
  <c r="BU462" i="10"/>
  <c r="BU1391" i="10"/>
  <c r="BU1314" i="10"/>
  <c r="BU600" i="10"/>
  <c r="BU402" i="10"/>
  <c r="BU1018" i="10"/>
  <c r="BU483" i="10"/>
  <c r="BU1276" i="10"/>
  <c r="BU1097" i="10"/>
  <c r="BU65" i="10"/>
  <c r="BU396" i="10"/>
  <c r="BU247" i="10"/>
  <c r="BU481" i="10"/>
  <c r="BU395" i="10"/>
  <c r="BU1012" i="10"/>
  <c r="BU480" i="10"/>
  <c r="BU392" i="10"/>
  <c r="BU1009" i="10"/>
  <c r="BU461" i="10"/>
  <c r="BU390" i="10"/>
  <c r="BU1005" i="10"/>
  <c r="BU459" i="10"/>
  <c r="BU1246" i="10"/>
  <c r="BU260" i="10"/>
  <c r="BU525" i="10"/>
  <c r="BU1253" i="10"/>
  <c r="BU1059" i="10"/>
  <c r="BU30" i="10"/>
  <c r="BU413" i="10"/>
  <c r="BU1081" i="10"/>
  <c r="BU613" i="10"/>
  <c r="BU412" i="10"/>
  <c r="BU1079" i="10"/>
  <c r="BU611" i="10"/>
  <c r="BU410" i="10"/>
  <c r="BU289" i="10"/>
  <c r="BU610" i="10"/>
  <c r="BU1315" i="10"/>
  <c r="BU1224" i="10"/>
  <c r="BU1135" i="10"/>
  <c r="BU999" i="10"/>
  <c r="BU814" i="10"/>
  <c r="BU625" i="10"/>
  <c r="BU1397" i="10"/>
  <c r="BU419" i="10"/>
  <c r="BU1194" i="10"/>
  <c r="BU298" i="10"/>
  <c r="BU202" i="10"/>
  <c r="BU126" i="10"/>
  <c r="BU17" i="10"/>
  <c r="BU205" i="10"/>
  <c r="BU132" i="10"/>
  <c r="BU22" i="10"/>
  <c r="BU144" i="10"/>
  <c r="BU587" i="10"/>
  <c r="BU1364" i="10"/>
  <c r="BU1255" i="10"/>
  <c r="BU1166" i="10"/>
  <c r="BU1051" i="10"/>
  <c r="BU899" i="10"/>
  <c r="BU688" i="10"/>
  <c r="BU491" i="10"/>
  <c r="BU1307" i="10"/>
  <c r="BU385" i="10"/>
  <c r="BU324" i="10"/>
  <c r="BU986" i="10"/>
  <c r="BU152" i="10"/>
  <c r="BU45" i="10"/>
  <c r="BU365" i="10"/>
  <c r="BU1099" i="10"/>
  <c r="BU950" i="10"/>
  <c r="BU749" i="10"/>
  <c r="BU571" i="10"/>
  <c r="BU1351" i="10"/>
  <c r="BU398" i="10"/>
  <c r="BU1162" i="10"/>
  <c r="BU1034" i="10"/>
  <c r="BU874" i="10"/>
  <c r="BU84" i="10"/>
  <c r="BU463" i="10"/>
  <c r="BU265" i="10"/>
  <c r="BU213" i="10"/>
  <c r="BU857" i="10"/>
  <c r="BU748" i="10"/>
  <c r="BU659" i="10"/>
  <c r="BU570" i="10"/>
  <c r="BU175" i="10"/>
  <c r="BU780" i="10"/>
  <c r="BU96" i="10"/>
  <c r="BU35" i="10"/>
  <c r="BU487" i="10"/>
  <c r="BU1064" i="10"/>
  <c r="BU979" i="10"/>
  <c r="BU173" i="10"/>
  <c r="BU769" i="10"/>
  <c r="BU682" i="10"/>
  <c r="BU593" i="10"/>
  <c r="BU478" i="10"/>
  <c r="BU1061" i="10"/>
  <c r="BU219" i="10"/>
  <c r="BU170" i="10"/>
  <c r="BU759" i="10"/>
  <c r="BU86" i="10"/>
  <c r="BU582" i="10"/>
  <c r="BU465" i="10"/>
  <c r="BU1060" i="10"/>
  <c r="BU218" i="10"/>
  <c r="BU169" i="10"/>
  <c r="BU758" i="10"/>
  <c r="BU85" i="10"/>
  <c r="BU581" i="10"/>
  <c r="BU464" i="10"/>
  <c r="BU271" i="10"/>
  <c r="BU960" i="10"/>
  <c r="BU863" i="10"/>
  <c r="BU133" i="10"/>
  <c r="BU665" i="10"/>
  <c r="BU23" i="10"/>
  <c r="BU409" i="10"/>
  <c r="BU1154" i="10"/>
  <c r="BU1070" i="10"/>
  <c r="BU1370" i="10"/>
  <c r="BU1197" i="10"/>
  <c r="BU900" i="10"/>
  <c r="BU1354" i="10"/>
  <c r="BU1227" i="10"/>
  <c r="BU988" i="10"/>
  <c r="BU1406" i="10"/>
  <c r="BU1222" i="10"/>
  <c r="BU223" i="10"/>
  <c r="BU1404" i="10"/>
  <c r="BU1221" i="10"/>
  <c r="BU984" i="10"/>
  <c r="BU1402" i="10"/>
  <c r="BU1219" i="10"/>
  <c r="BU983" i="10"/>
  <c r="BU1400" i="10"/>
  <c r="BU1218" i="10"/>
  <c r="BU976" i="10"/>
  <c r="BU1416" i="10"/>
  <c r="BU388" i="10"/>
  <c r="BU1003" i="10"/>
  <c r="BU458" i="10"/>
  <c r="BU1244" i="10"/>
  <c r="BU259" i="10"/>
  <c r="BU524" i="10"/>
  <c r="BU1251" i="10"/>
  <c r="BU1057" i="10"/>
  <c r="BU563" i="10"/>
  <c r="BU407" i="10"/>
  <c r="BU1056" i="10"/>
  <c r="BU561" i="10"/>
  <c r="BU406" i="10"/>
  <c r="BU1054" i="10"/>
  <c r="BU560" i="10"/>
  <c r="BU1303" i="10"/>
  <c r="BU381" i="10"/>
  <c r="BU320" i="10"/>
  <c r="BU224" i="10"/>
  <c r="BU150" i="10"/>
  <c r="BU612" i="10"/>
  <c r="BU1387" i="10"/>
  <c r="BU1271" i="10"/>
  <c r="BU363" i="10"/>
  <c r="BU291" i="10"/>
  <c r="BU927" i="10"/>
  <c r="BU119" i="10"/>
  <c r="BU10" i="10"/>
  <c r="BU198" i="10"/>
  <c r="BU124" i="10"/>
  <c r="BU15" i="10"/>
  <c r="BU752" i="10"/>
  <c r="BU574" i="10"/>
  <c r="BU441" i="10"/>
  <c r="BU401" i="10"/>
  <c r="BU1165" i="10"/>
  <c r="BU1041" i="10"/>
  <c r="BU879" i="10"/>
  <c r="BU675" i="10"/>
  <c r="BU471" i="10"/>
  <c r="BU435" i="10"/>
  <c r="BU1215" i="10"/>
  <c r="BU1125" i="10"/>
  <c r="BU973" i="10"/>
  <c r="BU783" i="10"/>
  <c r="BU38" i="10"/>
  <c r="BU1189" i="10"/>
  <c r="BU1087" i="10"/>
  <c r="BU939" i="10"/>
  <c r="BU736" i="10"/>
  <c r="BU11" i="10"/>
  <c r="BU1339" i="10"/>
  <c r="BU1239" i="10"/>
  <c r="BU1150" i="10"/>
  <c r="BU1026" i="10"/>
  <c r="BU854" i="10"/>
  <c r="BU76" i="10"/>
  <c r="BU1124" i="10"/>
  <c r="BU1039" i="10"/>
  <c r="BU951" i="10"/>
  <c r="BU848" i="10"/>
  <c r="BU131" i="10"/>
  <c r="BU69" i="10"/>
  <c r="BU558" i="10"/>
  <c r="BU885" i="10"/>
  <c r="BU770" i="10"/>
  <c r="BU683" i="10"/>
  <c r="BU594" i="10"/>
  <c r="BU272" i="10"/>
  <c r="BU220" i="10"/>
  <c r="BU875" i="10"/>
  <c r="BU760" i="10"/>
  <c r="BU87" i="10"/>
  <c r="BU583" i="10"/>
  <c r="BU466" i="10"/>
  <c r="BU1049" i="10"/>
  <c r="BU963" i="10"/>
  <c r="BU167" i="10"/>
  <c r="BU136" i="10"/>
  <c r="BU668" i="10"/>
  <c r="BU26" i="10"/>
  <c r="BU1048" i="10"/>
  <c r="BU962" i="10"/>
  <c r="BU865" i="10"/>
  <c r="BU135" i="10"/>
  <c r="BU667" i="10"/>
  <c r="BU25" i="10"/>
  <c r="BU1130" i="10"/>
  <c r="BU1045" i="10"/>
  <c r="BU207" i="10"/>
  <c r="BU853" i="10"/>
  <c r="BU742" i="10"/>
  <c r="BU75" i="10"/>
  <c r="BU564" i="10"/>
  <c r="A2" i="22" l="1" a="1"/>
  <c r="A2" i="22" s="1"/>
  <c r="A2" i="12" a="1"/>
  <c r="A2" i="12" s="1"/>
  <c r="A2" i="21" a="1"/>
  <c r="A2"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tc={190C5933-C6C4-464E-AF43-823E3E9917D9}</author>
    <author>tc={66AC2F61-CACE-4978-9057-8B71135D8090}</author>
  </authors>
  <commentList>
    <comment ref="I3" authorId="0" shapeId="0" xr:uid="{190C5933-C6C4-464E-AF43-823E3E9917D9}">
      <text>
        <t xml:space="preserve">[Threaded comment]
Your version of Excel allows you to read this threaded comment; however, any edits to it will get removed if the file is opened in a newer version of Excel. Learn more: https://go.microsoft.com/fwlink/?linkid=870924
Comment:
    I think I need to change some of these to N/A. If it doesn’t include services of caregivers, then program may require caregiver to be unpaid should be N/A. @McMahon, Madeline </t>
      </text>
    </comment>
    <comment ref="A500" authorId="1" shapeId="0" xr:uid="{66AC2F61-CACE-4978-9057-8B71135D8090}">
      <text>
        <t>[Threaded comment]
Your version of Excel allows you to read this threaded comment; however, any edits to it will get removed if the file is opened in a newer version of Excel. Learn more: https://go.microsoft.com/fwlink/?linkid=870924
Comment:
    Children with Serious Emotional Disorder Waiver is messed up. @McMahon, Madeline  Can I just correct here or do you think something pulled over incorrectly from another sheet? 
Reply:
    Good catch. It seems to have the same issue in this sheet BRWV Partner Programs Eligibility Requirements.xlsx. Edit here and then I can make sure the program inventory is properly archived with your revisions. 
Reply:
    @McMahon, Madeline  I updated through BO, but didn’t want to mess with the columns you created. Can you check those? 
Reply:
    Looks good to me! Thanks for updating.</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<sst xmlns="http://schemas.openxmlformats.org/spreadsheetml/2006/main" count="89415" uniqueCount="1181">
  <si>
    <t>Information on Person Seeking Services</t>
  </si>
  <si>
    <t>Age</t>
  </si>
  <si>
    <t>Kanawha</t>
  </si>
  <si>
    <t>Type of Service</t>
  </si>
  <si>
    <t>Substance Use Support</t>
  </si>
  <si>
    <t>County Willing to Travel To</t>
  </si>
  <si>
    <t>Functional Needs, Disabilities, and Medical Conditions (select "Yes" for all that apply)</t>
  </si>
  <si>
    <t>Alzheimer's Disease and Related Dementias</t>
  </si>
  <si>
    <t>Meets Psychiatric Facility Level of Care</t>
  </si>
  <si>
    <t>At Risk of Institutionalization</t>
  </si>
  <si>
    <t>Mental, Behavioral, or Emotional Health</t>
  </si>
  <si>
    <t>Blind or Visually Impaired</t>
  </si>
  <si>
    <t>Other Chronic Disabilities or Chronic Health Issues</t>
  </si>
  <si>
    <t>Caregivers, Family Members, Advocates, or Practitioners of an Individual with Disabilities or Medical Conditions</t>
  </si>
  <si>
    <t>Other Major Medical Conditions</t>
  </si>
  <si>
    <t>Currently in an Institution</t>
  </si>
  <si>
    <t>Physical Disability</t>
  </si>
  <si>
    <t>Deaf or Hard of Hearing</t>
  </si>
  <si>
    <t>Developmental Disability</t>
  </si>
  <si>
    <t>Requires Assistance with Activities of Daily Living</t>
  </si>
  <si>
    <t>Eligible for Individualized Education Programs (IEPs)</t>
  </si>
  <si>
    <t>Requires Assistive Technology</t>
  </si>
  <si>
    <t>Intellectual Disability</t>
  </si>
  <si>
    <t>Spinal Cord Injury</t>
  </si>
  <si>
    <t>Medical Necessity Determined through Prior Authorization</t>
  </si>
  <si>
    <t>SSI/SSDI-Qualifying Disability</t>
  </si>
  <si>
    <t>Meets Hospital Level of Care</t>
  </si>
  <si>
    <t>Substance Use Disorder</t>
  </si>
  <si>
    <t>Meets Intermediate Care Facility for Individuals with Intellectual Disabilities (ICF/IID) Level of Care</t>
  </si>
  <si>
    <t>Traumatic Brain Injury</t>
  </si>
  <si>
    <t>Meets Nursing Facility Level of Care</t>
  </si>
  <si>
    <t>Barbour</t>
  </si>
  <si>
    <t>WV Counties</t>
  </si>
  <si>
    <t>Berkeley</t>
  </si>
  <si>
    <t>Boone</t>
  </si>
  <si>
    <t>Braxton</t>
  </si>
  <si>
    <t>Brooke</t>
  </si>
  <si>
    <t>Cabell</t>
  </si>
  <si>
    <t>Calhoun</t>
  </si>
  <si>
    <t>Clay</t>
  </si>
  <si>
    <t>Doddridge</t>
  </si>
  <si>
    <t>Fayette</t>
  </si>
  <si>
    <t>Gilmer</t>
  </si>
  <si>
    <t>Grant</t>
  </si>
  <si>
    <t>Greenbrier</t>
  </si>
  <si>
    <t>Hampshire</t>
  </si>
  <si>
    <t>Hancock</t>
  </si>
  <si>
    <t>Hardy</t>
  </si>
  <si>
    <t>Harrison</t>
  </si>
  <si>
    <t>Jackson</t>
  </si>
  <si>
    <t>Jefferson</t>
  </si>
  <si>
    <t>Lewis</t>
  </si>
  <si>
    <t>Lincoln</t>
  </si>
  <si>
    <t>Logan</t>
  </si>
  <si>
    <t>McDowell</t>
  </si>
  <si>
    <t>Marion</t>
  </si>
  <si>
    <t>Marshall</t>
  </si>
  <si>
    <t>Mason</t>
  </si>
  <si>
    <t>Mercer</t>
  </si>
  <si>
    <t>Mineral</t>
  </si>
  <si>
    <t>Mingo</t>
  </si>
  <si>
    <t>Monongalia</t>
  </si>
  <si>
    <t>Monroe</t>
  </si>
  <si>
    <t>Nicholas</t>
  </si>
  <si>
    <t>Ohio</t>
  </si>
  <si>
    <t>Pendleton</t>
  </si>
  <si>
    <t>Pleasants</t>
  </si>
  <si>
    <t>Pocahontas</t>
  </si>
  <si>
    <t>Preston</t>
  </si>
  <si>
    <t>Putnam</t>
  </si>
  <si>
    <t>Raleigh</t>
  </si>
  <si>
    <t>Randolph</t>
  </si>
  <si>
    <t>Ritchie</t>
  </si>
  <si>
    <t>Roane</t>
  </si>
  <si>
    <t>Summers</t>
  </si>
  <si>
    <t>Taylor</t>
  </si>
  <si>
    <t>Tucker</t>
  </si>
  <si>
    <t>Tyler</t>
  </si>
  <si>
    <t>Upshur</t>
  </si>
  <si>
    <t>Wayne</t>
  </si>
  <si>
    <t>Webster</t>
  </si>
  <si>
    <t>Wetzel</t>
  </si>
  <si>
    <t>Wirt</t>
  </si>
  <si>
    <t>Wood</t>
  </si>
  <si>
    <t>Wyoming</t>
  </si>
  <si>
    <t>Accessibility Support</t>
  </si>
  <si>
    <t>Adult Day Care</t>
  </si>
  <si>
    <t>Advocacy</t>
  </si>
  <si>
    <t>Assessment</t>
  </si>
  <si>
    <t>Assistive Technology/Home Modifications</t>
  </si>
  <si>
    <t>Caregiver Support</t>
  </si>
  <si>
    <t>Case Coordination/Management/Person-Centered Planning</t>
  </si>
  <si>
    <t>Chore or Homemaker Services</t>
  </si>
  <si>
    <t>Education/Training</t>
  </si>
  <si>
    <t>Emergency Preparedness</t>
  </si>
  <si>
    <t>Employment Support</t>
  </si>
  <si>
    <t>Financial or Tax Support</t>
  </si>
  <si>
    <t>Food Assistance</t>
  </si>
  <si>
    <t>Group Physical Activity (Bingocize/Drums Alive/Tai Chi/Walk with Ease)</t>
  </si>
  <si>
    <t>Group Support Activities</t>
  </si>
  <si>
    <t>Home Health Care</t>
  </si>
  <si>
    <t>Hospice/Palliative Care</t>
  </si>
  <si>
    <t>Housing Related Services/Education</t>
  </si>
  <si>
    <t>Information/Referral</t>
  </si>
  <si>
    <t>Insurance Counseling</t>
  </si>
  <si>
    <t>Legal</t>
  </si>
  <si>
    <t>Mental/Behavioral Health</t>
  </si>
  <si>
    <t>Nutrition - Congregate Meals</t>
  </si>
  <si>
    <t>Nutrition - Education</t>
  </si>
  <si>
    <t>Nutrition - Home Delivered Meals</t>
  </si>
  <si>
    <t>Peer Support</t>
  </si>
  <si>
    <t>Personal Care</t>
  </si>
  <si>
    <t>Respite</t>
  </si>
  <si>
    <t>Skilled Nursing</t>
  </si>
  <si>
    <t>Therapy (Occupational/Physical/Speech/Dietary)</t>
  </si>
  <si>
    <t>Training/Education</t>
  </si>
  <si>
    <t>Transition Services (Hospital/Nursing Facility/Other Institution - to Home/Community)</t>
  </si>
  <si>
    <t>Transportation</t>
  </si>
  <si>
    <t>Veteran Home and Community-Based Services</t>
  </si>
  <si>
    <t>Veteran Residential Care</t>
  </si>
  <si>
    <t>Veteran Skilled Nursing</t>
  </si>
  <si>
    <t>Youth Transition Services</t>
  </si>
  <si>
    <t>Nutrition - Education, Assessment</t>
  </si>
  <si>
    <t>Substance Use Support, Information &amp; Referral, Case Coordination/Management/Person-Centered Planning</t>
  </si>
  <si>
    <t>Training/Education, Advocacy</t>
  </si>
  <si>
    <t>Is the person seeking services to help them provide care to a family member or friend?</t>
  </si>
  <si>
    <t>Is the person seeking services a veteran or currently serving?</t>
  </si>
  <si>
    <t xml:space="preserve">Currently Serving? </t>
  </si>
  <si>
    <t xml:space="preserve">Veteran? </t>
  </si>
  <si>
    <t>Disabled Veteran?</t>
  </si>
  <si>
    <t xml:space="preserve">Enrolled in VA Health System? </t>
  </si>
  <si>
    <t>ID</t>
  </si>
  <si>
    <t>BRWV Partner</t>
  </si>
  <si>
    <t>Organization Name</t>
  </si>
  <si>
    <t>Program</t>
  </si>
  <si>
    <t>Website</t>
  </si>
  <si>
    <t>Services</t>
  </si>
  <si>
    <t>Program Includes Services for Caregivers</t>
  </si>
  <si>
    <t>Cost Share</t>
  </si>
  <si>
    <t>Income or Asset Eligibility</t>
  </si>
  <si>
    <t>Age Eligibility</t>
  </si>
  <si>
    <t>Age Min</t>
  </si>
  <si>
    <t>Age Max</t>
  </si>
  <si>
    <t>Age Other Requirement</t>
  </si>
  <si>
    <t>Functional Needs, Disabilities, and Medical Conditions</t>
  </si>
  <si>
    <t>Veteran Eligibility</t>
  </si>
  <si>
    <t>Disability and/or Functional Status</t>
  </si>
  <si>
    <t>Medical Eligibility</t>
  </si>
  <si>
    <t>Geographic Coverage</t>
  </si>
  <si>
    <t>Income-based cost share</t>
  </si>
  <si>
    <t>Voluntary Contribution</t>
  </si>
  <si>
    <t>Set Fee or Copay</t>
  </si>
  <si>
    <t>Copay Based on Disability Status or Financial Information</t>
  </si>
  <si>
    <t>No Income - Not Working</t>
  </si>
  <si>
    <t>At or below 125% FPL</t>
  </si>
  <si>
    <t>No cost if under 200% FPL</t>
  </si>
  <si>
    <t>300% of the SSI Federal Benefit Rate</t>
  </si>
  <si>
    <t>At or below 80% of the Area Median Income</t>
  </si>
  <si>
    <t>At or below the Area Median Income</t>
  </si>
  <si>
    <t>Low Income</t>
  </si>
  <si>
    <t>Moderate Income</t>
  </si>
  <si>
    <t>Receive/entitled to receive SSI/SSDI</t>
  </si>
  <si>
    <t>Mediciad Member</t>
  </si>
  <si>
    <t>Medicaid Waiver Member</t>
  </si>
  <si>
    <t>Child's assets may not exceed $2,000 (excluding residence and furnishings)</t>
  </si>
  <si>
    <t>Receives VA Pension</t>
  </si>
  <si>
    <t>Owns Home</t>
  </si>
  <si>
    <t>Veteran?</t>
  </si>
  <si>
    <t>Currently Serving?</t>
  </si>
  <si>
    <t>Services Match - LTSS</t>
  </si>
  <si>
    <t>Geographic Match - LTSS</t>
  </si>
  <si>
    <t xml:space="preserve">Second Geographic Match - LTSS </t>
  </si>
  <si>
    <t>County Match</t>
  </si>
  <si>
    <t>Age Match - LTSS</t>
  </si>
  <si>
    <t>Functional Status Match - LTSS</t>
  </si>
  <si>
    <t>LTSS Full Match</t>
  </si>
  <si>
    <t>Services Match</t>
  </si>
  <si>
    <t>Geographic Match</t>
  </si>
  <si>
    <t>Second Geographic Match</t>
  </si>
  <si>
    <t xml:space="preserve">County Match </t>
  </si>
  <si>
    <t>Program May Require Caregiver to be Unpaid  Match</t>
  </si>
  <si>
    <t>Caregiver Full Match</t>
  </si>
  <si>
    <t>Military &amp; Veteran  Categories Match</t>
  </si>
  <si>
    <t>Military &amp; Veteran Full Match</t>
  </si>
  <si>
    <t>PERSON SEEKING SERVICES</t>
  </si>
  <si>
    <t>LTSS Services Match</t>
  </si>
  <si>
    <t>LTSS Geographic Match</t>
  </si>
  <si>
    <t>Second LTSS Geographic Match</t>
  </si>
  <si>
    <t>Services Provided in Your County? (LTSS)</t>
  </si>
  <si>
    <t>LTSS Age Match</t>
  </si>
  <si>
    <t>LTSS Functional Status Match</t>
  </si>
  <si>
    <t>LTSS Criteria Match</t>
  </si>
  <si>
    <t>Caregiver Services Match</t>
  </si>
  <si>
    <t>Caregiver Geographic Match</t>
  </si>
  <si>
    <t>Second Caregiver Geographic Match</t>
  </si>
  <si>
    <t>Services Provided in Your County? (Caregiver)</t>
  </si>
  <si>
    <t>Caregiver Criteria Match</t>
  </si>
  <si>
    <t>Military &amp; Veteran Services Match</t>
  </si>
  <si>
    <t>Military &amp; Veteran  Geographic Match</t>
  </si>
  <si>
    <t>Second Military &amp; Veteran  Geographic Match</t>
  </si>
  <si>
    <t>Services Provided in Your County? (Military &amp; Veteran)</t>
  </si>
  <si>
    <t>Military &amp; Veteran  Criteria Match</t>
  </si>
  <si>
    <t>Appalachian Area Agency on Aging</t>
  </si>
  <si>
    <t>Veteran Directed Care</t>
  </si>
  <si>
    <t>https://www.aaaoa.org/; https://nwd.acl.gov/find-vdc-program.html</t>
  </si>
  <si>
    <t xml:space="preserve">Self-directed goods and services to meet the Veteran's needs in the home and community. </t>
  </si>
  <si>
    <t>Veteran Home and Community-Based Services, Assistive Technology/Home Modifications, Case Coordination/Management/Person-Centered Planning, Chore or Homemaker Services, Home Health Care, Personal Care</t>
  </si>
  <si>
    <t>No</t>
  </si>
  <si>
    <t>None</t>
  </si>
  <si>
    <t>none</t>
  </si>
  <si>
    <t>The target population of Veterans who are in most need of VDC meet one or more of the following clinical criteria:
 -Nursing home level of care 
-Three or more activities of daily living (ADL) dependencies;
 -Significant cognitive impairment that leads to ADL dependencies;
 -Meets some of the criteria of the target population, but clinically determined by the local VAMC to need services;
 -Receives hospice services and needs extra support; and
 -Two ADL dependencies and two or more of the following:
   · Three or more instrumental activities of daily living (IADL) dependencies;
   · Recent discharge from a nursing facility or nursing home discharge contingent on receipt of HCBS services;
   · 75 years old or greater;
   · Three or more hospitalizations or 12 or more outpatient clinic/emergency evaluations in past 12 months;
   · Diagnosis of clinical depression; and/or
   · Lives alone in the community.</t>
  </si>
  <si>
    <t>Veterans enrolled in the Veterans Health Administration (VHA) health care system</t>
  </si>
  <si>
    <t>The target population of Veterans who are in most need of VDC meet one or more of the following clinical criteria:
 -Three or more activities of daily living (ADL) dependencies;
 -Significant cognitive impairment that leads to ADL dependencies;
 -Meets some of the criteria of the target population, but clinically determined by the local VAMC to need services;
 -Receives hospice services and needs extra support; and
 -Two ADL dependencies and two or more of the following:
   · Three or more instrumental activities of daily living (IADL) dependencies;
   · Recent discharge from a nursing facility or nursing home discharge contingent on receipt of HCBS services;
   · 75 years old or greater;
   · Three or more hospitalizations or 12 or more outpatient clinic/emergency evaluations in past 12 months;
   · Diagnosis of clinical depression; and/or
   · Lives alone in the community.</t>
  </si>
  <si>
    <t>Nursing home level of care</t>
  </si>
  <si>
    <t>Braxton, Calhoun, Clay, Doddridge, Fayette, Gilmer, Greenbrier, Harrison, Marion, McDowell, Mercer, Monongalia, Monroe, Nicholas, Pleasants, Pocahontas, Raleigh, Ritchie, Summers, Tyler, Webster, Wirt, Wood, Wyoming.</t>
  </si>
  <si>
    <t>Yes</t>
  </si>
  <si>
    <t>Appalachian CIL (ACIL)</t>
  </si>
  <si>
    <t>ADA Compliance</t>
  </si>
  <si>
    <t>https://www.wvacil.org/ada-compliance</t>
  </si>
  <si>
    <t>Making your business accessible is not just the right thing to do; it can also boost your customer base and enhance your reputation! An Accessibility Survey is a thorough on-site review of all the public spaces in your company.
Our survey team will:
1. Identify Issues: Find elements that do not meet the 2010 ADA Standards for Accessible Design and other important guidelines.
2. Prioritize Changes: Rank the removal of barriers based on Department of Justice guidelines to ensure the most critical issues are addressed first.
3. Suggest Solutions: Provide simple and cost-effective recommendations to fix common accessibility problems.
4. Categorize Needs: Differentiate between elements that need immediate attention and those that can be upgraded during future renovations.
5. Deliver a Report: Give you a detailed report of our findings along with solutions to improve accessibility in your space.
This survey helps ensure that your public areas are accessible to everyone!</t>
  </si>
  <si>
    <t>Boone, Clay, Kanawha, Putnam</t>
  </si>
  <si>
    <t>Community Living Services Program (CLSP)</t>
  </si>
  <si>
    <t>https://www.wvacil.org/services</t>
  </si>
  <si>
    <t>The Community Living Services Program (CLSP) helps people with significant disabilities live more independently in their homes and communities. The CLSP program can help buy things like assistive devices, durable medical equipment, home modifications, wheelchair ramps, bathroom modifications, and vehicle modifications for people with disabilities who meet certain income guidelines.</t>
  </si>
  <si>
    <t>Assistive Technology/Home Modifications, Accessibility Support</t>
  </si>
  <si>
    <t>Free or sliding scale, referencing West Virginia Department of Human Services Income Maintenance Manual. ACIL does not charge consumers for services they receive from us, with the exception of those who are over the income level for our Community Living Services Program (CLSP).</t>
  </si>
  <si>
    <t>Individuals with disabilities who are at risk of entering institutions</t>
  </si>
  <si>
    <t>Boone, Braxton, Calhoun, Clay, Doddridge, Greenbrier, 	Jackson, Kanawha, Nicholas, Pleasants, Putnam, Ritchie, Roane, Webster, Wirt, Wood</t>
  </si>
  <si>
    <t>https://www.wvacil.org/emergency-preparedness</t>
  </si>
  <si>
    <t>At ACIL, we believe that everyone should be ready and have a plan for emergencies. Each person should have enough food and water to last for at least 72 hours.
For more information on how to make a plan, visit www.ready.gov/make-a-plan or https://www.ready.gov/people-disabilities. These sites can help you create a solid emergency plan that meets your needs!
Get Notified in Times of Emergency
To keep the public informed during emergencies, Kanawha County Metro 911 uses the SWIFTREACH emergency communication system. This system sends messages to your home phone, cell phone, or email. To register or get more information, visit www.metro911.org/oes/oes.
Emergency Supply List
You can help reduce the impact of a disaster by planning ahead. It's important to make sure your plans fit your family's needs and to practice them regularly. Having a basic emergency kit is essential. Here’s what to include:
3-day supply of water: At least 1 gallon per person per day.
3-day supply of non-perishable food: Canned goods or dried foods that don’t spoil.
Manual can opener and utensils: To open and eat your food.
Pet supplies: 3-day supply of food and water, ID tags, proof of vaccinations, and vet contact info.
Medications: Enough for at least three days.
Assistive Technology: Any devices you might need.
Flashlight: To see in the dark.
Portable, battery-powered radio: To listen for emergency updates.
Extra batteries: For your flashlight and radio.
Basic first aid kit: Band-aids, antiseptics, and other first aid supplies.
Warm clothing and blankets: To stay warm.
Whistle: To signal for help.
Filter face masks: To help protect against smoke or dust.
Emergency contact list: Important phone numbers.
Photocopies of important documents: Like birth certificates and insurance information.
Cash and coins: In case electronic payments aren’t working.
Sanitation items: Hand sanitizer, moist towelettes, toilet paper, etc.
Chlorine bleach: For disinfecting (mix with water as needed).
Smoke Detectors
Smoke detectors are very important to prevent fires in homes. Every home should have one. If you need a smoke detector, please contact ACIL or your local fire department today!</t>
  </si>
  <si>
    <t>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t>
  </si>
  <si>
    <t>Employment Services</t>
  </si>
  <si>
    <t>https://www.wvacil.org/employment-services</t>
  </si>
  <si>
    <t>Examples of employment training programs:
1.     Job Readiness Training: Programs that teach skills like resume writing, interview techniques, and job search strategies.
2.     Vocational Skills Training: Training focused on specific job skills, such as carpentry, plumbing, or computer programming.
3.     Internship Programs: Opportunities for individuals to gain real work experience in a supportive environment.
4.     Soft Skills Development: Workshops that help build skills like teamwork, communication, and problem-solving.
5.     Career Counseling: One-on-one support to help individuals identify their strengths and interests, and explore potential career paths.
6.     On-the-Job Training: Programs that provide training while working in a real job, often with a mentor or supervisor.
7.     Entrepreneurship Training: Courses that teach individuals how to start and run their own businesses.
8.     Workplace Accommodations Training: Programs that help individuals learn about and request accommodations that can make their job easier.
9.     Job Coaching: Support from a coach who helps individuals learn their job tasks and navigate workplace challenges.
10. Financial Literacy Training: Education on managing finances, budgeting, and understanding employee benefits.</t>
  </si>
  <si>
    <t>Free or sliding scale, referencing West Virginia Department of Human Services Income Maintenance Manual</t>
  </si>
  <si>
    <t>Individuals with disabilities</t>
  </si>
  <si>
    <t>Fee Based Services - Independent Living Assessment and Report</t>
  </si>
  <si>
    <t>https://www.wvacil.org/fee-based-services</t>
  </si>
  <si>
    <t xml:space="preserve">Independent Living Assessment and report - $75.00 per hour (Consultant agrees to provide reports within 14 days following assessment)
</t>
  </si>
  <si>
    <t>$75.00 per hour (Consultant agrees to provide reports within 14 days following assessment)</t>
  </si>
  <si>
    <t>Fee Based Services - Individualized Skills Training</t>
  </si>
  <si>
    <t>Individualized Skills Training - $45.00 per hour</t>
  </si>
  <si>
    <t>$45.00 per hour</t>
  </si>
  <si>
    <t>Fee Based Services - Group Skills Training</t>
  </si>
  <si>
    <t>Group Skills Training - $35.00 per hour</t>
  </si>
  <si>
    <t>$35.00 per hour</t>
  </si>
  <si>
    <t>Fee Based Services - Support Group Facilitation</t>
  </si>
  <si>
    <t>Support Group Facilitation - $150.00 per two hour session</t>
  </si>
  <si>
    <t>$150.00 per two hour session</t>
  </si>
  <si>
    <t>Fee Based Services - Service Coordination</t>
  </si>
  <si>
    <t>Service Coordination - $30.00 per hour</t>
  </si>
  <si>
    <t>$30.00 per hour</t>
  </si>
  <si>
    <t>Fee Based Services - Independent Living and ADA Compliance Consulting Services</t>
  </si>
  <si>
    <t>Independent Living and ADA Compliance Consulting Services - $75.00 per hour (Each additional Consultant at the same location - $45.00 per hour)</t>
  </si>
  <si>
    <t>Training/Education, Accessibility Support</t>
  </si>
  <si>
    <t>$75.00 per hour (Each additional Consultant at the same location - $45.00 per hour)</t>
  </si>
  <si>
    <t>Fee Based Services - Contractual Management Fee (Home Modifications)</t>
  </si>
  <si>
    <t>Contractual Management Fee (home modifications) - $40.00 per hour</t>
  </si>
  <si>
    <t>$40.00 per hour</t>
  </si>
  <si>
    <t>Fee Based Services - Contracted Transportation</t>
  </si>
  <si>
    <t>Contracted Transportation - $1.75 per mile, including dead-head miles and $15.00/hour wait time</t>
  </si>
  <si>
    <t>$1.75 per mile, including dead-head miles and $15.00/hour wait time</t>
  </si>
  <si>
    <t>Fee Based Services - Wheelchair Ramp Construction</t>
  </si>
  <si>
    <t>Wheelchair Ramp Construction - $75.00 per running foot (ACIL only) NOTE: Cost for materials is based upon individual jobs</t>
  </si>
  <si>
    <t>$75.00 per running foot (ACIL only) NOTE: Cost for materials is based upon individual jobs</t>
  </si>
  <si>
    <t>Food pantry</t>
  </si>
  <si>
    <t>https://www.wvacil.org/food-pantry</t>
  </si>
  <si>
    <t>We provide a variety of services, including:
Food Distribution: Offering free groceries and fresh produce from our raised garden beds to those in need.
Emergency Food Assistance: Providing immediate food supplies for families facing unexpected hardships.
Nutrition Education: Offering tips and resources on healthy eating and meal planning.
Cooking Classes: Teaching simple recipes and cooking skills to make the most of the food provided.
Support Services: Connecting families with other resources, such as SNAP benefits, housing, or financial assistance.</t>
  </si>
  <si>
    <t>Housing Advocacy Services</t>
  </si>
  <si>
    <t>https://www.wvacil.org/empty-page</t>
  </si>
  <si>
    <t>Housing Education: Teaching builders and landlords about making homes accessible for people with disabilities.
Accessible Housing List: Keeping a list of accessible apartments and houses, both private and public.
Help with Applications: Assisting individuals in filling out housing applications.</t>
  </si>
  <si>
    <t>Independent Living Skills Training</t>
  </si>
  <si>
    <t>https://www.wvacil.org/independant-living-and-skills-training</t>
  </si>
  <si>
    <t>Here are some examples of independent living skills training:
Personal Care: Learning how to manage hygiene, grooming, and dressing.
Cooking and Nutrition: Basic cooking skills, meal planning, and understanding healthy eating.
Housekeeping: Skills for cleaning, organizing, and maintaining a home.
Money Management: Budgeting, saving, and understanding how to manage expenses.
Transportation: How to use public transport, plan routes, and navigate local areas.
Communication Skills: Effective ways to express needs and interact with others.
Time Management: Setting schedules, prioritizing tasks, and managing time effectively.
Problem-Solving: Developing strategies to handle everyday challenges.
Job Skills: Preparing for work, including resume writing, interviewing, and workplace behavior.
Safety Skills: Understanding emergency procedures, safety at home, and self-advocacy.</t>
  </si>
  <si>
    <t>Information and Referral Services</t>
  </si>
  <si>
    <t>https://www.wvacil.org/information-and-referrals</t>
  </si>
  <si>
    <t>The Appalachian Center for Independent Living, Inc. provides information about community resources for people with disabilities. We help people with disabilities directly and also provide information to family members, friends, employers, and service providers. If you have questions about a specific disability, community resources for people with disabilities, or local service providers, one of our staff can help you find the information you need.
Here are some examples of information and referral services:
1.     Connecting to Resources: Providing contact information for local organizations that offer support services for people with disabilities.
2.     Explaining Rights: Offering information about disability rights and laws, such as the Americans with Disabilities Act (ADA).
3.     Benefit Guidance: Helping individuals understand and apply for benefits like Social Security Income (SSI) or Social Security Disability Insurance (SDI).
4.     Housing Assistance: Referring people to agencies that can help with finding accessible housing or understanding tenant rights.
5.     Transportation Options: Sharing information about accessible transportation services available in the community.
6.     Counseling Services: Connecting individuals with mental health professionals or support groups.
7.     Personal Assistance Services: Providing details about services that offer personal care or daily living assistance.
8.     Educational Resources: Referring families to programs or services that help with educational needs for children with disabilities.
9.     Employment Support: Connecting job seekers with organizations that offer job training and placement for people with disabilities.
10. Healthcare Resources: Providing information on accessible healthcare providers or programs that support health and wellness.</t>
  </si>
  <si>
    <t>Peer Counseling</t>
  </si>
  <si>
    <t>https://www.wvacil.org/peer-counseling</t>
  </si>
  <si>
    <t>Here are some examples of peer counseling and support:
1.     One-on-One Meetings: Peer counselors meet individually with someone to talk about their feelings and experiences.
2.     Support Groups: Group sessions where individuals with disabilities share their stories and offer encouragement to each other.
3.     Workshops: Organized events that focus on specific topics, like managing stress or building social skills.
4.     Phone or Video Chats: Providing support through calls or online meetings, making it easier for people to connect.
5.     Resource Sharing: Helping others find information on services, medical supplies, or community programs.
6.     Goal Setting: Assisting individuals in setting and achieving personal goals, like finding a job or pursuing education.
7.     Coping Strategies: Teaching techniques for dealing with challenges, such as anxiety or depression.
8.     Advocacy Training: Guiding individuals on how to advocate for their needs and rights effectively.
9.     Social Activities: Organizing outings or events to foster friendships and a sense of community among peers.
10. Listening Sessions: Simply providing a safe space for someone to share their thoughts and feelings without judgment.</t>
  </si>
  <si>
    <t>Peer Support, Training/Education, Advocacy</t>
  </si>
  <si>
    <t>Self Advocacy</t>
  </si>
  <si>
    <t>https://www.wvacil.org/advocacy-self-system</t>
  </si>
  <si>
    <t>ACIL believes that if you have a disability, you are the best person to speak up for yourself. Our staff can help you tackle the tricky process of getting past obstacles that make it hard to live the way you want. If you need help with a physical barrier, a program issue, or people's attitudes, please reach out to us.
Here are some examples of self-advocacy:
1.     Knowing Your Rights: Learning about your rights as a person with a disability and speaking up when those rights are not respected.
2.     Speaking Up for Yourself: Communicating your needs and preferences in different situations, like at school, work, or in healthcare settings.
3.     Setting Goals: Identifying personal goals and taking steps to achieve them, whether it's in education, work, or personal life.
4.     Seeking Help: Asking for assistance or resources when needed, instead of waiting for others to offer help.
5.     Participating in Meetings: Joining discussions or meetings that affect you and sharing your opinions and ideas.
6.     Building Support Networks: Connecting with other people who share similar experiences to share advice and support each other.
7.     Creating Action Plans: Developing plans to address challenges you face and taking steps to implement those plans.
8.     Educating Others: Teaching friends, family, and community members about disabilities and the importance of inclusion.
9.     Advocating for Changes: Working to improve policies or practices in your school, workplace, or community that affect people with disabilities.
10. Using Assistive Technology: Knowing how to use tools and technology that can help you advocate for yourself and improve your daily life.</t>
  </si>
  <si>
    <t>Support Groups</t>
  </si>
  <si>
    <t>https://www.wvacil.org/support-group</t>
  </si>
  <si>
    <t>At ACIL, we have support groups (i.e., Autism Support Group, Traumatic Brain Injury (TBI), and General Support Group) led by people with disabilities. These groups meet monthly to talk about important topics that members choose themselves—issues that others might not understand. Members are building confidence, improving their social skills, and creating a support network, especially for those who are newly disabled.</t>
  </si>
  <si>
    <t>Peer Support, Training/Education</t>
  </si>
  <si>
    <t>Systems Advocacy</t>
  </si>
  <si>
    <t>ACIL is working hard to make sure that all systems include people with disabilities. We want people with disabilities to team up with lawmakers and decision-makers to help ensure everyone has equal access. We also encourage people with disabilities to join committees and groups to share their thoughts about what they need. If you want to be an advocate, please reach out to us!
Here are some examples of systems advocacy:
1.     Educating Legislators: Educating lawmakers to create or change laws that improve access and rights for people with disabilities.
2.     Participating in Public Hearings: Attending and speaking at government meetings to voice concerns or suggestions about policies affecting the disability community.
3.     Joining Advocacy Groups: Being part of organizations that focus on disability rights and work to influence public policy and raise awareness.
4.     Community Education: Organizing workshops or events to educate the public about the needs and rights of people with disabilities.
5.     Creating Awareness Campaigns: Developing campaigns to raise awareness about disability issues and promote inclusion in schools, workplaces, and communities.
6.     Building Coalitions: Working with other groups and organizations to strengthen the impact of advocacy efforts and share resources.
7.     Testifying: Sharing personal experiences in front of lawmakers or committees to highlight the real-life impact of policies on individuals with disabilities.
8.     Research and Reporting: Conducting studies or gathering data on disability issues to provide evidence for advocacy efforts.
9.     Engaging with Media: Writing articles, giving interviews, or using social media to inform the public and raise awareness about disability rights.
10. Promoting Accessibility: Advocating for changes in public spaces, transportation, and digital platforms to ensure they are accessible to everyone.</t>
  </si>
  <si>
    <t>Transitions - Moving to the Community</t>
  </si>
  <si>
    <t>https://www.wvacil.org/transitioning</t>
  </si>
  <si>
    <t>Helping individuals with significant disabilities move from nursing homes or other institutions to live in their own homes or in the community, with the support they need.</t>
  </si>
  <si>
    <t>Transitions - Preventing Institutionalization</t>
  </si>
  <si>
    <t>Preventing Institutionalization: Assisting individuals who might be at risk of moving into institutions, so they can stay in their communities instead.Here are examples of each type of transitioning service:
1. Moving to the Community
-Personal Support Plans
-Home Modifications
- Transportation Assistance
2. Preventing Institutionalization
-Crisis Intervention Services
-Assist in Finding In-Home Support Services
-Waiver Services
-Ron Yost Personal Assistance Services (RYPAS)
-Community Resource Connections
3. Support for Young Adults
-Job Readiness Programs
-College Support Services
-Life Skills Workshops</t>
  </si>
  <si>
    <t>Transition Services (Hospital/Nursing Facility/Other Institution - to Home/Community), Transportation, Assistive Technology/Home Modifications, Case Coordination/Management/Person-Centered Planning, Youth Transition Services, Training/Education</t>
  </si>
  <si>
    <t>Transitions - Support for Young Adults</t>
  </si>
  <si>
    <t>Support for Young Adults: Helping young people with significant disabilities who are finishing school or have already graduated to transition to life after school, including college or work.</t>
  </si>
  <si>
    <t>Youth/Young Adults with disabilities</t>
  </si>
  <si>
    <t>https://www.wvacil.org/team</t>
  </si>
  <si>
    <t>ACIL provides accessible transportation for people with disabilities. You can set up a trip for many reasons, but not for emergency medical situations. If your trip isn’t covered by Medicaid, our fares are lower than other accessible van services.
Examples of Non-Emergency Medical Trips:
Doctor's Appointments: Visiting your regular doctor for check-ups or check-ups.
Non-Emergency Hospital Visits: Going to the hospital for tests or follow-up appointments.
Dialysis: Getting treatment for kidney issues.
Physical Therapy: Going to therapy sessions to help with recovery.
Rehab Services: Attending rehabilitation programs.
Pharmacy Visits: Picking up prescriptions from the drug store.
Examples of Non-Medical Trips:
Grocery Shopping: Going to buy food and other supplies.
Meetings: Attending daytime meetings or classes.
Outings: Visiting a restaurant, movie theater, or library.
Paying Bills: Going to the bank or utility office to pay bills.</t>
  </si>
  <si>
    <t>Fee (unless the trip is covered by Medicaid)</t>
  </si>
  <si>
    <t>Behavioral Health Planning Council</t>
  </si>
  <si>
    <t>West Virginia Leadership Academy</t>
  </si>
  <si>
    <t>https://wvbhpc.org/west-virginia-leadership-academy/</t>
  </si>
  <si>
    <t>Peer facilitated training program
This exemplary self-advocacy training program is held regionally several times during the year. You will experience a training event using an adult learning classroom setting. You are provided a participant manual, supplies and meals. When participating, you will have opportunities to work with others and practice skills to become a more effective and motivating speaker, presenter, and organized leader. Overnight stays can be arranged with prior approval of the Program Coordinator. WVLA provides a foundation for developing skills to improve services in your community. A certificate ceremony concludes the training. Ongoing support includes regular conference calls, emails, social media resources and webinar refreshers supported by facilitators, graduates and stakeholders. WVLA offers you opportunities to apply skills in home communities and collects data related to graduate’s community engagement. If accepted, grant funds pay for participation at no cost</t>
  </si>
  <si>
    <t>18+</t>
  </si>
  <si>
    <t>Adults &amp; adult family members living with mental health and/or substance use disorder histories</t>
  </si>
  <si>
    <t>Bureau for Behavioral Health</t>
  </si>
  <si>
    <t>Appalachian Community Health Center, Inc.</t>
  </si>
  <si>
    <t>Comprehensive Behavioral Health Center</t>
  </si>
  <si>
    <t>http://achcinc.org/</t>
  </si>
  <si>
    <t>Community-based behavioral health services</t>
  </si>
  <si>
    <t>Variable</t>
  </si>
  <si>
    <t>Behavioral health diagnosis</t>
  </si>
  <si>
    <t>Barbour, Randolph, Tucker, Upshur</t>
  </si>
  <si>
    <t>844 Help4WV</t>
  </si>
  <si>
    <t>https://www.help4wv.com/</t>
  </si>
  <si>
    <t xml:space="preserve">Information and referral related to behavioral health </t>
  </si>
  <si>
    <t>Community Engagement Services</t>
  </si>
  <si>
    <t>https://dhhr.wv.gov/BBH/DocumentSearch/Adult%20Services/IDD/CES%20Web%20Summary%20and%20Contacts.pdf</t>
  </si>
  <si>
    <t>1. Develop a network of community resources with key stakeholders in order to share and gain knowledge of available resources, identify gaps, and promote development of resources
2. Ensure, through supportive and preventative services, that at-risk individuals can live securely in the community of their choice 
3. Facilitate successful transitions for individuals between psychiatric hospitals and communities
4. Ensure, through intensive follow up and support, that individuals discharged from inpatient psychiatric hospitals are surrounded by community resources that will strengthen their recovery and resilience in the community</t>
  </si>
  <si>
    <t>Individuals with serious mental illness, substance use, co-occurring or co-existing disorder(s) that are at risk of psychiatric hospitalization or are currently committed</t>
  </si>
  <si>
    <t>Family and Community Support Program</t>
  </si>
  <si>
    <t>https://dhhr.wv.gov/BBH/about/Adult%20Services/Pages/default.aspx; https://dhhr.wv.gov/BBH/DocumentSearch/Adult%20Services/IDD/WV%20Family%20Support%20Program%20Flyer.pdf</t>
  </si>
  <si>
    <t>Provide  limited funding to buy needed services and goods that cannot be purchased through other sources: to help give caregivers a break (respite care), rides to and from services, equipment needs of the child, assistance with health-related needs (therapy costs, medical equipment not covered by insurance, etc.), getting goods and services in the community, and changes to your home to make it more accessible for the member.</t>
  </si>
  <si>
    <t>Financial or Tax Support, Respite, Transportation, Assistive Technology/Home Modifications, Therapy (Occupational/Physical/Speech/Dietary)</t>
  </si>
  <si>
    <t>Although family income is not a basis for eligibility, cost sharing may be required.</t>
  </si>
  <si>
    <t>Families who have a child or adult with a developmental disability who is living at home are eligible for the program. The term developmental disability means a severe, chronic disability of an individual that is attributable to a mental or physical impairment, or a combination of both, and: 
(A) is manifested before age 22, 
(B) is likely to continue indefinitely, 
(C) results in substantial functional limitations in three or more of the following areas: 
   (a) Self-care 
   (b) Receptive and expressive language 
   (c) Learning 
   (d) Mobility 
   (e) Self-direction 
   (f) Capacity for independent living 
   (g) Economic self-sufficiency; and 
(D)reflects the individual’s need for a combination and sequence of special, interdisciplinary, or generic services, individualized supports, or other forms of assistance that are of lifelong or extended duration and are individually planned and coordinated. A child from birth through age nine who has a substantial developmental delay or specific condition, either from birth or acquired, may be considered to have a developmental disability without meeting three, or more of the criteria described in (C), (a) through (g) if the child, without services and supports, has a high probability of meeting those criteria later in life.</t>
  </si>
  <si>
    <t xml:space="preserve">Families who have a child or adult with a developmental disability who is living at home are eligible for the program. The term developmental disability means a severe, chronic disability of an individual that is attributable to a mental or physical impairment, or a combination of both, and: 
(A) is manifested before age 22, 
(B) is likely to continue indefinitely, 
(C) results in substantial functional limitations in three or more of the following areas: 
   (a) Self-care 
   (b) Receptive and expressive language 
   (c) Learning 
   (d) Mobility 
   (e) Self-direction 
   (f) Capacity for independent living 
   (g) Economic self-sufficiency; and 
(D)reflects the individual’s need for a combination and sequence of special, interdisciplinary, or generic services, individualized supports, or other forms of assistance that are of lifelong or extended duration and are individually planned and coordinated. A child from birth through age nine who has a substantial developmental delay or specific condition, either from birth or acquired, may be considered to have a developmental disability without meeting three, or more of the criteria described in (C), (a) through (g) if the child, without services and supports, has a high probability of meeting those criteria later in life. </t>
  </si>
  <si>
    <t>(See disability status column)</t>
  </si>
  <si>
    <t>Kanawha Valley Collective</t>
  </si>
  <si>
    <t xml:space="preserve">https://www.kanawhavalleycollective.org/home </t>
  </si>
  <si>
    <t xml:space="preserve">Outreach and support for people experiencing homelessness in Kanawha, Boone, Clay and Putnam Counties. The Kanawha Valley Collective is a Continuum of Care dedicated to preventing and eradicating homelessness by improving homelessness services and removing barriers to housing in Kanawha, Boone, Clay and Putnam counties. Our organization consists of numerous social service organizations, state and federal agencies, city representatives, hospitals, clinics and community members in the four counties we serve. Our common goal is to address the underlying causes of homelessness, rapidly re-house the homeless, and remove barriers to the homeless remaining stably housed.​
The Kanawha Valley Collective holds monthly membership meetings the first Wednesday of the month at 9 a.m. at the United Way building in Charleston. The KVC meets weekly with housing service providers, Charleston-Kanawha Housing Authority and shelter case managers to discuss current clientele and where they are at in the housing process, and how the various service providers present can best assist them.
The Welcome Home Program supplies homeless individuals and families transitioning out of the shelter or off the street into housing with enough household items for the bedroom, bathroom and kitchen to get them re-established. These household items are for newly housed, formerly homeless individuals and families only. </t>
  </si>
  <si>
    <t>Physical disabilities, developmental/intellectual disabilities, brain injury, mental health issues, and chronic health issues impact prioritization for Rapid Re-Housing and Permanent Supportive Housing.</t>
  </si>
  <si>
    <t>Cabell-Huntington Coalition for the Homeless</t>
  </si>
  <si>
    <t>Harmony House</t>
  </si>
  <si>
    <t>https://harmonyhousewv.com/</t>
  </si>
  <si>
    <t>Outreach and support for people experiencing homelessness in Cabell-Huntington-Wayne Counties. Harmony House is a comprehensive service provider dedicated to helping individuals experiencing homelessness in Huntington, West Virginia, achieve self-sufficiency. We offer a wide range of services, including housing assistance, medical care, behavioral health support, and job training, to empower individuals to rebuild their lives and regain stability. Our goal is to create a supportive and compassionate environment where individuals can access the resources they need to overcome challenges and thrive.
The Rapid Rehousing (RRH) team assists individuals experiencing homelessness by helping those persons with obtaining and maintaining permanent housing. Case managers and support specialists help clients identify a unit suitable to meet their needs and budget, as well as offer financial assistance by paying the first month’s rent and security deposit for the client. RRH also provides financial literacy materials to help clients maintain their new residence through case management and supportive services for a term of approximately 6 months. The RRH programs offered through Harmony House prioritize different demographics – such as persons fleeing domestic violence, families with children, persons living unsheltered, persons with major medical conditions, and persons who are 55+ – to ensure no one falls through the cracks.</t>
  </si>
  <si>
    <t>None - priority placement for 55+</t>
  </si>
  <si>
    <t>Priority placement for 55+</t>
  </si>
  <si>
    <t>Priority placements for people with major medical conditions. Physical disabilities, developmental/intellectual disabilities, brain injury, mental health issues, and chronic health issues impact prioritization for Rapid Re-Housing and Permanent Supportive Housing.</t>
  </si>
  <si>
    <t>Cabell, Huntington, Wayne</t>
  </si>
  <si>
    <t>Greater Wheeling Coalition for the Homeless</t>
  </si>
  <si>
    <t>https://www.wheelinghomeless.org/</t>
  </si>
  <si>
    <t>Outreach and support for people experiencing homelessness in Brooke, Hancock, Ohio, Marshall and Wetzel Counties. Diverse funding enables to the Coalition to provide a comprehensive system of care for those at risk and experiencing homelessness. We offer a blend of services and housing programs tailored to each individual’s needs. Program and services span across the spectrum and include diversion, prevention, outreach and engagement, emergency and interim shelter placement, rental assistance programs, permanent supportive housing for adults with disabilities, and wrap-around supportive services.
We are the only facility in the region offering an Equal Access Shelter for adult couples and adults with children who are not separated based on household composition or gender identity. We offer clients access to a continuum of services, ensuring continuity of care by working with the same case manager from outreach and initial assessment to permanent housing and post-housing stabilization services. As a grant-based organization, funding is constantly evolving, and we encourage all persons who are seeking our services to call the office or stop in to complete a Centralized Intake and Assessment to learn how we can assist them in permanently ending their housing crisis.</t>
  </si>
  <si>
    <t>Brooke, Hancock, Marshall, Ohio, Wetzel</t>
  </si>
  <si>
    <t>West Virginia Coalition to End Homelessness</t>
  </si>
  <si>
    <t>West Virginia Coalition to End Homelessness - Intake Line</t>
  </si>
  <si>
    <t>https://wvceh.org/</t>
  </si>
  <si>
    <t xml:space="preserve">Intake line: (304) 842-9522
Outreach and support for people experiencing homelessness in 44-county service area. The goal of the WV Coalition to End Homelessness is to end homelessness in our state. Housing people is the only way we’ll end homelessness. We assist agencies and areas in West Virginia where homelessness is either a prevalent or hidden issue. </t>
  </si>
  <si>
    <t>Barbour, Berkeley, Braxton, Calhoun, Doddridge, Fayette, Gilmer, Grant, Greenbrier, Hampshire, Hardy, Harrison, Jackson, Jefferson, Lewis, Lincoln, Logan, Marion, Mason, McDowell, Mercer, Mineral, Mingo, Monongalia, Monroe, Morgan, Nicholas, Pendleton, Pleasants, Pocahontas, Preston, Raleigh, Randolph, Ritchie, Roane, Summers, Taylor, Tucker, Tyler, Upshur, Webster, Wirt, Wood, Wyoming</t>
  </si>
  <si>
    <t>I/DD Waitlist Support Grant</t>
  </si>
  <si>
    <t>https://dhhr.wv.gov/BBH/DocumentSearch/Adult%20Services/IDD/Waitlist%20Grant%20Policy.pdf; https://dhhr.wv.gov/BBH/about/Adult%20Services/Pages/default.aspx</t>
  </si>
  <si>
    <t>The grant will help pay for services such as care during the day in a facility (adults over age 18), help to give caregivers a break, support during employment, a person to help manage behavior, and changes to a home or vehicle to make it easier for the member.
Respite, Supported Employment , Facility Based Day Habilitation, and Behavior Support Professional</t>
  </si>
  <si>
    <t>Adult Day Care, Respite, Mental/Behavioral Health, Assistive Technology/Home Modifications</t>
  </si>
  <si>
    <t>300% of the SSI Federal Benefit Rate (approved for the I/DD Waiver, but not given a slot yet)</t>
  </si>
  <si>
    <t>3+ (same as I/DD Waiver)</t>
  </si>
  <si>
    <t>(same as I/DD Waiver)</t>
  </si>
  <si>
    <t>Intellectual Disability or Developmental Disability, or Both  (same as I/DD Waiver); Must have the presence of at least 3 substantial deficits out of the 6 identified major life areas listed below:
-Self-care;
-Receptive or expressive language (communication);
-Learning (functional academics);
-Mobility;
-Self-direction; and,
-Capacity for independent living which includes the following 6 sub-domains: home living, social skills, employment, health and safety, community and leisure activities.  At a minimum, 3 of these sub-domains must be substantially limited to meet the criteria in this major life area.
(Same as I/DD Waiver) Diagnosis of intellectual disability with concurrent substantial deficits manifested prior to age 22 or a related condition which constitutes a severe and chronic disability with concurrent substantial deficits manifested prior to age 22. Diagnosis likely to continue indefinitely. Every applicant must have an initial Independent Psychological Evaluation (IPE) completed by a member of the Independent Psychologist Network (IPN).
ICF/IID level of care</t>
  </si>
  <si>
    <t>Intellectual Disability or Developmental Disability, or Both (same as I/DD Waiver);
Must have the presence of at least 3 substantial deficits out of the 6 identified major life areas listed below:
-Self-care;
-Receptive or expressive language (communication);
-Learning (functional academics);
-Mobility;
-Self-direction; and,
-Capacity for independent living which includes the following 6 sub-domains: home living, social skills, employment, health and safety, community and leisure activities.  At a minimum, 3 of these sub-domains must be substantially limited to meet the criteria in this major life area.</t>
  </si>
  <si>
    <t>(Same as I/DD Waiver) Diagnosis of intellectual disability with concurrent substantial deficits manifested prior to age 22 or a related condition which constitutes a severe and chronic disability with concurrent substantial deficits manifested prior to age 22. Diagnosis likely to continue indefinitely. Every applicant must have an initial Independent Psychological Evaluation (IPE) completed by a member of the Independent Psychologist Network (IPN).
ICF/IID level of care</t>
  </si>
  <si>
    <t>Traumatic Brain Injury Services - Funds for You</t>
  </si>
  <si>
    <t>https://tbi.cedwvu.org/tbi-funds-for-you/; https://tbi.cedwvu.org/media/4541/ffy-policy-updated.pdf</t>
  </si>
  <si>
    <t>$50 to $2,300 for:
Durable medical equipment
Assistive technology/Assistive Technology Assessments
Therapy and Therapeutic Services
Medical / dental / vision services and supplies
Case management
Family support services
Attendant care
Home accessibility modifications
Start Up Funds
Other items/services as approved by the TB/SCI Rehabilitation Fund Board</t>
  </si>
  <si>
    <t>Assistive Technology/Home Modifications, Case Coordination/Management/Person-Centered Planning, Financial or Tax Support, Caregiver Support, Personal Care</t>
  </si>
  <si>
    <t>Medically confirmed diagnosis of traumatic brain injury or spinal cord injury</t>
  </si>
  <si>
    <t>WV 988</t>
  </si>
  <si>
    <t>https://wv988.org/</t>
  </si>
  <si>
    <t>Crisis line for behavioral health</t>
  </si>
  <si>
    <t>EastRidge Health Systems</t>
  </si>
  <si>
    <t>https://eastridgehealthsystems.org/</t>
  </si>
  <si>
    <t>Berkeley, Jefferson, Morgan</t>
  </si>
  <si>
    <t>HealthWays, Inc.</t>
  </si>
  <si>
    <t>No website found</t>
  </si>
  <si>
    <t xml:space="preserve">Brooke, Hancock </t>
  </si>
  <si>
    <t>Mountain Laurel Integrated Healthcare</t>
  </si>
  <si>
    <t>https://www.mlih.org/about#</t>
  </si>
  <si>
    <t>Logan, Mingo</t>
  </si>
  <si>
    <t>Northwood Health Systems, Inc.​</t>
  </si>
  <si>
    <t>https://www.northwoodhealth.com/</t>
  </si>
  <si>
    <t>Marshall, Ohio, Wetzel</t>
  </si>
  <si>
    <t>Potomac Highlands Guild</t>
  </si>
  <si>
    <t>https://potomachighlandsguild.com/index.html</t>
  </si>
  <si>
    <t>Grant, Hampshire, Hardy, Mineral, Pendleton</t>
  </si>
  <si>
    <t>United Summit Center, Inc./Healthy Minds – Clarksburg</t>
  </si>
  <si>
    <t>https://rni.wvumedicine.org/healthy-minds-clarksburg/</t>
  </si>
  <si>
    <t>Braxton, Doddridge, Gilmer, Harrison, Lewis</t>
  </si>
  <si>
    <t>Bureau for Behavioral Health; Bureau for Medical Services</t>
  </si>
  <si>
    <t>FMRS Health Systems Inc.​</t>
  </si>
  <si>
    <t>Comprehensive Behavioral Health Center, Certified Community Behavioral Health Clinic</t>
  </si>
  <si>
    <t>https://www.fmrs.org/</t>
  </si>
  <si>
    <t>Community-based behavioral health services; comprehensive range of mental health, substance use disorder (SUD), and primary care screening services through systems integration and monitoring</t>
  </si>
  <si>
    <t>Mental/Behavioral Health, Substance Use Support</t>
  </si>
  <si>
    <t>None - CCBHCs are required to serve anyone who requests care for mental health or substance use, regardless of their ability to pay, place of residence, or age. This includes developmentally appropriate care for children and youth.
​</t>
  </si>
  <si>
    <t>Behavioral health diagnosis; Known or suspected behavioral health disorder</t>
  </si>
  <si>
    <t>If an individual affirms they are a veteran, the CCBHC must offer them assistance with enrolling with the VHA for their health and behavioral health services. Veterans who decline or are ineligible for VHA services will be served by the CCBHC consistent with clinical guidelines contained in the VHA Uniform Mental Health Services Handbook.</t>
  </si>
  <si>
    <t>Fayette, Monroe, Raleigh, Summers</t>
  </si>
  <si>
    <t>Prestera Center for Mental Services, Inc.</t>
  </si>
  <si>
    <t>https://prestera.org/</t>
  </si>
  <si>
    <t>Boone, Cabell, Clay, Kanawha, Lincoln, Mason, Putnam, Wayne</t>
  </si>
  <si>
    <t>Seneca Health Services, Inc.</t>
  </si>
  <si>
    <t>https://shsinc.org/</t>
  </si>
  <si>
    <t>Greenbrier, Nicholas, Pocahontas, Webster</t>
  </si>
  <si>
    <t>Southern Highlands Community Mental Health Center</t>
  </si>
  <si>
    <t>https://shcmhc.com/</t>
  </si>
  <si>
    <t>McDowell, Mercer, Wyoming</t>
  </si>
  <si>
    <t>Valley HealthCare System</t>
  </si>
  <si>
    <t>https://www.valleyhealthcare.org/</t>
  </si>
  <si>
    <t>Marion, Monongalia, Taylor, Preston</t>
  </si>
  <si>
    <t>Westbrook Health Services, Inc.​</t>
  </si>
  <si>
    <t>https://www.westbrookhealth.org/</t>
  </si>
  <si>
    <t>Calhoun, Jackson, Pleasants, Ritchie, Roane, Tyler, Wirt, Wood</t>
  </si>
  <si>
    <t>Bureau for Medical Services</t>
  </si>
  <si>
    <t>Children with Disabilities Community Services Program (CDSCP) (Katie Beckett)</t>
  </si>
  <si>
    <t>https://dhhr.wv.gov/bms/Programs/CDCSP/Pages/default.aspx; https://dhhr.wv.gov/bms/BMSPUB/Documents/CDCSPBrochure%20FinalApproved.pdf; https://pcasolutions.com/cdcsp/; https://dhhr.wv.gov/bms/Provider/Documents/Manuals/bms-manual-Chapter_526_CDCSP%202015.pdf</t>
  </si>
  <si>
    <t>Medically necessary services that are community-based and cost less than  institutional services</t>
  </si>
  <si>
    <t>Skilled Nursing, Personal Care, Case Coordination/Management/Person-Centered Planning, Home Health Care</t>
  </si>
  <si>
    <t>Only the child’s income and  assets are considered, providing all other eligibility criteria are met. An individual’s assets, excluding residence and furnishings, may not exceed $2,000 for Medicaid eligibility under CDCSP</t>
  </si>
  <si>
    <t>Under age 19</t>
  </si>
  <si>
    <t>Severe intellectual or developmental disability and/or severe related condition that qualifies the child to receive the level of care provided in a medical institution — Acute Care Hospital, Intermediate Care Facilities for Individuals with Intellectual Disabilities (ICF/IID), or Nursing Facility</t>
  </si>
  <si>
    <t>Children with Serious Emotional Disorder Waiver</t>
  </si>
  <si>
    <t>https://dhhr.wv.gov/bms/Provider/Documents/Manuals/Chapter%20502%20CSEDW10.1.24.pdf; https://dhhr.wv.gov/bms/Programs/WaiverPrograms/CSEDW/Pages/default.aspx</t>
  </si>
  <si>
    <t>Training needed to perform activities for daily living that make someone more independent.
Finding and creating opportunities for work.
Help getting competitive employment in the community and support to make sure they are successful where they work.
Specific therapy or treatment for severe problems or when all other treatments have already been tried.
Support for people between the ages 18 to 21 as they move from living in a facility to living in a house or an apartment with others.
In-home family therapy and support.
Guidance and support for family, parents, and caregivers.
Short-term relief for primary caregivers through respite.</t>
  </si>
  <si>
    <t>Training/Education, Therapy (Occupational/Physical/Speech/Dietary), Mental/Behavioral Health, Youth Transition Services, Respite</t>
  </si>
  <si>
    <t>Hospital, inpatient psychiatric facility level of care
A diagnosable mental, behavioral, or emotional disorder of sufficient duration to meet diagnostic criteria specified within the most current version of the Diagnostic and Statistical Manual of Mental Disorders (DSM) (or International Classification of Disease (ICD) equivalent) that is current at the date of evaluation that results in functional impairment that substantially interferes with or limits the child's role or functioning in family, school, and/or community activities.
Have a Child and Adolescent Functional Assessment Scale (CAFAS) or Preschool and Early Childhood Functional Assessment Scale (PECFAS) score of "severe" (score of 90 or above is considered severe).</t>
  </si>
  <si>
    <t>Intellectual/Developmental Disability Waiver</t>
  </si>
  <si>
    <t>https://dhhr.wv.gov/bms/Programs/WaiverPrograms/IDDW/Pages/default.aspx</t>
  </si>
  <si>
    <t>Assistance to help manage behavior (behavior support)
Case management
Support that focuses on the member
Crisis services
Electronic monitoring
Extended professional services that include: ​Physical therapy, Speech therapy, Occupational therapy, Dietary therapy
Care during the day in a facility
Skilled nursing that includes: Registered Nurse (RN) Services, Licensed Practical Nurse (LPN) Services
Job readiness
Job development
Support during employment
Assistance to give caregivers a break
Changes to homes and vehicles that make life easier for members
Transportation services – Help with rides to and from services included in the member's plan</t>
  </si>
  <si>
    <t>Mental/Behavioral Health, Case Coordination/Management/Person-Centered Planning, Therapy (Occupational/Physical/Speech/Dietary), Respite, Adult Day Care, Transportation, Skilled Nursing, Education/Training</t>
  </si>
  <si>
    <t>3+</t>
  </si>
  <si>
    <t>Diagnosis of intellectual disability with concurrent substantial deficits manifested prior to age 22 or a related condition which constitutes a severe and chronic disability with concurrent substantial deficits manifested prior to age 22. Diagnosis likely to continue indefinitely. Every applicant must have an initial Independent Psychological Evaluation (IPE) completed by a member of the Independent Psychologist Network (IPN).
ICF/IID level of care</t>
  </si>
  <si>
    <t>Private Duty Nursing</t>
  </si>
  <si>
    <t>https://dhhr.wv.gov/bms/Programs/PDN/Pages/default.aspx; https://dhhr.wv.gov/bms/Provider/Documents/Manuals/Chapter%20532%20PrivateDutyNursingFinalApprovedEffectiveDate5.1.20.pdf</t>
  </si>
  <si>
    <t>Private Duty Nursing is face-to-face skilled nursing that is more individualized and continuous than the nursing that is available under home health benefit or routinely provided at a hospital or nursing facility.</t>
  </si>
  <si>
    <t>Medicaid or Medicaid Waiver member</t>
  </si>
  <si>
    <t>Under age 21</t>
  </si>
  <si>
    <t>Medical necessity determined through prior authorization</t>
  </si>
  <si>
    <t>Take Me Home West Virginia</t>
  </si>
  <si>
    <t>https://dhhr.wv.gov/bms/Programs/Takemehome/Pages/Eligibility-and-Services.aspx</t>
  </si>
  <si>
    <t>Transition Coordination
Waiver Pre-Transition Case Management
Waiver Community Transition Service - Services necessary to establish a home in the community:
 ​-Home modifications
 -Moving expenses
 -Home furnishings
 -Essential household items
 -Rental security and utility deposits
MFP Community Transition Services:
 -Assistive technology
 -Specialized medical equipment and supplies
 -Transportation
  -Initial food supply ​​
  -Miscellaneous transition support services
Non-Routine Maintenance is the initial non-regular maintenance of the TMH participant's home that is necessary to ensure independence and health and safety. Services may include, but are not limited to:
 -Mold remediation
 -Debris and leaf removal from yard, sidewalks, ramps gutters and downspouts
 -Snow and ice removal from porches, ramps, and sidewalks
 -Mending of gaps and cracks in sidewalk and driveways to eliminate tripping hazards.
​​Home Modifications are modifications or adaptations necessary to increase independence and/or ensure health and safety in the home. Modifications may include, but are not limited to: 
 -Ramps 
 -Grab-bars 
 -Door widening 
​ -Accessible bathroom features
​​ -Initial Food Supply are essential food supply items to ensure adequate and necessary access to food and goods immediately following transition home.  
 -Environmental Control Devices:  Any piece of equipment that allows an individual with functional limitations to control aspects of their environment such as lights, TV, telephone, door locks and cameras. 
  -Vehicle Adaptation are modifications or adaptations to accommodate special needs of TMH participants to allow access and/or use of a vehicle owned by the participant or the participant’s family member.
 -Home Repair are repairs required to ensure health and safety of the TMH participant and are limited to those necessary to eliminate code violations and health &amp;amp; safety concerns and will only be made on a home owned by the participant or the participant’s family where the participant resides.
Past Due Utilities covers past due utility bills (up to 6 months) owed by the TMH participant that present a barrier to transitioning to the community. Housing​​ application and associated fees:  Covers various expenses related to the rental application process such as credit checks, background checks, administrative fees, etc. 
Legal Support Services covers legal advice and consultation to address tenancy issues such as addressing potential barriers to securing and retaining appropriate housing. Also includes mediation of owner/tenant disputes post-transition necessary to retain housing.
Clothing Allowance is clothing to address functional needs such as slip on shoes, clothing with Velcro laces and/or fasteners, etc. Also includes clothing to address ​significant weight gain or loss while living in the facility.</t>
  </si>
  <si>
    <t>Financially eligible for either the Aged and Disabled Waiver (ADW) or Traumatic Brain Injury Waiver (TBIW) program</t>
  </si>
  <si>
    <t>Consistent with the age eligibility requirements for the Aged and Disabled Waiver (18+yrs) and the Traumatic Brain Injury Waiver (3+yrs)</t>
  </si>
  <si>
    <t>Medically eligible for either the Aged and Disabled Waiver (ADW) or Traumatic Brain Injury Waiver (TBIW) program</t>
  </si>
  <si>
    <t>(See Medical Eligibility column)</t>
  </si>
  <si>
    <t xml:space="preserve">Traumatic Brain Injury (TBI) Waiver </t>
  </si>
  <si>
    <t>https://dhhr.wv.gov/bms/programs/waiverprograms/tbiw/pages/default.aspx</t>
  </si>
  <si>
    <t>Case management, personal attendant services, community transition services, environmental accessibility adaptations (home), environmental accessibility adaptations (vehicle), personal emergency response system, pest eradication services, pre-transition case management, and transportation services. Self-direction options available through Personal Options model.</t>
  </si>
  <si>
    <t>Case Coordination/Management/Person-Centered Planning, Personal Care, Transition Services (Hospital/Nursing Facility/Other Institution - to Home/Community), Assistive Technology/Home Modifications, Transportation</t>
  </si>
  <si>
    <t>The applicant must have deficits in five (5) Activities of Daily Living (ADLs) to meet nursing home level of care as assessed utilizing the Pre-Admission Screening (PAS) 2000. The applicant ages 18 and older must also score at a Level VII or below on the Rancho Los Amigos Levels of Cognitive Functioning Scale and applicants ages 3 through 17 must score at a Level 2 or higher on the Rancho Los Amigos Pediatric Level of Consciousness Scale. 
Documented traumatic brain injury that is caused by physical force leading to total or partial disability and/or difficulty participating socially ​​​or an injury causing lack of oxygen due to near-drowning, and who meets the medical requirements to receive a nursing home level of care.</t>
  </si>
  <si>
    <t xml:space="preserve">The applicant must have deficits in five (5) Activities of Daily Living (ADLs) to meet nursing home level of care as assessed utilizing the Pre-Admission Screening (PAS) 2000. The applicant ages 18 and older must also score at a Level VII or below on the Rancho Los Amigos Levels of Cognitive Functioning Scale and applicants ages 3 through 17 must score at a Level 2 or higher on the Rancho Los Amigos Pediatric Leve of Consciousness Scale. </t>
  </si>
  <si>
    <t>Documented traumatic brain injury that is caused by physical force leading to total or partial disability and/or difficulty participating socially ​​​or an injury causing lack of oxygen due to near-drowning, and who meets the medical requirements to receive a nursing home level of care</t>
  </si>
  <si>
    <t>Bureau for Medical Services; Bureau of Senior Services</t>
  </si>
  <si>
    <t>Medicaid Aged and Disabled Waiver</t>
  </si>
  <si>
    <t>https://dhhr.wv.gov/bms/Programs/WaiverPrograms/ADWProgram/Pages/default.aspx; http://www.wvseniorservices.gov/HelpatHome/MedicaidAgedandDisabledWaiver/tabid/77/Default.aspx</t>
  </si>
  <si>
    <t>Personal attendant services (agency or self-directed), case management services, skilled nursing, non-medical transportation, Personal Emergency Response System (PERS)</t>
  </si>
  <si>
    <t>Assistive Technology/Home Modifications, Case Coordination/Management/Person-Centered Planning, Skilled Nursing, Transportation</t>
  </si>
  <si>
    <t>18 or older</t>
  </si>
  <si>
    <t>1. Decubitus (Stages 3 or 4)
2. In the event of an emergency, the applicant is mentally or physically unable to vacate a building
3. Functional abilities of individual in the home
   - Eating (needs physical assistance to get nourishment)
   - Bathing (needs physical assistance or more)
   - Dressing (needs physical assistance or more)
   - Grooming (needs physical assistance or more)
   - Continence (must be incontinent)
   - Orientation (must be totally disoriented, comatose)
   - Transfer (requires one-person or two-person assistance)
   - Walking (requires 1- or 2- person assistance)
   - Wheeling (must require assistance with walking in the home)
4. Individual has skilled needs in one or more of the following areas:
   - Suctioning
   - Tracheotomy
   - Ventilator
   - Parenteral fluids
   - Sterile dressings
   - Irrigation
5. Individual is not capable of administering his/her own medications.
Approved for a nursing home level of care based on a medical assessment completed by a nurse.</t>
  </si>
  <si>
    <t>1. Decubitus (Stages 3 or 4)
2. In the event of an emergency, the applicant is mentally or physically unable to vacate a building
3. Functional abilities of individual in the home
   - Eating (needs physical assistance to get nourishment)
   - Bathing (needs physical assistance or more)
   - Dressing (needs physical assistance or more)
   - Grooming (needs physical assistance or more)
   - Continence (must be incontinent)
   - Orientation (must be totally disoriented, comatose)
   - Transfer (requires one-person or two-person assistance)
   - Walking (requires 1- or 2- person assistance)
   - Wheeling (must require assistance with walking in the home)
4. Individual has skilled needs in one or more of the following areas:
   - Suctioning
   - Tracheotomy
   - Ventilator
   - Parenteral fluids
   - Sterile dressings
   - Irrigation
5. Individual is not capable of administering his/her own medications.</t>
  </si>
  <si>
    <t>Approved for a nursing home level of care based on a medical assessment completed by a nurse.</t>
  </si>
  <si>
    <t>Medicaid Personal Care</t>
  </si>
  <si>
    <t>http://www.wvseniorservices.gov/HelpatHome/MedicaidPersonalCare/tabid/78/Default.aspx</t>
  </si>
  <si>
    <t>Personal Hygiene
Dressing
Feeding
Nutrition
Environmental Support (Light Housekeeping)
Health-Related Tasks</t>
  </si>
  <si>
    <t>Must be a Medicaid Member</t>
  </si>
  <si>
    <t>Needs in at least three areas of ADLs, such as eating, bathing, transferring, walking, and dressing.
Medical eligibility is based on a medical professional's assessment of how well you can perform ADLs.</t>
  </si>
  <si>
    <t>Needs in at least three areas of ADLs, such as eating, bathing, transferring, walking, and dressing</t>
  </si>
  <si>
    <t xml:space="preserve">Medical eligibility is based on a medical professional's assessment of how well you can perform ADLs.  </t>
  </si>
  <si>
    <t>Bureau of Senior Services</t>
  </si>
  <si>
    <t>ADRC Cross Lanes- State Office</t>
  </si>
  <si>
    <t>State Health Insurance Assistance Program (SHIP)/Senior Medicare Patrol (SMP)/Medicare Improvements for Patients and Providers (MIPPA)</t>
  </si>
  <si>
    <t>http://www.wvship.org/</t>
  </si>
  <si>
    <t>Provide information and answer questions about Medicare, Medicare Advantage (such as Health Maintenance Organizations) plans, Medigap plans, and long-term care insurance plans.
Give information about and advocate for preventive Health benefits paid by Medicare.
Help beneficiaries and their families understand the Medicare prescription drugs coverage (Medicare Part D) and options available in West Virginia.
Answer questions and Help resolve concerns about medical bills, insurance claims, and Medicare summary notices.
Meet by telephone or in person to review national and state-specific programs, including prescription drug discount programs and programs that Help reduce out-of-pocket medical expenses.
Educate beneficiaries about their rights for quality care and options for appeals of Medicare decisions.
Educate beneficiaries about how to recognize Medicare fraud and abuse and how to report it.
Make presentations to groups in the community about all aspects of Medicare.
Extra Help and Medicare Savings Program application screening, assistance, and education.</t>
  </si>
  <si>
    <t>Training/Education, Information/Referral, Insurance Counseling</t>
  </si>
  <si>
    <t>65+ (unless eligible for Medicare due to a disability, End-Stage Renal Disease (ESRD), or ALS (also called Lou Gehrig’s disease))</t>
  </si>
  <si>
    <t>65+ unless eligible for Medicare due to a disability, End-Stage Renal Disease (ESRD), or ALS (also called Lou Gehrig’s disease)</t>
  </si>
  <si>
    <t xml:space="preserve">ADRC Fairmont </t>
  </si>
  <si>
    <t>Brooke, Calhoun, Doddridge, Gilmer, Hancock, Harrison, Marion, Marshall, Monongalia, Ohio, Pleasants, Ritchie, Tyler, Wetzel, Wirt, Wood</t>
  </si>
  <si>
    <t>ADRC Petersburg</t>
  </si>
  <si>
    <t xml:space="preserve">Barbour, Berkeley, Grant, Hampshire, Hardy, Jefferson, Lewis, Mineral, Morgan, Pendleton, Preston, Randolph, Taylor, Tucker, Upshur </t>
  </si>
  <si>
    <t>ADRC Princeton</t>
  </si>
  <si>
    <t>Braxton, Clay, Fayette, Greenbrier, McDowell, Mercer, Monroe, Nicholas, Pocahontas, Raleigh, Summers, Webster, Wyoming</t>
  </si>
  <si>
    <t>Aging and Family Services of Mineral County, Inc. </t>
  </si>
  <si>
    <t>Barbour County Senior Center, Inc.</t>
  </si>
  <si>
    <t>Berkeley Senior Services</t>
  </si>
  <si>
    <t>Boone County Community Organization</t>
  </si>
  <si>
    <t>Braxton County Senior Citizens Center, Inc.</t>
  </si>
  <si>
    <t>Braxton, Clay, Fayette, Gilmer, Harrison, Lewis, Nicholas, Webster</t>
  </si>
  <si>
    <t>Long-Term Care Ombudsman Program</t>
  </si>
  <si>
    <t>http://www.wvseniorservices.gov/StayingSafe/LongTermCareOmbudsmanProgram/tabid/81/Default.aspx; http://www.wvseniorservices.gov/LinkClick.aspx?fileticket=twbgtHAqKXc%3d&amp;tabid=81; http://www.wvseniorservices.gov/Portals/0/pdf/brochure-ombuds.pdf</t>
  </si>
  <si>
    <t>Advocates for residents’ rights and quality care in nursing facilities, assisted living residences, and similar long-term care facilities
- Investigates complaints on behalf of residents about long-term care and services
- Monitors the long-term care system and makes appropriate recommendations for improvements
- Makes unannounced visits to facilities
- Provides information to residents and mediates their concerns
- Provides community education</t>
  </si>
  <si>
    <t>Senior Community Service Employment Program</t>
  </si>
  <si>
    <t>http://www.wvseniorservices.gov/GettingAnswers/OverviewofAgingProgramsInWestVirginia/SeniorCommunityServiceEmploymentProgram/tabid/105/Default.aspx; http://www.wvseniorservices.gov/LinkClick.aspx?fileticket=v2nSWEdf4bk%3d&amp;tabid=105</t>
  </si>
  <si>
    <t xml:space="preserve"> Community service and work-based training program
 -Upgraded job skills through classes and ongoing education programs 
 -On-the-job skills and work experience 
 -Supportive services, including job-readiness training and information about Social Security benefits, income tax requirements, nutrition, consumer education, and  personal grooming 
 -Assistance in finding employment in the competitive labor market</t>
  </si>
  <si>
    <t>Income at or below 125% of the federal poverty guidelines</t>
  </si>
  <si>
    <t>55+</t>
  </si>
  <si>
    <t>Boone, Clay, Doddridge, Harrison, Kanawha, Monongalia, Preston, Putnam, Raleigh, Taylor, Wyoming</t>
  </si>
  <si>
    <t>Calhoun County Committee on Aging, Inc.</t>
  </si>
  <si>
    <t>CASE WV Aging Program (Mercer County)</t>
  </si>
  <si>
    <t>Coalfield Community Action Partnership, Inc. (Mingo County)</t>
  </si>
  <si>
    <t>Council of Senior Citizens of Gilmer County, Inc.</t>
  </si>
  <si>
    <t>Council on Aging (Wyoming County)</t>
  </si>
  <si>
    <t>Greenbrier, McDowell, Mercer, Monroe, Pocahontas, Raleigh, Summers, Wyoming</t>
  </si>
  <si>
    <t>Grant County Commission on Aging Family Services</t>
  </si>
  <si>
    <t>Hampshire County Committee on Aging</t>
  </si>
  <si>
    <t>Hardy County Committee on Aging</t>
  </si>
  <si>
    <t>Jefferson County Council on Aging</t>
  </si>
  <si>
    <t>Kanawha Valley Senior Services</t>
  </si>
  <si>
    <t>Boone, Jackson, Kanawha, Roane, Putnam</t>
  </si>
  <si>
    <t>Lewis County Senior Citizens Center, Inc.</t>
  </si>
  <si>
    <t>Lincoln County Opportunity Co., Inc.</t>
  </si>
  <si>
    <t>Cabell, Lincoln, Logan, Mason, Mingo, Wayne</t>
  </si>
  <si>
    <t>Marion County Senior Citizens, Inc.</t>
  </si>
  <si>
    <t>Marion, Monongalia, Taylor, Wetzel</t>
  </si>
  <si>
    <t>Mason County Action Group, Inc.</t>
  </si>
  <si>
    <t>New River Health Association</t>
  </si>
  <si>
    <t>Fayette, Raleigh</t>
  </si>
  <si>
    <t>Pendelton Senior and Family Services, Inc.</t>
  </si>
  <si>
    <t>Pleasants County Senior Citizen Center</t>
  </si>
  <si>
    <t>Preston County Senior Citizens, Inc. </t>
  </si>
  <si>
    <t>Raleigh County Commission on Aging</t>
  </si>
  <si>
    <t>Ritchie County Integrated Family Services</t>
  </si>
  <si>
    <t>Taylor County Senior Citizens, Inc.</t>
  </si>
  <si>
    <t>The Committee on Aging for Randolph County, Inc. </t>
  </si>
  <si>
    <t>Barbour, Preston, Randolph, Tucker, Upshur</t>
  </si>
  <si>
    <t>Wheeling Information Helpline</t>
  </si>
  <si>
    <t>Brooke, Hancock, Marshall, Ohio</t>
  </si>
  <si>
    <t>County Aging Provider (Senior Center) - Appalachian AAA</t>
  </si>
  <si>
    <t>FAIR RESPITE CONGREGATE SERVICES (includes LIFE FAIR SERVICES)</t>
  </si>
  <si>
    <t>http://www.wvseniorservices.gov/HelpatHome/FAIRFamilyAlzheimersInHomeRespite/tabid/75/Default.aspx</t>
  </si>
  <si>
    <t>Congregate respite: break for caregiver and socialization/stimulation for the individual with dementia in a congregate setting</t>
  </si>
  <si>
    <t>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t>
  </si>
  <si>
    <t>Caregiver must be unpaid. The fee for FAIR services depends on the income of the person with dementia or, if married, the combined income of the care receiver and spouse.</t>
  </si>
  <si>
    <t>Care recipient must have a written diagnosis of Alzheimer's disease or a related dementia</t>
  </si>
  <si>
    <t xml:space="preserve">Care recipient must be an individual with Alzheimer's disease or a related dementia </t>
  </si>
  <si>
    <t>FAIR RESPITE IN-HOME SERVICES (includes LIFE FAIR SERVICES)</t>
  </si>
  <si>
    <t xml:space="preserve">In-home respite: break for caregiver and in-home socialization/stimulation for the individual with dementia </t>
  </si>
  <si>
    <t>LIGHTHOUSE IN-HOME SERVICES (includes LIFE LIGHTHOUSE SERVICES)</t>
  </si>
  <si>
    <t>http://www.wvseniorservices.gov/HelpatHome/Lighthouse/tabid/74/Default.aspx</t>
  </si>
  <si>
    <t xml:space="preserve">1. Personal Care: Bathing, dressing, grooming, and toileting. 2. Mobility: Transferring, walking and repositioning. 3. Nutrition: Meal preparation, eating, special dietary needs, and grocery and/or pharmacy shopping. 4. Environment: Light housecleaning, making and changing the service recipient’s bed, dishwashing, and service recipient’s laundry. </t>
  </si>
  <si>
    <t>Personal Care, Food Assistance, Chore or Homemaker Services</t>
  </si>
  <si>
    <t>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t>
  </si>
  <si>
    <t>Lighthouse is designed to assist those seniors who have functional needs in their homes, but whose income or assets disqualify them for Medicaid services</t>
  </si>
  <si>
    <t>60+</t>
  </si>
  <si>
    <t>2+ ADLs via assessment</t>
  </si>
  <si>
    <t>OAA Title IIIB Services</t>
  </si>
  <si>
    <t>http://www.wvseniorservices.gov/DocumentCenter/ProgramSpecificDocuments/tabid/92/Default.aspx</t>
  </si>
  <si>
    <t>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t>
  </si>
  <si>
    <t>Must complete Level 1, Level 2 and Level 3 of the SAEF. Must need “Much Assistance” or “Unable to Perform” in at least two (2) ADL/IADL areas on the SAEF to qualify for services.</t>
  </si>
  <si>
    <t xml:space="preserve">Assisted Transportation </t>
  </si>
  <si>
    <t>Must complete Level 1 and Level 2 of the SAEF. Must indicate the need for hands on assistance with transportation on the SAEF (Question: “Does the service recipient need hands on assistance with transportation?”, Level 2) to qualify for services.</t>
  </si>
  <si>
    <t>Chore</t>
  </si>
  <si>
    <t>Must complete Level 1, Level 2 and Level 3 of the SAEF. Must need “Much Assistance” or “Unable to Perform” on IADL question #6, Heavy Housework on the SAEF to qualify for services.</t>
  </si>
  <si>
    <t>Group Client Support</t>
  </si>
  <si>
    <t>A fully completed SAEF (Level 1) is required to enter the service recipient in SAMS. Group client support is entered as a group service in SAMS.</t>
  </si>
  <si>
    <t>Homemaker</t>
  </si>
  <si>
    <t>Must complete Level 1, Level 2 and Level 3 of the SAEF. Must need “Much Assistance” or “Unable to Perform” on IADL question #3, Shopping and/or IADL question #4, Light Housekeeping on the SAEF to qualify for services.</t>
  </si>
  <si>
    <t>Individual Client Support</t>
  </si>
  <si>
    <t>Information and Assistance (1:1)</t>
  </si>
  <si>
    <t>Legal Assistance</t>
  </si>
  <si>
    <t>Outreach (1:1)</t>
  </si>
  <si>
    <t>Must complete Level 1, Level 2 and Level 3 of the SAEF. Must need “Much Assistance” or “Unable to Perform” in at least two (2) areas of ADLs on the SAEF to qualify for services.</t>
  </si>
  <si>
    <t>Public Information/Education</t>
  </si>
  <si>
    <t>Must complete Level 1 of the SAEF</t>
  </si>
  <si>
    <t>OAA Title IIIC Nutrition Services</t>
  </si>
  <si>
    <t>Congregate Meals</t>
  </si>
  <si>
    <t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t>
  </si>
  <si>
    <t>60+ OR: the spouse of a service recipient regardless of age, Individuals that are disabled who are under the age of sixty (60) but reside in a 
housing facility primarily occupied by the elderly at which a congregate nutrition
program is offered,  Individuals under the age of sixty (60) who provide volunteer services during the
meal hours if they volunteer at least twenty-four (24) hours in a quarter.</t>
  </si>
  <si>
    <t>OR: the spouse of a service recipient regardless of age, Individuals that are disabled who are under the age of sixty (60) but reside in a housing facility primarily occupied by the elderly at which a congregate nutrition program is offered,  Individuals under the age of sixty (60) who provide volunteer services during the meal hours if they volunteer at least twenty-four (24) hours in a quarter.</t>
  </si>
  <si>
    <t>None; Individuals with a disability under the age of sixty (60) but who reside at the home of an eligible service recipient are eligible 
Must complete Level 1 and 2 of the Service Assessment and Evaluation Form (SAEF) and the Nutritional Health Assessment in Level 3.</t>
  </si>
  <si>
    <t xml:space="preserve">Home-Delivered Meals </t>
  </si>
  <si>
    <t>60+ OR The spouse of an eligible individual, regardless of age, if the provision of the meal 
supports maintaining the person at home.</t>
  </si>
  <si>
    <t>OR The spouse of an eligible individual, regardless of age, if the provision of the meal supports maintaining the person at home.</t>
  </si>
  <si>
    <t>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t>
  </si>
  <si>
    <t>Nutrition Education</t>
  </si>
  <si>
    <t>A fully completed SAEF (the SAEF you completed for the meal service) is 
required.</t>
  </si>
  <si>
    <t>OAA Title IIID Evidence-Based Disease Prevention and Health Promotion Services</t>
  </si>
  <si>
    <t>III-D Tai Chi for Arthritis and Falls Prevention</t>
  </si>
  <si>
    <t xml:space="preserve">OAA Title IIIE National Family Caregiver Support Program </t>
  </si>
  <si>
    <t>Caregiver of an Older Adult Congregate Respite</t>
  </si>
  <si>
    <t>Unpaid caregiver. In the case of a caregiver service, the income level will be based on the care receiver’s income (the at-risk, frail individual at least sixty (60) years old or an individual of any age with a written diagnosis of Alzheimer’s disease or a related dementia).</t>
  </si>
  <si>
    <t>There must be an unpaid caregiver (who is the service recipient) of an at-risk, frail individual at least sixty (60) years old or an individual of any age with a written diagnosis of Alzheimer’s disease or a related dementia.</t>
  </si>
  <si>
    <t>Caregiver of an Older Adult In-Home Respite</t>
  </si>
  <si>
    <t>In the case of a caregiver service, the income level will be based on the care receiver’s income (the at-risk, frail individual at least sixty (60) years old or an individual of any age with a written diagnosis of Alzheimer’s disease or a related dementia).</t>
  </si>
  <si>
    <t>Caregiver of an Older Adult Training</t>
  </si>
  <si>
    <t>Training/Education, Caregiver Support</t>
  </si>
  <si>
    <t>Unpaid caregiver</t>
  </si>
  <si>
    <t>Caregiver of Older Adults Information and Assistance (1:1)</t>
  </si>
  <si>
    <t>Information/Referral, Caregiver Support</t>
  </si>
  <si>
    <t>Caregiver of Older Adults Public Information/Education</t>
  </si>
  <si>
    <t>Caregiver of Older Adults Support Groups</t>
  </si>
  <si>
    <t>Support group must target unpaid caregivers (who is the service recipient) of an at-risk, frail individual at least sixty (60) years old or an individual of any age with a written diagnosis of Alzheimer’s disease or a related dementia.</t>
  </si>
  <si>
    <t xml:space="preserve">OAA Title IIIE Older Relative Caregivers (Grandparents and Other Elderly Relative Caregivers) </t>
  </si>
  <si>
    <t>Older Relative Caregivers Information and Assistance (1:1)</t>
  </si>
  <si>
    <t>None. Information related to caregiving is to be provided to 
individuals at their request.</t>
  </si>
  <si>
    <t>Information related to caregiving is to be provided to individuals at their request.</t>
  </si>
  <si>
    <t>The older relative caregiver must live with and be the primary unpaid caregiver for a child or an individual with a disability of any age; The older relative caregiver must be related to the individual they provide care for;</t>
  </si>
  <si>
    <t xml:space="preserve">None </t>
  </si>
  <si>
    <t>Older Relative Caregivers Public Information/Education</t>
  </si>
  <si>
    <t>The older relative caregiver (grandparent and other elderly relatives) must be fifty-five (55) years of age or older</t>
  </si>
  <si>
    <t>Older Relative Caregivers Support Groups</t>
  </si>
  <si>
    <t>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t>
  </si>
  <si>
    <t>III-D Walk with Ease</t>
  </si>
  <si>
    <t>Clay Senior and Community Services, Inc. (IIIB only, no nutrition)</t>
  </si>
  <si>
    <t>Fayette County Senior Program (administered by Putnam Aging Services)</t>
  </si>
  <si>
    <t>Greenbrier County Committee on Aging</t>
  </si>
  <si>
    <t>III-D Bingocize</t>
  </si>
  <si>
    <t>McDowell County Commission on Aging</t>
  </si>
  <si>
    <t>Monroe County Council on Aging</t>
  </si>
  <si>
    <t>Nicholas Community Action Partnership, Inc.</t>
  </si>
  <si>
    <t>Pocahontas County Senior Citizens, Inc.</t>
  </si>
  <si>
    <t>Summers County Council on Aging</t>
  </si>
  <si>
    <t>III-D Tai Chi for Arthritis and Falls Prevention; III-D Bingocize; III-D Walk with Ease; III-D Drums Alive</t>
  </si>
  <si>
    <t>Webster County Senior Citizens</t>
  </si>
  <si>
    <t>County Aging Provider (Senior Center) - Northwestern AAA</t>
  </si>
  <si>
    <t>Bi-County Nutrition (Doddridge and Harrison nutrition)</t>
  </si>
  <si>
    <t>Doddridge, Harrison</t>
  </si>
  <si>
    <t>Home-Delivered Meals ; Home Delivered Emergency Meals; Home Delivered Frozen/Shelf Non-Emergency Meals</t>
  </si>
  <si>
    <t>Brooke County Committee on Aging </t>
  </si>
  <si>
    <t>Brooke Hancock Nutrition</t>
  </si>
  <si>
    <t>Brooke, Hancock</t>
  </si>
  <si>
    <t>Home-Delivered Meals ; Home Delivered Frozen/Shelf Non-Emergency Meals</t>
  </si>
  <si>
    <t>Congregate Meals; Congragate Grab &amp; Go</t>
  </si>
  <si>
    <t>Home-Delivered Meals; Home Delivered Frozen/Shelf Non-Emergency Meals</t>
  </si>
  <si>
    <t>Council of Senior Tyler Countians, Inc.</t>
  </si>
  <si>
    <t>Congregate Meals; Group Congregate Meals</t>
  </si>
  <si>
    <t>Home-Delivered Meals; Home Delivered Frozen/Shelf Non-Emergency Meals; Home-Delivered Pick-up Meals</t>
  </si>
  <si>
    <t xml:space="preserve">Doddridge County Senior Citizens, Inc. </t>
  </si>
  <si>
    <t>Family Services - Upper Ohio Valley (also nutrition in Marshall)</t>
  </si>
  <si>
    <t>Marshall, Ohio</t>
  </si>
  <si>
    <t>III-D Drums Alive</t>
  </si>
  <si>
    <t>Committee for Hancock County Senior Citizens</t>
  </si>
  <si>
    <t>Harrison County Senior Citizens Center, Inc. (no nutrition)</t>
  </si>
  <si>
    <t>III-D Tai Chi for Arthritis and Falls Prevention; III-D Bingocize</t>
  </si>
  <si>
    <t>Congregate Meals; Group Congregate Meals; Congregate Frozen/Shelf Non-Emergency Meals</t>
  </si>
  <si>
    <t>Marshall County Committee on Aging  (no nutrition)</t>
  </si>
  <si>
    <t>III-D Drums Alive; III-D Bingocize</t>
  </si>
  <si>
    <t>Pleasants County Senior Citizen Center (no nutrition)</t>
  </si>
  <si>
    <t>Pleasants Senior Nutrition (nutrition only) </t>
  </si>
  <si>
    <t>Home-Delivered Meals; Home Delivered Frozen/Shelf Non-Emergency Meals; Home Delivered Emergency Meals; Home Delivered Pick-Up Meals</t>
  </si>
  <si>
    <t>Senior Monongalians, Inc.</t>
  </si>
  <si>
    <t>Mongolia</t>
  </si>
  <si>
    <t xml:space="preserve">Wetzel County Committee on Aging </t>
  </si>
  <si>
    <t>Wetzel Meals</t>
  </si>
  <si>
    <t>Wirt County Committee on Aging, Inc.</t>
  </si>
  <si>
    <t>Congregate Meals; Congregate Grab &amp; Go</t>
  </si>
  <si>
    <t>Wood County Senior Citizens Association, Inc. </t>
  </si>
  <si>
    <t>County Aging Provider (Senior Center) - Upper Potomac AAA</t>
  </si>
  <si>
    <t>III-D Bingocize; III-D Chronic Disease Self-Management</t>
  </si>
  <si>
    <t>III-D Tai Chi for Arthritis and Falls Prevention; III-D Chronic Disease Self-Management</t>
  </si>
  <si>
    <t>III-D Walk with Ease; III-D Drums Alive</t>
  </si>
  <si>
    <t>Pendelton</t>
  </si>
  <si>
    <t>III-D Tai Chi for Arthritis and Falls Prevention; III-D Walk with Ease</t>
  </si>
  <si>
    <t>Senior Life Services of Morgan County</t>
  </si>
  <si>
    <t>Morgan</t>
  </si>
  <si>
    <t>III-D Tai Chi for Arthritis and Falls Prevention; III-D Walk with Ease; III-D Drums Alive</t>
  </si>
  <si>
    <t>Tucker County Senior Citizens, Inc.</t>
  </si>
  <si>
    <t>Upshur County Senior Citizens Opportunity Center, Inc.</t>
  </si>
  <si>
    <t>County Aging Provider (Senior Center) - WVSU-Metro AAA</t>
  </si>
  <si>
    <t>Cabell County Community Services Organization, Inc.</t>
  </si>
  <si>
    <t>Jackson County Commission on Aging, Inc.</t>
  </si>
  <si>
    <t>III-D Tai Chi for Arthritis and Falls Prevention; III-D A Matter of Balance</t>
  </si>
  <si>
    <t>Pride Community Services, Inc. (Logan County)</t>
  </si>
  <si>
    <t>None. Information related to caregiving is to be provided to individuals at their request.</t>
  </si>
  <si>
    <t>Putnam Aging Program, Inc. (also nutrition in Clay and Fayette)</t>
  </si>
  <si>
    <t>Roane County Committee on Aging, Inc.</t>
  </si>
  <si>
    <t xml:space="preserve">Wayne County – Lincoln County Opportunity Co., Inc. (Superior Senior Care) </t>
  </si>
  <si>
    <t>Disability Rights of West Virginia (DRWV)</t>
  </si>
  <si>
    <t>Client Assistance Program (CAP)</t>
  </si>
  <si>
    <t>https://www.drofwv.org/cap</t>
  </si>
  <si>
    <t>The purpose of the Client Assistance Program (CAP) is to help people who want to receive services from the West Virginia Division of Rehabilitation Services (WVDRS) or a Center for Independent Living.
CAP can:
Provide information about services and benefits from WVDRS or a CIL
Provide information about services and benefits available under the employment title of the American’s with Disabilities Act
Assist and advocate for services from the WVDRS or a CIL including:
Helping you to communicate with your rehabilitation counselor;
Helping you to understand agency policy and federal regulations in relationship to your concern;
Helping you resolve your concerns at the lowest possible level if you disagree with a counselor’s decision; and
Helping you through the appeals process if you cannot resolve the problem at a lower level
Providing you with information concerning your rights under the federal Rehabilitation Act
Provide advocacy services as it directly relates to employment for someone receiving services from WVDRS</t>
  </si>
  <si>
    <t>Medley/Hartley Advocacy Program (MHAP)</t>
  </si>
  <si>
    <t>https://www.drofwv.org/mhap</t>
  </si>
  <si>
    <t>The Medley/Hartley Advocacy Program (MHAP) helps assure all active Medley and Hartley class members have behavioral health services, rehabilitation services, free and appropriate public education and individualized treatment in the most integrated setting.
The Medley/Hartley Advocacy Program (MHAP) serves individuals living in the community as well as those committed to medical facilities. Through individual advocacy, training and outreach, the advocates provide services to some of West Virginia’s most vulnerable citizens. The MHAP holds firm the belief that individuals who have intellectual/developmental disabilities or require behavioral health services may lead a life that is dignified, productive and enjoyable, when appropriate supports are in place.</t>
  </si>
  <si>
    <t>Born on or after April 1, 1956</t>
  </si>
  <si>
    <t>Must have a diagnosis of an intellectual disability</t>
  </si>
  <si>
    <t>Protection and Advocacy for Assistive Technology (PAAT)</t>
  </si>
  <si>
    <t>https://www.drofwv.org/paat</t>
  </si>
  <si>
    <t>PAAT was created in 1994 when Congress expanded the Technology-Related Assistance for Individuals with disabilities Act (Tech Act). This program was formed to help individuals with disabilities obtain assistive technology devices and services.</t>
  </si>
  <si>
    <t>Protection and Advocacy for Beneficiaries of Representative Payees (PABRP)</t>
  </si>
  <si>
    <t>https://www.drofwv.org/pabrp</t>
  </si>
  <si>
    <t>On April 13, 2018 the President signed the Strengthening Protections for Social Security Beneficiaries Act of 2018. The law directs state Protection &amp; Advocacy (P&amp;A) system organizations to conduct all periodic on-site reviews along with additional discretionary reviews. In addition, the P&amp;As will conduct educational visits and conduct reviews based on allegations they receive of payee misconduct.</t>
  </si>
  <si>
    <t xml:space="preserve">A PABRP client must be a SSI/SSDI beneficiary with a need or desire to obtain assistance with managing funds received from SSI/SSDI. </t>
  </si>
  <si>
    <t>A PABSS client must be a SSI/SSDI beneficiary who desires to work and has a barrier keeping him/her from working.</t>
  </si>
  <si>
    <t>Protection and Advocacy for Beneficiaries of Social Security (PABSS)</t>
  </si>
  <si>
    <t>https://www.drofwv.org/pabss</t>
  </si>
  <si>
    <t>Established by the Ticket to Work and Work Incentive Improvement Act of 1999 for individuals with disabilities who receive Supplemental Security Income (SSI) or Social Security Disability Insurance (SSDI) who want to work or return to work.</t>
  </si>
  <si>
    <t>Protection and Advocacy for Individuals with Developmental Disabilities (PADD)</t>
  </si>
  <si>
    <t>https://www.drofwv.org/padd</t>
  </si>
  <si>
    <t>Established by Congress under the Developmental Disabilities Assistance Bill of Rights (DD) Act of 1975. In 1977, the PADD program was established in West Virginia. The PADD program serves to advocate that individuals (adults and children) with developmental disabilities are afforded appropriate services in accordance with their individual needs.</t>
  </si>
  <si>
    <t>To be eligible for services under our PADD Program a person must have:
Acquired a developmental disability before the age of 22, and;
Have three (3) functional limitations.</t>
  </si>
  <si>
    <t>Protection and Advocacy for Individuals with Mental Illness (PAIMI)</t>
  </si>
  <si>
    <t>https://www.drofwv.org/paimi</t>
  </si>
  <si>
    <t>Established by Congress under the Protection and Advocacy for Individuals with Mental Illness Act of 1986. PAIMI was formed to help individuals with mental illness in both institutional and community settings and to investigate abuse, neglect and rights violations on their behalf.</t>
  </si>
  <si>
    <t>To be eligible for services under our PAIMI Program, a person must have a significant mental illness, emotional impairment, and/or receives inpatient treatment in a State psychiatric hospital.</t>
  </si>
  <si>
    <t>Protection and Advocacy of Individual Rights (PAIR)</t>
  </si>
  <si>
    <t>https://www.drofwv.org/pair</t>
  </si>
  <si>
    <t>Established by Congress under the Rehabilitation Act of 1993. In 1994, WVA was designated the Protection and Advocacy for Individual Rights (PAIR). The PAIR program was formed to assist individuals with disabilities who were not already eligible for other advocacy programs within WVA.</t>
  </si>
  <si>
    <t>A PAIR client must have a substantial limitation in one major life activity and not be eligible under our PADD (Protection and Advocacy for Individuals with Developmental Disabilities) or PAIMI (Protection and Advocacy for Individuals with Mental Illness) programs, and the issue cannot be addressed by the CAP (Client Assistance Program) program.</t>
  </si>
  <si>
    <t>Protection and Advocacy for Traumatic Brain Injury (PATBI)</t>
  </si>
  <si>
    <t>https://www.drofwv.org/patbi</t>
  </si>
  <si>
    <t>PATBI was created in 2002 to expand advocacy services for individuals with traumatic brain injuries and to expand the service delivery system for this group of individuals.</t>
  </si>
  <si>
    <t>A PATBI Client must have a Traumatic Brain Injury (TBI) that limits a major life activity.</t>
  </si>
  <si>
    <t>Protection and Advocacy for the Help America Vote Act (PAVA)</t>
  </si>
  <si>
    <t>https://www.drofwv.org/pava</t>
  </si>
  <si>
    <t>Established in 2003 as part of the Help American Vote Act of 2002 (HAVA). The PAVA program seeks to ensure that individuals with disabilities have full participation in the electoral process through voter education regarding registering to vote, casting a vote and accessing the polling sites. Activities also include training of poll officials and polling site accessibility surveys.</t>
  </si>
  <si>
    <t>Division of Rehabilitation Services</t>
  </si>
  <si>
    <t>Pre-Employment Transition Services</t>
  </si>
  <si>
    <t>https://wvdrs.org/students/services/</t>
  </si>
  <si>
    <t>– Job exploration counseling – to help students identify potential occupations and career paths.
– Work-based learning experiences – to help students gain information about occupations in the workplace.
– Postsecondary education counseling – to help students understand postsecondary options and plan training.
– Workplace readiness training – to help students develop social and independent living skills.
– Self-advocacy instruction – to enable students to learn how to represent themselves, their views or interests.</t>
  </si>
  <si>
    <t>Training/Education, Youth Transition Services, Advocacy</t>
  </si>
  <si>
    <t>There is no charge for vocational rehabilitation services. However, consumers may be required to financially participate in certain services in their Individualized Plan for Employment (IPE). Consumers are also required to take advantage of any insurance or other programs for which they may be eligible.</t>
  </si>
  <si>
    <t>14-21</t>
  </si>
  <si>
    <t>1. You have a disability
2. Your disability interferes with your ability to prepare for a job, get a job, or keep a job
3. You require vocational rehabilitation services to become employed or to stay employed</t>
  </si>
  <si>
    <t>Rehabilitation Technology Services</t>
  </si>
  <si>
    <t>https://wvdrs.org/adults/rehabilitation-technology/</t>
  </si>
  <si>
    <t>These services are for consumers who are receiving vocational rehabilitation services and working towards an employment outcome. Services include: Driver Rehabilitation, Assistive Technology, Rehabilitation Engineering, Environmental Modifications</t>
  </si>
  <si>
    <t>Individuals may be required to financially participate in certain services in their Individualized Plan for Employment (IPE), including rehabilitation technology.</t>
  </si>
  <si>
    <t>14+</t>
  </si>
  <si>
    <t>Services for Deaf/Hard of Hearing</t>
  </si>
  <si>
    <t>https://wvdrs.org/adults/adults-hearing-impairment/services-for-deaf-hard-of-hearing/</t>
  </si>
  <si>
    <t>DRS offers specialized programs and services that help West Virginia citizens who are deaf or hard of hearing to reach their employment goals. DRS can provide:
-Assistive devices
-Audiological evaluations and assessments
-Telecommunications devices
-Interpreter services
-Vocational counseling and guidance
-Vocational Evaluations
-Training
-Hearing aids and assistive listening devices
-Life skills training
-Work adjustment training
-Job coaching
-Direct placement</t>
  </si>
  <si>
    <t>Assistive Technology/Home Modifications, Assessment, Training/Education</t>
  </si>
  <si>
    <t>Individuals may be required to financially participate in certain services in their Individualized Plan for Employment (IPE).</t>
  </si>
  <si>
    <t xml:space="preserve">Deaf or hard of hearing </t>
  </si>
  <si>
    <t>Services for the Blind and Impaired</t>
  </si>
  <si>
    <t>https://wvdrs.org/adults/specialized-services/services-for-the-blind-and-impaired/</t>
  </si>
  <si>
    <t>Specially trained DRS Rehabilitation Counselors are available to help West Virginians with significant vision impairments address barriers, so they can meet their work-related goals. Services for people with visual disabilities vary to assist with a wide range of individual needs, from basic mobility training to assistive technologies. In addition to the standard array of vocational rehabilitation services, DRS offers comprehensive skills training to help people with significant vision loss to work and live independently. This one-on-one training is customized to meet the unique needs of each participant and may take from three to nine months.
Available services include: 
-Travel training
-Vision utilization training
-Assistive audio devices
-Computer literacy and access technology
-Braille instruction
-Compensatory daily living skills
-Coping strategies for dealing with vision loss
-Adaptive homemaking strategies</t>
  </si>
  <si>
    <t>Technology-Related Assistance Revolving Loan Fund for Individuals with Disabilities</t>
  </si>
  <si>
    <t>https://wvdrs.org/adults/west-virginia-technology-related-assistance-revolving-loan-fund/</t>
  </si>
  <si>
    <t>Loans ranging from $500 to $5000 for 90% of the cost of the technology-related device or service. The interest rate varies depending upon the prevailing prime interest rate. Loans can be approved for payments to last as long as five years.</t>
  </si>
  <si>
    <t>Applicants will submit a written application and a $20 nonrefundable fee to the Board. Loans ranging from $500 to $5000 for 90% of the cost of the technology-related device or service.</t>
  </si>
  <si>
    <t>Applicant must be an individual with a disability or his or her representative who demonstrates that the loan will assist one or more persons with disabilities to improve independence, productivity, or participation in the community.</t>
  </si>
  <si>
    <t>VISIONS (Visually Impaired Seniors In-Home Outreach and Networking Services)</t>
  </si>
  <si>
    <t>https://wvdrs.org/adults/specialized-services/visions/</t>
  </si>
  <si>
    <t>Provide instruction in alternative ways to perform tasks affected by vision loss
Teach alternative home organization techniques
Help individuals safely and effectively manage their medications
Refer individuals for other services, such as Talking Book services and free directory assistance
Help individuals connect with community activities
Provide low-tech adaptive aids
Connect individuals with others with similar vision loss</t>
  </si>
  <si>
    <t>Case Coordination/Management/Person-Centered Planning, Assessment, Training/Education, Assistive Technology/Home Modifications</t>
  </si>
  <si>
    <t>None - Free to qualified applicants</t>
  </si>
  <si>
    <t>$0 income - Must not work</t>
  </si>
  <si>
    <t>Permanent visual impairment that affects daily living activities such as reading mail, using the phone, cooking, shopping, socializing, and more</t>
  </si>
  <si>
    <t>Vocational Rehabilitation</t>
  </si>
  <si>
    <t>https://wvdrs.org/adults/services/</t>
  </si>
  <si>
    <t>A variety of services may be provided, depending on your needs, such as:
1. Evaluation and diagnostic services may be provided to determine eligibility and the services needed for a consumer to become employed.
2. Vocational counseling and guidance are provided directly by a vocational rehabilitation counselor during the consumer’s plan of services to accomplish a variety of objectives leading to successful employment.
3. Pre-employment transition services may be provided to students with disabilities and can include job exploration counseling, work-based learning experiences, counseling for postsecondary education, workplace readiness training and instruction in self-advocacy.
4. Training services may be provided to meet the employment goal and may include vocational training, college or other academic training, personal and vocational adjustment training, job coaching, on-the-job training, job-seeking skills training, as well as books, tools and other training materials.
5. Rehabilitation technology services may include assistive technology devices, driver evaluation and education services, assistive technology services and rehabilitation engineering services to address barriers encountered by a consumer in obtaining or retaining employment.
6. Physical and mental therapeutic services may be provided to correct or substantially modify a consumer’s physical or mental condition.
7. Specialized services for individuals who are blind, deaf and deaf-blind may include orientation and mobility training, interpreter services, note-taking services and reader services. Placement services may be provided to an individual with a disability to find adequate and suitable employment in his or her chosen field.
8. Support services such as maintenance, transportation assistance, personal care assistance and services to family members may be provided, if necessary. Post-employment services may be provided to previously rehabilitated individuals when needed to maintain or regain suitable employment.</t>
  </si>
  <si>
    <t>Youth Transition Services, Advocacy, Training/Education, Assessment, Assistive Technology/Home Modifications, Mental/Behavioral Health</t>
  </si>
  <si>
    <t>If you receive Social Security Disability Insurance (SSDI) or Supplemental Security Income (SSI) for your disability, you are presumed eligible for vocational rehabilitation services if you plan to become employed.</t>
  </si>
  <si>
    <t>You will be eligible if:
1. You have a disability and
2. Your disability interferes with your ability to prepare for a job, get a job, or keep a job and
3. You require vocational rehabilitation services to become employed or to stay employed.
If you receive Social Security Disability Insurance (SSDI) or Supplemental Security Income (SSI) for your disability, you are presumed eligible for vocational rehabilitation services if you plan to become employed.</t>
  </si>
  <si>
    <t>Legal Aid of West Virginia</t>
  </si>
  <si>
    <t>Behavioral Health Advocacy - Adult Advocacy Services</t>
  </si>
  <si>
    <t>https://legalaidwv.org/our-programs/behavioral-health-advocacy/adult-community-services/</t>
  </si>
  <si>
    <t>The work of both our community and facility adult advocates includes:
-Education and training for consumers, West Virginia’s psychiatric hospital staff, and other behavioral health professionals.
-Investigation of complaints and grievances by individuals in the State’s two mental and behavioral health inpatient facilities.
-Referral and community linkage for individuals and their families facing challenges from mental or behavioral health or substance abuse.
-Establishment of community support for those with mental and behavioral disorders, such as housing and benefits.
Please note: We do not do hospital intakes or referrals for state facilities. You must contact the facilities directly. Our advocacy services are performed on-site and do not require an application with Legal Aid of WV.</t>
  </si>
  <si>
    <t>Adult</t>
  </si>
  <si>
    <t>The adult seeking services must have a diagnoses mental or behavioral health condition.</t>
  </si>
  <si>
    <t>Family Advocacy, Support, and Training (FAST) Program</t>
  </si>
  <si>
    <t>https://legalaidwv.org/our-programs/legal-services/special-education-fast/</t>
  </si>
  <si>
    <t>The FAST Program (Family Advocacy, Support, and Training) is a statewide parent and youth network that engages families in the planning, management, and evaluation of their child’s mental health treatment and service needs, including special educational requirements. FAST has five regional advocates, an attorney, and a statewide resource specialist and serves all 55 West Virginia counties.</t>
  </si>
  <si>
    <t>Young children and students (0-21 years). Please note: Priority for services will be given to families participating in Safe at Home WV or children’s wraparound initiatives.</t>
  </si>
  <si>
    <t>The child seeking services must have a co-occurring or co-existing diagnoses of a mental or behavioral health condition and must be struggling or experiencing discrimination in school or early learning programs because of their mental health challenges. Please note: priority for services will be given to families participating in Safe at Home WV or children’s wraparound initiatives.</t>
  </si>
  <si>
    <t>Financial Exploitation Program</t>
  </si>
  <si>
    <t>https://legalaidwv.org/our-programs/legal-services/financial-exploitation/</t>
  </si>
  <si>
    <t>Our Financial Exploitation program focuses on fighting financial abuse of West Virginia’s elderly and otherwise vulnerable populations.</t>
  </si>
  <si>
    <t>Low income or a victim of domestic violence
Sometimes can help people who have higher incomes if:
- they have concerns for their safety; or
- they are a veteran; or
- they have a child with a mental health diagnosis; or
- someone in their household receives WV WORKS. (WV WORKS provides monthly cash assistance to eligible families. Most people who receive a monthly WV WORKS benefit also receive SNAP and Medicaid, but these are not guaranteed based just on receipt of WV WORKS.)</t>
  </si>
  <si>
    <t>Elderly or otherwise vulnerable</t>
  </si>
  <si>
    <t>Sometimes can help people with higher incomes if they have a child with a mental health diagnosis.</t>
  </si>
  <si>
    <t>Kinship Care</t>
  </si>
  <si>
    <t>https://legalaidwv.org/our-programs/legal-services/kinship-care/</t>
  </si>
  <si>
    <t>West Virginia is one of the leading states in the nation in percentage of kinship care families, or families where the children are cared for by a relative who is not their parent (grandparent, aunt, uncle, cousin, etc.)
This family dynamic has a unique set of challenges, many of which are difficult and complex to navigate. At Legal Aid of WV, we offer legal services and partner with community organizations to ensure kinship care families have the support and stabilization they need.
We can help with issues like, but not limited to:
Filing for guardianship
Adoption
Custody agreements
IEP or special education needs
Public Benefits like SNAP (Food Stamps)
Estate planning
Student financial aid</t>
  </si>
  <si>
    <t>Those caring for a relative’s child in West Virginia (for example, grandparents raising grandchildren).</t>
  </si>
  <si>
    <t>Lawyer in the School Program</t>
  </si>
  <si>
    <t>https://legalaidwv.org/our-programs/legal-services/lawyer-in-school/</t>
  </si>
  <si>
    <t>The Lawyer in the School program (LIS) offers on-site free legal help from Legal Aid attorneys as well as pro bono volunteer attorneys to student families statewide in West Virginia. Their free walk-in legal clinics are designed to remove barriers to legal assistance by meeting families where they feel safe, comfortable, and familiar. LIS stabilizes the lives of vulnerable children and their families by helping resolve issues like eviction, disrupted income, and legal custody for caregivers, such as relatives who are caring for children. Through its work, the program seeks to stabilize families and improve educational outcomes.</t>
  </si>
  <si>
    <t xml:space="preserve">Families who have children attending schools (pre-K-12th grade) that need a referral to Legal Aid of WV for help with legal issues impacting stability for the student and family, like housing and eviction, guardianship, adoption,  benefits problems, loss of income, custody and more. </t>
  </si>
  <si>
    <t>Legal Services</t>
  </si>
  <si>
    <t>https://legalaidwv.org/our-programs/legal-services/</t>
  </si>
  <si>
    <t>Legal Aid of WV provides free information, advice and representation on civil legal issues, which are different than criminal legal issues. Examples of the kinds of civil legal issues we work on include:
Domestic violence and protective orders
Government Benefits (SNAP, Medicaid, Social Security)
Divorce/Child Custody/Child Support (in some situations, like when domestic violence or child safety are involved)
Bankruptcy/Credit Problems
Housing
Expungement and Driver’s License Problems
Unemployment Compensation
Veterans Issues
This is not a comprehensive list of our services. You can still apply for help from our program if you don’t see your issue listed here.</t>
  </si>
  <si>
    <t>Sometimes can help people with higher incomes if they are a veteran.</t>
  </si>
  <si>
    <t>Regional Long-Term Care Ombudsman Program</t>
  </si>
  <si>
    <t>https://legalaidwv.org/our-programs/long-term-care/</t>
  </si>
  <si>
    <t>Operating under Legal Aid of WV, the West Virginia Long-Term Care Ombudsmen are non-attorneys who advocate for residents by:
Identifying, investigating, and resolving complaints made by, or on behalf, of long-term care residents.
Making routine unannounced visits to long-term care facilities to monitor the general care and condition and care of residents.
Representing the interests of residents to government agencies, and working collaboratively to find administrative, legal, and other remedies.
All services offered by the Ombudsman Program are free, confidential, and open to any long-term care resident, their family, or other concerned caretakers and friends.</t>
  </si>
  <si>
    <t>Veterans Services</t>
  </si>
  <si>
    <t>https://legalaidwv.org/our-programs/legal-services/veterans-services/</t>
  </si>
  <si>
    <t>At Legal Aid of WV, we prioritize legal issues that affect veterans and have partnerships in place to help better serve this population. We have two dedicated veterans projects, where attorneys can help veterans with special issues like:
Veterans Benefits
Discharge upgrades
Our veterans’ attorneys, along with our other attorneys at Legal Aid of WV statewide can also help with many issues that affect veterans’ stability:
Domestic violence protection
Barriers to employment
Eviction, bad housing conditions and other housing problems
Expungement of a past criminal record
Driver’s license reinstatement
Reducing or increasing child support
Divorce or child custody
SNAP (food stamps), social security disability and other public benefits
Legal Aid of WV offers services to veterans in every West Virginia county through the Supportive Service for Veteran Families program, specifically dedicated to fighting homelessness for U.S. Veterans.
We also offer services in partnership with the Huntington VA hospital through the Legal Services to Veterans grant. This offers the unique opportunity to serve West Virginia’s veterans with legal issues related to housing or income instability with fewer income eligibility requirements.
The goal for our advocates and attorneys is to ensure veterans are provided with legal guidance and possible representation where needed.</t>
  </si>
  <si>
    <t>Veteran</t>
  </si>
  <si>
    <t>LiveAbility CIL (Previous Name: Northern WV CIL)</t>
  </si>
  <si>
    <t>http://liveabilitywv.org/programs/clsp/</t>
  </si>
  <si>
    <t>Helps individuals with disabilities function more independently in their homes and communities.  State funding from this program provides independent living services such as home modifications, assistive devices, communication services, vehicle modifications, and durable medical equipment.</t>
  </si>
  <si>
    <t>Barbour, Braxton, Doddridge, Gilmer, Harrison, Lewis, Marion, Monongalia, Preston, Randolph, Taylor, Tucker, Upshur</t>
  </si>
  <si>
    <t>Individual Advocacy</t>
  </si>
  <si>
    <t>http://liveabilitywv.org/core-services/advocacy/</t>
  </si>
  <si>
    <t>An “Advocate” is a person who publicly supports or recommends a particular cause or policy. LiveAbility is a powerful ally in the  fight for equal access and advocates for the self-sufficiency of all Mountaineers living with any type of disability. LiveAbility understands the needs of  West Virginians struggling for access, equality, fair treatment.  We engage in the public discourse as a voice for Mountaineers living with a disability, and empower these individuals to speak for themselves. If you or someone you love needs help finding or amplifying their voice to speak out for access and equality, contact our Advocacy Specialist today!
Advocating For The Individual:
Accommodation Requests
Discrimination Complaints
Educational Advocacy
Encouraging Self-Advocacy</t>
  </si>
  <si>
    <t>http://liveabilitywv.org/core-services/info-referral/</t>
  </si>
  <si>
    <t>Information &amp; Referral (I&amp;R) services help people obtain relevant and accurate information to meet specific needs. I&amp;Rs are available to anyone interested in securing disability related information or in accessing an appropriate resource referral.</t>
  </si>
  <si>
    <t>Our Lives: Safe and Strong Program</t>
  </si>
  <si>
    <t>http://liveabilitywv.org/programs/our-lives/</t>
  </si>
  <si>
    <t>This program helps individuals work in a direct one-on-one partnership with a specially trained LiveAbility advocate to identify areas of vulnerability they might have in their life.  After the assessment, the specialist will help develop safety plans and strategies to reduce individuals' harm profile and increase their ability to live as Safe and Strong as they can.</t>
  </si>
  <si>
    <t>http://liveabilitywv.org/core-services/peer-support/</t>
  </si>
  <si>
    <t>Peer support services delivered by individuals who have common life experiences with the people they are serving, such as people with physical or intellectual disabilities.</t>
  </si>
  <si>
    <t>An “Advocate” is a person who publicly supports or recommends a particular cause or policy. LiveAbility is a powerful ally in the  fight for equal access and advocates for the self-sufficiency of all Mountaineers living with any type of disability. LiveAbility understands the needs of  West Virginians struggling for access, equality, fair treatment.  We engage in the public discourse as a voice for Mountaineers living with a disability, and empower these individuals to speak for themselves. If you or someone you love needs help finding or amplifying their voice to speak out for access and equality, contact our Advocacy Specialist today!
Learn Self-Advocacy:
Activate Your Inner Advocate
How To Contact Legislators
Asking Your City / Town For Help
Following Public Policy Changes</t>
  </si>
  <si>
    <t>Skills Training</t>
  </si>
  <si>
    <t>http://liveabilitywv.org/core-services/skills-training/</t>
  </si>
  <si>
    <t>Training on personal skills, employment skills, and finance skills.</t>
  </si>
  <si>
    <t>An “Advocate” is a person who publicly supports or recommends a particular cause or policy. LiveAbility is a powerful ally in the  fight for equal access and advocates for the self-sufficiency of all Mountaineers living with any type of disability. LiveAbility understands the needs of  West Virginians struggling for access, equality, fair treatment.  We engage in the public discourse as a voice for Mountaineers living with a disability, and empower these individuals to speak for themselves. If you or someone you love needs help finding or amplifying their voice to speak out for access and equality, contact our Advocacy Specialist today!
Systems Advocacy may include:
Media Campaigns
Letter Writing Campaigns
Education For Legislators
Presence At Community Events</t>
  </si>
  <si>
    <t>Transitions - Adult Transition Services/Preventing Institutionalization</t>
  </si>
  <si>
    <t>http://liveabilitywv.org/core-services/transition-services/</t>
  </si>
  <si>
    <t>Adult Transition Services:
Residential Options
Assist with the housing search
Adaptive equipment
Advocate for needed resources
Provide or arrange for peer support</t>
  </si>
  <si>
    <t>Transitions - Nursing Home Transition Services/Moving to the Community</t>
  </si>
  <si>
    <t>Nursing Home Transition Services:
Return To Your Home
Learn Self-Sufficiency
Assistive Technology
Home / Vehicle Modifications
Help Securing Medical Equipment</t>
  </si>
  <si>
    <t>Individuals with disabilities from nursing homes and other institutions to home and community-based residences, with the requisite supports and services.</t>
  </si>
  <si>
    <t>Transitions - Youth Transition Services</t>
  </si>
  <si>
    <t>Youth Transition Services:
Media Campaigns
Letter Writing Campaigns
Education For Legislators
Presence At Community Events</t>
  </si>
  <si>
    <t>14-24</t>
  </si>
  <si>
    <t>Individuals with disabilities who are eligible for individualized education programs under Section 614(d) of the Individuals with Disabilities Education Act (20 U.S.C. 14149d)) and who have completed their secondary education or otherwise left school, to post secondary life.</t>
  </si>
  <si>
    <t>http://liveabilitywv.org/; https://nwd.acl.gov/find-vdc-program.html</t>
  </si>
  <si>
    <t>West Virginia Assistive Technology System (WVATS)</t>
  </si>
  <si>
    <t>http://liveabilitywv.org/programs/wvats/</t>
  </si>
  <si>
    <t>The West Virginia Assistive Technology System (WVATS) is the designated lead agency that works to enhance the lives of all West Virginia residents with disabilities, including older West Virginians and the families of people with disabilities. Provides AT mobility aids, computer access aids, and AT household items.</t>
  </si>
  <si>
    <t>Marshall University</t>
  </si>
  <si>
    <t>WV Autism Training Center - School-Based Consultation Services</t>
  </si>
  <si>
    <t>https://www.marshall.edu/atc/consultation/</t>
  </si>
  <si>
    <t>School–Based Consultation Services
-Autism Specific Trainings
-Functional Behavioral Assessment
-Behavior Support Plan Development
-Environmental Design Recommendations
-Staff Coaching</t>
  </si>
  <si>
    <t>$200* per hour (*out of region training will have additional travel costs associated) for School-Based Consultation Services</t>
  </si>
  <si>
    <t>Services are available to families of West Virginians with autism spectrum disorder as well as their educators and others significant in their lives.</t>
  </si>
  <si>
    <t>WV Autism Training Center - Person-Centered Direct Services</t>
  </si>
  <si>
    <t>https://www.marshall.edu/atc/person-centered-direct-services/</t>
  </si>
  <si>
    <t>Person-Centered Direct Services
-Resources and coaching available on a wide variety of topics
-Person-centered planning and data-driven supports available in the home, school, and community
-Easy registration process and no cost for West Virginians with an autism diagnosis, to begin the process visit our registration website
-Community Training and Events
-Autism training designed to meet the needs of specific communities
-Specific events (camps, groups, etc.) to increase support and build community
-Autism Mentor training for classroom aides
School –Based Consultation Services
-Autism Specific Trainings
-Functional Behavioral Assessment
-Behavior Support Plan Development
-Environmental Design Recommendations
-Staff Coaching</t>
  </si>
  <si>
    <t>Individuals with autism and those who support them</t>
  </si>
  <si>
    <t>Mountain State CIL (MTSTCIL)</t>
  </si>
  <si>
    <t>https://mtstcil.org/services/advocacy/</t>
  </si>
  <si>
    <t>The goal of advocacy is to advance the rights of people with disabilities. Mountain State Centers for Independent Living MTSTCIL believes you have the ability and responsibility to direct your own life. Through training and leadership development, MTSTCIL can assist you in learning how to become a self-advocate. MTSTCIL training programs can teach you how to represent yourself and guide you through the confusing tangle of benefits, paperwork, and hearings, so you receive the benefits to which you are entitled. There has been landmark legislation over the years protecting the rights of people with disabilities, including the Americans with Disabilities Act (ADA), the Rehabilitation Act of 1973 as amended, the Individuals with Disabilities Education Act (IDEA), the Developmental Disabilities Act, and the Fair Housing Act. MTSTCIL staff can help you answer the difficult questions and help you identify programs for which you or your family members are eligible.</t>
  </si>
  <si>
    <t>Cabell, Fayette, Lincoln, Raleigh, Wayne</t>
  </si>
  <si>
    <t>Advocacy in Action</t>
  </si>
  <si>
    <t>Advocacy in Action is provided to voice our position and to educate and provide information on legislative issues that will directly impact the disability community. Our goal is to empower you to become a better self-advocate and encourage you to exercise your constitutional rights to ensure equal access for all. Be a voice in your community and join our team as we work toward a world without barriers.</t>
  </si>
  <si>
    <t>https://mtstcil.org/services/community-living-services-program/</t>
  </si>
  <si>
    <t>The Community Living Services Program (CLSP) assists individuals with disabilities to function more independently in their homes and communities. Services include home modifications, assistive devices and equipment, communication services, vehicle modifications, and durable medical equipment.</t>
  </si>
  <si>
    <t>Brooke, Cabell, Fayette, Hancock, Lincoln, Logan, Marshall, Mason, McDowell, Mercer, Mingo, Monroe, Ohio, Raleigh, Summers, Tyler, Wayne, Wetzel, Wyoming</t>
  </si>
  <si>
    <t>Employment Services - Community Based Assessment</t>
  </si>
  <si>
    <t>https://mtstcil.org/services/employment-services/</t>
  </si>
  <si>
    <t>90-hour program that provides individuals with opportunity to explore realistic employment options within integrated community settings. Individuals will develop employment goals and objectives while learning more about their individual skills, abilities, and interests in at least two work settings.</t>
  </si>
  <si>
    <t>Employment Services - Direct Placement</t>
  </si>
  <si>
    <t>Direct Job Placement is services that assist work-ready individuals obtain and retain competitive, integrated employment.
The Employment Services Department will assist the individual in career exploration, job search and development, and the employment application process. Once the individual obtains gainful employment, 90-day retention services such as job coaching, and milestone tracking are provided.</t>
  </si>
  <si>
    <t>Employment Services - Employment Readiness and Basic Life Skills Training</t>
  </si>
  <si>
    <t>Deficits in social and life skills can impact an individual’s ability to obtain and/or maintain employment. With that in mind, Employment Specialists provide training in Basic Life Skills as well as Occupational Skills. Each skills training course has a specific curriculum that includes the planned length of the course, course components, materials, and requirements for completion.
During the course of programming, individuals will be reviewed weekly, both by their assigned Employment Specialist as well as ongoing structured self-evaluations, in order to review progress and be held accountable for their responsibilities during training.
Occupational Skills Training may be provided at the MTSTCIL building, or at a potential employment site.
Occupational skills Training programs include:
Cashier/Clerk, Stock Clerk
Office Clerk, Receptionist, Data Entry
Housekeeping (Hotel/Motel), Laundry
Fast Food Service (Dishwasher, Kitchen Helper)
Cafeteria Attendant
Janitorial, General Maintenance Helper
Basic Life Skills Training courses may be provided 1:1 or in a group setting up to 1:5. These courses focus on self-sufficiency and independent living and include such tracts as self-care, socialization, decision making, money management, etc.
Basic Life Skills Course include (not limited to):
Education and literacy programs
Communication
Transportation
Self-Care
Learning how to budget money, set up a checking account and otherwise be fiscally responsible
Interpersonal / Social skills
Self-Advocacy / Self-Empowerment
The Employment Specialist will also work with the individual to complete a Daniel Memorial Assessment to help identify individual areas of need. Employment Specialist may also assist individuals with community supports and resources such as the local employment office, support groups, supports available through WV Department Health and Human Resources and referral to other independent living services.</t>
  </si>
  <si>
    <t>Employment Services - School to Work Transition Services (Pre-ETS)</t>
  </si>
  <si>
    <t>School to Work Transition services are designed to assist students with disabilities in the transition from school to work and into adult life. Staff will work closely with the student, family members, school personnel, employers and agencies that assist students to transition.
Transition services include working with the student to identify their abilities, skills, needs, and interests with the goal of employment. Services could include, but are not limited to:
Evaluation and Assessment
Disability Awareness
Vocational counseling
Career exploration
Community Work Adjustment Opportunities
Employment Readiness
Job Placement
On-the-job training
Supported Employment and Job Coaching
Follow-up services
Basic Life Skills Training
Life Skills Training is tailored to the needs of the individual to assist job seekers develop or restore effective work behaviors, personal characteristics, and/or functional capacities; and, to achieve and maintain positive employment outcomes.</t>
  </si>
  <si>
    <t>Students with disabilities in the age range of 14 to 21 and other individuals who are referred to the Foundation for Independent Living from the West Virginia Division of Rehabilitation Services.</t>
  </si>
  <si>
    <t>Employment Services - Supported Employment and Extended Supported Employment Services</t>
  </si>
  <si>
    <t>Supported Employment Services are designed to assist most significantly disabled individuals who desire competitive, integrated employment. Eligible individuals will receive on site job coaching/training and ongoing support services beyond 90 days once they have secured a job. Employment Specialists will provide onsite, 1:1 training to assist the individual in building proficiency. Employment Specialist will work with both the employer and the individual to help them work together more effectively and efficiently.
Extended Supported Employment and Job Coaching services may also be provided as needed. Read more about Supported Employment and Job Coaching services.</t>
  </si>
  <si>
    <t>Most disabled individuals who are referred to the Foundation for Independent Living from the West Virginia Division of Rehabilitation Services.</t>
  </si>
  <si>
    <t>Employment Services - Work Adjustment Training</t>
  </si>
  <si>
    <t>The Work Adjustment Training Program is a paid program that provides individuals with opportunities to acquire job readiness work skills in a structured work setting. This program is designed to assist people in seeking employment who need assistance with establishing or re-establishing effective work ethic, work-appropriate habits, skills, and behaviors as well as interpersonal skills, attitudes, and behaviors.
The length of this training can range between 60-120 days based on the individual’s capacity to work structured hours. This is a paid training that can be facilitated in both integrated, and non-integrated settings. This training is typically delivered on a 1:1 client to staff ratio, however this program can be delivered in a group setting of up to 3 individuals.
Curriculum activities that will be completed by the individual and addressed during the Work Adjustment Training include:
Completion of Job Readiness and Work Skills training curriculum as outlined by the State of West Virginia Work Adjustment Curriculum Framework.
Attendance and punctuality.
Completion of Personal Development classes such as time management, conflict resolution, grooming and hygiene.
Job Search Techniques (interviewing and completing applications).
Review skills needed to succeed in the workplace including how to dress, understanding work ethic and related issues.
During these trainings, we will also discuss potential barriers to employment such as housing, childcare, transportation, and health care.</t>
  </si>
  <si>
    <t>Employment Services - Work-Based Learning Experience</t>
  </si>
  <si>
    <t>Work Based Learning Experience is a 40-hour program that provides referred individuals and disabled students (between the ages of 14 and 21) who are currently attending school, with real-world work experience that help develop an understanding of paid work in a community integrated setting. Individuals will work directly with Foundation for Independent Living Employment Specialist, a partner of Mountain State Centers for Independent Living, to receive hands on training. Work hours can be set up to meet school schedules and other schedule requirements.
This service is intended for individuals who need little or no ongoing supervision beyond the weekly visit. Employment Specialists will provide guidance, instruction, and follow-up support on a weekly basis. For students, the Employment Specialist will also provide student oversight and evaluation of students’ work skills daily if required.</t>
  </si>
  <si>
    <t>Housing Services (Part of Skills Training)</t>
  </si>
  <si>
    <t>https://mtstcil.org/services/housing/</t>
  </si>
  <si>
    <t>As part of the Skills Training offered, Housing training aims to help people become a self-advocate, educate people on their rights, filing complaints, and which agencies can help with advocacy efforts. Housing training can also include details on how to develop a household budget, how to keep living spaces clean and safe, and how to fill out applications and forms when looking for housing.</t>
  </si>
  <si>
    <t>https://mtstcil.org/services/information-referral/</t>
  </si>
  <si>
    <t>Through a network of resources, Mountain State Centers for Independent Living (MTSTCIL) offers individuals information on a wide range of disability-related topics. Call or visit MTSTCIL for contact and referral information to other agencies and organizations that provide specific services or equipment.</t>
  </si>
  <si>
    <t>https://mtstcil.org/services/peer-support/</t>
  </si>
  <si>
    <t>Mentorship with a peer who is a volunteer with a disability who assists people with similar disabilities.</t>
  </si>
  <si>
    <t>https://mtstcil.org/services/skills-training/</t>
  </si>
  <si>
    <t>Job readiness training and independent living life skills training.</t>
  </si>
  <si>
    <t>https://mtstcil.org/services/transitioning/</t>
  </si>
  <si>
    <t>Helps individuals with disabilities as they move from nursing homes or other institutions to home and community-based residences.</t>
  </si>
  <si>
    <t>Helps individuals with disabilities who are at risk of entering institutions so that they may remain in the community.</t>
  </si>
  <si>
    <t>Helps youth transition from school to work.</t>
  </si>
  <si>
    <t>Youth</t>
  </si>
  <si>
    <t>Olmstead Office</t>
  </si>
  <si>
    <t>WV Office of Inspector General, Olmstead Office</t>
  </si>
  <si>
    <t>Information, Referral and Assistance</t>
  </si>
  <si>
    <t>https://oig.wv.gov/olmstead-office</t>
  </si>
  <si>
    <t>Information and referral concerning the Olmstead decision, West Virginia Olmstead activities, community-based supports and providers, and advocacy services. Assistance can be provided to resolve individual or systemic Olmstead-related complaints or issues.</t>
  </si>
  <si>
    <t>Individuals with disabilities and people advocating on behalf of someone with a disability can file an Olmstead complaint referrals.</t>
  </si>
  <si>
    <t>Transition and Diversion Program</t>
  </si>
  <si>
    <t>Funding is limited to $2,500 per participant. Allowable goods and services under this program are those reasonable and necessary to support a transition or diversion from facility placement:
-Security deposit that is required to obtain a lease to occupy a home.
-Essential and basic household furnishings required to occupy a home.
-Set-up fees or deposits for utility services required to occupy a home.
-Moving expenses needed to move to the community.
-Home accessibility modifications needed to support the individual’s disability and increase independence. Home accessibility modifications include, but are not limited to, installation of ramps or modifications to bathrooms.</t>
  </si>
  <si>
    <t>Transition Services (Hospital/Nursing Facility/Other Institution - to Home/Community), Financial or Tax Support, Assistive Technology/Home Modifications</t>
  </si>
  <si>
    <t>None - If a child meets the definition of imminent risk of institutionalization, a parent/guardian can apply in the child’s name.</t>
  </si>
  <si>
    <t>If a child meets the definition of imminent risk of institutionalization, a parent/guardian can apply in the child’s name.</t>
  </si>
  <si>
    <t>Individuals in the community whose mental or physical health has deteriorated resulting in a new need to support self-care that cannot be met without the requested support from the Olmstead Transition and Diversion Program and facility placement is likely within three months are at imminent risk of institutionalization. 
People who reside in an institutional setting, such as nursing homes, intermediate care facilities, state psychiatric facilities, rehabilitation facilities, acute care hospitals, or assisted living residences accepting state supplemental funding.</t>
  </si>
  <si>
    <t xml:space="preserve">U.S. Department of Veterans Affairs </t>
  </si>
  <si>
    <t>Aid and Attendance Benefit</t>
  </si>
  <si>
    <t>https://www.va.gov/pension/aid-attendance-housebound/</t>
  </si>
  <si>
    <t>Pension for aid and attendance</t>
  </si>
  <si>
    <t>The VA sets pension payment amounts on the difference between a survivor’s countable income and the Maximum Annual Pension Rate set by Congress.</t>
  </si>
  <si>
    <t>Need help performing ADLs or spend a lot of time in bed because of an injury or illness or in a nursing home</t>
  </si>
  <si>
    <t>Blind Rehabilitation Service</t>
  </si>
  <si>
    <t>https://www.rehab.va.gov/blindrehab/</t>
  </si>
  <si>
    <t>Provide care coordination, assessments and therapeutic instruction to help Veterans and active duty Service members reclaim the confidence and skills needed to lead an independent, fulfilling life after vision loss. </t>
  </si>
  <si>
    <t>Case Coordination/Management/Person-Centered Planning, Assessment, Training/Education</t>
  </si>
  <si>
    <t>Vision loss or visual impairment  that cannot be corrected with regular eyeglasses; Have difficulty with one or more tasks; Received a designation of excess disability (impact on functional abilities). Eligible for VA health benefits.</t>
  </si>
  <si>
    <t>Veterans and active duty Service members</t>
  </si>
  <si>
    <t>Vision loss or visual impairment  that cannot be corrected with regular eyeglasses; Have difficulty with one or more tasks; Received a designation of excess disability (impact on functional abilities).</t>
  </si>
  <si>
    <t>Eligible for VA health benefits</t>
  </si>
  <si>
    <t>Caregiver Support Program (CSP)</t>
  </si>
  <si>
    <t>https://www.caregiver.va.gov/</t>
  </si>
  <si>
    <t>Clinical services for caregivers of eligible and covered veterans enrolled in the VA health care system; provides services through two programs - PGCSS and PCAFC</t>
  </si>
  <si>
    <t xml:space="preserve">Veteran must be enrolled in VA health care or be a Service member on active duty undergoing a medical discharge </t>
  </si>
  <si>
    <t>Community Care</t>
  </si>
  <si>
    <t>https://www.va.gov/COMMUNITYCARE/docs/pubfiles/factsheets/VA-FS_CC-Eligibility.pdf</t>
  </si>
  <si>
    <t>HCBS offered by non-VA providers</t>
  </si>
  <si>
    <t>Varies</t>
  </si>
  <si>
    <t>Compassionate Contact Corps</t>
  </si>
  <si>
    <t>https://www.volunteer.va.gov/ccc.asp#four</t>
  </si>
  <si>
    <t>Virtual social prescription program where trained volunteers are matched with Veterans that are experiencing loneliness or are socially isolated.</t>
  </si>
  <si>
    <t xml:space="preserve">Disability Compensation </t>
  </si>
  <si>
    <t>https://www.va.gov/disability/eligibility/</t>
  </si>
  <si>
    <t>Tax-free monthly payments</t>
  </si>
  <si>
    <t>Have a current illness or injury (known as a condition) that affects your mind or body; And at least one of these must be true:
You got sick or injured while serving in the military—and can link this condition to your illness or injury (called an in-service disability claim), or
You had an illness or injury before you joined the military—and serving made it worse (called a pre-service disability claim), or
You have a disability related to your active-duty service that didn’t appear until after you ended your service (called a post-service disability claim)
For some conditions, we automatically assume (or “presume”) that your service caused your condition. We call these presumptive conditions. If you have a presumptive condition, you don’t need to prove that your service caused the condition. You only need to meet the service requirements for the presumption.</t>
  </si>
  <si>
    <t>Served on active duty, active duty for training, or inactive duty training</t>
  </si>
  <si>
    <t>have a current illness or injury (known as a condition) that affects your mind or body; And at least one of these must be true:
You got sick or injured while serving in the military—and can link this condition to your illness or injury (called an in-service disability claim), or
You had an illness or injury before you joined the military—and serving made it worse (called a pre-service disability claim), or
You have a disability related to your active-duty service that didn’t appear until after you ended your service (called a post-service disability claim)</t>
  </si>
  <si>
    <t xml:space="preserve">For some conditions, we automatically assume (or “presume”) that your service caused your condition. We call these presumptive conditions. If you have a presumptive condition, you don’t need to prove that your service caused the condition. You only need to meet the service requirements for the presumption. </t>
  </si>
  <si>
    <t>Domiciliary Care for Homeless Veterans (DCHV) Program</t>
  </si>
  <si>
    <t>https://www.va.gov/homeless/for_homeless_veterans.asp</t>
  </si>
  <si>
    <t>Residential care for sheltered and unsheltered Veterans with multiple challenges, illnesses or rehabilitative care needs. </t>
  </si>
  <si>
    <t xml:space="preserve">Home and Community Based Services </t>
  </si>
  <si>
    <t>https://www.va.gov/GERIATRICS/pages/Home_and_Community_Based_Services.asp?utm_source=geriatrics_left_menu</t>
  </si>
  <si>
    <t>Hospice Care</t>
  </si>
  <si>
    <t>Terminal condition, with less than 6 months to live, and is no longer seeking treatment other than palliative care.</t>
  </si>
  <si>
    <t>Palliative Care</t>
  </si>
  <si>
    <t>Copays may be charged for Palliative Care.</t>
  </si>
  <si>
    <t>Meet clinical need for the service</t>
  </si>
  <si>
    <t>Homemaker &amp; Home Health Aide Care</t>
  </si>
  <si>
    <t>A copay may be charged based on your VA service-connected disability status.</t>
  </si>
  <si>
    <t>The program is for Veterans who need help with activities of daily living. Examples include help with bathing, dressing, or fixing meals. This program is also for Veterans who are isolated, or their caregiver is experiencing burden.</t>
  </si>
  <si>
    <t xml:space="preserve">Adult Day Health Care </t>
  </si>
  <si>
    <t>The program is for Veterans who need help with activities of daily living. Examples include help with bathing, dressing, or fixing meals. This program is also for Veterans who are isolated or their caregiver is experiencing burden. Adult Day Health Care can be used in combination with other Home and Community Based Services.</t>
  </si>
  <si>
    <t>Respite Care</t>
  </si>
  <si>
    <t>A copay for Respite Care may be charged based on your VA service-connected disability status and financial information. </t>
  </si>
  <si>
    <t>The program is for Veterans who need help with activities of daily living. Examples include help with bathing, dressing, or fixing meals. This program is also for Veterans who are isolated, or their caregiver is experiencing burden. Respite Care can be used in combination with other Home and Community Based Services.</t>
  </si>
  <si>
    <t>Skilled Home Health Care</t>
  </si>
  <si>
    <t>A copay may be charged based on your VA service-connected disability status</t>
  </si>
  <si>
    <t>Eligible for community care and meet the clinical criteria for the service</t>
  </si>
  <si>
    <t>Home Based Primary Care</t>
  </si>
  <si>
    <t>A copay for Home Based Primary Care may be charged based on your VA service-connected disability status and financial information. You may have a basic copay each time a VA staff team member comes to your home for a medical visit (the same as if you went to a VA clinic).</t>
  </si>
  <si>
    <t>Housebound Benefit</t>
  </si>
  <si>
    <t>Monthly payments added to the amount of a monthly VA pension for  Veterans and survivors who are housebound</t>
  </si>
  <si>
    <t xml:space="preserve">Permanent disability that causes the veteran to spend most of their time in the home </t>
  </si>
  <si>
    <t xml:space="preserve">Veteran </t>
  </si>
  <si>
    <t xml:space="preserve">Program of Comprehensive Assistance for Family Caregivers (PCAFC) - Caregiver Eligibility </t>
  </si>
  <si>
    <t>https://www.caregiver.va.gov/pdfs/FactSheets/CSP_Eligibility_Criteria_Factsheet.pdf#</t>
  </si>
  <si>
    <t>Primary caregivers: Monthly stipend. Access to health care insurance through Civilian Health and Medical Program of the Department of Veterans Affairs (CHAMPVA), if you do not already have health insurance. Mental health counseling. Certain beneficiary travel benefits when traveling with the Veteran to appointments. At least 30 days of respite care per year, for the Veteran. Secondary caregivers: Mental health counseling. Certain beneficiary travel benefits when traveling with the Veteran to appointments. A veteran can have one primary caregiver and up to two secondary family caregivers who provide backup support to the primary caregiver when needed. </t>
  </si>
  <si>
    <t>Caregiver of a Veteran with any service-connected disability that: (1) Is rated at 70 percent or more by VA; or (2) Is combined with any other service-connected disability or disabilities, and a combined rating of 70 percent or more is assigned by VA. 
The individual is in need of in-person personal care services for a minimum of six (6) continuous months based on any one of the following:
• An inability to perform an activity of daily living;
• A need for supervision or protection based on symptoms or residuals of neurological or other impairment or injury; or
• A need for regular or extensive instruction or supervision without which the ability of the Veteran to function in daily life would be seriously impaired.</t>
  </si>
  <si>
    <t xml:space="preserve">Program of Comprehensive Assistance for Family Caregivers (PCAFC) - Veteran Eligibility </t>
  </si>
  <si>
    <t>Any service-connected disability that: (1) Is rated at 70 percent or more by VA; or (2) Is combined with any other service-connected disability or disabilities, and a combined rating of 70 percent or more is assigned by VA. 
The individual is in need of in-person personal care services for a minimum of six (6) continuous months based on any one of the following:
• An inability to perform an activity of daily living;
• A need for supervision or protection based on symptoms or residuals of neurological or other impairment or injury; or
• A need for regular or extensive instruction or supervision without which the ability of the Veteran to function in daily life would be seriously impaired.
It is in the best interest of the individual to participate in the program
Personal care services that would be provided by the Family Caregiver will not be simultaneously and regularly provided by or through another individual or entity.
The individual receives care at home or will do so if VA designates a Family Caregiver.
The individual receives ongoing care from a Primary Care Team or will do so if VA designates a Family Caregiver</t>
  </si>
  <si>
    <t xml:space="preserve">Veteran or member of the Armed Forces undergoing a medical discharge from the Armed Forces </t>
  </si>
  <si>
    <t>Program of General Caregiver Support Services (PGCSS)</t>
  </si>
  <si>
    <t>https://www.caregiver.va.gov/Care_Caregivers.asp</t>
  </si>
  <si>
    <t>S.A.V.E. (Signs, Ask, Validate, Encourage and Expedite)Training: This is a skills training that provides information on steps that anyone can take when a veteran may be at risk of suicide. REACH (Resources for Enhancing All Caregiver's Health): A caregiver may connect with a coach who will provide you with a workbook on caregivers' issues. They can provide coaching on stress management, problem-solving, self-care and healthy behaviors, veteran safety and more. Caregiver self-care and resilience courses:  in-person or virtual group training provided to caregivers focusing on supporting and meeting their needs. Trained facilitators lead the classes. </t>
  </si>
  <si>
    <t>Caregiver of a Veteran. Must be enrolled in VA health care and receive care from a caregiver.</t>
  </si>
  <si>
    <t>Caregiver of a Veteran</t>
  </si>
  <si>
    <t>Must be enrolled in VA health care and receive care from a caregiver</t>
  </si>
  <si>
    <t>Residential Care</t>
  </si>
  <si>
    <t>https://www.va.gov/GERIATRICS/pages/Nursing_Home_and_Residential_Services.asp</t>
  </si>
  <si>
    <t>Community Residential Care</t>
  </si>
  <si>
    <t>Veterans pay for their rent from VA compensation, VA pension, Social Security or other retirement or income sources.</t>
  </si>
  <si>
    <t>Veterans who have no support person who can provide monitoring, supervision or help with activities of daily living</t>
  </si>
  <si>
    <t>Social Work Program</t>
  </si>
  <si>
    <t>https://www.socialwork.va.gov/about.asp</t>
  </si>
  <si>
    <t>Information linkage and referral; Discharge planning; Outreach to homeless Veterans; Counseling and psychotherapy; Case management; Financial Assistance referral; Housing and community living options; Assessment treatment of substance abuse problems; Advanced Care Planning, mental health preferences, and long term  planning</t>
  </si>
  <si>
    <t>Special Home Adaptation (SHA) Grant</t>
  </si>
  <si>
    <t>https://www.va.gov/housing-assistance/disability-housing-grants/</t>
  </si>
  <si>
    <t> Grant money to buy, build, or change a permanent home </t>
  </si>
  <si>
    <t>Veteran or a family member must own or will own the home</t>
  </si>
  <si>
    <t>Must have a qualifying service-connected disability: The loss or loss of use of both hands
Certain severe burns
Certain respiratory or breathing injuries</t>
  </si>
  <si>
    <t>Veterans and service members with certain service-connected disabilities </t>
  </si>
  <si>
    <t>Specially Adapted Housing (SAH) Grant</t>
  </si>
  <si>
    <t>Veteran must own or will own the home.</t>
  </si>
  <si>
    <t>Must have a qualifying service-connected disability: The loss, or loss of use, of more than one limb.
The loss, or loss of use, of a lower leg along with the residuals (lasting effects) of an organic (natural) disease or injury.
Blindness in both eyes (with 20/200 visual acuity or less).
Certain severe burns.
The loss, or loss of use, of one lower extremity (foot or leg) after September 11, 2001, which makes it so you can’t balance or walk without the help of braces, crutches, canes, or a wheelchair</t>
  </si>
  <si>
    <t>Temporary Residence Adaptation (TRA) Grant</t>
  </si>
  <si>
    <t>Grant money to change a family members’ home where a veteran is  living </t>
  </si>
  <si>
    <t xml:space="preserve">Veterans and service members with certain service-connected disabilities; Must qualify for an SAH or SHA grant </t>
  </si>
  <si>
    <t>U.S. Department of Housing and Urban Development-VA Supportive Housing (HUD-VASH)</t>
  </si>
  <si>
    <t>https://www.va.gov/HOMELESS/for_homeless_veterans.asp; https://www.federalregister.gov/documents/2021/09/27/2021-20734/section-8-housing-choice-vouchers-revised-implementation-of-the-hud-veterans-affairs-supportive</t>
  </si>
  <si>
    <t>HUD provides rental assistance vouchers for privately owned housing to Veterans who are experiencing homelessness. VA case managers may connect these Veterans with support services such as health care, mental health treatment and substance use counseling to help them in their recovery process and with their ability to maintain housing in the community. </t>
  </si>
  <si>
    <t>Contingent on income. PHAs may not deny admission to a family with zero income and must consider hardship circumstances before charging a minimum rent in accordance with 24 CFR 5.630(b).</t>
  </si>
  <si>
    <t xml:space="preserve">Veteran enrolled in the VA Healthcare System </t>
  </si>
  <si>
    <t>VA Aid and Attendance</t>
  </si>
  <si>
    <t xml:space="preserve">Monthly payments added to the amount of a monthly VA pension for  Veterans and survivors who need help with daily activities </t>
  </si>
  <si>
    <t>At least one of these must be true: You need another person to help you perform daily activities, like bathing, feeding, and dressing, or
You have to stay in bed—or spend a large portion of the day in bed—because of illness, or
You are a patient in a nursing home due to the loss of mental or physical abilities related to a disability, or
Your eyesight is limited (even with glasses or contact lenses you have only 5/200 or less in both eyes; or concentric contraction of the visual field to 5 degrees or less)</t>
  </si>
  <si>
    <t>Veteran Readiness and Employment (VR&amp;E)</t>
  </si>
  <si>
    <t>https://www.va.gov/careers-employment/vocational-rehabilitation/eligibility/</t>
  </si>
  <si>
    <t>Depending on your needs and goals, services may include: A complete evaluation to determine your abilities, skills, and interests for employment 
Professional or vocational counseling and rehabilitation planning for employment services
Employment services such as job training, resume development, and other work-readiness support
Help finding and keeping a job, including the use of special employer incentives and job accommodations
On-the-job training (OJT), apprenticeships, and non-paid work experiences
Post-secondary education and training at a college, vocational, technical, or business school
Compare VA education benefits
Supportive rehabilitation services including case management, counseling, and medical referrals
Independent living services to help you live as independently as possible</t>
  </si>
  <si>
    <t>Must have a service-connected disability rating of at least 10% from VA</t>
  </si>
  <si>
    <t>Veteran who did not receive a dishonorable discharge or active service member who  has a 20% or higher pre-discharge disability rating (memorandum rating) and will soon leave the military, or is waiting to be discharged because of a severe illness or injury that occurred while on active duty</t>
  </si>
  <si>
    <t>Burial Benefits</t>
  </si>
  <si>
    <t>https://veterans.wv.gov/benefits/Pages/Burial.aspx</t>
  </si>
  <si>
    <t>$2,000 toward burial expenses for a veteran with a service-connected cause of death. For a veteran whose cause of death is not service-connected, the VA will pay up to $796 if the veteran was hospitalized at the time of death and up to $300 if they were not hospitalized. Additionally, the VA will pay a plot-interment allowance of $796 if not being buried in a VA National Cemetery.
​</t>
  </si>
  <si>
    <t>Burial Services</t>
  </si>
  <si>
    <t>West Virginia Vet Centers</t>
  </si>
  <si>
    <t>Readjustment Counseling</t>
  </si>
  <si>
    <t>https://www.vetcenter.va.gov/eligibility.asp</t>
  </si>
  <si>
    <t>Counseling and Referral Services</t>
  </si>
  <si>
    <t>Any Veterans and current service members, including members of the National Guard and Reserve components,</t>
  </si>
  <si>
    <t>West Virginia Aging and Disability Resource Centers (ADRC)</t>
  </si>
  <si>
    <t>Aging and Disability Resource Center</t>
  </si>
  <si>
    <t>https://www.wvadrc.com/</t>
  </si>
  <si>
    <t>Counseling and information on available long-term services and supports</t>
  </si>
  <si>
    <t>Boone, Cabell, Jackson, Kanawha, Lincoln, Logan, Mason, Mingo, Putnam, Roane, Wayne</t>
  </si>
  <si>
    <t>Barbour, Berkeley, Grant, Hampshire, Hardy, Jefferson, Lewis, Mineral, Morgan, Pendleton, Preston, Randolph, Taylor, Tucker, Upshur</t>
  </si>
  <si>
    <t xml:space="preserve">West Virginia Department of Veterans Assistance </t>
  </si>
  <si>
    <t>West Virginia Veterans Home</t>
  </si>
  <si>
    <t>Domiciliary Program</t>
  </si>
  <si>
    <t>https://veterans.wv.gov/facilities/Pages/veteranshome.aspx</t>
  </si>
  <si>
    <t>Long-term housing for veterans</t>
  </si>
  <si>
    <t>Costs associated with this program are partly paid for by the assessment of a monthly maintenance fee of 50 percent of the veteran’s monthly income. </t>
  </si>
  <si>
    <t>Must be ambulatory and independent in all activities of daily living. The Veterans Home will accept veterans who suffer from disabilities that prevent gainful employment as long as they do not require skilled nursing care or hospitalization.
Must be eligible for care at federal VA Medical Centers. Specific pre-admission medical tests must be completed before admission.</t>
  </si>
  <si>
    <t>Veteran with an honorable discharge or general discharge under honorable conditions</t>
  </si>
  <si>
    <t>Must be ambulatory and independent in all activities of daily living. The Veterans Home will accept veterans who suffer from disabilities that prevent gainful employment as long as they do not require skilled nursing care or hospitalization.</t>
  </si>
  <si>
    <t>Must be eligible for care at federal VA Medical Centers. Specific pre-admission medical tests must be completed before admission.</t>
  </si>
  <si>
    <t>Project-214 Program</t>
  </si>
  <si>
    <t>Housing for veterans who are experiencing homelessness. First aid, preventive care, and medication assistance.Regular transportation to the nearby Veterans Affairs Medical Center, through which all advanced medical care is provided. Daily meals and dietary specialists.</t>
  </si>
  <si>
    <t>Housing Related Services/Education, Transportation, Food Assistance</t>
  </si>
  <si>
    <t>Disabled Veteran Real Property Tax Credit</t>
  </si>
  <si>
    <t>https://veterans.wv.gov/Pages/economicsassistance.aspx</t>
  </si>
  <si>
    <t>Tax credit for Disabled Veteran homeowners</t>
  </si>
  <si>
    <t>90-100% Combined Disability Rating from the federal Department of Veteran Affairs</t>
  </si>
  <si>
    <t>Honorably discharged Veterans</t>
  </si>
  <si>
    <t>Homestead Exemption</t>
  </si>
  <si>
    <t>Property tax exemption</t>
  </si>
  <si>
    <t>Rated 100% permanent and totally disabled by the federal Department of Veterans Affairs </t>
  </si>
  <si>
    <t>Women Veterans Program</t>
  </si>
  <si>
    <t>https://veterans.wv.gov/Pages/WomenVeterans.aspx</t>
  </si>
  <si>
    <t>Women veteran service officers available to help women veterans across the state with their MST claim or claim for any other benefit that a woman veteran may have earned through her service</t>
  </si>
  <si>
    <t>Donnel C. Kinnard Memorial State Veterans Cemetery (Veteran)</t>
  </si>
  <si>
    <t xml:space="preserve">Burial or interment services are available to an eligible veteran at no cost. This includes a grave site or niche, opening and closing services, a pre-set crypt, a headstone or niche cover, and perpetual care. A veteran’s non-veteran surviving spouse can be buried in the cemetery based on their marriage to the eligible veteran, even if they remarry following the death of the veteran. </t>
  </si>
  <si>
    <t>Donnel C. Kinnard Memorial State Veterans Cemetery (Spouse or eligible family member)</t>
  </si>
  <si>
    <t xml:space="preserve">A veteran’s non-veteran surviving spouse can be buried in the cemetery based on their marriage to the eligible veteran, even if they remarry following the death of the veteran. </t>
  </si>
  <si>
    <t>A fee of $780 will be charged to the spouse or another eligible family member.</t>
  </si>
  <si>
    <t>Benefits Office</t>
  </si>
  <si>
    <t>https://veterans.wv.gov/facilities/Pages/BenefitsOffices.aspx</t>
  </si>
  <si>
    <t xml:space="preserve">Assist with filing claims and navigating benefits </t>
  </si>
  <si>
    <t>U.S. Department of Labor</t>
  </si>
  <si>
    <t xml:space="preserve">WorkForce West Virginia </t>
  </si>
  <si>
    <t>WorkForce West Virginia</t>
  </si>
  <si>
    <t>https://workforcewv.org/job-seeker/specialized-services/veterans/</t>
  </si>
  <si>
    <t>Veteran services: Career assessment and counseling
Assistance with resumes, cover letters, and interviewing skills
Support services referrals
Job placement assistance
Information on careers, training, education, and financial aid
Job search workshops
Labor market information
Computers with internet access
Help with the online job application process
Assistive technology for special needs</t>
  </si>
  <si>
    <t>Disabled Veterans’ Outreach Program (DVOP)</t>
  </si>
  <si>
    <t>https://www.dol.gov/agencies/vets/programs/grants/state/jvsg/about</t>
  </si>
  <si>
    <t xml:space="preserve">Specialists provide individualized career services to eligible veterans and eligible spouses experiencing significant barriers to employment, with an emphasis on assisting veterans who are economically or educationally disadvantaged. Veterans facing these barriers include veterans experiencing homelessness and vocational rehabilitation clients.  </t>
  </si>
  <si>
    <t xml:space="preserve">West Virginia State Veterans Nursing Facility </t>
  </si>
  <si>
    <t xml:space="preserve">Skilled Nursing Home Care </t>
  </si>
  <si>
    <t>https://veterans.wv.gov/facilities/Pages/clarksburgnursing.aspx</t>
  </si>
  <si>
    <t>Provide skilled care to qualifying veterans.</t>
  </si>
  <si>
    <t xml:space="preserve">costs associated with this program are partly paid for by the assessment of a monthly maintenance fee </t>
  </si>
  <si>
    <t xml:space="preserve">Must be eligible for care at Federal VA Medical Centers and qualify for Nursing Home Care </t>
  </si>
  <si>
    <t>West Virginia Developmental Disabilities Council</t>
  </si>
  <si>
    <t>Partners in Policymaking</t>
  </si>
  <si>
    <t>https://ddc.wv.gov/Training/PartnersinPolicymaking/pages/default.aspx</t>
  </si>
  <si>
    <t>Leadership program for adults with developmental disabilities and parents of young children with developmental disabilities.  Partners become familiar with the policymaking and legislative process at the local, state and federal levels. The program teaches skills necessary for individuals to become advocates who can influence the system of services for people with developmental disabilities.</t>
  </si>
  <si>
    <t>18+ (including parents of children with developmental disabilities)</t>
  </si>
  <si>
    <t>(including parents of children with developmental disabilities)</t>
  </si>
  <si>
    <t>Adults with developmental disabilities and parents of young children with developmental disabilities</t>
  </si>
  <si>
    <t>People First WV</t>
  </si>
  <si>
    <t>https://thearcmov.org/peoplefirstwv/; https://ddc.wv.gov/council-projects/currentgrantprojects/Pages/default.aspx</t>
  </si>
  <si>
    <t>Training and support for people with developmental disabilities on issues related to self-advocacy, self-determination, employment, healthcare, education, access to places and programs, and public policies</t>
  </si>
  <si>
    <t>WV Student Success Project</t>
  </si>
  <si>
    <t>https://wvstudentsuccess.org/</t>
  </si>
  <si>
    <t>Develop and connect effective parent mentors with families who are struggling; share success stories</t>
  </si>
  <si>
    <t>West Virginia Statewide Independent Living Council</t>
  </si>
  <si>
    <t>Fair Shake Initiative</t>
  </si>
  <si>
    <t>http://www.fairshake.org/; https://wvsilc.org/fsi</t>
  </si>
  <si>
    <t xml:space="preserve">Educate policymakers, people with disabilities, their family members, the media, and the general public about issues that impact the lives of people with disabilities. Education and systems advocacy, through statewide grassroots cross disability activities including supporting people with disabilities and their families in participating in the legislative process. </t>
  </si>
  <si>
    <t>West Virginia Housing Development Fund (WVHDF)</t>
  </si>
  <si>
    <t>Homeownership Program</t>
  </si>
  <si>
    <t>https://www.wvhdf.com/home-buyers/homeownership-program</t>
  </si>
  <si>
    <t>The Homeownership Program makes homeownership more affordable for West Virginians. Primarily targeting first-time home buyers, the Homeownership Program generally offers our lowest interest rates and is compatible with the Low Down Home Loan, offering down payment and/or closing cost assistance.
These 30-year, fixed-rate loans can finance up to 100% of the home’s purchase price.</t>
  </si>
  <si>
    <t>Low Down Home Loan</t>
  </si>
  <si>
    <t>https://www.wvhdf.com/home-buyers/low-down-home-loan</t>
  </si>
  <si>
    <t>The Low Down Home Loan can be used to cover down payment and/or closing costs, reducing the amount of out-of-pocket funds needed to purchase a home. It can only be used in conjunction with the Fund’s first lien Homeownership Program through WVHDF Participating Lenders.
Loan Terms:
Up to $8,000 for loans through the Homeownership Program, available when loan-to-value is at or above 80%.
15-year, fixed-rate loan at 2% interest</t>
  </si>
  <si>
    <t>Movin' Up Program</t>
  </si>
  <si>
    <t>https://www.wvhdf.com/home-buyers/movin-up-loan-program</t>
  </si>
  <si>
    <t>The Movin’ Up Program has been designed to help moderate-income homebuyers purchase a new residence. Unlike our more commonly known homebuyer programs, Movin’ Up does not have a first-time homebuyer requirement and is geared toward home buyers who might have outgrown their current residence or just want to make a change.
Is there a first-time home buyer requirement?
No. There is no first-time homebuyer rule for this program. That doesn’t exclude those who may be first-time homebuyers, but it is not a requirement.
What kind of home can I purchase? 
Single-family structures, townhomes and units in approved Planned Unit Developments or condominiums and new double-wide manufactured homes. All must be located in West Virginia.
Is there an acreage limit? 
There is no acreage limit with this program.
Is new construction financing available?
Permanent financing is available for newly constructed homes. Construction financing is not available.
What types of mortgage insurance does the Fund accept? 
We take all mortgage insurance including FHA, VA, USDA and private mortgage insurance. 
Do I have to participate in Homebuyer Education/Counseling? 
Homebuyer Education/Counseling is required for both the Movin’ Up and Homeownership programs on conventionally insured or uninsured loans.  On the government insured loans (FHA, VA, and USDA) follow the insuring agencies guidelines for Homebuyer Education/Counseling requirements.  Information on counseling providers in West Virginia may be found here or with your mortgage insurance (MI) provider.
Update – Our requirement that income from all household occupants over the age of 18, excluding those dependents who are enrolled as a full-time student, is being amended to only include the “income of all parties on the note and/or taking title to the property.”
*Please note that any and all APR calculations presented throughout the website will be based on a sales price of $100,000 with a 5 percent down payment.</t>
  </si>
  <si>
    <t>Movin' Up Special Program</t>
  </si>
  <si>
    <t>Movin’ Up Special is for potential applicants whose qualifying income is at or below 80 percent of Area Median Income for their federally-designated census tract. (https://www.wvhdf.com/wp-content/uploads/2024/05/2024-House-Price-and-Income-Limits.pdf) The program’s features include a reduced interest rate as compared to the regular Movin’ Up program and lower cost Private Mortgage Insurance (PMI).</t>
  </si>
  <si>
    <t>On-Site Systems Loan Program</t>
  </si>
  <si>
    <t>https://www.wvhdf.com/programs/on-site-systems-loan-program</t>
  </si>
  <si>
    <t>The Fund, in partnership with the West Virginia Department of Environmental Protection, has developed the On-Site Systems Loan Program. This program is designed to help eligible homeowners repair or replace on-site septic systems or connect to a public treatment system.</t>
  </si>
  <si>
    <t>West Virginia Senior Legal Aid</t>
  </si>
  <si>
    <t>https://www.seniorlegalaid.org/</t>
  </si>
  <si>
    <t>Free civil (non-criminal) legal services</t>
  </si>
  <si>
    <t>West Virginia State Treasurer's Office</t>
  </si>
  <si>
    <t>WVABLE Savings Program</t>
  </si>
  <si>
    <t>STABLE Account</t>
  </si>
  <si>
    <t>https://wvable.com/</t>
  </si>
  <si>
    <t>Access to STABLE accounts for West Virginians with disabilities
Tax-free savings for disability-related expenses
The ability to save and invest without losing needs-based benefits, including Supplemental Security Income (SSI), Medicaid, SNAP, and HUD.</t>
  </si>
  <si>
    <t>The account may be opened at any age. The individual with a disability must be blind or have a disability which occurred before the age of 26*. *Effective January 1, 2026, the age of onset of disability increases to before age 46.</t>
  </si>
  <si>
    <t>Be blind or have a medically determinable physical or mental impairment that results in marked and severe functional limitations, and such condition developed before the age of 26* and will last, or has lasted, at least a year. *Effective January 1, 2026, the age of onset of disability increases to before age 46.
(See Other Requirements/Notes column for additional eligibility criteria.)</t>
  </si>
  <si>
    <t>West Virginia University Center for Excellence in Disabilities</t>
  </si>
  <si>
    <t>Assistive Technology Evaluation Clinic (ATEC)</t>
  </si>
  <si>
    <t>https://cedwvu.org/atec/</t>
  </si>
  <si>
    <t>1. Troubleshooting for current AT
2. In-person demonstrations of AT
3. AT evaluations
4. Training sessions with AT</t>
  </si>
  <si>
    <t>In need of assistive technology</t>
  </si>
  <si>
    <t>Communication Access &amp; Assistive Technology</t>
  </si>
  <si>
    <t>https://cedwvu.org/caat/</t>
  </si>
  <si>
    <t>1. Augmentative and Alternative Communication (AAC) Consultations
2. Support Services</t>
  </si>
  <si>
    <t>A range of disabilities</t>
  </si>
  <si>
    <t>Country Roads Program</t>
  </si>
  <si>
    <t>https://countryroads.cedwvu.org/</t>
  </si>
  <si>
    <t>The goal of the program is to prepare students with disabilities for independence by providing academic courses, social engagement and real-world work experiences. Students will live in a shared residential housing arrangement, participate in social activities across campus and receive career education and training.</t>
  </si>
  <si>
    <t>Training/Education, Youth Transition Services</t>
  </si>
  <si>
    <t>18-26</t>
  </si>
  <si>
    <t>Documentation of an intellectual disability, with significant limitations in intellectual functioning and in adaptive behavior (AAIDD definition) and/or a developmental disability (CDC definition)</t>
  </si>
  <si>
    <t>Disability Employment Services</t>
  </si>
  <si>
    <t>https://cedwvu.org/employment-services/</t>
  </si>
  <si>
    <t>WVU CED Employment Services connects job-seeking clients with disabilities to the businesses that hire them in order to find the perfect match. We work one-on-one with individuals to help them prepare for employment and find the right job.
Services offered include:
-Employment counseling.
-Skill assessments.
-Career exploration/interests.
-Resume writing.
-Interview preparation and mock interviews.
-Assistance with job-seeking and applications.
-Information on disabilities in the workplace and Equal Opportunity.</t>
  </si>
  <si>
    <t>Disability Resource Library</t>
  </si>
  <si>
    <t>https://www.cedwvu.org/resources/disability-resource-library/</t>
  </si>
  <si>
    <t>Educational information and resource materials to individuals with disabilities, family members, and practitioners</t>
  </si>
  <si>
    <t>Individuals with disabilities, family members, and practitioners</t>
  </si>
  <si>
    <t>Feeding &amp; Swallowing Clinic</t>
  </si>
  <si>
    <t>https://feeding.cedwvu.org/</t>
  </si>
  <si>
    <t>Multi-disciplinary feeding assessments</t>
  </si>
  <si>
    <t>0-18</t>
  </si>
  <si>
    <t>In need of feeding and swallowing support.</t>
  </si>
  <si>
    <t>IMPACT WV</t>
  </si>
  <si>
    <t>https://impact.cedwvu.org/</t>
  </si>
  <si>
    <t>Services that encourage children’s healthy development, help families overcome barriers to reduce health disparities, and ensure effective linkages to services from preconception, prenatal, and postpartum periods</t>
  </si>
  <si>
    <t>Women who are or have used substances during pregnancy and have a child ≤ 5 years old and are pregnant, postpartum, or preconception/interconception
Fathers of infants exposed to substances in utero and are ≤ 5 years old who are involved in the caregiving of that infant
Foster care and kinship caregivers who are contributing to the care of an infant who was exposed to substances in utero and are ≤ 5 years old</t>
  </si>
  <si>
    <t xml:space="preserve">Harrison, Marion, Marshall, Monongalia, Ohio, Preston, Taylor, Wetzel   </t>
  </si>
  <si>
    <t>Mental Health Services</t>
  </si>
  <si>
    <t>https://cedwvu.org/mental-health-services/</t>
  </si>
  <si>
    <t>Individual sessions, group counseling, virtual counseling, family counseling, mental health promotion consultation and resourcing</t>
  </si>
  <si>
    <t>Individuals with at least one reported disability, their families, the providers who serve them and/or individuals who are at risk for disability are eligible to receive the services.</t>
  </si>
  <si>
    <t>Paths for Parents and Family to Family Programs</t>
  </si>
  <si>
    <t>https://cedwvu.org/families/</t>
  </si>
  <si>
    <t>Mentoring programs that provide peer-to-peer support, connections to resources, support groups, parent/caregiver education courses and self-advocacy coaching</t>
  </si>
  <si>
    <t>Peer Support, Advocacy</t>
  </si>
  <si>
    <t>Pediatric &amp; Adolescent Occupational Therapy Services</t>
  </si>
  <si>
    <t>https://cedwvu.org/ots/</t>
  </si>
  <si>
    <t>Comprehensive developmental occupational therapy evaluation with follow-up consultative, supportive services, resources and recommendations</t>
  </si>
  <si>
    <t>1-19 age</t>
  </si>
  <si>
    <t>Developmental challenge with motor skills, cognition, vision and perception, self-care, play, sensory processing, and/ or participation with peers, in school or with activities</t>
  </si>
  <si>
    <t>Positive Behavior Support Program</t>
  </si>
  <si>
    <t>https://pbs.cedwvu.org/</t>
  </si>
  <si>
    <t>Evidence-based strategies to improve quality of life and decrease challenging behaviors. Services available include a functional behavior assessment, creating a Positive Behavior Support Plan (PBSP), Parent Child Interaction Therapy (PCIT), or Triple P Stepping Stones parenting program. These services are conducted with several home visits over a 3-5 month period or in a clinical setting.</t>
  </si>
  <si>
    <t>Have a serious emotional disturbance and be at immediate risk of out of home placement</t>
  </si>
  <si>
    <t>Regional Transition Navigator Services</t>
  </si>
  <si>
    <t>https://rtn.cedwvu.org/</t>
  </si>
  <si>
    <t>Identify needs, assess skill levels, and link individuals to needed service providers.
Develop a network of supports for individuals based on their needs to improve their health outcomes.
Provide consultation to other partners and providers about the needs of individuals and how best to strengthen the services within the state</t>
  </si>
  <si>
    <t>14-25</t>
  </si>
  <si>
    <t>Must be facing, or at risk of, at least one of the following:
-Mental health diagnosis
-Substance use
-Homelessness</t>
  </si>
  <si>
    <t>Sibshops; SibTeen</t>
  </si>
  <si>
    <t>https://cedwvu.org/families/siblings</t>
  </si>
  <si>
    <t xml:space="preserve">Peer support for siblings of people with disabilities </t>
  </si>
  <si>
    <t>7-12, 13-17</t>
  </si>
  <si>
    <t>Sibling of a person with a disability</t>
  </si>
  <si>
    <t>Specialized Family Care Program</t>
  </si>
  <si>
    <t>https://sfcp.cedwvu.org/</t>
  </si>
  <si>
    <t>Link adults and children who have intellectual or developmental disabilities with families that are willing to open their homes to them and offer loving family environments</t>
  </si>
  <si>
    <t>Intellectual or developmental disabilities</t>
  </si>
  <si>
    <t>Traumatic Brain Injury Services</t>
  </si>
  <si>
    <t>https://tbi.cedwvu.org/</t>
  </si>
  <si>
    <t>Resource coordination</t>
  </si>
  <si>
    <t>Has a medical Diagnosis of a Traumatic Brain Injury. According to West Virginia Legislative Code, Chapter 9, Article 10 (3) “Traumatic brain injury” means an acquired injury to the brain, including brain injuries caused by anoxia due to near drowning. “Traumatic brain injury” does not include brain dysfunction caused by congenital or degenerative disorders, nor birth trauma.</t>
  </si>
  <si>
    <t>Traumatic Brain Injury Services - Resource Coordination</t>
  </si>
  <si>
    <t>https://tbi.cedwvu.org/services/</t>
  </si>
  <si>
    <t>Diagnosis of traumatic brain injury</t>
  </si>
  <si>
    <t>Wayfinders Clinic</t>
  </si>
  <si>
    <t>https://cedwvu.org/wayfinders/</t>
  </si>
  <si>
    <t>Information and referral</t>
  </si>
  <si>
    <t>West Virginia Assistive Technology System (WVATS) Virtual Loan Library</t>
  </si>
  <si>
    <t>https://wvats.cedwvu.org/; https://vll.cedwvu.org/</t>
  </si>
  <si>
    <t>Assistive technology devices for loan</t>
  </si>
  <si>
    <t>WIPA (Work Incentives Planning and Assistance)</t>
  </si>
  <si>
    <t>https://wipa.cedwvu.org/</t>
  </si>
  <si>
    <t>Information and referral on work and benefits to people who receive Social Security Disability Insurance (SSDI) or Supplemental Security Income (SSI) based on a disability</t>
  </si>
  <si>
    <t>People who receive Social Security Disability Insurance (SSDI) or Supplemental Security Income (SSI) based on a disability</t>
  </si>
  <si>
    <t>WV Leadership Education in Neurodevelopmental Disabilities (LEND) Trainee Program</t>
  </si>
  <si>
    <t>https://lend.cedwvu.org/</t>
  </si>
  <si>
    <t>Develop your leadership &amp; advocacy skills
Be a member of a multidisciplinary team
Create your own Individualized Training Plan
Collaborate with professionals, families, community members, and self-advocates
Participate in research
Expand your understanding of the impact of cultural diversity, inclusion, and equity on individuals with disabilities and their families
Broaden your individual lens of disability studies, theory, and rural communities</t>
  </si>
  <si>
    <t>*These are potentially available programs. To find out if you qualify, please contact your Veteran Service Officer at your local Benefits Office.*</t>
  </si>
  <si>
    <t>Find your local Veteran Benefits Office: 
https://veterans.wv.gov/facilities/Pages/BenefitsOffices.aspx</t>
  </si>
  <si>
    <t>Program May Require Caregiver to be Unpaid</t>
  </si>
  <si>
    <t>Veteran Enrolled in VA Health System</t>
  </si>
  <si>
    <t>3 through 21st birthday</t>
  </si>
  <si>
    <t>Paid Family Caregiver</t>
  </si>
  <si>
    <t>LTSS Services</t>
  </si>
  <si>
    <t>Caregiver Services</t>
  </si>
  <si>
    <t>Military &amp; Veteran Services</t>
  </si>
  <si>
    <r>
      <t xml:space="preserve">County of Residence 
</t>
    </r>
    <r>
      <rPr>
        <i/>
        <sz val="16"/>
        <color theme="1"/>
        <rFont val="Aptos Narrow"/>
        <family val="2"/>
        <scheme val="minor"/>
      </rPr>
      <t>*Required - Please Make a Selection*</t>
    </r>
  </si>
  <si>
    <t>Meets Intermediate Care Facilitiy for Individuals with Intellectual Disabilities (ICF/IID) Level of Care</t>
  </si>
  <si>
    <t>Currently in an Institution (e.g., Hospital, Nursing Home, Psychiatric Facility, Intermediate Care Facilitiy for Individuals with Intellectual Disabilities (ICF/IID), Rehabilitation Facilitiy, Assisted Living Residence)</t>
  </si>
  <si>
    <t>Are You a Paid Caregiver?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</si>
</sst>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Aptos Narrow"/>
      <family val="2"/>
      <scheme val="minor"/>
    </font>
    <font>
      <b/>
      <sz val="11"/>
      <color theme="1"/>
      <name val="Aptos Narrow"/>
      <family val="2"/>
      <scheme val="minor"/>
    </font>
    <font>
      <sz val="13"/>
      <color theme="1"/>
      <name val="Aptos Narrow"/>
      <family val="2"/>
      <scheme val="minor"/>
    </font>
    <font>
      <b/>
      <i/>
      <sz val="11"/>
      <color theme="1"/>
      <name val="Aptos Narrow"/>
      <family val="2"/>
      <scheme val="minor"/>
    </font>
    <font>
      <b/>
      <sz val="11"/>
      <color theme="0"/>
      <name val="Aptos Narrow"/>
      <family val="2"/>
      <scheme val="minor"/>
    </font>
    <font>
      <i/>
      <sz val="11"/>
      <color theme="1"/>
      <name val="Aptos Narrow"/>
      <family val="2"/>
      <scheme val="minor"/>
    </font>
    <font>
      <b/>
      <u/>
      <sz val="12"/>
      <color theme="0"/>
      <name val="Aptos Narrow"/>
      <family val="2"/>
      <scheme val="minor"/>
    </font>
    <font>
      <u/>
      <sz val="11"/>
      <color theme="10"/>
      <name val="Aptos Narrow"/>
      <family val="2"/>
      <scheme val="minor"/>
    </font>
    <font>
      <b/>
      <sz val="8"/>
      <color theme="1"/>
      <name val="Aptos Narrow"/>
      <family val="2"/>
      <scheme val="minor"/>
    </font>
    <font>
      <b/>
      <i/>
      <sz val="8"/>
      <color theme="1"/>
      <name val="Aptos Narrow"/>
      <family val="2"/>
      <scheme val="minor"/>
    </font>
    <font>
      <sz val="8"/>
      <name val="Aptos Narrow"/>
      <family val="2"/>
      <scheme val="minor"/>
    </font>
    <font>
      <u/>
      <sz val="11"/>
      <color theme="1"/>
      <name val="Aptos Narrow"/>
      <family val="2"/>
      <scheme val="minor"/>
    </font>
    <font>
      <sz val="16"/>
      <color theme="1"/>
      <name val="Aptos Narrow"/>
      <family val="2"/>
      <scheme val="minor"/>
    </font>
    <font>
      <i/>
      <sz val="16"/>
      <color theme="1"/>
      <name val="Aptos Narrow"/>
      <family val="2"/>
      <scheme val="minor"/>
    </font>
    <font>
      <sz val="18"/>
      <color theme="1"/>
      <name val="Aptos Narrow"/>
      <family val="2"/>
      <scheme val="minor"/>
    </font>
    <font>
      <sz val="14"/>
      <color theme="1"/>
      <name val="Aptos Narrow"/>
      <family val="2"/>
      <scheme val="minor"/>
    </font>
    <font>
      <b/>
      <sz val="14"/>
      <color theme="1"/>
      <name val="Aptos Narrow"/>
      <family val="2"/>
      <scheme val="minor"/>
    </font>
    <font>
      <u/>
      <sz val="14"/>
      <color theme="1"/>
      <name val="Aptos Narrow"/>
      <family val="2"/>
      <scheme val="minor"/>
    </font>
    <font>
      <i/>
      <sz val="14"/>
      <color theme="1"/>
      <name val="Aptos Narrow"/>
      <family val="2"/>
      <scheme val="minor"/>
    </font>
    <font>
      <b/>
      <sz val="18"/>
      <color theme="0"/>
      <name val="Aptos Narrow"/>
      <family val="2"/>
      <scheme val="minor"/>
    </font>
    <font>
      <u/>
      <sz val="14"/>
      <color theme="10"/>
      <name val="Aptos Narrow"/>
      <family val="2"/>
      <scheme val="minor"/>
    </font>
    <font>
      <sz val="16"/>
      <color rgb="FFFF0000"/>
      <name val="Aptos Narrow"/>
      <family val="2"/>
      <scheme val="minor"/>
    </font>
    <font>
      <u/>
      <sz val="14"/>
      <color rgb="FF003399"/>
      <name val="Aptos Narrow"/>
      <family val="2"/>
      <scheme val="minor"/>
    </font>
    <font>
      <b/>
      <sz val="16"/>
      <color theme="0"/>
      <name val="Aptos Narrow"/>
      <family val="2"/>
      <scheme val="minor"/>
    </font>
    <font>
      <b/>
      <u/>
      <sz val="16"/>
      <color theme="0"/>
      <name val="Aptos Narrow"/>
      <family val="2"/>
      <scheme val="minor"/>
    </font>
    <font>
      <b/>
      <i/>
      <sz val="11"/>
      <color theme="0"/>
      <name val="Aptos Narrow"/>
      <family val="2"/>
      <scheme val="minor"/>
    </font>
    <font>
      <sz val="12"/>
      <color theme="1"/>
      <name val="Aptos Narrow"/>
      <family val="2"/>
      <scheme val="minor"/>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2"/>
        <bgColor indexed="64"/>
      </patternFill>
    </fill>
    <fill>
      <patternFill patternType="solid">
        <fgColor rgb="FF0A64E1"/>
        <bgColor indexed="64"/>
      </patternFill>
    </fill>
    <fill>
      <patternFill patternType="solid">
        <fgColor theme="3" tint="0.89999084444715716"/>
        <bgColor indexed="64"/>
      </patternFill>
    </fill>
    <fill>
      <patternFill patternType="solid">
        <fgColor rgb="FF00339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ck">
        <color rgb="FF0A64E1"/>
      </top>
      <bottom/>
      <diagonal/>
    </border>
    <border>
      <left style="thick">
        <color rgb="FF0A64E1"/>
      </left>
      <right/>
      <top style="thick">
        <color rgb="FF0A64E1"/>
      </top>
      <bottom/>
      <diagonal/>
    </border>
    <border>
      <left style="thick">
        <color rgb="FF0A64E1"/>
      </left>
      <right/>
      <top/>
      <bottom/>
      <diagonal/>
    </border>
    <border>
      <left/>
      <right style="thick">
        <color rgb="FF0A64E1"/>
      </right>
      <top style="thick">
        <color rgb="FF0A64E1"/>
      </top>
      <bottom/>
      <diagonal/>
    </border>
    <border>
      <left/>
      <right style="thick">
        <color rgb="FF0A64E1"/>
      </right>
      <top/>
      <bottom/>
      <diagonal/>
    </border>
    <border>
      <left/>
      <right/>
      <top/>
      <bottom style="thick">
        <color rgb="FF0A64E1"/>
      </bottom>
      <diagonal/>
    </border>
    <border>
      <left/>
      <right style="thick">
        <color rgb="FF0A64E1"/>
      </right>
      <top/>
      <bottom style="thick">
        <color rgb="FF0A64E1"/>
      </bottom>
      <diagonal/>
    </border>
  </borders>
  <cellStyleXfs count="2">
    <xf numFmtId="0" fontId="0" fillId="0" borderId="0"/>
    <xf numFmtId="0" fontId="7" fillId="0" borderId="0" applyNumberFormat="0" applyFill="0" applyBorder="0" applyAlignment="0" applyProtection="0"/>
  </cellStyleXfs>
  <cellXfs count="75">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xf>
    <xf numFmtId="0" fontId="2" fillId="3" borderId="0" xfId="0" applyFont="1" applyFill="1" applyAlignment="1">
      <alignment horizontal="left" vertical="top" wrapText="1"/>
    </xf>
    <xf numFmtId="0" fontId="0" fillId="3" borderId="0" xfId="0" applyFill="1" applyAlignment="1">
      <alignment wrapText="1"/>
    </xf>
    <xf numFmtId="0" fontId="1" fillId="2" borderId="3" xfId="0" applyFont="1" applyFill="1" applyBorder="1"/>
    <xf numFmtId="0" fontId="1" fillId="2" borderId="4" xfId="0" applyFont="1" applyFill="1" applyBorder="1"/>
    <xf numFmtId="1" fontId="1" fillId="2" borderId="4" xfId="0" applyNumberFormat="1" applyFont="1" applyFill="1" applyBorder="1"/>
    <xf numFmtId="0" fontId="0" fillId="0" borderId="2" xfId="0" applyBorder="1"/>
    <xf numFmtId="1" fontId="0" fillId="0" borderId="0" xfId="0" applyNumberFormat="1"/>
    <xf numFmtId="0" fontId="7" fillId="0" borderId="0" xfId="1"/>
    <xf numFmtId="0" fontId="6" fillId="3" borderId="0" xfId="0" applyFont="1" applyFill="1" applyAlignment="1">
      <alignment vertical="center" wrapText="1"/>
    </xf>
    <xf numFmtId="0" fontId="1" fillId="3" borderId="0" xfId="0" applyFont="1" applyFill="1" applyAlignment="1">
      <alignment horizontal="left" wrapText="1"/>
    </xf>
    <xf numFmtId="0" fontId="0" fillId="0" borderId="6" xfId="0" applyBorder="1" applyAlignment="1">
      <alignment horizontal="center" vertical="center" wrapText="1"/>
    </xf>
    <xf numFmtId="0" fontId="4" fillId="5" borderId="1" xfId="0" applyFont="1" applyFill="1" applyBorder="1" applyAlignment="1">
      <alignment horizontal="center" vertical="center" wrapText="1"/>
    </xf>
    <xf numFmtId="0" fontId="0" fillId="0" borderId="0" xfId="0" applyAlignment="1">
      <alignment vertical="center" wrapText="1"/>
    </xf>
    <xf numFmtId="0" fontId="0" fillId="3" borderId="0" xfId="0" applyFill="1"/>
    <xf numFmtId="0" fontId="8" fillId="3" borderId="5" xfId="0" applyFont="1" applyFill="1" applyBorder="1" applyAlignment="1">
      <alignment vertical="center" wrapText="1"/>
    </xf>
    <xf numFmtId="1" fontId="9" fillId="3" borderId="5" xfId="0" applyNumberFormat="1" applyFont="1" applyFill="1" applyBorder="1" applyAlignment="1">
      <alignment horizontal="center" vertical="center" wrapText="1"/>
    </xf>
    <xf numFmtId="1" fontId="8" fillId="3" borderId="5" xfId="0" applyNumberFormat="1" applyFont="1" applyFill="1" applyBorder="1" applyAlignment="1">
      <alignment vertical="center" wrapText="1"/>
    </xf>
    <xf numFmtId="0" fontId="3" fillId="0" borderId="6" xfId="0" applyFont="1" applyBorder="1" applyAlignment="1">
      <alignment horizontal="center" vertical="center" wrapText="1"/>
    </xf>
    <xf numFmtId="0" fontId="1" fillId="0" borderId="6" xfId="0" applyFont="1" applyBorder="1" applyAlignment="1">
      <alignment wrapText="1"/>
    </xf>
    <xf numFmtId="1" fontId="1" fillId="0" borderId="6" xfId="0" applyNumberFormat="1" applyFont="1" applyBorder="1" applyAlignment="1">
      <alignment wrapText="1"/>
    </xf>
    <xf numFmtId="0" fontId="11" fillId="0" borderId="0" xfId="0" applyFont="1" applyAlignment="1">
      <alignment wrapText="1"/>
    </xf>
    <xf numFmtId="0" fontId="8" fillId="0" borderId="0" xfId="0" applyFont="1" applyAlignment="1">
      <alignment vertical="center" wrapText="1"/>
    </xf>
    <xf numFmtId="0" fontId="1" fillId="0" borderId="0" xfId="0" applyFont="1"/>
    <xf numFmtId="0" fontId="1" fillId="0" borderId="0" xfId="0" applyFont="1" applyAlignment="1">
      <alignment wrapText="1"/>
    </xf>
    <xf numFmtId="0" fontId="5" fillId="0" borderId="0" xfId="0" applyFont="1" applyAlignment="1">
      <alignment vertical="center" wrapText="1"/>
    </xf>
    <xf numFmtId="0" fontId="0" fillId="0" borderId="0" xfId="0" applyAlignment="1">
      <alignment horizontal="center" wrapText="1"/>
    </xf>
    <xf numFmtId="0" fontId="0" fillId="3" borderId="0" xfId="0" applyFill="1" applyAlignment="1">
      <alignment horizontal="left" vertical="top" indent="2"/>
    </xf>
    <xf numFmtId="0" fontId="12" fillId="0" borderId="0" xfId="0" applyFont="1" applyAlignment="1">
      <alignment wrapText="1"/>
    </xf>
    <xf numFmtId="0" fontId="14" fillId="3" borderId="0" xfId="0" applyFont="1" applyFill="1" applyAlignment="1">
      <alignment horizontal="left" vertical="top" indent="2"/>
    </xf>
    <xf numFmtId="0" fontId="15" fillId="0" borderId="0" xfId="0" applyFont="1" applyAlignment="1">
      <alignment wrapText="1"/>
    </xf>
    <xf numFmtId="0" fontId="12" fillId="6" borderId="1" xfId="0" applyFont="1" applyFill="1" applyBorder="1" applyAlignment="1">
      <alignment horizontal="center" vertical="center" wrapText="1"/>
    </xf>
    <xf numFmtId="0" fontId="16" fillId="3" borderId="0" xfId="0" applyFont="1" applyFill="1" applyAlignment="1">
      <alignment horizontal="left" wrapText="1"/>
    </xf>
    <xf numFmtId="0" fontId="17" fillId="0" borderId="0" xfId="0" applyFont="1" applyAlignment="1">
      <alignment wrapText="1"/>
    </xf>
    <xf numFmtId="0" fontId="15" fillId="3" borderId="0" xfId="0" applyFont="1" applyFill="1" applyAlignment="1">
      <alignment wrapText="1"/>
    </xf>
    <xf numFmtId="0" fontId="15" fillId="0" borderId="0" xfId="0" applyFont="1"/>
    <xf numFmtId="0" fontId="20" fillId="0" borderId="0" xfId="1" applyFont="1" applyAlignment="1">
      <alignment wrapText="1"/>
    </xf>
    <xf numFmtId="0" fontId="20" fillId="0" borderId="0" xfId="1" applyFont="1" applyAlignment="1">
      <alignment vertical="center" wrapText="1"/>
    </xf>
    <xf numFmtId="0" fontId="18" fillId="0" borderId="0" xfId="0" applyFont="1" applyAlignment="1">
      <alignment vertical="center" wrapText="1"/>
    </xf>
    <xf numFmtId="0" fontId="0" fillId="0" borderId="9" xfId="0" applyBorder="1" applyAlignment="1">
      <alignment wrapText="1"/>
    </xf>
    <xf numFmtId="0" fontId="0" fillId="0" borderId="7" xfId="0" applyBorder="1" applyAlignment="1">
      <alignment wrapText="1"/>
    </xf>
    <xf numFmtId="0" fontId="5" fillId="0" borderId="13" xfId="0" applyFont="1" applyBorder="1" applyAlignment="1">
      <alignment vertical="center" wrapText="1"/>
    </xf>
    <xf numFmtId="0" fontId="5" fillId="0" borderId="12" xfId="0" applyFont="1" applyBorder="1" applyAlignment="1">
      <alignment vertical="center" wrapText="1"/>
    </xf>
    <xf numFmtId="0" fontId="0" fillId="0" borderId="11" xfId="0" applyBorder="1" applyAlignment="1">
      <alignment wrapText="1"/>
    </xf>
    <xf numFmtId="0" fontId="18" fillId="0" borderId="9" xfId="0" applyFont="1" applyBorder="1" applyAlignment="1">
      <alignment vertical="center" wrapText="1"/>
    </xf>
    <xf numFmtId="0" fontId="18" fillId="0" borderId="11" xfId="0" applyFont="1" applyBorder="1" applyAlignment="1">
      <alignment vertical="center" wrapText="1"/>
    </xf>
    <xf numFmtId="0" fontId="12" fillId="6" borderId="1" xfId="0" applyFont="1" applyFill="1" applyBorder="1" applyAlignment="1">
      <alignment horizontal="left" vertical="center" wrapText="1"/>
    </xf>
    <xf numFmtId="0" fontId="25" fillId="5" borderId="6" xfId="0" applyFont="1" applyFill="1" applyBorder="1" applyAlignment="1">
      <alignment horizontal="center" vertical="center" wrapText="1"/>
    </xf>
    <xf numFmtId="0" fontId="25" fillId="7" borderId="6"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12" fillId="6" borderId="1" xfId="0" applyFont="1" applyFill="1" applyBorder="1" applyAlignment="1">
      <alignment vertical="center" wrapText="1"/>
    </xf>
    <xf numFmtId="0" fontId="15" fillId="4" borderId="1" xfId="0" applyFont="1" applyFill="1" applyBorder="1" applyAlignment="1" applyProtection="1">
      <alignment horizontal="center" vertical="center" wrapText="1"/>
      <protection locked="0"/>
    </xf>
    <xf numFmtId="0" fontId="12" fillId="4" borderId="1" xfId="0" applyFont="1" applyFill="1" applyBorder="1" applyAlignment="1" applyProtection="1">
      <alignment horizontal="center" vertical="center" wrapText="1"/>
      <protection locked="0"/>
    </xf>
    <xf numFmtId="0" fontId="12" fillId="0" borderId="0" xfId="0" applyFont="1" applyAlignment="1">
      <alignment horizontal="center" vertical="center" wrapText="1"/>
    </xf>
    <xf numFmtId="0" fontId="15" fillId="3" borderId="0" xfId="0" applyFont="1" applyFill="1" applyAlignment="1">
      <alignment horizontal="center" vertical="center" wrapText="1"/>
    </xf>
    <xf numFmtId="0" fontId="15" fillId="0" borderId="0" xfId="0" applyFont="1" applyAlignment="1">
      <alignment horizontal="center" vertical="center" wrapText="1"/>
    </xf>
    <xf numFmtId="0" fontId="26" fillId="4" borderId="1" xfId="0" applyFont="1" applyFill="1" applyBorder="1" applyAlignment="1" applyProtection="1">
      <alignment horizontal="center" vertical="center" wrapText="1"/>
      <protection locked="0"/>
    </xf>
    <xf numFmtId="0" fontId="12" fillId="6" borderId="1" xfId="0" applyFont="1" applyFill="1" applyBorder="1" applyAlignment="1">
      <alignment horizontal="left" vertical="center" wrapText="1"/>
    </xf>
    <xf numFmtId="0" fontId="19" fillId="5" borderId="0" xfId="0" applyFont="1" applyFill="1" applyAlignment="1">
      <alignment horizontal="center" vertical="center" wrapText="1"/>
    </xf>
    <xf numFmtId="0" fontId="12" fillId="6" borderId="1" xfId="0" applyFont="1" applyFill="1" applyBorder="1" applyAlignment="1">
      <alignment horizontal="center" vertical="center" wrapText="1"/>
    </xf>
    <xf numFmtId="0" fontId="24" fillId="5" borderId="0" xfId="0" applyFont="1" applyFill="1" applyAlignment="1">
      <alignment horizontal="center" vertical="center" wrapText="1"/>
    </xf>
    <xf numFmtId="0" fontId="22" fillId="0" borderId="9" xfId="1" applyFont="1" applyBorder="1" applyAlignment="1" applyProtection="1">
      <alignment horizontal="center" vertical="center" wrapText="1"/>
      <protection locked="0"/>
    </xf>
    <xf numFmtId="0" fontId="22" fillId="0" borderId="0" xfId="1" applyFont="1" applyBorder="1" applyAlignment="1" applyProtection="1">
      <alignment horizontal="center" vertical="center"/>
      <protection locked="0"/>
    </xf>
    <xf numFmtId="0" fontId="22" fillId="0" borderId="11" xfId="1" applyFont="1" applyBorder="1" applyAlignment="1" applyProtection="1">
      <alignment horizontal="center" vertical="center"/>
      <protection locked="0"/>
    </xf>
    <xf numFmtId="0" fontId="23" fillId="5" borderId="0" xfId="0" applyFont="1" applyFill="1" applyAlignment="1">
      <alignment horizontal="center" vertical="center" wrapText="1"/>
    </xf>
    <xf numFmtId="0" fontId="21" fillId="3" borderId="8"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21" fillId="3" borderId="9" xfId="0" applyFont="1" applyFill="1" applyBorder="1" applyAlignment="1">
      <alignment horizontal="center" vertical="center" wrapText="1"/>
    </xf>
    <xf numFmtId="0" fontId="21" fillId="3" borderId="0" xfId="0" applyFont="1" applyFill="1" applyAlignment="1">
      <alignment horizontal="center" vertical="center" wrapText="1"/>
    </xf>
    <xf numFmtId="0" fontId="21" fillId="3" borderId="11" xfId="0" applyFont="1" applyFill="1" applyBorder="1" applyAlignment="1">
      <alignment horizontal="center" vertical="center" wrapText="1"/>
    </xf>
  </cellXfs>
  <cellStyles count="2">
    <cellStyle name="Hyperlink" xfId="1" builtinId="8"/>
    <cellStyle name="Normal" xfId="0" builtinId="0"/>
  </cellStyles>
  <dxfs count="62">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horizontal="general" vertical="bottom" textRotation="0" wrapText="0" indent="0" justifyLastLine="0" shrinkToFit="0" readingOrder="0"/>
    </dxf>
    <dxf>
      <numFmt numFmtId="0" formatCode="General"/>
      <fill>
        <patternFill patternType="solid">
          <fgColor indexed="64"/>
          <bgColor theme="0"/>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1" formatCode="0"/>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border diagonalUp="0" diagonalDown="0" outline="0">
        <left style="medium">
          <color indexed="64"/>
        </left>
        <right/>
      </border>
    </dxf>
    <dxf>
      <alignment textRotation="0" wrapText="0" indent="0" justifyLastLine="0" shrinkToFit="0" readingOrder="0"/>
    </dxf>
    <dxf>
      <border>
        <bottom style="thin">
          <color indexed="64"/>
        </bottom>
      </border>
    </dxf>
    <dxf>
      <font>
        <b/>
        <i/>
        <strike val="0"/>
        <condense val="0"/>
        <extend val="0"/>
        <outline val="0"/>
        <shadow val="0"/>
        <u val="none"/>
        <vertAlign val="baseline"/>
        <sz val="11"/>
        <color theme="1"/>
        <name val="Aptos Narrow"/>
        <family val="2"/>
        <scheme val="minor"/>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D8E6E6"/>
      <color rgb="FF003399"/>
      <color rgb="FF0A64E1"/>
      <color rgb="FFFF9933"/>
      <color rgb="FFE5F5FB"/>
      <color rgb="FFFFFFCC"/>
      <color rgb="FFF0FAEC"/>
      <color rgb="FFFF9999"/>
      <color rgb="FFFF9966"/>
      <color rgb="FF0006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mailto:BRWV@metroaaa.com" TargetMode="External"/><Relationship Id="rId2" Type="http://schemas.openxmlformats.org/officeDocument/2006/relationships/hyperlink" Target="http://bridgingresourceswv.or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mailto:BRWV@metroaaa.com" TargetMode="External"/><Relationship Id="rId2" Type="http://schemas.openxmlformats.org/officeDocument/2006/relationships/hyperlink" Target="http://bridgingresourceswv.or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mailto:BRWV@metroaaa.com" TargetMode="External"/><Relationship Id="rId2" Type="http://schemas.openxmlformats.org/officeDocument/2006/relationships/hyperlink" Target="http://bridgingresourceswv.or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48531</xdr:colOff>
      <xdr:row>0</xdr:row>
      <xdr:rowOff>49774</xdr:rowOff>
    </xdr:from>
    <xdr:to>
      <xdr:col>0</xdr:col>
      <xdr:colOff>3799568</xdr:colOff>
      <xdr:row>6</xdr:row>
      <xdr:rowOff>478897</xdr:rowOff>
    </xdr:to>
    <xdr:pic>
      <xdr:nvPicPr>
        <xdr:cNvPr id="2" name="Picture 1">
          <a:extLst>
            <a:ext uri="{FF2B5EF4-FFF2-40B4-BE49-F238E27FC236}">
              <a16:creationId xmlns:a16="http://schemas.microsoft.com/office/drawing/2014/main" id="{01D3DCBA-CEDE-DC0F-81C2-5659FC468EAD}"/>
            </a:ext>
          </a:extLst>
        </xdr:cNvPr>
        <xdr:cNvPicPr>
          <a:picLocks noChangeAspect="1"/>
        </xdr:cNvPicPr>
      </xdr:nvPicPr>
      <xdr:blipFill>
        <a:blip xmlns:r="http://schemas.openxmlformats.org/officeDocument/2006/relationships" r:embed="rId1"/>
        <a:stretch>
          <a:fillRect/>
        </a:stretch>
      </xdr:blipFill>
      <xdr:spPr>
        <a:xfrm>
          <a:off x="51706" y="52949"/>
          <a:ext cx="3744687" cy="1949948"/>
        </a:xfrm>
        <a:prstGeom prst="rect">
          <a:avLst/>
        </a:prstGeom>
      </xdr:spPr>
    </xdr:pic>
    <xdr:clientData/>
  </xdr:twoCellAnchor>
  <xdr:twoCellAnchor>
    <xdr:from>
      <xdr:col>0</xdr:col>
      <xdr:colOff>220890</xdr:colOff>
      <xdr:row>17</xdr:row>
      <xdr:rowOff>318292</xdr:rowOff>
    </xdr:from>
    <xdr:to>
      <xdr:col>0</xdr:col>
      <xdr:colOff>3894820</xdr:colOff>
      <xdr:row>21</xdr:row>
      <xdr:rowOff>62705</xdr:rowOff>
    </xdr:to>
    <xdr:sp macro="" textlink="">
      <xdr:nvSpPr>
        <xdr:cNvPr id="3" name="TextBox 2">
          <a:hlinkClick xmlns:r="http://schemas.openxmlformats.org/officeDocument/2006/relationships" r:id="rId2"/>
          <a:extLst>
            <a:ext uri="{FF2B5EF4-FFF2-40B4-BE49-F238E27FC236}">
              <a16:creationId xmlns:a16="http://schemas.microsoft.com/office/drawing/2014/main" id="{D45EE5D5-FEFE-9585-6176-40D536CB3AA7}"/>
            </a:ext>
          </a:extLst>
        </xdr:cNvPr>
        <xdr:cNvSpPr txBox="1"/>
      </xdr:nvSpPr>
      <xdr:spPr>
        <a:xfrm>
          <a:off x="220890" y="5604667"/>
          <a:ext cx="3673930" cy="1828007"/>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u="none">
              <a:solidFill>
                <a:schemeClr val="dk1"/>
              </a:solidFill>
              <a:effectLst/>
              <a:latin typeface="+mn-lt"/>
              <a:ea typeface="+mn-ea"/>
              <a:cs typeface="+mn-cs"/>
            </a:rPr>
            <a:t>This tool is not intended to replace BRWV’s Search Services</a:t>
          </a:r>
          <a:r>
            <a:rPr lang="en-US" sz="1800" b="0" u="none">
              <a:solidFill>
                <a:schemeClr val="dk1"/>
              </a:solidFill>
              <a:effectLst/>
              <a:latin typeface="+mn-lt"/>
              <a:ea typeface="+mn-ea"/>
              <a:cs typeface="+mn-cs"/>
            </a:rPr>
            <a:t>,</a:t>
          </a:r>
          <a:r>
            <a:rPr lang="en-US" sz="1800" b="0" u="none" baseline="0">
              <a:solidFill>
                <a:schemeClr val="dk1"/>
              </a:solidFill>
              <a:effectLst/>
              <a:latin typeface="+mn-lt"/>
              <a:ea typeface="+mn-ea"/>
              <a:cs typeface="+mn-cs"/>
            </a:rPr>
            <a:t> which has the most up-to-date program listings and contact information. Access Search Services here:</a:t>
          </a:r>
          <a:r>
            <a:rPr lang="en-US" sz="1800">
              <a:solidFill>
                <a:schemeClr val="dk1"/>
              </a:solidFill>
              <a:effectLst/>
              <a:latin typeface="+mn-lt"/>
              <a:ea typeface="+mn-ea"/>
              <a:cs typeface="+mn-cs"/>
            </a:rPr>
            <a:t> </a:t>
          </a:r>
          <a:r>
            <a:rPr lang="en-US" sz="1800" u="sng" strike="noStrike">
              <a:solidFill>
                <a:srgbClr val="003399"/>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http://bridgingresourceswv.org/</a:t>
          </a:r>
          <a:endParaRPr lang="en-US" sz="1800">
            <a:solidFill>
              <a:srgbClr val="003399"/>
            </a:solidFill>
            <a:effectLst/>
            <a:latin typeface="+mn-lt"/>
            <a:ea typeface="+mn-ea"/>
            <a:cs typeface="+mn-cs"/>
          </a:endParaRPr>
        </a:p>
      </xdr:txBody>
    </xdr:sp>
    <xdr:clientData/>
  </xdr:twoCellAnchor>
  <xdr:twoCellAnchor>
    <xdr:from>
      <xdr:col>0</xdr:col>
      <xdr:colOff>217488</xdr:colOff>
      <xdr:row>21</xdr:row>
      <xdr:rowOff>238125</xdr:rowOff>
    </xdr:from>
    <xdr:to>
      <xdr:col>0</xdr:col>
      <xdr:colOff>3888243</xdr:colOff>
      <xdr:row>23</xdr:row>
      <xdr:rowOff>95250</xdr:rowOff>
    </xdr:to>
    <xdr:sp macro="" textlink="">
      <xdr:nvSpPr>
        <xdr:cNvPr id="205" name="TextBox 3">
          <a:hlinkClick xmlns:r="http://schemas.openxmlformats.org/officeDocument/2006/relationships" r:id="rId3"/>
          <a:extLst>
            <a:ext uri="{FF2B5EF4-FFF2-40B4-BE49-F238E27FC236}">
              <a16:creationId xmlns:a16="http://schemas.microsoft.com/office/drawing/2014/main" id="{09350A37-B116-46AF-84DC-2CF79E7E80F0}"/>
            </a:ext>
          </a:extLst>
        </xdr:cNvPr>
        <xdr:cNvSpPr txBox="1"/>
      </xdr:nvSpPr>
      <xdr:spPr>
        <a:xfrm>
          <a:off x="217488" y="7608094"/>
          <a:ext cx="3670755" cy="952500"/>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chemeClr val="dk1"/>
              </a:solidFill>
              <a:effectLst/>
              <a:latin typeface="+mn-lt"/>
              <a:ea typeface="+mn-ea"/>
              <a:cs typeface="+mn-cs"/>
            </a:rPr>
            <a:t>Email </a:t>
          </a:r>
          <a:r>
            <a:rPr lang="en-US" sz="1800" u="sng">
              <a:solidFill>
                <a:srgbClr val="003399"/>
              </a:solidFill>
              <a:effectLst/>
              <a:latin typeface="+mn-lt"/>
              <a:ea typeface="+mn-ea"/>
              <a:cs typeface="+mn-cs"/>
            </a:rPr>
            <a:t>BRWV@metroaaa.com</a:t>
          </a:r>
          <a:r>
            <a:rPr lang="en-US" sz="1800">
              <a:solidFill>
                <a:schemeClr val="dk1"/>
              </a:solidFill>
              <a:effectLst/>
              <a:latin typeface="+mn-lt"/>
              <a:ea typeface="+mn-ea"/>
              <a:cs typeface="+mn-cs"/>
            </a:rPr>
            <a:t> with questions about the tool or to update your organization's</a:t>
          </a:r>
          <a:r>
            <a:rPr lang="en-US" sz="1800" baseline="0">
              <a:solidFill>
                <a:schemeClr val="dk1"/>
              </a:solidFill>
              <a:effectLst/>
              <a:latin typeface="+mn-lt"/>
              <a:ea typeface="+mn-ea"/>
              <a:cs typeface="+mn-cs"/>
            </a:rPr>
            <a:t> programs and services</a:t>
          </a:r>
          <a:r>
            <a:rPr lang="en-US" sz="1800">
              <a:solidFill>
                <a:schemeClr val="dk1"/>
              </a:solidFill>
              <a:effectLst/>
              <a:latin typeface="+mn-lt"/>
              <a:ea typeface="+mn-ea"/>
              <a:cs typeface="+mn-cs"/>
            </a:rPr>
            <a:t>. </a:t>
          </a:r>
        </a:p>
      </xdr:txBody>
    </xdr:sp>
    <xdr:clientData/>
  </xdr:twoCellAnchor>
  <xdr:twoCellAnchor>
    <xdr:from>
      <xdr:col>0</xdr:col>
      <xdr:colOff>218509</xdr:colOff>
      <xdr:row>7</xdr:row>
      <xdr:rowOff>83344</xdr:rowOff>
    </xdr:from>
    <xdr:to>
      <xdr:col>0</xdr:col>
      <xdr:colOff>3889264</xdr:colOff>
      <xdr:row>17</xdr:row>
      <xdr:rowOff>190500</xdr:rowOff>
    </xdr:to>
    <xdr:sp macro="" textlink="">
      <xdr:nvSpPr>
        <xdr:cNvPr id="5" name="TextBox 4">
          <a:extLst>
            <a:ext uri="{FF2B5EF4-FFF2-40B4-BE49-F238E27FC236}">
              <a16:creationId xmlns:a16="http://schemas.microsoft.com/office/drawing/2014/main" id="{B9AACB89-673D-49C5-A2D1-6CC6B12D36E4}"/>
            </a:ext>
          </a:extLst>
        </xdr:cNvPr>
        <xdr:cNvSpPr txBox="1"/>
      </xdr:nvSpPr>
      <xdr:spPr>
        <a:xfrm>
          <a:off x="218509" y="2178844"/>
          <a:ext cx="3670755" cy="3298031"/>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chemeClr val="dk1"/>
              </a:solidFill>
              <a:effectLst/>
              <a:latin typeface="+mn-lt"/>
              <a:ea typeface="+mn-ea"/>
              <a:cs typeface="+mn-cs"/>
            </a:rPr>
            <a:t>This tool filters long-term services and supports (LTSS) provided by Bridging Resources West Virginia (BRWV) partner organizations using common eligibility criteria (e.g., age, functional needs, medical diagnosis). The goal is to provide a listing of programs that match the selected eligibility criteria. A program match does not guarantee that a person will be eligible for the service provided by the program. </a:t>
          </a:r>
        </a:p>
      </xdr:txBody>
    </xdr:sp>
    <xdr:clientData/>
  </xdr:twoCellAnchor>
  <xdr:twoCellAnchor>
    <xdr:from>
      <xdr:col>10</xdr:col>
      <xdr:colOff>147299</xdr:colOff>
      <xdr:row>6</xdr:row>
      <xdr:rowOff>34016</xdr:rowOff>
    </xdr:from>
    <xdr:to>
      <xdr:col>11</xdr:col>
      <xdr:colOff>2775858</xdr:colOff>
      <xdr:row>16</xdr:row>
      <xdr:rowOff>68036</xdr:rowOff>
    </xdr:to>
    <xdr:sp macro="" textlink="">
      <xdr:nvSpPr>
        <xdr:cNvPr id="8" name="TextBox 5">
          <a:extLst>
            <a:ext uri="{FF2B5EF4-FFF2-40B4-BE49-F238E27FC236}">
              <a16:creationId xmlns:a16="http://schemas.microsoft.com/office/drawing/2014/main" id="{509DF89F-E710-4EF5-9677-86221BA5E065}"/>
            </a:ext>
          </a:extLst>
        </xdr:cNvPr>
        <xdr:cNvSpPr txBox="1"/>
      </xdr:nvSpPr>
      <xdr:spPr>
        <a:xfrm>
          <a:off x="16571120" y="1558016"/>
          <a:ext cx="3009559" cy="3490234"/>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dk1"/>
              </a:solidFill>
              <a:effectLst/>
              <a:latin typeface="+mn-lt"/>
              <a:ea typeface="+mn-ea"/>
              <a:cs typeface="+mn-cs"/>
            </a:rPr>
            <a:t>Tips</a:t>
          </a:r>
        </a:p>
        <a:p>
          <a:endParaRPr lang="en-US" sz="1000" b="0">
            <a:solidFill>
              <a:schemeClr val="dk1"/>
            </a:solidFill>
            <a:effectLst/>
            <a:latin typeface="+mn-lt"/>
            <a:ea typeface="+mn-ea"/>
            <a:cs typeface="+mn-cs"/>
          </a:endParaRPr>
        </a:p>
        <a:p>
          <a:r>
            <a:rPr lang="en-US" sz="1800" baseline="0">
              <a:solidFill>
                <a:schemeClr val="dk1"/>
              </a:solidFill>
              <a:effectLst/>
              <a:latin typeface="+mn-lt"/>
              <a:ea typeface="+mn-ea"/>
              <a:cs typeface="+mn-cs"/>
            </a:rPr>
            <a:t>Selecting a </a:t>
          </a:r>
          <a:r>
            <a:rPr lang="en-US" sz="1800" i="1" baseline="0">
              <a:solidFill>
                <a:schemeClr val="dk1"/>
              </a:solidFill>
              <a:effectLst/>
              <a:latin typeface="+mn-lt"/>
              <a:ea typeface="+mn-ea"/>
              <a:cs typeface="+mn-cs"/>
            </a:rPr>
            <a:t>County of Residence</a:t>
          </a:r>
          <a:r>
            <a:rPr lang="en-US" sz="1800" baseline="0">
              <a:solidFill>
                <a:schemeClr val="dk1"/>
              </a:solidFill>
              <a:effectLst/>
              <a:latin typeface="+mn-lt"/>
              <a:ea typeface="+mn-ea"/>
              <a:cs typeface="+mn-cs"/>
            </a:rPr>
            <a:t> will not limit your matches to only that county. It will prioritize the selected county and list programs available in that county first. </a:t>
          </a:r>
        </a:p>
        <a:p>
          <a:endParaRPr lang="en-US" sz="10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800">
              <a:solidFill>
                <a:schemeClr val="dk1"/>
              </a:solidFill>
              <a:effectLst/>
              <a:latin typeface="+mn-lt"/>
              <a:ea typeface="+mn-ea"/>
              <a:cs typeface="+mn-cs"/>
            </a:rPr>
            <a:t>If</a:t>
          </a:r>
          <a:r>
            <a:rPr lang="en-US" sz="1800" baseline="0">
              <a:solidFill>
                <a:schemeClr val="dk1"/>
              </a:solidFill>
              <a:effectLst/>
              <a:latin typeface="+mn-lt"/>
              <a:ea typeface="+mn-ea"/>
              <a:cs typeface="+mn-cs"/>
            </a:rPr>
            <a:t> no programs are displayed on the </a:t>
          </a:r>
          <a:r>
            <a:rPr lang="en-US" sz="1800" i="1" baseline="0">
              <a:solidFill>
                <a:schemeClr val="dk1"/>
              </a:solidFill>
              <a:effectLst/>
              <a:latin typeface="+mn-lt"/>
              <a:ea typeface="+mn-ea"/>
              <a:cs typeface="+mn-cs"/>
            </a:rPr>
            <a:t>LTSS Matches</a:t>
          </a:r>
          <a:r>
            <a:rPr lang="en-US" sz="1800" baseline="0">
              <a:solidFill>
                <a:schemeClr val="dk1"/>
              </a:solidFill>
              <a:effectLst/>
              <a:latin typeface="+mn-lt"/>
              <a:ea typeface="+mn-ea"/>
              <a:cs typeface="+mn-cs"/>
            </a:rPr>
            <a:t> tab, try modifying your selections.</a:t>
          </a:r>
          <a:endParaRPr lang="en-US" sz="18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121216</xdr:colOff>
      <xdr:row>0</xdr:row>
      <xdr:rowOff>68263</xdr:rowOff>
    </xdr:from>
    <xdr:to>
      <xdr:col>2</xdr:col>
      <xdr:colOff>83119</xdr:colOff>
      <xdr:row>7</xdr:row>
      <xdr:rowOff>67401</xdr:rowOff>
    </xdr:to>
    <xdr:pic>
      <xdr:nvPicPr>
        <xdr:cNvPr id="2" name="Picture 1">
          <a:extLst>
            <a:ext uri="{FF2B5EF4-FFF2-40B4-BE49-F238E27FC236}">
              <a16:creationId xmlns:a16="http://schemas.microsoft.com/office/drawing/2014/main" id="{411B2D18-D673-403B-8260-FC98BE7C2BC7}"/>
            </a:ext>
          </a:extLst>
        </xdr:cNvPr>
        <xdr:cNvPicPr>
          <a:picLocks noChangeAspect="1"/>
        </xdr:cNvPicPr>
      </xdr:nvPicPr>
      <xdr:blipFill>
        <a:blip xmlns:r="http://schemas.openxmlformats.org/officeDocument/2006/relationships" r:embed="rId1"/>
        <a:stretch>
          <a:fillRect/>
        </a:stretch>
      </xdr:blipFill>
      <xdr:spPr>
        <a:xfrm>
          <a:off x="371475" y="71438"/>
          <a:ext cx="2462214" cy="1332638"/>
        </a:xfrm>
        <a:prstGeom prst="rect">
          <a:avLst/>
        </a:prstGeom>
      </xdr:spPr>
    </xdr:pic>
    <xdr:clientData/>
  </xdr:twoCellAnchor>
  <xdr:twoCellAnchor>
    <xdr:from>
      <xdr:col>1</xdr:col>
      <xdr:colOff>11906</xdr:colOff>
      <xdr:row>14</xdr:row>
      <xdr:rowOff>71438</xdr:rowOff>
    </xdr:from>
    <xdr:to>
      <xdr:col>9</xdr:col>
      <xdr:colOff>0</xdr:colOff>
      <xdr:row>19</xdr:row>
      <xdr:rowOff>166688</xdr:rowOff>
    </xdr:to>
    <xdr:sp macro="" textlink="">
      <xdr:nvSpPr>
        <xdr:cNvPr id="3" name="TextBox 2">
          <a:extLst>
            <a:ext uri="{FF2B5EF4-FFF2-40B4-BE49-F238E27FC236}">
              <a16:creationId xmlns:a16="http://schemas.microsoft.com/office/drawing/2014/main" id="{AF322AFC-D6C2-48A6-9DD4-C151DA9C9A90}"/>
            </a:ext>
          </a:extLst>
        </xdr:cNvPr>
        <xdr:cNvSpPr txBox="1"/>
      </xdr:nvSpPr>
      <xdr:spPr>
        <a:xfrm>
          <a:off x="1083469" y="3726657"/>
          <a:ext cx="10239375" cy="1119187"/>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dk1"/>
              </a:solidFill>
              <a:effectLst/>
              <a:latin typeface="+mn-lt"/>
              <a:ea typeface="+mn-ea"/>
              <a:cs typeface="+mn-cs"/>
            </a:rPr>
            <a:t>This tool filters long-term services and supports (LTSS) provided by Bridging Resources West Virginia (BRWV) partner organizations using common eligibility criteria (e.g., age, functional needs, medical diagnosis). The goal is to provide a listing of programs that match the selected eligibility criteria. A program match does not guarantee that a person will be eligible for the service provided by the program. </a:t>
          </a:r>
        </a:p>
      </xdr:txBody>
    </xdr:sp>
    <xdr:clientData/>
  </xdr:twoCellAnchor>
  <xdr:twoCellAnchor>
    <xdr:from>
      <xdr:col>1</xdr:col>
      <xdr:colOff>9525</xdr:colOff>
      <xdr:row>20</xdr:row>
      <xdr:rowOff>104776</xdr:rowOff>
    </xdr:from>
    <xdr:to>
      <xdr:col>8</xdr:col>
      <xdr:colOff>2033588</xdr:colOff>
      <xdr:row>23</xdr:row>
      <xdr:rowOff>107157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C9780DD-37D8-4857-80B0-01BDFC4FF76A}"/>
            </a:ext>
          </a:extLst>
        </xdr:cNvPr>
        <xdr:cNvSpPr txBox="1"/>
      </xdr:nvSpPr>
      <xdr:spPr>
        <a:xfrm>
          <a:off x="1081088" y="4998245"/>
          <a:ext cx="10239375" cy="645318"/>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u="none">
              <a:solidFill>
                <a:schemeClr val="dk1"/>
              </a:solidFill>
              <a:effectLst/>
              <a:latin typeface="+mn-lt"/>
              <a:ea typeface="+mn-ea"/>
              <a:cs typeface="+mn-cs"/>
            </a:rPr>
            <a:t>This tool is not intended to replace BRWV’s Search Services</a:t>
          </a:r>
          <a:r>
            <a:rPr lang="en-US" sz="1600" b="0" u="none">
              <a:solidFill>
                <a:schemeClr val="dk1"/>
              </a:solidFill>
              <a:effectLst/>
              <a:latin typeface="+mn-lt"/>
              <a:ea typeface="+mn-ea"/>
              <a:cs typeface="+mn-cs"/>
            </a:rPr>
            <a:t>,</a:t>
          </a:r>
          <a:r>
            <a:rPr lang="en-US" sz="1600" b="0" u="none" baseline="0">
              <a:solidFill>
                <a:schemeClr val="dk1"/>
              </a:solidFill>
              <a:effectLst/>
              <a:latin typeface="+mn-lt"/>
              <a:ea typeface="+mn-ea"/>
              <a:cs typeface="+mn-cs"/>
            </a:rPr>
            <a:t> which has the most up-to-date program listings and contact information. Access Search Services here:</a:t>
          </a:r>
          <a:r>
            <a:rPr lang="en-US" sz="1600">
              <a:solidFill>
                <a:schemeClr val="dk1"/>
              </a:solidFill>
              <a:effectLst/>
              <a:latin typeface="+mn-lt"/>
              <a:ea typeface="+mn-ea"/>
              <a:cs typeface="+mn-cs"/>
            </a:rPr>
            <a:t> </a:t>
          </a:r>
          <a:r>
            <a:rPr lang="en-US" sz="1600" u="sng" strike="noStrike">
              <a:solidFill>
                <a:srgbClr val="003399"/>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http://bridgingresourceswv.org/</a:t>
          </a:r>
          <a:endParaRPr lang="en-US" sz="1600">
            <a:solidFill>
              <a:srgbClr val="003399"/>
            </a:solidFill>
            <a:effectLst/>
            <a:latin typeface="+mn-lt"/>
            <a:ea typeface="+mn-ea"/>
            <a:cs typeface="+mn-cs"/>
          </a:endParaRPr>
        </a:p>
      </xdr:txBody>
    </xdr:sp>
    <xdr:clientData/>
  </xdr:twoCellAnchor>
  <xdr:twoCellAnchor>
    <xdr:from>
      <xdr:col>1</xdr:col>
      <xdr:colOff>7144</xdr:colOff>
      <xdr:row>24</xdr:row>
      <xdr:rowOff>54770</xdr:rowOff>
    </xdr:from>
    <xdr:to>
      <xdr:col>8</xdr:col>
      <xdr:colOff>2031207</xdr:colOff>
      <xdr:row>26</xdr:row>
      <xdr:rowOff>35718</xdr:rowOff>
    </xdr:to>
    <xdr:sp macro="" textlink="">
      <xdr:nvSpPr>
        <xdr:cNvPr id="6" name="TextBox 4">
          <a:hlinkClick xmlns:r="http://schemas.openxmlformats.org/officeDocument/2006/relationships" r:id="rId3"/>
          <a:extLst>
            <a:ext uri="{FF2B5EF4-FFF2-40B4-BE49-F238E27FC236}">
              <a16:creationId xmlns:a16="http://schemas.microsoft.com/office/drawing/2014/main" id="{F888E94A-1D67-446F-86D9-6AE64C33F92D}"/>
            </a:ext>
          </a:extLst>
        </xdr:cNvPr>
        <xdr:cNvSpPr txBox="1"/>
      </xdr:nvSpPr>
      <xdr:spPr>
        <a:xfrm>
          <a:off x="1078707" y="5781676"/>
          <a:ext cx="10239375" cy="361948"/>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dk1"/>
              </a:solidFill>
              <a:effectLst/>
              <a:latin typeface="+mn-lt"/>
              <a:ea typeface="+mn-ea"/>
              <a:cs typeface="+mn-cs"/>
            </a:rPr>
            <a:t>Email </a:t>
          </a:r>
          <a:r>
            <a:rPr lang="en-US" sz="1600" u="sng">
              <a:solidFill>
                <a:srgbClr val="003399"/>
              </a:solidFill>
              <a:effectLst/>
              <a:latin typeface="+mn-lt"/>
              <a:ea typeface="+mn-ea"/>
              <a:cs typeface="+mn-cs"/>
            </a:rPr>
            <a:t>BRWV@metroaaa.com</a:t>
          </a:r>
          <a:r>
            <a:rPr lang="en-US" sz="1600">
              <a:solidFill>
                <a:schemeClr val="dk1"/>
              </a:solidFill>
              <a:effectLst/>
              <a:latin typeface="+mn-lt"/>
              <a:ea typeface="+mn-ea"/>
              <a:cs typeface="+mn-cs"/>
            </a:rPr>
            <a:t> with questions about the tool or to update your organization's</a:t>
          </a:r>
          <a:r>
            <a:rPr lang="en-US" sz="1600" baseline="0">
              <a:solidFill>
                <a:schemeClr val="dk1"/>
              </a:solidFill>
              <a:effectLst/>
              <a:latin typeface="+mn-lt"/>
              <a:ea typeface="+mn-ea"/>
              <a:cs typeface="+mn-cs"/>
            </a:rPr>
            <a:t> programs and services</a:t>
          </a:r>
          <a:r>
            <a:rPr lang="en-US" sz="1600">
              <a:solidFill>
                <a:schemeClr val="dk1"/>
              </a:solidFill>
              <a:effectLst/>
              <a:latin typeface="+mn-lt"/>
              <a:ea typeface="+mn-ea"/>
              <a:cs typeface="+mn-cs"/>
            </a:rPr>
            <a:t>. </a:t>
          </a:r>
        </a:p>
      </xdr:txBody>
    </xdr:sp>
    <xdr:clientData/>
  </xdr:twoCellAnchor>
  <xdr:twoCellAnchor>
    <xdr:from>
      <xdr:col>10</xdr:col>
      <xdr:colOff>357188</xdr:colOff>
      <xdr:row>8</xdr:row>
      <xdr:rowOff>11905</xdr:rowOff>
    </xdr:from>
    <xdr:to>
      <xdr:col>15</xdr:col>
      <xdr:colOff>330653</xdr:colOff>
      <xdr:row>20</xdr:row>
      <xdr:rowOff>208641</xdr:rowOff>
    </xdr:to>
    <xdr:sp macro="" textlink="">
      <xdr:nvSpPr>
        <xdr:cNvPr id="8" name="TextBox 5">
          <a:extLst>
            <a:ext uri="{FF2B5EF4-FFF2-40B4-BE49-F238E27FC236}">
              <a16:creationId xmlns:a16="http://schemas.microsoft.com/office/drawing/2014/main" id="{1268C6DB-4E26-4100-B4A3-9665F760C58C}"/>
            </a:ext>
          </a:extLst>
        </xdr:cNvPr>
        <xdr:cNvSpPr txBox="1"/>
      </xdr:nvSpPr>
      <xdr:spPr>
        <a:xfrm>
          <a:off x="11886974" y="1472405"/>
          <a:ext cx="3193822" cy="3235665"/>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dk1"/>
              </a:solidFill>
              <a:effectLst/>
              <a:latin typeface="+mn-lt"/>
              <a:ea typeface="+mn-ea"/>
              <a:cs typeface="+mn-cs"/>
            </a:rPr>
            <a:t>Tips</a:t>
          </a:r>
        </a:p>
        <a:p>
          <a:endParaRPr lang="en-US" sz="1000" b="0">
            <a:solidFill>
              <a:schemeClr val="dk1"/>
            </a:solidFill>
            <a:effectLst/>
            <a:latin typeface="+mn-lt"/>
            <a:ea typeface="+mn-ea"/>
            <a:cs typeface="+mn-cs"/>
          </a:endParaRPr>
        </a:p>
        <a:p>
          <a:r>
            <a:rPr lang="en-US" sz="1800" baseline="0">
              <a:solidFill>
                <a:schemeClr val="dk1"/>
              </a:solidFill>
              <a:effectLst/>
              <a:latin typeface="+mn-lt"/>
              <a:ea typeface="+mn-ea"/>
              <a:cs typeface="+mn-cs"/>
            </a:rPr>
            <a:t>Selecting a </a:t>
          </a:r>
          <a:r>
            <a:rPr lang="en-US" sz="1800" i="1" baseline="0">
              <a:solidFill>
                <a:schemeClr val="dk1"/>
              </a:solidFill>
              <a:effectLst/>
              <a:latin typeface="+mn-lt"/>
              <a:ea typeface="+mn-ea"/>
              <a:cs typeface="+mn-cs"/>
            </a:rPr>
            <a:t>County of Residence</a:t>
          </a:r>
          <a:r>
            <a:rPr lang="en-US" sz="1800" baseline="0">
              <a:solidFill>
                <a:schemeClr val="dk1"/>
              </a:solidFill>
              <a:effectLst/>
              <a:latin typeface="+mn-lt"/>
              <a:ea typeface="+mn-ea"/>
              <a:cs typeface="+mn-cs"/>
            </a:rPr>
            <a:t> will not limit your matches to only that county. It will prioritize the selected county and list programs available in that county first. </a:t>
          </a:r>
        </a:p>
        <a:p>
          <a:endParaRPr lang="en-US" sz="10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800">
              <a:solidFill>
                <a:schemeClr val="dk1"/>
              </a:solidFill>
              <a:effectLst/>
              <a:latin typeface="+mn-lt"/>
              <a:ea typeface="+mn-ea"/>
              <a:cs typeface="+mn-cs"/>
            </a:rPr>
            <a:t>If</a:t>
          </a:r>
          <a:r>
            <a:rPr lang="en-US" sz="1800" baseline="0">
              <a:solidFill>
                <a:schemeClr val="dk1"/>
              </a:solidFill>
              <a:effectLst/>
              <a:latin typeface="+mn-lt"/>
              <a:ea typeface="+mn-ea"/>
              <a:cs typeface="+mn-cs"/>
            </a:rPr>
            <a:t> no programs are displayed on the </a:t>
          </a:r>
          <a:r>
            <a:rPr lang="en-US" sz="1800" i="1" baseline="0">
              <a:solidFill>
                <a:schemeClr val="dk1"/>
              </a:solidFill>
              <a:effectLst/>
              <a:latin typeface="+mn-lt"/>
              <a:ea typeface="+mn-ea"/>
              <a:cs typeface="+mn-cs"/>
            </a:rPr>
            <a:t>Caregiver Matches</a:t>
          </a:r>
          <a:r>
            <a:rPr lang="en-US" sz="1800" baseline="0">
              <a:solidFill>
                <a:schemeClr val="dk1"/>
              </a:solidFill>
              <a:effectLst/>
              <a:latin typeface="+mn-lt"/>
              <a:ea typeface="+mn-ea"/>
              <a:cs typeface="+mn-cs"/>
            </a:rPr>
            <a:t> tab, try modifying your selections. </a:t>
          </a:r>
          <a:endParaRPr lang="en-US" sz="1800">
            <a:effectLst/>
          </a:endParaRPr>
        </a:p>
        <a:p>
          <a:endParaRPr lang="en-US" sz="18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235085</xdr:colOff>
      <xdr:row>0</xdr:row>
      <xdr:rowOff>77196</xdr:rowOff>
    </xdr:from>
    <xdr:to>
      <xdr:col>1</xdr:col>
      <xdr:colOff>2454411</xdr:colOff>
      <xdr:row>7</xdr:row>
      <xdr:rowOff>77046</xdr:rowOff>
    </xdr:to>
    <xdr:pic>
      <xdr:nvPicPr>
        <xdr:cNvPr id="9" name="Picture 8">
          <a:extLst>
            <a:ext uri="{FF2B5EF4-FFF2-40B4-BE49-F238E27FC236}">
              <a16:creationId xmlns:a16="http://schemas.microsoft.com/office/drawing/2014/main" id="{B46D884B-4568-4B76-8EF9-10986456BC1E}"/>
            </a:ext>
          </a:extLst>
        </xdr:cNvPr>
        <xdr:cNvPicPr>
          <a:picLocks noChangeAspect="1"/>
        </xdr:cNvPicPr>
      </xdr:nvPicPr>
      <xdr:blipFill>
        <a:blip xmlns:r="http://schemas.openxmlformats.org/officeDocument/2006/relationships" r:embed="rId1"/>
        <a:stretch>
          <a:fillRect/>
        </a:stretch>
      </xdr:blipFill>
      <xdr:spPr>
        <a:xfrm>
          <a:off x="238260" y="77196"/>
          <a:ext cx="2470151" cy="1333350"/>
        </a:xfrm>
        <a:prstGeom prst="rect">
          <a:avLst/>
        </a:prstGeom>
      </xdr:spPr>
    </xdr:pic>
    <xdr:clientData/>
  </xdr:twoCellAnchor>
  <xdr:twoCellAnchor>
    <xdr:from>
      <xdr:col>1</xdr:col>
      <xdr:colOff>47095</xdr:colOff>
      <xdr:row>21</xdr:row>
      <xdr:rowOff>21167</xdr:rowOff>
    </xdr:from>
    <xdr:to>
      <xdr:col>9</xdr:col>
      <xdr:colOff>41803</xdr:colOff>
      <xdr:row>26</xdr:row>
      <xdr:rowOff>60854</xdr:rowOff>
    </xdr:to>
    <xdr:sp macro="" textlink="">
      <xdr:nvSpPr>
        <xdr:cNvPr id="3" name="TextBox 2">
          <a:extLst>
            <a:ext uri="{FF2B5EF4-FFF2-40B4-BE49-F238E27FC236}">
              <a16:creationId xmlns:a16="http://schemas.microsoft.com/office/drawing/2014/main" id="{31AECB43-07B7-4816-A874-A0D49640AE96}"/>
            </a:ext>
          </a:extLst>
        </xdr:cNvPr>
        <xdr:cNvSpPr txBox="1"/>
      </xdr:nvSpPr>
      <xdr:spPr>
        <a:xfrm>
          <a:off x="1126595" y="4646084"/>
          <a:ext cx="10239375" cy="1119187"/>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dk1"/>
              </a:solidFill>
              <a:effectLst/>
              <a:latin typeface="+mn-lt"/>
              <a:ea typeface="+mn-ea"/>
              <a:cs typeface="+mn-cs"/>
            </a:rPr>
            <a:t>This tool filters long-term services and supports (LTSS) provided by Bridging Resources West Virginia (BRWV) partner organizations using common eligibility criteria (e.g., age, functional needs, medical diagnosis). The goal is to provide a listing of programs that match the selected eligibility criteria. A program match does not guarantee that a person will be eligible for the service provided by the program. </a:t>
          </a:r>
        </a:p>
      </xdr:txBody>
    </xdr:sp>
    <xdr:clientData/>
  </xdr:twoCellAnchor>
  <xdr:twoCellAnchor>
    <xdr:from>
      <xdr:col>1</xdr:col>
      <xdr:colOff>44714</xdr:colOff>
      <xdr:row>26</xdr:row>
      <xdr:rowOff>213255</xdr:rowOff>
    </xdr:from>
    <xdr:to>
      <xdr:col>9</xdr:col>
      <xdr:colOff>39422</xdr:colOff>
      <xdr:row>30</xdr:row>
      <xdr:rowOff>1323</xdr:rowOff>
    </xdr:to>
    <xdr:sp macro="" textlink="">
      <xdr:nvSpPr>
        <xdr:cNvPr id="4" name="TextBox 3">
          <a:hlinkClick xmlns:r="http://schemas.openxmlformats.org/officeDocument/2006/relationships" r:id="rId2"/>
          <a:extLst>
            <a:ext uri="{FF2B5EF4-FFF2-40B4-BE49-F238E27FC236}">
              <a16:creationId xmlns:a16="http://schemas.microsoft.com/office/drawing/2014/main" id="{46ACF5F9-627A-4C97-9E09-7DD683473AEA}"/>
            </a:ext>
          </a:extLst>
        </xdr:cNvPr>
        <xdr:cNvSpPr txBox="1"/>
      </xdr:nvSpPr>
      <xdr:spPr>
        <a:xfrm>
          <a:off x="1124214" y="5917672"/>
          <a:ext cx="10239375" cy="645318"/>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u="none">
              <a:solidFill>
                <a:schemeClr val="dk1"/>
              </a:solidFill>
              <a:effectLst/>
              <a:latin typeface="+mn-lt"/>
              <a:ea typeface="+mn-ea"/>
              <a:cs typeface="+mn-cs"/>
            </a:rPr>
            <a:t>This tool is not intended to replace BRWV’s Search Services</a:t>
          </a:r>
          <a:r>
            <a:rPr lang="en-US" sz="1600" b="0" u="none">
              <a:solidFill>
                <a:schemeClr val="dk1"/>
              </a:solidFill>
              <a:effectLst/>
              <a:latin typeface="+mn-lt"/>
              <a:ea typeface="+mn-ea"/>
              <a:cs typeface="+mn-cs"/>
            </a:rPr>
            <a:t>,</a:t>
          </a:r>
          <a:r>
            <a:rPr lang="en-US" sz="1600" b="0" u="none" baseline="0">
              <a:solidFill>
                <a:schemeClr val="dk1"/>
              </a:solidFill>
              <a:effectLst/>
              <a:latin typeface="+mn-lt"/>
              <a:ea typeface="+mn-ea"/>
              <a:cs typeface="+mn-cs"/>
            </a:rPr>
            <a:t> which has the most up-to-date program listings and contact information. Access Search Services here:</a:t>
          </a:r>
          <a:r>
            <a:rPr lang="en-US" sz="1600">
              <a:solidFill>
                <a:schemeClr val="dk1"/>
              </a:solidFill>
              <a:effectLst/>
              <a:latin typeface="+mn-lt"/>
              <a:ea typeface="+mn-ea"/>
              <a:cs typeface="+mn-cs"/>
            </a:rPr>
            <a:t> </a:t>
          </a:r>
          <a:r>
            <a:rPr lang="en-US" sz="1600" u="sng" strike="noStrike">
              <a:solidFill>
                <a:srgbClr val="003399"/>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http://bridgingresourceswv.org/</a:t>
          </a:r>
          <a:endParaRPr lang="en-US" sz="1600">
            <a:solidFill>
              <a:srgbClr val="003399"/>
            </a:solidFill>
            <a:effectLst/>
            <a:latin typeface="+mn-lt"/>
            <a:ea typeface="+mn-ea"/>
            <a:cs typeface="+mn-cs"/>
          </a:endParaRPr>
        </a:p>
      </xdr:txBody>
    </xdr:sp>
    <xdr:clientData/>
  </xdr:twoCellAnchor>
  <xdr:twoCellAnchor>
    <xdr:from>
      <xdr:col>1</xdr:col>
      <xdr:colOff>42333</xdr:colOff>
      <xdr:row>30</xdr:row>
      <xdr:rowOff>139436</xdr:rowOff>
    </xdr:from>
    <xdr:to>
      <xdr:col>9</xdr:col>
      <xdr:colOff>37041</xdr:colOff>
      <xdr:row>32</xdr:row>
      <xdr:rowOff>120384</xdr:rowOff>
    </xdr:to>
    <xdr:sp macro="" textlink="">
      <xdr:nvSpPr>
        <xdr:cNvPr id="2" name="TextBox 4">
          <a:hlinkClick xmlns:r="http://schemas.openxmlformats.org/officeDocument/2006/relationships" r:id="rId3"/>
          <a:extLst>
            <a:ext uri="{FF2B5EF4-FFF2-40B4-BE49-F238E27FC236}">
              <a16:creationId xmlns:a16="http://schemas.microsoft.com/office/drawing/2014/main" id="{8C382794-2DE9-4935-8075-DF8F1503FB71}"/>
            </a:ext>
          </a:extLst>
        </xdr:cNvPr>
        <xdr:cNvSpPr txBox="1"/>
      </xdr:nvSpPr>
      <xdr:spPr>
        <a:xfrm>
          <a:off x="1121833" y="6701103"/>
          <a:ext cx="10239375" cy="361948"/>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dk1"/>
              </a:solidFill>
              <a:effectLst/>
              <a:latin typeface="+mn-lt"/>
              <a:ea typeface="+mn-ea"/>
              <a:cs typeface="+mn-cs"/>
            </a:rPr>
            <a:t>Email </a:t>
          </a:r>
          <a:r>
            <a:rPr lang="en-US" sz="1600" u="sng">
              <a:solidFill>
                <a:srgbClr val="003399"/>
              </a:solidFill>
              <a:effectLst/>
              <a:latin typeface="+mn-lt"/>
              <a:ea typeface="+mn-ea"/>
              <a:cs typeface="+mn-cs"/>
            </a:rPr>
            <a:t>BRWV@metroaaa.com</a:t>
          </a:r>
          <a:r>
            <a:rPr lang="en-US" sz="1600">
              <a:solidFill>
                <a:schemeClr val="dk1"/>
              </a:solidFill>
              <a:effectLst/>
              <a:latin typeface="+mn-lt"/>
              <a:ea typeface="+mn-ea"/>
              <a:cs typeface="+mn-cs"/>
            </a:rPr>
            <a:t> with questions about the tool or to update your organization's</a:t>
          </a:r>
          <a:r>
            <a:rPr lang="en-US" sz="1600" baseline="0">
              <a:solidFill>
                <a:schemeClr val="dk1"/>
              </a:solidFill>
              <a:effectLst/>
              <a:latin typeface="+mn-lt"/>
              <a:ea typeface="+mn-ea"/>
              <a:cs typeface="+mn-cs"/>
            </a:rPr>
            <a:t> programs and services</a:t>
          </a:r>
          <a:r>
            <a:rPr lang="en-US" sz="1600">
              <a:solidFill>
                <a:schemeClr val="dk1"/>
              </a:solidFill>
              <a:effectLst/>
              <a:latin typeface="+mn-lt"/>
              <a:ea typeface="+mn-ea"/>
              <a:cs typeface="+mn-cs"/>
            </a:rPr>
            <a:t>. </a:t>
          </a:r>
        </a:p>
      </xdr:txBody>
    </xdr:sp>
    <xdr:clientData/>
  </xdr:twoCellAnchor>
  <xdr:twoCellAnchor>
    <xdr:from>
      <xdr:col>10</xdr:col>
      <xdr:colOff>264583</xdr:colOff>
      <xdr:row>12</xdr:row>
      <xdr:rowOff>10582</xdr:rowOff>
    </xdr:from>
    <xdr:to>
      <xdr:col>12</xdr:col>
      <xdr:colOff>99142</xdr:colOff>
      <xdr:row>24</xdr:row>
      <xdr:rowOff>108858</xdr:rowOff>
    </xdr:to>
    <xdr:sp macro="" textlink="">
      <xdr:nvSpPr>
        <xdr:cNvPr id="7" name="TextBox 1">
          <a:extLst>
            <a:ext uri="{FF2B5EF4-FFF2-40B4-BE49-F238E27FC236}">
              <a16:creationId xmlns:a16="http://schemas.microsoft.com/office/drawing/2014/main" id="{430849FF-4FC4-45DD-80B0-A981EAA74B38}"/>
            </a:ext>
          </a:extLst>
        </xdr:cNvPr>
        <xdr:cNvSpPr txBox="1"/>
      </xdr:nvSpPr>
      <xdr:spPr>
        <a:xfrm>
          <a:off x="11680976" y="2677582"/>
          <a:ext cx="3005023" cy="3568097"/>
        </a:xfrm>
        <a:prstGeom prst="rect">
          <a:avLst/>
        </a:prstGeom>
        <a:solidFill>
          <a:schemeClr val="lt1"/>
        </a:solidFill>
        <a:ln w="38100" cmpd="sng">
          <a:solidFill>
            <a:srgbClr val="0A64E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dk1"/>
              </a:solidFill>
              <a:effectLst/>
              <a:latin typeface="+mn-lt"/>
              <a:ea typeface="+mn-ea"/>
              <a:cs typeface="+mn-cs"/>
            </a:rPr>
            <a:t>Tips</a:t>
          </a:r>
        </a:p>
        <a:p>
          <a:endParaRPr lang="en-US" sz="1000" b="0">
            <a:solidFill>
              <a:schemeClr val="dk1"/>
            </a:solidFill>
            <a:effectLst/>
            <a:latin typeface="+mn-lt"/>
            <a:ea typeface="+mn-ea"/>
            <a:cs typeface="+mn-cs"/>
          </a:endParaRPr>
        </a:p>
        <a:p>
          <a:r>
            <a:rPr lang="en-US" sz="1800" baseline="0">
              <a:solidFill>
                <a:schemeClr val="dk1"/>
              </a:solidFill>
              <a:effectLst/>
              <a:latin typeface="+mn-lt"/>
              <a:ea typeface="+mn-ea"/>
              <a:cs typeface="+mn-cs"/>
            </a:rPr>
            <a:t>Selecting a </a:t>
          </a:r>
          <a:r>
            <a:rPr lang="en-US" sz="1800" i="1" baseline="0">
              <a:solidFill>
                <a:schemeClr val="dk1"/>
              </a:solidFill>
              <a:effectLst/>
              <a:latin typeface="+mn-lt"/>
              <a:ea typeface="+mn-ea"/>
              <a:cs typeface="+mn-cs"/>
            </a:rPr>
            <a:t>County of Residence</a:t>
          </a:r>
          <a:r>
            <a:rPr lang="en-US" sz="1800" baseline="0">
              <a:solidFill>
                <a:schemeClr val="dk1"/>
              </a:solidFill>
              <a:effectLst/>
              <a:latin typeface="+mn-lt"/>
              <a:ea typeface="+mn-ea"/>
              <a:cs typeface="+mn-cs"/>
            </a:rPr>
            <a:t> will not limit your matches to only that county. It will prioritize the selected county and list programs available in that county first. </a:t>
          </a:r>
        </a:p>
        <a:p>
          <a:endParaRPr lang="en-US" sz="10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800">
              <a:solidFill>
                <a:schemeClr val="dk1"/>
              </a:solidFill>
              <a:effectLst/>
              <a:latin typeface="+mn-lt"/>
              <a:ea typeface="+mn-ea"/>
              <a:cs typeface="+mn-cs"/>
            </a:rPr>
            <a:t>If</a:t>
          </a:r>
          <a:r>
            <a:rPr lang="en-US" sz="1800" baseline="0">
              <a:solidFill>
                <a:schemeClr val="dk1"/>
              </a:solidFill>
              <a:effectLst/>
              <a:latin typeface="+mn-lt"/>
              <a:ea typeface="+mn-ea"/>
              <a:cs typeface="+mn-cs"/>
            </a:rPr>
            <a:t> no programs are displayed on the </a:t>
          </a:r>
          <a:r>
            <a:rPr lang="en-US" sz="1800" i="1" baseline="0">
              <a:solidFill>
                <a:schemeClr val="dk1"/>
              </a:solidFill>
              <a:effectLst/>
              <a:latin typeface="+mn-lt"/>
              <a:ea typeface="+mn-ea"/>
              <a:cs typeface="+mn-cs"/>
            </a:rPr>
            <a:t>Military &amp; Veteran Matches</a:t>
          </a:r>
          <a:r>
            <a:rPr lang="en-US" sz="1800" baseline="0">
              <a:solidFill>
                <a:schemeClr val="dk1"/>
              </a:solidFill>
              <a:effectLst/>
              <a:latin typeface="+mn-lt"/>
              <a:ea typeface="+mn-ea"/>
              <a:cs typeface="+mn-cs"/>
            </a:rPr>
            <a:t> tab, try modifying your selections. </a:t>
          </a:r>
          <a:endParaRPr lang="en-US" sz="1800">
            <a:effectLst/>
          </a:endParaRPr>
        </a:p>
        <a:p>
          <a:endParaRPr lang="en-US" sz="1800">
            <a:solidFill>
              <a:schemeClr val="dk1"/>
            </a:solidFill>
            <a:effectLst/>
            <a:latin typeface="+mn-lt"/>
            <a:ea typeface="+mn-ea"/>
            <a:cs typeface="+mn-cs"/>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Kristen Vangeloff" id="{8B70BDD1-CDBE-47FD-9326-A7C5CB8CC40C}" userId="Kristen Vangeloff" providerId="None"/>
  <person displayName="McMahon, Madeline" id="{3654D701-425E-4A7D-8075-1B59C9AF04F3}" userId="madeline.mcmahon@lewin.com" providerId="PeoplePicker"/>
  <person displayName="McMahon, Madeline" id="{89C82781-7071-47EE-9923-6FFD09536CF1}" userId="S::madeline.mcmahon@lewin.com::7dce486a-2331-4ae2-9836-bf8d4af52e0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D00BC8-3E13-478B-AC28-663D4AECDFFA}" name="ProgramsTable" displayName="ProgramsTable" ref="A3:CG1417" totalsRowShown="0" headerRowDxfId="61" dataDxfId="59" headerRowBorderDxfId="60">
  <autoFilter ref="A3:CG1417" xr:uid="{69D00BC8-3E13-478B-AC28-663D4AECDFFA}">
    <filterColumn colId="66">
      <filters>
        <filter val="Yes"/>
      </filters>
    </filterColumn>
  </autoFilter>
  <tableColumns count="85">
    <tableColumn id="1" xr3:uid="{94A00C42-7827-4B42-B2D2-457AF118B2F5}" name="ID" dataDxfId="58"/>
    <tableColumn id="2" xr3:uid="{0007F702-6BDC-4ECA-B6FA-A490441EFE22}" name="BRWV Partner" dataDxfId="57"/>
    <tableColumn id="3" xr3:uid="{C22CDF5A-FD8D-4524-A8AB-6B0E6E76ADB3}" name="Organization Name" dataDxfId="56"/>
    <tableColumn id="4" xr3:uid="{C9255FE6-9FD4-4F7E-9B76-073B7A4227E2}" name="Program" dataDxfId="55"/>
    <tableColumn id="5" xr3:uid="{D881F94E-54BB-4412-9782-088BEC681535}" name="Website" dataDxfId="54"/>
    <tableColumn id="41" xr3:uid="{4708A3B7-959E-451C-AE2C-CBD1FFCD1685}" name="Services"/>
    <tableColumn id="6" xr3:uid="{8C0BF43F-DDE9-452E-9D17-CB2CC6077435}" name="Type of Service" dataDxfId="53"/>
    <tableColumn id="7" xr3:uid="{370041DB-1F98-4D65-8106-2C3C6450F99D}" name="Program Includes Services for Caregivers" dataDxfId="52"/>
    <tableColumn id="8" xr3:uid="{EC4571AC-085F-4D19-8DB2-A605FFE67DF9}" name="Program May Require Caregiver to be Unpaid" dataDxfId="51"/>
    <tableColumn id="65" xr3:uid="{AB5BA5C9-F824-4756-AD43-CD304BF68F74}" name="Cost Share"/>
    <tableColumn id="64" xr3:uid="{B0FD666E-4D9D-4B09-8B0B-5B8A7554BC6C}" name="Income or Asset Eligibility"/>
    <tableColumn id="11" xr3:uid="{984F948E-F264-46EA-852C-7BB7F68D9003}" name="Age Eligibility" dataDxfId="50"/>
    <tableColumn id="12" xr3:uid="{5E50555B-FC8E-4278-8106-16B6A70CEEC8}" name="Age Min" dataDxfId="49"/>
    <tableColumn id="13" xr3:uid="{655E138D-58F2-4162-BEB2-E9115F56B486}" name="Age Max" dataDxfId="48"/>
    <tableColumn id="42" xr3:uid="{024F8BD0-5A77-4534-B080-0338B749FE06}" name="Age Other Requirement"/>
    <tableColumn id="60" xr3:uid="{2B76CA82-0757-49FE-8AE8-85B4A70DBE97}" name="Functional Needs, Disabilities, and Medical Conditions"/>
    <tableColumn id="58" xr3:uid="{8D902D37-84B7-4071-831D-EDB0866B58D2}" name="Veteran Eligibility"/>
    <tableColumn id="61" xr3:uid="{FA983B3B-3237-4F53-8E6D-7B345A45EF1D}" name="Disability and/or Functional Status"/>
    <tableColumn id="59" xr3:uid="{14B4C331-A086-4FC4-8C29-002E411B4774}" name="Medical Eligibility"/>
    <tableColumn id="14" xr3:uid="{39DF0B87-234D-4A29-AA06-75F30F9E123D}" name="Geographic Coverage" dataDxfId="47"/>
    <tableColumn id="85" xr3:uid="{9BBE5D56-9061-4562-95FB-157DA42C42C9}" name="Income-based cost share"/>
    <tableColumn id="86" xr3:uid="{3DFE8FF0-EDEC-447A-93E9-618E21A7B0A8}" name="Voluntary Contribution"/>
    <tableColumn id="87" xr3:uid="{A4BB5DCF-DB0E-41DE-B589-401CF181A2C3}" name="Set Fee or Copay"/>
    <tableColumn id="88" xr3:uid="{B0A56784-6D9E-417E-BD92-B3A2FF637D5F}" name="Copay Based on Disability Status or Financial Information"/>
    <tableColumn id="89" xr3:uid="{DBE1C65D-3FCC-49E0-9B90-250C66F9D56E}" name="No Income - Not Working"/>
    <tableColumn id="90" xr3:uid="{4A2920E7-6044-417C-9D1B-8B7E15CA5D43}" name="At or below 125% FPL"/>
    <tableColumn id="79" xr3:uid="{505502C3-9C7B-4908-AD4D-4183C793FCE5}" name="No cost if under 200% FPL"/>
    <tableColumn id="80" xr3:uid="{389ED924-1AFA-44AD-AD00-15809A0B1476}" name="300% of the SSI Federal Benefit Rate"/>
    <tableColumn id="81" xr3:uid="{DA4C21E3-739B-44A5-B91F-4B7152FB4E46}" name="At or below 80% of the Area Median Income"/>
    <tableColumn id="82" xr3:uid="{51975C97-9A23-495E-B9D6-3577C147BFF2}" name="At or below the Area Median Income"/>
    <tableColumn id="83" xr3:uid="{2AD3A900-482D-4CB5-A63E-4BA895511ED5}" name="Low Income"/>
    <tableColumn id="84" xr3:uid="{6B3C73C9-57B6-49C9-BC8E-501BE93E46AC}" name="Moderate Income"/>
    <tableColumn id="76" xr3:uid="{ED7777A4-C839-486F-A92F-9515FE88F70C}" name="Receive/entitled to receive SSI/SSDI"/>
    <tableColumn id="77" xr3:uid="{5B6309E7-B0DD-4C39-B126-1A49F0CA3AC7}" name="Mediciad Member"/>
    <tableColumn id="78" xr3:uid="{36A63372-E6C5-4BBD-990F-FF22675DA8C6}" name="Medicaid Waiver Member"/>
    <tableColumn id="75" xr3:uid="{079E9019-211C-4F1E-A234-CD32BD9C0FB8}" name="Child's assets may not exceed $2,000 (excluding residence and furnishings)"/>
    <tableColumn id="74" xr3:uid="{29160B44-368C-4E0A-A26B-FBCD4E39671C}" name="Receives VA Pension"/>
    <tableColumn id="73" xr3:uid="{C7AE800B-1D66-4E2D-B8EF-37B406524B8B}" name="Owns Home"/>
    <tableColumn id="40" xr3:uid="{BF9E4A13-581D-4D84-A274-C7E205D2FF04}" name="Developmental Disability" dataDxfId="46"/>
    <tableColumn id="38" xr3:uid="{8A974B2F-AEFE-415E-A098-7D2D5D935B37}" name="Intellectual Disability" dataDxfId="45"/>
    <tableColumn id="16" xr3:uid="{5E50CE7A-E1DD-45B6-9CCF-903BB9E5D25D}" name="Physical Disability" dataDxfId="44"/>
    <tableColumn id="17" xr3:uid="{C73362ED-C43D-4111-88BA-098746CA525D}" name="SSI/SSDI-Qualifying Disability" dataDxfId="43"/>
    <tableColumn id="18" xr3:uid="{F067D980-A318-4D80-A18A-D6FFAC15B292}" name="Mental, Behavioral, or Emotional Health" dataDxfId="42"/>
    <tableColumn id="19" xr3:uid="{42873462-4D48-4F63-A8C5-834FAAE23E8A}" name="Alzheimer's Disease and Related Dementias" dataDxfId="41"/>
    <tableColumn id="20" xr3:uid="{57CE56F6-D196-4379-AC7B-BB387CBAFD8A}" name="Substance Use Disorder" dataDxfId="40"/>
    <tableColumn id="21" xr3:uid="{BB61E4AF-A5D5-46D0-9FE3-702F18252D27}" name="Traumatic Brain Injury" dataDxfId="39"/>
    <tableColumn id="22" xr3:uid="{42A6C76E-080E-477D-9DCC-2F30CDD2F057}" name="Spinal Cord Injury" dataDxfId="38"/>
    <tableColumn id="23" xr3:uid="{D63BD600-5C97-4ACD-B297-0BD8C66C6C52}" name="Blind or Visually Impaired" dataDxfId="37"/>
    <tableColumn id="24" xr3:uid="{8D90AAA6-10B7-4263-9B81-04F74B85A14F}" name="Deaf or Hard of Hearing" dataDxfId="36"/>
    <tableColumn id="25" xr3:uid="{692DFE9D-3EA3-4D6B-A83A-871C7A2688D1}" name="Other Chronic Disabilities or Chronic Health Issues" dataDxfId="35"/>
    <tableColumn id="26" xr3:uid="{FB70AD06-36B6-4F89-B3E3-39BBF28A54F9}" name="Other Major Medical Conditions" dataDxfId="34"/>
    <tableColumn id="27" xr3:uid="{D93C1E7E-9B4E-4D4F-9188-7F114DB1F90D}" name="Requires Assistive Technology" dataDxfId="33"/>
    <tableColumn id="28" xr3:uid="{B0B08E72-CFD8-4E7E-8D7F-E448C4AF04A4}" name="Requires Assistance with Activities of Daily Living" dataDxfId="32"/>
    <tableColumn id="29" xr3:uid="{1E11C3CE-9155-4EEE-ABD7-D8964E6A2285}" name="Meets Hospital Level of Care" dataDxfId="31"/>
    <tableColumn id="30" xr3:uid="{6E150B7C-5A31-4F79-94CE-1FD2077D7BD3}" name="Meets Nursing Facility Level of Care" dataDxfId="30"/>
    <tableColumn id="31" xr3:uid="{C3657C03-6787-4CA2-8033-4035B10C4B5A}" name="Meets Psychiatric Facility Level of Care" dataDxfId="29"/>
    <tableColumn id="32" xr3:uid="{B9818D2C-436C-4EC5-8E27-EF6544653A61}" name="Meets Intermediate Care Facilitiy for Individuals with Intellectual Disabilities (ICF/IID) Level of Care" dataDxfId="28"/>
    <tableColumn id="33" xr3:uid="{3C45D3D0-3ABF-4B75-8A7E-444C71B72E23}" name="Currently in an Institution (e.g., Hospital, Nursing Home, Psychiatric Facility, Intermediate Care Facilitiy for Individuals with Intellectual Disabilities (ICF/IID), Rehabilitation Facilitiy, Assisted Living Residence)" dataDxfId="27"/>
    <tableColumn id="35" xr3:uid="{0BAB7B6F-B6A6-4EF1-8688-28B387DCD43E}" name="At Risk of Institutionalization" dataDxfId="26"/>
    <tableColumn id="36" xr3:uid="{B1EFDBBC-214D-47FE-B482-5E96AD295AC1}" name="Eligible for Individualized Education Programs (IEPs)" dataDxfId="25"/>
    <tableColumn id="37" xr3:uid="{F39E77CB-B0E6-4C7A-9091-204C6395AD62}" name="Medical Necessity Determined through Prior Authorization" dataDxfId="24"/>
    <tableColumn id="39" xr3:uid="{1CFB12A4-65B7-4A4F-8E60-EC1992C49DDE}" name="Caregivers, Family Members, Advocates, or Practitioners of an Individual with Disabilities or Medical Conditions" dataDxfId="23"/>
    <tableColumn id="46" xr3:uid="{72766B38-34AA-46E9-B6C1-D605AC5023CD}" name="Veteran?" dataDxfId="22"/>
    <tableColumn id="62" xr3:uid="{5E269FE2-0BB2-4660-A8A9-B19F012A9D85}" name="Currently Serving?" dataDxfId="21"/>
    <tableColumn id="50" xr3:uid="{D67AA894-8F33-4601-87BF-AB4030BE6F68}" name="Veteran Enrolled in VA Health System" dataDxfId="20"/>
    <tableColumn id="66" xr3:uid="{B781AC19-B06A-48D2-8F91-E88900D60F4A}" name="Disabled Veteran?" dataDxfId="19"/>
    <tableColumn id="43" xr3:uid="{253C5FA4-0BB7-400C-9876-86F383C90280}" name="LTSS Services Match" dataDxfId="18">
      <calculatedColumnFormula>IF(OR(BO$2=0, BO$2=""), "N/A", IF(ISNUMBER(SEARCH(UPPER(BO$2), UPPER(ProgramsTable[[#This Row],[Type of Service]]))), "Yes", "No"))</calculatedColumnFormula>
    </tableColumn>
    <tableColumn id="47" xr3:uid="{47588B42-2FA6-4679-ADB2-E6A232AEE25E}" name="LTSS Geographic Match" dataDxfId="17">
      <calculatedColumnFormula>IF(BP$2=0, "N/A", IF(ISNUMBER(SEARCH(TRIM(BP$2), ProgramsTable[[#This Row],[Geographic Coverage]])), "Yes", "No"))</calculatedColumnFormula>
    </tableColumn>
    <tableColumn id="48" xr3:uid="{53EC959D-B82C-44EE-830D-0C93E4E640C3}" name="Second LTSS Geographic Match" dataDxfId="16">
      <calculatedColumnFormula>IF(BQ$2=0, "N/A", IF(ISNUMBER(SEARCH(TRIM(BQ$2), ProgramsTable[[#This Row],[Geographic Coverage]])), "Yes", "No"))</calculatedColumnFormula>
    </tableColumn>
    <tableColumn id="70" xr3:uid="{85C01A86-3DBF-41AD-B29D-D90CF03C7E8D}" name="Services Provided in Your County? (LTSS)" dataDxfId="15">
      <calculatedColumnFormula>IF(AND(BP$2=0, BQ$2=0), "*Required - Please Make a Selection*", IF(OR(ISNUMBER(SEARCH(TRIM(BP$2), ProgramsTable[[#This Row],[Geographic Coverage]])), ISNUMBER(SEARCH(TRIM(BQ$2), ProgramsTable[[#This Row],[Geographic Coverage]]))), "Yes", "No"))</calculatedColumnFormula>
    </tableColumn>
    <tableColumn id="54" xr3:uid="{2ED5A0A4-1808-42DF-943E-76D25AAC75B1}" name="LTSS Age Match" dataDxfId="14">
      <calculatedColumnFormula>IF(OR(BS$2="",BS$2=0), "N/A", IF(AND(ProgramsTable[[#This Row],[Age Min]]= "None", ProgramsTable[[#This Row],[Age Max]]= "None"), "Yes", IF(AND(BS$2&gt;=ProgramsTable[[#This Row],[Age Min]], BS$2&lt;=ProgramsTable[[#This Row],[Age Max]]), "Yes", "No")))</calculatedColumnFormula>
    </tableColumn>
    <tableColumn id="63" xr3:uid="{24C3C0A0-6962-46D2-9D2E-AAA9BE13C486}" name="LTSS Functional Status Match" dataDxfId="13">
      <calculatedColumnFormula array="1">IF(COUNTIF(AM$2:BJ$2,"Yes")=0,"N/A",IF(SUMPRODUCT(--(AM$2:BJ$2="Yes"),--(ProgramsTable[[#This Row],[Developmental Disability]:[Caregivers, Family Members, Advocates, or Practitioners of an Individual with Disabilities or Medical Conditions]]="Yes"))&gt;0,"Yes","No"))</calculatedColumnFormula>
    </tableColumn>
    <tableColumn id="68" xr3:uid="{C4FA75C3-A228-48C5-9D78-5CB24A4B5D33}" name="LTSS Criteria Match" dataDxfId="12">
      <calculatedColumnFormula>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calculatedColumnFormula>
    </tableColumn>
    <tableColumn id="44" xr3:uid="{77697CC6-C6B6-4C70-ACF5-E218E136CD29}" name="Caregiver Services Match" dataDxfId="11">
      <calculatedColumnFormula>IF(BV$2=0, "N/A", IF(ISNUMBER(SEARCH(UPPER(BV$2), UPPER(ProgramsTable[[#This Row],[Type of Service]]))), "Yes", "No"))</calculatedColumnFormula>
    </tableColumn>
    <tableColumn id="49" xr3:uid="{5BEB985B-94FC-4266-BB66-9A0127647665}" name="Caregiver Geographic Match" dataDxfId="10">
      <calculatedColumnFormula>IF(BW$2=0, "N/A", IF(ISNUMBER(SEARCH(TRIM(BW$2), ProgramsTable[[#This Row],[Geographic Coverage]])), "Yes", "No"))</calculatedColumnFormula>
    </tableColumn>
    <tableColumn id="51" xr3:uid="{27A4DF50-432D-4208-BD79-2B53E32FCF9C}" name="Second Caregiver Geographic Match" dataDxfId="9">
      <calculatedColumnFormula>IF(BX$2=0, "N/A", IF(ISNUMBER(SEARCH(TRIM(BX$2), ProgramsTable[[#This Row],[Geographic Coverage]])), "Yes", "No"))</calculatedColumnFormula>
    </tableColumn>
    <tableColumn id="71" xr3:uid="{E8AFD5F2-D12A-4281-BA07-CF241BA92FB9}" name="Services Provided in Your County? (Caregiver)" dataDxfId="8">
      <calculatedColumnFormula>IF(AND(BW$2=0, BX$2=0), "*Required - Please Make a Selection*", IF(OR(ISNUMBER(SEARCH(TRIM(BW$2), ProgramsTable[[#This Row],[Geographic Coverage]])), ISNUMBER(SEARCH(TRIM(BX$2), ProgramsTable[[#This Row],[Geographic Coverage]]))), "Yes", "No"))</calculatedColumnFormula>
    </tableColumn>
    <tableColumn id="56" xr3:uid="{F6BAE65D-2522-48BE-9340-C5EC7651917B}" name="Program May Require Caregiver to be Unpaid  Match" dataDxfId="7">
      <calculatedColumnFormula>IF(I$2=0, "N/A", IF(I$2="Yes", IF(ProgramsTable[[#This Row],[Program Includes Services for Caregivers]]="Yes", IF(ProgramsTable[[#This Row],[Program May Require Caregiver to be Unpaid]]="No", "Yes", "No"), "No"), "N/A"))</calculatedColumnFormula>
    </tableColumn>
    <tableColumn id="69" xr3:uid="{C2628238-3E9E-49B4-8384-B6CEB59EA143}" name="Caregiver Criteria Match" dataDxfId="6">
      <calculatedColumnFormula>IF(AND(OR(ProgramsTable[[#This Row],[Caregiver Services Match]]="Yes", ProgramsTable[[#This Row],[Caregiver Services Match]]="N/A"), OR(ProgramsTable[[#This Row],[Program May Require Caregiver to be Unpaid  Match]]="Yes", ProgramsTable[[#This Row],[Program May Require Caregiver to be Unpaid  Match]]="N/A")),"Yes", "No")</calculatedColumnFormula>
    </tableColumn>
    <tableColumn id="45" xr3:uid="{88958130-3FA6-42FA-AC11-A300DD99B5B5}" name="Military &amp; Veteran Services Match" dataDxfId="5">
      <calculatedColumnFormula>IF(CB$2=0, "N/A", IF(ISNUMBER(SEARCH(TRIM(UPPER(CB$2)), TRIM(UPPER(ProgramsTable[[#This Row],[Type of Service]])))), "Yes", "No"))</calculatedColumnFormula>
    </tableColumn>
    <tableColumn id="52" xr3:uid="{20C7143F-BCA1-49B9-BDCD-CFFA2C482CDB}" name="Military &amp; Veteran  Geographic Match" dataDxfId="4">
      <calculatedColumnFormula>IF(CC$2=0, "N/A", IF(ISNUMBER(SEARCH(TRIM(CC$2), ProgramsTable[[#This Row],[Geographic Coverage]])), "Yes", "No"))</calculatedColumnFormula>
    </tableColumn>
    <tableColumn id="53" xr3:uid="{D9CA9A3F-EBF6-41D9-A531-EB05AFFB7140}" name="Second Military &amp; Veteran  Geographic Match" dataDxfId="3">
      <calculatedColumnFormula>IF(CD$2=0, "N/A", IF(ISNUMBER(SEARCH(TRIM(CD$2), ProgramsTable[[#This Row],[Geographic Coverage]])), "Yes", "No"))</calculatedColumnFormula>
    </tableColumn>
    <tableColumn id="72" xr3:uid="{747FA1C5-E0C8-42EF-A32A-34510E9ADA1B}" name="Services Provided in Your County? (Military &amp; Veteran)" dataDxfId="2">
      <calculatedColumnFormula>IF(AND(CC$2=0, CD$2=0), "*Required - Please Make a Selection*", IF(OR(ISNUMBER(SEARCH(TRIM(CC$2), ProgramsTable[[#This Row],[Geographic Coverage]])), ISNUMBER(SEARCH(TRIM(CD$2), ProgramsTable[[#This Row],[Geographic Coverage]]))), "Yes", "No"))</calculatedColumnFormula>
    </tableColumn>
    <tableColumn id="57" xr3:uid="{B6092D2D-E820-4C8B-BA63-126B351C7E1E}" name="Military &amp; Veteran  Categories Match" dataDxfId="1">
      <calculatedColumnFormula array="1">IF(COUNTIF(BK$2:BN$2, "Yes")=0, "N/A", IF(SUMPRODUCT((BK$2:BN$2="Yes")*(ProgramsTable[[#This Row],[Veteran?]:[Disabled Veteran?]]="Yes"))&gt;0, "Yes", "No"))</calculatedColumnFormula>
    </tableColumn>
    <tableColumn id="67" xr3:uid="{F688CA00-D4B1-428B-AA05-C9728419827D}" name="Military &amp; Veteran  Criteria Match" dataDxfId="0">
      <calculatedColumnFormula>IF(AND(OR(ProgramsTable[[#This Row],[Military &amp; Veteran Services Match]]="Yes", ProgramsTable[[#This Row],[Military &amp; Veteran Services Match]]="N/A"), OR(ProgramsTable[[#This Row],[Military &amp; Veteran  Categories Match]]="Yes", ProgramsTable[[#This Row],[Military &amp; Veteran  Categories Match]]="N/A")), "Yes", "No")</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I3" dT="2025-07-24T16:21:52.88" personId="{8B70BDD1-CDBE-47FD-9326-A7C5CB8CC40C}" id="{190C5933-C6C4-464E-AF43-823E3E9917D9}" done="1">
    <text xml:space="preserve">I think I need to change some of these to N/A. If it doesn’t include services of caregivers, then program may require caregiver to be unpaid should be N/A. @McMahon, Madeline </text>
    <mentions>
      <mention mentionpersonId="{3654D701-425E-4A7D-8075-1B59C9AF04F3}" mentionId="{4C75BAAD-F9F6-4358-A872-476D77C05585}" startIndex="156" length="18"/>
    </mentions>
  </threadedComment>
  <threadedComment ref="A500" dT="2025-07-24T16:01:34.60" personId="{8B70BDD1-CDBE-47FD-9326-A7C5CB8CC40C}" id="{66AC2F61-CACE-4978-9057-8B71135D8090}">
    <text xml:space="preserve">Children with Serious Emotional Disorder Waiver is messed up. @McMahon, Madeline  Can I just correct here or do you think something pulled over incorrectly from another sheet? </text>
    <mentions>
      <mention mentionpersonId="{3654D701-425E-4A7D-8075-1B59C9AF04F3}" mentionId="{4872E6D5-4100-4C3C-80EF-D001EAB74384}" startIndex="62" length="18"/>
    </mentions>
  </threadedComment>
  <threadedComment ref="A500" dT="2025-07-24T16:19:49.22" personId="{89C82781-7071-47EE-9923-6FFD09536CF1}" id="{D90924DA-B650-4111-84C1-72F28B626AB3}" parentId="{66AC2F61-CACE-4978-9057-8B71135D8090}">
    <text xml:space="preserve">Good catch. It seems to have the same issue in this sheet BRWV Partner Programs Eligibility Requirements.xlsx. Edit here and then I can make sure the program inventory is properly archived with your revisions. </text>
    <extLst>
      <x:ext xmlns:xltc2="http://schemas.microsoft.com/office/spreadsheetml/2020/threadedcomments2" uri="{F7C98A9C-CBB3-438F-8F68-D28B6AF4A901}">
        <xltc2:checksum>2485204760</xltc2:checksum>
        <xltc2:hyperlink startIndex="58" length="51" url="https://uhgazure.sharepoint.com/:x:/r/teams/WVStreamlinedEligibility/Shared%20Documents/General/Eligibility%20Workflow%20Resource/BRWV%20Partner%20Programs%20Eligibility%20Requirements.xlsx?d=w1bbc8f02077b4fdbbf368bedcfb6414d&amp;csf=1&amp;web=1&amp;e=0xp1Wq"/>
      </x:ext>
    </extLst>
  </threadedComment>
  <threadedComment ref="A500" dT="2025-07-24T17:18:09.23" personId="{8B70BDD1-CDBE-47FD-9326-A7C5CB8CC40C}" id="{BAFBF321-7763-47CF-8FA6-32FC40037EA8}" parentId="{66AC2F61-CACE-4978-9057-8B71135D8090}">
    <text xml:space="preserve">@McMahon, Madeline  I updated through BO, but didn’t want to mess with the columns you created. Can you check those? </text>
    <mentions>
      <mention mentionpersonId="{3654D701-425E-4A7D-8075-1B59C9AF04F3}" mentionId="{EAE1741F-E538-4A82-B9E9-172E8ED0EF80}" startIndex="0" length="18"/>
    </mentions>
  </threadedComment>
  <threadedComment ref="A500" dT="2025-07-24T17:47:17.09" personId="{89C82781-7071-47EE-9923-6FFD09536CF1}" id="{F5CE8006-D8AD-4C5E-9E48-9EDA04C441DA}" parentId="{66AC2F61-CACE-4978-9057-8B71135D8090}">
    <text>Looks good to me! Thanks for updating.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veterans.wv.gov/facilities/Pages/BenefitsOffices.aspx" TargetMode="External"/><Relationship Id="rId1" Type="http://schemas.openxmlformats.org/officeDocument/2006/relationships/hyperlink" Target="https://veterans.wv.gov/facilities/Pages/BenefitsOffices.aspx" TargetMode="Externa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F43A6-E756-4A43-89AA-C4B9744FDD82}">
  <sheetPr codeName="Sheet1">
    <tabColor rgb="FF0A64E1"/>
  </sheetPr>
  <dimension ref="A2:I33"/>
  <sheetViews>
    <sheetView showGridLines="0" tabSelected="1" zoomScale="80" zoomScaleNormal="80" workbookViewId="0">
      <selection activeCell="E5" sqref="E5"/>
    </sheetView>
  </sheetViews>
  <sheetFormatPr defaultColWidth="9.140625" defaultRowHeight="15" x14ac:dyDescent="0.25"/>
  <cols>
    <col min="1" max="1" width="60.7109375" style="1" customWidth="1"/>
    <col min="2" max="2" width="37.42578125" style="1" customWidth="1"/>
    <col min="3" max="3" width="17" style="1" customWidth="1"/>
    <col min="4" max="4" width="1.42578125" style="1" customWidth="1"/>
    <col min="5" max="5" width="41.42578125" style="1" customWidth="1"/>
    <col min="6" max="6" width="4.28515625" style="1" customWidth="1"/>
    <col min="7" max="7" width="57.140625" style="1" customWidth="1"/>
    <col min="8" max="8" width="2.140625" style="1" customWidth="1"/>
    <col min="9" max="9" width="30.5703125" style="1" customWidth="1"/>
    <col min="10" max="10" width="2.140625" style="1" customWidth="1"/>
    <col min="11" max="11" width="5.7109375" style="1" customWidth="1"/>
    <col min="12" max="12" width="41.85546875" style="1" customWidth="1"/>
    <col min="13" max="13" width="3.140625" style="1" customWidth="1"/>
    <col min="14" max="14" width="25" style="1" customWidth="1"/>
    <col min="15" max="16384" width="9.140625" style="1"/>
  </cols>
  <sheetData>
    <row r="2" spans="1:9" ht="15" customHeight="1" x14ac:dyDescent="0.25"/>
    <row r="3" spans="1:9" ht="30" customHeight="1" x14ac:dyDescent="0.25">
      <c r="B3" s="62" t="s">
        <v>0</v>
      </c>
      <c r="C3" s="62"/>
      <c r="D3" s="62"/>
      <c r="E3" s="62"/>
      <c r="F3" s="62"/>
      <c r="G3" s="62"/>
      <c r="H3" s="62"/>
      <c r="I3" s="62"/>
    </row>
    <row r="4" spans="1:9" ht="9" customHeight="1" x14ac:dyDescent="0.25">
      <c r="F4" s="17"/>
    </row>
    <row r="5" spans="1:9" ht="46.5" customHeight="1" x14ac:dyDescent="0.25">
      <c r="A5" s="5"/>
      <c r="B5" s="63" t="s">
        <v>1</v>
      </c>
      <c r="C5" s="63"/>
      <c r="E5" s="56"/>
      <c r="G5" s="35" t="s">
        <v>1177</v>
      </c>
      <c r="I5" s="56"/>
    </row>
    <row r="6" spans="1:9" ht="5.25" customHeight="1" x14ac:dyDescent="0.35">
      <c r="A6" s="5"/>
      <c r="B6" s="32"/>
      <c r="E6" s="2"/>
      <c r="F6" s="14"/>
      <c r="G6" s="32"/>
      <c r="I6" s="59"/>
    </row>
    <row r="7" spans="1:9" ht="44.25" customHeight="1" x14ac:dyDescent="0.25">
      <c r="B7" s="63" t="s">
        <v>3</v>
      </c>
      <c r="C7" s="63"/>
      <c r="E7" s="60"/>
      <c r="F7" s="14"/>
      <c r="G7" s="35" t="s">
        <v>5</v>
      </c>
      <c r="I7" s="56"/>
    </row>
    <row r="8" spans="1:9" ht="7.5" customHeight="1" x14ac:dyDescent="0.3">
      <c r="A8" s="5"/>
      <c r="E8" s="34"/>
    </row>
    <row r="9" spans="1:9" ht="15" customHeight="1" x14ac:dyDescent="0.25">
      <c r="A9" s="5"/>
      <c r="B9" s="62" t="s">
        <v>6</v>
      </c>
      <c r="C9" s="62"/>
      <c r="D9" s="62"/>
      <c r="E9" s="62"/>
      <c r="F9" s="62"/>
      <c r="G9" s="62"/>
      <c r="H9" s="62"/>
      <c r="I9" s="62"/>
    </row>
    <row r="10" spans="1:9" ht="7.5" customHeight="1" x14ac:dyDescent="0.25">
      <c r="A10" s="5"/>
      <c r="B10" s="62"/>
      <c r="C10" s="62"/>
      <c r="D10" s="62"/>
      <c r="E10" s="62"/>
      <c r="F10" s="62"/>
      <c r="G10" s="62"/>
      <c r="H10" s="62"/>
      <c r="I10" s="62"/>
    </row>
    <row r="11" spans="1:9" ht="9.75" customHeight="1" x14ac:dyDescent="0.25">
      <c r="A11" s="5"/>
      <c r="E11" s="2"/>
      <c r="F11" s="2"/>
    </row>
    <row r="12" spans="1:9" ht="46.5" customHeight="1" x14ac:dyDescent="0.25">
      <c r="A12" s="5"/>
      <c r="B12" s="61" t="s">
        <v>7</v>
      </c>
      <c r="C12" s="61"/>
      <c r="E12" s="56"/>
      <c r="G12" s="54" t="s">
        <v>30</v>
      </c>
      <c r="I12" s="56"/>
    </row>
    <row r="13" spans="1:9" ht="24.95" customHeight="1" x14ac:dyDescent="0.25">
      <c r="A13" s="5"/>
      <c r="B13" s="61" t="s">
        <v>9</v>
      </c>
      <c r="C13" s="61"/>
      <c r="E13" s="56"/>
      <c r="G13" s="50" t="s">
        <v>8</v>
      </c>
      <c r="I13" s="56"/>
    </row>
    <row r="14" spans="1:9" ht="21" x14ac:dyDescent="0.25">
      <c r="A14" s="5"/>
      <c r="B14" s="61" t="s">
        <v>11</v>
      </c>
      <c r="C14" s="61"/>
      <c r="E14" s="56"/>
      <c r="G14" s="50" t="s">
        <v>10</v>
      </c>
      <c r="I14" s="56"/>
    </row>
    <row r="15" spans="1:9" ht="71.25" customHeight="1" x14ac:dyDescent="0.25">
      <c r="A15" s="5"/>
      <c r="B15" s="61" t="s">
        <v>13</v>
      </c>
      <c r="C15" s="61"/>
      <c r="E15" s="56"/>
      <c r="G15" s="50" t="s">
        <v>12</v>
      </c>
      <c r="I15" s="56"/>
    </row>
    <row r="16" spans="1:9" ht="24.95" customHeight="1" x14ac:dyDescent="0.25">
      <c r="A16" s="5"/>
      <c r="B16" s="61" t="s">
        <v>15</v>
      </c>
      <c r="C16" s="61"/>
      <c r="E16" s="56"/>
      <c r="G16" s="50" t="s">
        <v>14</v>
      </c>
      <c r="I16" s="56"/>
    </row>
    <row r="17" spans="1:9" ht="24.95" customHeight="1" x14ac:dyDescent="0.25">
      <c r="A17" s="5"/>
      <c r="B17" s="61" t="s">
        <v>17</v>
      </c>
      <c r="C17" s="61"/>
      <c r="E17" s="56"/>
      <c r="G17" s="50" t="s">
        <v>16</v>
      </c>
      <c r="I17" s="56"/>
    </row>
    <row r="18" spans="1:9" ht="42" x14ac:dyDescent="0.25">
      <c r="A18" s="5"/>
      <c r="B18" s="61" t="s">
        <v>18</v>
      </c>
      <c r="C18" s="61"/>
      <c r="E18" s="56"/>
      <c r="G18" s="50" t="s">
        <v>19</v>
      </c>
      <c r="I18" s="56"/>
    </row>
    <row r="19" spans="1:9" ht="48.75" customHeight="1" x14ac:dyDescent="0.25">
      <c r="A19" s="5"/>
      <c r="B19" s="61" t="s">
        <v>20</v>
      </c>
      <c r="C19" s="61"/>
      <c r="E19" s="56"/>
      <c r="G19" s="50" t="s">
        <v>21</v>
      </c>
      <c r="I19" s="56"/>
    </row>
    <row r="20" spans="1:9" ht="24.95" customHeight="1" x14ac:dyDescent="0.25">
      <c r="A20" s="5"/>
      <c r="B20" s="61" t="s">
        <v>22</v>
      </c>
      <c r="C20" s="61"/>
      <c r="E20" s="56"/>
      <c r="G20" s="50" t="s">
        <v>23</v>
      </c>
      <c r="I20" s="56"/>
    </row>
    <row r="21" spans="1:9" ht="48.75" customHeight="1" x14ac:dyDescent="0.25">
      <c r="A21" s="5"/>
      <c r="B21" s="61" t="s">
        <v>24</v>
      </c>
      <c r="C21" s="61"/>
      <c r="E21" s="56"/>
      <c r="G21" s="50" t="s">
        <v>25</v>
      </c>
      <c r="I21" s="56"/>
    </row>
    <row r="22" spans="1:9" ht="24.95" customHeight="1" x14ac:dyDescent="0.25">
      <c r="A22" s="5"/>
      <c r="B22" s="61" t="s">
        <v>26</v>
      </c>
      <c r="C22" s="61"/>
      <c r="E22" s="56"/>
      <c r="G22" s="50" t="s">
        <v>27</v>
      </c>
      <c r="I22" s="56"/>
    </row>
    <row r="23" spans="1:9" ht="62.25" customHeight="1" x14ac:dyDescent="0.25">
      <c r="A23" s="5"/>
      <c r="B23" s="61" t="s">
        <v>28</v>
      </c>
      <c r="C23" s="61"/>
      <c r="E23" s="56"/>
      <c r="G23" s="50" t="s">
        <v>29</v>
      </c>
      <c r="I23" s="56"/>
    </row>
    <row r="24" spans="1:9" ht="24.95" customHeight="1" x14ac:dyDescent="0.25">
      <c r="A24" s="5"/>
    </row>
    <row r="25" spans="1:9" ht="17.25" x14ac:dyDescent="0.25">
      <c r="A25" s="5"/>
    </row>
    <row r="26" spans="1:9" ht="24" x14ac:dyDescent="0.25">
      <c r="A26" s="33"/>
    </row>
    <row r="27" spans="1:9" ht="17.25" x14ac:dyDescent="0.25">
      <c r="A27" s="5"/>
    </row>
    <row r="28" spans="1:9" ht="17.25" x14ac:dyDescent="0.25">
      <c r="A28" s="5"/>
    </row>
    <row r="29" spans="1:9" ht="17.25" x14ac:dyDescent="0.25">
      <c r="A29" s="5"/>
    </row>
    <row r="30" spans="1:9" ht="17.25" x14ac:dyDescent="0.25">
      <c r="A30" s="5"/>
    </row>
    <row r="31" spans="1:9" ht="17.25" x14ac:dyDescent="0.25">
      <c r="A31" s="5"/>
      <c r="B31" s="5"/>
      <c r="C31" s="5"/>
      <c r="D31" s="5"/>
      <c r="E31" s="5"/>
      <c r="F31" s="5"/>
    </row>
    <row r="32" spans="1:9" ht="17.25" x14ac:dyDescent="0.25">
      <c r="A32" s="5"/>
      <c r="B32" s="5"/>
      <c r="C32" s="5"/>
      <c r="D32" s="5"/>
      <c r="E32" s="5"/>
      <c r="F32" s="5"/>
    </row>
    <row r="33" spans="2:6" ht="17.25" x14ac:dyDescent="0.25">
      <c r="B33" s="5"/>
      <c r="C33" s="5"/>
      <c r="D33" s="5"/>
      <c r="E33" s="5"/>
      <c r="F33" s="5"/>
    </row>
  </sheetData>
  <sheetProtection algorithmName="SHA-512" hashValue="+gKoqjsR0ct5pPiZBVxjZwtGIe7MM6YjgAjGOrEd34g7PbfE1iGkg8Y3SEYYUVE7nj41PFu/MgBnEDmH2wNu3Q==" saltValue="hnDESauP5Yq5TcmYJ5010A==" spinCount="100000" sheet="1" objects="1" scenarios="1" sort="0" autoFilter="0"/>
  <mergeCells count="16">
    <mergeCell ref="B9:I10"/>
    <mergeCell ref="B3:I3"/>
    <mergeCell ref="B12:C12"/>
    <mergeCell ref="B5:C5"/>
    <mergeCell ref="B7:C7"/>
    <mergeCell ref="B13:C13"/>
    <mergeCell ref="B15:C15"/>
    <mergeCell ref="B14:C14"/>
    <mergeCell ref="B23:C23"/>
    <mergeCell ref="B22:C22"/>
    <mergeCell ref="B21:C21"/>
    <mergeCell ref="B20:C20"/>
    <mergeCell ref="B19:C19"/>
    <mergeCell ref="B18:C18"/>
    <mergeCell ref="B17:C17"/>
    <mergeCell ref="B16:C16"/>
  </mergeCells>
  <dataValidations count="2">
    <dataValidation type="list" allowBlank="1" showInputMessage="1" showErrorMessage="1" sqref="E12:E23 I12:I23" xr:uid="{A6AC7945-50AC-47F0-901E-8BFBA588AF17}">
      <formula1>"Yes"</formula1>
    </dataValidation>
    <dataValidation type="whole" allowBlank="1" showInputMessage="1" showErrorMessage="1" sqref="E5:F5 F6:F7" xr:uid="{CEA5F531-703B-4674-BA1E-8BA8CE71BF54}">
      <formula1>0</formula1>
      <formula2>120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7B2CE16F-C5DC-4164-A955-FA4EE94B7ECC}">
          <x14:formula1>
            <xm:f>'Drop-Down Options'!$A$2:$A$55</xm:f>
          </x14:formula1>
          <xm:sqref>I5 I7</xm:sqref>
        </x14:dataValidation>
        <x14:dataValidation type="list" allowBlank="1" showInputMessage="1" showErrorMessage="1" xr:uid="{E19B02A1-F43F-49CB-B69A-2842929C41EC}">
          <x14:formula1>
            <xm:f>'Drop-Down Options'!$B$2:$B$36</xm:f>
          </x14:formula1>
          <xm:sqref>E7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A63D1-CF9F-45E7-ABBD-A89543EE65DA}">
  <sheetPr>
    <tabColor rgb="FF0A64E1"/>
  </sheetPr>
  <dimension ref="A1:U1419"/>
  <sheetViews>
    <sheetView showGridLines="0" zoomScale="85" zoomScaleNormal="85" workbookViewId="0">
      <pane ySplit="1" topLeftCell="A2" activePane="bottomLeft" state="frozen"/>
      <selection pane="bottomLeft" activeCell="D3" sqref="D3"/>
    </sheetView>
  </sheetViews>
  <sheetFormatPr defaultColWidth="9.140625" defaultRowHeight="15" x14ac:dyDescent="0.25"/>
  <cols>
    <col min="1" max="1" width="15.7109375" style="2" customWidth="1"/>
    <col min="2" max="2" width="23" style="2" customWidth="1"/>
    <col min="3" max="6" width="48.5703125" style="2" customWidth="1"/>
    <col min="7" max="7" width="86.140625" style="2" customWidth="1"/>
    <col min="8" max="8" width="24.5703125" style="2" customWidth="1"/>
    <col min="9" max="9" width="42.5703125" style="2" customWidth="1"/>
    <col min="10" max="10" width="6.28515625" style="2" customWidth="1"/>
    <col min="11" max="20" width="9.140625" style="2"/>
    <col min="21" max="21" width="108.7109375" style="2" customWidth="1"/>
    <col min="22" max="16384" width="9.140625" style="2"/>
  </cols>
  <sheetData>
    <row r="1" spans="1:21" s="3" customFormat="1" ht="30" x14ac:dyDescent="0.25">
      <c r="A1" s="16" t="str" cm="1">
        <f t="array" ref="A1:I1">_xlfn.CHOOSECOLS(ProgramsTable[#Headers], _xlfn.XMATCH({"Organization Name","Program","Type of Service","Functional Needs, Disabilities, and Medical Conditions","Cost Share","Income or Asset Eligibility","Geographic Coverage","Services Provided in Your County? (LTSS)","Website"}, ProgramsTable[#Headers]))</f>
        <v>Organization Name</v>
      </c>
      <c r="B1" s="16" t="str">
        <v>Program</v>
      </c>
      <c r="C1" s="16" t="str">
        <v>Type of Service</v>
      </c>
      <c r="D1" s="16" t="str">
        <v>Functional Needs, Disabilities, and Medical Conditions</v>
      </c>
      <c r="E1" s="16" t="str">
        <v>Cost Share</v>
      </c>
      <c r="F1" s="16" t="str">
        <v>Income or Asset Eligibility</v>
      </c>
      <c r="G1" s="16" t="str">
        <v>Geographic Coverage</v>
      </c>
      <c r="H1" s="16" t="str">
        <v>Services Provided in Your County? (LTSS)</v>
      </c>
      <c r="I1" s="16" t="str">
        <v>Website</v>
      </c>
      <c r="T1" s="1"/>
    </row>
    <row r="2" spans="1:21" ht="90" x14ac:dyDescent="0.25">
      <c r="A2" s="15" t="str" cm="1">
        <f t="array" ref="A2:I1374">_xlfn.LET(_xlpm.headers,ProgramsTable[#Headers],_xlpm.selectedCols,_xlfn.XMATCH({"Organization Name","Program","Type of Service","Functional Needs, Disabilities, and Medical Conditions","Cost Share","Income or Asset Eligibility","Geographic Coverage","Services Provided in Your County? (LTSS)","Website"},_xlpm.headers),_xlpm.filteredData,_xlfn._xlws.FILTER(ProgramsTable[],ProgramsTable[LTSS Criteria Match]="yes"),_xlpm.sortedData, _xlfn.SORTBY(_xlpm.filteredData, INDEX(_xlpm.filteredData,,_xlfn.XMATCH("Services Provided in Your County? (LTSS)", _xlpm.headers)),-1), _xlfn.CHOOSECOLS(_xlpm.sortedData,_xlpm.selectedCols))</f>
        <v>Behavioral Health Planning Council</v>
      </c>
      <c r="B2" s="15" t="str">
        <v>West Virginia Leadership Academy</v>
      </c>
      <c r="C2" s="15" t="str">
        <v>Training/Education, Advocacy</v>
      </c>
      <c r="D2" s="15" t="str">
        <v>Adults &amp; adult family members living with mental health and/or substance use disorder histories</v>
      </c>
      <c r="E2" s="15" t="str">
        <v>None</v>
      </c>
      <c r="F2" s="15" t="str">
        <v>None</v>
      </c>
      <c r="G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2" s="15" t="str">
        <v>*Required - Please Make a Selection*</v>
      </c>
      <c r="I2" s="15" t="str">
        <v>https://wvbhpc.org/west-virginia-leadership-academy/</v>
      </c>
      <c r="U2" s="3"/>
    </row>
    <row r="3" spans="1:21" ht="409.5" x14ac:dyDescent="0.25">
      <c r="A3" s="15" t="str">
        <v>Bureau for Behavioral Health</v>
      </c>
      <c r="B3" s="15" t="str">
        <v>Family and Community Support Program</v>
      </c>
      <c r="C3" s="15" t="str">
        <v>Financial or Tax Support, Respite, Transportation, Assistive Technology/Home Modifications, Therapy (Occupational/Physical/Speech/Dietary)</v>
      </c>
      <c r="D3" s="15" t="str">
        <v>Families who have a child or adult with a developmental disability who is living at home are eligible for the program. The term developmental disability means a severe, chronic disability of an individual that is attributable to a mental or physical impairment, or a combination of both, and: 
(A) is manifested before age 22, 
(B) is likely to continue indefinitely, 
(C) results in substantial functional limitations in three or more of the following areas: 
   (a) Self-care 
   (b) Receptive and expressive language 
   (c) Learning 
   (d) Mobility 
   (e) Self-direction 
   (f) Capacity for independent living 
   (g) Economic self-sufficiency; and 
(D)reflects the individual’s need for a combination and sequence of special, interdisciplinary, or generic services, individualized supports, or other forms of assistance that are of lifelong or extended duration and are individually planned and coordinated. A child from birth through age nine who has a substantial developmental delay or specific condition, either from birth or acquired, may be considered to have a developmental disability without meeting three, or more of the criteria described in (C), (a) through (g) if the child, without services and supports, has a high probability of meeting those criteria later in life.</v>
      </c>
      <c r="E3" s="15" t="str">
        <v>Although family income is not a basis for eligibility, cost sharing may be required.</v>
      </c>
      <c r="F3" s="15" t="str">
        <v>None</v>
      </c>
      <c r="G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3" s="15" t="str">
        <v>*Required - Please Make a Selection*</v>
      </c>
      <c r="I3" s="15" t="str">
        <v>https://dhhr.wv.gov/BBH/about/Adult%20Services/Pages/default.aspx; https://dhhr.wv.gov/BBH/DocumentSearch/Adult%20Services/IDD/WV%20Family%20Support%20Program%20Flyer.pdf</v>
      </c>
      <c r="U3" s="3"/>
    </row>
    <row r="4" spans="1:21" ht="390" x14ac:dyDescent="0.25">
      <c r="A4" s="15" t="str">
        <v>Bureau for Behavioral Health</v>
      </c>
      <c r="B4" s="15" t="str">
        <v>I/DD Waitlist Support Grant</v>
      </c>
      <c r="C4" s="15" t="str">
        <v>Adult Day Care, Respite, Mental/Behavioral Health, Assistive Technology/Home Modifications</v>
      </c>
      <c r="D4" s="15" t="str">
        <v>Intellectual Disability or Developmental Disability, or Both  (same as I/DD Waiver); Must have the presence of at least 3 substantial deficits out of the 6 identified major life areas listed below:
-Self-care;
-Receptive or expressive language (communication);
-Learning (functional academics);
-Mobility;
-Self-direction; and,
-Capacity for independent living which includes the following 6 sub-domains: home living, social skills, employment, health and safety, community and leisure activities.  At a minimum, 3 of these sub-domains must be substantially limited to meet the criteria in this major life area.
(Same as I/DD Waiver) Diagnosis of intellectual disability with concurrent substantial deficits manifested prior to age 22 or a related condition which constitutes a severe and chronic disability with concurrent substantial deficits manifested prior to age 22. Diagnosis likely to continue indefinitely. Every applicant must have an initial Independent Psychological Evaluation (IPE) completed by a member of the Independent Psychologist Network (IPN).
ICF/IID level of care</v>
      </c>
      <c r="E4" s="15" t="str">
        <v>None</v>
      </c>
      <c r="F4" s="15" t="str">
        <v>300% of the SSI Federal Benefit Rate (approved for the I/DD Waiver, but not given a slot yet)</v>
      </c>
      <c r="G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 s="15" t="str">
        <v>*Required - Please Make a Selection*</v>
      </c>
      <c r="I4" s="15" t="str">
        <v>https://dhhr.wv.gov/BBH/DocumentSearch/Adult%20Services/IDD/Waitlist%20Grant%20Policy.pdf; https://dhhr.wv.gov/BBH/about/Adult%20Services/Pages/default.aspx</v>
      </c>
      <c r="U4" s="3"/>
    </row>
    <row r="5" spans="1:21" ht="90" x14ac:dyDescent="0.25">
      <c r="A5" s="15" t="str">
        <v>Bureau for Behavioral Health</v>
      </c>
      <c r="B5" s="15" t="str">
        <v>Traumatic Brain Injury Services - Funds for You</v>
      </c>
      <c r="C5" s="15" t="str">
        <v>Assistive Technology/Home Modifications, Case Coordination/Management/Person-Centered Planning, Financial or Tax Support, Caregiver Support, Personal Care</v>
      </c>
      <c r="D5" s="15" t="str">
        <v>Medically confirmed diagnosis of traumatic brain injury or spinal cord injury</v>
      </c>
      <c r="E5" s="15" t="str">
        <v>None</v>
      </c>
      <c r="F5" s="15" t="str">
        <v>None</v>
      </c>
      <c r="G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 s="15" t="str">
        <v>*Required - Please Make a Selection*</v>
      </c>
      <c r="I5" s="15" t="str">
        <v>https://tbi.cedwvu.org/tbi-funds-for-you/; https://tbi.cedwvu.org/media/4541/ffy-policy-updated.pdf</v>
      </c>
      <c r="U5" s="3"/>
    </row>
    <row r="6" spans="1:21" ht="390" x14ac:dyDescent="0.25">
      <c r="A6" s="15" t="str">
        <v>Bureau for Medical Services</v>
      </c>
      <c r="B6" s="15" t="str">
        <v>Intellectual/Developmental Disability Waiver</v>
      </c>
      <c r="C6" s="15" t="str">
        <v>Mental/Behavioral Health, Case Coordination/Management/Person-Centered Planning, Therapy (Occupational/Physical/Speech/Dietary), Respite, Adult Day Care, Transportation, Skilled Nursing, Education/Training</v>
      </c>
      <c r="D6" s="15" t="str">
        <v>Intellectual Disability or Developmental Disability, or Both  (same as I/DD Waiver); Must have the presence of at least 3 substantial deficits out of the 6 identified major life areas listed below:
-Self-care;
-Receptive or expressive language (communication);
-Learning (functional academics);
-Mobility;
-Self-direction; and,
-Capacity for independent living which includes the following 6 sub-domains: home living, social skills, employment, health and safety, community and leisure activities.  At a minimum, 3 of these sub-domains must be substantially limited to meet the criteria in this major life area.
(Same as I/DD Waiver) Diagnosis of intellectual disability with concurrent substantial deficits manifested prior to age 22 or a related condition which constitutes a severe and chronic disability with concurrent substantial deficits manifested prior to age 22. Diagnosis likely to continue indefinitely. Every applicant must have an initial Independent Psychological Evaluation (IPE) completed by a member of the Independent Psychologist Network (IPN).
ICF/IID level of care</v>
      </c>
      <c r="E6" s="15" t="str">
        <v>None</v>
      </c>
      <c r="F6" s="15" t="str">
        <v>300% of the SSI Federal Benefit Rate</v>
      </c>
      <c r="G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6" s="15" t="str">
        <v>*Required - Please Make a Selection*</v>
      </c>
      <c r="I6" s="15" t="str">
        <v>https://dhhr.wv.gov/bms/Programs/WaiverPrograms/IDDW/Pages/default.aspx</v>
      </c>
      <c r="U6" s="3"/>
    </row>
    <row r="7" spans="1:21" ht="105" x14ac:dyDescent="0.25">
      <c r="A7" s="15" t="str">
        <v>Braxton County Senior Citizens Center, Inc.</v>
      </c>
      <c r="B7" s="15" t="str">
        <v>FAIR RESPITE CONGREGATE SERVICES (includes LIFE FAIR SERVICES)</v>
      </c>
      <c r="C7" s="15" t="str">
        <v>Respite</v>
      </c>
      <c r="D7" s="15" t="str">
        <v>Care recipient must have a written diagnosis of Alzheimer's disease or a related dementia</v>
      </c>
      <c r="E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 s="15" t="str">
        <v>Caregiver must be unpaid. The fee for FAIR services depends on the income of the person with dementia or, if married, the combined income of the care receiver and spouse.</v>
      </c>
      <c r="G7" s="15" t="str">
        <v>Braxton</v>
      </c>
      <c r="H7" s="15" t="str">
        <v>*Required - Please Make a Selection*</v>
      </c>
      <c r="I7" s="15" t="str">
        <v>http://www.wvseniorservices.gov/HelpatHome/FAIRFamilyAlzheimersInHomeRespite/tabid/75/Default.aspx</v>
      </c>
      <c r="U7" s="3"/>
    </row>
    <row r="8" spans="1:21" ht="105" x14ac:dyDescent="0.25">
      <c r="A8" s="15" t="str">
        <v>Braxton County Senior Citizens Center, Inc.</v>
      </c>
      <c r="B8" s="15" t="str">
        <v>FAIR RESPITE IN-HOME SERVICES (includes LIFE FAIR SERVICES)</v>
      </c>
      <c r="C8" s="15" t="str">
        <v>Respite</v>
      </c>
      <c r="D8" s="15" t="str">
        <v>Care recipient must have a written diagnosis of Alzheimer's disease or a related dementia</v>
      </c>
      <c r="E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 s="15" t="str">
        <v>Caregiver must be unpaid. The fee for FAIR services depends on the income of the person with dementia or, if married, the combined income of the care receiver and spouse.</v>
      </c>
      <c r="G8" s="15" t="str">
        <v>Braxton</v>
      </c>
      <c r="H8" s="15" t="str">
        <v>*Required - Please Make a Selection*</v>
      </c>
      <c r="I8" s="15" t="str">
        <v>http://www.wvseniorservices.gov/HelpatHome/FAIRFamilyAlzheimersInHomeRespite/tabid/75/Default.aspx</v>
      </c>
      <c r="U8" s="3"/>
    </row>
    <row r="9" spans="1:21" ht="180" x14ac:dyDescent="0.25">
      <c r="A9" s="15" t="str">
        <v>Braxton County Senior Citizens Center, Inc.</v>
      </c>
      <c r="B9" s="15" t="str">
        <v xml:space="preserve">OAA Title IIIE National Family Caregiver Support Program </v>
      </c>
      <c r="C9" s="15" t="str">
        <v>Respite</v>
      </c>
      <c r="D9" s="15" t="str">
        <v>There must be an unpaid caregiver (who is the service recipient) of an at-risk, frail individual at least sixty (60) years old or an individual of any age with a written diagnosis of Alzheimer’s disease or a related dementia.</v>
      </c>
      <c r="E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9" s="15" t="str">
        <v>Braxton</v>
      </c>
      <c r="H9" s="15" t="str">
        <v>*Required - Please Make a Selection*</v>
      </c>
      <c r="I9" s="15" t="str">
        <v>http://www.wvseniorservices.gov/DocumentCenter/ProgramSpecificDocuments/tabid/92/Default.aspx</v>
      </c>
      <c r="U9" s="3"/>
    </row>
    <row r="10" spans="1:21" ht="180" x14ac:dyDescent="0.25">
      <c r="A10" s="15" t="str">
        <v>Braxton County Senior Citizens Center, Inc.</v>
      </c>
      <c r="B10" s="15" t="str">
        <v xml:space="preserve">OAA Title IIIE National Family Caregiver Support Program </v>
      </c>
      <c r="C10" s="15" t="str">
        <v>Respite</v>
      </c>
      <c r="D10" s="15" t="str">
        <v>There must be an unpaid caregiver (who is the service recipient) of an at-risk, frail individual at least sixty (60) years old or an individual of any age with a written diagnosis of Alzheimer’s disease or a related dementia.</v>
      </c>
      <c r="E1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 s="15" t="str">
        <v>In the case of a caregiver service, the income level will be based on the care receiver’s income (the at-risk, frail individual at least sixty (60) years old or an individual of any age with a written diagnosis of Alzheimer’s disease or a related dementia).</v>
      </c>
      <c r="G10" s="15" t="str">
        <v>Braxton</v>
      </c>
      <c r="H10" s="15" t="str">
        <v>*Required - Please Make a Selection*</v>
      </c>
      <c r="I10" s="15" t="str">
        <v>http://www.wvseniorservices.gov/DocumentCenter/ProgramSpecificDocuments/tabid/92/Default.aspx</v>
      </c>
      <c r="U10" s="3"/>
    </row>
    <row r="11" spans="1:21" ht="75" x14ac:dyDescent="0.25">
      <c r="A11" s="15" t="str">
        <v>Braxton County Senior Citizens Center, Inc.</v>
      </c>
      <c r="B11" s="15" t="str">
        <v xml:space="preserve">OAA Title IIIE National Family Caregiver Support Program </v>
      </c>
      <c r="C11" s="15" t="str">
        <v>Training/Education, Caregiver Support</v>
      </c>
      <c r="D11" s="15" t="str">
        <v>There must be an unpaid caregiver (who is the service recipient) of an at-risk, frail individual at least sixty (60) years old or an individual of any age with a written diagnosis of Alzheimer’s disease or a related dementia.</v>
      </c>
      <c r="E11" s="15" t="str">
        <v>None</v>
      </c>
      <c r="F11" s="15" t="str">
        <v>Unpaid caregiver</v>
      </c>
      <c r="G11" s="15" t="str">
        <v>Braxton</v>
      </c>
      <c r="H11" s="15" t="str">
        <v>*Required - Please Make a Selection*</v>
      </c>
      <c r="I11" s="15" t="str">
        <v>http://www.wvseniorservices.gov/DocumentCenter/ProgramSpecificDocuments/tabid/92/Default.aspx</v>
      </c>
      <c r="U11" s="3"/>
    </row>
    <row r="12" spans="1:21" ht="45" x14ac:dyDescent="0.25">
      <c r="A12" s="15" t="str">
        <v>Braxton County Senior Citizens Center, Inc.</v>
      </c>
      <c r="B12" s="15" t="str">
        <v xml:space="preserve">OAA Title IIIE National Family Caregiver Support Program </v>
      </c>
      <c r="C12" s="15" t="str">
        <v>Information/Referral, Caregiver Support</v>
      </c>
      <c r="D12" s="15" t="str">
        <v>None</v>
      </c>
      <c r="E12" s="15" t="str">
        <v>None</v>
      </c>
      <c r="F12" s="15" t="str">
        <v>None</v>
      </c>
      <c r="G12" s="15" t="str">
        <v>Braxton</v>
      </c>
      <c r="H12" s="15" t="str">
        <v>*Required - Please Make a Selection*</v>
      </c>
      <c r="I12" s="15" t="str">
        <v>http://www.wvseniorservices.gov/DocumentCenter/ProgramSpecificDocuments/tabid/92/Default.aspx</v>
      </c>
      <c r="U12" s="3"/>
    </row>
    <row r="13" spans="1:21" ht="45" x14ac:dyDescent="0.25">
      <c r="A13" s="15" t="str">
        <v>Braxton County Senior Citizens Center, Inc.</v>
      </c>
      <c r="B13" s="15" t="str">
        <v xml:space="preserve">OAA Title IIIE National Family Caregiver Support Program </v>
      </c>
      <c r="C13" s="15" t="str">
        <v>Information/Referral, Caregiver Support</v>
      </c>
      <c r="D13" s="15" t="str">
        <v>None</v>
      </c>
      <c r="E13" s="15" t="str">
        <v>None</v>
      </c>
      <c r="F13" s="15" t="str">
        <v>None</v>
      </c>
      <c r="G13" s="15" t="str">
        <v>Braxton</v>
      </c>
      <c r="H13" s="15" t="str">
        <v>*Required - Please Make a Selection*</v>
      </c>
      <c r="I13" s="15" t="str">
        <v>http://www.wvseniorservices.gov/DocumentCenter/ProgramSpecificDocuments/tabid/92/Default.aspx</v>
      </c>
      <c r="U13" s="3"/>
    </row>
    <row r="14" spans="1:21" ht="75" x14ac:dyDescent="0.25">
      <c r="A14" s="15" t="str">
        <v>Braxton County Senior Citizens Center, Inc.</v>
      </c>
      <c r="B14" s="15" t="str">
        <v xml:space="preserve">OAA Title IIIE National Family Caregiver Support Program </v>
      </c>
      <c r="C14" s="15" t="str">
        <v>Caregiver Support</v>
      </c>
      <c r="D14" s="15" t="str">
        <v>Support group must target unpaid caregivers (who is the service recipient) of an at-risk, frail individual at least sixty (60) years old or an individual of any age with a written diagnosis of Alzheimer’s disease or a related dementia.</v>
      </c>
      <c r="E14" s="15" t="str">
        <v>None</v>
      </c>
      <c r="F14" s="15" t="str">
        <v>Unpaid caregiver</v>
      </c>
      <c r="G14" s="15" t="str">
        <v>Braxton</v>
      </c>
      <c r="H14" s="15" t="str">
        <v>*Required - Please Make a Selection*</v>
      </c>
      <c r="I14" s="15" t="str">
        <v>http://www.wvseniorservices.gov/DocumentCenter/ProgramSpecificDocuments/tabid/92/Default.aspx</v>
      </c>
      <c r="U14" s="3"/>
    </row>
    <row r="15" spans="1:21" ht="75" x14ac:dyDescent="0.25">
      <c r="A15" s="15" t="str">
        <v>Braxton County Senior Citizens Center, Inc.</v>
      </c>
      <c r="B15" s="15" t="str">
        <v xml:space="preserve">OAA Title IIIE Older Relative Caregivers (Grandparents and Other Elderly Relative Caregivers) </v>
      </c>
      <c r="C15" s="15" t="str">
        <v>Information/Referral, Caregiver Support</v>
      </c>
      <c r="D15" s="15" t="str">
        <v>The older relative caregiver must live with and be the primary unpaid caregiver for a child or an individual with a disability of any age; The older relative caregiver must be related to the individual they provide care for;</v>
      </c>
      <c r="E15" s="15" t="str">
        <v>None</v>
      </c>
      <c r="F15" s="15" t="str">
        <v>None</v>
      </c>
      <c r="G15" s="15" t="str">
        <v>Braxton</v>
      </c>
      <c r="H15" s="15" t="str">
        <v>*Required - Please Make a Selection*</v>
      </c>
      <c r="I15" s="15" t="str">
        <v>http://www.wvseniorservices.gov/DocumentCenter/ProgramSpecificDocuments/tabid/92/Default.aspx</v>
      </c>
      <c r="U15" s="3"/>
    </row>
    <row r="16" spans="1:21" ht="75" x14ac:dyDescent="0.25">
      <c r="A16" s="15" t="str">
        <v>Braxton County Senior Citizens Center, Inc.</v>
      </c>
      <c r="B16" s="15" t="str">
        <v xml:space="preserve">OAA Title IIIE Older Relative Caregivers (Grandparents and Other Elderly Relative Caregivers) </v>
      </c>
      <c r="C16" s="15" t="str">
        <v>Information/Referral, Caregiver Support</v>
      </c>
      <c r="D16" s="15" t="str">
        <v>The older relative caregiver must live with and be the primary unpaid caregiver for a child or an individual with a disability of any age; The older relative caregiver must be related to the individual they provide care for;</v>
      </c>
      <c r="E16" s="15" t="str">
        <v>None</v>
      </c>
      <c r="F16" s="15" t="str">
        <v>None</v>
      </c>
      <c r="G16" s="15" t="str">
        <v>Braxton</v>
      </c>
      <c r="H16" s="15" t="str">
        <v>*Required - Please Make a Selection*</v>
      </c>
      <c r="I16" s="15" t="str">
        <v>http://www.wvseniorservices.gov/DocumentCenter/ProgramSpecificDocuments/tabid/92/Default.aspx</v>
      </c>
      <c r="U16" s="3"/>
    </row>
    <row r="17" spans="1:21" ht="105" x14ac:dyDescent="0.25">
      <c r="A17" s="15" t="str">
        <v>Braxton County Senior Citizens Center, Inc.</v>
      </c>
      <c r="B17" s="15" t="str">
        <v xml:space="preserve">OAA Title IIIE Older Relative Caregivers (Grandparents and Other Elderly Relative Caregivers) </v>
      </c>
      <c r="C17" s="15" t="str">
        <v>Caregiver Support</v>
      </c>
      <c r="D1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7" s="15" t="str">
        <v>None</v>
      </c>
      <c r="F17" s="15" t="str">
        <v>None</v>
      </c>
      <c r="G17" s="15" t="str">
        <v>Braxton</v>
      </c>
      <c r="H17" s="15" t="str">
        <v>*Required - Please Make a Selection*</v>
      </c>
      <c r="I17" s="15" t="str">
        <v>http://www.wvseniorservices.gov/DocumentCenter/ProgramSpecificDocuments/tabid/92/Default.aspx</v>
      </c>
      <c r="U17" s="3"/>
    </row>
    <row r="18" spans="1:21" ht="105" x14ac:dyDescent="0.25">
      <c r="A18" s="15" t="str">
        <v>CASE WV Aging Program (Mercer County)</v>
      </c>
      <c r="B18" s="15" t="str">
        <v>FAIR RESPITE CONGREGATE SERVICES (includes LIFE FAIR SERVICES)</v>
      </c>
      <c r="C18" s="15" t="str">
        <v>Respite</v>
      </c>
      <c r="D18" s="15" t="str">
        <v>Care recipient must have a written diagnosis of Alzheimer's disease or a related dementia</v>
      </c>
      <c r="E1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8" s="15" t="str">
        <v>Caregiver must be unpaid. The fee for FAIR services depends on the income of the person with dementia or, if married, the combined income of the care receiver and spouse.</v>
      </c>
      <c r="G18" s="15" t="str">
        <v>Mercer</v>
      </c>
      <c r="H18" s="15" t="str">
        <v>*Required - Please Make a Selection*</v>
      </c>
      <c r="I18" s="15" t="str">
        <v>http://www.wvseniorservices.gov/HelpatHome/FAIRFamilyAlzheimersInHomeRespite/tabid/75/Default.aspx</v>
      </c>
      <c r="U18" s="3"/>
    </row>
    <row r="19" spans="1:21" ht="105" x14ac:dyDescent="0.25">
      <c r="A19" s="15" t="str">
        <v>CASE WV Aging Program (Mercer County)</v>
      </c>
      <c r="B19" s="15" t="str">
        <v>FAIR RESPITE IN-HOME SERVICES (includes LIFE FAIR SERVICES)</v>
      </c>
      <c r="C19" s="15" t="str">
        <v>Respite</v>
      </c>
      <c r="D19" s="15" t="str">
        <v>Care recipient must have a written diagnosis of Alzheimer's disease or a related dementia</v>
      </c>
      <c r="E1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9" s="15" t="str">
        <v>Caregiver must be unpaid. The fee for FAIR services depends on the income of the person with dementia or, if married, the combined income of the care receiver and spouse.</v>
      </c>
      <c r="G19" s="15" t="str">
        <v>Mercer</v>
      </c>
      <c r="H19" s="15" t="str">
        <v>*Required - Please Make a Selection*</v>
      </c>
      <c r="I19" s="15" t="str">
        <v>http://www.wvseniorservices.gov/HelpatHome/FAIRFamilyAlzheimersInHomeRespite/tabid/75/Default.aspx</v>
      </c>
      <c r="U19" s="3"/>
    </row>
    <row r="20" spans="1:21" ht="180" x14ac:dyDescent="0.25">
      <c r="A20" s="15" t="str">
        <v>CASE WV Aging Program (Mercer County)</v>
      </c>
      <c r="B20" s="15" t="str">
        <v xml:space="preserve">OAA Title IIIE National Family Caregiver Support Program </v>
      </c>
      <c r="C20" s="15" t="str">
        <v>Respite</v>
      </c>
      <c r="D20" s="15" t="str">
        <v>There must be an unpaid caregiver (who is the service recipient) of an at-risk, frail individual at least sixty (60) years old or an individual of any age with a written diagnosis of Alzheimer’s disease or a related dementia.</v>
      </c>
      <c r="E2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20" s="15" t="str">
        <v>Mercer</v>
      </c>
      <c r="H20" s="15" t="str">
        <v>*Required - Please Make a Selection*</v>
      </c>
      <c r="I20" s="15" t="str">
        <v>http://www.wvseniorservices.gov/DocumentCenter/ProgramSpecificDocuments/tabid/92/Default.aspx</v>
      </c>
      <c r="U20" s="3"/>
    </row>
    <row r="21" spans="1:21" ht="180" x14ac:dyDescent="0.25">
      <c r="A21" s="15" t="str">
        <v>CASE WV Aging Program (Mercer County)</v>
      </c>
      <c r="B21" s="15" t="str">
        <v xml:space="preserve">OAA Title IIIE National Family Caregiver Support Program </v>
      </c>
      <c r="C21" s="15" t="str">
        <v>Respite</v>
      </c>
      <c r="D21" s="15" t="str">
        <v>There must be an unpaid caregiver (who is the service recipient) of an at-risk, frail individual at least sixty (60) years old or an individual of any age with a written diagnosis of Alzheimer’s disease or a related dementia.</v>
      </c>
      <c r="E2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1" s="15" t="str">
        <v>In the case of a caregiver service, the income level will be based on the care receiver’s income (the at-risk, frail individual at least sixty (60) years old or an individual of any age with a written diagnosis of Alzheimer’s disease or a related dementia).</v>
      </c>
      <c r="G21" s="15" t="str">
        <v>Mercer</v>
      </c>
      <c r="H21" s="15" t="str">
        <v>*Required - Please Make a Selection*</v>
      </c>
      <c r="I21" s="15" t="str">
        <v>http://www.wvseniorservices.gov/DocumentCenter/ProgramSpecificDocuments/tabid/92/Default.aspx</v>
      </c>
      <c r="U21" s="3"/>
    </row>
    <row r="22" spans="1:21" ht="75" x14ac:dyDescent="0.25">
      <c r="A22" s="15" t="str">
        <v>CASE WV Aging Program (Mercer County)</v>
      </c>
      <c r="B22" s="15" t="str">
        <v xml:space="preserve">OAA Title IIIE National Family Caregiver Support Program </v>
      </c>
      <c r="C22" s="15" t="str">
        <v>Training/Education, Caregiver Support</v>
      </c>
      <c r="D22" s="15" t="str">
        <v>There must be an unpaid caregiver (who is the service recipient) of an at-risk, frail individual at least sixty (60) years old or an individual of any age with a written diagnosis of Alzheimer’s disease or a related dementia.</v>
      </c>
      <c r="E22" s="15" t="str">
        <v>None</v>
      </c>
      <c r="F22" s="15" t="str">
        <v>Unpaid caregiver</v>
      </c>
      <c r="G22" s="15" t="str">
        <v>Mercer</v>
      </c>
      <c r="H22" s="15" t="str">
        <v>*Required - Please Make a Selection*</v>
      </c>
      <c r="I22" s="15" t="str">
        <v>http://www.wvseniorservices.gov/DocumentCenter/ProgramSpecificDocuments/tabid/92/Default.aspx</v>
      </c>
      <c r="U22" s="3"/>
    </row>
    <row r="23" spans="1:21" ht="45" x14ac:dyDescent="0.25">
      <c r="A23" s="15" t="str">
        <v>CASE WV Aging Program (Mercer County)</v>
      </c>
      <c r="B23" s="15" t="str">
        <v xml:space="preserve">OAA Title IIIE National Family Caregiver Support Program </v>
      </c>
      <c r="C23" s="15" t="str">
        <v>Information/Referral, Caregiver Support</v>
      </c>
      <c r="D23" s="15" t="str">
        <v>None</v>
      </c>
      <c r="E23" s="15" t="str">
        <v>None</v>
      </c>
      <c r="F23" s="15" t="str">
        <v>None</v>
      </c>
      <c r="G23" s="15" t="str">
        <v>Mercer</v>
      </c>
      <c r="H23" s="15" t="str">
        <v>*Required - Please Make a Selection*</v>
      </c>
      <c r="I23" s="15" t="str">
        <v>http://www.wvseniorservices.gov/DocumentCenter/ProgramSpecificDocuments/tabid/92/Default.aspx</v>
      </c>
      <c r="U23" s="3"/>
    </row>
    <row r="24" spans="1:21" ht="45" x14ac:dyDescent="0.25">
      <c r="A24" s="15" t="str">
        <v>CASE WV Aging Program (Mercer County)</v>
      </c>
      <c r="B24" s="15" t="str">
        <v xml:space="preserve">OAA Title IIIE National Family Caregiver Support Program </v>
      </c>
      <c r="C24" s="15" t="str">
        <v>Information/Referral, Caregiver Support</v>
      </c>
      <c r="D24" s="15" t="str">
        <v>None</v>
      </c>
      <c r="E24" s="15" t="str">
        <v>None</v>
      </c>
      <c r="F24" s="15" t="str">
        <v>None</v>
      </c>
      <c r="G24" s="15" t="str">
        <v>Mercer</v>
      </c>
      <c r="H24" s="15" t="str">
        <v>*Required - Please Make a Selection*</v>
      </c>
      <c r="I24" s="15" t="str">
        <v>http://www.wvseniorservices.gov/DocumentCenter/ProgramSpecificDocuments/tabid/92/Default.aspx</v>
      </c>
      <c r="U24" s="3"/>
    </row>
    <row r="25" spans="1:21" ht="75" x14ac:dyDescent="0.25">
      <c r="A25" s="15" t="str">
        <v>CASE WV Aging Program (Mercer County)</v>
      </c>
      <c r="B25" s="15" t="str">
        <v xml:space="preserve">OAA Title IIIE National Family Caregiver Support Program </v>
      </c>
      <c r="C25" s="15" t="str">
        <v>Caregiver Support</v>
      </c>
      <c r="D25" s="15" t="str">
        <v>Support group must target unpaid caregivers (who is the service recipient) of an at-risk, frail individual at least sixty (60) years old or an individual of any age with a written diagnosis of Alzheimer’s disease or a related dementia.</v>
      </c>
      <c r="E25" s="15" t="str">
        <v>None</v>
      </c>
      <c r="F25" s="15" t="str">
        <v>Unpaid caregiver</v>
      </c>
      <c r="G25" s="15" t="str">
        <v>Mercer</v>
      </c>
      <c r="H25" s="15" t="str">
        <v>*Required - Please Make a Selection*</v>
      </c>
      <c r="I25" s="15" t="str">
        <v>http://www.wvseniorservices.gov/DocumentCenter/ProgramSpecificDocuments/tabid/92/Default.aspx</v>
      </c>
      <c r="U25" s="3"/>
    </row>
    <row r="26" spans="1:21" ht="75" x14ac:dyDescent="0.25">
      <c r="A26" s="15" t="str">
        <v>CASE WV Aging Program (Mercer County)</v>
      </c>
      <c r="B26" s="15" t="str">
        <v xml:space="preserve">OAA Title IIIE Older Relative Caregivers (Grandparents and Other Elderly Relative Caregivers) </v>
      </c>
      <c r="C26" s="15" t="str">
        <v>Information/Referral, Caregiver Support</v>
      </c>
      <c r="D26" s="15" t="str">
        <v>The older relative caregiver must live with and be the primary unpaid caregiver for a child or an individual with a disability of any age; The older relative caregiver must be related to the individual they provide care for;</v>
      </c>
      <c r="E26" s="15" t="str">
        <v>None</v>
      </c>
      <c r="F26" s="15" t="str">
        <v>None</v>
      </c>
      <c r="G26" s="15" t="str">
        <v>Mercer</v>
      </c>
      <c r="H26" s="15" t="str">
        <v>*Required - Please Make a Selection*</v>
      </c>
      <c r="I26" s="15" t="str">
        <v>http://www.wvseniorservices.gov/DocumentCenter/ProgramSpecificDocuments/tabid/92/Default.aspx</v>
      </c>
      <c r="U26" s="3"/>
    </row>
    <row r="27" spans="1:21" ht="75" x14ac:dyDescent="0.25">
      <c r="A27" s="15" t="str">
        <v>CASE WV Aging Program (Mercer County)</v>
      </c>
      <c r="B27" s="15" t="str">
        <v xml:space="preserve">OAA Title IIIE Older Relative Caregivers (Grandparents and Other Elderly Relative Caregivers) </v>
      </c>
      <c r="C27" s="15" t="str">
        <v>Information/Referral, Caregiver Support</v>
      </c>
      <c r="D27" s="15" t="str">
        <v>The older relative caregiver must live with and be the primary unpaid caregiver for a child or an individual with a disability of any age; The older relative caregiver must be related to the individual they provide care for;</v>
      </c>
      <c r="E27" s="15" t="str">
        <v>None</v>
      </c>
      <c r="F27" s="15" t="str">
        <v>None</v>
      </c>
      <c r="G27" s="15" t="str">
        <v>Mercer</v>
      </c>
      <c r="H27" s="15" t="str">
        <v>*Required - Please Make a Selection*</v>
      </c>
      <c r="I27" s="15" t="str">
        <v>http://www.wvseniorservices.gov/DocumentCenter/ProgramSpecificDocuments/tabid/92/Default.aspx</v>
      </c>
      <c r="U27" s="3"/>
    </row>
    <row r="28" spans="1:21" ht="105" x14ac:dyDescent="0.25">
      <c r="A28" s="15" t="str">
        <v>CASE WV Aging Program (Mercer County)</v>
      </c>
      <c r="B28" s="15" t="str">
        <v xml:space="preserve">OAA Title IIIE Older Relative Caregivers (Grandparents and Other Elderly Relative Caregivers) </v>
      </c>
      <c r="C28" s="15" t="str">
        <v>Caregiver Support</v>
      </c>
      <c r="D2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8" s="15" t="str">
        <v>None</v>
      </c>
      <c r="F28" s="15" t="str">
        <v>None</v>
      </c>
      <c r="G28" s="15" t="str">
        <v>Mercer</v>
      </c>
      <c r="H28" s="15" t="str">
        <v>*Required - Please Make a Selection*</v>
      </c>
      <c r="I28" s="15" t="str">
        <v>http://www.wvseniorservices.gov/DocumentCenter/ProgramSpecificDocuments/tabid/92/Default.aspx</v>
      </c>
      <c r="U28" s="3"/>
    </row>
    <row r="29" spans="1:21" ht="105" x14ac:dyDescent="0.25">
      <c r="A29" s="15" t="str">
        <v>Council on Aging (Wyoming County)</v>
      </c>
      <c r="B29" s="15" t="str">
        <v>FAIR RESPITE CONGREGATE SERVICES (includes LIFE FAIR SERVICES)</v>
      </c>
      <c r="C29" s="15" t="str">
        <v>Respite</v>
      </c>
      <c r="D29" s="15" t="str">
        <v>Care recipient must have a written diagnosis of Alzheimer's disease or a related dementia</v>
      </c>
      <c r="E2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9" s="15" t="str">
        <v>Caregiver must be unpaid. The fee for FAIR services depends on the income of the person with dementia or, if married, the combined income of the care receiver and spouse.</v>
      </c>
      <c r="G29" s="15" t="str">
        <v>Wyoming</v>
      </c>
      <c r="H29" s="15" t="str">
        <v>*Required - Please Make a Selection*</v>
      </c>
      <c r="I29" s="15" t="str">
        <v>http://www.wvseniorservices.gov/HelpatHome/FAIRFamilyAlzheimersInHomeRespite/tabid/75/Default.aspx</v>
      </c>
      <c r="U29" s="3"/>
    </row>
    <row r="30" spans="1:21" ht="105" x14ac:dyDescent="0.25">
      <c r="A30" s="15" t="str">
        <v>Council on Aging (Wyoming County)</v>
      </c>
      <c r="B30" s="15" t="str">
        <v>FAIR RESPITE IN-HOME SERVICES (includes LIFE FAIR SERVICES)</v>
      </c>
      <c r="C30" s="15" t="str">
        <v>Respite</v>
      </c>
      <c r="D30" s="15" t="str">
        <v>Care recipient must have a written diagnosis of Alzheimer's disease or a related dementia</v>
      </c>
      <c r="E30"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0" s="15" t="str">
        <v>Caregiver must be unpaid. The fee for FAIR services depends on the income of the person with dementia or, if married, the combined income of the care receiver and spouse.</v>
      </c>
      <c r="G30" s="15" t="str">
        <v>Wyoming</v>
      </c>
      <c r="H30" s="15" t="str">
        <v>*Required - Please Make a Selection*</v>
      </c>
      <c r="I30" s="15" t="str">
        <v>http://www.wvseniorservices.gov/HelpatHome/FAIRFamilyAlzheimersInHomeRespite/tabid/75/Default.aspx</v>
      </c>
      <c r="U30" s="3"/>
    </row>
    <row r="31" spans="1:21" ht="180" x14ac:dyDescent="0.25">
      <c r="A31" s="15" t="str">
        <v>Council on Aging (Wyoming County)</v>
      </c>
      <c r="B31" s="15" t="str">
        <v xml:space="preserve">OAA Title IIIE National Family Caregiver Support Program </v>
      </c>
      <c r="C31" s="15" t="str">
        <v>Respite</v>
      </c>
      <c r="D31" s="15" t="str">
        <v>There must be an unpaid caregiver (who is the service recipient) of an at-risk, frail individual at least sixty (60) years old or an individual of any age with a written diagnosis of Alzheimer’s disease or a related dementia.</v>
      </c>
      <c r="E3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1"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1" s="15" t="str">
        <v>Wyoming</v>
      </c>
      <c r="H31" s="15" t="str">
        <v>*Required - Please Make a Selection*</v>
      </c>
      <c r="I31" s="15" t="str">
        <v>http://www.wvseniorservices.gov/DocumentCenter/ProgramSpecificDocuments/tabid/92/Default.aspx</v>
      </c>
      <c r="U31" s="3"/>
    </row>
    <row r="32" spans="1:21" ht="180" x14ac:dyDescent="0.25">
      <c r="A32" s="15" t="str">
        <v>Council on Aging (Wyoming County)</v>
      </c>
      <c r="B32" s="15" t="str">
        <v xml:space="preserve">OAA Title IIIE National Family Caregiver Support Program </v>
      </c>
      <c r="C32" s="15" t="str">
        <v>Respite</v>
      </c>
      <c r="D32" s="15" t="str">
        <v>There must be an unpaid caregiver (who is the service recipient) of an at-risk, frail individual at least sixty (60) years old or an individual of any age with a written diagnosis of Alzheimer’s disease or a related dementia.</v>
      </c>
      <c r="E3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2" s="15" t="str">
        <v>In the case of a caregiver service, the income level will be based on the care receiver’s income (the at-risk, frail individual at least sixty (60) years old or an individual of any age with a written diagnosis of Alzheimer’s disease or a related dementia).</v>
      </c>
      <c r="G32" s="15" t="str">
        <v>Wyoming</v>
      </c>
      <c r="H32" s="15" t="str">
        <v>*Required - Please Make a Selection*</v>
      </c>
      <c r="I32" s="15" t="str">
        <v>http://www.wvseniorservices.gov/DocumentCenter/ProgramSpecificDocuments/tabid/92/Default.aspx</v>
      </c>
      <c r="U32" s="3"/>
    </row>
    <row r="33" spans="1:21" ht="75" x14ac:dyDescent="0.25">
      <c r="A33" s="15" t="str">
        <v>Council on Aging (Wyoming County)</v>
      </c>
      <c r="B33" s="15" t="str">
        <v xml:space="preserve">OAA Title IIIE National Family Caregiver Support Program </v>
      </c>
      <c r="C33" s="15" t="str">
        <v>Training/Education, Caregiver Support</v>
      </c>
      <c r="D33" s="15" t="str">
        <v>There must be an unpaid caregiver (who is the service recipient) of an at-risk, frail individual at least sixty (60) years old or an individual of any age with a written diagnosis of Alzheimer’s disease or a related dementia.</v>
      </c>
      <c r="E33" s="15" t="str">
        <v>None</v>
      </c>
      <c r="F33" s="15" t="str">
        <v>Unpaid caregiver</v>
      </c>
      <c r="G33" s="15" t="str">
        <v>Wyoming</v>
      </c>
      <c r="H33" s="15" t="str">
        <v>*Required - Please Make a Selection*</v>
      </c>
      <c r="I33" s="15" t="str">
        <v>http://www.wvseniorservices.gov/DocumentCenter/ProgramSpecificDocuments/tabid/92/Default.aspx</v>
      </c>
      <c r="U33" s="3"/>
    </row>
    <row r="34" spans="1:21" ht="45" x14ac:dyDescent="0.25">
      <c r="A34" s="15" t="str">
        <v>Council on Aging (Wyoming County)</v>
      </c>
      <c r="B34" s="15" t="str">
        <v xml:space="preserve">OAA Title IIIE National Family Caregiver Support Program </v>
      </c>
      <c r="C34" s="15" t="str">
        <v>Information/Referral, Caregiver Support</v>
      </c>
      <c r="D34" s="15" t="str">
        <v>None</v>
      </c>
      <c r="E34" s="15" t="str">
        <v>None</v>
      </c>
      <c r="F34" s="15" t="str">
        <v>None</v>
      </c>
      <c r="G34" s="15" t="str">
        <v>Wyoming</v>
      </c>
      <c r="H34" s="15" t="str">
        <v>*Required - Please Make a Selection*</v>
      </c>
      <c r="I34" s="15" t="str">
        <v>http://www.wvseniorservices.gov/DocumentCenter/ProgramSpecificDocuments/tabid/92/Default.aspx</v>
      </c>
      <c r="U34" s="3"/>
    </row>
    <row r="35" spans="1:21" ht="45" x14ac:dyDescent="0.25">
      <c r="A35" s="15" t="str">
        <v>Council on Aging (Wyoming County)</v>
      </c>
      <c r="B35" s="15" t="str">
        <v xml:space="preserve">OAA Title IIIE National Family Caregiver Support Program </v>
      </c>
      <c r="C35" s="15" t="str">
        <v>Information/Referral, Caregiver Support</v>
      </c>
      <c r="D35" s="15" t="str">
        <v>None</v>
      </c>
      <c r="E35" s="15" t="str">
        <v>None</v>
      </c>
      <c r="F35" s="15" t="str">
        <v>None</v>
      </c>
      <c r="G35" s="15" t="str">
        <v>Wyoming</v>
      </c>
      <c r="H35" s="15" t="str">
        <v>*Required - Please Make a Selection*</v>
      </c>
      <c r="I35" s="15" t="str">
        <v>http://www.wvseniorservices.gov/DocumentCenter/ProgramSpecificDocuments/tabid/92/Default.aspx</v>
      </c>
      <c r="U35" s="3"/>
    </row>
    <row r="36" spans="1:21" ht="75" x14ac:dyDescent="0.25">
      <c r="A36" s="15" t="str">
        <v>Council on Aging (Wyoming County)</v>
      </c>
      <c r="B36" s="15" t="str">
        <v xml:space="preserve">OAA Title IIIE National Family Caregiver Support Program </v>
      </c>
      <c r="C36" s="15" t="str">
        <v>Caregiver Support</v>
      </c>
      <c r="D36" s="15" t="str">
        <v>Support group must target unpaid caregivers (who is the service recipient) of an at-risk, frail individual at least sixty (60) years old or an individual of any age with a written diagnosis of Alzheimer’s disease or a related dementia.</v>
      </c>
      <c r="E36" s="15" t="str">
        <v>None</v>
      </c>
      <c r="F36" s="15" t="str">
        <v>Unpaid caregiver</v>
      </c>
      <c r="G36" s="15" t="str">
        <v>Wyoming</v>
      </c>
      <c r="H36" s="15" t="str">
        <v>*Required - Please Make a Selection*</v>
      </c>
      <c r="I36" s="15" t="str">
        <v>http://www.wvseniorservices.gov/DocumentCenter/ProgramSpecificDocuments/tabid/92/Default.aspx</v>
      </c>
      <c r="U36" s="3"/>
    </row>
    <row r="37" spans="1:21" ht="75" x14ac:dyDescent="0.25">
      <c r="A37" s="15" t="str">
        <v>Council on Aging (Wyoming County)</v>
      </c>
      <c r="B37" s="15" t="str">
        <v xml:space="preserve">OAA Title IIIE Older Relative Caregivers (Grandparents and Other Elderly Relative Caregivers) </v>
      </c>
      <c r="C37" s="15" t="str">
        <v>Information/Referral, Caregiver Support</v>
      </c>
      <c r="D37" s="15" t="str">
        <v>The older relative caregiver must live with and be the primary unpaid caregiver for a child or an individual with a disability of any age; The older relative caregiver must be related to the individual they provide care for;</v>
      </c>
      <c r="E37" s="15" t="str">
        <v>None</v>
      </c>
      <c r="F37" s="15" t="str">
        <v>None</v>
      </c>
      <c r="G37" s="15" t="str">
        <v>Wyoming</v>
      </c>
      <c r="H37" s="15" t="str">
        <v>*Required - Please Make a Selection*</v>
      </c>
      <c r="I37" s="15" t="str">
        <v>http://www.wvseniorservices.gov/DocumentCenter/ProgramSpecificDocuments/tabid/92/Default.aspx</v>
      </c>
      <c r="U37" s="3"/>
    </row>
    <row r="38" spans="1:21" ht="75" x14ac:dyDescent="0.25">
      <c r="A38" s="15" t="str">
        <v>Council on Aging (Wyoming County)</v>
      </c>
      <c r="B38" s="15" t="str">
        <v xml:space="preserve">OAA Title IIIE Older Relative Caregivers (Grandparents and Other Elderly Relative Caregivers) </v>
      </c>
      <c r="C38" s="15" t="str">
        <v>Information/Referral, Caregiver Support</v>
      </c>
      <c r="D38" s="15" t="str">
        <v>The older relative caregiver must live with and be the primary unpaid caregiver for a child or an individual with a disability of any age; The older relative caregiver must be related to the individual they provide care for;</v>
      </c>
      <c r="E38" s="15" t="str">
        <v>None</v>
      </c>
      <c r="F38" s="15" t="str">
        <v>None</v>
      </c>
      <c r="G38" s="15" t="str">
        <v>Wyoming</v>
      </c>
      <c r="H38" s="15" t="str">
        <v>*Required - Please Make a Selection*</v>
      </c>
      <c r="I38" s="15" t="str">
        <v>http://www.wvseniorservices.gov/DocumentCenter/ProgramSpecificDocuments/tabid/92/Default.aspx</v>
      </c>
      <c r="U38" s="3"/>
    </row>
    <row r="39" spans="1:21" ht="105" x14ac:dyDescent="0.25">
      <c r="A39" s="15" t="str">
        <v>Council on Aging (Wyoming County)</v>
      </c>
      <c r="B39" s="15" t="str">
        <v xml:space="preserve">OAA Title IIIE Older Relative Caregivers (Grandparents and Other Elderly Relative Caregivers) </v>
      </c>
      <c r="C39" s="15" t="str">
        <v>Caregiver Support</v>
      </c>
      <c r="D39"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9" s="15" t="str">
        <v>None</v>
      </c>
      <c r="F39" s="15" t="str">
        <v>None</v>
      </c>
      <c r="G39" s="15" t="str">
        <v>Wyoming</v>
      </c>
      <c r="H39" s="15" t="str">
        <v>*Required - Please Make a Selection*</v>
      </c>
      <c r="I39" s="15" t="str">
        <v>http://www.wvseniorservices.gov/DocumentCenter/ProgramSpecificDocuments/tabid/92/Default.aspx</v>
      </c>
      <c r="U39" s="3"/>
    </row>
    <row r="40" spans="1:21" ht="105" x14ac:dyDescent="0.25">
      <c r="A40" s="15" t="str">
        <v>Fayette County Senior Program (administered by Putnam Aging Services)</v>
      </c>
      <c r="B40" s="15" t="str">
        <v>FAIR RESPITE CONGREGATE SERVICES (includes LIFE FAIR SERVICES)</v>
      </c>
      <c r="C40" s="15" t="str">
        <v>Respite</v>
      </c>
      <c r="D40" s="15" t="str">
        <v>Care recipient must have a written diagnosis of Alzheimer's disease or a related dementia</v>
      </c>
      <c r="E40"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0" s="15" t="str">
        <v>Caregiver must be unpaid. The fee for FAIR services depends on the income of the person with dementia or, if married, the combined income of the care receiver and spouse.</v>
      </c>
      <c r="G40" s="15" t="str">
        <v>Fayette</v>
      </c>
      <c r="H40" s="15" t="str">
        <v>*Required - Please Make a Selection*</v>
      </c>
      <c r="I40" s="15" t="str">
        <v>http://www.wvseniorservices.gov/HelpatHome/FAIRFamilyAlzheimersInHomeRespite/tabid/75/Default.aspx</v>
      </c>
      <c r="U40" s="3"/>
    </row>
    <row r="41" spans="1:21" ht="105" x14ac:dyDescent="0.25">
      <c r="A41" s="15" t="str">
        <v>Fayette County Senior Program (administered by Putnam Aging Services)</v>
      </c>
      <c r="B41" s="15" t="str">
        <v>FAIR RESPITE IN-HOME SERVICES (includes LIFE FAIR SERVICES)</v>
      </c>
      <c r="C41" s="15" t="str">
        <v>Respite</v>
      </c>
      <c r="D41" s="15" t="str">
        <v>Care recipient must have a written diagnosis of Alzheimer's disease or a related dementia</v>
      </c>
      <c r="E4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1" s="15" t="str">
        <v>Caregiver must be unpaid. The fee for FAIR services depends on the income of the person with dementia or, if married, the combined income of the care receiver and spouse.</v>
      </c>
      <c r="G41" s="15" t="str">
        <v>Fayette</v>
      </c>
      <c r="H41" s="15" t="str">
        <v>*Required - Please Make a Selection*</v>
      </c>
      <c r="I41" s="15" t="str">
        <v>http://www.wvseniorservices.gov/HelpatHome/FAIRFamilyAlzheimersInHomeRespite/tabid/75/Default.aspx</v>
      </c>
      <c r="U41" s="3"/>
    </row>
    <row r="42" spans="1:21" ht="180" x14ac:dyDescent="0.25">
      <c r="A42" s="15" t="str">
        <v>Fayette County Senior Program (administered by Putnam Aging Services)</v>
      </c>
      <c r="B42" s="15" t="str">
        <v xml:space="preserve">OAA Title IIIE National Family Caregiver Support Program </v>
      </c>
      <c r="C42" s="15" t="str">
        <v>Respite</v>
      </c>
      <c r="D42" s="15" t="str">
        <v>There must be an unpaid caregiver (who is the service recipient) of an at-risk, frail individual at least sixty (60) years old or an individual of any age with a written diagnosis of Alzheimer’s disease or a related dementia.</v>
      </c>
      <c r="E4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2"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42" s="15" t="str">
        <v>Fayette</v>
      </c>
      <c r="H42" s="15" t="str">
        <v>*Required - Please Make a Selection*</v>
      </c>
      <c r="I42" s="15" t="str">
        <v>http://www.wvseniorservices.gov/DocumentCenter/ProgramSpecificDocuments/tabid/92/Default.aspx</v>
      </c>
      <c r="U42" s="3"/>
    </row>
    <row r="43" spans="1:21" ht="180" x14ac:dyDescent="0.25">
      <c r="A43" s="15" t="str">
        <v>Fayette County Senior Program (administered by Putnam Aging Services)</v>
      </c>
      <c r="B43" s="15" t="str">
        <v xml:space="preserve">OAA Title IIIE National Family Caregiver Support Program </v>
      </c>
      <c r="C43" s="15" t="str">
        <v>Respite</v>
      </c>
      <c r="D43" s="15" t="str">
        <v>There must be an unpaid caregiver (who is the service recipient) of an at-risk, frail individual at least sixty (60) years old or an individual of any age with a written diagnosis of Alzheimer’s disease or a related dementia.</v>
      </c>
      <c r="E4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3" s="15" t="str">
        <v>In the case of a caregiver service, the income level will be based on the care receiver’s income (the at-risk, frail individual at least sixty (60) years old or an individual of any age with a written diagnosis of Alzheimer’s disease or a related dementia).</v>
      </c>
      <c r="G43" s="15" t="str">
        <v>Fayette</v>
      </c>
      <c r="H43" s="15" t="str">
        <v>*Required - Please Make a Selection*</v>
      </c>
      <c r="I43" s="15" t="str">
        <v>http://www.wvseniorservices.gov/DocumentCenter/ProgramSpecificDocuments/tabid/92/Default.aspx</v>
      </c>
      <c r="U43" s="3"/>
    </row>
    <row r="44" spans="1:21" ht="90" x14ac:dyDescent="0.25">
      <c r="A44" s="15" t="str">
        <v>Fayette County Senior Program (administered by Putnam Aging Services)</v>
      </c>
      <c r="B44" s="15" t="str">
        <v xml:space="preserve">OAA Title IIIE National Family Caregiver Support Program </v>
      </c>
      <c r="C44" s="15" t="str">
        <v>Training/Education, Caregiver Support</v>
      </c>
      <c r="D44" s="15" t="str">
        <v>There must be an unpaid caregiver (who is the service recipient) of an at-risk, frail individual at least sixty (60) years old or an individual of any age with a written diagnosis of Alzheimer’s disease or a related dementia.</v>
      </c>
      <c r="E44" s="15" t="str">
        <v>None</v>
      </c>
      <c r="F44" s="15" t="str">
        <v>Unpaid caregiver</v>
      </c>
      <c r="G44" s="15" t="str">
        <v>Fayette</v>
      </c>
      <c r="H44" s="15" t="str">
        <v>*Required - Please Make a Selection*</v>
      </c>
      <c r="I44" s="15" t="str">
        <v>http://www.wvseniorservices.gov/DocumentCenter/ProgramSpecificDocuments/tabid/92/Default.aspx</v>
      </c>
      <c r="U44" s="3"/>
    </row>
    <row r="45" spans="1:21" ht="90" x14ac:dyDescent="0.25">
      <c r="A45" s="15" t="str">
        <v>Fayette County Senior Program (administered by Putnam Aging Services)</v>
      </c>
      <c r="B45" s="15" t="str">
        <v xml:space="preserve">OAA Title IIIE National Family Caregiver Support Program </v>
      </c>
      <c r="C45" s="15" t="str">
        <v>Information/Referral, Caregiver Support</v>
      </c>
      <c r="D45" s="15" t="str">
        <v>None</v>
      </c>
      <c r="E45" s="15" t="str">
        <v>None</v>
      </c>
      <c r="F45" s="15" t="str">
        <v>None</v>
      </c>
      <c r="G45" s="15" t="str">
        <v>Fayette</v>
      </c>
      <c r="H45" s="15" t="str">
        <v>*Required - Please Make a Selection*</v>
      </c>
      <c r="I45" s="15" t="str">
        <v>http://www.wvseniorservices.gov/DocumentCenter/ProgramSpecificDocuments/tabid/92/Default.aspx</v>
      </c>
      <c r="U45" s="3"/>
    </row>
    <row r="46" spans="1:21" ht="90" x14ac:dyDescent="0.25">
      <c r="A46" s="15" t="str">
        <v>Fayette County Senior Program (administered by Putnam Aging Services)</v>
      </c>
      <c r="B46" s="15" t="str">
        <v xml:space="preserve">OAA Title IIIE National Family Caregiver Support Program </v>
      </c>
      <c r="C46" s="15" t="str">
        <v>Information/Referral, Caregiver Support</v>
      </c>
      <c r="D46" s="15" t="str">
        <v>None</v>
      </c>
      <c r="E46" s="15" t="str">
        <v>None</v>
      </c>
      <c r="F46" s="15" t="str">
        <v>None</v>
      </c>
      <c r="G46" s="15" t="str">
        <v>Fayette</v>
      </c>
      <c r="H46" s="15" t="str">
        <v>*Required - Please Make a Selection*</v>
      </c>
      <c r="I46" s="15" t="str">
        <v>http://www.wvseniorservices.gov/DocumentCenter/ProgramSpecificDocuments/tabid/92/Default.aspx</v>
      </c>
      <c r="U46" s="3"/>
    </row>
    <row r="47" spans="1:21" ht="90" x14ac:dyDescent="0.25">
      <c r="A47" s="15" t="str">
        <v>Fayette County Senior Program (administered by Putnam Aging Services)</v>
      </c>
      <c r="B47" s="15" t="str">
        <v xml:space="preserve">OAA Title IIIE National Family Caregiver Support Program </v>
      </c>
      <c r="C47" s="15" t="str">
        <v>Caregiver Support</v>
      </c>
      <c r="D47" s="15" t="str">
        <v>Support group must target unpaid caregivers (who is the service recipient) of an at-risk, frail individual at least sixty (60) years old or an individual of any age with a written diagnosis of Alzheimer’s disease or a related dementia.</v>
      </c>
      <c r="E47" s="15" t="str">
        <v>None</v>
      </c>
      <c r="F47" s="15" t="str">
        <v>Unpaid caregiver</v>
      </c>
      <c r="G47" s="15" t="str">
        <v>Fayette</v>
      </c>
      <c r="H47" s="15" t="str">
        <v>*Required - Please Make a Selection*</v>
      </c>
      <c r="I47" s="15" t="str">
        <v>http://www.wvseniorservices.gov/DocumentCenter/ProgramSpecificDocuments/tabid/92/Default.aspx</v>
      </c>
      <c r="U47" s="3"/>
    </row>
    <row r="48" spans="1:21" ht="90" x14ac:dyDescent="0.25">
      <c r="A48" s="15" t="str">
        <v>Fayette County Senior Program (administered by Putnam Aging Services)</v>
      </c>
      <c r="B48" s="15" t="str">
        <v xml:space="preserve">OAA Title IIIE Older Relative Caregivers (Grandparents and Other Elderly Relative Caregivers) </v>
      </c>
      <c r="C48" s="15" t="str">
        <v>Information/Referral, Caregiver Support</v>
      </c>
      <c r="D48" s="15" t="str">
        <v>The older relative caregiver must live with and be the primary unpaid caregiver for a child or an individual with a disability of any age; The older relative caregiver must be related to the individual they provide care for;</v>
      </c>
      <c r="E48" s="15" t="str">
        <v>None</v>
      </c>
      <c r="F48" s="15" t="str">
        <v>None</v>
      </c>
      <c r="G48" s="15" t="str">
        <v>Fayette</v>
      </c>
      <c r="H48" s="15" t="str">
        <v>*Required - Please Make a Selection*</v>
      </c>
      <c r="I48" s="15" t="str">
        <v>http://www.wvseniorservices.gov/DocumentCenter/ProgramSpecificDocuments/tabid/92/Default.aspx</v>
      </c>
      <c r="U48" s="3"/>
    </row>
    <row r="49" spans="1:21" ht="90" x14ac:dyDescent="0.25">
      <c r="A49" s="15" t="str">
        <v>Fayette County Senior Program (administered by Putnam Aging Services)</v>
      </c>
      <c r="B49" s="15" t="str">
        <v xml:space="preserve">OAA Title IIIE Older Relative Caregivers (Grandparents and Other Elderly Relative Caregivers) </v>
      </c>
      <c r="C49" s="15" t="str">
        <v>Information/Referral, Caregiver Support</v>
      </c>
      <c r="D49" s="15" t="str">
        <v>The older relative caregiver must live with and be the primary unpaid caregiver for a child or an individual with a disability of any age; The older relative caregiver must be related to the individual they provide care for;</v>
      </c>
      <c r="E49" s="15" t="str">
        <v>None</v>
      </c>
      <c r="F49" s="15" t="str">
        <v>None</v>
      </c>
      <c r="G49" s="15" t="str">
        <v>Fayette</v>
      </c>
      <c r="H49" s="15" t="str">
        <v>*Required - Please Make a Selection*</v>
      </c>
      <c r="I49" s="15" t="str">
        <v>http://www.wvseniorservices.gov/DocumentCenter/ProgramSpecificDocuments/tabid/92/Default.aspx</v>
      </c>
      <c r="U49" s="3"/>
    </row>
    <row r="50" spans="1:21" ht="105" x14ac:dyDescent="0.25">
      <c r="A50" s="15" t="str">
        <v>Fayette County Senior Program (administered by Putnam Aging Services)</v>
      </c>
      <c r="B50" s="15" t="str">
        <v xml:space="preserve">OAA Title IIIE Older Relative Caregivers (Grandparents and Other Elderly Relative Caregivers) </v>
      </c>
      <c r="C50" s="15" t="str">
        <v>Caregiver Support</v>
      </c>
      <c r="D50"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50" s="15" t="str">
        <v>None</v>
      </c>
      <c r="F50" s="15" t="str">
        <v>None</v>
      </c>
      <c r="G50" s="15" t="str">
        <v>Fayette</v>
      </c>
      <c r="H50" s="15" t="str">
        <v>*Required - Please Make a Selection*</v>
      </c>
      <c r="I50" s="15" t="str">
        <v>http://www.wvseniorservices.gov/DocumentCenter/ProgramSpecificDocuments/tabid/92/Default.aspx</v>
      </c>
      <c r="U50" s="3"/>
    </row>
    <row r="51" spans="1:21" ht="105" x14ac:dyDescent="0.25">
      <c r="A51" s="15" t="str">
        <v>Greenbrier County Committee on Aging</v>
      </c>
      <c r="B51" s="15" t="str">
        <v>FAIR RESPITE CONGREGATE SERVICES (includes LIFE FAIR SERVICES)</v>
      </c>
      <c r="C51" s="15" t="str">
        <v>Respite</v>
      </c>
      <c r="D51" s="15" t="str">
        <v>Care recipient must have a written diagnosis of Alzheimer's disease or a related dementia</v>
      </c>
      <c r="E5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51" s="15" t="str">
        <v>Caregiver must be unpaid. The fee for FAIR services depends on the income of the person with dementia or, if married, the combined income of the care receiver and spouse.</v>
      </c>
      <c r="G51" s="15" t="str">
        <v>Greenbrier</v>
      </c>
      <c r="H51" s="15" t="str">
        <v>*Required - Please Make a Selection*</v>
      </c>
      <c r="I51" s="15" t="str">
        <v>http://www.wvseniorservices.gov/HelpatHome/FAIRFamilyAlzheimersInHomeRespite/tabid/75/Default.aspx</v>
      </c>
      <c r="U51" s="3"/>
    </row>
    <row r="52" spans="1:21" ht="105" x14ac:dyDescent="0.25">
      <c r="A52" s="15" t="str">
        <v>Greenbrier County Committee on Aging</v>
      </c>
      <c r="B52" s="15" t="str">
        <v>FAIR RESPITE IN-HOME SERVICES (includes LIFE FAIR SERVICES)</v>
      </c>
      <c r="C52" s="15" t="str">
        <v>Respite</v>
      </c>
      <c r="D52" s="15" t="str">
        <v>Care recipient must have a written diagnosis of Alzheimer's disease or a related dementia</v>
      </c>
      <c r="E5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52" s="15" t="str">
        <v>Caregiver must be unpaid. The fee for FAIR services depends on the income of the person with dementia or, if married, the combined income of the care receiver and spouse.</v>
      </c>
      <c r="G52" s="15" t="str">
        <v>Greenbrier</v>
      </c>
      <c r="H52" s="15" t="str">
        <v>*Required - Please Make a Selection*</v>
      </c>
      <c r="I52" s="15" t="str">
        <v>http://www.wvseniorservices.gov/HelpatHome/FAIRFamilyAlzheimersInHomeRespite/tabid/75/Default.aspx</v>
      </c>
      <c r="U52" s="3"/>
    </row>
    <row r="53" spans="1:21" ht="180" x14ac:dyDescent="0.25">
      <c r="A53" s="15" t="str">
        <v>Greenbrier County Committee on Aging</v>
      </c>
      <c r="B53" s="15" t="str">
        <v xml:space="preserve">OAA Title IIIE National Family Caregiver Support Program </v>
      </c>
      <c r="C53" s="15" t="str">
        <v>Respite</v>
      </c>
      <c r="D53" s="15" t="str">
        <v>There must be an unpaid caregiver (who is the service recipient) of an at-risk, frail individual at least sixty (60) years old or an individual of any age with a written diagnosis of Alzheimer’s disease or a related dementia.</v>
      </c>
      <c r="E5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3"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53" s="15" t="str">
        <v>Greenbrier</v>
      </c>
      <c r="H53" s="15" t="str">
        <v>*Required - Please Make a Selection*</v>
      </c>
      <c r="I53" s="15" t="str">
        <v>http://www.wvseniorservices.gov/DocumentCenter/ProgramSpecificDocuments/tabid/92/Default.aspx</v>
      </c>
      <c r="U53" s="3"/>
    </row>
    <row r="54" spans="1:21" ht="180" x14ac:dyDescent="0.25">
      <c r="A54" s="15" t="str">
        <v>Greenbrier County Committee on Aging</v>
      </c>
      <c r="B54" s="15" t="str">
        <v xml:space="preserve">OAA Title IIIE National Family Caregiver Support Program </v>
      </c>
      <c r="C54" s="15" t="str">
        <v>Respite</v>
      </c>
      <c r="D54" s="15" t="str">
        <v>There must be an unpaid caregiver (who is the service recipient) of an at-risk, frail individual at least sixty (60) years old or an individual of any age with a written diagnosis of Alzheimer’s disease or a related dementia.</v>
      </c>
      <c r="E5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4" s="15" t="str">
        <v>In the case of a caregiver service, the income level will be based on the care receiver’s income (the at-risk, frail individual at least sixty (60) years old or an individual of any age with a written diagnosis of Alzheimer’s disease or a related dementia).</v>
      </c>
      <c r="G54" s="15" t="str">
        <v>Greenbrier</v>
      </c>
      <c r="H54" s="15" t="str">
        <v>*Required - Please Make a Selection*</v>
      </c>
      <c r="I54" s="15" t="str">
        <v>http://www.wvseniorservices.gov/DocumentCenter/ProgramSpecificDocuments/tabid/92/Default.aspx</v>
      </c>
      <c r="U54" s="3"/>
    </row>
    <row r="55" spans="1:21" ht="75" x14ac:dyDescent="0.25">
      <c r="A55" s="15" t="str">
        <v>Greenbrier County Committee on Aging</v>
      </c>
      <c r="B55" s="15" t="str">
        <v xml:space="preserve">OAA Title IIIE National Family Caregiver Support Program </v>
      </c>
      <c r="C55" s="15" t="str">
        <v>Training/Education, Caregiver Support</v>
      </c>
      <c r="D55" s="15" t="str">
        <v>There must be an unpaid caregiver (who is the service recipient) of an at-risk, frail individual at least sixty (60) years old or an individual of any age with a written diagnosis of Alzheimer’s disease or a related dementia.</v>
      </c>
      <c r="E55" s="15" t="str">
        <v>None</v>
      </c>
      <c r="F55" s="15" t="str">
        <v>Unpaid caregiver</v>
      </c>
      <c r="G55" s="15" t="str">
        <v>Greenbrier</v>
      </c>
      <c r="H55" s="15" t="str">
        <v>*Required - Please Make a Selection*</v>
      </c>
      <c r="I55" s="15" t="str">
        <v>http://www.wvseniorservices.gov/DocumentCenter/ProgramSpecificDocuments/tabid/92/Default.aspx</v>
      </c>
      <c r="U55" s="3"/>
    </row>
    <row r="56" spans="1:21" ht="60" x14ac:dyDescent="0.25">
      <c r="A56" s="15" t="str">
        <v>Greenbrier County Committee on Aging</v>
      </c>
      <c r="B56" s="15" t="str">
        <v xml:space="preserve">OAA Title IIIE National Family Caregiver Support Program </v>
      </c>
      <c r="C56" s="15" t="str">
        <v>Information/Referral, Caregiver Support</v>
      </c>
      <c r="D56" s="15" t="str">
        <v>None</v>
      </c>
      <c r="E56" s="15" t="str">
        <v>None</v>
      </c>
      <c r="F56" s="15" t="str">
        <v>None</v>
      </c>
      <c r="G56" s="15" t="str">
        <v>Greenbrier</v>
      </c>
      <c r="H56" s="15" t="str">
        <v>*Required - Please Make a Selection*</v>
      </c>
      <c r="I56" s="15" t="str">
        <v>http://www.wvseniorservices.gov/DocumentCenter/ProgramSpecificDocuments/tabid/92/Default.aspx</v>
      </c>
      <c r="U56" s="3"/>
    </row>
    <row r="57" spans="1:21" ht="60" x14ac:dyDescent="0.25">
      <c r="A57" s="15" t="str">
        <v>Greenbrier County Committee on Aging</v>
      </c>
      <c r="B57" s="15" t="str">
        <v xml:space="preserve">OAA Title IIIE National Family Caregiver Support Program </v>
      </c>
      <c r="C57" s="15" t="str">
        <v>Information/Referral, Caregiver Support</v>
      </c>
      <c r="D57" s="15" t="str">
        <v>None</v>
      </c>
      <c r="E57" s="15" t="str">
        <v>None</v>
      </c>
      <c r="F57" s="15" t="str">
        <v>None</v>
      </c>
      <c r="G57" s="15" t="str">
        <v>Greenbrier</v>
      </c>
      <c r="H57" s="15" t="str">
        <v>*Required - Please Make a Selection*</v>
      </c>
      <c r="I57" s="15" t="str">
        <v>http://www.wvseniorservices.gov/DocumentCenter/ProgramSpecificDocuments/tabid/92/Default.aspx</v>
      </c>
      <c r="U57" s="3"/>
    </row>
    <row r="58" spans="1:21" ht="75" x14ac:dyDescent="0.25">
      <c r="A58" s="15" t="str">
        <v>Greenbrier County Committee on Aging</v>
      </c>
      <c r="B58" s="15" t="str">
        <v xml:space="preserve">OAA Title IIIE National Family Caregiver Support Program </v>
      </c>
      <c r="C58" s="15" t="str">
        <v>Caregiver Support</v>
      </c>
      <c r="D58" s="15" t="str">
        <v>Support group must target unpaid caregivers (who is the service recipient) of an at-risk, frail individual at least sixty (60) years old or an individual of any age with a written diagnosis of Alzheimer’s disease or a related dementia.</v>
      </c>
      <c r="E58" s="15" t="str">
        <v>None</v>
      </c>
      <c r="F58" s="15" t="str">
        <v>Unpaid caregiver</v>
      </c>
      <c r="G58" s="15" t="str">
        <v>Greenbrier</v>
      </c>
      <c r="H58" s="15" t="str">
        <v>*Required - Please Make a Selection*</v>
      </c>
      <c r="I58" s="15" t="str">
        <v>http://www.wvseniorservices.gov/DocumentCenter/ProgramSpecificDocuments/tabid/92/Default.aspx</v>
      </c>
      <c r="U58" s="3"/>
    </row>
    <row r="59" spans="1:21" ht="75" x14ac:dyDescent="0.25">
      <c r="A59" s="15" t="str">
        <v>Greenbrier County Committee on Aging</v>
      </c>
      <c r="B59" s="15" t="str">
        <v xml:space="preserve">OAA Title IIIE Older Relative Caregivers (Grandparents and Other Elderly Relative Caregivers) </v>
      </c>
      <c r="C59" s="15" t="str">
        <v>Information/Referral, Caregiver Support</v>
      </c>
      <c r="D59" s="15" t="str">
        <v>The older relative caregiver must live with and be the primary unpaid caregiver for a child or an individual with a disability of any age; The older relative caregiver must be related to the individual they provide care for;</v>
      </c>
      <c r="E59" s="15" t="str">
        <v>None</v>
      </c>
      <c r="F59" s="15" t="str">
        <v>None</v>
      </c>
      <c r="G59" s="15" t="str">
        <v>Greenbrier</v>
      </c>
      <c r="H59" s="15" t="str">
        <v>*Required - Please Make a Selection*</v>
      </c>
      <c r="I59" s="15" t="str">
        <v>http://www.wvseniorservices.gov/DocumentCenter/ProgramSpecificDocuments/tabid/92/Default.aspx</v>
      </c>
      <c r="U59" s="3"/>
    </row>
    <row r="60" spans="1:21" ht="75" x14ac:dyDescent="0.25">
      <c r="A60" s="15" t="str">
        <v>Greenbrier County Committee on Aging</v>
      </c>
      <c r="B60" s="15" t="str">
        <v xml:space="preserve">OAA Title IIIE Older Relative Caregivers (Grandparents and Other Elderly Relative Caregivers) </v>
      </c>
      <c r="C60" s="15" t="str">
        <v>Information/Referral, Caregiver Support</v>
      </c>
      <c r="D60" s="15" t="str">
        <v>The older relative caregiver must live with and be the primary unpaid caregiver for a child or an individual with a disability of any age; The older relative caregiver must be related to the individual they provide care for;</v>
      </c>
      <c r="E60" s="15" t="str">
        <v>None</v>
      </c>
      <c r="F60" s="15" t="str">
        <v>None</v>
      </c>
      <c r="G60" s="15" t="str">
        <v>Greenbrier</v>
      </c>
      <c r="H60" s="15" t="str">
        <v>*Required - Please Make a Selection*</v>
      </c>
      <c r="I60" s="15" t="str">
        <v>http://www.wvseniorservices.gov/DocumentCenter/ProgramSpecificDocuments/tabid/92/Default.aspx</v>
      </c>
      <c r="U60" s="3"/>
    </row>
    <row r="61" spans="1:21" ht="105" x14ac:dyDescent="0.25">
      <c r="A61" s="15" t="str">
        <v>Greenbrier County Committee on Aging</v>
      </c>
      <c r="B61" s="15" t="str">
        <v xml:space="preserve">OAA Title IIIE Older Relative Caregivers (Grandparents and Other Elderly Relative Caregivers) </v>
      </c>
      <c r="C61" s="15" t="str">
        <v>Caregiver Support</v>
      </c>
      <c r="D61"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61" s="15" t="str">
        <v>None</v>
      </c>
      <c r="F61" s="15" t="str">
        <v>None</v>
      </c>
      <c r="G61" s="15" t="str">
        <v>Greenbrier</v>
      </c>
      <c r="H61" s="15" t="str">
        <v>*Required - Please Make a Selection*</v>
      </c>
      <c r="I61" s="15" t="str">
        <v>http://www.wvseniorservices.gov/DocumentCenter/ProgramSpecificDocuments/tabid/92/Default.aspx</v>
      </c>
      <c r="U61" s="3"/>
    </row>
    <row r="62" spans="1:21" ht="105" x14ac:dyDescent="0.25">
      <c r="A62" s="15" t="str">
        <v>McDowell County Commission on Aging</v>
      </c>
      <c r="B62" s="15" t="str">
        <v>FAIR RESPITE CONGREGATE SERVICES (includes LIFE FAIR SERVICES)</v>
      </c>
      <c r="C62" s="15" t="str">
        <v>Respite</v>
      </c>
      <c r="D62" s="15" t="str">
        <v>Care recipient must have a written diagnosis of Alzheimer's disease or a related dementia</v>
      </c>
      <c r="E6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2" s="15" t="str">
        <v>Caregiver must be unpaid. The fee for FAIR services depends on the income of the person with dementia or, if married, the combined income of the care receiver and spouse.</v>
      </c>
      <c r="G62" s="15" t="str">
        <v>McDowell</v>
      </c>
      <c r="H62" s="15" t="str">
        <v>*Required - Please Make a Selection*</v>
      </c>
      <c r="I62" s="15" t="str">
        <v>http://www.wvseniorservices.gov/HelpatHome/FAIRFamilyAlzheimersInHomeRespite/tabid/75/Default.aspx</v>
      </c>
      <c r="U62" s="3"/>
    </row>
    <row r="63" spans="1:21" ht="105" x14ac:dyDescent="0.25">
      <c r="A63" s="15" t="str">
        <v>McDowell County Commission on Aging</v>
      </c>
      <c r="B63" s="15" t="str">
        <v>FAIR RESPITE IN-HOME SERVICES (includes LIFE FAIR SERVICES)</v>
      </c>
      <c r="C63" s="15" t="str">
        <v>Respite</v>
      </c>
      <c r="D63" s="15" t="str">
        <v>Care recipient must have a written diagnosis of Alzheimer's disease or a related dementia</v>
      </c>
      <c r="E6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3" s="15" t="str">
        <v>Caregiver must be unpaid. The fee for FAIR services depends on the income of the person with dementia or, if married, the combined income of the care receiver and spouse.</v>
      </c>
      <c r="G63" s="15" t="str">
        <v>McDowell</v>
      </c>
      <c r="H63" s="15" t="str">
        <v>*Required - Please Make a Selection*</v>
      </c>
      <c r="I63" s="15" t="str">
        <v>http://www.wvseniorservices.gov/HelpatHome/FAIRFamilyAlzheimersInHomeRespite/tabid/75/Default.aspx</v>
      </c>
      <c r="U63" s="3"/>
    </row>
    <row r="64" spans="1:21" ht="180" x14ac:dyDescent="0.25">
      <c r="A64" s="15" t="str">
        <v>McDowell County Commission on Aging</v>
      </c>
      <c r="B64" s="15" t="str">
        <v xml:space="preserve">OAA Title IIIE National Family Caregiver Support Program </v>
      </c>
      <c r="C64" s="15" t="str">
        <v>Respite</v>
      </c>
      <c r="D64" s="15" t="str">
        <v>There must be an unpaid caregiver (who is the service recipient) of an at-risk, frail individual at least sixty (60) years old or an individual of any age with a written diagnosis of Alzheimer’s disease or a related dementia.</v>
      </c>
      <c r="E6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4"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64" s="15" t="str">
        <v>McDowell</v>
      </c>
      <c r="H64" s="15" t="str">
        <v>*Required - Please Make a Selection*</v>
      </c>
      <c r="I64" s="15" t="str">
        <v>http://www.wvseniorservices.gov/DocumentCenter/ProgramSpecificDocuments/tabid/92/Default.aspx</v>
      </c>
      <c r="U64" s="3"/>
    </row>
    <row r="65" spans="1:21" ht="180" x14ac:dyDescent="0.25">
      <c r="A65" s="15" t="str">
        <v>McDowell County Commission on Aging</v>
      </c>
      <c r="B65" s="15" t="str">
        <v xml:space="preserve">OAA Title IIIE National Family Caregiver Support Program </v>
      </c>
      <c r="C65" s="15" t="str">
        <v>Respite</v>
      </c>
      <c r="D65" s="15" t="str">
        <v>There must be an unpaid caregiver (who is the service recipient) of an at-risk, frail individual at least sixty (60) years old or an individual of any age with a written diagnosis of Alzheimer’s disease or a related dementia.</v>
      </c>
      <c r="E6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5" s="15" t="str">
        <v>In the case of a caregiver service, the income level will be based on the care receiver’s income (the at-risk, frail individual at least sixty (60) years old or an individual of any age with a written diagnosis of Alzheimer’s disease or a related dementia).</v>
      </c>
      <c r="G65" s="15" t="str">
        <v>McDowell</v>
      </c>
      <c r="H65" s="15" t="str">
        <v>*Required - Please Make a Selection*</v>
      </c>
      <c r="I65" s="15" t="str">
        <v>http://www.wvseniorservices.gov/DocumentCenter/ProgramSpecificDocuments/tabid/92/Default.aspx</v>
      </c>
      <c r="U65" s="3"/>
    </row>
    <row r="66" spans="1:21" ht="75" x14ac:dyDescent="0.25">
      <c r="A66" s="15" t="str">
        <v>McDowell County Commission on Aging</v>
      </c>
      <c r="B66" s="15" t="str">
        <v xml:space="preserve">OAA Title IIIE National Family Caregiver Support Program </v>
      </c>
      <c r="C66" s="15" t="str">
        <v>Training/Education, Caregiver Support</v>
      </c>
      <c r="D66" s="15" t="str">
        <v>There must be an unpaid caregiver (who is the service recipient) of an at-risk, frail individual at least sixty (60) years old or an individual of any age with a written diagnosis of Alzheimer’s disease or a related dementia.</v>
      </c>
      <c r="E66" s="15" t="str">
        <v>None</v>
      </c>
      <c r="F66" s="15" t="str">
        <v>Unpaid caregiver</v>
      </c>
      <c r="G66" s="15" t="str">
        <v>McDowell</v>
      </c>
      <c r="H66" s="15" t="str">
        <v>*Required - Please Make a Selection*</v>
      </c>
      <c r="I66" s="15" t="str">
        <v>http://www.wvseniorservices.gov/DocumentCenter/ProgramSpecificDocuments/tabid/92/Default.aspx</v>
      </c>
      <c r="U66" s="3"/>
    </row>
    <row r="67" spans="1:21" ht="60" x14ac:dyDescent="0.25">
      <c r="A67" s="15" t="str">
        <v>McDowell County Commission on Aging</v>
      </c>
      <c r="B67" s="15" t="str">
        <v xml:space="preserve">OAA Title IIIE National Family Caregiver Support Program </v>
      </c>
      <c r="C67" s="15" t="str">
        <v>Information/Referral, Caregiver Support</v>
      </c>
      <c r="D67" s="15" t="str">
        <v>None</v>
      </c>
      <c r="E67" s="15" t="str">
        <v>None</v>
      </c>
      <c r="F67" s="15" t="str">
        <v>None</v>
      </c>
      <c r="G67" s="15" t="str">
        <v>McDowell</v>
      </c>
      <c r="H67" s="15" t="str">
        <v>*Required - Please Make a Selection*</v>
      </c>
      <c r="I67" s="15" t="str">
        <v>http://www.wvseniorservices.gov/DocumentCenter/ProgramSpecificDocuments/tabid/92/Default.aspx</v>
      </c>
      <c r="U67" s="3"/>
    </row>
    <row r="68" spans="1:21" ht="60" x14ac:dyDescent="0.25">
      <c r="A68" s="15" t="str">
        <v>McDowell County Commission on Aging</v>
      </c>
      <c r="B68" s="15" t="str">
        <v xml:space="preserve">OAA Title IIIE National Family Caregiver Support Program </v>
      </c>
      <c r="C68" s="15" t="str">
        <v>Information/Referral, Caregiver Support</v>
      </c>
      <c r="D68" s="15" t="str">
        <v>None</v>
      </c>
      <c r="E68" s="15" t="str">
        <v>None</v>
      </c>
      <c r="F68" s="15" t="str">
        <v>None</v>
      </c>
      <c r="G68" s="15" t="str">
        <v>McDowell</v>
      </c>
      <c r="H68" s="15" t="str">
        <v>*Required - Please Make a Selection*</v>
      </c>
      <c r="I68" s="15" t="str">
        <v>http://www.wvseniorservices.gov/DocumentCenter/ProgramSpecificDocuments/tabid/92/Default.aspx</v>
      </c>
      <c r="U68" s="3"/>
    </row>
    <row r="69" spans="1:21" ht="75" x14ac:dyDescent="0.25">
      <c r="A69" s="15" t="str">
        <v>McDowell County Commission on Aging</v>
      </c>
      <c r="B69" s="15" t="str">
        <v xml:space="preserve">OAA Title IIIE National Family Caregiver Support Program </v>
      </c>
      <c r="C69" s="15" t="str">
        <v>Caregiver Support</v>
      </c>
      <c r="D69" s="15" t="str">
        <v>Support group must target unpaid caregivers (who is the service recipient) of an at-risk, frail individual at least sixty (60) years old or an individual of any age with a written diagnosis of Alzheimer’s disease or a related dementia.</v>
      </c>
      <c r="E69" s="15" t="str">
        <v>None</v>
      </c>
      <c r="F69" s="15" t="str">
        <v>Unpaid caregiver</v>
      </c>
      <c r="G69" s="15" t="str">
        <v>McDowell</v>
      </c>
      <c r="H69" s="15" t="str">
        <v>*Required - Please Make a Selection*</v>
      </c>
      <c r="I69" s="15" t="str">
        <v>http://www.wvseniorservices.gov/DocumentCenter/ProgramSpecificDocuments/tabid/92/Default.aspx</v>
      </c>
      <c r="U69" s="3"/>
    </row>
    <row r="70" spans="1:21" ht="75" x14ac:dyDescent="0.25">
      <c r="A70" s="15" t="str">
        <v>McDowell County Commission on Aging</v>
      </c>
      <c r="B70" s="15" t="str">
        <v xml:space="preserve">OAA Title IIIE Older Relative Caregivers (Grandparents and Other Elderly Relative Caregivers) </v>
      </c>
      <c r="C70" s="15" t="str">
        <v>Information/Referral, Caregiver Support</v>
      </c>
      <c r="D70" s="15" t="str">
        <v>The older relative caregiver must live with and be the primary unpaid caregiver for a child or an individual with a disability of any age; The older relative caregiver must be related to the individual they provide care for;</v>
      </c>
      <c r="E70" s="15" t="str">
        <v>None</v>
      </c>
      <c r="F70" s="15" t="str">
        <v>None</v>
      </c>
      <c r="G70" s="15" t="str">
        <v>McDowell</v>
      </c>
      <c r="H70" s="15" t="str">
        <v>*Required - Please Make a Selection*</v>
      </c>
      <c r="I70" s="15" t="str">
        <v>http://www.wvseniorservices.gov/DocumentCenter/ProgramSpecificDocuments/tabid/92/Default.aspx</v>
      </c>
      <c r="U70" s="3"/>
    </row>
    <row r="71" spans="1:21" ht="75" x14ac:dyDescent="0.25">
      <c r="A71" s="15" t="str">
        <v>McDowell County Commission on Aging</v>
      </c>
      <c r="B71" s="15" t="str">
        <v xml:space="preserve">OAA Title IIIE Older Relative Caregivers (Grandparents and Other Elderly Relative Caregivers) </v>
      </c>
      <c r="C71" s="15" t="str">
        <v>Information/Referral, Caregiver Support</v>
      </c>
      <c r="D71" s="15" t="str">
        <v>The older relative caregiver must live with and be the primary unpaid caregiver for a child or an individual with a disability of any age; The older relative caregiver must be related to the individual they provide care for;</v>
      </c>
      <c r="E71" s="15" t="str">
        <v>None</v>
      </c>
      <c r="F71" s="15" t="str">
        <v>None</v>
      </c>
      <c r="G71" s="15" t="str">
        <v>McDowell</v>
      </c>
      <c r="H71" s="15" t="str">
        <v>*Required - Please Make a Selection*</v>
      </c>
      <c r="I71" s="15" t="str">
        <v>http://www.wvseniorservices.gov/DocumentCenter/ProgramSpecificDocuments/tabid/92/Default.aspx</v>
      </c>
      <c r="U71" s="3"/>
    </row>
    <row r="72" spans="1:21" ht="105" x14ac:dyDescent="0.25">
      <c r="A72" s="15" t="str">
        <v>McDowell County Commission on Aging</v>
      </c>
      <c r="B72" s="15" t="str">
        <v xml:space="preserve">OAA Title IIIE Older Relative Caregivers (Grandparents and Other Elderly Relative Caregivers) </v>
      </c>
      <c r="C72" s="15" t="str">
        <v>Caregiver Support</v>
      </c>
      <c r="D72"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72" s="15" t="str">
        <v>None</v>
      </c>
      <c r="F72" s="15" t="str">
        <v>None</v>
      </c>
      <c r="G72" s="15" t="str">
        <v>McDowell</v>
      </c>
      <c r="H72" s="15" t="str">
        <v>*Required - Please Make a Selection*</v>
      </c>
      <c r="I72" s="15" t="str">
        <v>http://www.wvseniorservices.gov/DocumentCenter/ProgramSpecificDocuments/tabid/92/Default.aspx</v>
      </c>
      <c r="U72" s="3"/>
    </row>
    <row r="73" spans="1:21" ht="105" x14ac:dyDescent="0.25">
      <c r="A73" s="15" t="str">
        <v>Monroe County Council on Aging</v>
      </c>
      <c r="B73" s="15" t="str">
        <v>FAIR RESPITE CONGREGATE SERVICES (includes LIFE FAIR SERVICES)</v>
      </c>
      <c r="C73" s="15" t="str">
        <v>Respite</v>
      </c>
      <c r="D73" s="15" t="str">
        <v>Care recipient must have a written diagnosis of Alzheimer's disease or a related dementia</v>
      </c>
      <c r="E7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3" s="15" t="str">
        <v>Caregiver must be unpaid. The fee for FAIR services depends on the income of the person with dementia or, if married, the combined income of the care receiver and spouse.</v>
      </c>
      <c r="G73" s="15" t="str">
        <v>Monroe</v>
      </c>
      <c r="H73" s="15" t="str">
        <v>*Required - Please Make a Selection*</v>
      </c>
      <c r="I73" s="15" t="str">
        <v>http://www.wvseniorservices.gov/HelpatHome/FAIRFamilyAlzheimersInHomeRespite/tabid/75/Default.aspx</v>
      </c>
      <c r="U73" s="3"/>
    </row>
    <row r="74" spans="1:21" ht="105" x14ac:dyDescent="0.25">
      <c r="A74" s="15" t="str">
        <v>Monroe County Council on Aging</v>
      </c>
      <c r="B74" s="15" t="str">
        <v>FAIR RESPITE IN-HOME SERVICES (includes LIFE FAIR SERVICES)</v>
      </c>
      <c r="C74" s="15" t="str">
        <v>Respite</v>
      </c>
      <c r="D74" s="15" t="str">
        <v>Care recipient must have a written diagnosis of Alzheimer's disease or a related dementia</v>
      </c>
      <c r="E7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4" s="15" t="str">
        <v>Caregiver must be unpaid. The fee for FAIR services depends on the income of the person with dementia or, if married, the combined income of the care receiver and spouse.</v>
      </c>
      <c r="G74" s="15" t="str">
        <v>Monroe</v>
      </c>
      <c r="H74" s="15" t="str">
        <v>*Required - Please Make a Selection*</v>
      </c>
      <c r="I74" s="15" t="str">
        <v>http://www.wvseniorservices.gov/HelpatHome/FAIRFamilyAlzheimersInHomeRespite/tabid/75/Default.aspx</v>
      </c>
      <c r="U74" s="3"/>
    </row>
    <row r="75" spans="1:21" ht="180" x14ac:dyDescent="0.25">
      <c r="A75" s="15" t="str">
        <v>Monroe County Council on Aging</v>
      </c>
      <c r="B75" s="15" t="str">
        <v xml:space="preserve">OAA Title IIIE National Family Caregiver Support Program </v>
      </c>
      <c r="C75" s="15" t="str">
        <v>Respite</v>
      </c>
      <c r="D75" s="15" t="str">
        <v>There must be an unpaid caregiver (who is the service recipient) of an at-risk, frail individual at least sixty (60) years old or an individual of any age with a written diagnosis of Alzheimer’s disease or a related dementia.</v>
      </c>
      <c r="E7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5"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75" s="15" t="str">
        <v>Monroe</v>
      </c>
      <c r="H75" s="15" t="str">
        <v>*Required - Please Make a Selection*</v>
      </c>
      <c r="I75" s="15" t="str">
        <v>http://www.wvseniorservices.gov/DocumentCenter/ProgramSpecificDocuments/tabid/92/Default.aspx</v>
      </c>
      <c r="U75" s="3"/>
    </row>
    <row r="76" spans="1:21" ht="180" x14ac:dyDescent="0.25">
      <c r="A76" s="15" t="str">
        <v>Monroe County Council on Aging</v>
      </c>
      <c r="B76" s="15" t="str">
        <v xml:space="preserve">OAA Title IIIE National Family Caregiver Support Program </v>
      </c>
      <c r="C76" s="15" t="str">
        <v>Respite</v>
      </c>
      <c r="D76" s="15" t="str">
        <v>There must be an unpaid caregiver (who is the service recipient) of an at-risk, frail individual at least sixty (60) years old or an individual of any age with a written diagnosis of Alzheimer’s disease or a related dementia.</v>
      </c>
      <c r="E7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6" s="15" t="str">
        <v>In the case of a caregiver service, the income level will be based on the care receiver’s income (the at-risk, frail individual at least sixty (60) years old or an individual of any age with a written diagnosis of Alzheimer’s disease or a related dementia).</v>
      </c>
      <c r="G76" s="15" t="str">
        <v>Monroe</v>
      </c>
      <c r="H76" s="15" t="str">
        <v>*Required - Please Make a Selection*</v>
      </c>
      <c r="I76" s="15" t="str">
        <v>http://www.wvseniorservices.gov/DocumentCenter/ProgramSpecificDocuments/tabid/92/Default.aspx</v>
      </c>
      <c r="U76" s="3"/>
    </row>
    <row r="77" spans="1:21" ht="75" x14ac:dyDescent="0.25">
      <c r="A77" s="15" t="str">
        <v>Monroe County Council on Aging</v>
      </c>
      <c r="B77" s="15" t="str">
        <v xml:space="preserve">OAA Title IIIE National Family Caregiver Support Program </v>
      </c>
      <c r="C77" s="15" t="str">
        <v>Training/Education, Caregiver Support</v>
      </c>
      <c r="D77" s="15" t="str">
        <v>There must be an unpaid caregiver (who is the service recipient) of an at-risk, frail individual at least sixty (60) years old or an individual of any age with a written diagnosis of Alzheimer’s disease or a related dementia.</v>
      </c>
      <c r="E77" s="15" t="str">
        <v>None</v>
      </c>
      <c r="F77" s="15" t="str">
        <v>Unpaid caregiver</v>
      </c>
      <c r="G77" s="15" t="str">
        <v>Monroe</v>
      </c>
      <c r="H77" s="15" t="str">
        <v>*Required - Please Make a Selection*</v>
      </c>
      <c r="I77" s="15" t="str">
        <v>http://www.wvseniorservices.gov/DocumentCenter/ProgramSpecificDocuments/tabid/92/Default.aspx</v>
      </c>
      <c r="U77" s="3"/>
    </row>
    <row r="78" spans="1:21" ht="45" x14ac:dyDescent="0.25">
      <c r="A78" s="15" t="str">
        <v>Monroe County Council on Aging</v>
      </c>
      <c r="B78" s="15" t="str">
        <v xml:space="preserve">OAA Title IIIE National Family Caregiver Support Program </v>
      </c>
      <c r="C78" s="15" t="str">
        <v>Information/Referral, Caregiver Support</v>
      </c>
      <c r="D78" s="15" t="str">
        <v>None</v>
      </c>
      <c r="E78" s="15" t="str">
        <v>None</v>
      </c>
      <c r="F78" s="15" t="str">
        <v>None</v>
      </c>
      <c r="G78" s="15" t="str">
        <v>Monroe</v>
      </c>
      <c r="H78" s="15" t="str">
        <v>*Required - Please Make a Selection*</v>
      </c>
      <c r="I78" s="15" t="str">
        <v>http://www.wvseniorservices.gov/DocumentCenter/ProgramSpecificDocuments/tabid/92/Default.aspx</v>
      </c>
      <c r="U78" s="3"/>
    </row>
    <row r="79" spans="1:21" ht="45" x14ac:dyDescent="0.25">
      <c r="A79" s="15" t="str">
        <v>Monroe County Council on Aging</v>
      </c>
      <c r="B79" s="15" t="str">
        <v xml:space="preserve">OAA Title IIIE National Family Caregiver Support Program </v>
      </c>
      <c r="C79" s="15" t="str">
        <v>Information/Referral, Caregiver Support</v>
      </c>
      <c r="D79" s="15" t="str">
        <v>None</v>
      </c>
      <c r="E79" s="15" t="str">
        <v>None</v>
      </c>
      <c r="F79" s="15" t="str">
        <v>None</v>
      </c>
      <c r="G79" s="15" t="str">
        <v>Monroe</v>
      </c>
      <c r="H79" s="15" t="str">
        <v>*Required - Please Make a Selection*</v>
      </c>
      <c r="I79" s="15" t="str">
        <v>http://www.wvseniorservices.gov/DocumentCenter/ProgramSpecificDocuments/tabid/92/Default.aspx</v>
      </c>
      <c r="U79" s="3"/>
    </row>
    <row r="80" spans="1:21" ht="75" x14ac:dyDescent="0.25">
      <c r="A80" s="15" t="str">
        <v>Monroe County Council on Aging</v>
      </c>
      <c r="B80" s="15" t="str">
        <v xml:space="preserve">OAA Title IIIE National Family Caregiver Support Program </v>
      </c>
      <c r="C80" s="15" t="str">
        <v>Caregiver Support</v>
      </c>
      <c r="D80" s="15" t="str">
        <v>Support group must target unpaid caregivers (who is the service recipient) of an at-risk, frail individual at least sixty (60) years old or an individual of any age with a written diagnosis of Alzheimer’s disease or a related dementia.</v>
      </c>
      <c r="E80" s="15" t="str">
        <v>None</v>
      </c>
      <c r="F80" s="15" t="str">
        <v>Unpaid caregiver</v>
      </c>
      <c r="G80" s="15" t="str">
        <v>Monroe</v>
      </c>
      <c r="H80" s="15" t="str">
        <v>*Required - Please Make a Selection*</v>
      </c>
      <c r="I80" s="15" t="str">
        <v>http://www.wvseniorservices.gov/DocumentCenter/ProgramSpecificDocuments/tabid/92/Default.aspx</v>
      </c>
      <c r="U80" s="3"/>
    </row>
    <row r="81" spans="1:21" ht="75" x14ac:dyDescent="0.25">
      <c r="A81" s="15" t="str">
        <v>Monroe County Council on Aging</v>
      </c>
      <c r="B81" s="15" t="str">
        <v xml:space="preserve">OAA Title IIIE Older Relative Caregivers (Grandparents and Other Elderly Relative Caregivers) </v>
      </c>
      <c r="C81" s="15" t="str">
        <v>Information/Referral, Caregiver Support</v>
      </c>
      <c r="D81" s="15" t="str">
        <v>The older relative caregiver must live with and be the primary unpaid caregiver for a child or an individual with a disability of any age; The older relative caregiver must be related to the individual they provide care for;</v>
      </c>
      <c r="E81" s="15" t="str">
        <v>None</v>
      </c>
      <c r="F81" s="15" t="str">
        <v>None</v>
      </c>
      <c r="G81" s="15" t="str">
        <v>Monroe</v>
      </c>
      <c r="H81" s="15" t="str">
        <v>*Required - Please Make a Selection*</v>
      </c>
      <c r="I81" s="15" t="str">
        <v>http://www.wvseniorservices.gov/DocumentCenter/ProgramSpecificDocuments/tabid/92/Default.aspx</v>
      </c>
      <c r="U81" s="3"/>
    </row>
    <row r="82" spans="1:21" ht="75" x14ac:dyDescent="0.25">
      <c r="A82" s="15" t="str">
        <v>Monroe County Council on Aging</v>
      </c>
      <c r="B82" s="15" t="str">
        <v xml:space="preserve">OAA Title IIIE Older Relative Caregivers (Grandparents and Other Elderly Relative Caregivers) </v>
      </c>
      <c r="C82" s="15" t="str">
        <v>Information/Referral, Caregiver Support</v>
      </c>
      <c r="D82" s="15" t="str">
        <v>The older relative caregiver must live with and be the primary unpaid caregiver for a child or an individual with a disability of any age; The older relative caregiver must be related to the individual they provide care for;</v>
      </c>
      <c r="E82" s="15" t="str">
        <v>None</v>
      </c>
      <c r="F82" s="15" t="str">
        <v>None</v>
      </c>
      <c r="G82" s="15" t="str">
        <v>Monroe</v>
      </c>
      <c r="H82" s="15" t="str">
        <v>*Required - Please Make a Selection*</v>
      </c>
      <c r="I82" s="15" t="str">
        <v>http://www.wvseniorservices.gov/DocumentCenter/ProgramSpecificDocuments/tabid/92/Default.aspx</v>
      </c>
      <c r="U82" s="3"/>
    </row>
    <row r="83" spans="1:21" ht="105" x14ac:dyDescent="0.25">
      <c r="A83" s="15" t="str">
        <v>Monroe County Council on Aging</v>
      </c>
      <c r="B83" s="15" t="str">
        <v xml:space="preserve">OAA Title IIIE Older Relative Caregivers (Grandparents and Other Elderly Relative Caregivers) </v>
      </c>
      <c r="C83" s="15" t="str">
        <v>Caregiver Support</v>
      </c>
      <c r="D83"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83" s="15" t="str">
        <v>None</v>
      </c>
      <c r="F83" s="15" t="str">
        <v>None</v>
      </c>
      <c r="G83" s="15" t="str">
        <v>Monroe</v>
      </c>
      <c r="H83" s="15" t="str">
        <v>*Required - Please Make a Selection*</v>
      </c>
      <c r="I83" s="15" t="str">
        <v>http://www.wvseniorservices.gov/DocumentCenter/ProgramSpecificDocuments/tabid/92/Default.aspx</v>
      </c>
      <c r="U83" s="3"/>
    </row>
    <row r="84" spans="1:21" ht="105" x14ac:dyDescent="0.25">
      <c r="A84" s="15" t="str">
        <v>Nicholas Community Action Partnership, Inc.</v>
      </c>
      <c r="B84" s="15" t="str">
        <v>FAIR RESPITE CONGREGATE SERVICES (includes LIFE FAIR SERVICES)</v>
      </c>
      <c r="C84" s="15" t="str">
        <v>Respite</v>
      </c>
      <c r="D84" s="15" t="str">
        <v>Care recipient must have a written diagnosis of Alzheimer's disease or a related dementia</v>
      </c>
      <c r="E8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4" s="15" t="str">
        <v>Caregiver must be unpaid. The fee for FAIR services depends on the income of the person with dementia or, if married, the combined income of the care receiver and spouse.</v>
      </c>
      <c r="G84" s="15" t="str">
        <v>Nicholas</v>
      </c>
      <c r="H84" s="15" t="str">
        <v>*Required - Please Make a Selection*</v>
      </c>
      <c r="I84" s="15" t="str">
        <v>http://www.wvseniorservices.gov/HelpatHome/FAIRFamilyAlzheimersInHomeRespite/tabid/75/Default.aspx</v>
      </c>
      <c r="U84" s="3"/>
    </row>
    <row r="85" spans="1:21" ht="105" x14ac:dyDescent="0.25">
      <c r="A85" s="15" t="str">
        <v>Nicholas Community Action Partnership, Inc.</v>
      </c>
      <c r="B85" s="15" t="str">
        <v>FAIR RESPITE IN-HOME SERVICES (includes LIFE FAIR SERVICES)</v>
      </c>
      <c r="C85" s="15" t="str">
        <v>Respite</v>
      </c>
      <c r="D85" s="15" t="str">
        <v>Care recipient must have a written diagnosis of Alzheimer's disease or a related dementia</v>
      </c>
      <c r="E85"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5" s="15" t="str">
        <v>Caregiver must be unpaid. The fee for FAIR services depends on the income of the person with dementia or, if married, the combined income of the care receiver and spouse.</v>
      </c>
      <c r="G85" s="15" t="str">
        <v>Nicholas</v>
      </c>
      <c r="H85" s="15" t="str">
        <v>*Required - Please Make a Selection*</v>
      </c>
      <c r="I85" s="15" t="str">
        <v>http://www.wvseniorservices.gov/HelpatHome/FAIRFamilyAlzheimersInHomeRespite/tabid/75/Default.aspx</v>
      </c>
      <c r="U85" s="3"/>
    </row>
    <row r="86" spans="1:21" ht="180" x14ac:dyDescent="0.25">
      <c r="A86" s="15" t="str">
        <v>Nicholas Community Action Partnership, Inc.</v>
      </c>
      <c r="B86" s="15" t="str">
        <v xml:space="preserve">OAA Title IIIE National Family Caregiver Support Program </v>
      </c>
      <c r="C86" s="15" t="str">
        <v>Respite</v>
      </c>
      <c r="D86" s="15" t="str">
        <v>There must be an unpaid caregiver (who is the service recipient) of an at-risk, frail individual at least sixty (60) years old or an individual of any age with a written diagnosis of Alzheimer’s disease or a related dementia.</v>
      </c>
      <c r="E8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6"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86" s="15" t="str">
        <v>Nicholas</v>
      </c>
      <c r="H86" s="15" t="str">
        <v>*Required - Please Make a Selection*</v>
      </c>
      <c r="I86" s="15" t="str">
        <v>http://www.wvseniorservices.gov/DocumentCenter/ProgramSpecificDocuments/tabid/92/Default.aspx</v>
      </c>
      <c r="U86" s="3"/>
    </row>
    <row r="87" spans="1:21" ht="180" x14ac:dyDescent="0.25">
      <c r="A87" s="15" t="str">
        <v>Nicholas Community Action Partnership, Inc.</v>
      </c>
      <c r="B87" s="15" t="str">
        <v xml:space="preserve">OAA Title IIIE National Family Caregiver Support Program </v>
      </c>
      <c r="C87" s="15" t="str">
        <v>Respite</v>
      </c>
      <c r="D87" s="15" t="str">
        <v>There must be an unpaid caregiver (who is the service recipient) of an at-risk, frail individual at least sixty (60) years old or an individual of any age with a written diagnosis of Alzheimer’s disease or a related dementia.</v>
      </c>
      <c r="E8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7" s="15" t="str">
        <v>In the case of a caregiver service, the income level will be based on the care receiver’s income (the at-risk, frail individual at least sixty (60) years old or an individual of any age with a written diagnosis of Alzheimer’s disease or a related dementia).</v>
      </c>
      <c r="G87" s="15" t="str">
        <v>Nicholas</v>
      </c>
      <c r="H87" s="15" t="str">
        <v>*Required - Please Make a Selection*</v>
      </c>
      <c r="I87" s="15" t="str">
        <v>http://www.wvseniorservices.gov/DocumentCenter/ProgramSpecificDocuments/tabid/92/Default.aspx</v>
      </c>
      <c r="U87" s="3"/>
    </row>
    <row r="88" spans="1:21" ht="75" x14ac:dyDescent="0.25">
      <c r="A88" s="15" t="str">
        <v>Nicholas Community Action Partnership, Inc.</v>
      </c>
      <c r="B88" s="15" t="str">
        <v xml:space="preserve">OAA Title IIIE National Family Caregiver Support Program </v>
      </c>
      <c r="C88" s="15" t="str">
        <v>Training/Education, Caregiver Support</v>
      </c>
      <c r="D88" s="15" t="str">
        <v>There must be an unpaid caregiver (who is the service recipient) of an at-risk, frail individual at least sixty (60) years old or an individual of any age with a written diagnosis of Alzheimer’s disease or a related dementia.</v>
      </c>
      <c r="E88" s="15" t="str">
        <v>None</v>
      </c>
      <c r="F88" s="15" t="str">
        <v>Unpaid caregiver</v>
      </c>
      <c r="G88" s="15" t="str">
        <v>Nicholas</v>
      </c>
      <c r="H88" s="15" t="str">
        <v>*Required - Please Make a Selection*</v>
      </c>
      <c r="I88" s="15" t="str">
        <v>http://www.wvseniorservices.gov/DocumentCenter/ProgramSpecificDocuments/tabid/92/Default.aspx</v>
      </c>
      <c r="U88" s="3"/>
    </row>
    <row r="89" spans="1:21" ht="60" x14ac:dyDescent="0.25">
      <c r="A89" s="15" t="str">
        <v>Nicholas Community Action Partnership, Inc.</v>
      </c>
      <c r="B89" s="15" t="str">
        <v xml:space="preserve">OAA Title IIIE National Family Caregiver Support Program </v>
      </c>
      <c r="C89" s="15" t="str">
        <v>Information/Referral, Caregiver Support</v>
      </c>
      <c r="D89" s="15" t="str">
        <v>None</v>
      </c>
      <c r="E89" s="15" t="str">
        <v>None</v>
      </c>
      <c r="F89" s="15" t="str">
        <v>None</v>
      </c>
      <c r="G89" s="15" t="str">
        <v>Nicholas</v>
      </c>
      <c r="H89" s="15" t="str">
        <v>*Required - Please Make a Selection*</v>
      </c>
      <c r="I89" s="15" t="str">
        <v>http://www.wvseniorservices.gov/DocumentCenter/ProgramSpecificDocuments/tabid/92/Default.aspx</v>
      </c>
      <c r="U89" s="3"/>
    </row>
    <row r="90" spans="1:21" ht="60" x14ac:dyDescent="0.25">
      <c r="A90" s="15" t="str">
        <v>Nicholas Community Action Partnership, Inc.</v>
      </c>
      <c r="B90" s="15" t="str">
        <v xml:space="preserve">OAA Title IIIE National Family Caregiver Support Program </v>
      </c>
      <c r="C90" s="15" t="str">
        <v>Information/Referral, Caregiver Support</v>
      </c>
      <c r="D90" s="15" t="str">
        <v>None</v>
      </c>
      <c r="E90" s="15" t="str">
        <v>None</v>
      </c>
      <c r="F90" s="15" t="str">
        <v>None</v>
      </c>
      <c r="G90" s="15" t="str">
        <v>Nicholas</v>
      </c>
      <c r="H90" s="15" t="str">
        <v>*Required - Please Make a Selection*</v>
      </c>
      <c r="I90" s="15" t="str">
        <v>http://www.wvseniorservices.gov/DocumentCenter/ProgramSpecificDocuments/tabid/92/Default.aspx</v>
      </c>
      <c r="U90" s="3"/>
    </row>
    <row r="91" spans="1:21" ht="75" x14ac:dyDescent="0.25">
      <c r="A91" s="15" t="str">
        <v>Nicholas Community Action Partnership, Inc.</v>
      </c>
      <c r="B91" s="15" t="str">
        <v xml:space="preserve">OAA Title IIIE National Family Caregiver Support Program </v>
      </c>
      <c r="C91" s="15" t="str">
        <v>Caregiver Support</v>
      </c>
      <c r="D91" s="15" t="str">
        <v>Support group must target unpaid caregivers (who is the service recipient) of an at-risk, frail individual at least sixty (60) years old or an individual of any age with a written diagnosis of Alzheimer’s disease or a related dementia.</v>
      </c>
      <c r="E91" s="15" t="str">
        <v>None</v>
      </c>
      <c r="F91" s="15" t="str">
        <v>Unpaid caregiver</v>
      </c>
      <c r="G91" s="15" t="str">
        <v>Nicholas</v>
      </c>
      <c r="H91" s="15" t="str">
        <v>*Required - Please Make a Selection*</v>
      </c>
      <c r="I91" s="15" t="str">
        <v>http://www.wvseniorservices.gov/DocumentCenter/ProgramSpecificDocuments/tabid/92/Default.aspx</v>
      </c>
      <c r="U91" s="3"/>
    </row>
    <row r="92" spans="1:21" ht="75" x14ac:dyDescent="0.25">
      <c r="A92" s="15" t="str">
        <v>Nicholas Community Action Partnership, Inc.</v>
      </c>
      <c r="B92" s="15" t="str">
        <v xml:space="preserve">OAA Title IIIE Older Relative Caregivers (Grandparents and Other Elderly Relative Caregivers) </v>
      </c>
      <c r="C92" s="15" t="str">
        <v>Information/Referral, Caregiver Support</v>
      </c>
      <c r="D92" s="15" t="str">
        <v>The older relative caregiver must live with and be the primary unpaid caregiver for a child or an individual with a disability of any age; The older relative caregiver must be related to the individual they provide care for;</v>
      </c>
      <c r="E92" s="15" t="str">
        <v>None</v>
      </c>
      <c r="F92" s="15" t="str">
        <v>None</v>
      </c>
      <c r="G92" s="15" t="str">
        <v>Nicholas</v>
      </c>
      <c r="H92" s="15" t="str">
        <v>*Required - Please Make a Selection*</v>
      </c>
      <c r="I92" s="15" t="str">
        <v>http://www.wvseniorservices.gov/DocumentCenter/ProgramSpecificDocuments/tabid/92/Default.aspx</v>
      </c>
      <c r="U92" s="3"/>
    </row>
    <row r="93" spans="1:21" ht="75" x14ac:dyDescent="0.25">
      <c r="A93" s="15" t="str">
        <v>Nicholas Community Action Partnership, Inc.</v>
      </c>
      <c r="B93" s="15" t="str">
        <v xml:space="preserve">OAA Title IIIE Older Relative Caregivers (Grandparents and Other Elderly Relative Caregivers) </v>
      </c>
      <c r="C93" s="15" t="str">
        <v>Information/Referral, Caregiver Support</v>
      </c>
      <c r="D93" s="15" t="str">
        <v>The older relative caregiver must live with and be the primary unpaid caregiver for a child or an individual with a disability of any age; The older relative caregiver must be related to the individual they provide care for;</v>
      </c>
      <c r="E93" s="15" t="str">
        <v>None</v>
      </c>
      <c r="F93" s="15" t="str">
        <v>None</v>
      </c>
      <c r="G93" s="15" t="str">
        <v>Nicholas</v>
      </c>
      <c r="H93" s="15" t="str">
        <v>*Required - Please Make a Selection*</v>
      </c>
      <c r="I93" s="15" t="str">
        <v>http://www.wvseniorservices.gov/DocumentCenter/ProgramSpecificDocuments/tabid/92/Default.aspx</v>
      </c>
      <c r="U93" s="3"/>
    </row>
    <row r="94" spans="1:21" ht="105" x14ac:dyDescent="0.25">
      <c r="A94" s="15" t="str">
        <v>Nicholas Community Action Partnership, Inc.</v>
      </c>
      <c r="B94" s="15" t="str">
        <v xml:space="preserve">OAA Title IIIE Older Relative Caregivers (Grandparents and Other Elderly Relative Caregivers) </v>
      </c>
      <c r="C94" s="15" t="str">
        <v>Caregiver Support</v>
      </c>
      <c r="D94"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94" s="15" t="str">
        <v>None</v>
      </c>
      <c r="F94" s="15" t="str">
        <v>None</v>
      </c>
      <c r="G94" s="15" t="str">
        <v>Nicholas</v>
      </c>
      <c r="H94" s="15" t="str">
        <v>*Required - Please Make a Selection*</v>
      </c>
      <c r="I94" s="15" t="str">
        <v>http://www.wvseniorservices.gov/DocumentCenter/ProgramSpecificDocuments/tabid/92/Default.aspx</v>
      </c>
      <c r="U94" s="3"/>
    </row>
    <row r="95" spans="1:21" ht="105" x14ac:dyDescent="0.25">
      <c r="A95" s="15" t="str">
        <v>Pocahontas County Senior Citizens, Inc.</v>
      </c>
      <c r="B95" s="15" t="str">
        <v>FAIR RESPITE CONGREGATE SERVICES (includes LIFE FAIR SERVICES)</v>
      </c>
      <c r="C95" s="15" t="str">
        <v>Respite</v>
      </c>
      <c r="D95" s="15" t="str">
        <v>Care recipient must have a written diagnosis of Alzheimer's disease or a related dementia</v>
      </c>
      <c r="E95"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5" s="15" t="str">
        <v>Caregiver must be unpaid. The fee for FAIR services depends on the income of the person with dementia or, if married, the combined income of the care receiver and spouse.</v>
      </c>
      <c r="G95" s="15" t="str">
        <v>Pocahontas</v>
      </c>
      <c r="H95" s="15" t="str">
        <v>*Required - Please Make a Selection*</v>
      </c>
      <c r="I95" s="15" t="str">
        <v>http://www.wvseniorservices.gov/HelpatHome/FAIRFamilyAlzheimersInHomeRespite/tabid/75/Default.aspx</v>
      </c>
      <c r="U95" s="3"/>
    </row>
    <row r="96" spans="1:21" ht="105" x14ac:dyDescent="0.25">
      <c r="A96" s="15" t="str">
        <v>Pocahontas County Senior Citizens, Inc.</v>
      </c>
      <c r="B96" s="15" t="str">
        <v>FAIR RESPITE IN-HOME SERVICES (includes LIFE FAIR SERVICES)</v>
      </c>
      <c r="C96" s="15" t="str">
        <v>Respite</v>
      </c>
      <c r="D96" s="15" t="str">
        <v>Care recipient must have a written diagnosis of Alzheimer's disease or a related dementia</v>
      </c>
      <c r="E9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6" s="15" t="str">
        <v>Caregiver must be unpaid. The fee for FAIR services depends on the income of the person with dementia or, if married, the combined income of the care receiver and spouse.</v>
      </c>
      <c r="G96" s="15" t="str">
        <v>Pocahontas</v>
      </c>
      <c r="H96" s="15" t="str">
        <v>*Required - Please Make a Selection*</v>
      </c>
      <c r="I96" s="15" t="str">
        <v>http://www.wvseniorservices.gov/HelpatHome/FAIRFamilyAlzheimersInHomeRespite/tabid/75/Default.aspx</v>
      </c>
      <c r="U96" s="3"/>
    </row>
    <row r="97" spans="1:21" ht="180" x14ac:dyDescent="0.25">
      <c r="A97" s="15" t="str">
        <v>Pocahontas County Senior Citizens, Inc.</v>
      </c>
      <c r="B97" s="15" t="str">
        <v xml:space="preserve">OAA Title IIIE National Family Caregiver Support Program </v>
      </c>
      <c r="C97" s="15" t="str">
        <v>Respite</v>
      </c>
      <c r="D97" s="15" t="str">
        <v>There must be an unpaid caregiver (who is the service recipient) of an at-risk, frail individual at least sixty (60) years old or an individual of any age with a written diagnosis of Alzheimer’s disease or a related dementia.</v>
      </c>
      <c r="E9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7"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97" s="15" t="str">
        <v>Pocahontas</v>
      </c>
      <c r="H97" s="15" t="str">
        <v>*Required - Please Make a Selection*</v>
      </c>
      <c r="I97" s="15" t="str">
        <v>http://www.wvseniorservices.gov/DocumentCenter/ProgramSpecificDocuments/tabid/92/Default.aspx</v>
      </c>
      <c r="U97" s="3"/>
    </row>
    <row r="98" spans="1:21" ht="180" x14ac:dyDescent="0.25">
      <c r="A98" s="15" t="str">
        <v>Pocahontas County Senior Citizens, Inc.</v>
      </c>
      <c r="B98" s="15" t="str">
        <v xml:space="preserve">OAA Title IIIE National Family Caregiver Support Program </v>
      </c>
      <c r="C98" s="15" t="str">
        <v>Respite</v>
      </c>
      <c r="D98" s="15" t="str">
        <v>There must be an unpaid caregiver (who is the service recipient) of an at-risk, frail individual at least sixty (60) years old or an individual of any age with a written diagnosis of Alzheimer’s disease or a related dementia.</v>
      </c>
      <c r="E9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8" s="15" t="str">
        <v>In the case of a caregiver service, the income level will be based on the care receiver’s income (the at-risk, frail individual at least sixty (60) years old or an individual of any age with a written diagnosis of Alzheimer’s disease or a related dementia).</v>
      </c>
      <c r="G98" s="15" t="str">
        <v>Pocahontas</v>
      </c>
      <c r="H98" s="15" t="str">
        <v>*Required - Please Make a Selection*</v>
      </c>
      <c r="I98" s="15" t="str">
        <v>http://www.wvseniorservices.gov/DocumentCenter/ProgramSpecificDocuments/tabid/92/Default.aspx</v>
      </c>
      <c r="U98" s="3"/>
    </row>
    <row r="99" spans="1:21" ht="75" x14ac:dyDescent="0.25">
      <c r="A99" s="15" t="str">
        <v>Pocahontas County Senior Citizens, Inc.</v>
      </c>
      <c r="B99" s="15" t="str">
        <v xml:space="preserve">OAA Title IIIE National Family Caregiver Support Program </v>
      </c>
      <c r="C99" s="15" t="str">
        <v>Training/Education, Caregiver Support</v>
      </c>
      <c r="D99" s="15" t="str">
        <v>There must be an unpaid caregiver (who is the service recipient) of an at-risk, frail individual at least sixty (60) years old or an individual of any age with a written diagnosis of Alzheimer’s disease or a related dementia.</v>
      </c>
      <c r="E99" s="15" t="str">
        <v>None</v>
      </c>
      <c r="F99" s="15" t="str">
        <v>Unpaid caregiver</v>
      </c>
      <c r="G99" s="15" t="str">
        <v>Pocahontas</v>
      </c>
      <c r="H99" s="15" t="str">
        <v>*Required - Please Make a Selection*</v>
      </c>
      <c r="I99" s="15" t="str">
        <v>http://www.wvseniorservices.gov/DocumentCenter/ProgramSpecificDocuments/tabid/92/Default.aspx</v>
      </c>
      <c r="U99" s="3"/>
    </row>
    <row r="100" spans="1:21" ht="45" x14ac:dyDescent="0.25">
      <c r="A100" s="15" t="str">
        <v>Pocahontas County Senior Citizens, Inc.</v>
      </c>
      <c r="B100" s="15" t="str">
        <v xml:space="preserve">OAA Title IIIE National Family Caregiver Support Program </v>
      </c>
      <c r="C100" s="15" t="str">
        <v>Information/Referral, Caregiver Support</v>
      </c>
      <c r="D100" s="15" t="str">
        <v>None</v>
      </c>
      <c r="E100" s="15" t="str">
        <v>None</v>
      </c>
      <c r="F100" s="15" t="str">
        <v>None</v>
      </c>
      <c r="G100" s="15" t="str">
        <v>Pocahontas</v>
      </c>
      <c r="H100" s="15" t="str">
        <v>*Required - Please Make a Selection*</v>
      </c>
      <c r="I100" s="15" t="str">
        <v>http://www.wvseniorservices.gov/DocumentCenter/ProgramSpecificDocuments/tabid/92/Default.aspx</v>
      </c>
      <c r="U100" s="3"/>
    </row>
    <row r="101" spans="1:21" ht="45" x14ac:dyDescent="0.25">
      <c r="A101" s="15" t="str">
        <v>Pocahontas County Senior Citizens, Inc.</v>
      </c>
      <c r="B101" s="15" t="str">
        <v xml:space="preserve">OAA Title IIIE National Family Caregiver Support Program </v>
      </c>
      <c r="C101" s="15" t="str">
        <v>Information/Referral, Caregiver Support</v>
      </c>
      <c r="D101" s="15" t="str">
        <v>None</v>
      </c>
      <c r="E101" s="15" t="str">
        <v>None</v>
      </c>
      <c r="F101" s="15" t="str">
        <v>None</v>
      </c>
      <c r="G101" s="15" t="str">
        <v>Pocahontas</v>
      </c>
      <c r="H101" s="15" t="str">
        <v>*Required - Please Make a Selection*</v>
      </c>
      <c r="I101" s="15" t="str">
        <v>http://www.wvseniorservices.gov/DocumentCenter/ProgramSpecificDocuments/tabid/92/Default.aspx</v>
      </c>
      <c r="U101" s="3"/>
    </row>
    <row r="102" spans="1:21" ht="75" x14ac:dyDescent="0.25">
      <c r="A102" s="15" t="str">
        <v>Pocahontas County Senior Citizens, Inc.</v>
      </c>
      <c r="B102" s="15" t="str">
        <v xml:space="preserve">OAA Title IIIE National Family Caregiver Support Program </v>
      </c>
      <c r="C102" s="15" t="str">
        <v>Caregiver Support</v>
      </c>
      <c r="D102" s="15" t="str">
        <v>Support group must target unpaid caregivers (who is the service recipient) of an at-risk, frail individual at least sixty (60) years old or an individual of any age with a written diagnosis of Alzheimer’s disease or a related dementia.</v>
      </c>
      <c r="E102" s="15" t="str">
        <v>None</v>
      </c>
      <c r="F102" s="15" t="str">
        <v>Unpaid caregiver</v>
      </c>
      <c r="G102" s="15" t="str">
        <v>Pocahontas</v>
      </c>
      <c r="H102" s="15" t="str">
        <v>*Required - Please Make a Selection*</v>
      </c>
      <c r="I102" s="15" t="str">
        <v>http://www.wvseniorservices.gov/DocumentCenter/ProgramSpecificDocuments/tabid/92/Default.aspx</v>
      </c>
      <c r="U102" s="3"/>
    </row>
    <row r="103" spans="1:21" ht="75" x14ac:dyDescent="0.25">
      <c r="A103" s="15" t="str">
        <v>Pocahontas County Senior Citizens, Inc.</v>
      </c>
      <c r="B103" s="15" t="str">
        <v xml:space="preserve">OAA Title IIIE Older Relative Caregivers (Grandparents and Other Elderly Relative Caregivers) </v>
      </c>
      <c r="C103" s="15" t="str">
        <v>Information/Referral, Caregiver Support</v>
      </c>
      <c r="D103" s="15" t="str">
        <v>The older relative caregiver must live with and be the primary unpaid caregiver for a child or an individual with a disability of any age; The older relative caregiver must be related to the individual they provide care for;</v>
      </c>
      <c r="E103" s="15" t="str">
        <v>None</v>
      </c>
      <c r="F103" s="15" t="str">
        <v>None</v>
      </c>
      <c r="G103" s="15" t="str">
        <v>Pocahontas</v>
      </c>
      <c r="H103" s="15" t="str">
        <v>*Required - Please Make a Selection*</v>
      </c>
      <c r="I103" s="15" t="str">
        <v>http://www.wvseniorservices.gov/DocumentCenter/ProgramSpecificDocuments/tabid/92/Default.aspx</v>
      </c>
      <c r="U103" s="3"/>
    </row>
    <row r="104" spans="1:21" ht="75" x14ac:dyDescent="0.25">
      <c r="A104" s="15" t="str">
        <v>Pocahontas County Senior Citizens, Inc.</v>
      </c>
      <c r="B104" s="15" t="str">
        <v xml:space="preserve">OAA Title IIIE Older Relative Caregivers (Grandparents and Other Elderly Relative Caregivers) </v>
      </c>
      <c r="C104" s="15" t="str">
        <v>Information/Referral, Caregiver Support</v>
      </c>
      <c r="D104" s="15" t="str">
        <v>The older relative caregiver must live with and be the primary unpaid caregiver for a child or an individual with a disability of any age; The older relative caregiver must be related to the individual they provide care for;</v>
      </c>
      <c r="E104" s="15" t="str">
        <v>None</v>
      </c>
      <c r="F104" s="15" t="str">
        <v>None</v>
      </c>
      <c r="G104" s="15" t="str">
        <v>Pocahontas</v>
      </c>
      <c r="H104" s="15" t="str">
        <v>*Required - Please Make a Selection*</v>
      </c>
      <c r="I104" s="15" t="str">
        <v>http://www.wvseniorservices.gov/DocumentCenter/ProgramSpecificDocuments/tabid/92/Default.aspx</v>
      </c>
      <c r="U104" s="3"/>
    </row>
    <row r="105" spans="1:21" ht="105" x14ac:dyDescent="0.25">
      <c r="A105" s="15" t="str">
        <v>Pocahontas County Senior Citizens, Inc.</v>
      </c>
      <c r="B105" s="15" t="str">
        <v xml:space="preserve">OAA Title IIIE Older Relative Caregivers (Grandparents and Other Elderly Relative Caregivers) </v>
      </c>
      <c r="C105" s="15" t="str">
        <v>Caregiver Support</v>
      </c>
      <c r="D105"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05" s="15" t="str">
        <v>None</v>
      </c>
      <c r="F105" s="15" t="str">
        <v>None</v>
      </c>
      <c r="G105" s="15" t="str">
        <v>Pocahontas</v>
      </c>
      <c r="H105" s="15" t="str">
        <v>*Required - Please Make a Selection*</v>
      </c>
      <c r="I105" s="15" t="str">
        <v>http://www.wvseniorservices.gov/DocumentCenter/ProgramSpecificDocuments/tabid/92/Default.aspx</v>
      </c>
      <c r="U105" s="3"/>
    </row>
    <row r="106" spans="1:21" ht="105" x14ac:dyDescent="0.25">
      <c r="A106" s="15" t="str">
        <v>Raleigh County Commission on Aging</v>
      </c>
      <c r="B106" s="15" t="str">
        <v>FAIR RESPITE CONGREGATE SERVICES (includes LIFE FAIR SERVICES)</v>
      </c>
      <c r="C106" s="15" t="str">
        <v>Respite</v>
      </c>
      <c r="D106" s="15" t="str">
        <v>Care recipient must have a written diagnosis of Alzheimer's disease or a related dementia</v>
      </c>
      <c r="E10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6" s="15" t="str">
        <v>Caregiver must be unpaid. The fee for FAIR services depends on the income of the person with dementia or, if married, the combined income of the care receiver and spouse.</v>
      </c>
      <c r="G106" s="15" t="str">
        <v>Raleigh</v>
      </c>
      <c r="H106" s="15" t="str">
        <v>*Required - Please Make a Selection*</v>
      </c>
      <c r="I106" s="15" t="str">
        <v>http://www.wvseniorservices.gov/HelpatHome/FAIRFamilyAlzheimersInHomeRespite/tabid/75/Default.aspx</v>
      </c>
      <c r="U106" s="3"/>
    </row>
    <row r="107" spans="1:21" ht="105" x14ac:dyDescent="0.25">
      <c r="A107" s="15" t="str">
        <v>Raleigh County Commission on Aging</v>
      </c>
      <c r="B107" s="15" t="str">
        <v>FAIR RESPITE IN-HOME SERVICES (includes LIFE FAIR SERVICES)</v>
      </c>
      <c r="C107" s="15" t="str">
        <v>Respite</v>
      </c>
      <c r="D107" s="15" t="str">
        <v>Care recipient must have a written diagnosis of Alzheimer's disease or a related dementia</v>
      </c>
      <c r="E10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7" s="15" t="str">
        <v>Caregiver must be unpaid. The fee for FAIR services depends on the income of the person with dementia or, if married, the combined income of the care receiver and spouse.</v>
      </c>
      <c r="G107" s="15" t="str">
        <v>Raleigh</v>
      </c>
      <c r="H107" s="15" t="str">
        <v>*Required - Please Make a Selection*</v>
      </c>
      <c r="I107" s="15" t="str">
        <v>http://www.wvseniorservices.gov/HelpatHome/FAIRFamilyAlzheimersInHomeRespite/tabid/75/Default.aspx</v>
      </c>
      <c r="U107" s="3"/>
    </row>
    <row r="108" spans="1:21" ht="180" x14ac:dyDescent="0.25">
      <c r="A108" s="15" t="str">
        <v>Raleigh County Commission on Aging</v>
      </c>
      <c r="B108" s="15" t="str">
        <v xml:space="preserve">OAA Title IIIE National Family Caregiver Support Program </v>
      </c>
      <c r="C108" s="15" t="str">
        <v>Respite</v>
      </c>
      <c r="D108" s="15" t="str">
        <v>There must be an unpaid caregiver (who is the service recipient) of an at-risk, frail individual at least sixty (60) years old or an individual of any age with a written diagnosis of Alzheimer’s disease or a related dementia.</v>
      </c>
      <c r="E10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8"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108" s="15" t="str">
        <v>Raleigh</v>
      </c>
      <c r="H108" s="15" t="str">
        <v>*Required - Please Make a Selection*</v>
      </c>
      <c r="I108" s="15" t="str">
        <v>http://www.wvseniorservices.gov/DocumentCenter/ProgramSpecificDocuments/tabid/92/Default.aspx</v>
      </c>
      <c r="U108" s="3"/>
    </row>
    <row r="109" spans="1:21" ht="180" x14ac:dyDescent="0.25">
      <c r="A109" s="15" t="str">
        <v>Raleigh County Commission on Aging</v>
      </c>
      <c r="B109" s="15" t="str">
        <v xml:space="preserve">OAA Title IIIE National Family Caregiver Support Program </v>
      </c>
      <c r="C109" s="15" t="str">
        <v>Respite</v>
      </c>
      <c r="D109" s="15" t="str">
        <v>There must be an unpaid caregiver (who is the service recipient) of an at-risk, frail individual at least sixty (60) years old or an individual of any age with a written diagnosis of Alzheimer’s disease or a related dementia.</v>
      </c>
      <c r="E10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9" s="15" t="str">
        <v>In the case of a caregiver service, the income level will be based on the care receiver’s income (the at-risk, frail individual at least sixty (60) years old or an individual of any age with a written diagnosis of Alzheimer’s disease or a related dementia).</v>
      </c>
      <c r="G109" s="15" t="str">
        <v>Raleigh</v>
      </c>
      <c r="H109" s="15" t="str">
        <v>*Required - Please Make a Selection*</v>
      </c>
      <c r="I109" s="15" t="str">
        <v>http://www.wvseniorservices.gov/DocumentCenter/ProgramSpecificDocuments/tabid/92/Default.aspx</v>
      </c>
      <c r="U109" s="3"/>
    </row>
    <row r="110" spans="1:21" ht="75" x14ac:dyDescent="0.25">
      <c r="A110" s="15" t="str">
        <v>Raleigh County Commission on Aging</v>
      </c>
      <c r="B110" s="15" t="str">
        <v xml:space="preserve">OAA Title IIIE National Family Caregiver Support Program </v>
      </c>
      <c r="C110" s="15" t="str">
        <v>Training/Education, Caregiver Support</v>
      </c>
      <c r="D110" s="15" t="str">
        <v>There must be an unpaid caregiver (who is the service recipient) of an at-risk, frail individual at least sixty (60) years old or an individual of any age with a written diagnosis of Alzheimer’s disease or a related dementia.</v>
      </c>
      <c r="E110" s="15" t="str">
        <v>None</v>
      </c>
      <c r="F110" s="15" t="str">
        <v>Unpaid caregiver</v>
      </c>
      <c r="G110" s="15" t="str">
        <v>Raleigh</v>
      </c>
      <c r="H110" s="15" t="str">
        <v>*Required - Please Make a Selection*</v>
      </c>
      <c r="I110" s="15" t="str">
        <v>http://www.wvseniorservices.gov/DocumentCenter/ProgramSpecificDocuments/tabid/92/Default.aspx</v>
      </c>
      <c r="U110" s="3"/>
    </row>
    <row r="111" spans="1:21" ht="45" x14ac:dyDescent="0.25">
      <c r="A111" s="15" t="str">
        <v>Raleigh County Commission on Aging</v>
      </c>
      <c r="B111" s="15" t="str">
        <v xml:space="preserve">OAA Title IIIE National Family Caregiver Support Program </v>
      </c>
      <c r="C111" s="15" t="str">
        <v>Information/Referral, Caregiver Support</v>
      </c>
      <c r="D111" s="15" t="str">
        <v>None</v>
      </c>
      <c r="E111" s="15" t="str">
        <v>None</v>
      </c>
      <c r="F111" s="15" t="str">
        <v>None</v>
      </c>
      <c r="G111" s="15" t="str">
        <v>Raleigh</v>
      </c>
      <c r="H111" s="15" t="str">
        <v>*Required - Please Make a Selection*</v>
      </c>
      <c r="I111" s="15" t="str">
        <v>http://www.wvseniorservices.gov/DocumentCenter/ProgramSpecificDocuments/tabid/92/Default.aspx</v>
      </c>
      <c r="U111" s="3"/>
    </row>
    <row r="112" spans="1:21" ht="45" x14ac:dyDescent="0.25">
      <c r="A112" s="15" t="str">
        <v>Raleigh County Commission on Aging</v>
      </c>
      <c r="B112" s="15" t="str">
        <v xml:space="preserve">OAA Title IIIE National Family Caregiver Support Program </v>
      </c>
      <c r="C112" s="15" t="str">
        <v>Information/Referral, Caregiver Support</v>
      </c>
      <c r="D112" s="15" t="str">
        <v>None</v>
      </c>
      <c r="E112" s="15" t="str">
        <v>None</v>
      </c>
      <c r="F112" s="15" t="str">
        <v>None</v>
      </c>
      <c r="G112" s="15" t="str">
        <v>Raleigh</v>
      </c>
      <c r="H112" s="15" t="str">
        <v>*Required - Please Make a Selection*</v>
      </c>
      <c r="I112" s="15" t="str">
        <v>http://www.wvseniorservices.gov/DocumentCenter/ProgramSpecificDocuments/tabid/92/Default.aspx</v>
      </c>
      <c r="U112" s="3"/>
    </row>
    <row r="113" spans="1:21" ht="75" x14ac:dyDescent="0.25">
      <c r="A113" s="15" t="str">
        <v>Raleigh County Commission on Aging</v>
      </c>
      <c r="B113" s="15" t="str">
        <v xml:space="preserve">OAA Title IIIE National Family Caregiver Support Program </v>
      </c>
      <c r="C113" s="15" t="str">
        <v>Caregiver Support</v>
      </c>
      <c r="D113" s="15" t="str">
        <v>Support group must target unpaid caregivers (who is the service recipient) of an at-risk, frail individual at least sixty (60) years old or an individual of any age with a written diagnosis of Alzheimer’s disease or a related dementia.</v>
      </c>
      <c r="E113" s="15" t="str">
        <v>None</v>
      </c>
      <c r="F113" s="15" t="str">
        <v>Unpaid caregiver</v>
      </c>
      <c r="G113" s="15" t="str">
        <v>Raleigh</v>
      </c>
      <c r="H113" s="15" t="str">
        <v>*Required - Please Make a Selection*</v>
      </c>
      <c r="I113" s="15" t="str">
        <v>http://www.wvseniorservices.gov/DocumentCenter/ProgramSpecificDocuments/tabid/92/Default.aspx</v>
      </c>
      <c r="U113" s="3"/>
    </row>
    <row r="114" spans="1:21" ht="75" x14ac:dyDescent="0.25">
      <c r="A114" s="15" t="str">
        <v>Raleigh County Commission on Aging</v>
      </c>
      <c r="B114" s="15" t="str">
        <v xml:space="preserve">OAA Title IIIE Older Relative Caregivers (Grandparents and Other Elderly Relative Caregivers) </v>
      </c>
      <c r="C114" s="15" t="str">
        <v>Information/Referral, Caregiver Support</v>
      </c>
      <c r="D114" s="15" t="str">
        <v>The older relative caregiver must live with and be the primary unpaid caregiver for a child or an individual with a disability of any age; The older relative caregiver must be related to the individual they provide care for;</v>
      </c>
      <c r="E114" s="15" t="str">
        <v>None</v>
      </c>
      <c r="F114" s="15" t="str">
        <v>None</v>
      </c>
      <c r="G114" s="15" t="str">
        <v>Raleigh</v>
      </c>
      <c r="H114" s="15" t="str">
        <v>*Required - Please Make a Selection*</v>
      </c>
      <c r="I114" s="15" t="str">
        <v>http://www.wvseniorservices.gov/DocumentCenter/ProgramSpecificDocuments/tabid/92/Default.aspx</v>
      </c>
      <c r="U114" s="3"/>
    </row>
    <row r="115" spans="1:21" ht="75" x14ac:dyDescent="0.25">
      <c r="A115" s="15" t="str">
        <v>Raleigh County Commission on Aging</v>
      </c>
      <c r="B115" s="15" t="str">
        <v xml:space="preserve">OAA Title IIIE Older Relative Caregivers (Grandparents and Other Elderly Relative Caregivers) </v>
      </c>
      <c r="C115" s="15" t="str">
        <v>Information/Referral, Caregiver Support</v>
      </c>
      <c r="D115" s="15" t="str">
        <v>The older relative caregiver must live with and be the primary unpaid caregiver for a child or an individual with a disability of any age; The older relative caregiver must be related to the individual they provide care for;</v>
      </c>
      <c r="E115" s="15" t="str">
        <v>None</v>
      </c>
      <c r="F115" s="15" t="str">
        <v>None</v>
      </c>
      <c r="G115" s="15" t="str">
        <v>Raleigh</v>
      </c>
      <c r="H115" s="15" t="str">
        <v>*Required - Please Make a Selection*</v>
      </c>
      <c r="I115" s="15" t="str">
        <v>http://www.wvseniorservices.gov/DocumentCenter/ProgramSpecificDocuments/tabid/92/Default.aspx</v>
      </c>
      <c r="U115" s="3"/>
    </row>
    <row r="116" spans="1:21" ht="105" x14ac:dyDescent="0.25">
      <c r="A116" s="15" t="str">
        <v>Raleigh County Commission on Aging</v>
      </c>
      <c r="B116" s="15" t="str">
        <v xml:space="preserve">OAA Title IIIE Older Relative Caregivers (Grandparents and Other Elderly Relative Caregivers) </v>
      </c>
      <c r="C116" s="15" t="str">
        <v>Caregiver Support</v>
      </c>
      <c r="D11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16" s="15" t="str">
        <v>None</v>
      </c>
      <c r="F116" s="15" t="str">
        <v>None</v>
      </c>
      <c r="G116" s="15" t="str">
        <v>Raleigh</v>
      </c>
      <c r="H116" s="15" t="str">
        <v>*Required - Please Make a Selection*</v>
      </c>
      <c r="I116" s="15" t="str">
        <v>http://www.wvseniorservices.gov/DocumentCenter/ProgramSpecificDocuments/tabid/92/Default.aspx</v>
      </c>
      <c r="U116" s="3"/>
    </row>
    <row r="117" spans="1:21" ht="105" x14ac:dyDescent="0.25">
      <c r="A117" s="15" t="str">
        <v>Summers County Council on Aging</v>
      </c>
      <c r="B117" s="15" t="str">
        <v>FAIR RESPITE CONGREGATE SERVICES (includes LIFE FAIR SERVICES)</v>
      </c>
      <c r="C117" s="15" t="str">
        <v>Respite</v>
      </c>
      <c r="D117" s="15" t="str">
        <v>Care recipient must have a written diagnosis of Alzheimer's disease or a related dementia</v>
      </c>
      <c r="E11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7" s="15" t="str">
        <v>Caregiver must be unpaid. The fee for FAIR services depends on the income of the person with dementia or, if married, the combined income of the care receiver and spouse.</v>
      </c>
      <c r="G117" s="15" t="str">
        <v>Summers</v>
      </c>
      <c r="H117" s="15" t="str">
        <v>*Required - Please Make a Selection*</v>
      </c>
      <c r="I117" s="15" t="str">
        <v>http://www.wvseniorservices.gov/HelpatHome/FAIRFamilyAlzheimersInHomeRespite/tabid/75/Default.aspx</v>
      </c>
      <c r="U117" s="3"/>
    </row>
    <row r="118" spans="1:21" ht="105" x14ac:dyDescent="0.25">
      <c r="A118" s="15" t="str">
        <v>Summers County Council on Aging</v>
      </c>
      <c r="B118" s="15" t="str">
        <v>FAIR RESPITE IN-HOME SERVICES (includes LIFE FAIR SERVICES)</v>
      </c>
      <c r="C118" s="15" t="str">
        <v>Respite</v>
      </c>
      <c r="D118" s="15" t="str">
        <v>Care recipient must have a written diagnosis of Alzheimer's disease or a related dementia</v>
      </c>
      <c r="E11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8" s="15" t="str">
        <v>Caregiver must be unpaid. The fee for FAIR services depends on the income of the person with dementia or, if married, the combined income of the care receiver and spouse.</v>
      </c>
      <c r="G118" s="15" t="str">
        <v>Summers</v>
      </c>
      <c r="H118" s="15" t="str">
        <v>*Required - Please Make a Selection*</v>
      </c>
      <c r="I118" s="15" t="str">
        <v>http://www.wvseniorservices.gov/HelpatHome/FAIRFamilyAlzheimersInHomeRespite/tabid/75/Default.aspx</v>
      </c>
      <c r="U118" s="3"/>
    </row>
    <row r="119" spans="1:21" ht="180" x14ac:dyDescent="0.25">
      <c r="A119" s="15" t="str">
        <v>Summers County Council on Aging</v>
      </c>
      <c r="B119" s="15" t="str">
        <v xml:space="preserve">OAA Title IIIE National Family Caregiver Support Program </v>
      </c>
      <c r="C119" s="15" t="str">
        <v>Respite</v>
      </c>
      <c r="D119" s="15" t="str">
        <v>There must be an unpaid caregiver (who is the service recipient) of an at-risk, frail individual at least sixty (60) years old or an individual of any age with a written diagnosis of Alzheimer’s disease or a related dementia.</v>
      </c>
      <c r="E11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9"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119" s="15" t="str">
        <v>Summers</v>
      </c>
      <c r="H119" s="15" t="str">
        <v>*Required - Please Make a Selection*</v>
      </c>
      <c r="I119" s="15" t="str">
        <v>http://www.wvseniorservices.gov/DocumentCenter/ProgramSpecificDocuments/tabid/92/Default.aspx</v>
      </c>
      <c r="U119" s="3"/>
    </row>
    <row r="120" spans="1:21" ht="180" x14ac:dyDescent="0.25">
      <c r="A120" s="15" t="str">
        <v>Summers County Council on Aging</v>
      </c>
      <c r="B120" s="15" t="str">
        <v xml:space="preserve">OAA Title IIIE National Family Caregiver Support Program </v>
      </c>
      <c r="C120" s="15" t="str">
        <v>Respite</v>
      </c>
      <c r="D120" s="15" t="str">
        <v>There must be an unpaid caregiver (who is the service recipient) of an at-risk, frail individual at least sixty (60) years old or an individual of any age with a written diagnosis of Alzheimer’s disease or a related dementia.</v>
      </c>
      <c r="E12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0" s="15" t="str">
        <v>In the case of a caregiver service, the income level will be based on the care receiver’s income (the at-risk, frail individual at least sixty (60) years old or an individual of any age with a written diagnosis of Alzheimer’s disease or a related dementia).</v>
      </c>
      <c r="G120" s="15" t="str">
        <v>Summers</v>
      </c>
      <c r="H120" s="15" t="str">
        <v>*Required - Please Make a Selection*</v>
      </c>
      <c r="I120" s="15" t="str">
        <v>http://www.wvseniorservices.gov/DocumentCenter/ProgramSpecificDocuments/tabid/92/Default.aspx</v>
      </c>
      <c r="U120" s="3"/>
    </row>
    <row r="121" spans="1:21" ht="75" x14ac:dyDescent="0.25">
      <c r="A121" s="15" t="str">
        <v>Summers County Council on Aging</v>
      </c>
      <c r="B121" s="15" t="str">
        <v xml:space="preserve">OAA Title IIIE National Family Caregiver Support Program </v>
      </c>
      <c r="C121" s="15" t="str">
        <v>Training/Education, Caregiver Support</v>
      </c>
      <c r="D121" s="15" t="str">
        <v>There must be an unpaid caregiver (who is the service recipient) of an at-risk, frail individual at least sixty (60) years old or an individual of any age with a written diagnosis of Alzheimer’s disease or a related dementia.</v>
      </c>
      <c r="E121" s="15" t="str">
        <v>None</v>
      </c>
      <c r="F121" s="15" t="str">
        <v>Unpaid caregiver</v>
      </c>
      <c r="G121" s="15" t="str">
        <v>Summers</v>
      </c>
      <c r="H121" s="15" t="str">
        <v>*Required - Please Make a Selection*</v>
      </c>
      <c r="I121" s="15" t="str">
        <v>http://www.wvseniorservices.gov/DocumentCenter/ProgramSpecificDocuments/tabid/92/Default.aspx</v>
      </c>
      <c r="U121" s="3"/>
    </row>
    <row r="122" spans="1:21" ht="45" x14ac:dyDescent="0.25">
      <c r="A122" s="15" t="str">
        <v>Summers County Council on Aging</v>
      </c>
      <c r="B122" s="15" t="str">
        <v xml:space="preserve">OAA Title IIIE National Family Caregiver Support Program </v>
      </c>
      <c r="C122" s="15" t="str">
        <v>Information/Referral, Caregiver Support</v>
      </c>
      <c r="D122" s="15" t="str">
        <v>None</v>
      </c>
      <c r="E122" s="15" t="str">
        <v>None</v>
      </c>
      <c r="F122" s="15" t="str">
        <v>None</v>
      </c>
      <c r="G122" s="15" t="str">
        <v>Summers</v>
      </c>
      <c r="H122" s="15" t="str">
        <v>*Required - Please Make a Selection*</v>
      </c>
      <c r="I122" s="15" t="str">
        <v>http://www.wvseniorservices.gov/DocumentCenter/ProgramSpecificDocuments/tabid/92/Default.aspx</v>
      </c>
      <c r="U122" s="3"/>
    </row>
    <row r="123" spans="1:21" ht="45" x14ac:dyDescent="0.25">
      <c r="A123" s="15" t="str">
        <v>Summers County Council on Aging</v>
      </c>
      <c r="B123" s="15" t="str">
        <v xml:space="preserve">OAA Title IIIE National Family Caregiver Support Program </v>
      </c>
      <c r="C123" s="15" t="str">
        <v>Information/Referral, Caregiver Support</v>
      </c>
      <c r="D123" s="15" t="str">
        <v>None</v>
      </c>
      <c r="E123" s="15" t="str">
        <v>None</v>
      </c>
      <c r="F123" s="15" t="str">
        <v>None</v>
      </c>
      <c r="G123" s="15" t="str">
        <v>Summers</v>
      </c>
      <c r="H123" s="15" t="str">
        <v>*Required - Please Make a Selection*</v>
      </c>
      <c r="I123" s="15" t="str">
        <v>http://www.wvseniorservices.gov/DocumentCenter/ProgramSpecificDocuments/tabid/92/Default.aspx</v>
      </c>
      <c r="U123" s="3"/>
    </row>
    <row r="124" spans="1:21" ht="75" x14ac:dyDescent="0.25">
      <c r="A124" s="15" t="str">
        <v>Summers County Council on Aging</v>
      </c>
      <c r="B124" s="15" t="str">
        <v xml:space="preserve">OAA Title IIIE National Family Caregiver Support Program </v>
      </c>
      <c r="C124" s="15" t="str">
        <v>Caregiver Support</v>
      </c>
      <c r="D124" s="15" t="str">
        <v>Support group must target unpaid caregivers (who is the service recipient) of an at-risk, frail individual at least sixty (60) years old or an individual of any age with a written diagnosis of Alzheimer’s disease or a related dementia.</v>
      </c>
      <c r="E124" s="15" t="str">
        <v>None</v>
      </c>
      <c r="F124" s="15" t="str">
        <v>Unpaid caregiver</v>
      </c>
      <c r="G124" s="15" t="str">
        <v>Summers</v>
      </c>
      <c r="H124" s="15" t="str">
        <v>*Required - Please Make a Selection*</v>
      </c>
      <c r="I124" s="15" t="str">
        <v>http://www.wvseniorservices.gov/DocumentCenter/ProgramSpecificDocuments/tabid/92/Default.aspx</v>
      </c>
      <c r="U124" s="3"/>
    </row>
    <row r="125" spans="1:21" ht="75" x14ac:dyDescent="0.25">
      <c r="A125" s="15" t="str">
        <v>Summers County Council on Aging</v>
      </c>
      <c r="B125" s="15" t="str">
        <v xml:space="preserve">OAA Title IIIE Older Relative Caregivers (Grandparents and Other Elderly Relative Caregivers) </v>
      </c>
      <c r="C125" s="15" t="str">
        <v>Information/Referral, Caregiver Support</v>
      </c>
      <c r="D125" s="15" t="str">
        <v>The older relative caregiver must live with and be the primary unpaid caregiver for a child or an individual with a disability of any age; The older relative caregiver must be related to the individual they provide care for;</v>
      </c>
      <c r="E125" s="15" t="str">
        <v>None</v>
      </c>
      <c r="F125" s="15" t="str">
        <v>None</v>
      </c>
      <c r="G125" s="15" t="str">
        <v>Summers</v>
      </c>
      <c r="H125" s="15" t="str">
        <v>*Required - Please Make a Selection*</v>
      </c>
      <c r="I125" s="15" t="str">
        <v>http://www.wvseniorservices.gov/DocumentCenter/ProgramSpecificDocuments/tabid/92/Default.aspx</v>
      </c>
      <c r="U125" s="3"/>
    </row>
    <row r="126" spans="1:21" ht="75" x14ac:dyDescent="0.25">
      <c r="A126" s="15" t="str">
        <v>Summers County Council on Aging</v>
      </c>
      <c r="B126" s="15" t="str">
        <v xml:space="preserve">OAA Title IIIE Older Relative Caregivers (Grandparents and Other Elderly Relative Caregivers) </v>
      </c>
      <c r="C126" s="15" t="str">
        <v>Information/Referral, Caregiver Support</v>
      </c>
      <c r="D126" s="15" t="str">
        <v>The older relative caregiver must live with and be the primary unpaid caregiver for a child or an individual with a disability of any age; The older relative caregiver must be related to the individual they provide care for;</v>
      </c>
      <c r="E126" s="15" t="str">
        <v>None</v>
      </c>
      <c r="F126" s="15" t="str">
        <v>None</v>
      </c>
      <c r="G126" s="15" t="str">
        <v>Summers</v>
      </c>
      <c r="H126" s="15" t="str">
        <v>*Required - Please Make a Selection*</v>
      </c>
      <c r="I126" s="15" t="str">
        <v>http://www.wvseniorservices.gov/DocumentCenter/ProgramSpecificDocuments/tabid/92/Default.aspx</v>
      </c>
      <c r="U126" s="3"/>
    </row>
    <row r="127" spans="1:21" ht="105" x14ac:dyDescent="0.25">
      <c r="A127" s="15" t="str">
        <v>Summers County Council on Aging</v>
      </c>
      <c r="B127" s="15" t="str">
        <v xml:space="preserve">OAA Title IIIE Older Relative Caregivers (Grandparents and Other Elderly Relative Caregivers) </v>
      </c>
      <c r="C127" s="15" t="str">
        <v>Caregiver Support</v>
      </c>
      <c r="D12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27" s="15" t="str">
        <v>None</v>
      </c>
      <c r="F127" s="15" t="str">
        <v>None</v>
      </c>
      <c r="G127" s="15" t="str">
        <v>Summers</v>
      </c>
      <c r="H127" s="15" t="str">
        <v>*Required - Please Make a Selection*</v>
      </c>
      <c r="I127" s="15" t="str">
        <v>http://www.wvseniorservices.gov/DocumentCenter/ProgramSpecificDocuments/tabid/92/Default.aspx</v>
      </c>
      <c r="U127" s="3"/>
    </row>
    <row r="128" spans="1:21" ht="105" x14ac:dyDescent="0.25">
      <c r="A128" s="15" t="str">
        <v>Webster County Senior Citizens</v>
      </c>
      <c r="B128" s="15" t="str">
        <v>FAIR RESPITE CONGREGATE SERVICES (includes LIFE FAIR SERVICES)</v>
      </c>
      <c r="C128" s="15" t="str">
        <v>Respite</v>
      </c>
      <c r="D128" s="15" t="str">
        <v>Care recipient must have a written diagnosis of Alzheimer's disease or a related dementia</v>
      </c>
      <c r="E12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8" s="15" t="str">
        <v>Caregiver must be unpaid. The fee for FAIR services depends on the income of the person with dementia or, if married, the combined income of the care receiver and spouse.</v>
      </c>
      <c r="G128" s="15" t="str">
        <v>Webster</v>
      </c>
      <c r="H128" s="15" t="str">
        <v>*Required - Please Make a Selection*</v>
      </c>
      <c r="I128" s="15" t="str">
        <v>http://www.wvseniorservices.gov/HelpatHome/FAIRFamilyAlzheimersInHomeRespite/tabid/75/Default.aspx</v>
      </c>
      <c r="U128" s="3"/>
    </row>
    <row r="129" spans="1:21" ht="105" x14ac:dyDescent="0.25">
      <c r="A129" s="15" t="str">
        <v>Webster County Senior Citizens</v>
      </c>
      <c r="B129" s="15" t="str">
        <v>FAIR RESPITE IN-HOME SERVICES (includes LIFE FAIR SERVICES)</v>
      </c>
      <c r="C129" s="15" t="str">
        <v>Respite</v>
      </c>
      <c r="D129" s="15" t="str">
        <v>Care recipient must have a written diagnosis of Alzheimer's disease or a related dementia</v>
      </c>
      <c r="E12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9" s="15" t="str">
        <v>Caregiver must be unpaid. The fee for FAIR services depends on the income of the person with dementia or, if married, the combined income of the care receiver and spouse.</v>
      </c>
      <c r="G129" s="15" t="str">
        <v>Webster</v>
      </c>
      <c r="H129" s="15" t="str">
        <v>*Required - Please Make a Selection*</v>
      </c>
      <c r="I129" s="15" t="str">
        <v>http://www.wvseniorservices.gov/HelpatHome/FAIRFamilyAlzheimersInHomeRespite/tabid/75/Default.aspx</v>
      </c>
      <c r="U129" s="3"/>
    </row>
    <row r="130" spans="1:21" ht="180" x14ac:dyDescent="0.25">
      <c r="A130" s="15" t="str">
        <v>Webster County Senior Citizens</v>
      </c>
      <c r="B130" s="15" t="str">
        <v xml:space="preserve">OAA Title IIIE National Family Caregiver Support Program </v>
      </c>
      <c r="C130" s="15" t="str">
        <v>Respite</v>
      </c>
      <c r="D130" s="15" t="str">
        <v>There must be an unpaid caregiver (who is the service recipient) of an at-risk, frail individual at least sixty (60) years old or an individual of any age with a written diagnosis of Alzheimer’s disease or a related dementia.</v>
      </c>
      <c r="E13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3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130" s="15" t="str">
        <v>Webster</v>
      </c>
      <c r="H130" s="15" t="str">
        <v>*Required - Please Make a Selection*</v>
      </c>
      <c r="I130" s="15" t="str">
        <v>http://www.wvseniorservices.gov/DocumentCenter/ProgramSpecificDocuments/tabid/92/Default.aspx</v>
      </c>
      <c r="U130" s="3"/>
    </row>
    <row r="131" spans="1:21" ht="180" x14ac:dyDescent="0.25">
      <c r="A131" s="15" t="str">
        <v>Webster County Senior Citizens</v>
      </c>
      <c r="B131" s="15" t="str">
        <v xml:space="preserve">OAA Title IIIE National Family Caregiver Support Program </v>
      </c>
      <c r="C131" s="15" t="str">
        <v>Respite</v>
      </c>
      <c r="D131" s="15" t="str">
        <v>There must be an unpaid caregiver (who is the service recipient) of an at-risk, frail individual at least sixty (60) years old or an individual of any age with a written diagnosis of Alzheimer’s disease or a related dementia.</v>
      </c>
      <c r="E13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31" s="15" t="str">
        <v>In the case of a caregiver service, the income level will be based on the care receiver’s income (the at-risk, frail individual at least sixty (60) years old or an individual of any age with a written diagnosis of Alzheimer’s disease or a related dementia).</v>
      </c>
      <c r="G131" s="15" t="str">
        <v>Webster</v>
      </c>
      <c r="H131" s="15" t="str">
        <v>*Required - Please Make a Selection*</v>
      </c>
      <c r="I131" s="15" t="str">
        <v>http://www.wvseniorservices.gov/DocumentCenter/ProgramSpecificDocuments/tabid/92/Default.aspx</v>
      </c>
      <c r="U131" s="3"/>
    </row>
    <row r="132" spans="1:21" ht="75" x14ac:dyDescent="0.25">
      <c r="A132" s="15" t="str">
        <v>Webster County Senior Citizens</v>
      </c>
      <c r="B132" s="15" t="str">
        <v xml:space="preserve">OAA Title IIIE National Family Caregiver Support Program </v>
      </c>
      <c r="C132" s="15" t="str">
        <v>Training/Education, Caregiver Support</v>
      </c>
      <c r="D132" s="15" t="str">
        <v>There must be an unpaid caregiver (who is the service recipient) of an at-risk, frail individual at least sixty (60) years old or an individual of any age with a written diagnosis of Alzheimer’s disease or a related dementia.</v>
      </c>
      <c r="E132" s="15" t="str">
        <v>None</v>
      </c>
      <c r="F132" s="15" t="str">
        <v>Unpaid caregiver</v>
      </c>
      <c r="G132" s="15" t="str">
        <v>Webster</v>
      </c>
      <c r="H132" s="15" t="str">
        <v>*Required - Please Make a Selection*</v>
      </c>
      <c r="I132" s="15" t="str">
        <v>http://www.wvseniorservices.gov/DocumentCenter/ProgramSpecificDocuments/tabid/92/Default.aspx</v>
      </c>
      <c r="U132" s="3"/>
    </row>
    <row r="133" spans="1:21" ht="45" x14ac:dyDescent="0.25">
      <c r="A133" s="15" t="str">
        <v>Webster County Senior Citizens</v>
      </c>
      <c r="B133" s="15" t="str">
        <v xml:space="preserve">OAA Title IIIE National Family Caregiver Support Program </v>
      </c>
      <c r="C133" s="15" t="str">
        <v>Information/Referral, Caregiver Support</v>
      </c>
      <c r="D133" s="15" t="str">
        <v>None</v>
      </c>
      <c r="E133" s="15" t="str">
        <v>None</v>
      </c>
      <c r="F133" s="15" t="str">
        <v>None</v>
      </c>
      <c r="G133" s="15" t="str">
        <v>Webster</v>
      </c>
      <c r="H133" s="15" t="str">
        <v>*Required - Please Make a Selection*</v>
      </c>
      <c r="I133" s="15" t="str">
        <v>http://www.wvseniorservices.gov/DocumentCenter/ProgramSpecificDocuments/tabid/92/Default.aspx</v>
      </c>
      <c r="U133" s="3"/>
    </row>
    <row r="134" spans="1:21" ht="45" x14ac:dyDescent="0.25">
      <c r="A134" s="15" t="str">
        <v>Webster County Senior Citizens</v>
      </c>
      <c r="B134" s="15" t="str">
        <v xml:space="preserve">OAA Title IIIE National Family Caregiver Support Program </v>
      </c>
      <c r="C134" s="15" t="str">
        <v>Information/Referral, Caregiver Support</v>
      </c>
      <c r="D134" s="15" t="str">
        <v>None</v>
      </c>
      <c r="E134" s="15" t="str">
        <v>None</v>
      </c>
      <c r="F134" s="15" t="str">
        <v>None</v>
      </c>
      <c r="G134" s="15" t="str">
        <v>Webster</v>
      </c>
      <c r="H134" s="15" t="str">
        <v>*Required - Please Make a Selection*</v>
      </c>
      <c r="I134" s="15" t="str">
        <v>http://www.wvseniorservices.gov/DocumentCenter/ProgramSpecificDocuments/tabid/92/Default.aspx</v>
      </c>
      <c r="U134" s="3"/>
    </row>
    <row r="135" spans="1:21" ht="75" x14ac:dyDescent="0.25">
      <c r="A135" s="15" t="str">
        <v>Webster County Senior Citizens</v>
      </c>
      <c r="B135" s="15" t="str">
        <v xml:space="preserve">OAA Title IIIE National Family Caregiver Support Program </v>
      </c>
      <c r="C135" s="15" t="str">
        <v>Caregiver Support</v>
      </c>
      <c r="D135" s="15" t="str">
        <v>Support group must target unpaid caregivers (who is the service recipient) of an at-risk, frail individual at least sixty (60) years old or an individual of any age with a written diagnosis of Alzheimer’s disease or a related dementia.</v>
      </c>
      <c r="E135" s="15" t="str">
        <v>None</v>
      </c>
      <c r="F135" s="15" t="str">
        <v>Unpaid caregiver</v>
      </c>
      <c r="G135" s="15" t="str">
        <v>Webster</v>
      </c>
      <c r="H135" s="15" t="str">
        <v>*Required - Please Make a Selection*</v>
      </c>
      <c r="I135" s="15" t="str">
        <v>http://www.wvseniorservices.gov/DocumentCenter/ProgramSpecificDocuments/tabid/92/Default.aspx</v>
      </c>
      <c r="U135" s="3"/>
    </row>
    <row r="136" spans="1:21" ht="75" x14ac:dyDescent="0.25">
      <c r="A136" s="15" t="str">
        <v>Webster County Senior Citizens</v>
      </c>
      <c r="B136" s="15" t="str">
        <v xml:space="preserve">OAA Title IIIE Older Relative Caregivers (Grandparents and Other Elderly Relative Caregivers) </v>
      </c>
      <c r="C136" s="15" t="str">
        <v>Information/Referral, Caregiver Support</v>
      </c>
      <c r="D136" s="15" t="str">
        <v>The older relative caregiver must live with and be the primary unpaid caregiver for a child or an individual with a disability of any age; The older relative caregiver must be related to the individual they provide care for;</v>
      </c>
      <c r="E136" s="15" t="str">
        <v>None</v>
      </c>
      <c r="F136" s="15" t="str">
        <v>None</v>
      </c>
      <c r="G136" s="15" t="str">
        <v>Webster</v>
      </c>
      <c r="H136" s="15" t="str">
        <v>*Required - Please Make a Selection*</v>
      </c>
      <c r="I136" s="15" t="str">
        <v>http://www.wvseniorservices.gov/DocumentCenter/ProgramSpecificDocuments/tabid/92/Default.aspx</v>
      </c>
      <c r="U136" s="3"/>
    </row>
    <row r="137" spans="1:21" ht="75" x14ac:dyDescent="0.25">
      <c r="A137" s="15" t="str">
        <v>Webster County Senior Citizens</v>
      </c>
      <c r="B137" s="15" t="str">
        <v xml:space="preserve">OAA Title IIIE Older Relative Caregivers (Grandparents and Other Elderly Relative Caregivers) </v>
      </c>
      <c r="C137" s="15" t="str">
        <v>Information/Referral, Caregiver Support</v>
      </c>
      <c r="D137" s="15" t="str">
        <v>The older relative caregiver must live with and be the primary unpaid caregiver for a child or an individual with a disability of any age; The older relative caregiver must be related to the individual they provide care for;</v>
      </c>
      <c r="E137" s="15" t="str">
        <v>None</v>
      </c>
      <c r="F137" s="15" t="str">
        <v>None</v>
      </c>
      <c r="G137" s="15" t="str">
        <v>Webster</v>
      </c>
      <c r="H137" s="15" t="str">
        <v>*Required - Please Make a Selection*</v>
      </c>
      <c r="I137" s="15" t="str">
        <v>http://www.wvseniorservices.gov/DocumentCenter/ProgramSpecificDocuments/tabid/92/Default.aspx</v>
      </c>
      <c r="U137" s="3"/>
    </row>
    <row r="138" spans="1:21" ht="105" x14ac:dyDescent="0.25">
      <c r="A138" s="15" t="str">
        <v>Webster County Senior Citizens</v>
      </c>
      <c r="B138" s="15" t="str">
        <v xml:space="preserve">OAA Title IIIE Older Relative Caregivers (Grandparents and Other Elderly Relative Caregivers) </v>
      </c>
      <c r="C138" s="15" t="str">
        <v>Caregiver Support</v>
      </c>
      <c r="D13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38" s="15" t="str">
        <v>None</v>
      </c>
      <c r="F138" s="15" t="str">
        <v>None</v>
      </c>
      <c r="G138" s="15" t="str">
        <v>Webster</v>
      </c>
      <c r="H138" s="15" t="str">
        <v>*Required - Please Make a Selection*</v>
      </c>
      <c r="I138" s="15" t="str">
        <v>http://www.wvseniorservices.gov/DocumentCenter/ProgramSpecificDocuments/tabid/92/Default.aspx</v>
      </c>
      <c r="U138" s="3"/>
    </row>
    <row r="139" spans="1:21" ht="105" x14ac:dyDescent="0.25">
      <c r="A139" s="15" t="str">
        <v>Brooke County Committee on Aging </v>
      </c>
      <c r="B139" s="15" t="str">
        <v>FAIR RESPITE IN-HOME SERVICES (includes LIFE FAIR SERVICES)</v>
      </c>
      <c r="C139" s="15" t="str">
        <v>Respite</v>
      </c>
      <c r="D139" s="15" t="str">
        <v>Care recipient must have a written diagnosis of Alzheimer's disease or a related dementia</v>
      </c>
      <c r="E13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39" s="15" t="str">
        <v>Caregiver must be unpaid. The fee for FAIR services depends on the income of the person with dementia or, if married, the combined income of the care receiver and spouse.</v>
      </c>
      <c r="G139" s="15" t="str">
        <v>Brooke</v>
      </c>
      <c r="H139" s="15" t="str">
        <v>*Required - Please Make a Selection*</v>
      </c>
      <c r="I139" s="15" t="str">
        <v>http://www.wvseniorservices.gov/HelpatHome/FAIRFamilyAlzheimersInHomeRespite/tabid/75/Default.aspx</v>
      </c>
      <c r="U139" s="3"/>
    </row>
    <row r="140" spans="1:21" ht="180" x14ac:dyDescent="0.25">
      <c r="A140" s="15" t="str">
        <v>Brooke County Committee on Aging </v>
      </c>
      <c r="B140" s="15" t="str">
        <v xml:space="preserve">OAA Title IIIE National Family Caregiver Support Program </v>
      </c>
      <c r="C140" s="15" t="str">
        <v>Respite</v>
      </c>
      <c r="D140" s="15" t="str">
        <v>There must be an unpaid caregiver (who is the service recipient) of an at-risk, frail individual at least sixty (60) years old or an individual of any age with a written diagnosis of Alzheimer’s disease or a related dementia.</v>
      </c>
      <c r="E14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40" s="15" t="str">
        <v>In the case of a caregiver service, the income level will be based on the care receiver’s income (the at-risk, frail individual at least sixty (60) years old or an individual of any age with a written diagnosis of Alzheimer’s disease or a related dementia).</v>
      </c>
      <c r="G140" s="15" t="str">
        <v>Brooke</v>
      </c>
      <c r="H140" s="15" t="str">
        <v>*Required - Please Make a Selection*</v>
      </c>
      <c r="I140" s="15" t="str">
        <v>http://www.wvseniorservices.gov/DocumentCenter/ProgramSpecificDocuments/tabid/92/Default.aspx</v>
      </c>
      <c r="U140" s="3"/>
    </row>
    <row r="141" spans="1:21" ht="150" x14ac:dyDescent="0.25">
      <c r="A141" s="15" t="str">
        <v>Brooke Hancock Nutrition</v>
      </c>
      <c r="B141" s="15" t="str">
        <v>OAA Title IIIC Nutrition Services</v>
      </c>
      <c r="C141" s="15" t="str">
        <v>Nutrition - Congregate Meals</v>
      </c>
      <c r="D141" s="15" t="str">
        <v>There must be an unpaid caregiver (who is the service recipient) of an at-risk, frail individual at least sixty (60) years old or an individual of any age with a written diagnosis of Alzheimer’s disease or a related dementia.</v>
      </c>
      <c r="E14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41" s="15" t="str">
        <v>None</v>
      </c>
      <c r="G141" s="15" t="str">
        <v>Brooke, Hancock</v>
      </c>
      <c r="H141" s="15" t="str">
        <v>*Required - Please Make a Selection*</v>
      </c>
      <c r="I141" s="15" t="str">
        <v>http://www.wvseniorservices.gov/DocumentCenter/ProgramSpecificDocuments/tabid/92/Default.aspx</v>
      </c>
      <c r="U141" s="3"/>
    </row>
    <row r="142" spans="1:21" ht="105" x14ac:dyDescent="0.25">
      <c r="A142" s="15" t="str">
        <v>Calhoun County Committee on Aging, Inc.</v>
      </c>
      <c r="B142" s="15" t="str">
        <v>FAIR RESPITE IN-HOME SERVICES (includes LIFE FAIR SERVICES)</v>
      </c>
      <c r="C142" s="15" t="str">
        <v>Respite</v>
      </c>
      <c r="D142" s="15" t="str">
        <v>Care recipient must have a written diagnosis of Alzheimer's disease or a related dementia</v>
      </c>
      <c r="E14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42" s="15" t="str">
        <v>Caregiver must be unpaid. The fee for FAIR services depends on the income of the person with dementia or, if married, the combined income of the care receiver and spouse.</v>
      </c>
      <c r="G142" s="15" t="str">
        <v>Calhoun</v>
      </c>
      <c r="H142" s="15" t="str">
        <v>*Required - Please Make a Selection*</v>
      </c>
      <c r="I142" s="15" t="str">
        <v>http://www.wvseniorservices.gov/HelpatHome/FAIRFamilyAlzheimersInHomeRespite/tabid/75/Default.aspx</v>
      </c>
      <c r="U142" s="3"/>
    </row>
    <row r="143" spans="1:21" ht="180" x14ac:dyDescent="0.25">
      <c r="A143" s="15" t="str">
        <v>Calhoun County Committee on Aging, Inc.</v>
      </c>
      <c r="B143" s="15" t="str">
        <v xml:space="preserve">OAA Title IIIE National Family Caregiver Support Program </v>
      </c>
      <c r="C143" s="15" t="str">
        <v>Respite</v>
      </c>
      <c r="D143" s="15" t="str">
        <v>There must be an unpaid caregiver (who is the service recipient) of an at-risk, frail individual at least sixty (60) years old or an individual of any age with a written diagnosis of Alzheimer’s disease or a related dementia.</v>
      </c>
      <c r="E14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43" s="15" t="str">
        <v>In the case of a caregiver service, the income level will be based on the care receiver’s income (the at-risk, frail individual at least sixty (60) years old or an individual of any age with a written diagnosis of Alzheimer’s disease or a related dementia).</v>
      </c>
      <c r="G143" s="15" t="str">
        <v>Calhoun</v>
      </c>
      <c r="H143" s="15" t="str">
        <v>*Required - Please Make a Selection*</v>
      </c>
      <c r="I143" s="15" t="str">
        <v>http://www.wvseniorservices.gov/DocumentCenter/ProgramSpecificDocuments/tabid/92/Default.aspx</v>
      </c>
      <c r="U143" s="3"/>
    </row>
    <row r="144" spans="1:21" ht="105" x14ac:dyDescent="0.25">
      <c r="A144" s="15" t="str">
        <v>Council of Senior Citizens of Gilmer County, Inc.</v>
      </c>
      <c r="B144" s="15" t="str">
        <v>FAIR RESPITE IN-HOME SERVICES (includes LIFE FAIR SERVICES)</v>
      </c>
      <c r="C144" s="15" t="str">
        <v>Respite</v>
      </c>
      <c r="D144" s="15" t="str">
        <v>Care recipient must have a written diagnosis of Alzheimer's disease or a related dementia</v>
      </c>
      <c r="E14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44" s="15" t="str">
        <v>Caregiver must be unpaid. The fee for FAIR services depends on the income of the person with dementia or, if married, the combined income of the care receiver and spouse.</v>
      </c>
      <c r="G144" s="15" t="str">
        <v>Gilmer</v>
      </c>
      <c r="H144" s="15" t="str">
        <v>*Required - Please Make a Selection*</v>
      </c>
      <c r="I144" s="15" t="str">
        <v>http://www.wvseniorservices.gov/HelpatHome/FAIRFamilyAlzheimersInHomeRespite/tabid/75/Default.aspx</v>
      </c>
      <c r="U144" s="3"/>
    </row>
    <row r="145" spans="1:21" ht="180" x14ac:dyDescent="0.25">
      <c r="A145" s="15" t="str">
        <v>Council of Senior Citizens of Gilmer County, Inc.</v>
      </c>
      <c r="B145" s="15" t="str">
        <v xml:space="preserve">OAA Title IIIE National Family Caregiver Support Program </v>
      </c>
      <c r="C145" s="15" t="str">
        <v>Respite</v>
      </c>
      <c r="D145" s="15" t="str">
        <v>There must be an unpaid caregiver (who is the service recipient) of an at-risk, frail individual at least sixty (60) years old or an individual of any age with a written diagnosis of Alzheimer’s disease or a related dementia.</v>
      </c>
      <c r="E14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45" s="15" t="str">
        <v>In the case of a caregiver service, the income level will be based on the care receiver’s income (the at-risk, frail individual at least sixty (60) years old or an individual of any age with a written diagnosis of Alzheimer’s disease or a related dementia).</v>
      </c>
      <c r="G145" s="15" t="str">
        <v>Gilmer</v>
      </c>
      <c r="H145" s="15" t="str">
        <v>*Required - Please Make a Selection*</v>
      </c>
      <c r="I145" s="15" t="str">
        <v>http://www.wvseniorservices.gov/DocumentCenter/ProgramSpecificDocuments/tabid/92/Default.aspx</v>
      </c>
      <c r="U145" s="3"/>
    </row>
    <row r="146" spans="1:21" ht="60" x14ac:dyDescent="0.25">
      <c r="A146" s="15" t="str">
        <v>Council of Senior Citizens of Gilmer County, Inc.</v>
      </c>
      <c r="B146" s="15" t="str">
        <v xml:space="preserve">OAA Title IIIE National Family Caregiver Support Program </v>
      </c>
      <c r="C146" s="15" t="str">
        <v>Information/Referral, Caregiver Support</v>
      </c>
      <c r="D146" s="15" t="str">
        <v>None</v>
      </c>
      <c r="E146" s="15" t="str">
        <v>None</v>
      </c>
      <c r="F146" s="15" t="str">
        <v>None</v>
      </c>
      <c r="G146" s="15" t="str">
        <v>Gilmer</v>
      </c>
      <c r="H146" s="15" t="str">
        <v>*Required - Please Make a Selection*</v>
      </c>
      <c r="I146" s="15" t="str">
        <v>http://www.wvseniorservices.gov/DocumentCenter/ProgramSpecificDocuments/tabid/92/Default.aspx</v>
      </c>
      <c r="U146" s="3"/>
    </row>
    <row r="147" spans="1:21" ht="105" x14ac:dyDescent="0.25">
      <c r="A147" s="15" t="str">
        <v>Council of Senior Tyler Countians, Inc.</v>
      </c>
      <c r="B147" s="15" t="str">
        <v>FAIR RESPITE IN-HOME SERVICES (includes LIFE FAIR SERVICES)</v>
      </c>
      <c r="C147" s="15" t="str">
        <v>Respite</v>
      </c>
      <c r="D147" s="15" t="str">
        <v>Care recipient must have a written diagnosis of Alzheimer's disease or a related dementia</v>
      </c>
      <c r="E14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47" s="15" t="str">
        <v>Caregiver must be unpaid. The fee for FAIR services depends on the income of the person with dementia or, if married, the combined income of the care receiver and spouse.</v>
      </c>
      <c r="G147" s="15" t="str">
        <v>Tyler</v>
      </c>
      <c r="H147" s="15" t="str">
        <v>*Required - Please Make a Selection*</v>
      </c>
      <c r="I147" s="15" t="str">
        <v>http://www.wvseniorservices.gov/HelpatHome/FAIRFamilyAlzheimersInHomeRespite/tabid/75/Default.aspx</v>
      </c>
      <c r="U147" s="3"/>
    </row>
    <row r="148" spans="1:21" ht="180" x14ac:dyDescent="0.25">
      <c r="A148" s="15" t="str">
        <v>Council of Senior Tyler Countians, Inc.</v>
      </c>
      <c r="B148" s="15" t="str">
        <v xml:space="preserve">OAA Title IIIE National Family Caregiver Support Program </v>
      </c>
      <c r="C148" s="15" t="str">
        <v>Respite</v>
      </c>
      <c r="D148" s="15" t="str">
        <v>There must be an unpaid caregiver (who is the service recipient) of an at-risk, frail individual at least sixty (60) years old or an individual of any age with a written diagnosis of Alzheimer’s disease or a related dementia.</v>
      </c>
      <c r="E14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48" s="15" t="str">
        <v>In the case of a caregiver service, the income level will be based on the care receiver’s income (the at-risk, frail individual at least sixty (60) years old or an individual of any age with a written diagnosis of Alzheimer’s disease or a related dementia).</v>
      </c>
      <c r="G148" s="15" t="str">
        <v>Tyler</v>
      </c>
      <c r="H148" s="15" t="str">
        <v>*Required - Please Make a Selection*</v>
      </c>
      <c r="I148" s="15" t="str">
        <v>http://www.wvseniorservices.gov/DocumentCenter/ProgramSpecificDocuments/tabid/92/Default.aspx</v>
      </c>
      <c r="U148" s="3"/>
    </row>
    <row r="149" spans="1:21" ht="105" x14ac:dyDescent="0.25">
      <c r="A149" s="15" t="str">
        <v xml:space="preserve">Doddridge County Senior Citizens, Inc. </v>
      </c>
      <c r="B149" s="15" t="str">
        <v>FAIR RESPITE IN-HOME SERVICES (includes LIFE FAIR SERVICES)</v>
      </c>
      <c r="C149" s="15" t="str">
        <v>Respite</v>
      </c>
      <c r="D149"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4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49" s="15" t="str">
        <v>Caregiver must be unpaid. The fee for FAIR services depends on the income of the person with dementia or, if married, the combined income of the care receiver and spouse.</v>
      </c>
      <c r="G149" s="15" t="str">
        <v>Doddridge</v>
      </c>
      <c r="H149" s="15" t="str">
        <v>*Required - Please Make a Selection*</v>
      </c>
      <c r="I149" s="15" t="str">
        <v>http://www.wvseniorservices.gov/HelpatHome/FAIRFamilyAlzheimersInHomeRespite/tabid/75/Default.aspx</v>
      </c>
      <c r="U149" s="3"/>
    </row>
    <row r="150" spans="1:21" ht="180" x14ac:dyDescent="0.25">
      <c r="A150" s="15" t="str">
        <v xml:space="preserve">Doddridge County Senior Citizens, Inc. </v>
      </c>
      <c r="B150" s="15" t="str">
        <v xml:space="preserve">OAA Title IIIE National Family Caregiver Support Program </v>
      </c>
      <c r="C150" s="15" t="str">
        <v>Respite</v>
      </c>
      <c r="D150" s="15" t="str">
        <v>Must complete Level 1 of the SAEF</v>
      </c>
      <c r="E15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50" s="15" t="str">
        <v>In the case of a caregiver service, the income level will be based on the care receiver’s income (the at-risk, frail individual at least sixty (60) years old or an individual of any age with a written diagnosis of Alzheimer’s disease or a related dementia).</v>
      </c>
      <c r="G150" s="15" t="str">
        <v>Doddridge</v>
      </c>
      <c r="H150" s="15" t="str">
        <v>*Required - Please Make a Selection*</v>
      </c>
      <c r="I150" s="15" t="str">
        <v>http://www.wvseniorservices.gov/DocumentCenter/ProgramSpecificDocuments/tabid/92/Default.aspx</v>
      </c>
      <c r="U150" s="3"/>
    </row>
    <row r="151" spans="1:21" ht="105" x14ac:dyDescent="0.25">
      <c r="A151" s="15" t="str">
        <v>Family Services - Upper Ohio Valley (also nutrition in Marshall)</v>
      </c>
      <c r="B151" s="15" t="str">
        <v>FAIR RESPITE IN-HOME SERVICES (includes LIFE FAIR SERVICES)</v>
      </c>
      <c r="C151" s="15" t="str">
        <v>Respite</v>
      </c>
      <c r="D151" s="15" t="str">
        <v>Care recipient must have a written diagnosis of Alzheimer's disease or a related dementia</v>
      </c>
      <c r="E15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1" s="15" t="str">
        <v>Caregiver must be unpaid. The fee for FAIR services depends on the income of the person with dementia or, if married, the combined income of the care receiver and spouse.</v>
      </c>
      <c r="G151" s="15" t="str">
        <v>Ohio</v>
      </c>
      <c r="H151" s="15" t="str">
        <v>*Required - Please Make a Selection*</v>
      </c>
      <c r="I151" s="15" t="str">
        <v>http://www.wvseniorservices.gov/HelpatHome/FAIRFamilyAlzheimersInHomeRespite/tabid/75/Default.aspx</v>
      </c>
      <c r="U151" s="3"/>
    </row>
    <row r="152" spans="1:21" ht="180" x14ac:dyDescent="0.25">
      <c r="A152" s="15" t="str">
        <v>Family Services - Upper Ohio Valley (also nutrition in Marshall)</v>
      </c>
      <c r="B152" s="15" t="str">
        <v xml:space="preserve">OAA Title IIIE National Family Caregiver Support Program </v>
      </c>
      <c r="C152" s="15" t="str">
        <v>Respite</v>
      </c>
      <c r="D152" s="15" t="str">
        <v>There must be an unpaid caregiver (who is the service recipient) of an at-risk, frail individual at least sixty (60) years old or an individual of any age with a written diagnosis of Alzheimer’s disease or a related dementia.</v>
      </c>
      <c r="E15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52" s="15" t="str">
        <v>In the case of a caregiver service, the income level will be based on the care receiver’s income (the at-risk, frail individual at least sixty (60) years old or an individual of any age with a written diagnosis of Alzheimer’s disease or a related dementia).</v>
      </c>
      <c r="G152" s="15" t="str">
        <v>Ohio</v>
      </c>
      <c r="H152" s="15" t="str">
        <v>*Required - Please Make a Selection*</v>
      </c>
      <c r="I152" s="15" t="str">
        <v>http://www.wvseniorservices.gov/DocumentCenter/ProgramSpecificDocuments/tabid/92/Default.aspx</v>
      </c>
      <c r="U152" s="3"/>
    </row>
    <row r="153" spans="1:21" ht="105" x14ac:dyDescent="0.25">
      <c r="A153" s="15" t="str">
        <v>Committee for Hancock County Senior Citizens</v>
      </c>
      <c r="B153" s="15" t="str">
        <v>FAIR RESPITE IN-HOME SERVICES (includes LIFE FAIR SERVICES)</v>
      </c>
      <c r="C153" s="15" t="str">
        <v>Respite</v>
      </c>
      <c r="D153" s="15" t="str">
        <v>Must complete Level 1 and Level 2 of the SAEF. Must indicate the need for hands on assistance with transportation on the SAEF (Question: “Does the service recipient need hands on assistance with transportation?”, Level 2) to qualify for services.</v>
      </c>
      <c r="E15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3" s="15" t="str">
        <v>Caregiver must be unpaid. The fee for FAIR services depends on the income of the person with dementia or, if married, the combined income of the care receiver and spouse.</v>
      </c>
      <c r="G153" s="15" t="str">
        <v>Hancock</v>
      </c>
      <c r="H153" s="15" t="str">
        <v>*Required - Please Make a Selection*</v>
      </c>
      <c r="I153" s="15" t="str">
        <v>http://www.wvseniorservices.gov/HelpatHome/FAIRFamilyAlzheimersInHomeRespite/tabid/75/Default.aspx</v>
      </c>
      <c r="U153" s="3"/>
    </row>
    <row r="154" spans="1:21" ht="105" x14ac:dyDescent="0.25">
      <c r="A154" s="15" t="str">
        <v>Harrison County Senior Citizens Center, Inc. (no nutrition)</v>
      </c>
      <c r="B154" s="15" t="str">
        <v>FAIR RESPITE CONGREGATE SERVICES (includes LIFE FAIR SERVICES)</v>
      </c>
      <c r="C154" s="15" t="str">
        <v>Respite</v>
      </c>
      <c r="D154" s="15" t="str">
        <v>Care recipient must have a written diagnosis of Alzheimer's disease or a related dementia</v>
      </c>
      <c r="E15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4" s="15" t="str">
        <v>Caregiver must be unpaid. The fee for FAIR services depends on the income of the person with dementia or, if married, the combined income of the care receiver and spouse.</v>
      </c>
      <c r="G154" s="15" t="str">
        <v>Harrison</v>
      </c>
      <c r="H154" s="15" t="str">
        <v>*Required - Please Make a Selection*</v>
      </c>
      <c r="I154" s="15" t="str">
        <v>http://www.wvseniorservices.gov/HelpatHome/FAIRFamilyAlzheimersInHomeRespite/tabid/75/Default.aspx</v>
      </c>
      <c r="U154" s="3"/>
    </row>
    <row r="155" spans="1:21" ht="105" x14ac:dyDescent="0.25">
      <c r="A155" s="15" t="str">
        <v>Harrison County Senior Citizens Center, Inc. (no nutrition)</v>
      </c>
      <c r="B155" s="15" t="str">
        <v>FAIR RESPITE IN-HOME SERVICES (includes LIFE FAIR SERVICES)</v>
      </c>
      <c r="C155" s="15" t="str">
        <v>Respite</v>
      </c>
      <c r="D155" s="15" t="str">
        <v>Must complete Level 1 and Level 2 of the SAEF. Must indicate the need for hands on assistance with transportation on the SAEF (Question: “Does the service recipient need hands on assistance with transportation?”, Level 2) to qualify for services.</v>
      </c>
      <c r="E155"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5" s="15" t="str">
        <v>Caregiver must be unpaid. The fee for FAIR services depends on the income of the person with dementia or, if married, the combined income of the care receiver and spouse.</v>
      </c>
      <c r="G155" s="15" t="str">
        <v>Harrison</v>
      </c>
      <c r="H155" s="15" t="str">
        <v>*Required - Please Make a Selection*</v>
      </c>
      <c r="I155" s="15" t="str">
        <v>http://www.wvseniorservices.gov/HelpatHome/FAIRFamilyAlzheimersInHomeRespite/tabid/75/Default.aspx</v>
      </c>
      <c r="U155" s="3"/>
    </row>
    <row r="156" spans="1:21" ht="180" x14ac:dyDescent="0.25">
      <c r="A156" s="15" t="str">
        <v>Harrison County Senior Citizens Center, Inc. (no nutrition)</v>
      </c>
      <c r="B156" s="15" t="str">
        <v xml:space="preserve">OAA Title IIIE National Family Caregiver Support Program </v>
      </c>
      <c r="C156" s="15" t="str">
        <v>Respite</v>
      </c>
      <c r="D156" s="15" t="str">
        <v>There must be an unpaid caregiver (who is the service recipient) of an at-risk, frail individual at least sixty (60) years old or an individual of any age with a written diagnosis of Alzheimer’s disease or a related dementia.</v>
      </c>
      <c r="E15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56" s="15" t="str">
        <v>In the case of a caregiver service, the income level will be based on the care receiver’s income (the at-risk, frail individual at least sixty (60) years old or an individual of any age with a written diagnosis of Alzheimer’s disease or a related dementia).</v>
      </c>
      <c r="G156" s="15" t="str">
        <v>Harrison</v>
      </c>
      <c r="H156" s="15" t="str">
        <v>*Required - Please Make a Selection*</v>
      </c>
      <c r="I156" s="15" t="str">
        <v>http://www.wvseniorservices.gov/DocumentCenter/ProgramSpecificDocuments/tabid/92/Default.aspx</v>
      </c>
      <c r="U156" s="3"/>
    </row>
    <row r="157" spans="1:21" ht="105" x14ac:dyDescent="0.25">
      <c r="A157" s="15" t="str">
        <v>Marion County Senior Citizens, Inc.</v>
      </c>
      <c r="B157" s="15" t="str">
        <v>FAIR RESPITE IN-HOME SERVICES (includes LIFE FAIR SERVICES)</v>
      </c>
      <c r="C157" s="15" t="str">
        <v>Respite</v>
      </c>
      <c r="D157" s="15" t="str">
        <v>Care recipient must have a written diagnosis of Alzheimer's disease or a related dementia</v>
      </c>
      <c r="E15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7" s="15" t="str">
        <v>Caregiver must be unpaid. The fee for FAIR services depends on the income of the person with dementia or, if married, the combined income of the care receiver and spouse.</v>
      </c>
      <c r="G157" s="15" t="str">
        <v>Marion</v>
      </c>
      <c r="H157" s="15" t="str">
        <v>*Required - Please Make a Selection*</v>
      </c>
      <c r="I157" s="15" t="str">
        <v>http://www.wvseniorservices.gov/HelpatHome/FAIRFamilyAlzheimersInHomeRespite/tabid/75/Default.aspx</v>
      </c>
      <c r="U157" s="3"/>
    </row>
    <row r="158" spans="1:21" ht="180" x14ac:dyDescent="0.25">
      <c r="A158" s="15" t="str">
        <v>Marion County Senior Citizens, Inc.</v>
      </c>
      <c r="B158" s="15" t="str">
        <v xml:space="preserve">OAA Title IIIE National Family Caregiver Support Program </v>
      </c>
      <c r="C158" s="15" t="str">
        <v>Respite</v>
      </c>
      <c r="D158" s="15" t="str">
        <v>There must be an unpaid caregiver (who is the service recipient) of an at-risk, frail individual at least sixty (60) years old or an individual of any age with a written diagnosis of Alzheimer’s disease or a related dementia.</v>
      </c>
      <c r="E15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58" s="15" t="str">
        <v>In the case of a caregiver service, the income level will be based on the care receiver’s income (the at-risk, frail individual at least sixty (60) years old or an individual of any age with a written diagnosis of Alzheimer’s disease or a related dementia).</v>
      </c>
      <c r="G158" s="15" t="str">
        <v>Marion</v>
      </c>
      <c r="H158" s="15" t="str">
        <v>*Required - Please Make a Selection*</v>
      </c>
      <c r="I158" s="15" t="str">
        <v>http://www.wvseniorservices.gov/DocumentCenter/ProgramSpecificDocuments/tabid/92/Default.aspx</v>
      </c>
      <c r="U158" s="3"/>
    </row>
    <row r="159" spans="1:21" ht="105" x14ac:dyDescent="0.25">
      <c r="A159" s="15" t="str">
        <v>Marshall County Committee on Aging  (no nutrition)</v>
      </c>
      <c r="B159" s="15" t="str">
        <v>FAIR RESPITE IN-HOME SERVICES (includes LIFE FAIR SERVICES)</v>
      </c>
      <c r="C159" s="15" t="str">
        <v>Respite</v>
      </c>
      <c r="D159"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5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9" s="15" t="str">
        <v>Caregiver must be unpaid. The fee for FAIR services depends on the income of the person with dementia or, if married, the combined income of the care receiver and spouse.</v>
      </c>
      <c r="G159" s="15" t="str">
        <v>Marshall</v>
      </c>
      <c r="H159" s="15" t="str">
        <v>*Required - Please Make a Selection*</v>
      </c>
      <c r="I159" s="15" t="str">
        <v>http://www.wvseniorservices.gov/HelpatHome/FAIRFamilyAlzheimersInHomeRespite/tabid/75/Default.aspx</v>
      </c>
      <c r="U159" s="3"/>
    </row>
    <row r="160" spans="1:21" ht="180" x14ac:dyDescent="0.25">
      <c r="A160" s="15" t="str">
        <v>Marshall County Committee on Aging  (no nutrition)</v>
      </c>
      <c r="B160" s="15" t="str">
        <v xml:space="preserve">OAA Title IIIE National Family Caregiver Support Program </v>
      </c>
      <c r="C160" s="15" t="str">
        <v>Respite</v>
      </c>
      <c r="D160" s="15" t="str">
        <v>There must be an unpaid caregiver (who is the service recipient) of an at-risk, frail individual at least sixty (60) years old or an individual of any age with a written diagnosis of Alzheimer’s disease or a related dementia.</v>
      </c>
      <c r="E16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60" s="15" t="str">
        <v>In the case of a caregiver service, the income level will be based on the care receiver’s income (the at-risk, frail individual at least sixty (60) years old or an individual of any age with a written diagnosis of Alzheimer’s disease or a related dementia).</v>
      </c>
      <c r="G160" s="15" t="str">
        <v>Marshall</v>
      </c>
      <c r="H160" s="15" t="str">
        <v>*Required - Please Make a Selection*</v>
      </c>
      <c r="I160" s="15" t="str">
        <v>http://www.wvseniorservices.gov/DocumentCenter/ProgramSpecificDocuments/tabid/92/Default.aspx</v>
      </c>
      <c r="U160" s="3"/>
    </row>
    <row r="161" spans="1:21" ht="105" x14ac:dyDescent="0.25">
      <c r="A161" s="15" t="str">
        <v>Pleasants County Senior Citizen Center (no nutrition)</v>
      </c>
      <c r="B161" s="15" t="str">
        <v>FAIR RESPITE IN-HOME SERVICES (includes LIFE FAIR SERVICES)</v>
      </c>
      <c r="C161" s="15" t="str">
        <v>Respite</v>
      </c>
      <c r="D161" s="15" t="str">
        <v>Care recipient must have a written diagnosis of Alzheimer's disease or a related dementia</v>
      </c>
      <c r="E16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61" s="15" t="str">
        <v>Caregiver must be unpaid. The fee for FAIR services depends on the income of the person with dementia or, if married, the combined income of the care receiver and spouse.</v>
      </c>
      <c r="G161" s="15" t="str">
        <v>Pleasants</v>
      </c>
      <c r="H161" s="15" t="str">
        <v>*Required - Please Make a Selection*</v>
      </c>
      <c r="I161" s="15" t="str">
        <v>http://www.wvseniorservices.gov/HelpatHome/FAIRFamilyAlzheimersInHomeRespite/tabid/75/Default.aspx</v>
      </c>
      <c r="U161" s="3"/>
    </row>
    <row r="162" spans="1:21" ht="105" x14ac:dyDescent="0.25">
      <c r="A162" s="15" t="str">
        <v>Ritchie County Integrated Family Services</v>
      </c>
      <c r="B162" s="15" t="str">
        <v>FAIR RESPITE IN-HOME SERVICES (includes LIFE FAIR SERVICES)</v>
      </c>
      <c r="C162" s="15" t="str">
        <v>Respite</v>
      </c>
      <c r="D162" s="15" t="str">
        <v>Care recipient must have a written diagnosis of Alzheimer's disease or a related dementia</v>
      </c>
      <c r="E16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62" s="15" t="str">
        <v>Caregiver must be unpaid. The fee for FAIR services depends on the income of the person with dementia or, if married, the combined income of the care receiver and spouse.</v>
      </c>
      <c r="G162" s="15" t="str">
        <v>Ritchie</v>
      </c>
      <c r="H162" s="15" t="str">
        <v>*Required - Please Make a Selection*</v>
      </c>
      <c r="I162" s="15" t="str">
        <v>http://www.wvseniorservices.gov/HelpatHome/FAIRFamilyAlzheimersInHomeRespite/tabid/75/Default.aspx</v>
      </c>
      <c r="U162" s="3"/>
    </row>
    <row r="163" spans="1:21" ht="180" x14ac:dyDescent="0.25">
      <c r="A163" s="15" t="str">
        <v>Ritchie County Integrated Family Services</v>
      </c>
      <c r="B163" s="15" t="str">
        <v xml:space="preserve">OAA Title IIIE National Family Caregiver Support Program </v>
      </c>
      <c r="C163" s="15" t="str">
        <v>Respite</v>
      </c>
      <c r="D163" s="15" t="str">
        <v>There must be an unpaid caregiver (who is the service recipient) of an at-risk, frail individual at least sixty (60) years old or an individual of any age with a written diagnosis of Alzheimer’s disease or a related dementia.</v>
      </c>
      <c r="E16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63" s="15" t="str">
        <v>In the case of a caregiver service, the income level will be based on the care receiver’s income (the at-risk, frail individual at least sixty (60) years old or an individual of any age with a written diagnosis of Alzheimer’s disease or a related dementia).</v>
      </c>
      <c r="G163" s="15" t="str">
        <v>Ritchie</v>
      </c>
      <c r="H163" s="15" t="str">
        <v>*Required - Please Make a Selection*</v>
      </c>
      <c r="I163" s="15" t="str">
        <v>http://www.wvseniorservices.gov/DocumentCenter/ProgramSpecificDocuments/tabid/92/Default.aspx</v>
      </c>
      <c r="U163" s="3"/>
    </row>
    <row r="164" spans="1:21" ht="105" x14ac:dyDescent="0.25">
      <c r="A164" s="15" t="str">
        <v>Senior Monongalians, Inc.</v>
      </c>
      <c r="B164" s="15" t="str">
        <v>FAIR RESPITE IN-HOME SERVICES (includes LIFE FAIR SERVICES)</v>
      </c>
      <c r="C164" s="15" t="str">
        <v>Respite</v>
      </c>
      <c r="D164" s="15" t="str">
        <v>Care recipient must have a written diagnosis of Alzheimer's disease or a related dementia</v>
      </c>
      <c r="E16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64" s="15" t="str">
        <v>Caregiver must be unpaid. The fee for FAIR services depends on the income of the person with dementia or, if married, the combined income of the care receiver and spouse.</v>
      </c>
      <c r="G164" s="15" t="str">
        <v>Mongolia</v>
      </c>
      <c r="H164" s="15" t="str">
        <v>*Required - Please Make a Selection*</v>
      </c>
      <c r="I164" s="15" t="str">
        <v>http://www.wvseniorservices.gov/HelpatHome/FAIRFamilyAlzheimersInHomeRespite/tabid/75/Default.aspx</v>
      </c>
      <c r="U164" s="3"/>
    </row>
    <row r="165" spans="1:21" ht="180" x14ac:dyDescent="0.25">
      <c r="A165" s="15" t="str">
        <v>Senior Monongalians, Inc.</v>
      </c>
      <c r="B165" s="15" t="str">
        <v xml:space="preserve">OAA Title IIIE National Family Caregiver Support Program </v>
      </c>
      <c r="C165" s="15" t="str">
        <v>Respite</v>
      </c>
      <c r="D165" s="15" t="str">
        <v>There must be an unpaid caregiver (who is the service recipient) of an at-risk, frail individual at least sixty (60) years old or an individual of any age with a written diagnosis of Alzheimer’s disease or a related dementia.</v>
      </c>
      <c r="E16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65" s="15" t="str">
        <v>In the case of a caregiver service, the income level will be based on the care receiver’s income (the at-risk, frail individual at least sixty (60) years old or an individual of any age with a written diagnosis of Alzheimer’s disease or a related dementia).</v>
      </c>
      <c r="G165" s="15" t="str">
        <v>Mongolia</v>
      </c>
      <c r="H165" s="15" t="str">
        <v>*Required - Please Make a Selection*</v>
      </c>
      <c r="I165" s="15" t="str">
        <v>http://www.wvseniorservices.gov/DocumentCenter/ProgramSpecificDocuments/tabid/92/Default.aspx</v>
      </c>
      <c r="U165" s="3"/>
    </row>
    <row r="166" spans="1:21" ht="105" x14ac:dyDescent="0.25">
      <c r="A166" s="15" t="str">
        <v xml:space="preserve">Wetzel County Committee on Aging </v>
      </c>
      <c r="B166" s="15" t="str">
        <v>FAIR RESPITE IN-HOME SERVICES (includes LIFE FAIR SERVICES)</v>
      </c>
      <c r="C166" s="15" t="str">
        <v>Respite</v>
      </c>
      <c r="D16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6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66" s="15" t="str">
        <v>Caregiver must be unpaid. The fee for FAIR services depends on the income of the person with dementia or, if married, the combined income of the care receiver and spouse.</v>
      </c>
      <c r="G166" s="15" t="str">
        <v>Wetzel</v>
      </c>
      <c r="H166" s="15" t="str">
        <v>*Required - Please Make a Selection*</v>
      </c>
      <c r="I166" s="15" t="str">
        <v>http://www.wvseniorservices.gov/HelpatHome/FAIRFamilyAlzheimersInHomeRespite/tabid/75/Default.aspx</v>
      </c>
      <c r="U166" s="3"/>
    </row>
    <row r="167" spans="1:21" ht="180" x14ac:dyDescent="0.25">
      <c r="A167" s="15" t="str">
        <v xml:space="preserve">Wetzel County Committee on Aging </v>
      </c>
      <c r="B167" s="15" t="str">
        <v xml:space="preserve">OAA Title IIIE National Family Caregiver Support Program </v>
      </c>
      <c r="C167" s="15" t="str">
        <v>Respite</v>
      </c>
      <c r="D167" s="15" t="str">
        <v>There must be an unpaid caregiver (who is the service recipient) of an at-risk, frail individual at least sixty (60) years old or an individual of any age with a written diagnosis of Alzheimer’s disease or a related dementia.</v>
      </c>
      <c r="E16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67" s="15" t="str">
        <v>In the case of a caregiver service, the income level will be based on the care receiver’s income (the at-risk, frail individual at least sixty (60) years old or an individual of any age with a written diagnosis of Alzheimer’s disease or a related dementia).</v>
      </c>
      <c r="G167" s="15" t="str">
        <v>Wetzel</v>
      </c>
      <c r="H167" s="15" t="str">
        <v>*Required - Please Make a Selection*</v>
      </c>
      <c r="I167" s="15" t="str">
        <v>http://www.wvseniorservices.gov/DocumentCenter/ProgramSpecificDocuments/tabid/92/Default.aspx</v>
      </c>
      <c r="U167" s="3"/>
    </row>
    <row r="168" spans="1:21" ht="45" x14ac:dyDescent="0.25">
      <c r="A168" s="15" t="str">
        <v xml:space="preserve">Wetzel County Committee on Aging </v>
      </c>
      <c r="B168" s="15" t="str">
        <v xml:space="preserve">OAA Title IIIE National Family Caregiver Support Program </v>
      </c>
      <c r="C168" s="15" t="str">
        <v>Information/Referral, Caregiver Support</v>
      </c>
      <c r="D168" s="15" t="str">
        <v>None</v>
      </c>
      <c r="E168" s="15" t="str">
        <v>None</v>
      </c>
      <c r="F168" s="15" t="str">
        <v>None</v>
      </c>
      <c r="G168" s="15" t="str">
        <v>Wetzel</v>
      </c>
      <c r="H168" s="15" t="str">
        <v>*Required - Please Make a Selection*</v>
      </c>
      <c r="I168" s="15" t="str">
        <v>http://www.wvseniorservices.gov/DocumentCenter/ProgramSpecificDocuments/tabid/92/Default.aspx</v>
      </c>
      <c r="U168" s="3"/>
    </row>
    <row r="169" spans="1:21" ht="105" x14ac:dyDescent="0.25">
      <c r="A169" s="15" t="str">
        <v>Wirt County Committee on Aging, Inc.</v>
      </c>
      <c r="B169" s="15" t="str">
        <v>FAIR RESPITE IN-HOME SERVICES (includes LIFE FAIR SERVICES)</v>
      </c>
      <c r="C169" s="15" t="str">
        <v>Respite</v>
      </c>
      <c r="D169" s="15" t="str">
        <v>Care recipient must have a written diagnosis of Alzheimer's disease or a related dementia</v>
      </c>
      <c r="E16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69" s="15" t="str">
        <v>Caregiver must be unpaid. The fee for FAIR services depends on the income of the person with dementia or, if married, the combined income of the care receiver and spouse.</v>
      </c>
      <c r="G169" s="15" t="str">
        <v>Wirt</v>
      </c>
      <c r="H169" s="15" t="str">
        <v>*Required - Please Make a Selection*</v>
      </c>
      <c r="I169" s="15" t="str">
        <v>http://www.wvseniorservices.gov/HelpatHome/FAIRFamilyAlzheimersInHomeRespite/tabid/75/Default.aspx</v>
      </c>
      <c r="U169" s="3"/>
    </row>
    <row r="170" spans="1:21" ht="180" x14ac:dyDescent="0.25">
      <c r="A170" s="15" t="str">
        <v>Wirt County Committee on Aging, Inc.</v>
      </c>
      <c r="B170" s="15" t="str">
        <v xml:space="preserve">OAA Title IIIE National Family Caregiver Support Program </v>
      </c>
      <c r="C170" s="15" t="str">
        <v>Respite</v>
      </c>
      <c r="D170" s="15" t="str">
        <v>There must be an unpaid caregiver (who is the service recipient) of an at-risk, frail individual at least sixty (60) years old or an individual of any age with a written diagnosis of Alzheimer’s disease or a related dementia.</v>
      </c>
      <c r="E17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70" s="15" t="str">
        <v>In the case of a caregiver service, the income level will be based on the care receiver’s income (the at-risk, frail individual at least sixty (60) years old or an individual of any age with a written diagnosis of Alzheimer’s disease or a related dementia).</v>
      </c>
      <c r="G170" s="15" t="str">
        <v>Wirt</v>
      </c>
      <c r="H170" s="15" t="str">
        <v>*Required - Please Make a Selection*</v>
      </c>
      <c r="I170" s="15" t="str">
        <v>http://www.wvseniorservices.gov/DocumentCenter/ProgramSpecificDocuments/tabid/92/Default.aspx</v>
      </c>
      <c r="U170" s="3"/>
    </row>
    <row r="171" spans="1:21" ht="105" x14ac:dyDescent="0.25">
      <c r="A171" s="15" t="str">
        <v>Wood County Senior Citizens Association, Inc. </v>
      </c>
      <c r="B171" s="15" t="str">
        <v>FAIR RESPITE IN-HOME SERVICES (includes LIFE FAIR SERVICES)</v>
      </c>
      <c r="C171" s="15" t="str">
        <v>Respite</v>
      </c>
      <c r="D171" s="15" t="str">
        <v>Care recipient must have a written diagnosis of Alzheimer's disease or a related dementia</v>
      </c>
      <c r="E17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71" s="15" t="str">
        <v>Caregiver must be unpaid. The fee for FAIR services depends on the income of the person with dementia or, if married, the combined income of the care receiver and spouse.</v>
      </c>
      <c r="G171" s="15" t="str">
        <v>Wood</v>
      </c>
      <c r="H171" s="15" t="str">
        <v>*Required - Please Make a Selection*</v>
      </c>
      <c r="I171" s="15" t="str">
        <v>http://www.wvseniorservices.gov/HelpatHome/FAIRFamilyAlzheimersInHomeRespite/tabid/75/Default.aspx</v>
      </c>
      <c r="U171" s="3"/>
    </row>
    <row r="172" spans="1:21" ht="180" x14ac:dyDescent="0.25">
      <c r="A172" s="15" t="str">
        <v>Wood County Senior Citizens Association, Inc. </v>
      </c>
      <c r="B172" s="15" t="str">
        <v xml:space="preserve">OAA Title IIIE National Family Caregiver Support Program </v>
      </c>
      <c r="C172" s="15" t="str">
        <v>Respite</v>
      </c>
      <c r="D172" s="15" t="str">
        <v>There must be an unpaid caregiver (who is the service recipient) of an at-risk, frail individual at least sixty (60) years old or an individual of any age with a written diagnosis of Alzheimer’s disease or a related dementia.</v>
      </c>
      <c r="E17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72" s="15" t="str">
        <v>In the case of a caregiver service, the income level will be based on the care receiver’s income (the at-risk, frail individual at least sixty (60) years old or an individual of any age with a written diagnosis of Alzheimer’s disease or a related dementia).</v>
      </c>
      <c r="G172" s="15" t="str">
        <v>Wood</v>
      </c>
      <c r="H172" s="15" t="str">
        <v>*Required - Please Make a Selection*</v>
      </c>
      <c r="I172" s="15" t="str">
        <v>http://www.wvseniorservices.gov/DocumentCenter/ProgramSpecificDocuments/tabid/92/Default.aspx</v>
      </c>
      <c r="U172" s="3"/>
    </row>
    <row r="173" spans="1:21" ht="105" x14ac:dyDescent="0.25">
      <c r="A173" s="15" t="str">
        <v>Aging and Family Services of Mineral County, Inc. </v>
      </c>
      <c r="B173" s="15" t="str">
        <v>FAIR RESPITE IN-HOME SERVICES (includes LIFE FAIR SERVICES)</v>
      </c>
      <c r="C173" s="15" t="str">
        <v>Respite</v>
      </c>
      <c r="D173" s="15" t="str">
        <v>Care recipient must have a written diagnosis of Alzheimer's disease or a related dementia</v>
      </c>
      <c r="E17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73" s="15" t="str">
        <v>Caregiver must be unpaid. The fee for FAIR services depends on the income of the person with dementia or, if married, the combined income of the care receiver and spouse.</v>
      </c>
      <c r="G173" s="15" t="str">
        <v>Mineral</v>
      </c>
      <c r="H173" s="15" t="str">
        <v>*Required - Please Make a Selection*</v>
      </c>
      <c r="I173" s="15" t="str">
        <v>http://www.wvseniorservices.gov/HelpatHome/FAIRFamilyAlzheimersInHomeRespite/tabid/75/Default.aspx</v>
      </c>
      <c r="U173" s="3"/>
    </row>
    <row r="174" spans="1:21" ht="180" x14ac:dyDescent="0.25">
      <c r="A174" s="15" t="str">
        <v>Aging and Family Services of Mineral County, Inc. </v>
      </c>
      <c r="B174" s="15" t="str">
        <v xml:space="preserve">OAA Title IIIE National Family Caregiver Support Program </v>
      </c>
      <c r="C174" s="15" t="str">
        <v>Respite</v>
      </c>
      <c r="D174" s="15" t="str">
        <v>There must be an unpaid caregiver (who is the service recipient) of an at-risk, frail individual at least sixty (60) years old or an individual of any age with a written diagnosis of Alzheimer’s disease or a related dementia.</v>
      </c>
      <c r="E17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74" s="15" t="str">
        <v>In the case of a caregiver service, the income level will be based on the care receiver’s income (the at-risk, frail individual at least sixty (60) years old or an individual of any age with a written diagnosis of Alzheimer’s disease or a related dementia).</v>
      </c>
      <c r="G174" s="15" t="str">
        <v>Mineral</v>
      </c>
      <c r="H174" s="15" t="str">
        <v>*Required - Please Make a Selection*</v>
      </c>
      <c r="I174" s="15" t="str">
        <v>http://www.wvseniorservices.gov/DocumentCenter/ProgramSpecificDocuments/tabid/92/Default.aspx</v>
      </c>
      <c r="U174" s="3"/>
    </row>
    <row r="175" spans="1:21" ht="75" x14ac:dyDescent="0.25">
      <c r="A175" s="15" t="str">
        <v>Aging and Family Services of Mineral County, Inc. </v>
      </c>
      <c r="B175" s="15" t="str">
        <v xml:space="preserve">OAA Title IIIE National Family Caregiver Support Program </v>
      </c>
      <c r="C175" s="15" t="str">
        <v>Training/Education, Caregiver Support</v>
      </c>
      <c r="D175" s="15" t="str">
        <v>There must be an unpaid caregiver (who is the service recipient) of an at-risk, frail individual at least sixty (60) years old or an individual of any age with a written diagnosis of Alzheimer’s disease or a related dementia.</v>
      </c>
      <c r="E175" s="15" t="str">
        <v>None</v>
      </c>
      <c r="F175" s="15" t="str">
        <v>Unpaid caregiver</v>
      </c>
      <c r="G175" s="15" t="str">
        <v>Mineral</v>
      </c>
      <c r="H175" s="15" t="str">
        <v>*Required - Please Make a Selection*</v>
      </c>
      <c r="I175" s="15" t="str">
        <v>http://www.wvseniorservices.gov/DocumentCenter/ProgramSpecificDocuments/tabid/92/Default.aspx</v>
      </c>
      <c r="U175" s="3"/>
    </row>
    <row r="176" spans="1:21" ht="60" x14ac:dyDescent="0.25">
      <c r="A176" s="15" t="str">
        <v>Aging and Family Services of Mineral County, Inc. </v>
      </c>
      <c r="B176" s="15" t="str">
        <v xml:space="preserve">OAA Title IIIE National Family Caregiver Support Program </v>
      </c>
      <c r="C176" s="15" t="str">
        <v>Information/Referral, Caregiver Support</v>
      </c>
      <c r="D176" s="15" t="str">
        <v>None</v>
      </c>
      <c r="E176" s="15" t="str">
        <v>None</v>
      </c>
      <c r="F176" s="15" t="str">
        <v>None</v>
      </c>
      <c r="G176" s="15" t="str">
        <v>Mineral</v>
      </c>
      <c r="H176" s="15" t="str">
        <v>*Required - Please Make a Selection*</v>
      </c>
      <c r="I176" s="15" t="str">
        <v>http://www.wvseniorservices.gov/DocumentCenter/ProgramSpecificDocuments/tabid/92/Default.aspx</v>
      </c>
      <c r="U176" s="3"/>
    </row>
    <row r="177" spans="1:21" ht="60" x14ac:dyDescent="0.25">
      <c r="A177" s="15" t="str">
        <v>Aging and Family Services of Mineral County, Inc. </v>
      </c>
      <c r="B177" s="15" t="str">
        <v xml:space="preserve">OAA Title IIIE National Family Caregiver Support Program </v>
      </c>
      <c r="C177" s="15" t="str">
        <v>Information/Referral, Caregiver Support</v>
      </c>
      <c r="D177" s="15" t="str">
        <v>None</v>
      </c>
      <c r="E177" s="15" t="str">
        <v>None</v>
      </c>
      <c r="F177" s="15" t="str">
        <v>None</v>
      </c>
      <c r="G177" s="15" t="str">
        <v>Mineral</v>
      </c>
      <c r="H177" s="15" t="str">
        <v>*Required - Please Make a Selection*</v>
      </c>
      <c r="I177" s="15" t="str">
        <v>http://www.wvseniorservices.gov/DocumentCenter/ProgramSpecificDocuments/tabid/92/Default.aspx</v>
      </c>
      <c r="U177" s="3"/>
    </row>
    <row r="178" spans="1:21" ht="75" x14ac:dyDescent="0.25">
      <c r="A178" s="15" t="str">
        <v>Aging and Family Services of Mineral County, Inc. </v>
      </c>
      <c r="B178" s="15" t="str">
        <v xml:space="preserve">OAA Title IIIE National Family Caregiver Support Program </v>
      </c>
      <c r="C178" s="15" t="str">
        <v>Caregiver Support</v>
      </c>
      <c r="D178" s="15" t="str">
        <v>Support group must target unpaid caregivers (who is the service recipient) of an at-risk, frail individual at least sixty (60) years old or an individual of any age with a written diagnosis of Alzheimer’s disease or a related dementia.</v>
      </c>
      <c r="E178" s="15" t="str">
        <v>None</v>
      </c>
      <c r="F178" s="15" t="str">
        <v>Unpaid caregiver</v>
      </c>
      <c r="G178" s="15" t="str">
        <v>Mineral</v>
      </c>
      <c r="H178" s="15" t="str">
        <v>*Required - Please Make a Selection*</v>
      </c>
      <c r="I178" s="15" t="str">
        <v>http://www.wvseniorservices.gov/DocumentCenter/ProgramSpecificDocuments/tabid/92/Default.aspx</v>
      </c>
      <c r="U178" s="3"/>
    </row>
    <row r="179" spans="1:21" ht="75" x14ac:dyDescent="0.25">
      <c r="A179" s="15" t="str">
        <v>Aging and Family Services of Mineral County, Inc. </v>
      </c>
      <c r="B179" s="15" t="str">
        <v xml:space="preserve">OAA Title IIIE Older Relative Caregivers (Grandparents and Other Elderly Relative Caregivers) </v>
      </c>
      <c r="C179" s="15" t="str">
        <v>Information/Referral, Caregiver Support</v>
      </c>
      <c r="D179" s="15" t="str">
        <v>The older relative caregiver must live with and be the primary unpaid caregiver for a child or an individual with a disability of any age; The older relative caregiver must be related to the individual they provide care for;</v>
      </c>
      <c r="E179" s="15" t="str">
        <v>None</v>
      </c>
      <c r="F179" s="15" t="str">
        <v>None</v>
      </c>
      <c r="G179" s="15" t="str">
        <v>Mineral</v>
      </c>
      <c r="H179" s="15" t="str">
        <v>*Required - Please Make a Selection*</v>
      </c>
      <c r="I179" s="15" t="str">
        <v>http://www.wvseniorservices.gov/DocumentCenter/ProgramSpecificDocuments/tabid/92/Default.aspx</v>
      </c>
      <c r="U179" s="3"/>
    </row>
    <row r="180" spans="1:21" ht="75" x14ac:dyDescent="0.25">
      <c r="A180" s="15" t="str">
        <v>Aging and Family Services of Mineral County, Inc. </v>
      </c>
      <c r="B180" s="15" t="str">
        <v xml:space="preserve">OAA Title IIIE Older Relative Caregivers (Grandparents and Other Elderly Relative Caregivers) </v>
      </c>
      <c r="C180" s="15" t="str">
        <v>Information/Referral, Caregiver Support</v>
      </c>
      <c r="D180" s="15" t="str">
        <v>The older relative caregiver must live with and be the primary unpaid caregiver for a child or an individual with a disability of any age; The older relative caregiver must be related to the individual they provide care for;</v>
      </c>
      <c r="E180" s="15" t="str">
        <v>None</v>
      </c>
      <c r="F180" s="15" t="str">
        <v>None</v>
      </c>
      <c r="G180" s="15" t="str">
        <v>Mineral</v>
      </c>
      <c r="H180" s="15" t="str">
        <v>*Required - Please Make a Selection*</v>
      </c>
      <c r="I180" s="15" t="str">
        <v>http://www.wvseniorservices.gov/DocumentCenter/ProgramSpecificDocuments/tabid/92/Default.aspx</v>
      </c>
      <c r="U180" s="3"/>
    </row>
    <row r="181" spans="1:21" ht="105" x14ac:dyDescent="0.25">
      <c r="A181" s="15" t="str">
        <v>Aging and Family Services of Mineral County, Inc. </v>
      </c>
      <c r="B181" s="15" t="str">
        <v xml:space="preserve">OAA Title IIIE Older Relative Caregivers (Grandparents and Other Elderly Relative Caregivers) </v>
      </c>
      <c r="C181" s="15" t="str">
        <v>Caregiver Support</v>
      </c>
      <c r="D181"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81" s="15" t="str">
        <v>None</v>
      </c>
      <c r="F181" s="15" t="str">
        <v>None</v>
      </c>
      <c r="G181" s="15" t="str">
        <v>Mineral</v>
      </c>
      <c r="H181" s="15" t="str">
        <v>*Required - Please Make a Selection*</v>
      </c>
      <c r="I181" s="15" t="str">
        <v>http://www.wvseniorservices.gov/DocumentCenter/ProgramSpecificDocuments/tabid/92/Default.aspx</v>
      </c>
      <c r="U181" s="3"/>
    </row>
    <row r="182" spans="1:21" ht="105" x14ac:dyDescent="0.25">
      <c r="A182" s="15" t="str">
        <v>Barbour County Senior Center, Inc.</v>
      </c>
      <c r="B182" s="15" t="str">
        <v>FAIR RESPITE IN-HOME SERVICES (includes LIFE FAIR SERVICES)</v>
      </c>
      <c r="C182" s="15" t="str">
        <v>Respite</v>
      </c>
      <c r="D182" s="15" t="str">
        <v>Care recipient must have a written diagnosis of Alzheimer's disease or a related dementia</v>
      </c>
      <c r="E18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82" s="15" t="str">
        <v>Caregiver must be unpaid. The fee for FAIR services depends on the income of the person with dementia or, if married, the combined income of the care receiver and spouse.</v>
      </c>
      <c r="G182" s="15" t="str">
        <v>Barbour</v>
      </c>
      <c r="H182" s="15" t="str">
        <v>*Required - Please Make a Selection*</v>
      </c>
      <c r="I182" s="15" t="str">
        <v>http://www.wvseniorservices.gov/HelpatHome/FAIRFamilyAlzheimersInHomeRespite/tabid/75/Default.aspx</v>
      </c>
      <c r="U182" s="3"/>
    </row>
    <row r="183" spans="1:21" ht="180" x14ac:dyDescent="0.25">
      <c r="A183" s="15" t="str">
        <v>Barbour County Senior Center, Inc.</v>
      </c>
      <c r="B183" s="15" t="str">
        <v xml:space="preserve">OAA Title IIIE National Family Caregiver Support Program </v>
      </c>
      <c r="C183" s="15" t="str">
        <v>Respite</v>
      </c>
      <c r="D183" s="15" t="str">
        <v>There must be an unpaid caregiver (who is the service recipient) of an at-risk, frail individual at least sixty (60) years old or an individual of any age with a written diagnosis of Alzheimer’s disease or a related dementia.</v>
      </c>
      <c r="E18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83" s="15" t="str">
        <v>In the case of a caregiver service, the income level will be based on the care receiver’s income (the at-risk, frail individual at least sixty (60) years old or an individual of any age with a written diagnosis of Alzheimer’s disease or a related dementia).</v>
      </c>
      <c r="G183" s="15" t="str">
        <v>Barbour</v>
      </c>
      <c r="H183" s="15" t="str">
        <v>*Required - Please Make a Selection*</v>
      </c>
      <c r="I183" s="15" t="str">
        <v>http://www.wvseniorservices.gov/DocumentCenter/ProgramSpecificDocuments/tabid/92/Default.aspx</v>
      </c>
      <c r="U183" s="3"/>
    </row>
    <row r="184" spans="1:21" ht="75" x14ac:dyDescent="0.25">
      <c r="A184" s="15" t="str">
        <v>Barbour County Senior Center, Inc.</v>
      </c>
      <c r="B184" s="15" t="str">
        <v xml:space="preserve">OAA Title IIIE National Family Caregiver Support Program </v>
      </c>
      <c r="C184" s="15" t="str">
        <v>Training/Education, Caregiver Support</v>
      </c>
      <c r="D184" s="15" t="str">
        <v>There must be an unpaid caregiver (who is the service recipient) of an at-risk, frail individual at least sixty (60) years old or an individual of any age with a written diagnosis of Alzheimer’s disease or a related dementia.</v>
      </c>
      <c r="E184" s="15" t="str">
        <v>None</v>
      </c>
      <c r="F184" s="15" t="str">
        <v>Unpaid caregiver</v>
      </c>
      <c r="G184" s="15" t="str">
        <v>Barbour</v>
      </c>
      <c r="H184" s="15" t="str">
        <v>*Required - Please Make a Selection*</v>
      </c>
      <c r="I184" s="15" t="str">
        <v>http://www.wvseniorservices.gov/DocumentCenter/ProgramSpecificDocuments/tabid/92/Default.aspx</v>
      </c>
      <c r="U184" s="3"/>
    </row>
    <row r="185" spans="1:21" ht="45" x14ac:dyDescent="0.25">
      <c r="A185" s="15" t="str">
        <v>Barbour County Senior Center, Inc.</v>
      </c>
      <c r="B185" s="15" t="str">
        <v xml:space="preserve">OAA Title IIIE National Family Caregiver Support Program </v>
      </c>
      <c r="C185" s="15" t="str">
        <v>Information/Referral, Caregiver Support</v>
      </c>
      <c r="D185" s="15" t="str">
        <v>None</v>
      </c>
      <c r="E185" s="15" t="str">
        <v>None</v>
      </c>
      <c r="F185" s="15" t="str">
        <v>None</v>
      </c>
      <c r="G185" s="15" t="str">
        <v>Barbour</v>
      </c>
      <c r="H185" s="15" t="str">
        <v>*Required - Please Make a Selection*</v>
      </c>
      <c r="I185" s="15" t="str">
        <v>http://www.wvseniorservices.gov/DocumentCenter/ProgramSpecificDocuments/tabid/92/Default.aspx</v>
      </c>
      <c r="U185" s="3"/>
    </row>
    <row r="186" spans="1:21" ht="45" x14ac:dyDescent="0.25">
      <c r="A186" s="15" t="str">
        <v>Barbour County Senior Center, Inc.</v>
      </c>
      <c r="B186" s="15" t="str">
        <v xml:space="preserve">OAA Title IIIE National Family Caregiver Support Program </v>
      </c>
      <c r="C186" s="15" t="str">
        <v>Information/Referral, Caregiver Support</v>
      </c>
      <c r="D186" s="15" t="str">
        <v>None</v>
      </c>
      <c r="E186" s="15" t="str">
        <v>None</v>
      </c>
      <c r="F186" s="15" t="str">
        <v>None</v>
      </c>
      <c r="G186" s="15" t="str">
        <v>Barbour</v>
      </c>
      <c r="H186" s="15" t="str">
        <v>*Required - Please Make a Selection*</v>
      </c>
      <c r="I186" s="15" t="str">
        <v>http://www.wvseniorservices.gov/DocumentCenter/ProgramSpecificDocuments/tabid/92/Default.aspx</v>
      </c>
      <c r="U186" s="3"/>
    </row>
    <row r="187" spans="1:21" ht="75" x14ac:dyDescent="0.25">
      <c r="A187" s="15" t="str">
        <v>Barbour County Senior Center, Inc.</v>
      </c>
      <c r="B187" s="15" t="str">
        <v xml:space="preserve">OAA Title IIIE National Family Caregiver Support Program </v>
      </c>
      <c r="C187" s="15" t="str">
        <v>Caregiver Support</v>
      </c>
      <c r="D187" s="15" t="str">
        <v>Support group must target unpaid caregivers (who is the service recipient) of an at-risk, frail individual at least sixty (60) years old or an individual of any age with a written diagnosis of Alzheimer’s disease or a related dementia.</v>
      </c>
      <c r="E187" s="15" t="str">
        <v>None</v>
      </c>
      <c r="F187" s="15" t="str">
        <v>Unpaid caregiver</v>
      </c>
      <c r="G187" s="15" t="str">
        <v>Barbour</v>
      </c>
      <c r="H187" s="15" t="str">
        <v>*Required - Please Make a Selection*</v>
      </c>
      <c r="I187" s="15" t="str">
        <v>http://www.wvseniorservices.gov/DocumentCenter/ProgramSpecificDocuments/tabid/92/Default.aspx</v>
      </c>
      <c r="U187" s="3"/>
    </row>
    <row r="188" spans="1:21" ht="75" x14ac:dyDescent="0.25">
      <c r="A188" s="15" t="str">
        <v>Barbour County Senior Center, Inc.</v>
      </c>
      <c r="B188" s="15" t="str">
        <v xml:space="preserve">OAA Title IIIE Older Relative Caregivers (Grandparents and Other Elderly Relative Caregivers) </v>
      </c>
      <c r="C188" s="15" t="str">
        <v>Information/Referral, Caregiver Support</v>
      </c>
      <c r="D188" s="15" t="str">
        <v>The older relative caregiver must live with and be the primary unpaid caregiver for a child or an individual with a disability of any age; The older relative caregiver must be related to the individual they provide care for;</v>
      </c>
      <c r="E188" s="15" t="str">
        <v>None</v>
      </c>
      <c r="F188" s="15" t="str">
        <v>None</v>
      </c>
      <c r="G188" s="15" t="str">
        <v>Barbour</v>
      </c>
      <c r="H188" s="15" t="str">
        <v>*Required - Please Make a Selection*</v>
      </c>
      <c r="I188" s="15" t="str">
        <v>http://www.wvseniorservices.gov/DocumentCenter/ProgramSpecificDocuments/tabid/92/Default.aspx</v>
      </c>
      <c r="U188" s="3"/>
    </row>
    <row r="189" spans="1:21" ht="75" x14ac:dyDescent="0.25">
      <c r="A189" s="15" t="str">
        <v>Barbour County Senior Center, Inc.</v>
      </c>
      <c r="B189" s="15" t="str">
        <v xml:space="preserve">OAA Title IIIE Older Relative Caregivers (Grandparents and Other Elderly Relative Caregivers) </v>
      </c>
      <c r="C189" s="15" t="str">
        <v>Information/Referral, Caregiver Support</v>
      </c>
      <c r="D189" s="15" t="str">
        <v>The older relative caregiver must live with and be the primary unpaid caregiver for a child or an individual with a disability of any age; The older relative caregiver must be related to the individual they provide care for;</v>
      </c>
      <c r="E189" s="15" t="str">
        <v>None</v>
      </c>
      <c r="F189" s="15" t="str">
        <v>None</v>
      </c>
      <c r="G189" s="15" t="str">
        <v>Barbour</v>
      </c>
      <c r="H189" s="15" t="str">
        <v>*Required - Please Make a Selection*</v>
      </c>
      <c r="I189" s="15" t="str">
        <v>http://www.wvseniorservices.gov/DocumentCenter/ProgramSpecificDocuments/tabid/92/Default.aspx</v>
      </c>
      <c r="U189" s="3"/>
    </row>
    <row r="190" spans="1:21" ht="105" x14ac:dyDescent="0.25">
      <c r="A190" s="15" t="str">
        <v>Barbour County Senior Center, Inc.</v>
      </c>
      <c r="B190" s="15" t="str">
        <v xml:space="preserve">OAA Title IIIE Older Relative Caregivers (Grandparents and Other Elderly Relative Caregivers) </v>
      </c>
      <c r="C190" s="15" t="str">
        <v>Caregiver Support</v>
      </c>
      <c r="D190"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90" s="15" t="str">
        <v>None</v>
      </c>
      <c r="F190" s="15" t="str">
        <v>None</v>
      </c>
      <c r="G190" s="15" t="str">
        <v>Barbour</v>
      </c>
      <c r="H190" s="15" t="str">
        <v>*Required - Please Make a Selection*</v>
      </c>
      <c r="I190" s="15" t="str">
        <v>http://www.wvseniorservices.gov/DocumentCenter/ProgramSpecificDocuments/tabid/92/Default.aspx</v>
      </c>
      <c r="U190" s="3"/>
    </row>
    <row r="191" spans="1:21" ht="105" x14ac:dyDescent="0.25">
      <c r="A191" s="15" t="str">
        <v>Berkeley Senior Services</v>
      </c>
      <c r="B191" s="15" t="str">
        <v>FAIR RESPITE CONGREGATE SERVICES (includes LIFE FAIR SERVICES)</v>
      </c>
      <c r="C191" s="15" t="str">
        <v>Respite</v>
      </c>
      <c r="D191" s="15" t="str">
        <v>Care recipient must have a written diagnosis of Alzheimer's disease or a related dementia</v>
      </c>
      <c r="E19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91" s="15" t="str">
        <v>Caregiver must be unpaid. The fee for FAIR services depends on the income of the person with dementia or, if married, the combined income of the care receiver and spouse.</v>
      </c>
      <c r="G191" s="15" t="str">
        <v>Berkeley</v>
      </c>
      <c r="H191" s="15" t="str">
        <v>*Required - Please Make a Selection*</v>
      </c>
      <c r="I191" s="15" t="str">
        <v>http://www.wvseniorservices.gov/HelpatHome/FAIRFamilyAlzheimersInHomeRespite/tabid/75/Default.aspx</v>
      </c>
      <c r="U191" s="3"/>
    </row>
    <row r="192" spans="1:21" ht="105" x14ac:dyDescent="0.25">
      <c r="A192" s="15" t="str">
        <v>Berkeley Senior Services</v>
      </c>
      <c r="B192" s="15" t="str">
        <v>FAIR RESPITE IN-HOME SERVICES (includes LIFE FAIR SERVICES)</v>
      </c>
      <c r="C192" s="15" t="str">
        <v>Respite</v>
      </c>
      <c r="D192" s="15" t="str">
        <v>Care recipient must have a written diagnosis of Alzheimer's disease or a related dementia</v>
      </c>
      <c r="E19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92" s="15" t="str">
        <v>Caregiver must be unpaid. The fee for FAIR services depends on the income of the person with dementia or, if married, the combined income of the care receiver and spouse.</v>
      </c>
      <c r="G192" s="15" t="str">
        <v>Berkeley</v>
      </c>
      <c r="H192" s="15" t="str">
        <v>*Required - Please Make a Selection*</v>
      </c>
      <c r="I192" s="15" t="str">
        <v>http://www.wvseniorservices.gov/HelpatHome/FAIRFamilyAlzheimersInHomeRespite/tabid/75/Default.aspx</v>
      </c>
      <c r="U192" s="3"/>
    </row>
    <row r="193" spans="1:21" ht="180" x14ac:dyDescent="0.25">
      <c r="A193" s="15" t="str">
        <v>Berkeley Senior Services</v>
      </c>
      <c r="B193" s="15" t="str">
        <v xml:space="preserve">OAA Title IIIE National Family Caregiver Support Program </v>
      </c>
      <c r="C193" s="15" t="str">
        <v>Respite</v>
      </c>
      <c r="D193" s="15" t="str">
        <v>There must be an unpaid caregiver (who is the service recipient) of an at-risk, frail individual at least sixty (60) years old or an individual of any age with a written diagnosis of Alzheimer’s disease or a related dementia.</v>
      </c>
      <c r="E19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93"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193" s="15" t="str">
        <v>Berkeley</v>
      </c>
      <c r="H193" s="15" t="str">
        <v>*Required - Please Make a Selection*</v>
      </c>
      <c r="I193" s="15" t="str">
        <v>http://www.wvseniorservices.gov/DocumentCenter/ProgramSpecificDocuments/tabid/92/Default.aspx</v>
      </c>
      <c r="U193" s="3"/>
    </row>
    <row r="194" spans="1:21" ht="180" x14ac:dyDescent="0.25">
      <c r="A194" s="15" t="str">
        <v>Berkeley Senior Services</v>
      </c>
      <c r="B194" s="15" t="str">
        <v xml:space="preserve">OAA Title IIIE National Family Caregiver Support Program </v>
      </c>
      <c r="C194" s="15" t="str">
        <v>Respite</v>
      </c>
      <c r="D194" s="15" t="str">
        <v>There must be an unpaid caregiver (who is the service recipient) of an at-risk, frail individual at least sixty (60) years old or an individual of any age with a written diagnosis of Alzheimer’s disease or a related dementia.</v>
      </c>
      <c r="E19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94" s="15" t="str">
        <v>In the case of a caregiver service, the income level will be based on the care receiver’s income (the at-risk, frail individual at least sixty (60) years old or an individual of any age with a written diagnosis of Alzheimer’s disease or a related dementia).</v>
      </c>
      <c r="G194" s="15" t="str">
        <v>Berkeley</v>
      </c>
      <c r="H194" s="15" t="str">
        <v>*Required - Please Make a Selection*</v>
      </c>
      <c r="I194" s="15" t="str">
        <v>http://www.wvseniorservices.gov/DocumentCenter/ProgramSpecificDocuments/tabid/92/Default.aspx</v>
      </c>
      <c r="U194" s="3"/>
    </row>
    <row r="195" spans="1:21" ht="75" x14ac:dyDescent="0.25">
      <c r="A195" s="15" t="str">
        <v>Berkeley Senior Services</v>
      </c>
      <c r="B195" s="15" t="str">
        <v xml:space="preserve">OAA Title IIIE National Family Caregiver Support Program </v>
      </c>
      <c r="C195" s="15" t="str">
        <v>Training/Education, Caregiver Support</v>
      </c>
      <c r="D195" s="15" t="str">
        <v>There must be an unpaid caregiver (who is the service recipient) of an at-risk, frail individual at least sixty (60) years old or an individual of any age with a written diagnosis of Alzheimer’s disease or a related dementia.</v>
      </c>
      <c r="E195" s="15" t="str">
        <v>None</v>
      </c>
      <c r="F195" s="15" t="str">
        <v>Unpaid caregiver</v>
      </c>
      <c r="G195" s="15" t="str">
        <v>Berkeley</v>
      </c>
      <c r="H195" s="15" t="str">
        <v>*Required - Please Make a Selection*</v>
      </c>
      <c r="I195" s="15" t="str">
        <v>http://www.wvseniorservices.gov/DocumentCenter/ProgramSpecificDocuments/tabid/92/Default.aspx</v>
      </c>
      <c r="U195" s="3"/>
    </row>
    <row r="196" spans="1:21" ht="45" x14ac:dyDescent="0.25">
      <c r="A196" s="15" t="str">
        <v>Berkeley Senior Services</v>
      </c>
      <c r="B196" s="15" t="str">
        <v xml:space="preserve">OAA Title IIIE National Family Caregiver Support Program </v>
      </c>
      <c r="C196" s="15" t="str">
        <v>Information/Referral, Caregiver Support</v>
      </c>
      <c r="D196" s="15" t="str">
        <v>None</v>
      </c>
      <c r="E196" s="15" t="str">
        <v>None</v>
      </c>
      <c r="F196" s="15" t="str">
        <v>None</v>
      </c>
      <c r="G196" s="15" t="str">
        <v>Berkeley</v>
      </c>
      <c r="H196" s="15" t="str">
        <v>*Required - Please Make a Selection*</v>
      </c>
      <c r="I196" s="15" t="str">
        <v>http://www.wvseniorservices.gov/DocumentCenter/ProgramSpecificDocuments/tabid/92/Default.aspx</v>
      </c>
      <c r="U196" s="3"/>
    </row>
    <row r="197" spans="1:21" ht="45" x14ac:dyDescent="0.25">
      <c r="A197" s="15" t="str">
        <v>Berkeley Senior Services</v>
      </c>
      <c r="B197" s="15" t="str">
        <v xml:space="preserve">OAA Title IIIE National Family Caregiver Support Program </v>
      </c>
      <c r="C197" s="15" t="str">
        <v>Information/Referral, Caregiver Support</v>
      </c>
      <c r="D197" s="15" t="str">
        <v>None</v>
      </c>
      <c r="E197" s="15" t="str">
        <v>None</v>
      </c>
      <c r="F197" s="15" t="str">
        <v>None</v>
      </c>
      <c r="G197" s="15" t="str">
        <v>Berkeley</v>
      </c>
      <c r="H197" s="15" t="str">
        <v>*Required - Please Make a Selection*</v>
      </c>
      <c r="I197" s="15" t="str">
        <v>http://www.wvseniorservices.gov/DocumentCenter/ProgramSpecificDocuments/tabid/92/Default.aspx</v>
      </c>
      <c r="U197" s="3"/>
    </row>
    <row r="198" spans="1:21" ht="75" x14ac:dyDescent="0.25">
      <c r="A198" s="15" t="str">
        <v>Berkeley Senior Services</v>
      </c>
      <c r="B198" s="15" t="str">
        <v xml:space="preserve">OAA Title IIIE National Family Caregiver Support Program </v>
      </c>
      <c r="C198" s="15" t="str">
        <v>Caregiver Support</v>
      </c>
      <c r="D198" s="15" t="str">
        <v>Support group must target unpaid caregivers (who is the service recipient) of an at-risk, frail individual at least sixty (60) years old or an individual of any age with a written diagnosis of Alzheimer’s disease or a related dementia.</v>
      </c>
      <c r="E198" s="15" t="str">
        <v>None</v>
      </c>
      <c r="F198" s="15" t="str">
        <v>Unpaid caregiver</v>
      </c>
      <c r="G198" s="15" t="str">
        <v>Berkeley</v>
      </c>
      <c r="H198" s="15" t="str">
        <v>*Required - Please Make a Selection*</v>
      </c>
      <c r="I198" s="15" t="str">
        <v>http://www.wvseniorservices.gov/DocumentCenter/ProgramSpecificDocuments/tabid/92/Default.aspx</v>
      </c>
      <c r="U198" s="3"/>
    </row>
    <row r="199" spans="1:21" ht="75" x14ac:dyDescent="0.25">
      <c r="A199" s="15" t="str">
        <v>Berkeley Senior Services</v>
      </c>
      <c r="B199" s="15" t="str">
        <v xml:space="preserve">OAA Title IIIE Older Relative Caregivers (Grandparents and Other Elderly Relative Caregivers) </v>
      </c>
      <c r="C199" s="15" t="str">
        <v>Information/Referral, Caregiver Support</v>
      </c>
      <c r="D199" s="15" t="str">
        <v>The older relative caregiver must live with and be the primary unpaid caregiver for a child or an individual with a disability of any age; The older relative caregiver must be related to the individual they provide care for;</v>
      </c>
      <c r="E199" s="15" t="str">
        <v>None</v>
      </c>
      <c r="F199" s="15" t="str">
        <v>None</v>
      </c>
      <c r="G199" s="15" t="str">
        <v>Berkeley</v>
      </c>
      <c r="H199" s="15" t="str">
        <v>*Required - Please Make a Selection*</v>
      </c>
      <c r="I199" s="15" t="str">
        <v>http://www.wvseniorservices.gov/DocumentCenter/ProgramSpecificDocuments/tabid/92/Default.aspx</v>
      </c>
      <c r="U199" s="3"/>
    </row>
    <row r="200" spans="1:21" ht="75" x14ac:dyDescent="0.25">
      <c r="A200" s="15" t="str">
        <v>Berkeley Senior Services</v>
      </c>
      <c r="B200" s="15" t="str">
        <v xml:space="preserve">OAA Title IIIE Older Relative Caregivers (Grandparents and Other Elderly Relative Caregivers) </v>
      </c>
      <c r="C200" s="15" t="str">
        <v>Information/Referral, Caregiver Support</v>
      </c>
      <c r="D200" s="15" t="str">
        <v>The older relative caregiver must live with and be the primary unpaid caregiver for a child or an individual with a disability of any age; The older relative caregiver must be related to the individual they provide care for;</v>
      </c>
      <c r="E200" s="15" t="str">
        <v>None</v>
      </c>
      <c r="F200" s="15" t="str">
        <v>None</v>
      </c>
      <c r="G200" s="15" t="str">
        <v>Berkeley</v>
      </c>
      <c r="H200" s="15" t="str">
        <v>*Required - Please Make a Selection*</v>
      </c>
      <c r="I200" s="15" t="str">
        <v>http://www.wvseniorservices.gov/DocumentCenter/ProgramSpecificDocuments/tabid/92/Default.aspx</v>
      </c>
      <c r="U200" s="3"/>
    </row>
    <row r="201" spans="1:21" ht="105" x14ac:dyDescent="0.25">
      <c r="A201" s="15" t="str">
        <v>Berkeley Senior Services</v>
      </c>
      <c r="B201" s="15" t="str">
        <v xml:space="preserve">OAA Title IIIE Older Relative Caregivers (Grandparents and Other Elderly Relative Caregivers) </v>
      </c>
      <c r="C201" s="15" t="str">
        <v>Caregiver Support</v>
      </c>
      <c r="D201"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01" s="15" t="str">
        <v>None</v>
      </c>
      <c r="F201" s="15" t="str">
        <v>None</v>
      </c>
      <c r="G201" s="15" t="str">
        <v>Berkeley</v>
      </c>
      <c r="H201" s="15" t="str">
        <v>*Required - Please Make a Selection*</v>
      </c>
      <c r="I201" s="15" t="str">
        <v>http://www.wvseniorservices.gov/DocumentCenter/ProgramSpecificDocuments/tabid/92/Default.aspx</v>
      </c>
      <c r="U201" s="3"/>
    </row>
    <row r="202" spans="1:21" ht="105" x14ac:dyDescent="0.25">
      <c r="A202" s="15" t="str">
        <v>Grant County Commission on Aging Family Services</v>
      </c>
      <c r="B202" s="15" t="str">
        <v>FAIR RESPITE IN-HOME SERVICES (includes LIFE FAIR SERVICES)</v>
      </c>
      <c r="C202" s="15" t="str">
        <v>Respite</v>
      </c>
      <c r="D202" s="15" t="str">
        <v>Care recipient must have a written diagnosis of Alzheimer's disease or a related dementia</v>
      </c>
      <c r="E20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02" s="15" t="str">
        <v>Caregiver must be unpaid. The fee for FAIR services depends on the income of the person with dementia or, if married, the combined income of the care receiver and spouse.</v>
      </c>
      <c r="G202" s="15" t="str">
        <v>Grant</v>
      </c>
      <c r="H202" s="15" t="str">
        <v>*Required - Please Make a Selection*</v>
      </c>
      <c r="I202" s="15" t="str">
        <v>http://www.wvseniorservices.gov/HelpatHome/FAIRFamilyAlzheimersInHomeRespite/tabid/75/Default.aspx</v>
      </c>
      <c r="U202" s="3"/>
    </row>
    <row r="203" spans="1:21" ht="180" x14ac:dyDescent="0.25">
      <c r="A203" s="15" t="str">
        <v>Grant County Commission on Aging Family Services</v>
      </c>
      <c r="B203" s="15" t="str">
        <v xml:space="preserve">OAA Title IIIE National Family Caregiver Support Program </v>
      </c>
      <c r="C203" s="15" t="str">
        <v>Respite</v>
      </c>
      <c r="D203" s="15" t="str">
        <v>There must be an unpaid caregiver (who is the service recipient) of an at-risk, frail individual at least sixty (60) years old or an individual of any age with a written diagnosis of Alzheimer’s disease or a related dementia.</v>
      </c>
      <c r="E20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03" s="15" t="str">
        <v>In the case of a caregiver service, the income level will be based on the care receiver’s income (the at-risk, frail individual at least sixty (60) years old or an individual of any age with a written diagnosis of Alzheimer’s disease or a related dementia).</v>
      </c>
      <c r="G203" s="15" t="str">
        <v>Grant</v>
      </c>
      <c r="H203" s="15" t="str">
        <v>*Required - Please Make a Selection*</v>
      </c>
      <c r="I203" s="15" t="str">
        <v>http://www.wvseniorservices.gov/DocumentCenter/ProgramSpecificDocuments/tabid/92/Default.aspx</v>
      </c>
      <c r="U203" s="3"/>
    </row>
    <row r="204" spans="1:21" ht="75" x14ac:dyDescent="0.25">
      <c r="A204" s="15" t="str">
        <v>Grant County Commission on Aging Family Services</v>
      </c>
      <c r="B204" s="15" t="str">
        <v xml:space="preserve">OAA Title IIIE National Family Caregiver Support Program </v>
      </c>
      <c r="C204" s="15" t="str">
        <v>Training/Education, Caregiver Support</v>
      </c>
      <c r="D204" s="15" t="str">
        <v>There must be an unpaid caregiver (who is the service recipient) of an at-risk, frail individual at least sixty (60) years old or an individual of any age with a written diagnosis of Alzheimer’s disease or a related dementia.</v>
      </c>
      <c r="E204" s="15" t="str">
        <v>None</v>
      </c>
      <c r="F204" s="15" t="str">
        <v>Unpaid caregiver</v>
      </c>
      <c r="G204" s="15" t="str">
        <v>Grant</v>
      </c>
      <c r="H204" s="15" t="str">
        <v>*Required - Please Make a Selection*</v>
      </c>
      <c r="I204" s="15" t="str">
        <v>http://www.wvseniorservices.gov/DocumentCenter/ProgramSpecificDocuments/tabid/92/Default.aspx</v>
      </c>
      <c r="U204" s="3"/>
    </row>
    <row r="205" spans="1:21" ht="60" x14ac:dyDescent="0.25">
      <c r="A205" s="15" t="str">
        <v>Grant County Commission on Aging Family Services</v>
      </c>
      <c r="B205" s="15" t="str">
        <v xml:space="preserve">OAA Title IIIE National Family Caregiver Support Program </v>
      </c>
      <c r="C205" s="15" t="str">
        <v>Information/Referral, Caregiver Support</v>
      </c>
      <c r="D205" s="15" t="str">
        <v>None</v>
      </c>
      <c r="E205" s="15" t="str">
        <v>None</v>
      </c>
      <c r="F205" s="15" t="str">
        <v>None</v>
      </c>
      <c r="G205" s="15" t="str">
        <v>Grant</v>
      </c>
      <c r="H205" s="15" t="str">
        <v>*Required - Please Make a Selection*</v>
      </c>
      <c r="I205" s="15" t="str">
        <v>http://www.wvseniorservices.gov/DocumentCenter/ProgramSpecificDocuments/tabid/92/Default.aspx</v>
      </c>
      <c r="U205" s="3"/>
    </row>
    <row r="206" spans="1:21" ht="60" x14ac:dyDescent="0.25">
      <c r="A206" s="15" t="str">
        <v>Grant County Commission on Aging Family Services</v>
      </c>
      <c r="B206" s="15" t="str">
        <v xml:space="preserve">OAA Title IIIE National Family Caregiver Support Program </v>
      </c>
      <c r="C206" s="15" t="str">
        <v>Information/Referral, Caregiver Support</v>
      </c>
      <c r="D206" s="15" t="str">
        <v>None</v>
      </c>
      <c r="E206" s="15" t="str">
        <v>None</v>
      </c>
      <c r="F206" s="15" t="str">
        <v>None</v>
      </c>
      <c r="G206" s="15" t="str">
        <v>Grant</v>
      </c>
      <c r="H206" s="15" t="str">
        <v>*Required - Please Make a Selection*</v>
      </c>
      <c r="I206" s="15" t="str">
        <v>http://www.wvseniorservices.gov/DocumentCenter/ProgramSpecificDocuments/tabid/92/Default.aspx</v>
      </c>
      <c r="U206" s="3"/>
    </row>
    <row r="207" spans="1:21" ht="75" x14ac:dyDescent="0.25">
      <c r="A207" s="15" t="str">
        <v>Grant County Commission on Aging Family Services</v>
      </c>
      <c r="B207" s="15" t="str">
        <v xml:space="preserve">OAA Title IIIE National Family Caregiver Support Program </v>
      </c>
      <c r="C207" s="15" t="str">
        <v>Caregiver Support</v>
      </c>
      <c r="D207" s="15" t="str">
        <v>Support group must target unpaid caregivers (who is the service recipient) of an at-risk, frail individual at least sixty (60) years old or an individual of any age with a written diagnosis of Alzheimer’s disease or a related dementia.</v>
      </c>
      <c r="E207" s="15" t="str">
        <v>None</v>
      </c>
      <c r="F207" s="15" t="str">
        <v>Unpaid caregiver</v>
      </c>
      <c r="G207" s="15" t="str">
        <v>Grant</v>
      </c>
      <c r="H207" s="15" t="str">
        <v>*Required - Please Make a Selection*</v>
      </c>
      <c r="I207" s="15" t="str">
        <v>http://www.wvseniorservices.gov/DocumentCenter/ProgramSpecificDocuments/tabid/92/Default.aspx</v>
      </c>
      <c r="U207" s="3"/>
    </row>
    <row r="208" spans="1:21" ht="75" x14ac:dyDescent="0.25">
      <c r="A208" s="15" t="str">
        <v>Grant County Commission on Aging Family Services</v>
      </c>
      <c r="B208" s="15" t="str">
        <v xml:space="preserve">OAA Title IIIE Older Relative Caregivers (Grandparents and Other Elderly Relative Caregivers) </v>
      </c>
      <c r="C208" s="15" t="str">
        <v>Information/Referral, Caregiver Support</v>
      </c>
      <c r="D208" s="15" t="str">
        <v>The older relative caregiver must live with and be the primary unpaid caregiver for a child or an individual with a disability of any age; The older relative caregiver must be related to the individual they provide care for;</v>
      </c>
      <c r="E208" s="15" t="str">
        <v>None</v>
      </c>
      <c r="F208" s="15" t="str">
        <v>None</v>
      </c>
      <c r="G208" s="15" t="str">
        <v>Grant</v>
      </c>
      <c r="H208" s="15" t="str">
        <v>*Required - Please Make a Selection*</v>
      </c>
      <c r="I208" s="15" t="str">
        <v>http://www.wvseniorservices.gov/DocumentCenter/ProgramSpecificDocuments/tabid/92/Default.aspx</v>
      </c>
      <c r="U208" s="3"/>
    </row>
    <row r="209" spans="1:21" ht="75" x14ac:dyDescent="0.25">
      <c r="A209" s="15" t="str">
        <v>Grant County Commission on Aging Family Services</v>
      </c>
      <c r="B209" s="15" t="str">
        <v xml:space="preserve">OAA Title IIIE Older Relative Caregivers (Grandparents and Other Elderly Relative Caregivers) </v>
      </c>
      <c r="C209" s="15" t="str">
        <v>Information/Referral, Caregiver Support</v>
      </c>
      <c r="D209" s="15" t="str">
        <v>The older relative caregiver must live with and be the primary unpaid caregiver for a child or an individual with a disability of any age; The older relative caregiver must be related to the individual they provide care for;</v>
      </c>
      <c r="E209" s="15" t="str">
        <v>None</v>
      </c>
      <c r="F209" s="15" t="str">
        <v>None</v>
      </c>
      <c r="G209" s="15" t="str">
        <v>Grant</v>
      </c>
      <c r="H209" s="15" t="str">
        <v>*Required - Please Make a Selection*</v>
      </c>
      <c r="I209" s="15" t="str">
        <v>http://www.wvseniorservices.gov/DocumentCenter/ProgramSpecificDocuments/tabid/92/Default.aspx</v>
      </c>
      <c r="U209" s="3"/>
    </row>
    <row r="210" spans="1:21" ht="105" x14ac:dyDescent="0.25">
      <c r="A210" s="15" t="str">
        <v>Grant County Commission on Aging Family Services</v>
      </c>
      <c r="B210" s="15" t="str">
        <v xml:space="preserve">OAA Title IIIE Older Relative Caregivers (Grandparents and Other Elderly Relative Caregivers) </v>
      </c>
      <c r="C210" s="15" t="str">
        <v>Caregiver Support</v>
      </c>
      <c r="D210"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10" s="15" t="str">
        <v>None</v>
      </c>
      <c r="F210" s="15" t="str">
        <v>None</v>
      </c>
      <c r="G210" s="15" t="str">
        <v>Grant</v>
      </c>
      <c r="H210" s="15" t="str">
        <v>*Required - Please Make a Selection*</v>
      </c>
      <c r="I210" s="15" t="str">
        <v>http://www.wvseniorservices.gov/DocumentCenter/ProgramSpecificDocuments/tabid/92/Default.aspx</v>
      </c>
      <c r="U210" s="3"/>
    </row>
    <row r="211" spans="1:21" ht="105" x14ac:dyDescent="0.25">
      <c r="A211" s="15" t="str">
        <v>Hampshire County Committee on Aging</v>
      </c>
      <c r="B211" s="15" t="str">
        <v>FAIR RESPITE IN-HOME SERVICES (includes LIFE FAIR SERVICES)</v>
      </c>
      <c r="C211" s="15" t="str">
        <v>Respite</v>
      </c>
      <c r="D211" s="15" t="str">
        <v>Care recipient must have a written diagnosis of Alzheimer's disease or a related dementia</v>
      </c>
      <c r="E21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11" s="15" t="str">
        <v>Caregiver must be unpaid. The fee for FAIR services depends on the income of the person with dementia or, if married, the combined income of the care receiver and spouse.</v>
      </c>
      <c r="G211" s="15" t="str">
        <v>Hampshire</v>
      </c>
      <c r="H211" s="15" t="str">
        <v>*Required - Please Make a Selection*</v>
      </c>
      <c r="I211" s="15" t="str">
        <v>http://www.wvseniorservices.gov/HelpatHome/FAIRFamilyAlzheimersInHomeRespite/tabid/75/Default.aspx</v>
      </c>
      <c r="U211" s="3"/>
    </row>
    <row r="212" spans="1:21" ht="180" x14ac:dyDescent="0.25">
      <c r="A212" s="15" t="str">
        <v>Hampshire County Committee on Aging</v>
      </c>
      <c r="B212" s="15" t="str">
        <v xml:space="preserve">OAA Title IIIE National Family Caregiver Support Program </v>
      </c>
      <c r="C212" s="15" t="str">
        <v>Respite</v>
      </c>
      <c r="D212" s="15" t="str">
        <v>There must be an unpaid caregiver (who is the service recipient) of an at-risk, frail individual at least sixty (60) years old or an individual of any age with a written diagnosis of Alzheimer’s disease or a related dementia.</v>
      </c>
      <c r="E21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12" s="15" t="str">
        <v>In the case of a caregiver service, the income level will be based on the care receiver’s income (the at-risk, frail individual at least sixty (60) years old or an individual of any age with a written diagnosis of Alzheimer’s disease or a related dementia).</v>
      </c>
      <c r="G212" s="15" t="str">
        <v>Hampshire</v>
      </c>
      <c r="H212" s="15" t="str">
        <v>*Required - Please Make a Selection*</v>
      </c>
      <c r="I212" s="15" t="str">
        <v>http://www.wvseniorservices.gov/DocumentCenter/ProgramSpecificDocuments/tabid/92/Default.aspx</v>
      </c>
      <c r="U212" s="3"/>
    </row>
    <row r="213" spans="1:21" ht="75" x14ac:dyDescent="0.25">
      <c r="A213" s="15" t="str">
        <v>Hampshire County Committee on Aging</v>
      </c>
      <c r="B213" s="15" t="str">
        <v xml:space="preserve">OAA Title IIIE National Family Caregiver Support Program </v>
      </c>
      <c r="C213" s="15" t="str">
        <v>Training/Education, Caregiver Support</v>
      </c>
      <c r="D213" s="15" t="str">
        <v>There must be an unpaid caregiver (who is the service recipient) of an at-risk, frail individual at least sixty (60) years old or an individual of any age with a written diagnosis of Alzheimer’s disease or a related dementia.</v>
      </c>
      <c r="E213" s="15" t="str">
        <v>None</v>
      </c>
      <c r="F213" s="15" t="str">
        <v>Unpaid caregiver</v>
      </c>
      <c r="G213" s="15" t="str">
        <v>Hampshire</v>
      </c>
      <c r="H213" s="15" t="str">
        <v>*Required - Please Make a Selection*</v>
      </c>
      <c r="I213" s="15" t="str">
        <v>http://www.wvseniorservices.gov/DocumentCenter/ProgramSpecificDocuments/tabid/92/Default.aspx</v>
      </c>
      <c r="U213" s="3"/>
    </row>
    <row r="214" spans="1:21" ht="60" x14ac:dyDescent="0.25">
      <c r="A214" s="15" t="str">
        <v>Hampshire County Committee on Aging</v>
      </c>
      <c r="B214" s="15" t="str">
        <v xml:space="preserve">OAA Title IIIE National Family Caregiver Support Program </v>
      </c>
      <c r="C214" s="15" t="str">
        <v>Information/Referral, Caregiver Support</v>
      </c>
      <c r="D214" s="15" t="str">
        <v>None</v>
      </c>
      <c r="E214" s="15" t="str">
        <v>None</v>
      </c>
      <c r="F214" s="15" t="str">
        <v>None</v>
      </c>
      <c r="G214" s="15" t="str">
        <v>Hampshire</v>
      </c>
      <c r="H214" s="15" t="str">
        <v>*Required - Please Make a Selection*</v>
      </c>
      <c r="I214" s="15" t="str">
        <v>http://www.wvseniorservices.gov/DocumentCenter/ProgramSpecificDocuments/tabid/92/Default.aspx</v>
      </c>
      <c r="U214" s="3"/>
    </row>
    <row r="215" spans="1:21" ht="60" x14ac:dyDescent="0.25">
      <c r="A215" s="15" t="str">
        <v>Hampshire County Committee on Aging</v>
      </c>
      <c r="B215" s="15" t="str">
        <v xml:space="preserve">OAA Title IIIE National Family Caregiver Support Program </v>
      </c>
      <c r="C215" s="15" t="str">
        <v>Information/Referral, Caregiver Support</v>
      </c>
      <c r="D215" s="15" t="str">
        <v>None</v>
      </c>
      <c r="E215" s="15" t="str">
        <v>None</v>
      </c>
      <c r="F215" s="15" t="str">
        <v>None</v>
      </c>
      <c r="G215" s="15" t="str">
        <v>Hampshire</v>
      </c>
      <c r="H215" s="15" t="str">
        <v>*Required - Please Make a Selection*</v>
      </c>
      <c r="I215" s="15" t="str">
        <v>http://www.wvseniorservices.gov/DocumentCenter/ProgramSpecificDocuments/tabid/92/Default.aspx</v>
      </c>
      <c r="U215" s="3"/>
    </row>
    <row r="216" spans="1:21" ht="75" x14ac:dyDescent="0.25">
      <c r="A216" s="15" t="str">
        <v>Hampshire County Committee on Aging</v>
      </c>
      <c r="B216" s="15" t="str">
        <v xml:space="preserve">OAA Title IIIE National Family Caregiver Support Program </v>
      </c>
      <c r="C216" s="15" t="str">
        <v>Caregiver Support</v>
      </c>
      <c r="D216" s="15" t="str">
        <v>Support group must target unpaid caregivers (who is the service recipient) of an at-risk, frail individual at least sixty (60) years old or an individual of any age with a written diagnosis of Alzheimer’s disease or a related dementia.</v>
      </c>
      <c r="E216" s="15" t="str">
        <v>None</v>
      </c>
      <c r="F216" s="15" t="str">
        <v>Unpaid caregiver</v>
      </c>
      <c r="G216" s="15" t="str">
        <v>Hampshire</v>
      </c>
      <c r="H216" s="15" t="str">
        <v>*Required - Please Make a Selection*</v>
      </c>
      <c r="I216" s="15" t="str">
        <v>http://www.wvseniorservices.gov/DocumentCenter/ProgramSpecificDocuments/tabid/92/Default.aspx</v>
      </c>
      <c r="U216" s="3"/>
    </row>
    <row r="217" spans="1:21" ht="75" x14ac:dyDescent="0.25">
      <c r="A217" s="15" t="str">
        <v>Hampshire County Committee on Aging</v>
      </c>
      <c r="B217" s="15" t="str">
        <v xml:space="preserve">OAA Title IIIE Older Relative Caregivers (Grandparents and Other Elderly Relative Caregivers) </v>
      </c>
      <c r="C217" s="15" t="str">
        <v>Information/Referral, Caregiver Support</v>
      </c>
      <c r="D217" s="15" t="str">
        <v>The older relative caregiver must live with and be the primary unpaid caregiver for a child or an individual with a disability of any age; The older relative caregiver must be related to the individual they provide care for;</v>
      </c>
      <c r="E217" s="15" t="str">
        <v>None</v>
      </c>
      <c r="F217" s="15" t="str">
        <v>None</v>
      </c>
      <c r="G217" s="15" t="str">
        <v>Hampshire</v>
      </c>
      <c r="H217" s="15" t="str">
        <v>*Required - Please Make a Selection*</v>
      </c>
      <c r="I217" s="15" t="str">
        <v>http://www.wvseniorservices.gov/DocumentCenter/ProgramSpecificDocuments/tabid/92/Default.aspx</v>
      </c>
      <c r="U217" s="3"/>
    </row>
    <row r="218" spans="1:21" ht="75" x14ac:dyDescent="0.25">
      <c r="A218" s="15" t="str">
        <v>Hampshire County Committee on Aging</v>
      </c>
      <c r="B218" s="15" t="str">
        <v xml:space="preserve">OAA Title IIIE Older Relative Caregivers (Grandparents and Other Elderly Relative Caregivers) </v>
      </c>
      <c r="C218" s="15" t="str">
        <v>Information/Referral, Caregiver Support</v>
      </c>
      <c r="D218" s="15" t="str">
        <v>The older relative caregiver must live with and be the primary unpaid caregiver for a child or an individual with a disability of any age; The older relative caregiver must be related to the individual they provide care for;</v>
      </c>
      <c r="E218" s="15" t="str">
        <v>None</v>
      </c>
      <c r="F218" s="15" t="str">
        <v>None</v>
      </c>
      <c r="G218" s="15" t="str">
        <v>Hampshire</v>
      </c>
      <c r="H218" s="15" t="str">
        <v>*Required - Please Make a Selection*</v>
      </c>
      <c r="I218" s="15" t="str">
        <v>http://www.wvseniorservices.gov/DocumentCenter/ProgramSpecificDocuments/tabid/92/Default.aspx</v>
      </c>
      <c r="U218" s="3"/>
    </row>
    <row r="219" spans="1:21" ht="105" x14ac:dyDescent="0.25">
      <c r="A219" s="15" t="str">
        <v>Hampshire County Committee on Aging</v>
      </c>
      <c r="B219" s="15" t="str">
        <v xml:space="preserve">OAA Title IIIE Older Relative Caregivers (Grandparents and Other Elderly Relative Caregivers) </v>
      </c>
      <c r="C219" s="15" t="str">
        <v>Caregiver Support</v>
      </c>
      <c r="D219"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19" s="15" t="str">
        <v>None</v>
      </c>
      <c r="F219" s="15" t="str">
        <v>None</v>
      </c>
      <c r="G219" s="15" t="str">
        <v>Hampshire</v>
      </c>
      <c r="H219" s="15" t="str">
        <v>*Required - Please Make a Selection*</v>
      </c>
      <c r="I219" s="15" t="str">
        <v>http://www.wvseniorservices.gov/DocumentCenter/ProgramSpecificDocuments/tabid/92/Default.aspx</v>
      </c>
      <c r="U219" s="3"/>
    </row>
    <row r="220" spans="1:21" ht="105" x14ac:dyDescent="0.25">
      <c r="A220" s="15" t="str">
        <v>Hardy County Committee on Aging</v>
      </c>
      <c r="B220" s="15" t="str">
        <v>FAIR RESPITE IN-HOME SERVICES (includes LIFE FAIR SERVICES)</v>
      </c>
      <c r="C220" s="15" t="str">
        <v>Respite</v>
      </c>
      <c r="D220" s="15" t="str">
        <v>Care recipient must have a written diagnosis of Alzheimer's disease or a related dementia</v>
      </c>
      <c r="E220"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20" s="15" t="str">
        <v>Caregiver must be unpaid. The fee for FAIR services depends on the income of the person with dementia or, if married, the combined income of the care receiver and spouse.</v>
      </c>
      <c r="G220" s="15" t="str">
        <v>Hardy</v>
      </c>
      <c r="H220" s="15" t="str">
        <v>*Required - Please Make a Selection*</v>
      </c>
      <c r="I220" s="15" t="str">
        <v>http://www.wvseniorservices.gov/HelpatHome/FAIRFamilyAlzheimersInHomeRespite/tabid/75/Default.aspx</v>
      </c>
      <c r="U220" s="3"/>
    </row>
    <row r="221" spans="1:21" ht="180" x14ac:dyDescent="0.25">
      <c r="A221" s="15" t="str">
        <v>Hardy County Committee on Aging</v>
      </c>
      <c r="B221" s="15" t="str">
        <v xml:space="preserve">OAA Title IIIE National Family Caregiver Support Program </v>
      </c>
      <c r="C221" s="15" t="str">
        <v>Respite</v>
      </c>
      <c r="D221" s="15" t="str">
        <v>There must be an unpaid caregiver (who is the service recipient) of an at-risk, frail individual at least sixty (60) years old or an individual of any age with a written diagnosis of Alzheimer’s disease or a related dementia.</v>
      </c>
      <c r="E22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21" s="15" t="str">
        <v>In the case of a caregiver service, the income level will be based on the care receiver’s income (the at-risk, frail individual at least sixty (60) years old or an individual of any age with a written diagnosis of Alzheimer’s disease or a related dementia).</v>
      </c>
      <c r="G221" s="15" t="str">
        <v>Hardy</v>
      </c>
      <c r="H221" s="15" t="str">
        <v>*Required - Please Make a Selection*</v>
      </c>
      <c r="I221" s="15" t="str">
        <v>http://www.wvseniorservices.gov/DocumentCenter/ProgramSpecificDocuments/tabid/92/Default.aspx</v>
      </c>
      <c r="U221" s="3"/>
    </row>
    <row r="222" spans="1:21" ht="75" x14ac:dyDescent="0.25">
      <c r="A222" s="15" t="str">
        <v>Hardy County Committee on Aging</v>
      </c>
      <c r="B222" s="15" t="str">
        <v xml:space="preserve">OAA Title IIIE National Family Caregiver Support Program </v>
      </c>
      <c r="C222" s="15" t="str">
        <v>Training/Education, Caregiver Support</v>
      </c>
      <c r="D222" s="15" t="str">
        <v>There must be an unpaid caregiver (who is the service recipient) of an at-risk, frail individual at least sixty (60) years old or an individual of any age with a written diagnosis of Alzheimer’s disease or a related dementia.</v>
      </c>
      <c r="E222" s="15" t="str">
        <v>None</v>
      </c>
      <c r="F222" s="15" t="str">
        <v>Unpaid caregiver</v>
      </c>
      <c r="G222" s="15" t="str">
        <v>Hardy</v>
      </c>
      <c r="H222" s="15" t="str">
        <v>*Required - Please Make a Selection*</v>
      </c>
      <c r="I222" s="15" t="str">
        <v>http://www.wvseniorservices.gov/DocumentCenter/ProgramSpecificDocuments/tabid/92/Default.aspx</v>
      </c>
      <c r="U222" s="3"/>
    </row>
    <row r="223" spans="1:21" ht="45" x14ac:dyDescent="0.25">
      <c r="A223" s="15" t="str">
        <v>Hardy County Committee on Aging</v>
      </c>
      <c r="B223" s="15" t="str">
        <v xml:space="preserve">OAA Title IIIE National Family Caregiver Support Program </v>
      </c>
      <c r="C223" s="15" t="str">
        <v>Information/Referral, Caregiver Support</v>
      </c>
      <c r="D223" s="15" t="str">
        <v>None</v>
      </c>
      <c r="E223" s="15" t="str">
        <v>None</v>
      </c>
      <c r="F223" s="15" t="str">
        <v>None</v>
      </c>
      <c r="G223" s="15" t="str">
        <v>Hardy</v>
      </c>
      <c r="H223" s="15" t="str">
        <v>*Required - Please Make a Selection*</v>
      </c>
      <c r="I223" s="15" t="str">
        <v>http://www.wvseniorservices.gov/DocumentCenter/ProgramSpecificDocuments/tabid/92/Default.aspx</v>
      </c>
      <c r="U223" s="3"/>
    </row>
    <row r="224" spans="1:21" ht="45" x14ac:dyDescent="0.25">
      <c r="A224" s="15" t="str">
        <v>Hardy County Committee on Aging</v>
      </c>
      <c r="B224" s="15" t="str">
        <v xml:space="preserve">OAA Title IIIE National Family Caregiver Support Program </v>
      </c>
      <c r="C224" s="15" t="str">
        <v>Information/Referral, Caregiver Support</v>
      </c>
      <c r="D224" s="15" t="str">
        <v>None</v>
      </c>
      <c r="E224" s="15" t="str">
        <v>None</v>
      </c>
      <c r="F224" s="15" t="str">
        <v>None</v>
      </c>
      <c r="G224" s="15" t="str">
        <v>Hardy</v>
      </c>
      <c r="H224" s="15" t="str">
        <v>*Required - Please Make a Selection*</v>
      </c>
      <c r="I224" s="15" t="str">
        <v>http://www.wvseniorservices.gov/DocumentCenter/ProgramSpecificDocuments/tabid/92/Default.aspx</v>
      </c>
      <c r="U224" s="3"/>
    </row>
    <row r="225" spans="1:21" ht="75" x14ac:dyDescent="0.25">
      <c r="A225" s="15" t="str">
        <v>Hardy County Committee on Aging</v>
      </c>
      <c r="B225" s="15" t="str">
        <v xml:space="preserve">OAA Title IIIE National Family Caregiver Support Program </v>
      </c>
      <c r="C225" s="15" t="str">
        <v>Caregiver Support</v>
      </c>
      <c r="D225" s="15" t="str">
        <v>Support group must target unpaid caregivers (who is the service recipient) of an at-risk, frail individual at least sixty (60) years old or an individual of any age with a written diagnosis of Alzheimer’s disease or a related dementia.</v>
      </c>
      <c r="E225" s="15" t="str">
        <v>None</v>
      </c>
      <c r="F225" s="15" t="str">
        <v>Unpaid caregiver</v>
      </c>
      <c r="G225" s="15" t="str">
        <v>Hardy</v>
      </c>
      <c r="H225" s="15" t="str">
        <v>*Required - Please Make a Selection*</v>
      </c>
      <c r="I225" s="15" t="str">
        <v>http://www.wvseniorservices.gov/DocumentCenter/ProgramSpecificDocuments/tabid/92/Default.aspx</v>
      </c>
      <c r="U225" s="3"/>
    </row>
    <row r="226" spans="1:21" ht="75" x14ac:dyDescent="0.25">
      <c r="A226" s="15" t="str">
        <v>Hardy County Committee on Aging</v>
      </c>
      <c r="B226" s="15" t="str">
        <v xml:space="preserve">OAA Title IIIE Older Relative Caregivers (Grandparents and Other Elderly Relative Caregivers) </v>
      </c>
      <c r="C226" s="15" t="str">
        <v>Information/Referral, Caregiver Support</v>
      </c>
      <c r="D226" s="15" t="str">
        <v>The older relative caregiver must live with and be the primary unpaid caregiver for a child or an individual with a disability of any age; The older relative caregiver must be related to the individual they provide care for;</v>
      </c>
      <c r="E226" s="15" t="str">
        <v>None</v>
      </c>
      <c r="F226" s="15" t="str">
        <v>None</v>
      </c>
      <c r="G226" s="15" t="str">
        <v>Hardy</v>
      </c>
      <c r="H226" s="15" t="str">
        <v>*Required - Please Make a Selection*</v>
      </c>
      <c r="I226" s="15" t="str">
        <v>http://www.wvseniorservices.gov/DocumentCenter/ProgramSpecificDocuments/tabid/92/Default.aspx</v>
      </c>
      <c r="U226" s="3"/>
    </row>
    <row r="227" spans="1:21" ht="75" x14ac:dyDescent="0.25">
      <c r="A227" s="15" t="str">
        <v>Hardy County Committee on Aging</v>
      </c>
      <c r="B227" s="15" t="str">
        <v xml:space="preserve">OAA Title IIIE Older Relative Caregivers (Grandparents and Other Elderly Relative Caregivers) </v>
      </c>
      <c r="C227" s="15" t="str">
        <v>Information/Referral, Caregiver Support</v>
      </c>
      <c r="D227" s="15" t="str">
        <v>The older relative caregiver must live with and be the primary unpaid caregiver for a child or an individual with a disability of any age; The older relative caregiver must be related to the individual they provide care for;</v>
      </c>
      <c r="E227" s="15" t="str">
        <v>None</v>
      </c>
      <c r="F227" s="15" t="str">
        <v>None</v>
      </c>
      <c r="G227" s="15" t="str">
        <v>Hardy</v>
      </c>
      <c r="H227" s="15" t="str">
        <v>*Required - Please Make a Selection*</v>
      </c>
      <c r="I227" s="15" t="str">
        <v>http://www.wvseniorservices.gov/DocumentCenter/ProgramSpecificDocuments/tabid/92/Default.aspx</v>
      </c>
      <c r="U227" s="3"/>
    </row>
    <row r="228" spans="1:21" ht="105" x14ac:dyDescent="0.25">
      <c r="A228" s="15" t="str">
        <v>Hardy County Committee on Aging</v>
      </c>
      <c r="B228" s="15" t="str">
        <v xml:space="preserve">OAA Title IIIE Older Relative Caregivers (Grandparents and Other Elderly Relative Caregivers) </v>
      </c>
      <c r="C228" s="15" t="str">
        <v>Caregiver Support</v>
      </c>
      <c r="D22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28" s="15" t="str">
        <v>None</v>
      </c>
      <c r="F228" s="15" t="str">
        <v>None</v>
      </c>
      <c r="G228" s="15" t="str">
        <v>Hardy</v>
      </c>
      <c r="H228" s="15" t="str">
        <v>*Required - Please Make a Selection*</v>
      </c>
      <c r="I228" s="15" t="str">
        <v>http://www.wvseniorservices.gov/DocumentCenter/ProgramSpecificDocuments/tabid/92/Default.aspx</v>
      </c>
      <c r="U228" s="3"/>
    </row>
    <row r="229" spans="1:21" ht="105" x14ac:dyDescent="0.25">
      <c r="A229" s="15" t="str">
        <v>Jefferson County Council on Aging</v>
      </c>
      <c r="B229" s="15" t="str">
        <v>FAIR RESPITE IN-HOME SERVICES (includes LIFE FAIR SERVICES)</v>
      </c>
      <c r="C229" s="15" t="str">
        <v>Respite</v>
      </c>
      <c r="D229" s="15" t="str">
        <v>Care recipient must have a written diagnosis of Alzheimer's disease or a related dementia</v>
      </c>
      <c r="E22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29" s="15" t="str">
        <v>Caregiver must be unpaid. The fee for FAIR services depends on the income of the person with dementia or, if married, the combined income of the care receiver and spouse.</v>
      </c>
      <c r="G229" s="15" t="str">
        <v>Jefferson</v>
      </c>
      <c r="H229" s="15" t="str">
        <v>*Required - Please Make a Selection*</v>
      </c>
      <c r="I229" s="15" t="str">
        <v>http://www.wvseniorservices.gov/HelpatHome/FAIRFamilyAlzheimersInHomeRespite/tabid/75/Default.aspx</v>
      </c>
      <c r="U229" s="3"/>
    </row>
    <row r="230" spans="1:21" ht="180" x14ac:dyDescent="0.25">
      <c r="A230" s="15" t="str">
        <v>Jefferson County Council on Aging</v>
      </c>
      <c r="B230" s="15" t="str">
        <v xml:space="preserve">OAA Title IIIE National Family Caregiver Support Program </v>
      </c>
      <c r="C230" s="15" t="str">
        <v>Respite</v>
      </c>
      <c r="D230" s="15" t="str">
        <v>There must be an unpaid caregiver (who is the service recipient) of an at-risk, frail individual at least sixty (60) years old or an individual of any age with a written diagnosis of Alzheimer’s disease or a related dementia.</v>
      </c>
      <c r="E23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3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230" s="15" t="str">
        <v>Jefferson</v>
      </c>
      <c r="H230" s="15" t="str">
        <v>*Required - Please Make a Selection*</v>
      </c>
      <c r="I230" s="15" t="str">
        <v>http://www.wvseniorservices.gov/DocumentCenter/ProgramSpecificDocuments/tabid/92/Default.aspx</v>
      </c>
      <c r="U230" s="3"/>
    </row>
    <row r="231" spans="1:21" ht="180" x14ac:dyDescent="0.25">
      <c r="A231" s="15" t="str">
        <v>Jefferson County Council on Aging</v>
      </c>
      <c r="B231" s="15" t="str">
        <v xml:space="preserve">OAA Title IIIE National Family Caregiver Support Program </v>
      </c>
      <c r="C231" s="15" t="str">
        <v>Respite</v>
      </c>
      <c r="D231" s="15" t="str">
        <v>There must be an unpaid caregiver (who is the service recipient) of an at-risk, frail individual at least sixty (60) years old or an individual of any age with a written diagnosis of Alzheimer’s disease or a related dementia.</v>
      </c>
      <c r="E23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31" s="15" t="str">
        <v>In the case of a caregiver service, the income level will be based on the care receiver’s income (the at-risk, frail individual at least sixty (60) years old or an individual of any age with a written diagnosis of Alzheimer’s disease or a related dementia).</v>
      </c>
      <c r="G231" s="15" t="str">
        <v>Jefferson</v>
      </c>
      <c r="H231" s="15" t="str">
        <v>*Required - Please Make a Selection*</v>
      </c>
      <c r="I231" s="15" t="str">
        <v>http://www.wvseniorservices.gov/DocumentCenter/ProgramSpecificDocuments/tabid/92/Default.aspx</v>
      </c>
      <c r="U231" s="3"/>
    </row>
    <row r="232" spans="1:21" ht="75" x14ac:dyDescent="0.25">
      <c r="A232" s="15" t="str">
        <v>Jefferson County Council on Aging</v>
      </c>
      <c r="B232" s="15" t="str">
        <v xml:space="preserve">OAA Title IIIE National Family Caregiver Support Program </v>
      </c>
      <c r="C232" s="15" t="str">
        <v>Training/Education, Caregiver Support</v>
      </c>
      <c r="D232" s="15" t="str">
        <v>There must be an unpaid caregiver (who is the service recipient) of an at-risk, frail individual at least sixty (60) years old or an individual of any age with a written diagnosis of Alzheimer’s disease or a related dementia.</v>
      </c>
      <c r="E232" s="15" t="str">
        <v>None</v>
      </c>
      <c r="F232" s="15" t="str">
        <v>Unpaid caregiver</v>
      </c>
      <c r="G232" s="15" t="str">
        <v>Jefferson</v>
      </c>
      <c r="H232" s="15" t="str">
        <v>*Required - Please Make a Selection*</v>
      </c>
      <c r="I232" s="15" t="str">
        <v>http://www.wvseniorservices.gov/DocumentCenter/ProgramSpecificDocuments/tabid/92/Default.aspx</v>
      </c>
      <c r="U232" s="3"/>
    </row>
    <row r="233" spans="1:21" ht="45" x14ac:dyDescent="0.25">
      <c r="A233" s="15" t="str">
        <v>Jefferson County Council on Aging</v>
      </c>
      <c r="B233" s="15" t="str">
        <v xml:space="preserve">OAA Title IIIE National Family Caregiver Support Program </v>
      </c>
      <c r="C233" s="15" t="str">
        <v>Information/Referral, Caregiver Support</v>
      </c>
      <c r="D233" s="15" t="str">
        <v>None</v>
      </c>
      <c r="E233" s="15" t="str">
        <v>None</v>
      </c>
      <c r="F233" s="15" t="str">
        <v>None</v>
      </c>
      <c r="G233" s="15" t="str">
        <v>Jefferson</v>
      </c>
      <c r="H233" s="15" t="str">
        <v>*Required - Please Make a Selection*</v>
      </c>
      <c r="I233" s="15" t="str">
        <v>http://www.wvseniorservices.gov/DocumentCenter/ProgramSpecificDocuments/tabid/92/Default.aspx</v>
      </c>
      <c r="U233" s="3"/>
    </row>
    <row r="234" spans="1:21" ht="45" x14ac:dyDescent="0.25">
      <c r="A234" s="15" t="str">
        <v>Jefferson County Council on Aging</v>
      </c>
      <c r="B234" s="15" t="str">
        <v xml:space="preserve">OAA Title IIIE National Family Caregiver Support Program </v>
      </c>
      <c r="C234" s="15" t="str">
        <v>Information/Referral, Caregiver Support</v>
      </c>
      <c r="D234" s="15" t="str">
        <v>None</v>
      </c>
      <c r="E234" s="15" t="str">
        <v>None</v>
      </c>
      <c r="F234" s="15" t="str">
        <v>None</v>
      </c>
      <c r="G234" s="15" t="str">
        <v>Jefferson</v>
      </c>
      <c r="H234" s="15" t="str">
        <v>*Required - Please Make a Selection*</v>
      </c>
      <c r="I234" s="15" t="str">
        <v>http://www.wvseniorservices.gov/DocumentCenter/ProgramSpecificDocuments/tabid/92/Default.aspx</v>
      </c>
      <c r="U234" s="3"/>
    </row>
    <row r="235" spans="1:21" ht="75" x14ac:dyDescent="0.25">
      <c r="A235" s="15" t="str">
        <v>Jefferson County Council on Aging</v>
      </c>
      <c r="B235" s="15" t="str">
        <v xml:space="preserve">OAA Title IIIE National Family Caregiver Support Program </v>
      </c>
      <c r="C235" s="15" t="str">
        <v>Caregiver Support</v>
      </c>
      <c r="D235" s="15" t="str">
        <v>Support group must target unpaid caregivers (who is the service recipient) of an at-risk, frail individual at least sixty (60) years old or an individual of any age with a written diagnosis of Alzheimer’s disease or a related dementia.</v>
      </c>
      <c r="E235" s="15" t="str">
        <v>None</v>
      </c>
      <c r="F235" s="15" t="str">
        <v>Unpaid caregiver</v>
      </c>
      <c r="G235" s="15" t="str">
        <v>Jefferson</v>
      </c>
      <c r="H235" s="15" t="str">
        <v>*Required - Please Make a Selection*</v>
      </c>
      <c r="I235" s="15" t="str">
        <v>http://www.wvseniorservices.gov/DocumentCenter/ProgramSpecificDocuments/tabid/92/Default.aspx</v>
      </c>
      <c r="U235" s="3"/>
    </row>
    <row r="236" spans="1:21" ht="75" x14ac:dyDescent="0.25">
      <c r="A236" s="15" t="str">
        <v>Jefferson County Council on Aging</v>
      </c>
      <c r="B236" s="15" t="str">
        <v xml:space="preserve">OAA Title IIIE Older Relative Caregivers (Grandparents and Other Elderly Relative Caregivers) </v>
      </c>
      <c r="C236" s="15" t="str">
        <v>Information/Referral, Caregiver Support</v>
      </c>
      <c r="D236" s="15" t="str">
        <v>The older relative caregiver must live with and be the primary unpaid caregiver for a child or an individual with a disability of any age; The older relative caregiver must be related to the individual they provide care for;</v>
      </c>
      <c r="E236" s="15" t="str">
        <v>None</v>
      </c>
      <c r="F236" s="15" t="str">
        <v>None</v>
      </c>
      <c r="G236" s="15" t="str">
        <v>Jefferson</v>
      </c>
      <c r="H236" s="15" t="str">
        <v>*Required - Please Make a Selection*</v>
      </c>
      <c r="I236" s="15" t="str">
        <v>http://www.wvseniorservices.gov/DocumentCenter/ProgramSpecificDocuments/tabid/92/Default.aspx</v>
      </c>
      <c r="U236" s="3"/>
    </row>
    <row r="237" spans="1:21" ht="75" x14ac:dyDescent="0.25">
      <c r="A237" s="15" t="str">
        <v>Jefferson County Council on Aging</v>
      </c>
      <c r="B237" s="15" t="str">
        <v xml:space="preserve">OAA Title IIIE Older Relative Caregivers (Grandparents and Other Elderly Relative Caregivers) </v>
      </c>
      <c r="C237" s="15" t="str">
        <v>Information/Referral, Caregiver Support</v>
      </c>
      <c r="D237" s="15" t="str">
        <v>The older relative caregiver must live with and be the primary unpaid caregiver for a child or an individual with a disability of any age; The older relative caregiver must be related to the individual they provide care for;</v>
      </c>
      <c r="E237" s="15" t="str">
        <v>None</v>
      </c>
      <c r="F237" s="15" t="str">
        <v>None</v>
      </c>
      <c r="G237" s="15" t="str">
        <v>Jefferson</v>
      </c>
      <c r="H237" s="15" t="str">
        <v>*Required - Please Make a Selection*</v>
      </c>
      <c r="I237" s="15" t="str">
        <v>http://www.wvseniorservices.gov/DocumentCenter/ProgramSpecificDocuments/tabid/92/Default.aspx</v>
      </c>
      <c r="U237" s="3"/>
    </row>
    <row r="238" spans="1:21" ht="105" x14ac:dyDescent="0.25">
      <c r="A238" s="15" t="str">
        <v>Jefferson County Council on Aging</v>
      </c>
      <c r="B238" s="15" t="str">
        <v xml:space="preserve">OAA Title IIIE Older Relative Caregivers (Grandparents and Other Elderly Relative Caregivers) </v>
      </c>
      <c r="C238" s="15" t="str">
        <v>Caregiver Support</v>
      </c>
      <c r="D23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38" s="15" t="str">
        <v>None</v>
      </c>
      <c r="F238" s="15" t="str">
        <v>None</v>
      </c>
      <c r="G238" s="15" t="str">
        <v>Jefferson</v>
      </c>
      <c r="H238" s="15" t="str">
        <v>*Required - Please Make a Selection*</v>
      </c>
      <c r="I238" s="15" t="str">
        <v>http://www.wvseniorservices.gov/DocumentCenter/ProgramSpecificDocuments/tabid/92/Default.aspx</v>
      </c>
      <c r="U238" s="3"/>
    </row>
    <row r="239" spans="1:21" ht="105" x14ac:dyDescent="0.25">
      <c r="A239" s="15" t="str">
        <v>Lewis County Senior Citizens Center, Inc.</v>
      </c>
      <c r="B239" s="15" t="str">
        <v>FAIR RESPITE IN-HOME SERVICES (includes LIFE FAIR SERVICES)</v>
      </c>
      <c r="C239" s="15" t="str">
        <v>Respite</v>
      </c>
      <c r="D239" s="15" t="str">
        <v>Care recipient must have a written diagnosis of Alzheimer's disease or a related dementia</v>
      </c>
      <c r="E23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39" s="15" t="str">
        <v>Caregiver must be unpaid. The fee for FAIR services depends on the income of the person with dementia or, if married, the combined income of the care receiver and spouse.</v>
      </c>
      <c r="G239" s="15" t="str">
        <v>Lewis</v>
      </c>
      <c r="H239" s="15" t="str">
        <v>*Required - Please Make a Selection*</v>
      </c>
      <c r="I239" s="15" t="str">
        <v>http://www.wvseniorservices.gov/HelpatHome/FAIRFamilyAlzheimersInHomeRespite/tabid/75/Default.aspx</v>
      </c>
      <c r="U239" s="3"/>
    </row>
    <row r="240" spans="1:21" ht="180" x14ac:dyDescent="0.25">
      <c r="A240" s="15" t="str">
        <v>Lewis County Senior Citizens Center, Inc.</v>
      </c>
      <c r="B240" s="15" t="str">
        <v xml:space="preserve">OAA Title IIIE National Family Caregiver Support Program </v>
      </c>
      <c r="C240" s="15" t="str">
        <v>Respite</v>
      </c>
      <c r="D240" s="15" t="str">
        <v>There must be an unpaid caregiver (who is the service recipient) of an at-risk, frail individual at least sixty (60) years old or an individual of any age with a written diagnosis of Alzheimer’s disease or a related dementia.</v>
      </c>
      <c r="E24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40" s="15" t="str">
        <v>In the case of a caregiver service, the income level will be based on the care receiver’s income (the at-risk, frail individual at least sixty (60) years old or an individual of any age with a written diagnosis of Alzheimer’s disease or a related dementia).</v>
      </c>
      <c r="G240" s="15" t="str">
        <v>Lewis</v>
      </c>
      <c r="H240" s="15" t="str">
        <v>*Required - Please Make a Selection*</v>
      </c>
      <c r="I240" s="15" t="str">
        <v>http://www.wvseniorservices.gov/DocumentCenter/ProgramSpecificDocuments/tabid/92/Default.aspx</v>
      </c>
      <c r="U240" s="3"/>
    </row>
    <row r="241" spans="1:21" ht="75" x14ac:dyDescent="0.25">
      <c r="A241" s="15" t="str">
        <v>Lewis County Senior Citizens Center, Inc.</v>
      </c>
      <c r="B241" s="15" t="str">
        <v xml:space="preserve">OAA Title IIIE National Family Caregiver Support Program </v>
      </c>
      <c r="C241" s="15" t="str">
        <v>Training/Education, Caregiver Support</v>
      </c>
      <c r="D241" s="15" t="str">
        <v>There must be an unpaid caregiver (who is the service recipient) of an at-risk, frail individual at least sixty (60) years old or an individual of any age with a written diagnosis of Alzheimer’s disease or a related dementia.</v>
      </c>
      <c r="E241" s="15" t="str">
        <v>None</v>
      </c>
      <c r="F241" s="15" t="str">
        <v>Unpaid caregiver</v>
      </c>
      <c r="G241" s="15" t="str">
        <v>Lewis</v>
      </c>
      <c r="H241" s="15" t="str">
        <v>*Required - Please Make a Selection*</v>
      </c>
      <c r="I241" s="15" t="str">
        <v>http://www.wvseniorservices.gov/DocumentCenter/ProgramSpecificDocuments/tabid/92/Default.aspx</v>
      </c>
      <c r="U241" s="3"/>
    </row>
    <row r="242" spans="1:21" ht="45" x14ac:dyDescent="0.25">
      <c r="A242" s="15" t="str">
        <v>Lewis County Senior Citizens Center, Inc.</v>
      </c>
      <c r="B242" s="15" t="str">
        <v xml:space="preserve">OAA Title IIIE National Family Caregiver Support Program </v>
      </c>
      <c r="C242" s="15" t="str">
        <v>Information/Referral, Caregiver Support</v>
      </c>
      <c r="D242" s="15" t="str">
        <v>None</v>
      </c>
      <c r="E242" s="15" t="str">
        <v>None</v>
      </c>
      <c r="F242" s="15" t="str">
        <v>None</v>
      </c>
      <c r="G242" s="15" t="str">
        <v>Lewis</v>
      </c>
      <c r="H242" s="15" t="str">
        <v>*Required - Please Make a Selection*</v>
      </c>
      <c r="I242" s="15" t="str">
        <v>http://www.wvseniorservices.gov/DocumentCenter/ProgramSpecificDocuments/tabid/92/Default.aspx</v>
      </c>
      <c r="U242" s="3"/>
    </row>
    <row r="243" spans="1:21" ht="45" x14ac:dyDescent="0.25">
      <c r="A243" s="15" t="str">
        <v>Lewis County Senior Citizens Center, Inc.</v>
      </c>
      <c r="B243" s="15" t="str">
        <v xml:space="preserve">OAA Title IIIE National Family Caregiver Support Program </v>
      </c>
      <c r="C243" s="15" t="str">
        <v>Information/Referral, Caregiver Support</v>
      </c>
      <c r="D243" s="15" t="str">
        <v>None</v>
      </c>
      <c r="E243" s="15" t="str">
        <v>None</v>
      </c>
      <c r="F243" s="15" t="str">
        <v>None</v>
      </c>
      <c r="G243" s="15" t="str">
        <v>Lewis</v>
      </c>
      <c r="H243" s="15" t="str">
        <v>*Required - Please Make a Selection*</v>
      </c>
      <c r="I243" s="15" t="str">
        <v>http://www.wvseniorservices.gov/DocumentCenter/ProgramSpecificDocuments/tabid/92/Default.aspx</v>
      </c>
      <c r="U243" s="3"/>
    </row>
    <row r="244" spans="1:21" ht="75" x14ac:dyDescent="0.25">
      <c r="A244" s="15" t="str">
        <v>Lewis County Senior Citizens Center, Inc.</v>
      </c>
      <c r="B244" s="15" t="str">
        <v xml:space="preserve">OAA Title IIIE National Family Caregiver Support Program </v>
      </c>
      <c r="C244" s="15" t="str">
        <v>Caregiver Support</v>
      </c>
      <c r="D244" s="15" t="str">
        <v>Support group must target unpaid caregivers (who is the service recipient) of an at-risk, frail individual at least sixty (60) years old or an individual of any age with a written diagnosis of Alzheimer’s disease or a related dementia.</v>
      </c>
      <c r="E244" s="15" t="str">
        <v>None</v>
      </c>
      <c r="F244" s="15" t="str">
        <v>Unpaid caregiver</v>
      </c>
      <c r="G244" s="15" t="str">
        <v>Lewis</v>
      </c>
      <c r="H244" s="15" t="str">
        <v>*Required - Please Make a Selection*</v>
      </c>
      <c r="I244" s="15" t="str">
        <v>http://www.wvseniorservices.gov/DocumentCenter/ProgramSpecificDocuments/tabid/92/Default.aspx</v>
      </c>
      <c r="U244" s="3"/>
    </row>
    <row r="245" spans="1:21" ht="75" x14ac:dyDescent="0.25">
      <c r="A245" s="15" t="str">
        <v>Lewis County Senior Citizens Center, Inc.</v>
      </c>
      <c r="B245" s="15" t="str">
        <v xml:space="preserve">OAA Title IIIE Older Relative Caregivers (Grandparents and Other Elderly Relative Caregivers) </v>
      </c>
      <c r="C245" s="15" t="str">
        <v>Information/Referral, Caregiver Support</v>
      </c>
      <c r="D245" s="15" t="str">
        <v>The older relative caregiver must live with and be the primary unpaid caregiver for a child or an individual with a disability of any age; The older relative caregiver must be related to the individual they provide care for;</v>
      </c>
      <c r="E245" s="15" t="str">
        <v>None</v>
      </c>
      <c r="F245" s="15" t="str">
        <v>None</v>
      </c>
      <c r="G245" s="15" t="str">
        <v>Lewis</v>
      </c>
      <c r="H245" s="15" t="str">
        <v>*Required - Please Make a Selection*</v>
      </c>
      <c r="I245" s="15" t="str">
        <v>http://www.wvseniorservices.gov/DocumentCenter/ProgramSpecificDocuments/tabid/92/Default.aspx</v>
      </c>
      <c r="U245" s="3"/>
    </row>
    <row r="246" spans="1:21" ht="75" x14ac:dyDescent="0.25">
      <c r="A246" s="15" t="str">
        <v>Lewis County Senior Citizens Center, Inc.</v>
      </c>
      <c r="B246" s="15" t="str">
        <v xml:space="preserve">OAA Title IIIE Older Relative Caregivers (Grandparents and Other Elderly Relative Caregivers) </v>
      </c>
      <c r="C246" s="15" t="str">
        <v>Information/Referral, Caregiver Support</v>
      </c>
      <c r="D246" s="15" t="str">
        <v>The older relative caregiver must live with and be the primary unpaid caregiver for a child or an individual with a disability of any age; The older relative caregiver must be related to the individual they provide care for;</v>
      </c>
      <c r="E246" s="15" t="str">
        <v>None</v>
      </c>
      <c r="F246" s="15" t="str">
        <v>None</v>
      </c>
      <c r="G246" s="15" t="str">
        <v>Lewis</v>
      </c>
      <c r="H246" s="15" t="str">
        <v>*Required - Please Make a Selection*</v>
      </c>
      <c r="I246" s="15" t="str">
        <v>http://www.wvseniorservices.gov/DocumentCenter/ProgramSpecificDocuments/tabid/92/Default.aspx</v>
      </c>
      <c r="U246" s="3"/>
    </row>
    <row r="247" spans="1:21" ht="105" x14ac:dyDescent="0.25">
      <c r="A247" s="15" t="str">
        <v>Lewis County Senior Citizens Center, Inc.</v>
      </c>
      <c r="B247" s="15" t="str">
        <v xml:space="preserve">OAA Title IIIE Older Relative Caregivers (Grandparents and Other Elderly Relative Caregivers) </v>
      </c>
      <c r="C247" s="15" t="str">
        <v>Caregiver Support</v>
      </c>
      <c r="D24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47" s="15" t="str">
        <v>None</v>
      </c>
      <c r="F247" s="15" t="str">
        <v>None</v>
      </c>
      <c r="G247" s="15" t="str">
        <v>Lewis</v>
      </c>
      <c r="H247" s="15" t="str">
        <v>*Required - Please Make a Selection*</v>
      </c>
      <c r="I247" s="15" t="str">
        <v>http://www.wvseniorservices.gov/DocumentCenter/ProgramSpecificDocuments/tabid/92/Default.aspx</v>
      </c>
      <c r="U247" s="3"/>
    </row>
    <row r="248" spans="1:21" ht="105" x14ac:dyDescent="0.25">
      <c r="A248" s="15" t="str">
        <v>Pendelton Senior and Family Services, Inc.</v>
      </c>
      <c r="B248" s="15" t="str">
        <v>FAIR RESPITE IN-HOME SERVICES (includes LIFE FAIR SERVICES)</v>
      </c>
      <c r="C248" s="15" t="str">
        <v>Respite</v>
      </c>
      <c r="D248" s="15" t="str">
        <v>Care recipient must have a written diagnosis of Alzheimer's disease or a related dementia</v>
      </c>
      <c r="E24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48" s="15" t="str">
        <v>Caregiver must be unpaid. The fee for FAIR services depends on the income of the person with dementia or, if married, the combined income of the care receiver and spouse.</v>
      </c>
      <c r="G248" s="15" t="str">
        <v>Pendelton</v>
      </c>
      <c r="H248" s="15" t="str">
        <v>*Required - Please Make a Selection*</v>
      </c>
      <c r="I248" s="15" t="str">
        <v>http://www.wvseniorservices.gov/HelpatHome/FAIRFamilyAlzheimersInHomeRespite/tabid/75/Default.aspx</v>
      </c>
      <c r="U248" s="3"/>
    </row>
    <row r="249" spans="1:21" ht="180" x14ac:dyDescent="0.25">
      <c r="A249" s="15" t="str">
        <v>Pendelton Senior and Family Services, Inc.</v>
      </c>
      <c r="B249" s="15" t="str">
        <v xml:space="preserve">OAA Title IIIE National Family Caregiver Support Program </v>
      </c>
      <c r="C249" s="15" t="str">
        <v>Respite</v>
      </c>
      <c r="D249" s="15" t="str">
        <v>There must be an unpaid caregiver (who is the service recipient) of an at-risk, frail individual at least sixty (60) years old or an individual of any age with a written diagnosis of Alzheimer’s disease or a related dementia.</v>
      </c>
      <c r="E24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49" s="15" t="str">
        <v>In the case of a caregiver service, the income level will be based on the care receiver’s income (the at-risk, frail individual at least sixty (60) years old or an individual of any age with a written diagnosis of Alzheimer’s disease or a related dementia).</v>
      </c>
      <c r="G249" s="15" t="str">
        <v>Pendelton</v>
      </c>
      <c r="H249" s="15" t="str">
        <v>*Required - Please Make a Selection*</v>
      </c>
      <c r="I249" s="15" t="str">
        <v>http://www.wvseniorservices.gov/DocumentCenter/ProgramSpecificDocuments/tabid/92/Default.aspx</v>
      </c>
      <c r="U249" s="3"/>
    </row>
    <row r="250" spans="1:21" ht="75" x14ac:dyDescent="0.25">
      <c r="A250" s="15" t="str">
        <v>Pendelton Senior and Family Services, Inc.</v>
      </c>
      <c r="B250" s="15" t="str">
        <v xml:space="preserve">OAA Title IIIE National Family Caregiver Support Program </v>
      </c>
      <c r="C250" s="15" t="str">
        <v>Training/Education, Caregiver Support</v>
      </c>
      <c r="D250" s="15" t="str">
        <v>There must be an unpaid caregiver (who is the service recipient) of an at-risk, frail individual at least sixty (60) years old or an individual of any age with a written diagnosis of Alzheimer’s disease or a related dementia.</v>
      </c>
      <c r="E250" s="15" t="str">
        <v>None</v>
      </c>
      <c r="F250" s="15" t="str">
        <v>Unpaid caregiver</v>
      </c>
      <c r="G250" s="15" t="str">
        <v>Pendelton</v>
      </c>
      <c r="H250" s="15" t="str">
        <v>*Required - Please Make a Selection*</v>
      </c>
      <c r="I250" s="15" t="str">
        <v>http://www.wvseniorservices.gov/DocumentCenter/ProgramSpecificDocuments/tabid/92/Default.aspx</v>
      </c>
      <c r="U250" s="3"/>
    </row>
    <row r="251" spans="1:21" ht="60" x14ac:dyDescent="0.25">
      <c r="A251" s="15" t="str">
        <v>Pendelton Senior and Family Services, Inc.</v>
      </c>
      <c r="B251" s="15" t="str">
        <v xml:space="preserve">OAA Title IIIE National Family Caregiver Support Program </v>
      </c>
      <c r="C251" s="15" t="str">
        <v>Information/Referral, Caregiver Support</v>
      </c>
      <c r="D251" s="15" t="str">
        <v>None</v>
      </c>
      <c r="E251" s="15" t="str">
        <v>None</v>
      </c>
      <c r="F251" s="15" t="str">
        <v>None</v>
      </c>
      <c r="G251" s="15" t="str">
        <v>Pendelton</v>
      </c>
      <c r="H251" s="15" t="str">
        <v>*Required - Please Make a Selection*</v>
      </c>
      <c r="I251" s="15" t="str">
        <v>http://www.wvseniorservices.gov/DocumentCenter/ProgramSpecificDocuments/tabid/92/Default.aspx</v>
      </c>
      <c r="U251" s="3"/>
    </row>
    <row r="252" spans="1:21" ht="60" x14ac:dyDescent="0.25">
      <c r="A252" s="15" t="str">
        <v>Pendelton Senior and Family Services, Inc.</v>
      </c>
      <c r="B252" s="15" t="str">
        <v xml:space="preserve">OAA Title IIIE National Family Caregiver Support Program </v>
      </c>
      <c r="C252" s="15" t="str">
        <v>Information/Referral, Caregiver Support</v>
      </c>
      <c r="D252" s="15" t="str">
        <v>None</v>
      </c>
      <c r="E252" s="15" t="str">
        <v>None</v>
      </c>
      <c r="F252" s="15" t="str">
        <v>None</v>
      </c>
      <c r="G252" s="15" t="str">
        <v>Pendelton</v>
      </c>
      <c r="H252" s="15" t="str">
        <v>*Required - Please Make a Selection*</v>
      </c>
      <c r="I252" s="15" t="str">
        <v>http://www.wvseniorservices.gov/DocumentCenter/ProgramSpecificDocuments/tabid/92/Default.aspx</v>
      </c>
      <c r="U252" s="3"/>
    </row>
    <row r="253" spans="1:21" ht="75" x14ac:dyDescent="0.25">
      <c r="A253" s="15" t="str">
        <v>Pendelton Senior and Family Services, Inc.</v>
      </c>
      <c r="B253" s="15" t="str">
        <v xml:space="preserve">OAA Title IIIE National Family Caregiver Support Program </v>
      </c>
      <c r="C253" s="15" t="str">
        <v>Caregiver Support</v>
      </c>
      <c r="D253" s="15" t="str">
        <v>Support group must target unpaid caregivers (who is the service recipient) of an at-risk, frail individual at least sixty (60) years old or an individual of any age with a written diagnosis of Alzheimer’s disease or a related dementia.</v>
      </c>
      <c r="E253" s="15" t="str">
        <v>None</v>
      </c>
      <c r="F253" s="15" t="str">
        <v>Unpaid caregiver</v>
      </c>
      <c r="G253" s="15" t="str">
        <v>Pendelton</v>
      </c>
      <c r="H253" s="15" t="str">
        <v>*Required - Please Make a Selection*</v>
      </c>
      <c r="I253" s="15" t="str">
        <v>http://www.wvseniorservices.gov/DocumentCenter/ProgramSpecificDocuments/tabid/92/Default.aspx</v>
      </c>
      <c r="U253" s="3"/>
    </row>
    <row r="254" spans="1:21" ht="75" x14ac:dyDescent="0.25">
      <c r="A254" s="15" t="str">
        <v>Pendelton Senior and Family Services, Inc.</v>
      </c>
      <c r="B254" s="15" t="str">
        <v xml:space="preserve">OAA Title IIIE Older Relative Caregivers (Grandparents and Other Elderly Relative Caregivers) </v>
      </c>
      <c r="C254" s="15" t="str">
        <v>Information/Referral, Caregiver Support</v>
      </c>
      <c r="D254" s="15" t="str">
        <v>The older relative caregiver must live with and be the primary unpaid caregiver for a child or an individual with a disability of any age; The older relative caregiver must be related to the individual they provide care for;</v>
      </c>
      <c r="E254" s="15" t="str">
        <v>None</v>
      </c>
      <c r="F254" s="15" t="str">
        <v>None</v>
      </c>
      <c r="G254" s="15" t="str">
        <v>Pendelton</v>
      </c>
      <c r="H254" s="15" t="str">
        <v>*Required - Please Make a Selection*</v>
      </c>
      <c r="I254" s="15" t="str">
        <v>http://www.wvseniorservices.gov/DocumentCenter/ProgramSpecificDocuments/tabid/92/Default.aspx</v>
      </c>
      <c r="U254" s="3"/>
    </row>
    <row r="255" spans="1:21" ht="75" x14ac:dyDescent="0.25">
      <c r="A255" s="15" t="str">
        <v>Pendelton Senior and Family Services, Inc.</v>
      </c>
      <c r="B255" s="15" t="str">
        <v xml:space="preserve">OAA Title IIIE Older Relative Caregivers (Grandparents and Other Elderly Relative Caregivers) </v>
      </c>
      <c r="C255" s="15" t="str">
        <v>Information/Referral, Caregiver Support</v>
      </c>
      <c r="D255" s="15" t="str">
        <v>The older relative caregiver must live with and be the primary unpaid caregiver for a child or an individual with a disability of any age; The older relative caregiver must be related to the individual they provide care for;</v>
      </c>
      <c r="E255" s="15" t="str">
        <v>None</v>
      </c>
      <c r="F255" s="15" t="str">
        <v>None</v>
      </c>
      <c r="G255" s="15" t="str">
        <v>Pendelton</v>
      </c>
      <c r="H255" s="15" t="str">
        <v>*Required - Please Make a Selection*</v>
      </c>
      <c r="I255" s="15" t="str">
        <v>http://www.wvseniorservices.gov/DocumentCenter/ProgramSpecificDocuments/tabid/92/Default.aspx</v>
      </c>
      <c r="U255" s="3"/>
    </row>
    <row r="256" spans="1:21" ht="105" x14ac:dyDescent="0.25">
      <c r="A256" s="15" t="str">
        <v>Pendelton Senior and Family Services, Inc.</v>
      </c>
      <c r="B256" s="15" t="str">
        <v xml:space="preserve">OAA Title IIIE Older Relative Caregivers (Grandparents and Other Elderly Relative Caregivers) </v>
      </c>
      <c r="C256" s="15" t="str">
        <v>Caregiver Support</v>
      </c>
      <c r="D25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56" s="15" t="str">
        <v>None</v>
      </c>
      <c r="F256" s="15" t="str">
        <v>None</v>
      </c>
      <c r="G256" s="15" t="str">
        <v>Pendelton</v>
      </c>
      <c r="H256" s="15" t="str">
        <v>*Required - Please Make a Selection*</v>
      </c>
      <c r="I256" s="15" t="str">
        <v>http://www.wvseniorservices.gov/DocumentCenter/ProgramSpecificDocuments/tabid/92/Default.aspx</v>
      </c>
      <c r="U256" s="3"/>
    </row>
    <row r="257" spans="1:21" ht="105" x14ac:dyDescent="0.25">
      <c r="A257" s="15" t="str">
        <v>Preston County Senior Citizens, Inc. </v>
      </c>
      <c r="B257" s="15" t="str">
        <v>FAIR RESPITE CONGREGATE SERVICES (includes LIFE FAIR SERVICES)</v>
      </c>
      <c r="C257" s="15" t="str">
        <v>Respite</v>
      </c>
      <c r="D257" s="15" t="str">
        <v>Care recipient must have a written diagnosis of Alzheimer's disease or a related dementia</v>
      </c>
      <c r="E25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57" s="15" t="str">
        <v>Caregiver must be unpaid. The fee for FAIR services depends on the income of the person with dementia or, if married, the combined income of the care receiver and spouse.</v>
      </c>
      <c r="G257" s="15" t="str">
        <v>Preston</v>
      </c>
      <c r="H257" s="15" t="str">
        <v>*Required - Please Make a Selection*</v>
      </c>
      <c r="I257" s="15" t="str">
        <v>http://www.wvseniorservices.gov/HelpatHome/FAIRFamilyAlzheimersInHomeRespite/tabid/75/Default.aspx</v>
      </c>
      <c r="U257" s="3"/>
    </row>
    <row r="258" spans="1:21" ht="105" x14ac:dyDescent="0.25">
      <c r="A258" s="15" t="str">
        <v>Preston County Senior Citizens, Inc. </v>
      </c>
      <c r="B258" s="15" t="str">
        <v>FAIR RESPITE IN-HOME SERVICES (includes LIFE FAIR SERVICES)</v>
      </c>
      <c r="C258" s="15" t="str">
        <v>Respite</v>
      </c>
      <c r="D258" s="15" t="str">
        <v>Care recipient must have a written diagnosis of Alzheimer's disease or a related dementia</v>
      </c>
      <c r="E25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58" s="15" t="str">
        <v>Caregiver must be unpaid. The fee for FAIR services depends on the income of the person with dementia or, if married, the combined income of the care receiver and spouse.</v>
      </c>
      <c r="G258" s="15" t="str">
        <v>Preston</v>
      </c>
      <c r="H258" s="15" t="str">
        <v>*Required - Please Make a Selection*</v>
      </c>
      <c r="I258" s="15" t="str">
        <v>http://www.wvseniorservices.gov/HelpatHome/FAIRFamilyAlzheimersInHomeRespite/tabid/75/Default.aspx</v>
      </c>
      <c r="U258" s="3"/>
    </row>
    <row r="259" spans="1:21" ht="180" x14ac:dyDescent="0.25">
      <c r="A259" s="15" t="str">
        <v>Preston County Senior Citizens, Inc. </v>
      </c>
      <c r="B259" s="15" t="str">
        <v xml:space="preserve">OAA Title IIIE National Family Caregiver Support Program </v>
      </c>
      <c r="C259" s="15" t="str">
        <v>Respite</v>
      </c>
      <c r="D259" s="15" t="str">
        <v>There must be an unpaid caregiver (who is the service recipient) of an at-risk, frail individual at least sixty (60) years old or an individual of any age with a written diagnosis of Alzheimer’s disease or a related dementia.</v>
      </c>
      <c r="E25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59"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259" s="15" t="str">
        <v>Preston</v>
      </c>
      <c r="H259" s="15" t="str">
        <v>*Required - Please Make a Selection*</v>
      </c>
      <c r="I259" s="15" t="str">
        <v>http://www.wvseniorservices.gov/DocumentCenter/ProgramSpecificDocuments/tabid/92/Default.aspx</v>
      </c>
      <c r="U259" s="3"/>
    </row>
    <row r="260" spans="1:21" ht="180" x14ac:dyDescent="0.25">
      <c r="A260" s="15" t="str">
        <v>Preston County Senior Citizens, Inc. </v>
      </c>
      <c r="B260" s="15" t="str">
        <v xml:space="preserve">OAA Title IIIE National Family Caregiver Support Program </v>
      </c>
      <c r="C260" s="15" t="str">
        <v>Respite</v>
      </c>
      <c r="D260" s="15" t="str">
        <v>There must be an unpaid caregiver (who is the service recipient) of an at-risk, frail individual at least sixty (60) years old or an individual of any age with a written diagnosis of Alzheimer’s disease or a related dementia.</v>
      </c>
      <c r="E26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60" s="15" t="str">
        <v>In the case of a caregiver service, the income level will be based on the care receiver’s income (the at-risk, frail individual at least sixty (60) years old or an individual of any age with a written diagnosis of Alzheimer’s disease or a related dementia).</v>
      </c>
      <c r="G260" s="15" t="str">
        <v>Preston</v>
      </c>
      <c r="H260" s="15" t="str">
        <v>*Required - Please Make a Selection*</v>
      </c>
      <c r="I260" s="15" t="str">
        <v>http://www.wvseniorservices.gov/DocumentCenter/ProgramSpecificDocuments/tabid/92/Default.aspx</v>
      </c>
      <c r="U260" s="3"/>
    </row>
    <row r="261" spans="1:21" ht="75" x14ac:dyDescent="0.25">
      <c r="A261" s="15" t="str">
        <v>Preston County Senior Citizens, Inc. </v>
      </c>
      <c r="B261" s="15" t="str">
        <v xml:space="preserve">OAA Title IIIE National Family Caregiver Support Program </v>
      </c>
      <c r="C261" s="15" t="str">
        <v>Training/Education, Caregiver Support</v>
      </c>
      <c r="D261" s="15" t="str">
        <v>There must be an unpaid caregiver (who is the service recipient) of an at-risk, frail individual at least sixty (60) years old or an individual of any age with a written diagnosis of Alzheimer’s disease or a related dementia.</v>
      </c>
      <c r="E261" s="15" t="str">
        <v>None</v>
      </c>
      <c r="F261" s="15" t="str">
        <v>Unpaid caregiver</v>
      </c>
      <c r="G261" s="15" t="str">
        <v>Preston</v>
      </c>
      <c r="H261" s="15" t="str">
        <v>*Required - Please Make a Selection*</v>
      </c>
      <c r="I261" s="15" t="str">
        <v>http://www.wvseniorservices.gov/DocumentCenter/ProgramSpecificDocuments/tabid/92/Default.aspx</v>
      </c>
      <c r="U261" s="3"/>
    </row>
    <row r="262" spans="1:21" ht="45" x14ac:dyDescent="0.25">
      <c r="A262" s="15" t="str">
        <v>Preston County Senior Citizens, Inc. </v>
      </c>
      <c r="B262" s="15" t="str">
        <v xml:space="preserve">OAA Title IIIE National Family Caregiver Support Program </v>
      </c>
      <c r="C262" s="15" t="str">
        <v>Information/Referral, Caregiver Support</v>
      </c>
      <c r="D262" s="15" t="str">
        <v>None</v>
      </c>
      <c r="E262" s="15" t="str">
        <v>None</v>
      </c>
      <c r="F262" s="15" t="str">
        <v>None</v>
      </c>
      <c r="G262" s="15" t="str">
        <v>Preston</v>
      </c>
      <c r="H262" s="15" t="str">
        <v>*Required - Please Make a Selection*</v>
      </c>
      <c r="I262" s="15" t="str">
        <v>http://www.wvseniorservices.gov/DocumentCenter/ProgramSpecificDocuments/tabid/92/Default.aspx</v>
      </c>
      <c r="U262" s="3"/>
    </row>
    <row r="263" spans="1:21" ht="45" x14ac:dyDescent="0.25">
      <c r="A263" s="15" t="str">
        <v>Preston County Senior Citizens, Inc. </v>
      </c>
      <c r="B263" s="15" t="str">
        <v xml:space="preserve">OAA Title IIIE National Family Caregiver Support Program </v>
      </c>
      <c r="C263" s="15" t="str">
        <v>Information/Referral, Caregiver Support</v>
      </c>
      <c r="D263" s="15" t="str">
        <v>None</v>
      </c>
      <c r="E263" s="15" t="str">
        <v>None</v>
      </c>
      <c r="F263" s="15" t="str">
        <v>None</v>
      </c>
      <c r="G263" s="15" t="str">
        <v>Preston</v>
      </c>
      <c r="H263" s="15" t="str">
        <v>*Required - Please Make a Selection*</v>
      </c>
      <c r="I263" s="15" t="str">
        <v>http://www.wvseniorservices.gov/DocumentCenter/ProgramSpecificDocuments/tabid/92/Default.aspx</v>
      </c>
      <c r="U263" s="3"/>
    </row>
    <row r="264" spans="1:21" ht="75" x14ac:dyDescent="0.25">
      <c r="A264" s="15" t="str">
        <v>Preston County Senior Citizens, Inc. </v>
      </c>
      <c r="B264" s="15" t="str">
        <v xml:space="preserve">OAA Title IIIE National Family Caregiver Support Program </v>
      </c>
      <c r="C264" s="15" t="str">
        <v>Caregiver Support</v>
      </c>
      <c r="D264" s="15" t="str">
        <v>Support group must target unpaid caregivers (who is the service recipient) of an at-risk, frail individual at least sixty (60) years old or an individual of any age with a written diagnosis of Alzheimer’s disease or a related dementia.</v>
      </c>
      <c r="E264" s="15" t="str">
        <v>None</v>
      </c>
      <c r="F264" s="15" t="str">
        <v>Unpaid caregiver</v>
      </c>
      <c r="G264" s="15" t="str">
        <v>Preston</v>
      </c>
      <c r="H264" s="15" t="str">
        <v>*Required - Please Make a Selection*</v>
      </c>
      <c r="I264" s="15" t="str">
        <v>http://www.wvseniorservices.gov/DocumentCenter/ProgramSpecificDocuments/tabid/92/Default.aspx</v>
      </c>
      <c r="U264" s="3"/>
    </row>
    <row r="265" spans="1:21" ht="75" x14ac:dyDescent="0.25">
      <c r="A265" s="15" t="str">
        <v>Preston County Senior Citizens, Inc. </v>
      </c>
      <c r="B265" s="15" t="str">
        <v xml:space="preserve">OAA Title IIIE Older Relative Caregivers (Grandparents and Other Elderly Relative Caregivers) </v>
      </c>
      <c r="C265" s="15" t="str">
        <v>Information/Referral, Caregiver Support</v>
      </c>
      <c r="D265" s="15" t="str">
        <v>The older relative caregiver must live with and be the primary unpaid caregiver for a child or an individual with a disability of any age; The older relative caregiver must be related to the individual they provide care for;</v>
      </c>
      <c r="E265" s="15" t="str">
        <v>None</v>
      </c>
      <c r="F265" s="15" t="str">
        <v>None</v>
      </c>
      <c r="G265" s="15" t="str">
        <v>Preston</v>
      </c>
      <c r="H265" s="15" t="str">
        <v>*Required - Please Make a Selection*</v>
      </c>
      <c r="I265" s="15" t="str">
        <v>http://www.wvseniorservices.gov/DocumentCenter/ProgramSpecificDocuments/tabid/92/Default.aspx</v>
      </c>
      <c r="U265" s="3"/>
    </row>
    <row r="266" spans="1:21" ht="75" x14ac:dyDescent="0.25">
      <c r="A266" s="15" t="str">
        <v>Preston County Senior Citizens, Inc. </v>
      </c>
      <c r="B266" s="15" t="str">
        <v xml:space="preserve">OAA Title IIIE Older Relative Caregivers (Grandparents and Other Elderly Relative Caregivers) </v>
      </c>
      <c r="C266" s="15" t="str">
        <v>Information/Referral, Caregiver Support</v>
      </c>
      <c r="D266" s="15" t="str">
        <v>The older relative caregiver must live with and be the primary unpaid caregiver for a child or an individual with a disability of any age; The older relative caregiver must be related to the individual they provide care for;</v>
      </c>
      <c r="E266" s="15" t="str">
        <v>None</v>
      </c>
      <c r="F266" s="15" t="str">
        <v>None</v>
      </c>
      <c r="G266" s="15" t="str">
        <v>Preston</v>
      </c>
      <c r="H266" s="15" t="str">
        <v>*Required - Please Make a Selection*</v>
      </c>
      <c r="I266" s="15" t="str">
        <v>http://www.wvseniorservices.gov/DocumentCenter/ProgramSpecificDocuments/tabid/92/Default.aspx</v>
      </c>
      <c r="U266" s="3"/>
    </row>
    <row r="267" spans="1:21" ht="105" x14ac:dyDescent="0.25">
      <c r="A267" s="15" t="str">
        <v>Preston County Senior Citizens, Inc. </v>
      </c>
      <c r="B267" s="15" t="str">
        <v xml:space="preserve">OAA Title IIIE Older Relative Caregivers (Grandparents and Other Elderly Relative Caregivers) </v>
      </c>
      <c r="C267" s="15" t="str">
        <v>Caregiver Support</v>
      </c>
      <c r="D26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67" s="15" t="str">
        <v>None</v>
      </c>
      <c r="F267" s="15" t="str">
        <v>None</v>
      </c>
      <c r="G267" s="15" t="str">
        <v>Preston</v>
      </c>
      <c r="H267" s="15" t="str">
        <v>*Required - Please Make a Selection*</v>
      </c>
      <c r="I267" s="15" t="str">
        <v>http://www.wvseniorservices.gov/DocumentCenter/ProgramSpecificDocuments/tabid/92/Default.aspx</v>
      </c>
      <c r="U267" s="3"/>
    </row>
    <row r="268" spans="1:21" ht="105" x14ac:dyDescent="0.25">
      <c r="A268" s="15" t="str">
        <v>Senior Life Services of Morgan County</v>
      </c>
      <c r="B268" s="15" t="str">
        <v>FAIR RESPITE CONGREGATE SERVICES (includes LIFE FAIR SERVICES)</v>
      </c>
      <c r="C268" s="15" t="str">
        <v>Respite</v>
      </c>
      <c r="D268" s="15" t="str">
        <v>Care recipient must have a written diagnosis of Alzheimer's disease or a related dementia</v>
      </c>
      <c r="E26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68" s="15" t="str">
        <v>Caregiver must be unpaid. The fee for FAIR services depends on the income of the person with dementia or, if married, the combined income of the care receiver and spouse.</v>
      </c>
      <c r="G268" s="15" t="str">
        <v>Morgan</v>
      </c>
      <c r="H268" s="15" t="str">
        <v>*Required - Please Make a Selection*</v>
      </c>
      <c r="I268" s="15" t="str">
        <v>http://www.wvseniorservices.gov/HelpatHome/FAIRFamilyAlzheimersInHomeRespite/tabid/75/Default.aspx</v>
      </c>
      <c r="U268" s="3"/>
    </row>
    <row r="269" spans="1:21" ht="105" x14ac:dyDescent="0.25">
      <c r="A269" s="15" t="str">
        <v>Senior Life Services of Morgan County</v>
      </c>
      <c r="B269" s="15" t="str">
        <v>FAIR RESPITE IN-HOME SERVICES (includes LIFE FAIR SERVICES)</v>
      </c>
      <c r="C269" s="15" t="str">
        <v>Respite</v>
      </c>
      <c r="D269" s="15" t="str">
        <v>Care recipient must have a written diagnosis of Alzheimer's disease or a related dementia</v>
      </c>
      <c r="E26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69" s="15" t="str">
        <v>Caregiver must be unpaid. The fee for FAIR services depends on the income of the person with dementia or, if married, the combined income of the care receiver and spouse.</v>
      </c>
      <c r="G269" s="15" t="str">
        <v>Morgan</v>
      </c>
      <c r="H269" s="15" t="str">
        <v>*Required - Please Make a Selection*</v>
      </c>
      <c r="I269" s="15" t="str">
        <v>http://www.wvseniorservices.gov/HelpatHome/FAIRFamilyAlzheimersInHomeRespite/tabid/75/Default.aspx</v>
      </c>
      <c r="U269" s="3"/>
    </row>
    <row r="270" spans="1:21" ht="180" x14ac:dyDescent="0.25">
      <c r="A270" s="15" t="str">
        <v>Senior Life Services of Morgan County</v>
      </c>
      <c r="B270" s="15" t="str">
        <v xml:space="preserve">OAA Title IIIE National Family Caregiver Support Program </v>
      </c>
      <c r="C270" s="15" t="str">
        <v>Respite</v>
      </c>
      <c r="D270" s="15" t="str">
        <v>There must be an unpaid caregiver (who is the service recipient) of an at-risk, frail individual at least sixty (60) years old or an individual of any age with a written diagnosis of Alzheimer’s disease or a related dementia.</v>
      </c>
      <c r="E27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7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270" s="15" t="str">
        <v>Morgan</v>
      </c>
      <c r="H270" s="15" t="str">
        <v>*Required - Please Make a Selection*</v>
      </c>
      <c r="I270" s="15" t="str">
        <v>http://www.wvseniorservices.gov/DocumentCenter/ProgramSpecificDocuments/tabid/92/Default.aspx</v>
      </c>
      <c r="U270" s="3"/>
    </row>
    <row r="271" spans="1:21" ht="180" x14ac:dyDescent="0.25">
      <c r="A271" s="15" t="str">
        <v>Senior Life Services of Morgan County</v>
      </c>
      <c r="B271" s="15" t="str">
        <v xml:space="preserve">OAA Title IIIE National Family Caregiver Support Program </v>
      </c>
      <c r="C271" s="15" t="str">
        <v>Respite</v>
      </c>
      <c r="D271" s="15" t="str">
        <v>There must be an unpaid caregiver (who is the service recipient) of an at-risk, frail individual at least sixty (60) years old or an individual of any age with a written diagnosis of Alzheimer’s disease or a related dementia.</v>
      </c>
      <c r="E27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71" s="15" t="str">
        <v>In the case of a caregiver service, the income level will be based on the care receiver’s income (the at-risk, frail individual at least sixty (60) years old or an individual of any age with a written diagnosis of Alzheimer’s disease or a related dementia).</v>
      </c>
      <c r="G271" s="15" t="str">
        <v>Morgan</v>
      </c>
      <c r="H271" s="15" t="str">
        <v>*Required - Please Make a Selection*</v>
      </c>
      <c r="I271" s="15" t="str">
        <v>http://www.wvseniorservices.gov/DocumentCenter/ProgramSpecificDocuments/tabid/92/Default.aspx</v>
      </c>
      <c r="U271" s="3"/>
    </row>
    <row r="272" spans="1:21" ht="75" x14ac:dyDescent="0.25">
      <c r="A272" s="15" t="str">
        <v>Senior Life Services of Morgan County</v>
      </c>
      <c r="B272" s="15" t="str">
        <v xml:space="preserve">OAA Title IIIE National Family Caregiver Support Program </v>
      </c>
      <c r="C272" s="15" t="str">
        <v>Training/Education, Caregiver Support</v>
      </c>
      <c r="D272" s="15" t="str">
        <v>There must be an unpaid caregiver (who is the service recipient) of an at-risk, frail individual at least sixty (60) years old or an individual of any age with a written diagnosis of Alzheimer’s disease or a related dementia.</v>
      </c>
      <c r="E272" s="15" t="str">
        <v>None</v>
      </c>
      <c r="F272" s="15" t="str">
        <v>Unpaid caregiver</v>
      </c>
      <c r="G272" s="15" t="str">
        <v>Morgan</v>
      </c>
      <c r="H272" s="15" t="str">
        <v>*Required - Please Make a Selection*</v>
      </c>
      <c r="I272" s="15" t="str">
        <v>http://www.wvseniorservices.gov/DocumentCenter/ProgramSpecificDocuments/tabid/92/Default.aspx</v>
      </c>
      <c r="U272" s="3"/>
    </row>
    <row r="273" spans="1:21" ht="45" x14ac:dyDescent="0.25">
      <c r="A273" s="15" t="str">
        <v>Senior Life Services of Morgan County</v>
      </c>
      <c r="B273" s="15" t="str">
        <v xml:space="preserve">OAA Title IIIE National Family Caregiver Support Program </v>
      </c>
      <c r="C273" s="15" t="str">
        <v>Information/Referral, Caregiver Support</v>
      </c>
      <c r="D273" s="15" t="str">
        <v>None</v>
      </c>
      <c r="E273" s="15" t="str">
        <v>None</v>
      </c>
      <c r="F273" s="15" t="str">
        <v>None</v>
      </c>
      <c r="G273" s="15" t="str">
        <v>Morgan</v>
      </c>
      <c r="H273" s="15" t="str">
        <v>*Required - Please Make a Selection*</v>
      </c>
      <c r="I273" s="15" t="str">
        <v>http://www.wvseniorservices.gov/DocumentCenter/ProgramSpecificDocuments/tabid/92/Default.aspx</v>
      </c>
      <c r="U273" s="3"/>
    </row>
    <row r="274" spans="1:21" ht="45" x14ac:dyDescent="0.25">
      <c r="A274" s="15" t="str">
        <v>Senior Life Services of Morgan County</v>
      </c>
      <c r="B274" s="15" t="str">
        <v xml:space="preserve">OAA Title IIIE National Family Caregiver Support Program </v>
      </c>
      <c r="C274" s="15" t="str">
        <v>Information/Referral, Caregiver Support</v>
      </c>
      <c r="D274" s="15" t="str">
        <v>None</v>
      </c>
      <c r="E274" s="15" t="str">
        <v>None</v>
      </c>
      <c r="F274" s="15" t="str">
        <v>None</v>
      </c>
      <c r="G274" s="15" t="str">
        <v>Morgan</v>
      </c>
      <c r="H274" s="15" t="str">
        <v>*Required - Please Make a Selection*</v>
      </c>
      <c r="I274" s="15" t="str">
        <v>http://www.wvseniorservices.gov/DocumentCenter/ProgramSpecificDocuments/tabid/92/Default.aspx</v>
      </c>
      <c r="U274" s="3"/>
    </row>
    <row r="275" spans="1:21" ht="75" x14ac:dyDescent="0.25">
      <c r="A275" s="15" t="str">
        <v>Senior Life Services of Morgan County</v>
      </c>
      <c r="B275" s="15" t="str">
        <v xml:space="preserve">OAA Title IIIE National Family Caregiver Support Program </v>
      </c>
      <c r="C275" s="15" t="str">
        <v>Caregiver Support</v>
      </c>
      <c r="D275" s="15" t="str">
        <v>Support group must target unpaid caregivers (who is the service recipient) of an at-risk, frail individual at least sixty (60) years old or an individual of any age with a written diagnosis of Alzheimer’s disease or a related dementia.</v>
      </c>
      <c r="E275" s="15" t="str">
        <v>None</v>
      </c>
      <c r="F275" s="15" t="str">
        <v>Unpaid caregiver</v>
      </c>
      <c r="G275" s="15" t="str">
        <v>Morgan</v>
      </c>
      <c r="H275" s="15" t="str">
        <v>*Required - Please Make a Selection*</v>
      </c>
      <c r="I275" s="15" t="str">
        <v>http://www.wvseniorservices.gov/DocumentCenter/ProgramSpecificDocuments/tabid/92/Default.aspx</v>
      </c>
      <c r="U275" s="3"/>
    </row>
    <row r="276" spans="1:21" ht="75" x14ac:dyDescent="0.25">
      <c r="A276" s="15" t="str">
        <v>Senior Life Services of Morgan County</v>
      </c>
      <c r="B276" s="15" t="str">
        <v xml:space="preserve">OAA Title IIIE Older Relative Caregivers (Grandparents and Other Elderly Relative Caregivers) </v>
      </c>
      <c r="C276" s="15" t="str">
        <v>Information/Referral, Caregiver Support</v>
      </c>
      <c r="D276" s="15" t="str">
        <v>The older relative caregiver must live with and be the primary unpaid caregiver for a child or an individual with a disability of any age; The older relative caregiver must be related to the individual they provide care for;</v>
      </c>
      <c r="E276" s="15" t="str">
        <v>None</v>
      </c>
      <c r="F276" s="15" t="str">
        <v>None</v>
      </c>
      <c r="G276" s="15" t="str">
        <v>Morgan</v>
      </c>
      <c r="H276" s="15" t="str">
        <v>*Required - Please Make a Selection*</v>
      </c>
      <c r="I276" s="15" t="str">
        <v>http://www.wvseniorservices.gov/DocumentCenter/ProgramSpecificDocuments/tabid/92/Default.aspx</v>
      </c>
      <c r="U276" s="3"/>
    </row>
    <row r="277" spans="1:21" ht="75" x14ac:dyDescent="0.25">
      <c r="A277" s="15" t="str">
        <v>Senior Life Services of Morgan County</v>
      </c>
      <c r="B277" s="15" t="str">
        <v xml:space="preserve">OAA Title IIIE Older Relative Caregivers (Grandparents and Other Elderly Relative Caregivers) </v>
      </c>
      <c r="C277" s="15" t="str">
        <v>Information/Referral, Caregiver Support</v>
      </c>
      <c r="D277" s="15" t="str">
        <v>The older relative caregiver must live with and be the primary unpaid caregiver for a child or an individual with a disability of any age; The older relative caregiver must be related to the individual they provide care for;</v>
      </c>
      <c r="E277" s="15" t="str">
        <v>None</v>
      </c>
      <c r="F277" s="15" t="str">
        <v>None</v>
      </c>
      <c r="G277" s="15" t="str">
        <v>Morgan</v>
      </c>
      <c r="H277" s="15" t="str">
        <v>*Required - Please Make a Selection*</v>
      </c>
      <c r="I277" s="15" t="str">
        <v>http://www.wvseniorservices.gov/DocumentCenter/ProgramSpecificDocuments/tabid/92/Default.aspx</v>
      </c>
      <c r="U277" s="3"/>
    </row>
    <row r="278" spans="1:21" ht="105" x14ac:dyDescent="0.25">
      <c r="A278" s="15" t="str">
        <v>Senior Life Services of Morgan County</v>
      </c>
      <c r="B278" s="15" t="str">
        <v xml:space="preserve">OAA Title IIIE Older Relative Caregivers (Grandparents and Other Elderly Relative Caregivers) </v>
      </c>
      <c r="C278" s="15" t="str">
        <v>Caregiver Support</v>
      </c>
      <c r="D27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78" s="15" t="str">
        <v>None</v>
      </c>
      <c r="F278" s="15" t="str">
        <v>None</v>
      </c>
      <c r="G278" s="15" t="str">
        <v>Morgan</v>
      </c>
      <c r="H278" s="15" t="str">
        <v>*Required - Please Make a Selection*</v>
      </c>
      <c r="I278" s="15" t="str">
        <v>http://www.wvseniorservices.gov/DocumentCenter/ProgramSpecificDocuments/tabid/92/Default.aspx</v>
      </c>
      <c r="U278" s="3"/>
    </row>
    <row r="279" spans="1:21" ht="105" x14ac:dyDescent="0.25">
      <c r="A279" s="15" t="str">
        <v>Taylor County Senior Citizens, Inc.</v>
      </c>
      <c r="B279" s="15" t="str">
        <v>FAIR RESPITE IN-HOME SERVICES (includes LIFE FAIR SERVICES)</v>
      </c>
      <c r="C279" s="15" t="str">
        <v>Respite</v>
      </c>
      <c r="D279" s="15" t="str">
        <v>Care recipient must have a written diagnosis of Alzheimer's disease or a related dementia</v>
      </c>
      <c r="E27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79" s="15" t="str">
        <v>Caregiver must be unpaid. The fee for FAIR services depends on the income of the person with dementia or, if married, the combined income of the care receiver and spouse.</v>
      </c>
      <c r="G279" s="15" t="str">
        <v>Taylor</v>
      </c>
      <c r="H279" s="15" t="str">
        <v>*Required - Please Make a Selection*</v>
      </c>
      <c r="I279" s="15" t="str">
        <v>http://www.wvseniorservices.gov/HelpatHome/FAIRFamilyAlzheimersInHomeRespite/tabid/75/Default.aspx</v>
      </c>
      <c r="U279" s="3"/>
    </row>
    <row r="280" spans="1:21" ht="180" x14ac:dyDescent="0.25">
      <c r="A280" s="15" t="str">
        <v>Taylor County Senior Citizens, Inc.</v>
      </c>
      <c r="B280" s="15" t="str">
        <v xml:space="preserve">OAA Title IIIE National Family Caregiver Support Program </v>
      </c>
      <c r="C280" s="15" t="str">
        <v>Respite</v>
      </c>
      <c r="D280" s="15" t="str">
        <v>There must be an unpaid caregiver (who is the service recipient) of an at-risk, frail individual at least sixty (60) years old or an individual of any age with a written diagnosis of Alzheimer’s disease or a related dementia.</v>
      </c>
      <c r="E28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8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280" s="15" t="str">
        <v>Taylor</v>
      </c>
      <c r="H280" s="15" t="str">
        <v>*Required - Please Make a Selection*</v>
      </c>
      <c r="I280" s="15" t="str">
        <v>http://www.wvseniorservices.gov/DocumentCenter/ProgramSpecificDocuments/tabid/92/Default.aspx</v>
      </c>
      <c r="U280" s="3"/>
    </row>
    <row r="281" spans="1:21" ht="180" x14ac:dyDescent="0.25">
      <c r="A281" s="15" t="str">
        <v>Taylor County Senior Citizens, Inc.</v>
      </c>
      <c r="B281" s="15" t="str">
        <v xml:space="preserve">OAA Title IIIE National Family Caregiver Support Program </v>
      </c>
      <c r="C281" s="15" t="str">
        <v>Respite</v>
      </c>
      <c r="D281" s="15" t="str">
        <v>There must be an unpaid caregiver (who is the service recipient) of an at-risk, frail individual at least sixty (60) years old or an individual of any age with a written diagnosis of Alzheimer’s disease or a related dementia.</v>
      </c>
      <c r="E28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81" s="15" t="str">
        <v>In the case of a caregiver service, the income level will be based on the care receiver’s income (the at-risk, frail individual at least sixty (60) years old or an individual of any age with a written diagnosis of Alzheimer’s disease or a related dementia).</v>
      </c>
      <c r="G281" s="15" t="str">
        <v>Taylor</v>
      </c>
      <c r="H281" s="15" t="str">
        <v>*Required - Please Make a Selection*</v>
      </c>
      <c r="I281" s="15" t="str">
        <v>http://www.wvseniorservices.gov/DocumentCenter/ProgramSpecificDocuments/tabid/92/Default.aspx</v>
      </c>
      <c r="U281" s="3"/>
    </row>
    <row r="282" spans="1:21" ht="75" x14ac:dyDescent="0.25">
      <c r="A282" s="15" t="str">
        <v>Taylor County Senior Citizens, Inc.</v>
      </c>
      <c r="B282" s="15" t="str">
        <v xml:space="preserve">OAA Title IIIE National Family Caregiver Support Program </v>
      </c>
      <c r="C282" s="15" t="str">
        <v>Training/Education, Caregiver Support</v>
      </c>
      <c r="D282" s="15" t="str">
        <v>There must be an unpaid caregiver (who is the service recipient) of an at-risk, frail individual at least sixty (60) years old or an individual of any age with a written diagnosis of Alzheimer’s disease or a related dementia.</v>
      </c>
      <c r="E282" s="15" t="str">
        <v>None</v>
      </c>
      <c r="F282" s="15" t="str">
        <v>Unpaid caregiver</v>
      </c>
      <c r="G282" s="15" t="str">
        <v>Taylor</v>
      </c>
      <c r="H282" s="15" t="str">
        <v>*Required - Please Make a Selection*</v>
      </c>
      <c r="I282" s="15" t="str">
        <v>http://www.wvseniorservices.gov/DocumentCenter/ProgramSpecificDocuments/tabid/92/Default.aspx</v>
      </c>
      <c r="U282" s="3"/>
    </row>
    <row r="283" spans="1:21" ht="45" x14ac:dyDescent="0.25">
      <c r="A283" s="15" t="str">
        <v>Taylor County Senior Citizens, Inc.</v>
      </c>
      <c r="B283" s="15" t="str">
        <v xml:space="preserve">OAA Title IIIE National Family Caregiver Support Program </v>
      </c>
      <c r="C283" s="15" t="str">
        <v>Information/Referral, Caregiver Support</v>
      </c>
      <c r="D283" s="15" t="str">
        <v>None</v>
      </c>
      <c r="E283" s="15" t="str">
        <v>None</v>
      </c>
      <c r="F283" s="15" t="str">
        <v>None</v>
      </c>
      <c r="G283" s="15" t="str">
        <v>Taylor</v>
      </c>
      <c r="H283" s="15" t="str">
        <v>*Required - Please Make a Selection*</v>
      </c>
      <c r="I283" s="15" t="str">
        <v>http://www.wvseniorservices.gov/DocumentCenter/ProgramSpecificDocuments/tabid/92/Default.aspx</v>
      </c>
      <c r="U283" s="3"/>
    </row>
    <row r="284" spans="1:21" ht="45" x14ac:dyDescent="0.25">
      <c r="A284" s="15" t="str">
        <v>Taylor County Senior Citizens, Inc.</v>
      </c>
      <c r="B284" s="15" t="str">
        <v xml:space="preserve">OAA Title IIIE National Family Caregiver Support Program </v>
      </c>
      <c r="C284" s="15" t="str">
        <v>Information/Referral, Caregiver Support</v>
      </c>
      <c r="D284" s="15" t="str">
        <v>None</v>
      </c>
      <c r="E284" s="15" t="str">
        <v>None</v>
      </c>
      <c r="F284" s="15" t="str">
        <v>None</v>
      </c>
      <c r="G284" s="15" t="str">
        <v>Taylor</v>
      </c>
      <c r="H284" s="15" t="str">
        <v>*Required - Please Make a Selection*</v>
      </c>
      <c r="I284" s="15" t="str">
        <v>http://www.wvseniorservices.gov/DocumentCenter/ProgramSpecificDocuments/tabid/92/Default.aspx</v>
      </c>
      <c r="U284" s="3"/>
    </row>
    <row r="285" spans="1:21" ht="75" x14ac:dyDescent="0.25">
      <c r="A285" s="15" t="str">
        <v>Taylor County Senior Citizens, Inc.</v>
      </c>
      <c r="B285" s="15" t="str">
        <v xml:space="preserve">OAA Title IIIE National Family Caregiver Support Program </v>
      </c>
      <c r="C285" s="15" t="str">
        <v>Caregiver Support</v>
      </c>
      <c r="D285" s="15" t="str">
        <v>Support group must target unpaid caregivers (who is the service recipient) of an at-risk, frail individual at least sixty (60) years old or an individual of any age with a written diagnosis of Alzheimer’s disease or a related dementia.</v>
      </c>
      <c r="E285" s="15" t="str">
        <v>None</v>
      </c>
      <c r="F285" s="15" t="str">
        <v>Unpaid caregiver</v>
      </c>
      <c r="G285" s="15" t="str">
        <v>Taylor</v>
      </c>
      <c r="H285" s="15" t="str">
        <v>*Required - Please Make a Selection*</v>
      </c>
      <c r="I285" s="15" t="str">
        <v>http://www.wvseniorservices.gov/DocumentCenter/ProgramSpecificDocuments/tabid/92/Default.aspx</v>
      </c>
      <c r="U285" s="3"/>
    </row>
    <row r="286" spans="1:21" ht="75" x14ac:dyDescent="0.25">
      <c r="A286" s="15" t="str">
        <v>Taylor County Senior Citizens, Inc.</v>
      </c>
      <c r="B286" s="15" t="str">
        <v xml:space="preserve">OAA Title IIIE Older Relative Caregivers (Grandparents and Other Elderly Relative Caregivers) </v>
      </c>
      <c r="C286" s="15" t="str">
        <v>Information/Referral, Caregiver Support</v>
      </c>
      <c r="D286" s="15" t="str">
        <v>The older relative caregiver must live with and be the primary unpaid caregiver for a child or an individual with a disability of any age; The older relative caregiver must be related to the individual they provide care for;</v>
      </c>
      <c r="E286" s="15" t="str">
        <v>None</v>
      </c>
      <c r="F286" s="15" t="str">
        <v>None</v>
      </c>
      <c r="G286" s="15" t="str">
        <v>Taylor</v>
      </c>
      <c r="H286" s="15" t="str">
        <v>*Required - Please Make a Selection*</v>
      </c>
      <c r="I286" s="15" t="str">
        <v>http://www.wvseniorservices.gov/DocumentCenter/ProgramSpecificDocuments/tabid/92/Default.aspx</v>
      </c>
      <c r="U286" s="3"/>
    </row>
    <row r="287" spans="1:21" ht="75" x14ac:dyDescent="0.25">
      <c r="A287" s="15" t="str">
        <v>Taylor County Senior Citizens, Inc.</v>
      </c>
      <c r="B287" s="15" t="str">
        <v xml:space="preserve">OAA Title IIIE Older Relative Caregivers (Grandparents and Other Elderly Relative Caregivers) </v>
      </c>
      <c r="C287" s="15" t="str">
        <v>Information/Referral, Caregiver Support</v>
      </c>
      <c r="D287" s="15" t="str">
        <v>The older relative caregiver must live with and be the primary unpaid caregiver for a child or an individual with a disability of any age; The older relative caregiver must be related to the individual they provide care for;</v>
      </c>
      <c r="E287" s="15" t="str">
        <v>None</v>
      </c>
      <c r="F287" s="15" t="str">
        <v>None</v>
      </c>
      <c r="G287" s="15" t="str">
        <v>Taylor</v>
      </c>
      <c r="H287" s="15" t="str">
        <v>*Required - Please Make a Selection*</v>
      </c>
      <c r="I287" s="15" t="str">
        <v>http://www.wvseniorservices.gov/DocumentCenter/ProgramSpecificDocuments/tabid/92/Default.aspx</v>
      </c>
      <c r="U287" s="3"/>
    </row>
    <row r="288" spans="1:21" ht="105" x14ac:dyDescent="0.25">
      <c r="A288" s="15" t="str">
        <v>Taylor County Senior Citizens, Inc.</v>
      </c>
      <c r="B288" s="15" t="str">
        <v xml:space="preserve">OAA Title IIIE Older Relative Caregivers (Grandparents and Other Elderly Relative Caregivers) </v>
      </c>
      <c r="C288" s="15" t="str">
        <v>Caregiver Support</v>
      </c>
      <c r="D28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88" s="15" t="str">
        <v>None</v>
      </c>
      <c r="F288" s="15" t="str">
        <v>None</v>
      </c>
      <c r="G288" s="15" t="str">
        <v>Taylor</v>
      </c>
      <c r="H288" s="15" t="str">
        <v>*Required - Please Make a Selection*</v>
      </c>
      <c r="I288" s="15" t="str">
        <v>http://www.wvseniorservices.gov/DocumentCenter/ProgramSpecificDocuments/tabid/92/Default.aspx</v>
      </c>
      <c r="U288" s="3"/>
    </row>
    <row r="289" spans="1:21" ht="105" x14ac:dyDescent="0.25">
      <c r="A289" s="15" t="str">
        <v>The Committee on Aging for Randolph County, Inc. </v>
      </c>
      <c r="B289" s="15" t="str">
        <v>FAIR RESPITE IN-HOME SERVICES (includes LIFE FAIR SERVICES)</v>
      </c>
      <c r="C289" s="15" t="str">
        <v>Respite</v>
      </c>
      <c r="D289" s="15" t="str">
        <v>Care recipient must have a written diagnosis of Alzheimer's disease or a related dementia</v>
      </c>
      <c r="E28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89" s="15" t="str">
        <v>Caregiver must be unpaid. The fee for FAIR services depends on the income of the person with dementia or, if married, the combined income of the care receiver and spouse.</v>
      </c>
      <c r="G289" s="15" t="str">
        <v>Randolph</v>
      </c>
      <c r="H289" s="15" t="str">
        <v>*Required - Please Make a Selection*</v>
      </c>
      <c r="I289" s="15" t="str">
        <v>http://www.wvseniorservices.gov/HelpatHome/FAIRFamilyAlzheimersInHomeRespite/tabid/75/Default.aspx</v>
      </c>
      <c r="U289" s="3"/>
    </row>
    <row r="290" spans="1:21" ht="180" x14ac:dyDescent="0.25">
      <c r="A290" s="15" t="str">
        <v>The Committee on Aging for Randolph County, Inc. </v>
      </c>
      <c r="B290" s="15" t="str">
        <v xml:space="preserve">OAA Title IIIE National Family Caregiver Support Program </v>
      </c>
      <c r="C290" s="15" t="str">
        <v>Respite</v>
      </c>
      <c r="D290" s="15" t="str">
        <v>There must be an unpaid caregiver (who is the service recipient) of an at-risk, frail individual at least sixty (60) years old or an individual of any age with a written diagnosis of Alzheimer’s disease or a related dementia.</v>
      </c>
      <c r="E29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90" s="15" t="str">
        <v>In the case of a caregiver service, the income level will be based on the care receiver’s income (the at-risk, frail individual at least sixty (60) years old or an individual of any age with a written diagnosis of Alzheimer’s disease or a related dementia).</v>
      </c>
      <c r="G290" s="15" t="str">
        <v>Randolph</v>
      </c>
      <c r="H290" s="15" t="str">
        <v>*Required - Please Make a Selection*</v>
      </c>
      <c r="I290" s="15" t="str">
        <v>http://www.wvseniorservices.gov/DocumentCenter/ProgramSpecificDocuments/tabid/92/Default.aspx</v>
      </c>
      <c r="U290" s="3"/>
    </row>
    <row r="291" spans="1:21" ht="75" x14ac:dyDescent="0.25">
      <c r="A291" s="15" t="str">
        <v>The Committee on Aging for Randolph County, Inc. </v>
      </c>
      <c r="B291" s="15" t="str">
        <v xml:space="preserve">OAA Title IIIE National Family Caregiver Support Program </v>
      </c>
      <c r="C291" s="15" t="str">
        <v>Training/Education, Caregiver Support</v>
      </c>
      <c r="D291" s="15" t="str">
        <v>There must be an unpaid caregiver (who is the service recipient) of an at-risk, frail individual at least sixty (60) years old or an individual of any age with a written diagnosis of Alzheimer’s disease or a related dementia.</v>
      </c>
      <c r="E291" s="15" t="str">
        <v>None</v>
      </c>
      <c r="F291" s="15" t="str">
        <v>Unpaid caregiver</v>
      </c>
      <c r="G291" s="15" t="str">
        <v>Randolph</v>
      </c>
      <c r="H291" s="15" t="str">
        <v>*Required - Please Make a Selection*</v>
      </c>
      <c r="I291" s="15" t="str">
        <v>http://www.wvseniorservices.gov/DocumentCenter/ProgramSpecificDocuments/tabid/92/Default.aspx</v>
      </c>
      <c r="U291" s="3"/>
    </row>
    <row r="292" spans="1:21" ht="60" x14ac:dyDescent="0.25">
      <c r="A292" s="15" t="str">
        <v>The Committee on Aging for Randolph County, Inc. </v>
      </c>
      <c r="B292" s="15" t="str">
        <v xml:space="preserve">OAA Title IIIE National Family Caregiver Support Program </v>
      </c>
      <c r="C292" s="15" t="str">
        <v>Information/Referral, Caregiver Support</v>
      </c>
      <c r="D292" s="15" t="str">
        <v>None</v>
      </c>
      <c r="E292" s="15" t="str">
        <v>None</v>
      </c>
      <c r="F292" s="15" t="str">
        <v>None</v>
      </c>
      <c r="G292" s="15" t="str">
        <v>Randolph</v>
      </c>
      <c r="H292" s="15" t="str">
        <v>*Required - Please Make a Selection*</v>
      </c>
      <c r="I292" s="15" t="str">
        <v>http://www.wvseniorservices.gov/DocumentCenter/ProgramSpecificDocuments/tabid/92/Default.aspx</v>
      </c>
      <c r="U292" s="3"/>
    </row>
    <row r="293" spans="1:21" ht="60" x14ac:dyDescent="0.25">
      <c r="A293" s="15" t="str">
        <v>The Committee on Aging for Randolph County, Inc. </v>
      </c>
      <c r="B293" s="15" t="str">
        <v xml:space="preserve">OAA Title IIIE National Family Caregiver Support Program </v>
      </c>
      <c r="C293" s="15" t="str">
        <v>Information/Referral, Caregiver Support</v>
      </c>
      <c r="D293" s="15" t="str">
        <v>None</v>
      </c>
      <c r="E293" s="15" t="str">
        <v>None</v>
      </c>
      <c r="F293" s="15" t="str">
        <v>None</v>
      </c>
      <c r="G293" s="15" t="str">
        <v>Randolph</v>
      </c>
      <c r="H293" s="15" t="str">
        <v>*Required - Please Make a Selection*</v>
      </c>
      <c r="I293" s="15" t="str">
        <v>http://www.wvseniorservices.gov/DocumentCenter/ProgramSpecificDocuments/tabid/92/Default.aspx</v>
      </c>
      <c r="U293" s="3"/>
    </row>
    <row r="294" spans="1:21" ht="75" x14ac:dyDescent="0.25">
      <c r="A294" s="15" t="str">
        <v>The Committee on Aging for Randolph County, Inc. </v>
      </c>
      <c r="B294" s="15" t="str">
        <v xml:space="preserve">OAA Title IIIE National Family Caregiver Support Program </v>
      </c>
      <c r="C294" s="15" t="str">
        <v>Caregiver Support</v>
      </c>
      <c r="D294" s="15" t="str">
        <v>Support group must target unpaid caregivers (who is the service recipient) of an at-risk, frail individual at least sixty (60) years old or an individual of any age with a written diagnosis of Alzheimer’s disease or a related dementia.</v>
      </c>
      <c r="E294" s="15" t="str">
        <v>None</v>
      </c>
      <c r="F294" s="15" t="str">
        <v>Unpaid caregiver</v>
      </c>
      <c r="G294" s="15" t="str">
        <v>Randolph</v>
      </c>
      <c r="H294" s="15" t="str">
        <v>*Required - Please Make a Selection*</v>
      </c>
      <c r="I294" s="15" t="str">
        <v>http://www.wvseniorservices.gov/DocumentCenter/ProgramSpecificDocuments/tabid/92/Default.aspx</v>
      </c>
      <c r="U294" s="3"/>
    </row>
    <row r="295" spans="1:21" ht="75" x14ac:dyDescent="0.25">
      <c r="A295" s="15" t="str">
        <v>The Committee on Aging for Randolph County, Inc. </v>
      </c>
      <c r="B295" s="15" t="str">
        <v xml:space="preserve">OAA Title IIIE Older Relative Caregivers (Grandparents and Other Elderly Relative Caregivers) </v>
      </c>
      <c r="C295" s="15" t="str">
        <v>Information/Referral, Caregiver Support</v>
      </c>
      <c r="D295" s="15" t="str">
        <v>The older relative caregiver must live with and be the primary unpaid caregiver for a child or an individual with a disability of any age; The older relative caregiver must be related to the individual they provide care for;</v>
      </c>
      <c r="E295" s="15" t="str">
        <v>None</v>
      </c>
      <c r="F295" s="15" t="str">
        <v>None</v>
      </c>
      <c r="G295" s="15" t="str">
        <v>Randolph</v>
      </c>
      <c r="H295" s="15" t="str">
        <v>*Required - Please Make a Selection*</v>
      </c>
      <c r="I295" s="15" t="str">
        <v>http://www.wvseniorservices.gov/DocumentCenter/ProgramSpecificDocuments/tabid/92/Default.aspx</v>
      </c>
      <c r="U295" s="3"/>
    </row>
    <row r="296" spans="1:21" ht="75" x14ac:dyDescent="0.25">
      <c r="A296" s="15" t="str">
        <v>The Committee on Aging for Randolph County, Inc. </v>
      </c>
      <c r="B296" s="15" t="str">
        <v xml:space="preserve">OAA Title IIIE Older Relative Caregivers (Grandparents and Other Elderly Relative Caregivers) </v>
      </c>
      <c r="C296" s="15" t="str">
        <v>Information/Referral, Caregiver Support</v>
      </c>
      <c r="D296" s="15" t="str">
        <v>The older relative caregiver must live with and be the primary unpaid caregiver for a child or an individual with a disability of any age; The older relative caregiver must be related to the individual they provide care for;</v>
      </c>
      <c r="E296" s="15" t="str">
        <v>None</v>
      </c>
      <c r="F296" s="15" t="str">
        <v>None</v>
      </c>
      <c r="G296" s="15" t="str">
        <v>Randolph</v>
      </c>
      <c r="H296" s="15" t="str">
        <v>*Required - Please Make a Selection*</v>
      </c>
      <c r="I296" s="15" t="str">
        <v>http://www.wvseniorservices.gov/DocumentCenter/ProgramSpecificDocuments/tabid/92/Default.aspx</v>
      </c>
      <c r="U296" s="3"/>
    </row>
    <row r="297" spans="1:21" ht="105" x14ac:dyDescent="0.25">
      <c r="A297" s="15" t="str">
        <v>The Committee on Aging for Randolph County, Inc. </v>
      </c>
      <c r="B297" s="15" t="str">
        <v xml:space="preserve">OAA Title IIIE Older Relative Caregivers (Grandparents and Other Elderly Relative Caregivers) </v>
      </c>
      <c r="C297" s="15" t="str">
        <v>Caregiver Support</v>
      </c>
      <c r="D29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97" s="15" t="str">
        <v>None</v>
      </c>
      <c r="F297" s="15" t="str">
        <v>None</v>
      </c>
      <c r="G297" s="15" t="str">
        <v>Randolph</v>
      </c>
      <c r="H297" s="15" t="str">
        <v>*Required - Please Make a Selection*</v>
      </c>
      <c r="I297" s="15" t="str">
        <v>http://www.wvseniorservices.gov/DocumentCenter/ProgramSpecificDocuments/tabid/92/Default.aspx</v>
      </c>
      <c r="U297" s="3"/>
    </row>
    <row r="298" spans="1:21" ht="105" x14ac:dyDescent="0.25">
      <c r="A298" s="15" t="str">
        <v>Tucker County Senior Citizens, Inc.</v>
      </c>
      <c r="B298" s="15" t="str">
        <v>FAIR RESPITE IN-HOME SERVICES (includes LIFE FAIR SERVICES)</v>
      </c>
      <c r="C298" s="15" t="str">
        <v>Respite</v>
      </c>
      <c r="D298" s="15" t="str">
        <v>Care recipient must have a written diagnosis of Alzheimer's disease or a related dementia</v>
      </c>
      <c r="E29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98" s="15" t="str">
        <v>Caregiver must be unpaid. The fee for FAIR services depends on the income of the person with dementia or, if married, the combined income of the care receiver and spouse.</v>
      </c>
      <c r="G298" s="15" t="str">
        <v>Tucker</v>
      </c>
      <c r="H298" s="15" t="str">
        <v>*Required - Please Make a Selection*</v>
      </c>
      <c r="I298" s="15" t="str">
        <v>http://www.wvseniorservices.gov/HelpatHome/FAIRFamilyAlzheimersInHomeRespite/tabid/75/Default.aspx</v>
      </c>
      <c r="U298" s="3"/>
    </row>
    <row r="299" spans="1:21" ht="180" x14ac:dyDescent="0.25">
      <c r="A299" s="15" t="str">
        <v>Tucker County Senior Citizens, Inc.</v>
      </c>
      <c r="B299" s="15" t="str">
        <v xml:space="preserve">OAA Title IIIE National Family Caregiver Support Program </v>
      </c>
      <c r="C299" s="15" t="str">
        <v>Respite</v>
      </c>
      <c r="D299" s="15" t="str">
        <v>There must be an unpaid caregiver (who is the service recipient) of an at-risk, frail individual at least sixty (60) years old or an individual of any age with a written diagnosis of Alzheimer’s disease or a related dementia.</v>
      </c>
      <c r="E29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99" s="15" t="str">
        <v>In the case of a caregiver service, the income level will be based on the care receiver’s income (the at-risk, frail individual at least sixty (60) years old or an individual of any age with a written diagnosis of Alzheimer’s disease or a related dementia).</v>
      </c>
      <c r="G299" s="15" t="str">
        <v>Tucker</v>
      </c>
      <c r="H299" s="15" t="str">
        <v>*Required - Please Make a Selection*</v>
      </c>
      <c r="I299" s="15" t="str">
        <v>http://www.wvseniorservices.gov/DocumentCenter/ProgramSpecificDocuments/tabid/92/Default.aspx</v>
      </c>
      <c r="U299" s="3"/>
    </row>
    <row r="300" spans="1:21" ht="75" x14ac:dyDescent="0.25">
      <c r="A300" s="15" t="str">
        <v>Tucker County Senior Citizens, Inc.</v>
      </c>
      <c r="B300" s="15" t="str">
        <v xml:space="preserve">OAA Title IIIE National Family Caregiver Support Program </v>
      </c>
      <c r="C300" s="15" t="str">
        <v>Training/Education, Caregiver Support</v>
      </c>
      <c r="D300" s="15" t="str">
        <v>There must be an unpaid caregiver (who is the service recipient) of an at-risk, frail individual at least sixty (60) years old or an individual of any age with a written diagnosis of Alzheimer’s disease or a related dementia.</v>
      </c>
      <c r="E300" s="15" t="str">
        <v>None</v>
      </c>
      <c r="F300" s="15" t="str">
        <v>Unpaid caregiver</v>
      </c>
      <c r="G300" s="15" t="str">
        <v>Tucker</v>
      </c>
      <c r="H300" s="15" t="str">
        <v>*Required - Please Make a Selection*</v>
      </c>
      <c r="I300" s="15" t="str">
        <v>http://www.wvseniorservices.gov/DocumentCenter/ProgramSpecificDocuments/tabid/92/Default.aspx</v>
      </c>
      <c r="U300" s="3"/>
    </row>
    <row r="301" spans="1:21" ht="45" x14ac:dyDescent="0.25">
      <c r="A301" s="15" t="str">
        <v>Tucker County Senior Citizens, Inc.</v>
      </c>
      <c r="B301" s="15" t="str">
        <v xml:space="preserve">OAA Title IIIE National Family Caregiver Support Program </v>
      </c>
      <c r="C301" s="15" t="str">
        <v>Information/Referral, Caregiver Support</v>
      </c>
      <c r="D301" s="15" t="str">
        <v>None</v>
      </c>
      <c r="E301" s="15" t="str">
        <v>None</v>
      </c>
      <c r="F301" s="15" t="str">
        <v>None</v>
      </c>
      <c r="G301" s="15" t="str">
        <v>Tucker</v>
      </c>
      <c r="H301" s="15" t="str">
        <v>*Required - Please Make a Selection*</v>
      </c>
      <c r="I301" s="15" t="str">
        <v>http://www.wvseniorservices.gov/DocumentCenter/ProgramSpecificDocuments/tabid/92/Default.aspx</v>
      </c>
      <c r="U301" s="3"/>
    </row>
    <row r="302" spans="1:21" ht="45" x14ac:dyDescent="0.25">
      <c r="A302" s="15" t="str">
        <v>Tucker County Senior Citizens, Inc.</v>
      </c>
      <c r="B302" s="15" t="str">
        <v xml:space="preserve">OAA Title IIIE National Family Caregiver Support Program </v>
      </c>
      <c r="C302" s="15" t="str">
        <v>Information/Referral, Caregiver Support</v>
      </c>
      <c r="D302" s="15" t="str">
        <v>None</v>
      </c>
      <c r="E302" s="15" t="str">
        <v>None</v>
      </c>
      <c r="F302" s="15" t="str">
        <v>None</v>
      </c>
      <c r="G302" s="15" t="str">
        <v>Tucker</v>
      </c>
      <c r="H302" s="15" t="str">
        <v>*Required - Please Make a Selection*</v>
      </c>
      <c r="I302" s="15" t="str">
        <v>http://www.wvseniorservices.gov/DocumentCenter/ProgramSpecificDocuments/tabid/92/Default.aspx</v>
      </c>
      <c r="U302" s="3"/>
    </row>
    <row r="303" spans="1:21" ht="75" x14ac:dyDescent="0.25">
      <c r="A303" s="15" t="str">
        <v>Tucker County Senior Citizens, Inc.</v>
      </c>
      <c r="B303" s="15" t="str">
        <v xml:space="preserve">OAA Title IIIE National Family Caregiver Support Program </v>
      </c>
      <c r="C303" s="15" t="str">
        <v>Caregiver Support</v>
      </c>
      <c r="D303" s="15" t="str">
        <v>Support group must target unpaid caregivers (who is the service recipient) of an at-risk, frail individual at least sixty (60) years old or an individual of any age with a written diagnosis of Alzheimer’s disease or a related dementia.</v>
      </c>
      <c r="E303" s="15" t="str">
        <v>None</v>
      </c>
      <c r="F303" s="15" t="str">
        <v>Unpaid caregiver</v>
      </c>
      <c r="G303" s="15" t="str">
        <v>Tucker</v>
      </c>
      <c r="H303" s="15" t="str">
        <v>*Required - Please Make a Selection*</v>
      </c>
      <c r="I303" s="15" t="str">
        <v>http://www.wvseniorservices.gov/DocumentCenter/ProgramSpecificDocuments/tabid/92/Default.aspx</v>
      </c>
      <c r="U303" s="3"/>
    </row>
    <row r="304" spans="1:21" ht="75" x14ac:dyDescent="0.25">
      <c r="A304" s="15" t="str">
        <v>Tucker County Senior Citizens, Inc.</v>
      </c>
      <c r="B304" s="15" t="str">
        <v xml:space="preserve">OAA Title IIIE Older Relative Caregivers (Grandparents and Other Elderly Relative Caregivers) </v>
      </c>
      <c r="C304" s="15" t="str">
        <v>Information/Referral, Caregiver Support</v>
      </c>
      <c r="D304" s="15" t="str">
        <v>The older relative caregiver must live with and be the primary unpaid caregiver for a child or an individual with a disability of any age; The older relative caregiver must be related to the individual they provide care for;</v>
      </c>
      <c r="E304" s="15" t="str">
        <v>None</v>
      </c>
      <c r="F304" s="15" t="str">
        <v>None</v>
      </c>
      <c r="G304" s="15" t="str">
        <v>Tucker</v>
      </c>
      <c r="H304" s="15" t="str">
        <v>*Required - Please Make a Selection*</v>
      </c>
      <c r="I304" s="15" t="str">
        <v>http://www.wvseniorservices.gov/DocumentCenter/ProgramSpecificDocuments/tabid/92/Default.aspx</v>
      </c>
      <c r="U304" s="3"/>
    </row>
    <row r="305" spans="1:21" ht="75" x14ac:dyDescent="0.25">
      <c r="A305" s="15" t="str">
        <v>Tucker County Senior Citizens, Inc.</v>
      </c>
      <c r="B305" s="15" t="str">
        <v xml:space="preserve">OAA Title IIIE Older Relative Caregivers (Grandparents and Other Elderly Relative Caregivers) </v>
      </c>
      <c r="C305" s="15" t="str">
        <v>Information/Referral, Caregiver Support</v>
      </c>
      <c r="D305" s="15" t="str">
        <v>The older relative caregiver must live with and be the primary unpaid caregiver for a child or an individual with a disability of any age; The older relative caregiver must be related to the individual they provide care for;</v>
      </c>
      <c r="E305" s="15" t="str">
        <v>None</v>
      </c>
      <c r="F305" s="15" t="str">
        <v>None</v>
      </c>
      <c r="G305" s="15" t="str">
        <v>Tucker</v>
      </c>
      <c r="H305" s="15" t="str">
        <v>*Required - Please Make a Selection*</v>
      </c>
      <c r="I305" s="15" t="str">
        <v>http://www.wvseniorservices.gov/DocumentCenter/ProgramSpecificDocuments/tabid/92/Default.aspx</v>
      </c>
      <c r="U305" s="3"/>
    </row>
    <row r="306" spans="1:21" ht="105" x14ac:dyDescent="0.25">
      <c r="A306" s="15" t="str">
        <v>Tucker County Senior Citizens, Inc.</v>
      </c>
      <c r="B306" s="15" t="str">
        <v xml:space="preserve">OAA Title IIIE Older Relative Caregivers (Grandparents and Other Elderly Relative Caregivers) </v>
      </c>
      <c r="C306" s="15" t="str">
        <v>Caregiver Support</v>
      </c>
      <c r="D30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06" s="15" t="str">
        <v>None</v>
      </c>
      <c r="F306" s="15" t="str">
        <v>None</v>
      </c>
      <c r="G306" s="15" t="str">
        <v>Tucker</v>
      </c>
      <c r="H306" s="15" t="str">
        <v>*Required - Please Make a Selection*</v>
      </c>
      <c r="I306" s="15" t="str">
        <v>http://www.wvseniorservices.gov/DocumentCenter/ProgramSpecificDocuments/tabid/92/Default.aspx</v>
      </c>
      <c r="U306" s="3"/>
    </row>
    <row r="307" spans="1:21" ht="105" x14ac:dyDescent="0.25">
      <c r="A307" s="15" t="str">
        <v>Upshur County Senior Citizens Opportunity Center, Inc.</v>
      </c>
      <c r="B307" s="15" t="str">
        <v>FAIR RESPITE IN-HOME SERVICES (includes LIFE FAIR SERVICES)</v>
      </c>
      <c r="C307" s="15" t="str">
        <v>Respite</v>
      </c>
      <c r="D307" s="15" t="str">
        <v>Care recipient must have a written diagnosis of Alzheimer's disease or a related dementia</v>
      </c>
      <c r="E30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07" s="15" t="str">
        <v>Caregiver must be unpaid. The fee for FAIR services depends on the income of the person with dementia or, if married, the combined income of the care receiver and spouse.</v>
      </c>
      <c r="G307" s="15" t="str">
        <v>Upshur</v>
      </c>
      <c r="H307" s="15" t="str">
        <v>*Required - Please Make a Selection*</v>
      </c>
      <c r="I307" s="15" t="str">
        <v>http://www.wvseniorservices.gov/HelpatHome/FAIRFamilyAlzheimersInHomeRespite/tabid/75/Default.aspx</v>
      </c>
      <c r="U307" s="3"/>
    </row>
    <row r="308" spans="1:21" ht="180" x14ac:dyDescent="0.25">
      <c r="A308" s="15" t="str">
        <v>Upshur County Senior Citizens Opportunity Center, Inc.</v>
      </c>
      <c r="B308" s="15" t="str">
        <v xml:space="preserve">OAA Title IIIE National Family Caregiver Support Program </v>
      </c>
      <c r="C308" s="15" t="str">
        <v>Respite</v>
      </c>
      <c r="D308" s="15" t="str">
        <v>There must be an unpaid caregiver (who is the service recipient) of an at-risk, frail individual at least sixty (60) years old or an individual of any age with a written diagnosis of Alzheimer’s disease or a related dementia.</v>
      </c>
      <c r="E30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08" s="15" t="str">
        <v>In the case of a caregiver service, the income level will be based on the care receiver’s income (the at-risk, frail individual at least sixty (60) years old or an individual of any age with a written diagnosis of Alzheimer’s disease or a related dementia).</v>
      </c>
      <c r="G308" s="15" t="str">
        <v>Upshur</v>
      </c>
      <c r="H308" s="15" t="str">
        <v>*Required - Please Make a Selection*</v>
      </c>
      <c r="I308" s="15" t="str">
        <v>http://www.wvseniorservices.gov/DocumentCenter/ProgramSpecificDocuments/tabid/92/Default.aspx</v>
      </c>
      <c r="U308" s="3"/>
    </row>
    <row r="309" spans="1:21" ht="75" x14ac:dyDescent="0.25">
      <c r="A309" s="15" t="str">
        <v>Upshur County Senior Citizens Opportunity Center, Inc.</v>
      </c>
      <c r="B309" s="15" t="str">
        <v xml:space="preserve">OAA Title IIIE National Family Caregiver Support Program </v>
      </c>
      <c r="C309" s="15" t="str">
        <v>Training/Education, Caregiver Support</v>
      </c>
      <c r="D309" s="15" t="str">
        <v>There must be an unpaid caregiver (who is the service recipient) of an at-risk, frail individual at least sixty (60) years old or an individual of any age with a written diagnosis of Alzheimer’s disease or a related dementia.</v>
      </c>
      <c r="E309" s="15" t="str">
        <v>None</v>
      </c>
      <c r="F309" s="15" t="str">
        <v>Unpaid caregiver</v>
      </c>
      <c r="G309" s="15" t="str">
        <v>Upshur</v>
      </c>
      <c r="H309" s="15" t="str">
        <v>*Required - Please Make a Selection*</v>
      </c>
      <c r="I309" s="15" t="str">
        <v>http://www.wvseniorservices.gov/DocumentCenter/ProgramSpecificDocuments/tabid/92/Default.aspx</v>
      </c>
      <c r="U309" s="3"/>
    </row>
    <row r="310" spans="1:21" ht="60" x14ac:dyDescent="0.25">
      <c r="A310" s="15" t="str">
        <v>Upshur County Senior Citizens Opportunity Center, Inc.</v>
      </c>
      <c r="B310" s="15" t="str">
        <v xml:space="preserve">OAA Title IIIE National Family Caregiver Support Program </v>
      </c>
      <c r="C310" s="15" t="str">
        <v>Information/Referral, Caregiver Support</v>
      </c>
      <c r="D310" s="15" t="str">
        <v>None</v>
      </c>
      <c r="E310" s="15" t="str">
        <v>None</v>
      </c>
      <c r="F310" s="15" t="str">
        <v>None</v>
      </c>
      <c r="G310" s="15" t="str">
        <v>Upshur</v>
      </c>
      <c r="H310" s="15" t="str">
        <v>*Required - Please Make a Selection*</v>
      </c>
      <c r="I310" s="15" t="str">
        <v>http://www.wvseniorservices.gov/DocumentCenter/ProgramSpecificDocuments/tabid/92/Default.aspx</v>
      </c>
      <c r="U310" s="3"/>
    </row>
    <row r="311" spans="1:21" ht="60" x14ac:dyDescent="0.25">
      <c r="A311" s="15" t="str">
        <v>Upshur County Senior Citizens Opportunity Center, Inc.</v>
      </c>
      <c r="B311" s="15" t="str">
        <v xml:space="preserve">OAA Title IIIE National Family Caregiver Support Program </v>
      </c>
      <c r="C311" s="15" t="str">
        <v>Information/Referral, Caregiver Support</v>
      </c>
      <c r="D311" s="15" t="str">
        <v>None</v>
      </c>
      <c r="E311" s="15" t="str">
        <v>None</v>
      </c>
      <c r="F311" s="15" t="str">
        <v>None</v>
      </c>
      <c r="G311" s="15" t="str">
        <v>Upshur</v>
      </c>
      <c r="H311" s="15" t="str">
        <v>*Required - Please Make a Selection*</v>
      </c>
      <c r="I311" s="15" t="str">
        <v>http://www.wvseniorservices.gov/DocumentCenter/ProgramSpecificDocuments/tabid/92/Default.aspx</v>
      </c>
      <c r="U311" s="3"/>
    </row>
    <row r="312" spans="1:21" ht="75" x14ac:dyDescent="0.25">
      <c r="A312" s="15" t="str">
        <v>Upshur County Senior Citizens Opportunity Center, Inc.</v>
      </c>
      <c r="B312" s="15" t="str">
        <v xml:space="preserve">OAA Title IIIE National Family Caregiver Support Program </v>
      </c>
      <c r="C312" s="15" t="str">
        <v>Caregiver Support</v>
      </c>
      <c r="D312" s="15" t="str">
        <v>Support group must target unpaid caregivers (who is the service recipient) of an at-risk, frail individual at least sixty (60) years old or an individual of any age with a written diagnosis of Alzheimer’s disease or a related dementia.</v>
      </c>
      <c r="E312" s="15" t="str">
        <v>None</v>
      </c>
      <c r="F312" s="15" t="str">
        <v>Unpaid caregiver</v>
      </c>
      <c r="G312" s="15" t="str">
        <v>Upshur</v>
      </c>
      <c r="H312" s="15" t="str">
        <v>*Required - Please Make a Selection*</v>
      </c>
      <c r="I312" s="15" t="str">
        <v>http://www.wvseniorservices.gov/DocumentCenter/ProgramSpecificDocuments/tabid/92/Default.aspx</v>
      </c>
      <c r="U312" s="3"/>
    </row>
    <row r="313" spans="1:21" ht="75" x14ac:dyDescent="0.25">
      <c r="A313" s="15" t="str">
        <v>Upshur County Senior Citizens Opportunity Center, Inc.</v>
      </c>
      <c r="B313" s="15" t="str">
        <v xml:space="preserve">OAA Title IIIE Older Relative Caregivers (Grandparents and Other Elderly Relative Caregivers) </v>
      </c>
      <c r="C313" s="15" t="str">
        <v>Information/Referral, Caregiver Support</v>
      </c>
      <c r="D313" s="15" t="str">
        <v>The older relative caregiver must live with and be the primary unpaid caregiver for a child or an individual with a disability of any age; The older relative caregiver must be related to the individual they provide care for;</v>
      </c>
      <c r="E313" s="15" t="str">
        <v>None</v>
      </c>
      <c r="F313" s="15" t="str">
        <v>None</v>
      </c>
      <c r="G313" s="15" t="str">
        <v>Upshur</v>
      </c>
      <c r="H313" s="15" t="str">
        <v>*Required - Please Make a Selection*</v>
      </c>
      <c r="I313" s="15" t="str">
        <v>http://www.wvseniorservices.gov/DocumentCenter/ProgramSpecificDocuments/tabid/92/Default.aspx</v>
      </c>
      <c r="U313" s="3"/>
    </row>
    <row r="314" spans="1:21" ht="75" x14ac:dyDescent="0.25">
      <c r="A314" s="15" t="str">
        <v>Upshur County Senior Citizens Opportunity Center, Inc.</v>
      </c>
      <c r="B314" s="15" t="str">
        <v xml:space="preserve">OAA Title IIIE Older Relative Caregivers (Grandparents and Other Elderly Relative Caregivers) </v>
      </c>
      <c r="C314" s="15" t="str">
        <v>Information/Referral, Caregiver Support</v>
      </c>
      <c r="D314" s="15" t="str">
        <v>The older relative caregiver must live with and be the primary unpaid caregiver for a child or an individual with a disability of any age; The older relative caregiver must be related to the individual they provide care for;</v>
      </c>
      <c r="E314" s="15" t="str">
        <v>None</v>
      </c>
      <c r="F314" s="15" t="str">
        <v>None</v>
      </c>
      <c r="G314" s="15" t="str">
        <v>Upshur</v>
      </c>
      <c r="H314" s="15" t="str">
        <v>*Required - Please Make a Selection*</v>
      </c>
      <c r="I314" s="15" t="str">
        <v>http://www.wvseniorservices.gov/DocumentCenter/ProgramSpecificDocuments/tabid/92/Default.aspx</v>
      </c>
      <c r="U314" s="3"/>
    </row>
    <row r="315" spans="1:21" ht="105" x14ac:dyDescent="0.25">
      <c r="A315" s="15" t="str">
        <v>Upshur County Senior Citizens Opportunity Center, Inc.</v>
      </c>
      <c r="B315" s="15" t="str">
        <v xml:space="preserve">OAA Title IIIE Older Relative Caregivers (Grandparents and Other Elderly Relative Caregivers) </v>
      </c>
      <c r="C315" s="15" t="str">
        <v>Caregiver Support</v>
      </c>
      <c r="D315"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15" s="15" t="str">
        <v>None</v>
      </c>
      <c r="F315" s="15" t="str">
        <v>None</v>
      </c>
      <c r="G315" s="15" t="str">
        <v>Upshur</v>
      </c>
      <c r="H315" s="15" t="str">
        <v>*Required - Please Make a Selection*</v>
      </c>
      <c r="I315" s="15" t="str">
        <v>http://www.wvseniorservices.gov/DocumentCenter/ProgramSpecificDocuments/tabid/92/Default.aspx</v>
      </c>
      <c r="U315" s="3"/>
    </row>
    <row r="316" spans="1:21" ht="105" x14ac:dyDescent="0.25">
      <c r="A316" s="15" t="str">
        <v>Boone County Community Organization</v>
      </c>
      <c r="B316" s="15" t="str">
        <v>FAIR RESPITE CONGREGATE SERVICES (includes LIFE FAIR SERVICES)</v>
      </c>
      <c r="C316" s="15" t="str">
        <v>Respite</v>
      </c>
      <c r="D316" s="15" t="str">
        <v>Care recipient must have a written diagnosis of Alzheimer's disease or a related dementia</v>
      </c>
      <c r="E31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16" s="15" t="str">
        <v>Caregiver must be unpaid. The fee for FAIR services depends on the income of the person with dementia or, if married, the combined income of the care receiver and spouse.</v>
      </c>
      <c r="G316" s="15" t="str">
        <v>Boone</v>
      </c>
      <c r="H316" s="15" t="str">
        <v>*Required - Please Make a Selection*</v>
      </c>
      <c r="I316" s="15" t="str">
        <v>http://www.wvseniorservices.gov/HelpatHome/FAIRFamilyAlzheimersInHomeRespite/tabid/75/Default.aspx</v>
      </c>
      <c r="U316" s="3"/>
    </row>
    <row r="317" spans="1:21" ht="105" x14ac:dyDescent="0.25">
      <c r="A317" s="15" t="str">
        <v>Boone County Community Organization</v>
      </c>
      <c r="B317" s="15" t="str">
        <v>FAIR RESPITE IN-HOME SERVICES (includes LIFE FAIR SERVICES)</v>
      </c>
      <c r="C317" s="15" t="str">
        <v>Respite</v>
      </c>
      <c r="D317" s="15" t="str">
        <v>Care recipient must have a written diagnosis of Alzheimer's disease or a related dementia</v>
      </c>
      <c r="E31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17" s="15" t="str">
        <v>Caregiver must be unpaid. The fee for FAIR services depends on the income of the person with dementia or, if married, the combined income of the care receiver and spouse.</v>
      </c>
      <c r="G317" s="15" t="str">
        <v>Boone</v>
      </c>
      <c r="H317" s="15" t="str">
        <v>*Required - Please Make a Selection*</v>
      </c>
      <c r="I317" s="15" t="str">
        <v>http://www.wvseniorservices.gov/HelpatHome/FAIRFamilyAlzheimersInHomeRespite/tabid/75/Default.aspx</v>
      </c>
      <c r="U317" s="3"/>
    </row>
    <row r="318" spans="1:21" ht="180" x14ac:dyDescent="0.25">
      <c r="A318" s="15" t="str">
        <v>Boone County Community Organization</v>
      </c>
      <c r="B318" s="15" t="str">
        <v xml:space="preserve">OAA Title IIIE National Family Caregiver Support Program </v>
      </c>
      <c r="C318" s="15" t="str">
        <v>Respite</v>
      </c>
      <c r="D318" s="15" t="str">
        <v>There must be an unpaid caregiver (who is the service recipient) of an at-risk, frail individual at least sixty (60) years old or an individual of any age with a written diagnosis of Alzheimer’s disease or a related dementia.</v>
      </c>
      <c r="E31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18"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18" s="15" t="str">
        <v>Boone</v>
      </c>
      <c r="H318" s="15" t="str">
        <v>*Required - Please Make a Selection*</v>
      </c>
      <c r="I318" s="15" t="str">
        <v>http://www.wvseniorservices.gov/DocumentCenter/ProgramSpecificDocuments/tabid/92/Default.aspx</v>
      </c>
      <c r="U318" s="3"/>
    </row>
    <row r="319" spans="1:21" ht="180" x14ac:dyDescent="0.25">
      <c r="A319" s="15" t="str">
        <v>Boone County Community Organization</v>
      </c>
      <c r="B319" s="15" t="str">
        <v xml:space="preserve">OAA Title IIIE National Family Caregiver Support Program </v>
      </c>
      <c r="C319" s="15" t="str">
        <v>Respite</v>
      </c>
      <c r="D319" s="15" t="str">
        <v>There must be an unpaid caregiver (who is the service recipient) of an at-risk, frail individual at least sixty (60) years old or an individual of any age with a written diagnosis of Alzheimer’s disease or a related dementia.</v>
      </c>
      <c r="E31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19" s="15" t="str">
        <v>In the case of a caregiver service, the income level will be based on the care receiver’s income (the at-risk, frail individual at least sixty (60) years old or an individual of any age with a written diagnosis of Alzheimer’s disease or a related dementia).</v>
      </c>
      <c r="G319" s="15" t="str">
        <v>Boone</v>
      </c>
      <c r="H319" s="15" t="str">
        <v>*Required - Please Make a Selection*</v>
      </c>
      <c r="I319" s="15" t="str">
        <v>http://www.wvseniorservices.gov/DocumentCenter/ProgramSpecificDocuments/tabid/92/Default.aspx</v>
      </c>
      <c r="U319" s="3"/>
    </row>
    <row r="320" spans="1:21" ht="75" x14ac:dyDescent="0.25">
      <c r="A320" s="15" t="str">
        <v>Boone County Community Organization</v>
      </c>
      <c r="B320" s="15" t="str">
        <v xml:space="preserve">OAA Title IIIE National Family Caregiver Support Program </v>
      </c>
      <c r="C320" s="15" t="str">
        <v>Training/Education, Caregiver Support</v>
      </c>
      <c r="D320" s="15" t="str">
        <v>There must be an unpaid caregiver (who is the service recipient) of an at-risk, frail individual at least sixty (60) years old or an individual of any age with a written diagnosis of Alzheimer’s disease or a related dementia.</v>
      </c>
      <c r="E320" s="15" t="str">
        <v>None</v>
      </c>
      <c r="F320" s="15" t="str">
        <v>Unpaid caregiver</v>
      </c>
      <c r="G320" s="15" t="str">
        <v>Boone</v>
      </c>
      <c r="H320" s="15" t="str">
        <v>*Required - Please Make a Selection*</v>
      </c>
      <c r="I320" s="15" t="str">
        <v>http://www.wvseniorservices.gov/DocumentCenter/ProgramSpecificDocuments/tabid/92/Default.aspx</v>
      </c>
      <c r="U320" s="3"/>
    </row>
    <row r="321" spans="1:21" ht="45" x14ac:dyDescent="0.25">
      <c r="A321" s="15" t="str">
        <v>Boone County Community Organization</v>
      </c>
      <c r="B321" s="15" t="str">
        <v xml:space="preserve">OAA Title IIIE National Family Caregiver Support Program </v>
      </c>
      <c r="C321" s="15" t="str">
        <v>Information/Referral, Caregiver Support</v>
      </c>
      <c r="D321" s="15" t="str">
        <v>None</v>
      </c>
      <c r="E321" s="15" t="str">
        <v>None</v>
      </c>
      <c r="F321" s="15" t="str">
        <v>None</v>
      </c>
      <c r="G321" s="15" t="str">
        <v>Boone</v>
      </c>
      <c r="H321" s="15" t="str">
        <v>*Required - Please Make a Selection*</v>
      </c>
      <c r="I321" s="15" t="str">
        <v>http://www.wvseniorservices.gov/DocumentCenter/ProgramSpecificDocuments/tabid/92/Default.aspx</v>
      </c>
      <c r="U321" s="3"/>
    </row>
    <row r="322" spans="1:21" ht="45" x14ac:dyDescent="0.25">
      <c r="A322" s="15" t="str">
        <v>Boone County Community Organization</v>
      </c>
      <c r="B322" s="15" t="str">
        <v xml:space="preserve">OAA Title IIIE National Family Caregiver Support Program </v>
      </c>
      <c r="C322" s="15" t="str">
        <v>Information/Referral, Caregiver Support</v>
      </c>
      <c r="D322" s="15" t="str">
        <v>None</v>
      </c>
      <c r="E322" s="15" t="str">
        <v>None</v>
      </c>
      <c r="F322" s="15" t="str">
        <v>None</v>
      </c>
      <c r="G322" s="15" t="str">
        <v>Boone</v>
      </c>
      <c r="H322" s="15" t="str">
        <v>*Required - Please Make a Selection*</v>
      </c>
      <c r="I322" s="15" t="str">
        <v>http://www.wvseniorservices.gov/DocumentCenter/ProgramSpecificDocuments/tabid/92/Default.aspx</v>
      </c>
      <c r="U322" s="3"/>
    </row>
    <row r="323" spans="1:21" ht="75" x14ac:dyDescent="0.25">
      <c r="A323" s="15" t="str">
        <v>Boone County Community Organization</v>
      </c>
      <c r="B323" s="15" t="str">
        <v xml:space="preserve">OAA Title IIIE National Family Caregiver Support Program </v>
      </c>
      <c r="C323" s="15" t="str">
        <v>Caregiver Support</v>
      </c>
      <c r="D323" s="15" t="str">
        <v>Support group must target unpaid caregivers (who is the service recipient) of an at-risk, frail individual at least sixty (60) years old or an individual of any age with a written diagnosis of Alzheimer’s disease or a related dementia.</v>
      </c>
      <c r="E323" s="15" t="str">
        <v>None</v>
      </c>
      <c r="F323" s="15" t="str">
        <v>Unpaid caregiver</v>
      </c>
      <c r="G323" s="15" t="str">
        <v>Boone</v>
      </c>
      <c r="H323" s="15" t="str">
        <v>*Required - Please Make a Selection*</v>
      </c>
      <c r="I323" s="15" t="str">
        <v>http://www.wvseniorservices.gov/DocumentCenter/ProgramSpecificDocuments/tabid/92/Default.aspx</v>
      </c>
      <c r="U323" s="3"/>
    </row>
    <row r="324" spans="1:21" ht="75" x14ac:dyDescent="0.25">
      <c r="A324" s="15" t="str">
        <v>Boone County Community Organization</v>
      </c>
      <c r="B324" s="15" t="str">
        <v xml:space="preserve">OAA Title IIIE Older Relative Caregivers (Grandparents and Other Elderly Relative Caregivers) </v>
      </c>
      <c r="C324" s="15" t="str">
        <v>Information/Referral, Caregiver Support</v>
      </c>
      <c r="D324" s="15" t="str">
        <v>The older relative caregiver must live with and be the primary unpaid caregiver for a child or an individual with a disability of any age; The older relative caregiver must be related to the individual they provide care for;</v>
      </c>
      <c r="E324" s="15" t="str">
        <v>None</v>
      </c>
      <c r="F324" s="15" t="str">
        <v>None</v>
      </c>
      <c r="G324" s="15" t="str">
        <v>Boone</v>
      </c>
      <c r="H324" s="15" t="str">
        <v>*Required - Please Make a Selection*</v>
      </c>
      <c r="I324" s="15" t="str">
        <v>http://www.wvseniorservices.gov/DocumentCenter/ProgramSpecificDocuments/tabid/92/Default.aspx</v>
      </c>
      <c r="U324" s="3"/>
    </row>
    <row r="325" spans="1:21" ht="75" x14ac:dyDescent="0.25">
      <c r="A325" s="15" t="str">
        <v>Boone County Community Organization</v>
      </c>
      <c r="B325" s="15" t="str">
        <v xml:space="preserve">OAA Title IIIE Older Relative Caregivers (Grandparents and Other Elderly Relative Caregivers) </v>
      </c>
      <c r="C325" s="15" t="str">
        <v>Information/Referral, Caregiver Support</v>
      </c>
      <c r="D325" s="15" t="str">
        <v>The older relative caregiver must live with and be the primary unpaid caregiver for a child or an individual with a disability of any age; The older relative caregiver must be related to the individual they provide care for;</v>
      </c>
      <c r="E325" s="15" t="str">
        <v>None</v>
      </c>
      <c r="F325" s="15" t="str">
        <v>None</v>
      </c>
      <c r="G325" s="15" t="str">
        <v>Boone</v>
      </c>
      <c r="H325" s="15" t="str">
        <v>*Required - Please Make a Selection*</v>
      </c>
      <c r="I325" s="15" t="str">
        <v>http://www.wvseniorservices.gov/DocumentCenter/ProgramSpecificDocuments/tabid/92/Default.aspx</v>
      </c>
      <c r="U325" s="3"/>
    </row>
    <row r="326" spans="1:21" ht="105" x14ac:dyDescent="0.25">
      <c r="A326" s="15" t="str">
        <v>Boone County Community Organization</v>
      </c>
      <c r="B326" s="15" t="str">
        <v xml:space="preserve">OAA Title IIIE Older Relative Caregivers (Grandparents and Other Elderly Relative Caregivers) </v>
      </c>
      <c r="C326" s="15" t="str">
        <v>Caregiver Support</v>
      </c>
      <c r="D32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26" s="15" t="str">
        <v>None</v>
      </c>
      <c r="F326" s="15" t="str">
        <v>None</v>
      </c>
      <c r="G326" s="15" t="str">
        <v>Boone</v>
      </c>
      <c r="H326" s="15" t="str">
        <v>*Required - Please Make a Selection*</v>
      </c>
      <c r="I326" s="15" t="str">
        <v>http://www.wvseniorservices.gov/DocumentCenter/ProgramSpecificDocuments/tabid/92/Default.aspx</v>
      </c>
      <c r="U326" s="3"/>
    </row>
    <row r="327" spans="1:21" ht="105" x14ac:dyDescent="0.25">
      <c r="A327" s="15" t="str">
        <v>Cabell County Community Services Organization, Inc.</v>
      </c>
      <c r="B327" s="15" t="str">
        <v>FAIR RESPITE CONGREGATE SERVICES (includes LIFE FAIR SERVICES)</v>
      </c>
      <c r="C327" s="15" t="str">
        <v>Respite</v>
      </c>
      <c r="D327" s="15" t="str">
        <v>Care recipient must have a written diagnosis of Alzheimer's disease or a related dementia</v>
      </c>
      <c r="E32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27" s="15" t="str">
        <v>Caregiver must be unpaid. The fee for FAIR services depends on the income of the person with dementia or, if married, the combined income of the care receiver and spouse.</v>
      </c>
      <c r="G327" s="15" t="str">
        <v>Cabell</v>
      </c>
      <c r="H327" s="15" t="str">
        <v>*Required - Please Make a Selection*</v>
      </c>
      <c r="I327" s="15" t="str">
        <v>http://www.wvseniorservices.gov/HelpatHome/FAIRFamilyAlzheimersInHomeRespite/tabid/75/Default.aspx</v>
      </c>
      <c r="U327" s="3"/>
    </row>
    <row r="328" spans="1:21" ht="105" x14ac:dyDescent="0.25">
      <c r="A328" s="15" t="str">
        <v>Cabell County Community Services Organization, Inc.</v>
      </c>
      <c r="B328" s="15" t="str">
        <v>FAIR RESPITE IN-HOME SERVICES (includes LIFE FAIR SERVICES)</v>
      </c>
      <c r="C328" s="15" t="str">
        <v>Respite</v>
      </c>
      <c r="D328" s="15" t="str">
        <v>Care recipient must have a written diagnosis of Alzheimer's disease or a related dementia</v>
      </c>
      <c r="E32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28" s="15" t="str">
        <v>Caregiver must be unpaid. The fee for FAIR services depends on the income of the person with dementia or, if married, the combined income of the care receiver and spouse.</v>
      </c>
      <c r="G328" s="15" t="str">
        <v>Cabell</v>
      </c>
      <c r="H328" s="15" t="str">
        <v>*Required - Please Make a Selection*</v>
      </c>
      <c r="I328" s="15" t="str">
        <v>http://www.wvseniorservices.gov/HelpatHome/FAIRFamilyAlzheimersInHomeRespite/tabid/75/Default.aspx</v>
      </c>
      <c r="U328" s="3"/>
    </row>
    <row r="329" spans="1:21" ht="180" x14ac:dyDescent="0.25">
      <c r="A329" s="15" t="str">
        <v>Cabell County Community Services Organization, Inc.</v>
      </c>
      <c r="B329" s="15" t="str">
        <v xml:space="preserve">OAA Title IIIE National Family Caregiver Support Program </v>
      </c>
      <c r="C329" s="15" t="str">
        <v>Respite</v>
      </c>
      <c r="D329" s="15" t="str">
        <v>There must be an unpaid caregiver (who is the service recipient) of an at-risk, frail individual at least sixty (60) years old or an individual of any age with a written diagnosis of Alzheimer’s disease or a related dementia.</v>
      </c>
      <c r="E32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29"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29" s="15" t="str">
        <v>Cabell</v>
      </c>
      <c r="H329" s="15" t="str">
        <v>*Required - Please Make a Selection*</v>
      </c>
      <c r="I329" s="15" t="str">
        <v>http://www.wvseniorservices.gov/DocumentCenter/ProgramSpecificDocuments/tabid/92/Default.aspx</v>
      </c>
      <c r="U329" s="3"/>
    </row>
    <row r="330" spans="1:21" ht="180" x14ac:dyDescent="0.25">
      <c r="A330" s="15" t="str">
        <v>Cabell County Community Services Organization, Inc.</v>
      </c>
      <c r="B330" s="15" t="str">
        <v xml:space="preserve">OAA Title IIIE National Family Caregiver Support Program </v>
      </c>
      <c r="C330" s="15" t="str">
        <v>Respite</v>
      </c>
      <c r="D330" s="15" t="str">
        <v>There must be an unpaid caregiver (who is the service recipient) of an at-risk, frail individual at least sixty (60) years old or an individual of any age with a written diagnosis of Alzheimer’s disease or a related dementia.</v>
      </c>
      <c r="E33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30" s="15" t="str">
        <v>In the case of a caregiver service, the income level will be based on the care receiver’s income (the at-risk, frail individual at least sixty (60) years old or an individual of any age with a written diagnosis of Alzheimer’s disease or a related dementia).</v>
      </c>
      <c r="G330" s="15" t="str">
        <v>Cabell</v>
      </c>
      <c r="H330" s="15" t="str">
        <v>*Required - Please Make a Selection*</v>
      </c>
      <c r="I330" s="15" t="str">
        <v>http://www.wvseniorservices.gov/DocumentCenter/ProgramSpecificDocuments/tabid/92/Default.aspx</v>
      </c>
      <c r="U330" s="3"/>
    </row>
    <row r="331" spans="1:21" ht="75" x14ac:dyDescent="0.25">
      <c r="A331" s="15" t="str">
        <v>Cabell County Community Services Organization, Inc.</v>
      </c>
      <c r="B331" s="15" t="str">
        <v xml:space="preserve">OAA Title IIIE National Family Caregiver Support Program </v>
      </c>
      <c r="C331" s="15" t="str">
        <v>Training/Education, Caregiver Support</v>
      </c>
      <c r="D331" s="15" t="str">
        <v>There must be an unpaid caregiver (who is the service recipient) of an at-risk, frail individual at least sixty (60) years old or an individual of any age with a written diagnosis of Alzheimer’s disease or a related dementia.</v>
      </c>
      <c r="E331" s="15" t="str">
        <v>None</v>
      </c>
      <c r="F331" s="15" t="str">
        <v>Unpaid caregiver</v>
      </c>
      <c r="G331" s="15" t="str">
        <v>Cabell</v>
      </c>
      <c r="H331" s="15" t="str">
        <v>*Required - Please Make a Selection*</v>
      </c>
      <c r="I331" s="15" t="str">
        <v>http://www.wvseniorservices.gov/DocumentCenter/ProgramSpecificDocuments/tabid/92/Default.aspx</v>
      </c>
      <c r="U331" s="3"/>
    </row>
    <row r="332" spans="1:21" ht="75" x14ac:dyDescent="0.25">
      <c r="A332" s="15" t="str">
        <v>Cabell County Community Services Organization, Inc.</v>
      </c>
      <c r="B332" s="15" t="str">
        <v xml:space="preserve">OAA Title IIIE National Family Caregiver Support Program </v>
      </c>
      <c r="C332" s="15" t="str">
        <v>Information/Referral, Caregiver Support</v>
      </c>
      <c r="D332" s="15" t="str">
        <v>None</v>
      </c>
      <c r="E332" s="15" t="str">
        <v>None</v>
      </c>
      <c r="F332" s="15" t="str">
        <v>None</v>
      </c>
      <c r="G332" s="15" t="str">
        <v>Cabell</v>
      </c>
      <c r="H332" s="15" t="str">
        <v>*Required - Please Make a Selection*</v>
      </c>
      <c r="I332" s="15" t="str">
        <v>http://www.wvseniorservices.gov/DocumentCenter/ProgramSpecificDocuments/tabid/92/Default.aspx</v>
      </c>
      <c r="U332" s="3"/>
    </row>
    <row r="333" spans="1:21" ht="75" x14ac:dyDescent="0.25">
      <c r="A333" s="15" t="str">
        <v>Cabell County Community Services Organization, Inc.</v>
      </c>
      <c r="B333" s="15" t="str">
        <v xml:space="preserve">OAA Title IIIE National Family Caregiver Support Program </v>
      </c>
      <c r="C333" s="15" t="str">
        <v>Information/Referral, Caregiver Support</v>
      </c>
      <c r="D333" s="15" t="str">
        <v>None</v>
      </c>
      <c r="E333" s="15" t="str">
        <v>None</v>
      </c>
      <c r="F333" s="15" t="str">
        <v>None</v>
      </c>
      <c r="G333" s="15" t="str">
        <v>Cabell</v>
      </c>
      <c r="H333" s="15" t="str">
        <v>*Required - Please Make a Selection*</v>
      </c>
      <c r="I333" s="15" t="str">
        <v>http://www.wvseniorservices.gov/DocumentCenter/ProgramSpecificDocuments/tabid/92/Default.aspx</v>
      </c>
      <c r="U333" s="3"/>
    </row>
    <row r="334" spans="1:21" ht="75" x14ac:dyDescent="0.25">
      <c r="A334" s="15" t="str">
        <v>Cabell County Community Services Organization, Inc.</v>
      </c>
      <c r="B334" s="15" t="str">
        <v xml:space="preserve">OAA Title IIIE National Family Caregiver Support Program </v>
      </c>
      <c r="C334" s="15" t="str">
        <v>Caregiver Support</v>
      </c>
      <c r="D334" s="15" t="str">
        <v>Support group must target unpaid caregivers (who is the service recipient) of an at-risk, frail individual at least sixty (60) years old or an individual of any age with a written diagnosis of Alzheimer’s disease or a related dementia.</v>
      </c>
      <c r="E334" s="15" t="str">
        <v>None</v>
      </c>
      <c r="F334" s="15" t="str">
        <v>Unpaid caregiver</v>
      </c>
      <c r="G334" s="15" t="str">
        <v>Cabell</v>
      </c>
      <c r="H334" s="15" t="str">
        <v>*Required - Please Make a Selection*</v>
      </c>
      <c r="I334" s="15" t="str">
        <v>http://www.wvseniorservices.gov/DocumentCenter/ProgramSpecificDocuments/tabid/92/Default.aspx</v>
      </c>
      <c r="U334" s="3"/>
    </row>
    <row r="335" spans="1:21" ht="75" x14ac:dyDescent="0.25">
      <c r="A335" s="15" t="str">
        <v>Cabell County Community Services Organization, Inc.</v>
      </c>
      <c r="B335" s="15" t="str">
        <v xml:space="preserve">OAA Title IIIE Older Relative Caregivers (Grandparents and Other Elderly Relative Caregivers) </v>
      </c>
      <c r="C335" s="15" t="str">
        <v>Information/Referral, Caregiver Support</v>
      </c>
      <c r="D335" s="15" t="str">
        <v>The older relative caregiver must live with and be the primary unpaid caregiver for a child or an individual with a disability of any age; The older relative caregiver must be related to the individual they provide care for;</v>
      </c>
      <c r="E335" s="15" t="str">
        <v>None</v>
      </c>
      <c r="F335" s="15" t="str">
        <v>None</v>
      </c>
      <c r="G335" s="15" t="str">
        <v>Cabell</v>
      </c>
      <c r="H335" s="15" t="str">
        <v>*Required - Please Make a Selection*</v>
      </c>
      <c r="I335" s="15" t="str">
        <v>http://www.wvseniorservices.gov/DocumentCenter/ProgramSpecificDocuments/tabid/92/Default.aspx</v>
      </c>
      <c r="U335" s="3"/>
    </row>
    <row r="336" spans="1:21" ht="75" x14ac:dyDescent="0.25">
      <c r="A336" s="15" t="str">
        <v>Cabell County Community Services Organization, Inc.</v>
      </c>
      <c r="B336" s="15" t="str">
        <v xml:space="preserve">OAA Title IIIE Older Relative Caregivers (Grandparents and Other Elderly Relative Caregivers) </v>
      </c>
      <c r="C336" s="15" t="str">
        <v>Information/Referral, Caregiver Support</v>
      </c>
      <c r="D336" s="15" t="str">
        <v>The older relative caregiver must live with and be the primary unpaid caregiver for a child or an individual with a disability of any age; The older relative caregiver must be related to the individual they provide care for;</v>
      </c>
      <c r="E336" s="15" t="str">
        <v>None</v>
      </c>
      <c r="F336" s="15" t="str">
        <v>None</v>
      </c>
      <c r="G336" s="15" t="str">
        <v>Cabell</v>
      </c>
      <c r="H336" s="15" t="str">
        <v>*Required - Please Make a Selection*</v>
      </c>
      <c r="I336" s="15" t="str">
        <v>http://www.wvseniorservices.gov/DocumentCenter/ProgramSpecificDocuments/tabid/92/Default.aspx</v>
      </c>
      <c r="U336" s="3"/>
    </row>
    <row r="337" spans="1:21" ht="105" x14ac:dyDescent="0.25">
      <c r="A337" s="15" t="str">
        <v>Cabell County Community Services Organization, Inc.</v>
      </c>
      <c r="B337" s="15" t="str">
        <v xml:space="preserve">OAA Title IIIE Older Relative Caregivers (Grandparents and Other Elderly Relative Caregivers) </v>
      </c>
      <c r="C337" s="15" t="str">
        <v>Caregiver Support</v>
      </c>
      <c r="D33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37" s="15" t="str">
        <v>None</v>
      </c>
      <c r="F337" s="15" t="str">
        <v>None</v>
      </c>
      <c r="G337" s="15" t="str">
        <v>Cabell</v>
      </c>
      <c r="H337" s="15" t="str">
        <v>*Required - Please Make a Selection*</v>
      </c>
      <c r="I337" s="15" t="str">
        <v>http://www.wvseniorservices.gov/DocumentCenter/ProgramSpecificDocuments/tabid/92/Default.aspx</v>
      </c>
      <c r="U337" s="3"/>
    </row>
    <row r="338" spans="1:21" ht="105" x14ac:dyDescent="0.25">
      <c r="A338" s="15" t="str">
        <v>Coalfield Community Action Partnership, Inc. (Mingo County)</v>
      </c>
      <c r="B338" s="15" t="str">
        <v>FAIR RESPITE CONGREGATE SERVICES (includes LIFE FAIR SERVICES)</v>
      </c>
      <c r="C338" s="15" t="str">
        <v>Respite</v>
      </c>
      <c r="D338" s="15" t="str">
        <v>Care recipient must have a written diagnosis of Alzheimer's disease or a related dementia</v>
      </c>
      <c r="E33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38" s="15" t="str">
        <v>Caregiver must be unpaid. The fee for FAIR services depends on the income of the person with dementia or, if married, the combined income of the care receiver and spouse.</v>
      </c>
      <c r="G338" s="15" t="str">
        <v>Mingo</v>
      </c>
      <c r="H338" s="15" t="str">
        <v>*Required - Please Make a Selection*</v>
      </c>
      <c r="I338" s="15" t="str">
        <v>http://www.wvseniorservices.gov/HelpatHome/FAIRFamilyAlzheimersInHomeRespite/tabid/75/Default.aspx</v>
      </c>
      <c r="U338" s="3"/>
    </row>
    <row r="339" spans="1:21" ht="105" x14ac:dyDescent="0.25">
      <c r="A339" s="15" t="str">
        <v>Coalfield Community Action Partnership, Inc. (Mingo County)</v>
      </c>
      <c r="B339" s="15" t="str">
        <v>FAIR RESPITE IN-HOME SERVICES (includes LIFE FAIR SERVICES)</v>
      </c>
      <c r="C339" s="15" t="str">
        <v>Respite</v>
      </c>
      <c r="D339" s="15" t="str">
        <v>Care recipient must have a written diagnosis of Alzheimer's disease or a related dementia</v>
      </c>
      <c r="E33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39" s="15" t="str">
        <v>Caregiver must be unpaid. The fee for FAIR services depends on the income of the person with dementia or, if married, the combined income of the care receiver and spouse.</v>
      </c>
      <c r="G339" s="15" t="str">
        <v>Mingo</v>
      </c>
      <c r="H339" s="15" t="str">
        <v>*Required - Please Make a Selection*</v>
      </c>
      <c r="I339" s="15" t="str">
        <v>http://www.wvseniorservices.gov/HelpatHome/FAIRFamilyAlzheimersInHomeRespite/tabid/75/Default.aspx</v>
      </c>
      <c r="U339" s="3"/>
    </row>
    <row r="340" spans="1:21" ht="180" x14ac:dyDescent="0.25">
      <c r="A340" s="15" t="str">
        <v>Coalfield Community Action Partnership, Inc. (Mingo County)</v>
      </c>
      <c r="B340" s="15" t="str">
        <v xml:space="preserve">OAA Title IIIE National Family Caregiver Support Program </v>
      </c>
      <c r="C340" s="15" t="str">
        <v>Respite</v>
      </c>
      <c r="D340" s="15" t="str">
        <v>There must be an unpaid caregiver (who is the service recipient) of an at-risk, frail individual at least sixty (60) years old or an individual of any age with a written diagnosis of Alzheimer’s disease or a related dementia.</v>
      </c>
      <c r="E34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4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40" s="15" t="str">
        <v>Mingo</v>
      </c>
      <c r="H340" s="15" t="str">
        <v>*Required - Please Make a Selection*</v>
      </c>
      <c r="I340" s="15" t="str">
        <v>http://www.wvseniorservices.gov/DocumentCenter/ProgramSpecificDocuments/tabid/92/Default.aspx</v>
      </c>
      <c r="U340" s="3"/>
    </row>
    <row r="341" spans="1:21" ht="180" x14ac:dyDescent="0.25">
      <c r="A341" s="15" t="str">
        <v>Coalfield Community Action Partnership, Inc. (Mingo County)</v>
      </c>
      <c r="B341" s="15" t="str">
        <v xml:space="preserve">OAA Title IIIE National Family Caregiver Support Program </v>
      </c>
      <c r="C341" s="15" t="str">
        <v>Respite</v>
      </c>
      <c r="D341" s="15" t="str">
        <v>There must be an unpaid caregiver (who is the service recipient) of an at-risk, frail individual at least sixty (60) years old or an individual of any age with a written diagnosis of Alzheimer’s disease or a related dementia.</v>
      </c>
      <c r="E34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41" s="15" t="str">
        <v>In the case of a caregiver service, the income level will be based on the care receiver’s income (the at-risk, frail individual at least sixty (60) years old or an individual of any age with a written diagnosis of Alzheimer’s disease or a related dementia).</v>
      </c>
      <c r="G341" s="15" t="str">
        <v>Mingo</v>
      </c>
      <c r="H341" s="15" t="str">
        <v>*Required - Please Make a Selection*</v>
      </c>
      <c r="I341" s="15" t="str">
        <v>http://www.wvseniorservices.gov/DocumentCenter/ProgramSpecificDocuments/tabid/92/Default.aspx</v>
      </c>
      <c r="U341" s="3"/>
    </row>
    <row r="342" spans="1:21" ht="90" x14ac:dyDescent="0.25">
      <c r="A342" s="15" t="str">
        <v>Coalfield Community Action Partnership, Inc. (Mingo County)</v>
      </c>
      <c r="B342" s="15" t="str">
        <v xml:space="preserve">OAA Title IIIE National Family Caregiver Support Program </v>
      </c>
      <c r="C342" s="15" t="str">
        <v>Training/Education, Caregiver Support</v>
      </c>
      <c r="D342" s="15" t="str">
        <v>There must be an unpaid caregiver (who is the service recipient) of an at-risk, frail individual at least sixty (60) years old or an individual of any age with a written diagnosis of Alzheimer’s disease or a related dementia.</v>
      </c>
      <c r="E342" s="15" t="str">
        <v>None</v>
      </c>
      <c r="F342" s="15" t="str">
        <v>Unpaid caregiver</v>
      </c>
      <c r="G342" s="15" t="str">
        <v>Mingo</v>
      </c>
      <c r="H342" s="15" t="str">
        <v>*Required - Please Make a Selection*</v>
      </c>
      <c r="I342" s="15" t="str">
        <v>http://www.wvseniorservices.gov/DocumentCenter/ProgramSpecificDocuments/tabid/92/Default.aspx</v>
      </c>
      <c r="U342" s="3"/>
    </row>
    <row r="343" spans="1:21" ht="90" x14ac:dyDescent="0.25">
      <c r="A343" s="15" t="str">
        <v>Coalfield Community Action Partnership, Inc. (Mingo County)</v>
      </c>
      <c r="B343" s="15" t="str">
        <v xml:space="preserve">OAA Title IIIE National Family Caregiver Support Program </v>
      </c>
      <c r="C343" s="15" t="str">
        <v>Information/Referral, Caregiver Support</v>
      </c>
      <c r="D343" s="15" t="str">
        <v>None</v>
      </c>
      <c r="E343" s="15" t="str">
        <v>None</v>
      </c>
      <c r="F343" s="15" t="str">
        <v>None</v>
      </c>
      <c r="G343" s="15" t="str">
        <v>Mingo</v>
      </c>
      <c r="H343" s="15" t="str">
        <v>*Required - Please Make a Selection*</v>
      </c>
      <c r="I343" s="15" t="str">
        <v>http://www.wvseniorservices.gov/DocumentCenter/ProgramSpecificDocuments/tabid/92/Default.aspx</v>
      </c>
      <c r="U343" s="3"/>
    </row>
    <row r="344" spans="1:21" ht="90" x14ac:dyDescent="0.25">
      <c r="A344" s="15" t="str">
        <v>Coalfield Community Action Partnership, Inc. (Mingo County)</v>
      </c>
      <c r="B344" s="15" t="str">
        <v xml:space="preserve">OAA Title IIIE National Family Caregiver Support Program </v>
      </c>
      <c r="C344" s="15" t="str">
        <v>Information/Referral, Caregiver Support</v>
      </c>
      <c r="D344" s="15" t="str">
        <v>None</v>
      </c>
      <c r="E344" s="15" t="str">
        <v>None</v>
      </c>
      <c r="F344" s="15" t="str">
        <v>None</v>
      </c>
      <c r="G344" s="15" t="str">
        <v>Mingo</v>
      </c>
      <c r="H344" s="15" t="str">
        <v>*Required - Please Make a Selection*</v>
      </c>
      <c r="I344" s="15" t="str">
        <v>http://www.wvseniorservices.gov/DocumentCenter/ProgramSpecificDocuments/tabid/92/Default.aspx</v>
      </c>
      <c r="U344" s="3"/>
    </row>
    <row r="345" spans="1:21" ht="90" x14ac:dyDescent="0.25">
      <c r="A345" s="15" t="str">
        <v>Coalfield Community Action Partnership, Inc. (Mingo County)</v>
      </c>
      <c r="B345" s="15" t="str">
        <v xml:space="preserve">OAA Title IIIE National Family Caregiver Support Program </v>
      </c>
      <c r="C345" s="15" t="str">
        <v>Caregiver Support</v>
      </c>
      <c r="D345" s="15" t="str">
        <v>Support group must target unpaid caregivers (who is the service recipient) of an at-risk, frail individual at least sixty (60) years old or an individual of any age with a written diagnosis of Alzheimer’s disease or a related dementia.</v>
      </c>
      <c r="E345" s="15" t="str">
        <v>None</v>
      </c>
      <c r="F345" s="15" t="str">
        <v>Unpaid caregiver</v>
      </c>
      <c r="G345" s="15" t="str">
        <v>Mingo</v>
      </c>
      <c r="H345" s="15" t="str">
        <v>*Required - Please Make a Selection*</v>
      </c>
      <c r="I345" s="15" t="str">
        <v>http://www.wvseniorservices.gov/DocumentCenter/ProgramSpecificDocuments/tabid/92/Default.aspx</v>
      </c>
      <c r="U345" s="3"/>
    </row>
    <row r="346" spans="1:21" ht="90" x14ac:dyDescent="0.25">
      <c r="A346" s="15" t="str">
        <v>Coalfield Community Action Partnership, Inc. (Mingo County)</v>
      </c>
      <c r="B346" s="15" t="str">
        <v xml:space="preserve">OAA Title IIIE Older Relative Caregivers (Grandparents and Other Elderly Relative Caregivers) </v>
      </c>
      <c r="C346" s="15" t="str">
        <v>Information/Referral, Caregiver Support</v>
      </c>
      <c r="D346" s="15" t="str">
        <v>The older relative caregiver must live with and be the primary unpaid caregiver for a child or an individual with a disability of any age; The older relative caregiver must be related to the individual they provide care for;</v>
      </c>
      <c r="E346" s="15" t="str">
        <v>None</v>
      </c>
      <c r="F346" s="15" t="str">
        <v>None</v>
      </c>
      <c r="G346" s="15" t="str">
        <v>Mingo</v>
      </c>
      <c r="H346" s="15" t="str">
        <v>*Required - Please Make a Selection*</v>
      </c>
      <c r="I346" s="15" t="str">
        <v>http://www.wvseniorservices.gov/DocumentCenter/ProgramSpecificDocuments/tabid/92/Default.aspx</v>
      </c>
      <c r="U346" s="3"/>
    </row>
    <row r="347" spans="1:21" ht="90" x14ac:dyDescent="0.25">
      <c r="A347" s="15" t="str">
        <v>Coalfield Community Action Partnership, Inc. (Mingo County)</v>
      </c>
      <c r="B347" s="15" t="str">
        <v xml:space="preserve">OAA Title IIIE Older Relative Caregivers (Grandparents and Other Elderly Relative Caregivers) </v>
      </c>
      <c r="C347" s="15" t="str">
        <v>Information/Referral, Caregiver Support</v>
      </c>
      <c r="D347" s="15" t="str">
        <v>The older relative caregiver must live with and be the primary unpaid caregiver for a child or an individual with a disability of any age; The older relative caregiver must be related to the individual they provide care for;</v>
      </c>
      <c r="E347" s="15" t="str">
        <v>None</v>
      </c>
      <c r="F347" s="15" t="str">
        <v>None</v>
      </c>
      <c r="G347" s="15" t="str">
        <v>Mingo</v>
      </c>
      <c r="H347" s="15" t="str">
        <v>*Required - Please Make a Selection*</v>
      </c>
      <c r="I347" s="15" t="str">
        <v>http://www.wvseniorservices.gov/DocumentCenter/ProgramSpecificDocuments/tabid/92/Default.aspx</v>
      </c>
      <c r="U347" s="3"/>
    </row>
    <row r="348" spans="1:21" ht="105" x14ac:dyDescent="0.25">
      <c r="A348" s="15" t="str">
        <v>Coalfield Community Action Partnership, Inc. (Mingo County)</v>
      </c>
      <c r="B348" s="15" t="str">
        <v xml:space="preserve">OAA Title IIIE Older Relative Caregivers (Grandparents and Other Elderly Relative Caregivers) </v>
      </c>
      <c r="C348" s="15" t="str">
        <v>Caregiver Support</v>
      </c>
      <c r="D34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48" s="15" t="str">
        <v>None</v>
      </c>
      <c r="F348" s="15" t="str">
        <v>None</v>
      </c>
      <c r="G348" s="15" t="str">
        <v>Mingo</v>
      </c>
      <c r="H348" s="15" t="str">
        <v>*Required - Please Make a Selection*</v>
      </c>
      <c r="I348" s="15" t="str">
        <v>http://www.wvseniorservices.gov/DocumentCenter/ProgramSpecificDocuments/tabid/92/Default.aspx</v>
      </c>
      <c r="U348" s="3"/>
    </row>
    <row r="349" spans="1:21" ht="105" x14ac:dyDescent="0.25">
      <c r="A349" s="15" t="str">
        <v>Jackson County Commission on Aging, Inc.</v>
      </c>
      <c r="B349" s="15" t="str">
        <v>FAIR RESPITE CONGREGATE SERVICES (includes LIFE FAIR SERVICES)</v>
      </c>
      <c r="C349" s="15" t="str">
        <v>Respite</v>
      </c>
      <c r="D349" s="15" t="str">
        <v>Care recipient must have a written diagnosis of Alzheimer's disease or a related dementia</v>
      </c>
      <c r="E34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49" s="15" t="str">
        <v>Caregiver must be unpaid. The fee for FAIR services depends on the income of the person with dementia or, if married, the combined income of the care receiver and spouse.</v>
      </c>
      <c r="G349" s="15" t="str">
        <v>Jackson</v>
      </c>
      <c r="H349" s="15" t="str">
        <v>*Required - Please Make a Selection*</v>
      </c>
      <c r="I349" s="15" t="str">
        <v>http://www.wvseniorservices.gov/HelpatHome/FAIRFamilyAlzheimersInHomeRespite/tabid/75/Default.aspx</v>
      </c>
      <c r="U349" s="3"/>
    </row>
    <row r="350" spans="1:21" ht="105" x14ac:dyDescent="0.25">
      <c r="A350" s="15" t="str">
        <v>Jackson County Commission on Aging, Inc.</v>
      </c>
      <c r="B350" s="15" t="str">
        <v>FAIR RESPITE IN-HOME SERVICES (includes LIFE FAIR SERVICES)</v>
      </c>
      <c r="C350" s="15" t="str">
        <v>Respite</v>
      </c>
      <c r="D350" s="15" t="str">
        <v>Care recipient must have a written diagnosis of Alzheimer's disease or a related dementia</v>
      </c>
      <c r="E350"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50" s="15" t="str">
        <v>Caregiver must be unpaid. The fee for FAIR services depends on the income of the person with dementia or, if married, the combined income of the care receiver and spouse.</v>
      </c>
      <c r="G350" s="15" t="str">
        <v>Jackson</v>
      </c>
      <c r="H350" s="15" t="str">
        <v>*Required - Please Make a Selection*</v>
      </c>
      <c r="I350" s="15" t="str">
        <v>http://www.wvseniorservices.gov/HelpatHome/FAIRFamilyAlzheimersInHomeRespite/tabid/75/Default.aspx</v>
      </c>
      <c r="U350" s="3"/>
    </row>
    <row r="351" spans="1:21" ht="180" x14ac:dyDescent="0.25">
      <c r="A351" s="15" t="str">
        <v>Jackson County Commission on Aging, Inc.</v>
      </c>
      <c r="B351" s="15" t="str">
        <v xml:space="preserve">OAA Title IIIE National Family Caregiver Support Program </v>
      </c>
      <c r="C351" s="15" t="str">
        <v>Respite</v>
      </c>
      <c r="D351" s="15" t="str">
        <v>There must be an unpaid caregiver (who is the service recipient) of an at-risk, frail individual at least sixty (60) years old or an individual of any age with a written diagnosis of Alzheimer’s disease or a related dementia.</v>
      </c>
      <c r="E35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51"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51" s="15" t="str">
        <v>Jackson</v>
      </c>
      <c r="H351" s="15" t="str">
        <v>*Required - Please Make a Selection*</v>
      </c>
      <c r="I351" s="15" t="str">
        <v>http://www.wvseniorservices.gov/DocumentCenter/ProgramSpecificDocuments/tabid/92/Default.aspx</v>
      </c>
      <c r="U351" s="3"/>
    </row>
    <row r="352" spans="1:21" ht="180" x14ac:dyDescent="0.25">
      <c r="A352" s="15" t="str">
        <v>Jackson County Commission on Aging, Inc.</v>
      </c>
      <c r="B352" s="15" t="str">
        <v xml:space="preserve">OAA Title IIIE National Family Caregiver Support Program </v>
      </c>
      <c r="C352" s="15" t="str">
        <v>Respite</v>
      </c>
      <c r="D352" s="15" t="str">
        <v>There must be an unpaid caregiver (who is the service recipient) of an at-risk, frail individual at least sixty (60) years old or an individual of any age with a written diagnosis of Alzheimer’s disease or a related dementia.</v>
      </c>
      <c r="E35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52" s="15" t="str">
        <v>In the case of a caregiver service, the income level will be based on the care receiver’s income (the at-risk, frail individual at least sixty (60) years old or an individual of any age with a written diagnosis of Alzheimer’s disease or a related dementia).</v>
      </c>
      <c r="G352" s="15" t="str">
        <v>Jackson</v>
      </c>
      <c r="H352" s="15" t="str">
        <v>*Required - Please Make a Selection*</v>
      </c>
      <c r="I352" s="15" t="str">
        <v>http://www.wvseniorservices.gov/DocumentCenter/ProgramSpecificDocuments/tabid/92/Default.aspx</v>
      </c>
      <c r="U352" s="3"/>
    </row>
    <row r="353" spans="1:21" ht="75" x14ac:dyDescent="0.25">
      <c r="A353" s="15" t="str">
        <v>Jackson County Commission on Aging, Inc.</v>
      </c>
      <c r="B353" s="15" t="str">
        <v xml:space="preserve">OAA Title IIIE National Family Caregiver Support Program </v>
      </c>
      <c r="C353" s="15" t="str">
        <v>Training/Education, Caregiver Support</v>
      </c>
      <c r="D353" s="15" t="str">
        <v>There must be an unpaid caregiver (who is the service recipient) of an at-risk, frail individual at least sixty (60) years old or an individual of any age with a written diagnosis of Alzheimer’s disease or a related dementia.</v>
      </c>
      <c r="E353" s="15" t="str">
        <v>None</v>
      </c>
      <c r="F353" s="15" t="str">
        <v>Unpaid caregiver</v>
      </c>
      <c r="G353" s="15" t="str">
        <v>Jackson</v>
      </c>
      <c r="H353" s="15" t="str">
        <v>*Required - Please Make a Selection*</v>
      </c>
      <c r="I353" s="15" t="str">
        <v>http://www.wvseniorservices.gov/DocumentCenter/ProgramSpecificDocuments/tabid/92/Default.aspx</v>
      </c>
      <c r="U353" s="3"/>
    </row>
    <row r="354" spans="1:21" ht="45" x14ac:dyDescent="0.25">
      <c r="A354" s="15" t="str">
        <v>Jackson County Commission on Aging, Inc.</v>
      </c>
      <c r="B354" s="15" t="str">
        <v xml:space="preserve">OAA Title IIIE National Family Caregiver Support Program </v>
      </c>
      <c r="C354" s="15" t="str">
        <v>Information/Referral, Caregiver Support</v>
      </c>
      <c r="D354" s="15" t="str">
        <v>None</v>
      </c>
      <c r="E354" s="15" t="str">
        <v>None</v>
      </c>
      <c r="F354" s="15" t="str">
        <v>None</v>
      </c>
      <c r="G354" s="15" t="str">
        <v>Jackson</v>
      </c>
      <c r="H354" s="15" t="str">
        <v>*Required - Please Make a Selection*</v>
      </c>
      <c r="I354" s="15" t="str">
        <v>http://www.wvseniorservices.gov/DocumentCenter/ProgramSpecificDocuments/tabid/92/Default.aspx</v>
      </c>
      <c r="U354" s="3"/>
    </row>
    <row r="355" spans="1:21" ht="45" x14ac:dyDescent="0.25">
      <c r="A355" s="15" t="str">
        <v>Jackson County Commission on Aging, Inc.</v>
      </c>
      <c r="B355" s="15" t="str">
        <v xml:space="preserve">OAA Title IIIE National Family Caregiver Support Program </v>
      </c>
      <c r="C355" s="15" t="str">
        <v>Information/Referral, Caregiver Support</v>
      </c>
      <c r="D355" s="15" t="str">
        <v>None</v>
      </c>
      <c r="E355" s="15" t="str">
        <v>None</v>
      </c>
      <c r="F355" s="15" t="str">
        <v>None</v>
      </c>
      <c r="G355" s="15" t="str">
        <v>Jackson</v>
      </c>
      <c r="H355" s="15" t="str">
        <v>*Required - Please Make a Selection*</v>
      </c>
      <c r="I355" s="15" t="str">
        <v>http://www.wvseniorservices.gov/DocumentCenter/ProgramSpecificDocuments/tabid/92/Default.aspx</v>
      </c>
      <c r="U355" s="3"/>
    </row>
    <row r="356" spans="1:21" ht="75" x14ac:dyDescent="0.25">
      <c r="A356" s="15" t="str">
        <v>Jackson County Commission on Aging, Inc.</v>
      </c>
      <c r="B356" s="15" t="str">
        <v xml:space="preserve">OAA Title IIIE National Family Caregiver Support Program </v>
      </c>
      <c r="C356" s="15" t="str">
        <v>Caregiver Support</v>
      </c>
      <c r="D356" s="15" t="str">
        <v>Support group must target unpaid caregivers (who is the service recipient) of an at-risk, frail individual at least sixty (60) years old or an individual of any age with a written diagnosis of Alzheimer’s disease or a related dementia.</v>
      </c>
      <c r="E356" s="15" t="str">
        <v>None</v>
      </c>
      <c r="F356" s="15" t="str">
        <v>Unpaid caregiver</v>
      </c>
      <c r="G356" s="15" t="str">
        <v>Jackson</v>
      </c>
      <c r="H356" s="15" t="str">
        <v>*Required - Please Make a Selection*</v>
      </c>
      <c r="I356" s="15" t="str">
        <v>http://www.wvseniorservices.gov/DocumentCenter/ProgramSpecificDocuments/tabid/92/Default.aspx</v>
      </c>
      <c r="U356" s="3"/>
    </row>
    <row r="357" spans="1:21" ht="75" x14ac:dyDescent="0.25">
      <c r="A357" s="15" t="str">
        <v>Jackson County Commission on Aging, Inc.</v>
      </c>
      <c r="B357" s="15" t="str">
        <v xml:space="preserve">OAA Title IIIE Older Relative Caregivers (Grandparents and Other Elderly Relative Caregivers) </v>
      </c>
      <c r="C357" s="15" t="str">
        <v>Information/Referral, Caregiver Support</v>
      </c>
      <c r="D357" s="15" t="str">
        <v>The older relative caregiver must live with and be the primary unpaid caregiver for a child or an individual with a disability of any age; The older relative caregiver must be related to the individual they provide care for;</v>
      </c>
      <c r="E357" s="15" t="str">
        <v>None</v>
      </c>
      <c r="F357" s="15" t="str">
        <v>None</v>
      </c>
      <c r="G357" s="15" t="str">
        <v>Jackson</v>
      </c>
      <c r="H357" s="15" t="str">
        <v>*Required - Please Make a Selection*</v>
      </c>
      <c r="I357" s="15" t="str">
        <v>http://www.wvseniorservices.gov/DocumentCenter/ProgramSpecificDocuments/tabid/92/Default.aspx</v>
      </c>
      <c r="U357" s="3"/>
    </row>
    <row r="358" spans="1:21" ht="75" x14ac:dyDescent="0.25">
      <c r="A358" s="15" t="str">
        <v>Jackson County Commission on Aging, Inc.</v>
      </c>
      <c r="B358" s="15" t="str">
        <v xml:space="preserve">OAA Title IIIE Older Relative Caregivers (Grandparents and Other Elderly Relative Caregivers) </v>
      </c>
      <c r="C358" s="15" t="str">
        <v>Information/Referral, Caregiver Support</v>
      </c>
      <c r="D358" s="15" t="str">
        <v>The older relative caregiver must live with and be the primary unpaid caregiver for a child or an individual with a disability of any age; The older relative caregiver must be related to the individual they provide care for;</v>
      </c>
      <c r="E358" s="15" t="str">
        <v>None</v>
      </c>
      <c r="F358" s="15" t="str">
        <v>None</v>
      </c>
      <c r="G358" s="15" t="str">
        <v>Jackson</v>
      </c>
      <c r="H358" s="15" t="str">
        <v>*Required - Please Make a Selection*</v>
      </c>
      <c r="I358" s="15" t="str">
        <v>http://www.wvseniorservices.gov/DocumentCenter/ProgramSpecificDocuments/tabid/92/Default.aspx</v>
      </c>
      <c r="U358" s="3"/>
    </row>
    <row r="359" spans="1:21" ht="105" x14ac:dyDescent="0.25">
      <c r="A359" s="15" t="str">
        <v>Jackson County Commission on Aging, Inc.</v>
      </c>
      <c r="B359" s="15" t="str">
        <v xml:space="preserve">OAA Title IIIE Older Relative Caregivers (Grandparents and Other Elderly Relative Caregivers) </v>
      </c>
      <c r="C359" s="15" t="str">
        <v>Caregiver Support</v>
      </c>
      <c r="D359"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59" s="15" t="str">
        <v>None</v>
      </c>
      <c r="F359" s="15" t="str">
        <v>None</v>
      </c>
      <c r="G359" s="15" t="str">
        <v>Jackson</v>
      </c>
      <c r="H359" s="15" t="str">
        <v>*Required - Please Make a Selection*</v>
      </c>
      <c r="I359" s="15" t="str">
        <v>http://www.wvseniorservices.gov/DocumentCenter/ProgramSpecificDocuments/tabid/92/Default.aspx</v>
      </c>
      <c r="U359" s="3"/>
    </row>
    <row r="360" spans="1:21" ht="105" x14ac:dyDescent="0.25">
      <c r="A360" s="15" t="str">
        <v>Kanawha Valley Senior Services</v>
      </c>
      <c r="B360" s="15" t="str">
        <v>FAIR RESPITE CONGREGATE SERVICES (includes LIFE FAIR SERVICES)</v>
      </c>
      <c r="C360" s="15" t="str">
        <v>Respite</v>
      </c>
      <c r="D360" s="15" t="str">
        <v>Care recipient must have a written diagnosis of Alzheimer's disease or a related dementia</v>
      </c>
      <c r="E360"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60" s="15" t="str">
        <v>Caregiver must be unpaid. The fee for FAIR services depends on the income of the person with dementia or, if married, the combined income of the care receiver and spouse.</v>
      </c>
      <c r="G360" s="15" t="str">
        <v>Kanawha</v>
      </c>
      <c r="H360" s="15" t="str">
        <v>*Required - Please Make a Selection*</v>
      </c>
      <c r="I360" s="15" t="str">
        <v>http://www.wvseniorservices.gov/HelpatHome/FAIRFamilyAlzheimersInHomeRespite/tabid/75/Default.aspx</v>
      </c>
      <c r="U360" s="3"/>
    </row>
    <row r="361" spans="1:21" ht="105" x14ac:dyDescent="0.25">
      <c r="A361" s="15" t="str">
        <v>Kanawha Valley Senior Services</v>
      </c>
      <c r="B361" s="15" t="str">
        <v>FAIR RESPITE IN-HOME SERVICES (includes LIFE FAIR SERVICES)</v>
      </c>
      <c r="C361" s="15" t="str">
        <v>Respite</v>
      </c>
      <c r="D361" s="15" t="str">
        <v>Care recipient must have a written diagnosis of Alzheimer's disease or a related dementia</v>
      </c>
      <c r="E36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61" s="15" t="str">
        <v>Caregiver must be unpaid. The fee for FAIR services depends on the income of the person with dementia or, if married, the combined income of the care receiver and spouse.</v>
      </c>
      <c r="G361" s="15" t="str">
        <v>Kanawha</v>
      </c>
      <c r="H361" s="15" t="str">
        <v>*Required - Please Make a Selection*</v>
      </c>
      <c r="I361" s="15" t="str">
        <v>http://www.wvseniorservices.gov/HelpatHome/FAIRFamilyAlzheimersInHomeRespite/tabid/75/Default.aspx</v>
      </c>
      <c r="U361" s="3"/>
    </row>
    <row r="362" spans="1:21" ht="180" x14ac:dyDescent="0.25">
      <c r="A362" s="15" t="str">
        <v>Kanawha Valley Senior Services</v>
      </c>
      <c r="B362" s="15" t="str">
        <v xml:space="preserve">OAA Title IIIE National Family Caregiver Support Program </v>
      </c>
      <c r="C362" s="15" t="str">
        <v>Respite</v>
      </c>
      <c r="D362" s="15" t="str">
        <v>There must be an unpaid caregiver (who is the service recipient) of an at-risk, frail individual at least sixty (60) years old or an individual of any age with a written diagnosis of Alzheimer’s disease or a related dementia.</v>
      </c>
      <c r="E36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62"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62" s="15" t="str">
        <v>Kanawha</v>
      </c>
      <c r="H362" s="15" t="str">
        <v>*Required - Please Make a Selection*</v>
      </c>
      <c r="I362" s="15" t="str">
        <v>http://www.wvseniorservices.gov/DocumentCenter/ProgramSpecificDocuments/tabid/92/Default.aspx</v>
      </c>
      <c r="U362" s="3"/>
    </row>
    <row r="363" spans="1:21" ht="180" x14ac:dyDescent="0.25">
      <c r="A363" s="15" t="str">
        <v>Kanawha Valley Senior Services</v>
      </c>
      <c r="B363" s="15" t="str">
        <v xml:space="preserve">OAA Title IIIE National Family Caregiver Support Program </v>
      </c>
      <c r="C363" s="15" t="str">
        <v>Respite</v>
      </c>
      <c r="D363" s="15" t="str">
        <v>There must be an unpaid caregiver (who is the service recipient) of an at-risk, frail individual at least sixty (60) years old or an individual of any age with a written diagnosis of Alzheimer’s disease or a related dementia.</v>
      </c>
      <c r="E36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63" s="15" t="str">
        <v>In the case of a caregiver service, the income level will be based on the care receiver’s income (the at-risk, frail individual at least sixty (60) years old or an individual of any age with a written diagnosis of Alzheimer’s disease or a related dementia).</v>
      </c>
      <c r="G363" s="15" t="str">
        <v>Kanawha</v>
      </c>
      <c r="H363" s="15" t="str">
        <v>*Required - Please Make a Selection*</v>
      </c>
      <c r="I363" s="15" t="str">
        <v>http://www.wvseniorservices.gov/DocumentCenter/ProgramSpecificDocuments/tabid/92/Default.aspx</v>
      </c>
      <c r="U363" s="3"/>
    </row>
    <row r="364" spans="1:21" ht="75" x14ac:dyDescent="0.25">
      <c r="A364" s="15" t="str">
        <v>Kanawha Valley Senior Services</v>
      </c>
      <c r="B364" s="15" t="str">
        <v xml:space="preserve">OAA Title IIIE National Family Caregiver Support Program </v>
      </c>
      <c r="C364" s="15" t="str">
        <v>Training/Education, Caregiver Support</v>
      </c>
      <c r="D364" s="15" t="str">
        <v>There must be an unpaid caregiver (who is the service recipient) of an at-risk, frail individual at least sixty (60) years old or an individual of any age with a written diagnosis of Alzheimer’s disease or a related dementia.</v>
      </c>
      <c r="E364" s="15" t="str">
        <v>None</v>
      </c>
      <c r="F364" s="15" t="str">
        <v>Unpaid caregiver</v>
      </c>
      <c r="G364" s="15" t="str">
        <v>Kanawha</v>
      </c>
      <c r="H364" s="15" t="str">
        <v>*Required - Please Make a Selection*</v>
      </c>
      <c r="I364" s="15" t="str">
        <v>http://www.wvseniorservices.gov/DocumentCenter/ProgramSpecificDocuments/tabid/92/Default.aspx</v>
      </c>
      <c r="U364" s="3"/>
    </row>
    <row r="365" spans="1:21" ht="45" x14ac:dyDescent="0.25">
      <c r="A365" s="15" t="str">
        <v>Kanawha Valley Senior Services</v>
      </c>
      <c r="B365" s="15" t="str">
        <v xml:space="preserve">OAA Title IIIE National Family Caregiver Support Program </v>
      </c>
      <c r="C365" s="15" t="str">
        <v>Information/Referral, Caregiver Support</v>
      </c>
      <c r="D365" s="15" t="str">
        <v>None</v>
      </c>
      <c r="E365" s="15" t="str">
        <v>None</v>
      </c>
      <c r="F365" s="15" t="str">
        <v>None</v>
      </c>
      <c r="G365" s="15" t="str">
        <v>Kanawha</v>
      </c>
      <c r="H365" s="15" t="str">
        <v>*Required - Please Make a Selection*</v>
      </c>
      <c r="I365" s="15" t="str">
        <v>http://www.wvseniorservices.gov/DocumentCenter/ProgramSpecificDocuments/tabid/92/Default.aspx</v>
      </c>
      <c r="U365" s="3"/>
    </row>
    <row r="366" spans="1:21" ht="45" x14ac:dyDescent="0.25">
      <c r="A366" s="15" t="str">
        <v>Kanawha Valley Senior Services</v>
      </c>
      <c r="B366" s="15" t="str">
        <v xml:space="preserve">OAA Title IIIE National Family Caregiver Support Program </v>
      </c>
      <c r="C366" s="15" t="str">
        <v>Information/Referral, Caregiver Support</v>
      </c>
      <c r="D366" s="15" t="str">
        <v>None</v>
      </c>
      <c r="E366" s="15" t="str">
        <v>None</v>
      </c>
      <c r="F366" s="15" t="str">
        <v>None</v>
      </c>
      <c r="G366" s="15" t="str">
        <v>Kanawha</v>
      </c>
      <c r="H366" s="15" t="str">
        <v>*Required - Please Make a Selection*</v>
      </c>
      <c r="I366" s="15" t="str">
        <v>http://www.wvseniorservices.gov/DocumentCenter/ProgramSpecificDocuments/tabid/92/Default.aspx</v>
      </c>
      <c r="U366" s="3"/>
    </row>
    <row r="367" spans="1:21" ht="75" x14ac:dyDescent="0.25">
      <c r="A367" s="15" t="str">
        <v>Kanawha Valley Senior Services</v>
      </c>
      <c r="B367" s="15" t="str">
        <v xml:space="preserve">OAA Title IIIE National Family Caregiver Support Program </v>
      </c>
      <c r="C367" s="15" t="str">
        <v>Caregiver Support</v>
      </c>
      <c r="D367" s="15" t="str">
        <v>Support group must target unpaid caregivers (who is the service recipient) of an at-risk, frail individual at least sixty (60) years old or an individual of any age with a written diagnosis of Alzheimer’s disease or a related dementia.</v>
      </c>
      <c r="E367" s="15" t="str">
        <v>None</v>
      </c>
      <c r="F367" s="15" t="str">
        <v>Unpaid caregiver</v>
      </c>
      <c r="G367" s="15" t="str">
        <v>Kanawha</v>
      </c>
      <c r="H367" s="15" t="str">
        <v>*Required - Please Make a Selection*</v>
      </c>
      <c r="I367" s="15" t="str">
        <v>http://www.wvseniorservices.gov/DocumentCenter/ProgramSpecificDocuments/tabid/92/Default.aspx</v>
      </c>
      <c r="U367" s="3"/>
    </row>
    <row r="368" spans="1:21" ht="75" x14ac:dyDescent="0.25">
      <c r="A368" s="15" t="str">
        <v>Kanawha Valley Senior Services</v>
      </c>
      <c r="B368" s="15" t="str">
        <v xml:space="preserve">OAA Title IIIE Older Relative Caregivers (Grandparents and Other Elderly Relative Caregivers) </v>
      </c>
      <c r="C368" s="15" t="str">
        <v>Information/Referral, Caregiver Support</v>
      </c>
      <c r="D368" s="15" t="str">
        <v>The older relative caregiver must live with and be the primary unpaid caregiver for a child or an individual with a disability of any age; The older relative caregiver must be related to the individual they provide care for;</v>
      </c>
      <c r="E368" s="15" t="str">
        <v>None</v>
      </c>
      <c r="F368" s="15" t="str">
        <v>None</v>
      </c>
      <c r="G368" s="15" t="str">
        <v>Kanawha</v>
      </c>
      <c r="H368" s="15" t="str">
        <v>*Required - Please Make a Selection*</v>
      </c>
      <c r="I368" s="15" t="str">
        <v>http://www.wvseniorservices.gov/DocumentCenter/ProgramSpecificDocuments/tabid/92/Default.aspx</v>
      </c>
      <c r="U368" s="3"/>
    </row>
    <row r="369" spans="1:21" ht="75" x14ac:dyDescent="0.25">
      <c r="A369" s="15" t="str">
        <v>Kanawha Valley Senior Services</v>
      </c>
      <c r="B369" s="15" t="str">
        <v xml:space="preserve">OAA Title IIIE Older Relative Caregivers (Grandparents and Other Elderly Relative Caregivers) </v>
      </c>
      <c r="C369" s="15" t="str">
        <v>Information/Referral, Caregiver Support</v>
      </c>
      <c r="D369" s="15" t="str">
        <v>The older relative caregiver must live with and be the primary unpaid caregiver for a child or an individual with a disability of any age; The older relative caregiver must be related to the individual they provide care for;</v>
      </c>
      <c r="E369" s="15" t="str">
        <v>None</v>
      </c>
      <c r="F369" s="15" t="str">
        <v>None</v>
      </c>
      <c r="G369" s="15" t="str">
        <v>Kanawha</v>
      </c>
      <c r="H369" s="15" t="str">
        <v>*Required - Please Make a Selection*</v>
      </c>
      <c r="I369" s="15" t="str">
        <v>http://www.wvseniorservices.gov/DocumentCenter/ProgramSpecificDocuments/tabid/92/Default.aspx</v>
      </c>
      <c r="U369" s="3"/>
    </row>
    <row r="370" spans="1:21" ht="105" x14ac:dyDescent="0.25">
      <c r="A370" s="15" t="str">
        <v>Kanawha Valley Senior Services</v>
      </c>
      <c r="B370" s="15" t="str">
        <v xml:space="preserve">OAA Title IIIE Older Relative Caregivers (Grandparents and Other Elderly Relative Caregivers) </v>
      </c>
      <c r="C370" s="15" t="str">
        <v>Caregiver Support</v>
      </c>
      <c r="D370"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70" s="15" t="str">
        <v>None</v>
      </c>
      <c r="F370" s="15" t="str">
        <v>None</v>
      </c>
      <c r="G370" s="15" t="str">
        <v>Kanawha</v>
      </c>
      <c r="H370" s="15" t="str">
        <v>*Required - Please Make a Selection*</v>
      </c>
      <c r="I370" s="15" t="str">
        <v>http://www.wvseniorservices.gov/DocumentCenter/ProgramSpecificDocuments/tabid/92/Default.aspx</v>
      </c>
      <c r="U370" s="3"/>
    </row>
    <row r="371" spans="1:21" ht="105" x14ac:dyDescent="0.25">
      <c r="A371" s="15" t="str">
        <v>Lincoln County Opportunity Co., Inc.</v>
      </c>
      <c r="B371" s="15" t="str">
        <v>FAIR RESPITE CONGREGATE SERVICES (includes LIFE FAIR SERVICES)</v>
      </c>
      <c r="C371" s="15" t="str">
        <v>Respite</v>
      </c>
      <c r="D371" s="15" t="str">
        <v>Care recipient must have a written diagnosis of Alzheimer's disease or a related dementia</v>
      </c>
      <c r="E37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71" s="15" t="str">
        <v>Caregiver must be unpaid. The fee for FAIR services depends on the income of the person with dementia or, if married, the combined income of the care receiver and spouse.</v>
      </c>
      <c r="G371" s="15" t="str">
        <v>Lincoln</v>
      </c>
      <c r="H371" s="15" t="str">
        <v>*Required - Please Make a Selection*</v>
      </c>
      <c r="I371" s="15" t="str">
        <v>http://www.wvseniorservices.gov/HelpatHome/FAIRFamilyAlzheimersInHomeRespite/tabid/75/Default.aspx</v>
      </c>
      <c r="U371" s="3"/>
    </row>
    <row r="372" spans="1:21" ht="105" x14ac:dyDescent="0.25">
      <c r="A372" s="15" t="str">
        <v>Lincoln County Opportunity Co., Inc.</v>
      </c>
      <c r="B372" s="15" t="str">
        <v>FAIR RESPITE IN-HOME SERVICES (includes LIFE FAIR SERVICES)</v>
      </c>
      <c r="C372" s="15" t="str">
        <v>Respite</v>
      </c>
      <c r="D372" s="15" t="str">
        <v>Care recipient must have a written diagnosis of Alzheimer's disease or a related dementia</v>
      </c>
      <c r="E37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72" s="15" t="str">
        <v>Caregiver must be unpaid. The fee for FAIR services depends on the income of the person with dementia or, if married, the combined income of the care receiver and spouse.</v>
      </c>
      <c r="G372" s="15" t="str">
        <v>Lincoln</v>
      </c>
      <c r="H372" s="15" t="str">
        <v>*Required - Please Make a Selection*</v>
      </c>
      <c r="I372" s="15" t="str">
        <v>http://www.wvseniorservices.gov/HelpatHome/FAIRFamilyAlzheimersInHomeRespite/tabid/75/Default.aspx</v>
      </c>
      <c r="U372" s="3"/>
    </row>
    <row r="373" spans="1:21" ht="180" x14ac:dyDescent="0.25">
      <c r="A373" s="15" t="str">
        <v>Lincoln County Opportunity Co., Inc.</v>
      </c>
      <c r="B373" s="15" t="str">
        <v xml:space="preserve">OAA Title IIIE National Family Caregiver Support Program </v>
      </c>
      <c r="C373" s="15" t="str">
        <v>Respite</v>
      </c>
      <c r="D373" s="15" t="str">
        <v>There must be an unpaid caregiver (who is the service recipient) of an at-risk, frail individual at least sixty (60) years old or an individual of any age with a written diagnosis of Alzheimer’s disease or a related dementia.</v>
      </c>
      <c r="E37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73"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73" s="15" t="str">
        <v>Lincoln</v>
      </c>
      <c r="H373" s="15" t="str">
        <v>*Required - Please Make a Selection*</v>
      </c>
      <c r="I373" s="15" t="str">
        <v>http://www.wvseniorservices.gov/DocumentCenter/ProgramSpecificDocuments/tabid/92/Default.aspx</v>
      </c>
      <c r="U373" s="3"/>
    </row>
    <row r="374" spans="1:21" ht="180" x14ac:dyDescent="0.25">
      <c r="A374" s="15" t="str">
        <v>Lincoln County Opportunity Co., Inc.</v>
      </c>
      <c r="B374" s="15" t="str">
        <v xml:space="preserve">OAA Title IIIE National Family Caregiver Support Program </v>
      </c>
      <c r="C374" s="15" t="str">
        <v>Respite</v>
      </c>
      <c r="D374" s="15" t="str">
        <v>There must be an unpaid caregiver (who is the service recipient) of an at-risk, frail individual at least sixty (60) years old or an individual of any age with a written diagnosis of Alzheimer’s disease or a related dementia.</v>
      </c>
      <c r="E37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74" s="15" t="str">
        <v>In the case of a caregiver service, the income level will be based on the care receiver’s income (the at-risk, frail individual at least sixty (60) years old or an individual of any age with a written diagnosis of Alzheimer’s disease or a related dementia).</v>
      </c>
      <c r="G374" s="15" t="str">
        <v>Lincoln</v>
      </c>
      <c r="H374" s="15" t="str">
        <v>*Required - Please Make a Selection*</v>
      </c>
      <c r="I374" s="15" t="str">
        <v>http://www.wvseniorservices.gov/DocumentCenter/ProgramSpecificDocuments/tabid/92/Default.aspx</v>
      </c>
      <c r="U374" s="3"/>
    </row>
    <row r="375" spans="1:21" ht="75" x14ac:dyDescent="0.25">
      <c r="A375" s="15" t="str">
        <v>Lincoln County Opportunity Co., Inc.</v>
      </c>
      <c r="B375" s="15" t="str">
        <v xml:space="preserve">OAA Title IIIE National Family Caregiver Support Program </v>
      </c>
      <c r="C375" s="15" t="str">
        <v>Training/Education, Caregiver Support</v>
      </c>
      <c r="D375" s="15" t="str">
        <v>There must be an unpaid caregiver (who is the service recipient) of an at-risk, frail individual at least sixty (60) years old or an individual of any age with a written diagnosis of Alzheimer’s disease or a related dementia.</v>
      </c>
      <c r="E375" s="15" t="str">
        <v>None</v>
      </c>
      <c r="F375" s="15" t="str">
        <v>Unpaid caregiver</v>
      </c>
      <c r="G375" s="15" t="str">
        <v>Lincoln</v>
      </c>
      <c r="H375" s="15" t="str">
        <v>*Required - Please Make a Selection*</v>
      </c>
      <c r="I375" s="15" t="str">
        <v>http://www.wvseniorservices.gov/DocumentCenter/ProgramSpecificDocuments/tabid/92/Default.aspx</v>
      </c>
      <c r="U375" s="3"/>
    </row>
    <row r="376" spans="1:21" ht="45" x14ac:dyDescent="0.25">
      <c r="A376" s="15" t="str">
        <v>Lincoln County Opportunity Co., Inc.</v>
      </c>
      <c r="B376" s="15" t="str">
        <v xml:space="preserve">OAA Title IIIE National Family Caregiver Support Program </v>
      </c>
      <c r="C376" s="15" t="str">
        <v>Information/Referral, Caregiver Support</v>
      </c>
      <c r="D376" s="15" t="str">
        <v>None</v>
      </c>
      <c r="E376" s="15" t="str">
        <v>None</v>
      </c>
      <c r="F376" s="15" t="str">
        <v>None</v>
      </c>
      <c r="G376" s="15" t="str">
        <v>Lincoln</v>
      </c>
      <c r="H376" s="15" t="str">
        <v>*Required - Please Make a Selection*</v>
      </c>
      <c r="I376" s="15" t="str">
        <v>http://www.wvseniorservices.gov/DocumentCenter/ProgramSpecificDocuments/tabid/92/Default.aspx</v>
      </c>
      <c r="U376" s="3"/>
    </row>
    <row r="377" spans="1:21" ht="45" x14ac:dyDescent="0.25">
      <c r="A377" s="15" t="str">
        <v>Lincoln County Opportunity Co., Inc.</v>
      </c>
      <c r="B377" s="15" t="str">
        <v xml:space="preserve">OAA Title IIIE National Family Caregiver Support Program </v>
      </c>
      <c r="C377" s="15" t="str">
        <v>Information/Referral, Caregiver Support</v>
      </c>
      <c r="D377" s="15" t="str">
        <v>None</v>
      </c>
      <c r="E377" s="15" t="str">
        <v>None</v>
      </c>
      <c r="F377" s="15" t="str">
        <v>None</v>
      </c>
      <c r="G377" s="15" t="str">
        <v>Lincoln</v>
      </c>
      <c r="H377" s="15" t="str">
        <v>*Required - Please Make a Selection*</v>
      </c>
      <c r="I377" s="15" t="str">
        <v>http://www.wvseniorservices.gov/DocumentCenter/ProgramSpecificDocuments/tabid/92/Default.aspx</v>
      </c>
      <c r="U377" s="3"/>
    </row>
    <row r="378" spans="1:21" ht="75" x14ac:dyDescent="0.25">
      <c r="A378" s="15" t="str">
        <v>Lincoln County Opportunity Co., Inc.</v>
      </c>
      <c r="B378" s="15" t="str">
        <v xml:space="preserve">OAA Title IIIE National Family Caregiver Support Program </v>
      </c>
      <c r="C378" s="15" t="str">
        <v>Caregiver Support</v>
      </c>
      <c r="D378" s="15" t="str">
        <v>Support group must target unpaid caregivers (who is the service recipient) of an at-risk, frail individual at least sixty (60) years old or an individual of any age with a written diagnosis of Alzheimer’s disease or a related dementia.</v>
      </c>
      <c r="E378" s="15" t="str">
        <v>None</v>
      </c>
      <c r="F378" s="15" t="str">
        <v>Unpaid caregiver</v>
      </c>
      <c r="G378" s="15" t="str">
        <v>Lincoln</v>
      </c>
      <c r="H378" s="15" t="str">
        <v>*Required - Please Make a Selection*</v>
      </c>
      <c r="I378" s="15" t="str">
        <v>http://www.wvseniorservices.gov/DocumentCenter/ProgramSpecificDocuments/tabid/92/Default.aspx</v>
      </c>
      <c r="U378" s="3"/>
    </row>
    <row r="379" spans="1:21" ht="75" x14ac:dyDescent="0.25">
      <c r="A379" s="15" t="str">
        <v>Lincoln County Opportunity Co., Inc.</v>
      </c>
      <c r="B379" s="15" t="str">
        <v xml:space="preserve">OAA Title IIIE Older Relative Caregivers (Grandparents and Other Elderly Relative Caregivers) </v>
      </c>
      <c r="C379" s="15" t="str">
        <v>Information/Referral, Caregiver Support</v>
      </c>
      <c r="D379" s="15" t="str">
        <v>The older relative caregiver must live with and be the primary unpaid caregiver for a child or an individual with a disability of any age; The older relative caregiver must be related to the individual they provide care for;</v>
      </c>
      <c r="E379" s="15" t="str">
        <v>None</v>
      </c>
      <c r="F379" s="15" t="str">
        <v>None</v>
      </c>
      <c r="G379" s="15" t="str">
        <v>Lincoln</v>
      </c>
      <c r="H379" s="15" t="str">
        <v>*Required - Please Make a Selection*</v>
      </c>
      <c r="I379" s="15" t="str">
        <v>http://www.wvseniorservices.gov/DocumentCenter/ProgramSpecificDocuments/tabid/92/Default.aspx</v>
      </c>
      <c r="U379" s="3"/>
    </row>
    <row r="380" spans="1:21" ht="75" x14ac:dyDescent="0.25">
      <c r="A380" s="15" t="str">
        <v>Lincoln County Opportunity Co., Inc.</v>
      </c>
      <c r="B380" s="15" t="str">
        <v xml:space="preserve">OAA Title IIIE Older Relative Caregivers (Grandparents and Other Elderly Relative Caregivers) </v>
      </c>
      <c r="C380" s="15" t="str">
        <v>Information/Referral, Caregiver Support</v>
      </c>
      <c r="D380" s="15" t="str">
        <v>The older relative caregiver must live with and be the primary unpaid caregiver for a child or an individual with a disability of any age; The older relative caregiver must be related to the individual they provide care for;</v>
      </c>
      <c r="E380" s="15" t="str">
        <v>None</v>
      </c>
      <c r="F380" s="15" t="str">
        <v>None</v>
      </c>
      <c r="G380" s="15" t="str">
        <v>Lincoln</v>
      </c>
      <c r="H380" s="15" t="str">
        <v>*Required - Please Make a Selection*</v>
      </c>
      <c r="I380" s="15" t="str">
        <v>http://www.wvseniorservices.gov/DocumentCenter/ProgramSpecificDocuments/tabid/92/Default.aspx</v>
      </c>
      <c r="U380" s="3"/>
    </row>
    <row r="381" spans="1:21" ht="105" x14ac:dyDescent="0.25">
      <c r="A381" s="15" t="str">
        <v>Lincoln County Opportunity Co., Inc.</v>
      </c>
      <c r="B381" s="15" t="str">
        <v xml:space="preserve">OAA Title IIIE Older Relative Caregivers (Grandparents and Other Elderly Relative Caregivers) </v>
      </c>
      <c r="C381" s="15" t="str">
        <v>Caregiver Support</v>
      </c>
      <c r="D381"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81" s="15" t="str">
        <v>None</v>
      </c>
      <c r="F381" s="15" t="str">
        <v>None</v>
      </c>
      <c r="G381" s="15" t="str">
        <v>Lincoln</v>
      </c>
      <c r="H381" s="15" t="str">
        <v>*Required - Please Make a Selection*</v>
      </c>
      <c r="I381" s="15" t="str">
        <v>http://www.wvseniorservices.gov/DocumentCenter/ProgramSpecificDocuments/tabid/92/Default.aspx</v>
      </c>
      <c r="U381" s="3"/>
    </row>
    <row r="382" spans="1:21" ht="105" x14ac:dyDescent="0.25">
      <c r="A382" s="15" t="str">
        <v>Mason County Action Group, Inc.</v>
      </c>
      <c r="B382" s="15" t="str">
        <v>FAIR RESPITE CONGREGATE SERVICES (includes LIFE FAIR SERVICES)</v>
      </c>
      <c r="C382" s="15" t="str">
        <v>Respite</v>
      </c>
      <c r="D382" s="15" t="str">
        <v>Care recipient must have a written diagnosis of Alzheimer's disease or a related dementia</v>
      </c>
      <c r="E38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82" s="15" t="str">
        <v>Caregiver must be unpaid. The fee for FAIR services depends on the income of the person with dementia or, if married, the combined income of the care receiver and spouse.</v>
      </c>
      <c r="G382" s="15" t="str">
        <v>Mason</v>
      </c>
      <c r="H382" s="15" t="str">
        <v>*Required - Please Make a Selection*</v>
      </c>
      <c r="I382" s="15" t="str">
        <v>http://www.wvseniorservices.gov/HelpatHome/FAIRFamilyAlzheimersInHomeRespite/tabid/75/Default.aspx</v>
      </c>
      <c r="U382" s="3"/>
    </row>
    <row r="383" spans="1:21" ht="105" x14ac:dyDescent="0.25">
      <c r="A383" s="15" t="str">
        <v>Mason County Action Group, Inc.</v>
      </c>
      <c r="B383" s="15" t="str">
        <v>FAIR RESPITE IN-HOME SERVICES (includes LIFE FAIR SERVICES)</v>
      </c>
      <c r="C383" s="15" t="str">
        <v>Respite</v>
      </c>
      <c r="D383" s="15" t="str">
        <v>Care recipient must have a written diagnosis of Alzheimer's disease or a related dementia</v>
      </c>
      <c r="E38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83" s="15" t="str">
        <v>Caregiver must be unpaid. The fee for FAIR services depends on the income of the person with dementia or, if married, the combined income of the care receiver and spouse.</v>
      </c>
      <c r="G383" s="15" t="str">
        <v>Mason</v>
      </c>
      <c r="H383" s="15" t="str">
        <v>*Required - Please Make a Selection*</v>
      </c>
      <c r="I383" s="15" t="str">
        <v>http://www.wvseniorservices.gov/HelpatHome/FAIRFamilyAlzheimersInHomeRespite/tabid/75/Default.aspx</v>
      </c>
      <c r="U383" s="3"/>
    </row>
    <row r="384" spans="1:21" ht="180" x14ac:dyDescent="0.25">
      <c r="A384" s="15" t="str">
        <v>Mason County Action Group, Inc.</v>
      </c>
      <c r="B384" s="15" t="str">
        <v xml:space="preserve">OAA Title IIIE National Family Caregiver Support Program </v>
      </c>
      <c r="C384" s="15" t="str">
        <v>Respite</v>
      </c>
      <c r="D384" s="15" t="str">
        <v>There must be an unpaid caregiver (who is the service recipient) of an at-risk, frail individual at least sixty (60) years old or an individual of any age with a written diagnosis of Alzheimer’s disease or a related dementia.</v>
      </c>
      <c r="E38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84"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84" s="15" t="str">
        <v>Mason</v>
      </c>
      <c r="H384" s="15" t="str">
        <v>*Required - Please Make a Selection*</v>
      </c>
      <c r="I384" s="15" t="str">
        <v>http://www.wvseniorservices.gov/DocumentCenter/ProgramSpecificDocuments/tabid/92/Default.aspx</v>
      </c>
      <c r="U384" s="3"/>
    </row>
    <row r="385" spans="1:21" ht="180" x14ac:dyDescent="0.25">
      <c r="A385" s="15" t="str">
        <v>Mason County Action Group, Inc.</v>
      </c>
      <c r="B385" s="15" t="str">
        <v xml:space="preserve">OAA Title IIIE National Family Caregiver Support Program </v>
      </c>
      <c r="C385" s="15" t="str">
        <v>Respite</v>
      </c>
      <c r="D385" s="15" t="str">
        <v>There must be an unpaid caregiver (who is the service recipient) of an at-risk, frail individual at least sixty (60) years old or an individual of any age with a written diagnosis of Alzheimer’s disease or a related dementia.</v>
      </c>
      <c r="E38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85" s="15" t="str">
        <v>In the case of a caregiver service, the income level will be based on the care receiver’s income (the at-risk, frail individual at least sixty (60) years old or an individual of any age with a written diagnosis of Alzheimer’s disease or a related dementia).</v>
      </c>
      <c r="G385" s="15" t="str">
        <v>Mason</v>
      </c>
      <c r="H385" s="15" t="str">
        <v>*Required - Please Make a Selection*</v>
      </c>
      <c r="I385" s="15" t="str">
        <v>http://www.wvseniorservices.gov/DocumentCenter/ProgramSpecificDocuments/tabid/92/Default.aspx</v>
      </c>
      <c r="U385" s="3"/>
    </row>
    <row r="386" spans="1:21" ht="75" x14ac:dyDescent="0.25">
      <c r="A386" s="15" t="str">
        <v>Mason County Action Group, Inc.</v>
      </c>
      <c r="B386" s="15" t="str">
        <v xml:space="preserve">OAA Title IIIE National Family Caregiver Support Program </v>
      </c>
      <c r="C386" s="15" t="str">
        <v>Training/Education, Caregiver Support</v>
      </c>
      <c r="D386" s="15" t="str">
        <v>There must be an unpaid caregiver (who is the service recipient) of an at-risk, frail individual at least sixty (60) years old or an individual of any age with a written diagnosis of Alzheimer’s disease or a related dementia.</v>
      </c>
      <c r="E386" s="15" t="str">
        <v>None</v>
      </c>
      <c r="F386" s="15" t="str">
        <v>Unpaid caregiver</v>
      </c>
      <c r="G386" s="15" t="str">
        <v>Mason</v>
      </c>
      <c r="H386" s="15" t="str">
        <v>*Required - Please Make a Selection*</v>
      </c>
      <c r="I386" s="15" t="str">
        <v>http://www.wvseniorservices.gov/DocumentCenter/ProgramSpecificDocuments/tabid/92/Default.aspx</v>
      </c>
      <c r="U386" s="3"/>
    </row>
    <row r="387" spans="1:21" ht="45" x14ac:dyDescent="0.25">
      <c r="A387" s="15" t="str">
        <v>Mason County Action Group, Inc.</v>
      </c>
      <c r="B387" s="15" t="str">
        <v xml:space="preserve">OAA Title IIIE National Family Caregiver Support Program </v>
      </c>
      <c r="C387" s="15" t="str">
        <v>Information/Referral, Caregiver Support</v>
      </c>
      <c r="D387" s="15" t="str">
        <v>None</v>
      </c>
      <c r="E387" s="15" t="str">
        <v>None</v>
      </c>
      <c r="F387" s="15" t="str">
        <v>None</v>
      </c>
      <c r="G387" s="15" t="str">
        <v>Mason</v>
      </c>
      <c r="H387" s="15" t="str">
        <v>*Required - Please Make a Selection*</v>
      </c>
      <c r="I387" s="15" t="str">
        <v>http://www.wvseniorservices.gov/DocumentCenter/ProgramSpecificDocuments/tabid/92/Default.aspx</v>
      </c>
      <c r="U387" s="3"/>
    </row>
    <row r="388" spans="1:21" ht="45" x14ac:dyDescent="0.25">
      <c r="A388" s="15" t="str">
        <v>Mason County Action Group, Inc.</v>
      </c>
      <c r="B388" s="15" t="str">
        <v xml:space="preserve">OAA Title IIIE National Family Caregiver Support Program </v>
      </c>
      <c r="C388" s="15" t="str">
        <v>Information/Referral, Caregiver Support</v>
      </c>
      <c r="D388" s="15" t="str">
        <v>None</v>
      </c>
      <c r="E388" s="15" t="str">
        <v>None</v>
      </c>
      <c r="F388" s="15" t="str">
        <v>None</v>
      </c>
      <c r="G388" s="15" t="str">
        <v>Mason</v>
      </c>
      <c r="H388" s="15" t="str">
        <v>*Required - Please Make a Selection*</v>
      </c>
      <c r="I388" s="15" t="str">
        <v>http://www.wvseniorservices.gov/DocumentCenter/ProgramSpecificDocuments/tabid/92/Default.aspx</v>
      </c>
      <c r="U388" s="3"/>
    </row>
    <row r="389" spans="1:21" ht="75" x14ac:dyDescent="0.25">
      <c r="A389" s="15" t="str">
        <v>Mason County Action Group, Inc.</v>
      </c>
      <c r="B389" s="15" t="str">
        <v xml:space="preserve">OAA Title IIIE National Family Caregiver Support Program </v>
      </c>
      <c r="C389" s="15" t="str">
        <v>Caregiver Support</v>
      </c>
      <c r="D389" s="15" t="str">
        <v>Support group must target unpaid caregivers (who is the service recipient) of an at-risk, frail individual at least sixty (60) years old or an individual of any age with a written diagnosis of Alzheimer’s disease or a related dementia.</v>
      </c>
      <c r="E389" s="15" t="str">
        <v>None</v>
      </c>
      <c r="F389" s="15" t="str">
        <v>Unpaid caregiver</v>
      </c>
      <c r="G389" s="15" t="str">
        <v>Mason</v>
      </c>
      <c r="H389" s="15" t="str">
        <v>*Required - Please Make a Selection*</v>
      </c>
      <c r="I389" s="15" t="str">
        <v>http://www.wvseniorservices.gov/DocumentCenter/ProgramSpecificDocuments/tabid/92/Default.aspx</v>
      </c>
      <c r="U389" s="3"/>
    </row>
    <row r="390" spans="1:21" ht="75" x14ac:dyDescent="0.25">
      <c r="A390" s="15" t="str">
        <v>Mason County Action Group, Inc.</v>
      </c>
      <c r="B390" s="15" t="str">
        <v xml:space="preserve">OAA Title IIIE Older Relative Caregivers (Grandparents and Other Elderly Relative Caregivers) </v>
      </c>
      <c r="C390" s="15" t="str">
        <v>Information/Referral, Caregiver Support</v>
      </c>
      <c r="D390" s="15" t="str">
        <v>The older relative caregiver must live with and be the primary unpaid caregiver for a child or an individual with a disability of any age; The older relative caregiver must be related to the individual they provide care for;</v>
      </c>
      <c r="E390" s="15" t="str">
        <v>None</v>
      </c>
      <c r="F390" s="15" t="str">
        <v>None</v>
      </c>
      <c r="G390" s="15" t="str">
        <v>Mason</v>
      </c>
      <c r="H390" s="15" t="str">
        <v>*Required - Please Make a Selection*</v>
      </c>
      <c r="I390" s="15" t="str">
        <v>http://www.wvseniorservices.gov/DocumentCenter/ProgramSpecificDocuments/tabid/92/Default.aspx</v>
      </c>
      <c r="U390" s="3"/>
    </row>
    <row r="391" spans="1:21" ht="75" x14ac:dyDescent="0.25">
      <c r="A391" s="15" t="str">
        <v>Mason County Action Group, Inc.</v>
      </c>
      <c r="B391" s="15" t="str">
        <v xml:space="preserve">OAA Title IIIE Older Relative Caregivers (Grandparents and Other Elderly Relative Caregivers) </v>
      </c>
      <c r="C391" s="15" t="str">
        <v>Information/Referral, Caregiver Support</v>
      </c>
      <c r="D391" s="15" t="str">
        <v>The older relative caregiver must live with and be the primary unpaid caregiver for a child or an individual with a disability of any age; The older relative caregiver must be related to the individual they provide care for;</v>
      </c>
      <c r="E391" s="15" t="str">
        <v>None</v>
      </c>
      <c r="F391" s="15" t="str">
        <v>None</v>
      </c>
      <c r="G391" s="15" t="str">
        <v>Mason</v>
      </c>
      <c r="H391" s="15" t="str">
        <v>*Required - Please Make a Selection*</v>
      </c>
      <c r="I391" s="15" t="str">
        <v>http://www.wvseniorservices.gov/DocumentCenter/ProgramSpecificDocuments/tabid/92/Default.aspx</v>
      </c>
      <c r="U391" s="3"/>
    </row>
    <row r="392" spans="1:21" ht="105" x14ac:dyDescent="0.25">
      <c r="A392" s="15" t="str">
        <v>Mason County Action Group, Inc.</v>
      </c>
      <c r="B392" s="15" t="str">
        <v xml:space="preserve">OAA Title IIIE Older Relative Caregivers (Grandparents and Other Elderly Relative Caregivers) </v>
      </c>
      <c r="C392" s="15" t="str">
        <v>Caregiver Support</v>
      </c>
      <c r="D392"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92" s="15" t="str">
        <v>None</v>
      </c>
      <c r="F392" s="15" t="str">
        <v>None</v>
      </c>
      <c r="G392" s="15" t="str">
        <v>Mason</v>
      </c>
      <c r="H392" s="15" t="str">
        <v>*Required - Please Make a Selection*</v>
      </c>
      <c r="I392" s="15" t="str">
        <v>http://www.wvseniorservices.gov/DocumentCenter/ProgramSpecificDocuments/tabid/92/Default.aspx</v>
      </c>
      <c r="U392" s="3"/>
    </row>
    <row r="393" spans="1:21" ht="105" x14ac:dyDescent="0.25">
      <c r="A393" s="15" t="str">
        <v>Pride Community Services, Inc. (Logan County)</v>
      </c>
      <c r="B393" s="15" t="str">
        <v>FAIR RESPITE CONGREGATE SERVICES (includes LIFE FAIR SERVICES)</v>
      </c>
      <c r="C393" s="15" t="str">
        <v>Respite</v>
      </c>
      <c r="D393" s="15" t="str">
        <v>Care recipient must have a written diagnosis of Alzheimer's disease or a related dementia</v>
      </c>
      <c r="E39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93" s="15" t="str">
        <v>Caregiver must be unpaid. The fee for FAIR services depends on the income of the person with dementia or, if married, the combined income of the care receiver and spouse.</v>
      </c>
      <c r="G393" s="15" t="str">
        <v>Logan</v>
      </c>
      <c r="H393" s="15" t="str">
        <v>*Required - Please Make a Selection*</v>
      </c>
      <c r="I393" s="15" t="str">
        <v>http://www.wvseniorservices.gov/HelpatHome/FAIRFamilyAlzheimersInHomeRespite/tabid/75/Default.aspx</v>
      </c>
      <c r="U393" s="3"/>
    </row>
    <row r="394" spans="1:21" ht="105" x14ac:dyDescent="0.25">
      <c r="A394" s="15" t="str">
        <v>Pride Community Services, Inc. (Logan County)</v>
      </c>
      <c r="B394" s="15" t="str">
        <v>FAIR RESPITE IN-HOME SERVICES (includes LIFE FAIR SERVICES)</v>
      </c>
      <c r="C394" s="15" t="str">
        <v>Respite</v>
      </c>
      <c r="D394" s="15" t="str">
        <v>Care recipient must have a written diagnosis of Alzheimer's disease or a related dementia</v>
      </c>
      <c r="E39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94" s="15" t="str">
        <v>Caregiver must be unpaid. The fee for FAIR services depends on the income of the person with dementia or, if married, the combined income of the care receiver and spouse.</v>
      </c>
      <c r="G394" s="15" t="str">
        <v>Logan</v>
      </c>
      <c r="H394" s="15" t="str">
        <v>*Required - Please Make a Selection*</v>
      </c>
      <c r="I394" s="15" t="str">
        <v>http://www.wvseniorservices.gov/HelpatHome/FAIRFamilyAlzheimersInHomeRespite/tabid/75/Default.aspx</v>
      </c>
      <c r="U394" s="3"/>
    </row>
    <row r="395" spans="1:21" ht="180" x14ac:dyDescent="0.25">
      <c r="A395" s="15" t="str">
        <v>Pride Community Services, Inc. (Logan County)</v>
      </c>
      <c r="B395" s="15" t="str">
        <v xml:space="preserve">OAA Title IIIE National Family Caregiver Support Program </v>
      </c>
      <c r="C395" s="15" t="str">
        <v>Respite</v>
      </c>
      <c r="D395" s="15" t="str">
        <v>There must be an unpaid caregiver (who is the service recipient) of an at-risk, frail individual at least sixty (60) years old or an individual of any age with a written diagnosis of Alzheimer’s disease or a related dementia.</v>
      </c>
      <c r="E39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95"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95" s="15" t="str">
        <v>Logan</v>
      </c>
      <c r="H395" s="15" t="str">
        <v>*Required - Please Make a Selection*</v>
      </c>
      <c r="I395" s="15" t="str">
        <v>http://www.wvseniorservices.gov/DocumentCenter/ProgramSpecificDocuments/tabid/92/Default.aspx</v>
      </c>
      <c r="U395" s="3"/>
    </row>
    <row r="396" spans="1:21" ht="180" x14ac:dyDescent="0.25">
      <c r="A396" s="15" t="str">
        <v>Pride Community Services, Inc. (Logan County)</v>
      </c>
      <c r="B396" s="15" t="str">
        <v xml:space="preserve">OAA Title IIIE National Family Caregiver Support Program </v>
      </c>
      <c r="C396" s="15" t="str">
        <v>Respite</v>
      </c>
      <c r="D396" s="15" t="str">
        <v>There must be an unpaid caregiver (who is the service recipient) of an at-risk, frail individual at least sixty (60) years old or an individual of any age with a written diagnosis of Alzheimer’s disease or a related dementia.</v>
      </c>
      <c r="E39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96" s="15" t="str">
        <v>In the case of a caregiver service, the income level will be based on the care receiver’s income (the at-risk, frail individual at least sixty (60) years old or an individual of any age with a written diagnosis of Alzheimer’s disease or a related dementia).</v>
      </c>
      <c r="G396" s="15" t="str">
        <v>Logan</v>
      </c>
      <c r="H396" s="15" t="str">
        <v>*Required - Please Make a Selection*</v>
      </c>
      <c r="I396" s="15" t="str">
        <v>http://www.wvseniorservices.gov/DocumentCenter/ProgramSpecificDocuments/tabid/92/Default.aspx</v>
      </c>
      <c r="U396" s="3"/>
    </row>
    <row r="397" spans="1:21" ht="75" x14ac:dyDescent="0.25">
      <c r="A397" s="15" t="str">
        <v>Pride Community Services, Inc. (Logan County)</v>
      </c>
      <c r="B397" s="15" t="str">
        <v xml:space="preserve">OAA Title IIIE National Family Caregiver Support Program </v>
      </c>
      <c r="C397" s="15" t="str">
        <v>Training/Education, Caregiver Support</v>
      </c>
      <c r="D397" s="15" t="str">
        <v>There must be an unpaid caregiver (who is the service recipient) of an at-risk, frail individual at least sixty (60) years old or an individual of any age with a written diagnosis of Alzheimer’s disease or a related dementia.</v>
      </c>
      <c r="E397" s="15" t="str">
        <v>None</v>
      </c>
      <c r="F397" s="15" t="str">
        <v>Unpaid caregiver</v>
      </c>
      <c r="G397" s="15" t="str">
        <v>Logan</v>
      </c>
      <c r="H397" s="15" t="str">
        <v>*Required - Please Make a Selection*</v>
      </c>
      <c r="I397" s="15" t="str">
        <v>http://www.wvseniorservices.gov/DocumentCenter/ProgramSpecificDocuments/tabid/92/Default.aspx</v>
      </c>
      <c r="U397" s="3"/>
    </row>
    <row r="398" spans="1:21" ht="75" x14ac:dyDescent="0.25">
      <c r="A398" s="15" t="str">
        <v>Pride Community Services, Inc. (Logan County)</v>
      </c>
      <c r="B398" s="15" t="str">
        <v xml:space="preserve">OAA Title IIIE National Family Caregiver Support Program </v>
      </c>
      <c r="C398" s="15" t="str">
        <v>Information/Referral, Caregiver Support</v>
      </c>
      <c r="D398" s="15" t="str">
        <v>None</v>
      </c>
      <c r="E398" s="15" t="str">
        <v>None</v>
      </c>
      <c r="F398" s="15" t="str">
        <v>None</v>
      </c>
      <c r="G398" s="15" t="str">
        <v>Logan</v>
      </c>
      <c r="H398" s="15" t="str">
        <v>*Required - Please Make a Selection*</v>
      </c>
      <c r="I398" s="15" t="str">
        <v>http://www.wvseniorservices.gov/DocumentCenter/ProgramSpecificDocuments/tabid/92/Default.aspx</v>
      </c>
      <c r="U398" s="3"/>
    </row>
    <row r="399" spans="1:21" ht="75" x14ac:dyDescent="0.25">
      <c r="A399" s="15" t="str">
        <v>Pride Community Services, Inc. (Logan County)</v>
      </c>
      <c r="B399" s="15" t="str">
        <v xml:space="preserve">OAA Title IIIE National Family Caregiver Support Program </v>
      </c>
      <c r="C399" s="15" t="str">
        <v>Information/Referral, Caregiver Support</v>
      </c>
      <c r="D399" s="15" t="str">
        <v>None</v>
      </c>
      <c r="E399" s="15" t="str">
        <v>None</v>
      </c>
      <c r="F399" s="15" t="str">
        <v>None</v>
      </c>
      <c r="G399" s="15" t="str">
        <v>Logan</v>
      </c>
      <c r="H399" s="15" t="str">
        <v>*Required - Please Make a Selection*</v>
      </c>
      <c r="I399" s="15" t="str">
        <v>http://www.wvseniorservices.gov/DocumentCenter/ProgramSpecificDocuments/tabid/92/Default.aspx</v>
      </c>
      <c r="U399" s="3"/>
    </row>
    <row r="400" spans="1:21" ht="75" x14ac:dyDescent="0.25">
      <c r="A400" s="15" t="str">
        <v>Pride Community Services, Inc. (Logan County)</v>
      </c>
      <c r="B400" s="15" t="str">
        <v xml:space="preserve">OAA Title IIIE National Family Caregiver Support Program </v>
      </c>
      <c r="C400" s="15" t="str">
        <v>Caregiver Support</v>
      </c>
      <c r="D400" s="15" t="str">
        <v>Support group must target unpaid caregivers (who is the service recipient) of an at-risk, frail individual at least sixty (60) years old or an individual of any age with a written diagnosis of Alzheimer’s disease or a related dementia.</v>
      </c>
      <c r="E400" s="15" t="str">
        <v>None</v>
      </c>
      <c r="F400" s="15" t="str">
        <v>Unpaid caregiver</v>
      </c>
      <c r="G400" s="15" t="str">
        <v>Logan</v>
      </c>
      <c r="H400" s="15" t="str">
        <v>*Required - Please Make a Selection*</v>
      </c>
      <c r="I400" s="15" t="str">
        <v>http://www.wvseniorservices.gov/DocumentCenter/ProgramSpecificDocuments/tabid/92/Default.aspx</v>
      </c>
      <c r="U400" s="3"/>
    </row>
    <row r="401" spans="1:21" ht="75" x14ac:dyDescent="0.25">
      <c r="A401" s="15" t="str">
        <v>Pride Community Services, Inc. (Logan County)</v>
      </c>
      <c r="B401" s="15" t="str">
        <v xml:space="preserve">OAA Title IIIE Older Relative Caregivers (Grandparents and Other Elderly Relative Caregivers) </v>
      </c>
      <c r="C401" s="15" t="str">
        <v>Information/Referral, Caregiver Support</v>
      </c>
      <c r="D401" s="15" t="str">
        <v>The older relative caregiver must live with and be the primary unpaid caregiver for a child or an individual with a disability of any age; The older relative caregiver must be related to the individual they provide care for;</v>
      </c>
      <c r="E401" s="15" t="str">
        <v>None</v>
      </c>
      <c r="F401" s="15" t="str">
        <v>None</v>
      </c>
      <c r="G401" s="15" t="str">
        <v>Logan</v>
      </c>
      <c r="H401" s="15" t="str">
        <v>*Required - Please Make a Selection*</v>
      </c>
      <c r="I401" s="15" t="str">
        <v>http://www.wvseniorservices.gov/DocumentCenter/ProgramSpecificDocuments/tabid/92/Default.aspx</v>
      </c>
      <c r="U401" s="3"/>
    </row>
    <row r="402" spans="1:21" ht="75" x14ac:dyDescent="0.25">
      <c r="A402" s="15" t="str">
        <v>Pride Community Services, Inc. (Logan County)</v>
      </c>
      <c r="B402" s="15" t="str">
        <v xml:space="preserve">OAA Title IIIE Older Relative Caregivers (Grandparents and Other Elderly Relative Caregivers) </v>
      </c>
      <c r="C402" s="15" t="str">
        <v>Information/Referral, Caregiver Support</v>
      </c>
      <c r="D402" s="15" t="str">
        <v>The older relative caregiver must live with and be the primary unpaid caregiver for a child or an individual with a disability of any age; The older relative caregiver must be related to the individual they provide care for;</v>
      </c>
      <c r="E402" s="15" t="str">
        <v>None</v>
      </c>
      <c r="F402" s="15" t="str">
        <v>None</v>
      </c>
      <c r="G402" s="15" t="str">
        <v>Logan</v>
      </c>
      <c r="H402" s="15" t="str">
        <v>*Required - Please Make a Selection*</v>
      </c>
      <c r="I402" s="15" t="str">
        <v>http://www.wvseniorservices.gov/DocumentCenter/ProgramSpecificDocuments/tabid/92/Default.aspx</v>
      </c>
      <c r="U402" s="3"/>
    </row>
    <row r="403" spans="1:21" ht="105" x14ac:dyDescent="0.25">
      <c r="A403" s="15" t="str">
        <v>Pride Community Services, Inc. (Logan County)</v>
      </c>
      <c r="B403" s="15" t="str">
        <v xml:space="preserve">OAA Title IIIE Older Relative Caregivers (Grandparents and Other Elderly Relative Caregivers) </v>
      </c>
      <c r="C403" s="15" t="str">
        <v>Caregiver Support</v>
      </c>
      <c r="D403"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403" s="15" t="str">
        <v>None</v>
      </c>
      <c r="F403" s="15" t="str">
        <v>None</v>
      </c>
      <c r="G403" s="15" t="str">
        <v>Logan</v>
      </c>
      <c r="H403" s="15" t="str">
        <v>*Required - Please Make a Selection*</v>
      </c>
      <c r="I403" s="15" t="str">
        <v>http://www.wvseniorservices.gov/DocumentCenter/ProgramSpecificDocuments/tabid/92/Default.aspx</v>
      </c>
      <c r="U403" s="3"/>
    </row>
    <row r="404" spans="1:21" ht="105" x14ac:dyDescent="0.25">
      <c r="A404" s="15" t="str">
        <v>Putnam Aging Program, Inc. (also nutrition in Clay and Fayette)</v>
      </c>
      <c r="B404" s="15" t="str">
        <v>FAIR RESPITE CONGREGATE SERVICES (includes LIFE FAIR SERVICES)</v>
      </c>
      <c r="C404" s="15" t="str">
        <v>Respite</v>
      </c>
      <c r="D404" s="15" t="str">
        <v>Care recipient must have a written diagnosis of Alzheimer's disease or a related dementia</v>
      </c>
      <c r="E40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04" s="15" t="str">
        <v>Caregiver must be unpaid. The fee for FAIR services depends on the income of the person with dementia or, if married, the combined income of the care receiver and spouse.</v>
      </c>
      <c r="G404" s="15" t="str">
        <v>Putnam</v>
      </c>
      <c r="H404" s="15" t="str">
        <v>*Required - Please Make a Selection*</v>
      </c>
      <c r="I404" s="15" t="str">
        <v>http://www.wvseniorservices.gov/HelpatHome/FAIRFamilyAlzheimersInHomeRespite/tabid/75/Default.aspx</v>
      </c>
      <c r="U404" s="3"/>
    </row>
    <row r="405" spans="1:21" ht="105" x14ac:dyDescent="0.25">
      <c r="A405" s="15" t="str">
        <v>Putnam Aging Program, Inc. (also nutrition in Clay and Fayette)</v>
      </c>
      <c r="B405" s="15" t="str">
        <v>FAIR RESPITE IN-HOME SERVICES (includes LIFE FAIR SERVICES)</v>
      </c>
      <c r="C405" s="15" t="str">
        <v>Respite</v>
      </c>
      <c r="D405" s="15" t="str">
        <v>Care recipient must have a written diagnosis of Alzheimer's disease or a related dementia</v>
      </c>
      <c r="E405"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05" s="15" t="str">
        <v>Caregiver must be unpaid. The fee for FAIR services depends on the income of the person with dementia or, if married, the combined income of the care receiver and spouse.</v>
      </c>
      <c r="G405" s="15" t="str">
        <v>Putnam</v>
      </c>
      <c r="H405" s="15" t="str">
        <v>*Required - Please Make a Selection*</v>
      </c>
      <c r="I405" s="15" t="str">
        <v>http://www.wvseniorservices.gov/HelpatHome/FAIRFamilyAlzheimersInHomeRespite/tabid/75/Default.aspx</v>
      </c>
      <c r="U405" s="3"/>
    </row>
    <row r="406" spans="1:21" ht="180" x14ac:dyDescent="0.25">
      <c r="A406" s="15" t="str">
        <v>Putnam Aging Program, Inc. (also nutrition in Clay and Fayette)</v>
      </c>
      <c r="B406" s="15" t="str">
        <v xml:space="preserve">OAA Title IIIE National Family Caregiver Support Program </v>
      </c>
      <c r="C406" s="15" t="str">
        <v>Respite</v>
      </c>
      <c r="D406" s="15" t="str">
        <v>There must be an unpaid caregiver (who is the service recipient) of an at-risk, frail individual at least sixty (60) years old or an individual of any age with a written diagnosis of Alzheimer’s disease or a related dementia.</v>
      </c>
      <c r="E40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06"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406" s="15" t="str">
        <v>Putnam</v>
      </c>
      <c r="H406" s="15" t="str">
        <v>*Required - Please Make a Selection*</v>
      </c>
      <c r="I406" s="15" t="str">
        <v>http://www.wvseniorservices.gov/DocumentCenter/ProgramSpecificDocuments/tabid/92/Default.aspx</v>
      </c>
      <c r="U406" s="3"/>
    </row>
    <row r="407" spans="1:21" ht="180" x14ac:dyDescent="0.25">
      <c r="A407" s="15" t="str">
        <v>Putnam Aging Program, Inc. (also nutrition in Clay and Fayette)</v>
      </c>
      <c r="B407" s="15" t="str">
        <v xml:space="preserve">OAA Title IIIE National Family Caregiver Support Program </v>
      </c>
      <c r="C407" s="15" t="str">
        <v>Respite</v>
      </c>
      <c r="D407" s="15" t="str">
        <v>There must be an unpaid caregiver (who is the service recipient) of an at-risk, frail individual at least sixty (60) years old or an individual of any age with a written diagnosis of Alzheimer’s disease or a related dementia.</v>
      </c>
      <c r="E40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07" s="15" t="str">
        <v>In the case of a caregiver service, the income level will be based on the care receiver’s income (the at-risk, frail individual at least sixty (60) years old or an individual of any age with a written diagnosis of Alzheimer’s disease or a related dementia).</v>
      </c>
      <c r="G407" s="15" t="str">
        <v>Putnam</v>
      </c>
      <c r="H407" s="15" t="str">
        <v>*Required - Please Make a Selection*</v>
      </c>
      <c r="I407" s="15" t="str">
        <v>http://www.wvseniorservices.gov/DocumentCenter/ProgramSpecificDocuments/tabid/92/Default.aspx</v>
      </c>
      <c r="U407" s="3"/>
    </row>
    <row r="408" spans="1:21" ht="75" x14ac:dyDescent="0.25">
      <c r="A408" s="15" t="str">
        <v>Putnam Aging Program, Inc. (also nutrition in Clay and Fayette)</v>
      </c>
      <c r="B408" s="15" t="str">
        <v xml:space="preserve">OAA Title IIIE National Family Caregiver Support Program </v>
      </c>
      <c r="C408" s="15" t="str">
        <v>Training/Education, Caregiver Support</v>
      </c>
      <c r="D408" s="15" t="str">
        <v>There must be an unpaid caregiver (who is the service recipient) of an at-risk, frail individual at least sixty (60) years old or an individual of any age with a written diagnosis of Alzheimer’s disease or a related dementia.</v>
      </c>
      <c r="E408" s="15" t="str">
        <v>None</v>
      </c>
      <c r="F408" s="15" t="str">
        <v>Unpaid caregiver</v>
      </c>
      <c r="G408" s="15" t="str">
        <v>Putnam</v>
      </c>
      <c r="H408" s="15" t="str">
        <v>*Required - Please Make a Selection*</v>
      </c>
      <c r="I408" s="15" t="str">
        <v>http://www.wvseniorservices.gov/DocumentCenter/ProgramSpecificDocuments/tabid/92/Default.aspx</v>
      </c>
      <c r="U408" s="3"/>
    </row>
    <row r="409" spans="1:21" ht="75" x14ac:dyDescent="0.25">
      <c r="A409" s="15" t="str">
        <v>Putnam Aging Program, Inc. (also nutrition in Clay and Fayette)</v>
      </c>
      <c r="B409" s="15" t="str">
        <v xml:space="preserve">OAA Title IIIE National Family Caregiver Support Program </v>
      </c>
      <c r="C409" s="15" t="str">
        <v>Information/Referral, Caregiver Support</v>
      </c>
      <c r="D409" s="15" t="str">
        <v>None</v>
      </c>
      <c r="E409" s="15" t="str">
        <v>None</v>
      </c>
      <c r="F409" s="15" t="str">
        <v>None</v>
      </c>
      <c r="G409" s="15" t="str">
        <v>Putnam</v>
      </c>
      <c r="H409" s="15" t="str">
        <v>*Required - Please Make a Selection*</v>
      </c>
      <c r="I409" s="15" t="str">
        <v>http://www.wvseniorservices.gov/DocumentCenter/ProgramSpecificDocuments/tabid/92/Default.aspx</v>
      </c>
      <c r="U409" s="3"/>
    </row>
    <row r="410" spans="1:21" ht="75" x14ac:dyDescent="0.25">
      <c r="A410" s="15" t="str">
        <v>Putnam Aging Program, Inc. (also nutrition in Clay and Fayette)</v>
      </c>
      <c r="B410" s="15" t="str">
        <v xml:space="preserve">OAA Title IIIE National Family Caregiver Support Program </v>
      </c>
      <c r="C410" s="15" t="str">
        <v>Information/Referral, Caregiver Support</v>
      </c>
      <c r="D410" s="15" t="str">
        <v>None</v>
      </c>
      <c r="E410" s="15" t="str">
        <v>None</v>
      </c>
      <c r="F410" s="15" t="str">
        <v>None</v>
      </c>
      <c r="G410" s="15" t="str">
        <v>Putnam</v>
      </c>
      <c r="H410" s="15" t="str">
        <v>*Required - Please Make a Selection*</v>
      </c>
      <c r="I410" s="15" t="str">
        <v>http://www.wvseniorservices.gov/DocumentCenter/ProgramSpecificDocuments/tabid/92/Default.aspx</v>
      </c>
      <c r="U410" s="3"/>
    </row>
    <row r="411" spans="1:21" ht="75" x14ac:dyDescent="0.25">
      <c r="A411" s="15" t="str">
        <v>Putnam Aging Program, Inc. (also nutrition in Clay and Fayette)</v>
      </c>
      <c r="B411" s="15" t="str">
        <v xml:space="preserve">OAA Title IIIE National Family Caregiver Support Program </v>
      </c>
      <c r="C411" s="15" t="str">
        <v>Caregiver Support</v>
      </c>
      <c r="D411" s="15" t="str">
        <v>Support group must target unpaid caregivers (who is the service recipient) of an at-risk, frail individual at least sixty (60) years old or an individual of any age with a written diagnosis of Alzheimer’s disease or a related dementia.</v>
      </c>
      <c r="E411" s="15" t="str">
        <v>None</v>
      </c>
      <c r="F411" s="15" t="str">
        <v>Unpaid caregiver</v>
      </c>
      <c r="G411" s="15" t="str">
        <v>Putnam</v>
      </c>
      <c r="H411" s="15" t="str">
        <v>*Required - Please Make a Selection*</v>
      </c>
      <c r="I411" s="15" t="str">
        <v>http://www.wvseniorservices.gov/DocumentCenter/ProgramSpecificDocuments/tabid/92/Default.aspx</v>
      </c>
      <c r="U411" s="3"/>
    </row>
    <row r="412" spans="1:21" ht="75" x14ac:dyDescent="0.25">
      <c r="A412" s="15" t="str">
        <v>Putnam Aging Program, Inc. (also nutrition in Clay and Fayette)</v>
      </c>
      <c r="B412" s="15" t="str">
        <v xml:space="preserve">OAA Title IIIE Older Relative Caregivers (Grandparents and Other Elderly Relative Caregivers) </v>
      </c>
      <c r="C412" s="15" t="str">
        <v>Information/Referral, Caregiver Support</v>
      </c>
      <c r="D412" s="15" t="str">
        <v>The older relative caregiver must live with and be the primary unpaid caregiver for a child or an individual with a disability of any age; The older relative caregiver must be related to the individual they provide care for;</v>
      </c>
      <c r="E412" s="15" t="str">
        <v>None</v>
      </c>
      <c r="F412" s="15" t="str">
        <v>None</v>
      </c>
      <c r="G412" s="15" t="str">
        <v>Putnam</v>
      </c>
      <c r="H412" s="15" t="str">
        <v>*Required - Please Make a Selection*</v>
      </c>
      <c r="I412" s="15" t="str">
        <v>http://www.wvseniorservices.gov/DocumentCenter/ProgramSpecificDocuments/tabid/92/Default.aspx</v>
      </c>
      <c r="U412" s="3"/>
    </row>
    <row r="413" spans="1:21" ht="75" x14ac:dyDescent="0.25">
      <c r="A413" s="15" t="str">
        <v>Putnam Aging Program, Inc. (also nutrition in Clay and Fayette)</v>
      </c>
      <c r="B413" s="15" t="str">
        <v xml:space="preserve">OAA Title IIIE Older Relative Caregivers (Grandparents and Other Elderly Relative Caregivers) </v>
      </c>
      <c r="C413" s="15" t="str">
        <v>Information/Referral, Caregiver Support</v>
      </c>
      <c r="D413" s="15" t="str">
        <v>The older relative caregiver must live with and be the primary unpaid caregiver for a child or an individual with a disability of any age; The older relative caregiver must be related to the individual they provide care for;</v>
      </c>
      <c r="E413" s="15" t="str">
        <v>None</v>
      </c>
      <c r="F413" s="15" t="str">
        <v>None</v>
      </c>
      <c r="G413" s="15" t="str">
        <v>Putnam</v>
      </c>
      <c r="H413" s="15" t="str">
        <v>*Required - Please Make a Selection*</v>
      </c>
      <c r="I413" s="15" t="str">
        <v>http://www.wvseniorservices.gov/DocumentCenter/ProgramSpecificDocuments/tabid/92/Default.aspx</v>
      </c>
      <c r="U413" s="3"/>
    </row>
    <row r="414" spans="1:21" ht="105" x14ac:dyDescent="0.25">
      <c r="A414" s="15" t="str">
        <v>Putnam Aging Program, Inc. (also nutrition in Clay and Fayette)</v>
      </c>
      <c r="B414" s="15" t="str">
        <v xml:space="preserve">OAA Title IIIE Older Relative Caregivers (Grandparents and Other Elderly Relative Caregivers) </v>
      </c>
      <c r="C414" s="15" t="str">
        <v>Caregiver Support</v>
      </c>
      <c r="D414"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414" s="15" t="str">
        <v>None</v>
      </c>
      <c r="F414" s="15" t="str">
        <v>None</v>
      </c>
      <c r="G414" s="15" t="str">
        <v>Putnam</v>
      </c>
      <c r="H414" s="15" t="str">
        <v>*Required - Please Make a Selection*</v>
      </c>
      <c r="I414" s="15" t="str">
        <v>http://www.wvseniorservices.gov/DocumentCenter/ProgramSpecificDocuments/tabid/92/Default.aspx</v>
      </c>
      <c r="U414" s="3"/>
    </row>
    <row r="415" spans="1:21" ht="105" x14ac:dyDescent="0.25">
      <c r="A415" s="15" t="str">
        <v>Roane County Committee on Aging, Inc.</v>
      </c>
      <c r="B415" s="15" t="str">
        <v>FAIR RESPITE CONGREGATE SERVICES (includes LIFE FAIR SERVICES)</v>
      </c>
      <c r="C415" s="15" t="str">
        <v>Respite</v>
      </c>
      <c r="D415" s="15" t="str">
        <v>Care recipient must have a written diagnosis of Alzheimer's disease or a related dementia</v>
      </c>
      <c r="E415"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15" s="15" t="str">
        <v>Caregiver must be unpaid. The fee for FAIR services depends on the income of the person with dementia or, if married, the combined income of the care receiver and spouse.</v>
      </c>
      <c r="G415" s="15" t="str">
        <v>Roane</v>
      </c>
      <c r="H415" s="15" t="str">
        <v>*Required - Please Make a Selection*</v>
      </c>
      <c r="I415" s="15" t="str">
        <v>http://www.wvseniorservices.gov/HelpatHome/FAIRFamilyAlzheimersInHomeRespite/tabid/75/Default.aspx</v>
      </c>
      <c r="U415" s="3"/>
    </row>
    <row r="416" spans="1:21" ht="105" x14ac:dyDescent="0.25">
      <c r="A416" s="15" t="str">
        <v>Roane County Committee on Aging, Inc.</v>
      </c>
      <c r="B416" s="15" t="str">
        <v>FAIR RESPITE IN-HOME SERVICES (includes LIFE FAIR SERVICES)</v>
      </c>
      <c r="C416" s="15" t="str">
        <v>Respite</v>
      </c>
      <c r="D416" s="15" t="str">
        <v>Care recipient must have a written diagnosis of Alzheimer's disease or a related dementia</v>
      </c>
      <c r="E41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16" s="15" t="str">
        <v>Caregiver must be unpaid. The fee for FAIR services depends on the income of the person with dementia or, if married, the combined income of the care receiver and spouse.</v>
      </c>
      <c r="G416" s="15" t="str">
        <v>Roane</v>
      </c>
      <c r="H416" s="15" t="str">
        <v>*Required - Please Make a Selection*</v>
      </c>
      <c r="I416" s="15" t="str">
        <v>http://www.wvseniorservices.gov/HelpatHome/FAIRFamilyAlzheimersInHomeRespite/tabid/75/Default.aspx</v>
      </c>
      <c r="U416" s="3"/>
    </row>
    <row r="417" spans="1:21" ht="180" x14ac:dyDescent="0.25">
      <c r="A417" s="15" t="str">
        <v>Roane County Committee on Aging, Inc.</v>
      </c>
      <c r="B417" s="15" t="str">
        <v xml:space="preserve">OAA Title IIIE National Family Caregiver Support Program </v>
      </c>
      <c r="C417" s="15" t="str">
        <v>Respite</v>
      </c>
      <c r="D417" s="15" t="str">
        <v>There must be an unpaid caregiver (who is the service recipient) of an at-risk, frail individual at least sixty (60) years old or an individual of any age with a written diagnosis of Alzheimer’s disease or a related dementia.</v>
      </c>
      <c r="E41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17"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417" s="15" t="str">
        <v>Roane</v>
      </c>
      <c r="H417" s="15" t="str">
        <v>*Required - Please Make a Selection*</v>
      </c>
      <c r="I417" s="15" t="str">
        <v>http://www.wvseniorservices.gov/DocumentCenter/ProgramSpecificDocuments/tabid/92/Default.aspx</v>
      </c>
      <c r="U417" s="3"/>
    </row>
    <row r="418" spans="1:21" ht="180" x14ac:dyDescent="0.25">
      <c r="A418" s="15" t="str">
        <v>Roane County Committee on Aging, Inc.</v>
      </c>
      <c r="B418" s="15" t="str">
        <v xml:space="preserve">OAA Title IIIE National Family Caregiver Support Program </v>
      </c>
      <c r="C418" s="15" t="str">
        <v>Respite</v>
      </c>
      <c r="D418" s="15" t="str">
        <v>There must be an unpaid caregiver (who is the service recipient) of an at-risk, frail individual at least sixty (60) years old or an individual of any age with a written diagnosis of Alzheimer’s disease or a related dementia.</v>
      </c>
      <c r="E41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18" s="15" t="str">
        <v>In the case of a caregiver service, the income level will be based on the care receiver’s income (the at-risk, frail individual at least sixty (60) years old or an individual of any age with a written diagnosis of Alzheimer’s disease or a related dementia).</v>
      </c>
      <c r="G418" s="15" t="str">
        <v>Roane</v>
      </c>
      <c r="H418" s="15" t="str">
        <v>*Required - Please Make a Selection*</v>
      </c>
      <c r="I418" s="15" t="str">
        <v>http://www.wvseniorservices.gov/DocumentCenter/ProgramSpecificDocuments/tabid/92/Default.aspx</v>
      </c>
      <c r="U418" s="3"/>
    </row>
    <row r="419" spans="1:21" ht="75" x14ac:dyDescent="0.25">
      <c r="A419" s="15" t="str">
        <v>Roane County Committee on Aging, Inc.</v>
      </c>
      <c r="B419" s="15" t="str">
        <v xml:space="preserve">OAA Title IIIE National Family Caregiver Support Program </v>
      </c>
      <c r="C419" s="15" t="str">
        <v>Training/Education, Caregiver Support</v>
      </c>
      <c r="D419" s="15" t="str">
        <v>There must be an unpaid caregiver (who is the service recipient) of an at-risk, frail individual at least sixty (60) years old or an individual of any age with a written diagnosis of Alzheimer’s disease or a related dementia.</v>
      </c>
      <c r="E419" s="15" t="str">
        <v>None</v>
      </c>
      <c r="F419" s="15" t="str">
        <v>Unpaid caregiver</v>
      </c>
      <c r="G419" s="15" t="str">
        <v>Roane</v>
      </c>
      <c r="H419" s="15" t="str">
        <v>*Required - Please Make a Selection*</v>
      </c>
      <c r="I419" s="15" t="str">
        <v>http://www.wvseniorservices.gov/DocumentCenter/ProgramSpecificDocuments/tabid/92/Default.aspx</v>
      </c>
      <c r="U419" s="3"/>
    </row>
    <row r="420" spans="1:21" ht="45" x14ac:dyDescent="0.25">
      <c r="A420" s="15" t="str">
        <v>Roane County Committee on Aging, Inc.</v>
      </c>
      <c r="B420" s="15" t="str">
        <v xml:space="preserve">OAA Title IIIE National Family Caregiver Support Program </v>
      </c>
      <c r="C420" s="15" t="str">
        <v>Information/Referral, Caregiver Support</v>
      </c>
      <c r="D420" s="15" t="str">
        <v>None</v>
      </c>
      <c r="E420" s="15" t="str">
        <v>None</v>
      </c>
      <c r="F420" s="15" t="str">
        <v>None</v>
      </c>
      <c r="G420" s="15" t="str">
        <v>Roane</v>
      </c>
      <c r="H420" s="15" t="str">
        <v>*Required - Please Make a Selection*</v>
      </c>
      <c r="I420" s="15" t="str">
        <v>http://www.wvseniorservices.gov/DocumentCenter/ProgramSpecificDocuments/tabid/92/Default.aspx</v>
      </c>
      <c r="U420" s="3"/>
    </row>
    <row r="421" spans="1:21" ht="45" x14ac:dyDescent="0.25">
      <c r="A421" s="15" t="str">
        <v>Roane County Committee on Aging, Inc.</v>
      </c>
      <c r="B421" s="15" t="str">
        <v xml:space="preserve">OAA Title IIIE National Family Caregiver Support Program </v>
      </c>
      <c r="C421" s="15" t="str">
        <v>Information/Referral, Caregiver Support</v>
      </c>
      <c r="D421" s="15" t="str">
        <v>None</v>
      </c>
      <c r="E421" s="15" t="str">
        <v>None</v>
      </c>
      <c r="F421" s="15" t="str">
        <v>None</v>
      </c>
      <c r="G421" s="15" t="str">
        <v>Roane</v>
      </c>
      <c r="H421" s="15" t="str">
        <v>*Required - Please Make a Selection*</v>
      </c>
      <c r="I421" s="15" t="str">
        <v>http://www.wvseniorservices.gov/DocumentCenter/ProgramSpecificDocuments/tabid/92/Default.aspx</v>
      </c>
      <c r="U421" s="3"/>
    </row>
    <row r="422" spans="1:21" ht="75" x14ac:dyDescent="0.25">
      <c r="A422" s="15" t="str">
        <v>Roane County Committee on Aging, Inc.</v>
      </c>
      <c r="B422" s="15" t="str">
        <v xml:space="preserve">OAA Title IIIE National Family Caregiver Support Program </v>
      </c>
      <c r="C422" s="15" t="str">
        <v>Caregiver Support</v>
      </c>
      <c r="D422" s="15" t="str">
        <v>Support group must target unpaid caregivers (who is the service recipient) of an at-risk, frail individual at least sixty (60) years old or an individual of any age with a written diagnosis of Alzheimer’s disease or a related dementia.</v>
      </c>
      <c r="E422" s="15" t="str">
        <v>None</v>
      </c>
      <c r="F422" s="15" t="str">
        <v>Unpaid caregiver</v>
      </c>
      <c r="G422" s="15" t="str">
        <v>Roane</v>
      </c>
      <c r="H422" s="15" t="str">
        <v>*Required - Please Make a Selection*</v>
      </c>
      <c r="I422" s="15" t="str">
        <v>http://www.wvseniorservices.gov/DocumentCenter/ProgramSpecificDocuments/tabid/92/Default.aspx</v>
      </c>
      <c r="U422" s="3"/>
    </row>
    <row r="423" spans="1:21" ht="75" x14ac:dyDescent="0.25">
      <c r="A423" s="15" t="str">
        <v>Roane County Committee on Aging, Inc.</v>
      </c>
      <c r="B423" s="15" t="str">
        <v xml:space="preserve">OAA Title IIIE Older Relative Caregivers (Grandparents and Other Elderly Relative Caregivers) </v>
      </c>
      <c r="C423" s="15" t="str">
        <v>Information/Referral, Caregiver Support</v>
      </c>
      <c r="D423" s="15" t="str">
        <v>The older relative caregiver must live with and be the primary unpaid caregiver for a child or an individual with a disability of any age; The older relative caregiver must be related to the individual they provide care for;</v>
      </c>
      <c r="E423" s="15" t="str">
        <v>None</v>
      </c>
      <c r="F423" s="15" t="str">
        <v>None</v>
      </c>
      <c r="G423" s="15" t="str">
        <v>Roane</v>
      </c>
      <c r="H423" s="15" t="str">
        <v>*Required - Please Make a Selection*</v>
      </c>
      <c r="I423" s="15" t="str">
        <v>http://www.wvseniorservices.gov/DocumentCenter/ProgramSpecificDocuments/tabid/92/Default.aspx</v>
      </c>
      <c r="U423" s="3"/>
    </row>
    <row r="424" spans="1:21" ht="75" x14ac:dyDescent="0.25">
      <c r="A424" s="15" t="str">
        <v>Roane County Committee on Aging, Inc.</v>
      </c>
      <c r="B424" s="15" t="str">
        <v xml:space="preserve">OAA Title IIIE Older Relative Caregivers (Grandparents and Other Elderly Relative Caregivers) </v>
      </c>
      <c r="C424" s="15" t="str">
        <v>Information/Referral, Caregiver Support</v>
      </c>
      <c r="D424" s="15" t="str">
        <v>The older relative caregiver must live with and be the primary unpaid caregiver for a child or an individual with a disability of any age; The older relative caregiver must be related to the individual they provide care for;</v>
      </c>
      <c r="E424" s="15" t="str">
        <v>None</v>
      </c>
      <c r="F424" s="15" t="str">
        <v>None</v>
      </c>
      <c r="G424" s="15" t="str">
        <v>Roane</v>
      </c>
      <c r="H424" s="15" t="str">
        <v>*Required - Please Make a Selection*</v>
      </c>
      <c r="I424" s="15" t="str">
        <v>http://www.wvseniorservices.gov/DocumentCenter/ProgramSpecificDocuments/tabid/92/Default.aspx</v>
      </c>
      <c r="U424" s="3"/>
    </row>
    <row r="425" spans="1:21" ht="105" x14ac:dyDescent="0.25">
      <c r="A425" s="15" t="str">
        <v>Roane County Committee on Aging, Inc.</v>
      </c>
      <c r="B425" s="15" t="str">
        <v xml:space="preserve">OAA Title IIIE Older Relative Caregivers (Grandparents and Other Elderly Relative Caregivers) </v>
      </c>
      <c r="C425" s="15" t="str">
        <v>Caregiver Support</v>
      </c>
      <c r="D425"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425" s="15" t="str">
        <v>None</v>
      </c>
      <c r="F425" s="15" t="str">
        <v>None</v>
      </c>
      <c r="G425" s="15" t="str">
        <v>Roane</v>
      </c>
      <c r="H425" s="15" t="str">
        <v>*Required - Please Make a Selection*</v>
      </c>
      <c r="I425" s="15" t="str">
        <v>http://www.wvseniorservices.gov/DocumentCenter/ProgramSpecificDocuments/tabid/92/Default.aspx</v>
      </c>
      <c r="U425" s="3"/>
    </row>
    <row r="426" spans="1:21" ht="105" x14ac:dyDescent="0.25">
      <c r="A426" s="15" t="str">
        <v xml:space="preserve">Wayne County – Lincoln County Opportunity Co., Inc. (Superior Senior Care) </v>
      </c>
      <c r="B426" s="15" t="str">
        <v>FAIR RESPITE CONGREGATE SERVICES (includes LIFE FAIR SERVICES)</v>
      </c>
      <c r="C426" s="15" t="str">
        <v>Respite</v>
      </c>
      <c r="D426" s="15" t="str">
        <v>Care recipient must have a written diagnosis of Alzheimer's disease or a related dementia</v>
      </c>
      <c r="E42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26" s="15" t="str">
        <v>Caregiver must be unpaid. The fee for FAIR services depends on the income of the person with dementia or, if married, the combined income of the care receiver and spouse.</v>
      </c>
      <c r="G426" s="15" t="str">
        <v>Wayne</v>
      </c>
      <c r="H426" s="15" t="str">
        <v>*Required - Please Make a Selection*</v>
      </c>
      <c r="I426" s="15" t="str">
        <v>http://www.wvseniorservices.gov/HelpatHome/FAIRFamilyAlzheimersInHomeRespite/tabid/75/Default.aspx</v>
      </c>
      <c r="U426" s="3"/>
    </row>
    <row r="427" spans="1:21" ht="105" x14ac:dyDescent="0.25">
      <c r="A427" s="15" t="str">
        <v xml:space="preserve">Wayne County – Lincoln County Opportunity Co., Inc. (Superior Senior Care) </v>
      </c>
      <c r="B427" s="15" t="str">
        <v>FAIR RESPITE IN-HOME SERVICES (includes LIFE FAIR SERVICES)</v>
      </c>
      <c r="C427" s="15" t="str">
        <v>Respite</v>
      </c>
      <c r="D427" s="15" t="str">
        <v>Care recipient must have a written diagnosis of Alzheimer's disease or a related dementia</v>
      </c>
      <c r="E42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27" s="15" t="str">
        <v>Caregiver must be unpaid. The fee for FAIR services depends on the income of the person with dementia or, if married, the combined income of the care receiver and spouse.</v>
      </c>
      <c r="G427" s="15" t="str">
        <v>Wayne</v>
      </c>
      <c r="H427" s="15" t="str">
        <v>*Required - Please Make a Selection*</v>
      </c>
      <c r="I427" s="15" t="str">
        <v>http://www.wvseniorservices.gov/HelpatHome/FAIRFamilyAlzheimersInHomeRespite/tabid/75/Default.aspx</v>
      </c>
      <c r="U427" s="3"/>
    </row>
    <row r="428" spans="1:21" ht="180" x14ac:dyDescent="0.25">
      <c r="A428" s="15" t="str">
        <v xml:space="preserve">Wayne County – Lincoln County Opportunity Co., Inc. (Superior Senior Care) </v>
      </c>
      <c r="B428" s="15" t="str">
        <v xml:space="preserve">OAA Title IIIE National Family Caregiver Support Program </v>
      </c>
      <c r="C428" s="15" t="str">
        <v>Respite</v>
      </c>
      <c r="D428" s="15" t="str">
        <v>There must be an unpaid caregiver (who is the service recipient) of an at-risk, frail individual at least sixty (60) years old or an individual of any age with a written diagnosis of Alzheimer’s disease or a related dementia.</v>
      </c>
      <c r="E42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28"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428" s="15" t="str">
        <v>Wayne</v>
      </c>
      <c r="H428" s="15" t="str">
        <v>*Required - Please Make a Selection*</v>
      </c>
      <c r="I428" s="15" t="str">
        <v>http://www.wvseniorservices.gov/DocumentCenter/ProgramSpecificDocuments/tabid/92/Default.aspx</v>
      </c>
      <c r="U428" s="3"/>
    </row>
    <row r="429" spans="1:21" ht="180" x14ac:dyDescent="0.25">
      <c r="A429" s="15" t="str">
        <v xml:space="preserve">Wayne County – Lincoln County Opportunity Co., Inc. (Superior Senior Care) </v>
      </c>
      <c r="B429" s="15" t="str">
        <v xml:space="preserve">OAA Title IIIE National Family Caregiver Support Program </v>
      </c>
      <c r="C429" s="15" t="str">
        <v>Respite</v>
      </c>
      <c r="D429" s="15" t="str">
        <v>There must be an unpaid caregiver (who is the service recipient) of an at-risk, frail individual at least sixty (60) years old or an individual of any age with a written diagnosis of Alzheimer’s disease or a related dementia.</v>
      </c>
      <c r="E42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29" s="15" t="str">
        <v>In the case of a caregiver service, the income level will be based on the care receiver’s income (the at-risk, frail individual at least sixty (60) years old or an individual of any age with a written diagnosis of Alzheimer’s disease or a related dementia).</v>
      </c>
      <c r="G429" s="15" t="str">
        <v>Wayne</v>
      </c>
      <c r="H429" s="15" t="str">
        <v>*Required - Please Make a Selection*</v>
      </c>
      <c r="I429" s="15" t="str">
        <v>http://www.wvseniorservices.gov/DocumentCenter/ProgramSpecificDocuments/tabid/92/Default.aspx</v>
      </c>
      <c r="U429" s="3"/>
    </row>
    <row r="430" spans="1:21" ht="75" x14ac:dyDescent="0.25">
      <c r="A430" s="15" t="str">
        <v xml:space="preserve">Wayne County – Lincoln County Opportunity Co., Inc. (Superior Senior Care) </v>
      </c>
      <c r="B430" s="15" t="str">
        <v xml:space="preserve">OAA Title IIIE National Family Caregiver Support Program </v>
      </c>
      <c r="C430" s="15" t="str">
        <v>Training/Education, Caregiver Support</v>
      </c>
      <c r="D430" s="15" t="str">
        <v>There must be an unpaid caregiver (who is the service recipient) of an at-risk, frail individual at least sixty (60) years old or an individual of any age with a written diagnosis of Alzheimer’s disease or a related dementia.</v>
      </c>
      <c r="E430" s="15" t="str">
        <v>None</v>
      </c>
      <c r="F430" s="15" t="str">
        <v>Unpaid caregiver</v>
      </c>
      <c r="G430" s="15" t="str">
        <v>Wayne</v>
      </c>
      <c r="H430" s="15" t="str">
        <v>*Required - Please Make a Selection*</v>
      </c>
      <c r="I430" s="15" t="str">
        <v>http://www.wvseniorservices.gov/DocumentCenter/ProgramSpecificDocuments/tabid/92/Default.aspx</v>
      </c>
      <c r="U430" s="3"/>
    </row>
    <row r="431" spans="1:21" ht="75" x14ac:dyDescent="0.25">
      <c r="A431" s="15" t="str">
        <v xml:space="preserve">Wayne County – Lincoln County Opportunity Co., Inc. (Superior Senior Care) </v>
      </c>
      <c r="B431" s="15" t="str">
        <v xml:space="preserve">OAA Title IIIE National Family Caregiver Support Program </v>
      </c>
      <c r="C431" s="15" t="str">
        <v>Information/Referral, Caregiver Support</v>
      </c>
      <c r="D431" s="15" t="str">
        <v>None</v>
      </c>
      <c r="E431" s="15" t="str">
        <v>None</v>
      </c>
      <c r="F431" s="15" t="str">
        <v>None</v>
      </c>
      <c r="G431" s="15" t="str">
        <v>Wayne</v>
      </c>
      <c r="H431" s="15" t="str">
        <v>*Required - Please Make a Selection*</v>
      </c>
      <c r="I431" s="15" t="str">
        <v>http://www.wvseniorservices.gov/DocumentCenter/ProgramSpecificDocuments/tabid/92/Default.aspx</v>
      </c>
      <c r="U431" s="3"/>
    </row>
    <row r="432" spans="1:21" ht="75" x14ac:dyDescent="0.25">
      <c r="A432" s="15" t="str">
        <v xml:space="preserve">Wayne County – Lincoln County Opportunity Co., Inc. (Superior Senior Care) </v>
      </c>
      <c r="B432" s="15" t="str">
        <v xml:space="preserve">OAA Title IIIE National Family Caregiver Support Program </v>
      </c>
      <c r="C432" s="15" t="str">
        <v>Information/Referral, Caregiver Support</v>
      </c>
      <c r="D432" s="15" t="str">
        <v>None</v>
      </c>
      <c r="E432" s="15" t="str">
        <v>None</v>
      </c>
      <c r="F432" s="15" t="str">
        <v>None</v>
      </c>
      <c r="G432" s="15" t="str">
        <v>Wayne</v>
      </c>
      <c r="H432" s="15" t="str">
        <v>*Required - Please Make a Selection*</v>
      </c>
      <c r="I432" s="15" t="str">
        <v>http://www.wvseniorservices.gov/DocumentCenter/ProgramSpecificDocuments/tabid/92/Default.aspx</v>
      </c>
      <c r="U432" s="3"/>
    </row>
    <row r="433" spans="1:21" ht="75" x14ac:dyDescent="0.25">
      <c r="A433" s="15" t="str">
        <v xml:space="preserve">Wayne County – Lincoln County Opportunity Co., Inc. (Superior Senior Care) </v>
      </c>
      <c r="B433" s="15" t="str">
        <v xml:space="preserve">OAA Title IIIE National Family Caregiver Support Program </v>
      </c>
      <c r="C433" s="15" t="str">
        <v>Caregiver Support</v>
      </c>
      <c r="D433" s="15" t="str">
        <v>Support group must target unpaid caregivers (who is the service recipient) of an at-risk, frail individual at least sixty (60) years old or an individual of any age with a written diagnosis of Alzheimer’s disease or a related dementia.</v>
      </c>
      <c r="E433" s="15" t="str">
        <v>None</v>
      </c>
      <c r="F433" s="15" t="str">
        <v>Unpaid caregiver</v>
      </c>
      <c r="G433" s="15" t="str">
        <v>Wayne</v>
      </c>
      <c r="H433" s="15" t="str">
        <v>*Required - Please Make a Selection*</v>
      </c>
      <c r="I433" s="15" t="str">
        <v>http://www.wvseniorservices.gov/DocumentCenter/ProgramSpecificDocuments/tabid/92/Default.aspx</v>
      </c>
      <c r="U433" s="3"/>
    </row>
    <row r="434" spans="1:21" ht="75" x14ac:dyDescent="0.25">
      <c r="A434" s="15" t="str">
        <v xml:space="preserve">Wayne County – Lincoln County Opportunity Co., Inc. (Superior Senior Care) </v>
      </c>
      <c r="B434" s="15" t="str">
        <v xml:space="preserve">OAA Title IIIE Older Relative Caregivers (Grandparents and Other Elderly Relative Caregivers) </v>
      </c>
      <c r="C434" s="15" t="str">
        <v>Information/Referral, Caregiver Support</v>
      </c>
      <c r="D434" s="15" t="str">
        <v>The older relative caregiver must live with and be the primary unpaid caregiver for a child or an individual with a disability of any age; The older relative caregiver must be related to the individual they provide care for;</v>
      </c>
      <c r="E434" s="15" t="str">
        <v>None</v>
      </c>
      <c r="F434" s="15" t="str">
        <v>None</v>
      </c>
      <c r="G434" s="15" t="str">
        <v>Wayne</v>
      </c>
      <c r="H434" s="15" t="str">
        <v>*Required - Please Make a Selection*</v>
      </c>
      <c r="I434" s="15" t="str">
        <v>http://www.wvseniorservices.gov/DocumentCenter/ProgramSpecificDocuments/tabid/92/Default.aspx</v>
      </c>
      <c r="U434" s="3"/>
    </row>
    <row r="435" spans="1:21" ht="75" x14ac:dyDescent="0.25">
      <c r="A435" s="15" t="str">
        <v xml:space="preserve">Wayne County – Lincoln County Opportunity Co., Inc. (Superior Senior Care) </v>
      </c>
      <c r="B435" s="15" t="str">
        <v xml:space="preserve">OAA Title IIIE Older Relative Caregivers (Grandparents and Other Elderly Relative Caregivers) </v>
      </c>
      <c r="C435" s="15" t="str">
        <v>Information/Referral, Caregiver Support</v>
      </c>
      <c r="D435" s="15" t="str">
        <v>The older relative caregiver must live with and be the primary unpaid caregiver for a child or an individual with a disability of any age; The older relative caregiver must be related to the individual they provide care for;</v>
      </c>
      <c r="E435" s="15" t="str">
        <v>None</v>
      </c>
      <c r="F435" s="15" t="str">
        <v>None</v>
      </c>
      <c r="G435" s="15" t="str">
        <v>Wayne</v>
      </c>
      <c r="H435" s="15" t="str">
        <v>*Required - Please Make a Selection*</v>
      </c>
      <c r="I435" s="15" t="str">
        <v>http://www.wvseniorservices.gov/DocumentCenter/ProgramSpecificDocuments/tabid/92/Default.aspx</v>
      </c>
      <c r="U435" s="3"/>
    </row>
    <row r="436" spans="1:21" ht="105" x14ac:dyDescent="0.25">
      <c r="A436" s="15" t="str">
        <v xml:space="preserve">Wayne County – Lincoln County Opportunity Co., Inc. (Superior Senior Care) </v>
      </c>
      <c r="B436" s="15" t="str">
        <v xml:space="preserve">OAA Title IIIE Older Relative Caregivers (Grandparents and Other Elderly Relative Caregivers) </v>
      </c>
      <c r="C436" s="15" t="str">
        <v>Caregiver Support</v>
      </c>
      <c r="D43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436" s="15" t="str">
        <v>None</v>
      </c>
      <c r="F436" s="15" t="str">
        <v>None</v>
      </c>
      <c r="G436" s="15" t="str">
        <v>Wayne</v>
      </c>
      <c r="H436" s="15" t="str">
        <v>*Required - Please Make a Selection*</v>
      </c>
      <c r="I436" s="15" t="str">
        <v>http://www.wvseniorservices.gov/DocumentCenter/ProgramSpecificDocuments/tabid/92/Default.aspx</v>
      </c>
      <c r="U436" s="3"/>
    </row>
    <row r="437" spans="1:21" ht="90" x14ac:dyDescent="0.25">
      <c r="A437" s="15" t="str">
        <v>Marshall University</v>
      </c>
      <c r="B437" s="15" t="str">
        <v>WV Autism Training Center - School-Based Consultation Services</v>
      </c>
      <c r="C437" s="15" t="str">
        <v>Training/Education</v>
      </c>
      <c r="D437" s="15" t="str">
        <v>Services are available to families of West Virginians with autism spectrum disorder as well as their educators and others significant in their lives.</v>
      </c>
      <c r="E437" s="15" t="str">
        <v>$200* per hour (*out of region training will have additional travel costs associated) for School-Based Consultation Services</v>
      </c>
      <c r="F437" s="15" t="str">
        <v>None</v>
      </c>
      <c r="G43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37" s="15" t="str">
        <v>*Required - Please Make a Selection*</v>
      </c>
      <c r="I437" s="15" t="str">
        <v>https://www.marshall.edu/atc/consultation/</v>
      </c>
      <c r="U437" s="3"/>
    </row>
    <row r="438" spans="1:21" ht="90" x14ac:dyDescent="0.25">
      <c r="A438" s="15" t="str">
        <v>Marshall University</v>
      </c>
      <c r="B438" s="15" t="str">
        <v>WV Autism Training Center - Person-Centered Direct Services</v>
      </c>
      <c r="C438" s="15" t="str">
        <v>Case Coordination/Management/Person-Centered Planning</v>
      </c>
      <c r="D438" s="15" t="str">
        <v>Individuals with autism and those who support them</v>
      </c>
      <c r="E438" s="15" t="str">
        <v>None</v>
      </c>
      <c r="F438" s="15" t="str">
        <v>None</v>
      </c>
      <c r="G43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38" s="15" t="str">
        <v>*Required - Please Make a Selection*</v>
      </c>
      <c r="I438" s="15" t="str">
        <v>https://www.marshall.edu/atc/person-centered-direct-services/</v>
      </c>
      <c r="U438" s="3"/>
    </row>
    <row r="439" spans="1:21" ht="90" x14ac:dyDescent="0.25">
      <c r="A439" s="15" t="str">
        <v>WV Office of Inspector General, Olmstead Office</v>
      </c>
      <c r="B439" s="15" t="str">
        <v>Information, Referral and Assistance</v>
      </c>
      <c r="C439" s="15" t="str">
        <v>Information/Referral</v>
      </c>
      <c r="D439" s="15" t="str">
        <v>Individuals with disabilities and people advocating on behalf of someone with a disability can file an Olmstead complaint referrals.</v>
      </c>
      <c r="E439" s="15" t="str">
        <v>None</v>
      </c>
      <c r="F439" s="15" t="str">
        <v>None</v>
      </c>
      <c r="G43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39" s="15" t="str">
        <v>*Required - Please Make a Selection*</v>
      </c>
      <c r="I439" s="15" t="str">
        <v>https://oig.wv.gov/olmstead-office</v>
      </c>
      <c r="U439" s="3"/>
    </row>
    <row r="440" spans="1:21" ht="90" x14ac:dyDescent="0.25">
      <c r="A440" s="15" t="str">
        <v>West Virginia Developmental Disabilities Council</v>
      </c>
      <c r="B440" s="15" t="str">
        <v>Partners in Policymaking</v>
      </c>
      <c r="C440" s="15" t="str">
        <v>Training/Education, Advocacy</v>
      </c>
      <c r="D440" s="15" t="str">
        <v>Adults with developmental disabilities and parents of young children with developmental disabilities</v>
      </c>
      <c r="E440" s="15" t="str">
        <v>None</v>
      </c>
      <c r="F440" s="15" t="str">
        <v>None</v>
      </c>
      <c r="G44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0" s="15" t="str">
        <v>*Required - Please Make a Selection*</v>
      </c>
      <c r="I440" s="15" t="str">
        <v>https://ddc.wv.gov/Training/PartnersinPolicymaking/pages/default.aspx</v>
      </c>
      <c r="U440" s="3"/>
    </row>
    <row r="441" spans="1:21" ht="90" x14ac:dyDescent="0.25">
      <c r="A441" s="15" t="str">
        <v>West Virginia University Center for Excellence in Disabilities</v>
      </c>
      <c r="B441" s="15" t="str">
        <v>Disability Resource Library</v>
      </c>
      <c r="C441" s="15" t="str">
        <v>Training/Education</v>
      </c>
      <c r="D441" s="15" t="str">
        <v>Individuals with disabilities, family members, and practitioners</v>
      </c>
      <c r="E441" s="15" t="str">
        <v>None</v>
      </c>
      <c r="F441" s="15" t="str">
        <v>None</v>
      </c>
      <c r="G44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1" s="15" t="str">
        <v>*Required - Please Make a Selection*</v>
      </c>
      <c r="I441" s="15" t="str">
        <v>https://www.cedwvu.org/resources/disability-resource-library/</v>
      </c>
      <c r="U441" s="3"/>
    </row>
    <row r="442" spans="1:21" ht="150" x14ac:dyDescent="0.25">
      <c r="A442" s="15" t="str">
        <v>West Virginia University Center for Excellence in Disabilities</v>
      </c>
      <c r="B442" s="15" t="str">
        <v>IMPACT WV</v>
      </c>
      <c r="C442" s="15" t="str">
        <v>Substance Use Support, Information &amp; Referral, Case Coordination/Management/Person-Centered Planning</v>
      </c>
      <c r="D442" s="15" t="str">
        <v>Women who are or have used substances during pregnancy and have a child ≤ 5 years old and are pregnant, postpartum, or preconception/interconception
Fathers of infants exposed to substances in utero and are ≤ 5 years old who are involved in the caregiving of that infant
Foster care and kinship caregivers who are contributing to the care of an infant who was exposed to substances in utero and are ≤ 5 years old</v>
      </c>
      <c r="E442" s="15" t="str">
        <v>None</v>
      </c>
      <c r="F442" s="15" t="str">
        <v>None</v>
      </c>
      <c r="G442" s="15" t="str">
        <v xml:space="preserve">Harrison, Marion, Marshall, Monongalia, Ohio, Preston, Taylor, Wetzel   </v>
      </c>
      <c r="H442" s="15" t="str">
        <v>*Required - Please Make a Selection*</v>
      </c>
      <c r="I442" s="15" t="str">
        <v>https://impact.cedwvu.org/</v>
      </c>
      <c r="U442" s="3"/>
    </row>
    <row r="443" spans="1:21" ht="90" x14ac:dyDescent="0.25">
      <c r="A443" s="15" t="str">
        <v>West Virginia University Center for Excellence in Disabilities</v>
      </c>
      <c r="B443" s="15" t="str">
        <v>Mental Health Services</v>
      </c>
      <c r="C443" s="15" t="str">
        <v>Mental/Behavioral Health</v>
      </c>
      <c r="D443" s="15" t="str">
        <v>Individuals with at least one reported disability, their families, the providers who serve them and/or individuals who are at risk for disability are eligible to receive the services.</v>
      </c>
      <c r="E443" s="15" t="str">
        <v>None</v>
      </c>
      <c r="F443" s="15" t="str">
        <v>None</v>
      </c>
      <c r="G44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3" s="15" t="str">
        <v>*Required - Please Make a Selection*</v>
      </c>
      <c r="I443" s="15" t="str">
        <v>https://cedwvu.org/mental-health-services/</v>
      </c>
      <c r="U443" s="3"/>
    </row>
    <row r="444" spans="1:21" ht="90" x14ac:dyDescent="0.25">
      <c r="A444" s="15" t="str">
        <v>West Virginia University Center for Excellence in Disabilities</v>
      </c>
      <c r="B444" s="15" t="str">
        <v>Sibshops; SibTeen</v>
      </c>
      <c r="C444" s="15" t="str">
        <v>Peer Support</v>
      </c>
      <c r="D444" s="15" t="str">
        <v>Sibling of a person with a disability</v>
      </c>
      <c r="E444" s="15" t="str">
        <v>None</v>
      </c>
      <c r="F444" s="15" t="str">
        <v>None</v>
      </c>
      <c r="G44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4" s="15" t="str">
        <v>*Required - Please Make a Selection*</v>
      </c>
      <c r="I444" s="15" t="str">
        <v>https://cedwvu.org/families/siblings</v>
      </c>
      <c r="U444" s="3"/>
    </row>
    <row r="445" spans="1:21" ht="30" x14ac:dyDescent="0.25">
      <c r="A445" s="15" t="str">
        <v>Appalachian CIL (ACIL)</v>
      </c>
      <c r="B445" s="15" t="str">
        <v>ADA Compliance</v>
      </c>
      <c r="C445" s="15" t="str">
        <v>Accessibility Support</v>
      </c>
      <c r="D445" s="15" t="str">
        <v>None</v>
      </c>
      <c r="E445" s="15" t="str">
        <v>None</v>
      </c>
      <c r="F445" s="15" t="str">
        <v>None</v>
      </c>
      <c r="G445" s="15" t="str">
        <v>Boone, Clay, Kanawha, Putnam</v>
      </c>
      <c r="H445" s="15" t="str">
        <v>*Required - Please Make a Selection*</v>
      </c>
      <c r="I445" s="15" t="str">
        <v>https://www.wvacil.org/ada-compliance</v>
      </c>
      <c r="U445" s="3"/>
    </row>
    <row r="446" spans="1:21" ht="90" x14ac:dyDescent="0.25">
      <c r="A446" s="15" t="str">
        <v>Appalachian CIL (ACIL)</v>
      </c>
      <c r="B446" s="15" t="str">
        <v>Community Living Services Program (CLSP)</v>
      </c>
      <c r="C446" s="15" t="str">
        <v>Assistive Technology/Home Modifications, Accessibility Support</v>
      </c>
      <c r="D446" s="15" t="str">
        <v>Individuals with disabilities who are at risk of entering institutions</v>
      </c>
      <c r="E446" s="15" t="str">
        <v>None</v>
      </c>
      <c r="F446" s="15" t="str">
        <v>Free or sliding scale, referencing West Virginia Department of Human Services Income Maintenance Manual. ACIL does not charge consumers for services they receive from us, with the exception of those who are over the income level for our Community Living Services Program (CLSP).</v>
      </c>
      <c r="G446" s="15" t="str">
        <v>Boone, Braxton, Calhoun, Clay, Doddridge, Greenbrier, 	Jackson, Kanawha, Nicholas, Pleasants, Putnam, Ritchie, Roane, Webster, Wirt, Wood</v>
      </c>
      <c r="H446" s="15" t="str">
        <v>*Required - Please Make a Selection*</v>
      </c>
      <c r="I446" s="15" t="str">
        <v>https://www.wvacil.org/services</v>
      </c>
      <c r="U446" s="3"/>
    </row>
    <row r="447" spans="1:21" ht="90" x14ac:dyDescent="0.25">
      <c r="A447" s="15" t="str">
        <v>Appalachian CIL (ACIL)</v>
      </c>
      <c r="B447" s="15" t="str">
        <v>Emergency Preparedness</v>
      </c>
      <c r="C447" s="15" t="str">
        <v>Emergency Preparedness</v>
      </c>
      <c r="D447" s="15" t="str">
        <v>None</v>
      </c>
      <c r="E447" s="15" t="str">
        <v>None</v>
      </c>
      <c r="F447" s="15" t="str">
        <v>None</v>
      </c>
      <c r="G44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7" s="15" t="str">
        <v>*Required - Please Make a Selection*</v>
      </c>
      <c r="I447" s="15" t="str">
        <v>https://www.wvacil.org/emergency-preparedness</v>
      </c>
      <c r="U447" s="3"/>
    </row>
    <row r="448" spans="1:21" ht="45" x14ac:dyDescent="0.25">
      <c r="A448" s="15" t="str">
        <v>Appalachian CIL (ACIL)</v>
      </c>
      <c r="B448" s="15" t="str">
        <v>Employment Services</v>
      </c>
      <c r="C448" s="15" t="str">
        <v>Employment Support</v>
      </c>
      <c r="D448" s="15" t="str">
        <v>Individuals with disabilities</v>
      </c>
      <c r="E448" s="15" t="str">
        <v>None</v>
      </c>
      <c r="F448" s="15" t="str">
        <v>Free or sliding scale, referencing West Virginia Department of Human Services Income Maintenance Manual</v>
      </c>
      <c r="G448" s="15" t="str">
        <v>Boone, Clay, Kanawha, Putnam</v>
      </c>
      <c r="H448" s="15" t="str">
        <v>*Required - Please Make a Selection*</v>
      </c>
      <c r="I448" s="15" t="str">
        <v>https://www.wvacil.org/employment-services</v>
      </c>
      <c r="U448" s="3"/>
    </row>
    <row r="449" spans="1:21" ht="45" x14ac:dyDescent="0.25">
      <c r="A449" s="15" t="str">
        <v>Appalachian CIL (ACIL)</v>
      </c>
      <c r="B449" s="15" t="str">
        <v>Fee Based Services - Independent Living Assessment and Report</v>
      </c>
      <c r="C449" s="15" t="str">
        <v>Training/Education</v>
      </c>
      <c r="D449" s="15" t="str">
        <v>None</v>
      </c>
      <c r="E449" s="15" t="str">
        <v>$75.00 per hour (Consultant agrees to provide reports within 14 days following assessment)</v>
      </c>
      <c r="F449" s="15" t="str">
        <v>None</v>
      </c>
      <c r="G449" s="15" t="str">
        <v>Boone, Clay, Kanawha, Putnam</v>
      </c>
      <c r="H449" s="15" t="str">
        <v>*Required - Please Make a Selection*</v>
      </c>
      <c r="I449" s="15" t="str">
        <v>https://www.wvacil.org/fee-based-services</v>
      </c>
      <c r="U449" s="3"/>
    </row>
    <row r="450" spans="1:21" ht="45" x14ac:dyDescent="0.25">
      <c r="A450" s="15" t="str">
        <v>Appalachian CIL (ACIL)</v>
      </c>
      <c r="B450" s="15" t="str">
        <v>Fee Based Services - Individualized Skills Training</v>
      </c>
      <c r="C450" s="15" t="str">
        <v>Training/Education</v>
      </c>
      <c r="D450" s="15" t="str">
        <v>None</v>
      </c>
      <c r="E450" s="15" t="str">
        <v>$45.00 per hour</v>
      </c>
      <c r="F450" s="15" t="str">
        <v>None</v>
      </c>
      <c r="G450" s="15" t="str">
        <v>Boone, Clay, Kanawha, Putnam</v>
      </c>
      <c r="H450" s="15" t="str">
        <v>*Required - Please Make a Selection*</v>
      </c>
      <c r="I450" s="15" t="str">
        <v>https://www.wvacil.org/fee-based-services</v>
      </c>
      <c r="U450" s="3"/>
    </row>
    <row r="451" spans="1:21" ht="30" x14ac:dyDescent="0.25">
      <c r="A451" s="15" t="str">
        <v>Appalachian CIL (ACIL)</v>
      </c>
      <c r="B451" s="15" t="str">
        <v>Fee Based Services - Group Skills Training</v>
      </c>
      <c r="C451" s="15" t="str">
        <v>Training/Education</v>
      </c>
      <c r="D451" s="15" t="str">
        <v>None</v>
      </c>
      <c r="E451" s="15" t="str">
        <v>$35.00 per hour</v>
      </c>
      <c r="F451" s="15" t="str">
        <v>None</v>
      </c>
      <c r="G451" s="15" t="str">
        <v>Boone, Clay, Kanawha, Putnam</v>
      </c>
      <c r="H451" s="15" t="str">
        <v>*Required - Please Make a Selection*</v>
      </c>
      <c r="I451" s="15" t="str">
        <v>https://www.wvacil.org/fee-based-services</v>
      </c>
      <c r="U451" s="3"/>
    </row>
    <row r="452" spans="1:21" ht="45" x14ac:dyDescent="0.25">
      <c r="A452" s="15" t="str">
        <v>Appalachian CIL (ACIL)</v>
      </c>
      <c r="B452" s="15" t="str">
        <v>Fee Based Services - Support Group Facilitation</v>
      </c>
      <c r="C452" s="15" t="str">
        <v>Education/Training</v>
      </c>
      <c r="D452" s="15" t="str">
        <v>None</v>
      </c>
      <c r="E452" s="15" t="str">
        <v>$150.00 per two hour session</v>
      </c>
      <c r="F452" s="15" t="str">
        <v>None</v>
      </c>
      <c r="G452" s="15" t="str">
        <v>Boone, Clay, Kanawha, Putnam</v>
      </c>
      <c r="H452" s="15" t="str">
        <v>*Required - Please Make a Selection*</v>
      </c>
      <c r="I452" s="15" t="str">
        <v>https://www.wvacil.org/fee-based-services</v>
      </c>
      <c r="U452" s="3"/>
    </row>
    <row r="453" spans="1:21" ht="30" x14ac:dyDescent="0.25">
      <c r="A453" s="15" t="str">
        <v>Appalachian CIL (ACIL)</v>
      </c>
      <c r="B453" s="15" t="str">
        <v>Fee Based Services - Service Coordination</v>
      </c>
      <c r="C453" s="15" t="str">
        <v>Case Coordination/Management/Person-Centered Planning</v>
      </c>
      <c r="D453" s="15" t="str">
        <v>None</v>
      </c>
      <c r="E453" s="15" t="str">
        <v>$30.00 per hour</v>
      </c>
      <c r="F453" s="15" t="str">
        <v>None</v>
      </c>
      <c r="G453" s="15" t="str">
        <v>Boone, Clay, Kanawha, Putnam</v>
      </c>
      <c r="H453" s="15" t="str">
        <v>*Required - Please Make a Selection*</v>
      </c>
      <c r="I453" s="15" t="str">
        <v>https://www.wvacil.org/fee-based-services</v>
      </c>
      <c r="U453" s="3"/>
    </row>
    <row r="454" spans="1:21" ht="60" x14ac:dyDescent="0.25">
      <c r="A454" s="15" t="str">
        <v>Appalachian CIL (ACIL)</v>
      </c>
      <c r="B454" s="15" t="str">
        <v>Fee Based Services - Independent Living and ADA Compliance Consulting Services</v>
      </c>
      <c r="C454" s="15" t="str">
        <v>Training/Education, Accessibility Support</v>
      </c>
      <c r="D454" s="15" t="str">
        <v>None</v>
      </c>
      <c r="E454" s="15" t="str">
        <v>$75.00 per hour (Each additional Consultant at the same location - $45.00 per hour)</v>
      </c>
      <c r="F454" s="15" t="str">
        <v>None</v>
      </c>
      <c r="G454" s="15" t="str">
        <v>Boone, Clay, Kanawha, Putnam</v>
      </c>
      <c r="H454" s="15" t="str">
        <v>*Required - Please Make a Selection*</v>
      </c>
      <c r="I454" s="15" t="str">
        <v>https://www.wvacil.org/fee-based-services</v>
      </c>
      <c r="U454" s="3"/>
    </row>
    <row r="455" spans="1:21" ht="60" x14ac:dyDescent="0.25">
      <c r="A455" s="15" t="str">
        <v>Appalachian CIL (ACIL)</v>
      </c>
      <c r="B455" s="15" t="str">
        <v>Fee Based Services - Contractual Management Fee (Home Modifications)</v>
      </c>
      <c r="C455" s="15" t="str">
        <v>Assistive Technology/Home Modifications</v>
      </c>
      <c r="D455" s="15" t="str">
        <v>None</v>
      </c>
      <c r="E455" s="15" t="str">
        <v>$40.00 per hour</v>
      </c>
      <c r="F455" s="15" t="str">
        <v>None</v>
      </c>
      <c r="G455" s="15" t="str">
        <v>Boone, Clay, Kanawha, Putnam</v>
      </c>
      <c r="H455" s="15" t="str">
        <v>*Required - Please Make a Selection*</v>
      </c>
      <c r="I455" s="15" t="str">
        <v>https://www.wvacil.org/fee-based-services</v>
      </c>
      <c r="U455" s="3"/>
    </row>
    <row r="456" spans="1:21" ht="45" x14ac:dyDescent="0.25">
      <c r="A456" s="15" t="str">
        <v>Appalachian CIL (ACIL)</v>
      </c>
      <c r="B456" s="15" t="str">
        <v>Fee Based Services - Contracted Transportation</v>
      </c>
      <c r="C456" s="15" t="str">
        <v>Transportation</v>
      </c>
      <c r="D456" s="15" t="str">
        <v>None</v>
      </c>
      <c r="E456" s="15" t="str">
        <v>$1.75 per mile, including dead-head miles and $15.00/hour wait time</v>
      </c>
      <c r="F456" s="15" t="str">
        <v>None</v>
      </c>
      <c r="G456" s="15" t="str">
        <v>Boone, Clay, Kanawha, Putnam</v>
      </c>
      <c r="H456" s="15" t="str">
        <v>*Required - Please Make a Selection*</v>
      </c>
      <c r="I456" s="15" t="str">
        <v>https://www.wvacil.org/fee-based-services</v>
      </c>
      <c r="U456" s="3"/>
    </row>
    <row r="457" spans="1:21" ht="45" x14ac:dyDescent="0.25">
      <c r="A457" s="15" t="str">
        <v>Appalachian CIL (ACIL)</v>
      </c>
      <c r="B457" s="15" t="str">
        <v>Fee Based Services - Wheelchair Ramp Construction</v>
      </c>
      <c r="C457" s="15" t="str">
        <v>Assistive Technology/Home Modifications</v>
      </c>
      <c r="D457" s="15" t="str">
        <v>None</v>
      </c>
      <c r="E457" s="15" t="str">
        <v>$75.00 per running foot (ACIL only) NOTE: Cost for materials is based upon individual jobs</v>
      </c>
      <c r="F457" s="15" t="str">
        <v>None</v>
      </c>
      <c r="G457" s="15" t="str">
        <v>Boone, Clay, Kanawha, Putnam</v>
      </c>
      <c r="H457" s="15" t="str">
        <v>*Required - Please Make a Selection*</v>
      </c>
      <c r="I457" s="15" t="str">
        <v>https://www.wvacil.org/fee-based-services</v>
      </c>
      <c r="U457" s="3"/>
    </row>
    <row r="458" spans="1:21" ht="45" x14ac:dyDescent="0.25">
      <c r="A458" s="15" t="str">
        <v>Appalachian CIL (ACIL)</v>
      </c>
      <c r="B458" s="15" t="str">
        <v>Food pantry</v>
      </c>
      <c r="C458" s="15" t="str">
        <v>Food Assistance</v>
      </c>
      <c r="D458" s="15" t="str">
        <v>Individuals with disabilities</v>
      </c>
      <c r="E458" s="15" t="str">
        <v>None</v>
      </c>
      <c r="F458" s="15" t="str">
        <v>Free or sliding scale, referencing West Virginia Department of Human Services Income Maintenance Manual</v>
      </c>
      <c r="G458" s="15" t="str">
        <v>Boone, Clay, Kanawha, Putnam</v>
      </c>
      <c r="H458" s="15" t="str">
        <v>*Required - Please Make a Selection*</v>
      </c>
      <c r="I458" s="15" t="str">
        <v>https://www.wvacil.org/food-pantry</v>
      </c>
      <c r="U458" s="3"/>
    </row>
    <row r="459" spans="1:21" ht="45" x14ac:dyDescent="0.25">
      <c r="A459" s="15" t="str">
        <v>Appalachian CIL (ACIL)</v>
      </c>
      <c r="B459" s="15" t="str">
        <v>Housing Advocacy Services</v>
      </c>
      <c r="C459" s="15" t="str">
        <v>Housing Related Services/Education</v>
      </c>
      <c r="D459" s="15" t="str">
        <v>Individuals with disabilities</v>
      </c>
      <c r="E459" s="15" t="str">
        <v>None</v>
      </c>
      <c r="F459" s="15" t="str">
        <v>Free or sliding scale, referencing West Virginia Department of Human Services Income Maintenance Manual</v>
      </c>
      <c r="G459" s="15" t="str">
        <v>Boone, Clay, Kanawha, Putnam</v>
      </c>
      <c r="H459" s="15" t="str">
        <v>*Required - Please Make a Selection*</v>
      </c>
      <c r="I459" s="15" t="str">
        <v>https://www.wvacil.org/empty-page</v>
      </c>
      <c r="U459" s="3"/>
    </row>
    <row r="460" spans="1:21" ht="45" x14ac:dyDescent="0.25">
      <c r="A460" s="15" t="str">
        <v>Appalachian CIL (ACIL)</v>
      </c>
      <c r="B460" s="15" t="str">
        <v>Independent Living Skills Training</v>
      </c>
      <c r="C460" s="15" t="str">
        <v>Training/Education</v>
      </c>
      <c r="D460" s="15" t="str">
        <v>Individuals with disabilities</v>
      </c>
      <c r="E460" s="15" t="str">
        <v>None</v>
      </c>
      <c r="F460" s="15" t="str">
        <v>Free or sliding scale, referencing West Virginia Department of Human Services Income Maintenance Manual</v>
      </c>
      <c r="G460" s="15" t="str">
        <v>Boone, Clay, Kanawha, Putnam</v>
      </c>
      <c r="H460" s="15" t="str">
        <v>*Required - Please Make a Selection*</v>
      </c>
      <c r="I460" s="15" t="str">
        <v>https://www.wvacil.org/independant-living-and-skills-training</v>
      </c>
      <c r="U460" s="3"/>
    </row>
    <row r="461" spans="1:21" ht="45" x14ac:dyDescent="0.25">
      <c r="A461" s="15" t="str">
        <v>Appalachian CIL (ACIL)</v>
      </c>
      <c r="B461" s="15" t="str">
        <v>Information and Referral Services</v>
      </c>
      <c r="C461" s="15" t="str">
        <v>Information/Referral</v>
      </c>
      <c r="D461" s="15" t="str">
        <v>Individuals with disabilities</v>
      </c>
      <c r="E461" s="15" t="str">
        <v>None</v>
      </c>
      <c r="F461" s="15" t="str">
        <v>Free or sliding scale, referencing West Virginia Department of Human Services Income Maintenance Manual</v>
      </c>
      <c r="G461" s="15" t="str">
        <v>Boone, Clay, Kanawha, Putnam</v>
      </c>
      <c r="H461" s="15" t="str">
        <v>*Required - Please Make a Selection*</v>
      </c>
      <c r="I461" s="15" t="str">
        <v>https://www.wvacil.org/information-and-referrals</v>
      </c>
      <c r="U461" s="3"/>
    </row>
    <row r="462" spans="1:21" ht="45" x14ac:dyDescent="0.25">
      <c r="A462" s="15" t="str">
        <v>Appalachian CIL (ACIL)</v>
      </c>
      <c r="B462" s="15" t="str">
        <v>Peer Counseling</v>
      </c>
      <c r="C462" s="15" t="str">
        <v>Peer Support, Training/Education, Advocacy</v>
      </c>
      <c r="D462" s="15" t="str">
        <v>Individuals with disabilities</v>
      </c>
      <c r="E462" s="15" t="str">
        <v>None</v>
      </c>
      <c r="F462" s="15" t="str">
        <v>Free or sliding scale, referencing West Virginia Department of Human Services Income Maintenance Manual</v>
      </c>
      <c r="G462" s="15" t="str">
        <v>Boone, Clay, Kanawha, Putnam</v>
      </c>
      <c r="H462" s="15" t="str">
        <v>*Required - Please Make a Selection*</v>
      </c>
      <c r="I462" s="15" t="str">
        <v>https://www.wvacil.org/peer-counseling</v>
      </c>
      <c r="U462" s="3"/>
    </row>
    <row r="463" spans="1:21" ht="45" x14ac:dyDescent="0.25">
      <c r="A463" s="15" t="str">
        <v>Appalachian CIL (ACIL)</v>
      </c>
      <c r="B463" s="15" t="str">
        <v>Self Advocacy</v>
      </c>
      <c r="C463" s="15" t="str">
        <v>Advocacy</v>
      </c>
      <c r="D463" s="15" t="str">
        <v>Individuals with disabilities</v>
      </c>
      <c r="E463" s="15" t="str">
        <v>None</v>
      </c>
      <c r="F463" s="15" t="str">
        <v>Free or sliding scale, referencing West Virginia Department of Human Services Income Maintenance Manual</v>
      </c>
      <c r="G463" s="15" t="str">
        <v>Boone, Clay, Kanawha, Putnam</v>
      </c>
      <c r="H463" s="15" t="str">
        <v>*Required - Please Make a Selection*</v>
      </c>
      <c r="I463" s="15" t="str">
        <v>https://www.wvacil.org/advocacy-self-system</v>
      </c>
      <c r="U463" s="3"/>
    </row>
    <row r="464" spans="1:21" ht="45" x14ac:dyDescent="0.25">
      <c r="A464" s="15" t="str">
        <v>Appalachian CIL (ACIL)</v>
      </c>
      <c r="B464" s="15" t="str">
        <v>Support Groups</v>
      </c>
      <c r="C464" s="15" t="str">
        <v>Peer Support, Training/Education</v>
      </c>
      <c r="D464" s="15" t="str">
        <v>Individuals with disabilities</v>
      </c>
      <c r="E464" s="15" t="str">
        <v>None</v>
      </c>
      <c r="F464" s="15" t="str">
        <v>Free or sliding scale, referencing West Virginia Department of Human Services Income Maintenance Manual</v>
      </c>
      <c r="G464" s="15" t="str">
        <v>Boone, Clay, Kanawha, Putnam</v>
      </c>
      <c r="H464" s="15" t="str">
        <v>*Required - Please Make a Selection*</v>
      </c>
      <c r="I464" s="15" t="str">
        <v>https://www.wvacil.org/support-group</v>
      </c>
      <c r="U464" s="3"/>
    </row>
    <row r="465" spans="1:21" ht="45" x14ac:dyDescent="0.25">
      <c r="A465" s="15" t="str">
        <v>Appalachian CIL (ACIL)</v>
      </c>
      <c r="B465" s="15" t="str">
        <v>Systems Advocacy</v>
      </c>
      <c r="C465" s="15" t="str">
        <v>Advocacy</v>
      </c>
      <c r="D465" s="15" t="str">
        <v>Individuals with disabilities</v>
      </c>
      <c r="E465" s="15" t="str">
        <v>None</v>
      </c>
      <c r="F465" s="15" t="str">
        <v>Free or sliding scale, referencing West Virginia Department of Human Services Income Maintenance Manual</v>
      </c>
      <c r="G465" s="15" t="str">
        <v>Boone, Clay, Kanawha, Putnam</v>
      </c>
      <c r="H465" s="15" t="str">
        <v>*Required - Please Make a Selection*</v>
      </c>
      <c r="I465" s="15" t="str">
        <v>https://www.wvacil.org/advocacy-self-system</v>
      </c>
      <c r="U465" s="3"/>
    </row>
    <row r="466" spans="1:21" ht="45" x14ac:dyDescent="0.25">
      <c r="A466" s="15" t="str">
        <v>Appalachian CIL (ACIL)</v>
      </c>
      <c r="B466" s="15" t="str">
        <v>Transitions - Moving to the Community</v>
      </c>
      <c r="C466" s="15" t="str">
        <v>Transition Services (Hospital/Nursing Facility/Other Institution - to Home/Community)</v>
      </c>
      <c r="D466" s="15" t="str">
        <v>Individuals with disabilities</v>
      </c>
      <c r="E466" s="15" t="str">
        <v>None</v>
      </c>
      <c r="F466" s="15" t="str">
        <v>Free or sliding scale, referencing West Virginia Department of Human Services Income Maintenance Manual</v>
      </c>
      <c r="G466" s="15" t="str">
        <v>Boone, Clay, Kanawha, Putnam</v>
      </c>
      <c r="H466" s="15" t="str">
        <v>*Required - Please Make a Selection*</v>
      </c>
      <c r="I466" s="15" t="str">
        <v>https://www.wvacil.org/transitioning</v>
      </c>
      <c r="U466" s="3"/>
    </row>
    <row r="467" spans="1:21" ht="90" x14ac:dyDescent="0.25">
      <c r="A467" s="15" t="str">
        <v>Appalachian CIL (ACIL)</v>
      </c>
      <c r="B467" s="15" t="str">
        <v>Transitions - Preventing Institutionalization</v>
      </c>
      <c r="C467" s="15" t="str">
        <v>Transition Services (Hospital/Nursing Facility/Other Institution - to Home/Community), Transportation, Assistive Technology/Home Modifications, Case Coordination/Management/Person-Centered Planning, Youth Transition Services, Training/Education</v>
      </c>
      <c r="D467" s="15" t="str">
        <v>Individuals with disabilities who are at risk of entering institutions</v>
      </c>
      <c r="E467" s="15" t="str">
        <v>None</v>
      </c>
      <c r="F467" s="15" t="str">
        <v>Free or sliding scale, referencing West Virginia Department of Human Services Income Maintenance Manual</v>
      </c>
      <c r="G467" s="15" t="str">
        <v>Boone, Clay, Kanawha, Putnam</v>
      </c>
      <c r="H467" s="15" t="str">
        <v>*Required - Please Make a Selection*</v>
      </c>
      <c r="I467" s="15" t="str">
        <v>https://www.wvacil.org/transitioning</v>
      </c>
      <c r="U467" s="3"/>
    </row>
    <row r="468" spans="1:21" ht="45" x14ac:dyDescent="0.25">
      <c r="A468" s="15" t="str">
        <v>Appalachian CIL (ACIL)</v>
      </c>
      <c r="B468" s="15" t="str">
        <v>Transitions - Support for Young Adults</v>
      </c>
      <c r="C468" s="15" t="str">
        <v>Youth Transition Services</v>
      </c>
      <c r="D468" s="15" t="str">
        <v>Individuals with disabilities</v>
      </c>
      <c r="E468" s="15" t="str">
        <v>None</v>
      </c>
      <c r="F468" s="15" t="str">
        <v>Free or sliding scale, referencing West Virginia Department of Human Services Income Maintenance Manual</v>
      </c>
      <c r="G468" s="15" t="str">
        <v>Boone, Clay, Kanawha, Putnam</v>
      </c>
      <c r="H468" s="15" t="str">
        <v>*Required - Please Make a Selection*</v>
      </c>
      <c r="I468" s="15" t="str">
        <v>https://www.wvacil.org/transitioning</v>
      </c>
      <c r="U468" s="3"/>
    </row>
    <row r="469" spans="1:21" ht="30" x14ac:dyDescent="0.25">
      <c r="A469" s="15" t="str">
        <v>Appalachian CIL (ACIL)</v>
      </c>
      <c r="B469" s="15" t="str">
        <v>Transportation</v>
      </c>
      <c r="C469" s="15" t="str">
        <v>Transportation</v>
      </c>
      <c r="D469" s="15" t="str">
        <v>Individuals with disabilities</v>
      </c>
      <c r="E469" s="15" t="str">
        <v>Fee (unless the trip is covered by Medicaid)</v>
      </c>
      <c r="F469" s="15" t="str">
        <v>None</v>
      </c>
      <c r="G469" s="15" t="str">
        <v>Boone, Clay, Kanawha, Putnam</v>
      </c>
      <c r="H469" s="15" t="str">
        <v>*Required - Please Make a Selection*</v>
      </c>
      <c r="I469" s="15" t="str">
        <v>https://www.wvacil.org/team</v>
      </c>
      <c r="U469" s="3"/>
    </row>
    <row r="470" spans="1:21" ht="60" x14ac:dyDescent="0.25">
      <c r="A470" s="15" t="str">
        <v>Appalachian Community Health Center, Inc.</v>
      </c>
      <c r="B470" s="15" t="str">
        <v>Comprehensive Behavioral Health Center</v>
      </c>
      <c r="C470" s="15" t="str">
        <v>Mental/Behavioral Health</v>
      </c>
      <c r="D470" s="15" t="str">
        <v>Behavioral health diagnosis</v>
      </c>
      <c r="E470" s="15" t="str">
        <v>Variable</v>
      </c>
      <c r="F470" s="15" t="str">
        <v>Variable</v>
      </c>
      <c r="G470" s="15" t="str">
        <v>Barbour, Randolph, Tucker, Upshur</v>
      </c>
      <c r="H470" s="15" t="str">
        <v>*Required - Please Make a Selection*</v>
      </c>
      <c r="I470" s="15" t="str">
        <v>http://achcinc.org/</v>
      </c>
      <c r="U470" s="3"/>
    </row>
    <row r="471" spans="1:21" ht="90" x14ac:dyDescent="0.25">
      <c r="A471" s="15" t="str">
        <v>Bureau for Behavioral Health</v>
      </c>
      <c r="B471" s="15" t="str">
        <v>844 Help4WV</v>
      </c>
      <c r="C471" s="15" t="str">
        <v>Information/Referral</v>
      </c>
      <c r="D471" s="15" t="str">
        <v>None</v>
      </c>
      <c r="E471" s="15" t="str">
        <v>None</v>
      </c>
      <c r="F471" s="15" t="str">
        <v>None</v>
      </c>
      <c r="G47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71" s="15" t="str">
        <v>*Required - Please Make a Selection*</v>
      </c>
      <c r="I471" s="15" t="str">
        <v>https://www.help4wv.com/</v>
      </c>
      <c r="U471" s="3"/>
    </row>
    <row r="472" spans="1:21" ht="90" x14ac:dyDescent="0.25">
      <c r="A472" s="15" t="str">
        <v>Bureau for Behavioral Health</v>
      </c>
      <c r="B472" s="15" t="str">
        <v>Community Engagement Services</v>
      </c>
      <c r="C472" s="15" t="str">
        <v>Case Coordination/Management/Person-Centered Planning</v>
      </c>
      <c r="D472" s="15" t="str">
        <v>Individuals with serious mental illness, substance use, co-occurring or co-existing disorder(s) that are at risk of psychiatric hospitalization or are currently committed</v>
      </c>
      <c r="E472" s="15" t="str">
        <v>None</v>
      </c>
      <c r="F472" s="15" t="str">
        <v>None</v>
      </c>
      <c r="G47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72" s="15" t="str">
        <v>*Required - Please Make a Selection*</v>
      </c>
      <c r="I472" s="15" t="str">
        <v>https://dhhr.wv.gov/BBH/DocumentSearch/Adult%20Services/IDD/CES%20Web%20Summary%20and%20Contacts.pdf</v>
      </c>
      <c r="U472" s="3"/>
    </row>
    <row r="473" spans="1:21" ht="60" x14ac:dyDescent="0.25">
      <c r="A473" s="15" t="str">
        <v>Kanawha Valley Collective</v>
      </c>
      <c r="B473" s="15" t="str">
        <v>Kanawha Valley Collective</v>
      </c>
      <c r="C473" s="15" t="str">
        <v>Housing Related Services/Education</v>
      </c>
      <c r="D473" s="15" t="str">
        <v>Physical disabilities, developmental/intellectual disabilities, brain injury, mental health issues, and chronic health issues impact prioritization for Rapid Re-Housing and Permanent Supportive Housing.</v>
      </c>
      <c r="E473" s="15" t="str">
        <v>None</v>
      </c>
      <c r="F473" s="15" t="str">
        <v>None</v>
      </c>
      <c r="G473" s="15" t="str">
        <v>Boone, Clay, Kanawha, Putnam</v>
      </c>
      <c r="H473" s="15" t="str">
        <v>*Required - Please Make a Selection*</v>
      </c>
      <c r="I473" s="15" t="str">
        <v xml:space="preserve">https://www.kanawhavalleycollective.org/home </v>
      </c>
      <c r="U473" s="3"/>
    </row>
    <row r="474" spans="1:21" ht="90" x14ac:dyDescent="0.25">
      <c r="A474" s="15" t="str">
        <v>Cabell-Huntington Coalition for the Homeless</v>
      </c>
      <c r="B474" s="15" t="str">
        <v>Harmony House</v>
      </c>
      <c r="C474" s="15" t="str">
        <v>Housing Related Services/Education</v>
      </c>
      <c r="D474" s="15" t="str">
        <v>Priority placements for people with major medical conditions. Physical disabilities, developmental/intellectual disabilities, brain injury, mental health issues, and chronic health issues impact prioritization for Rapid Re-Housing and Permanent Supportive Housing.</v>
      </c>
      <c r="E474" s="15" t="str">
        <v>None</v>
      </c>
      <c r="F474" s="15" t="str">
        <v>None</v>
      </c>
      <c r="G474" s="15" t="str">
        <v>Cabell, Huntington, Wayne</v>
      </c>
      <c r="H474" s="15" t="str">
        <v>*Required - Please Make a Selection*</v>
      </c>
      <c r="I474" s="15" t="str">
        <v>https://harmonyhousewv.com/</v>
      </c>
      <c r="U474" s="3"/>
    </row>
    <row r="475" spans="1:21" ht="60" x14ac:dyDescent="0.25">
      <c r="A475" s="15" t="str">
        <v>Greater Wheeling Coalition for the Homeless</v>
      </c>
      <c r="B475" s="15" t="str">
        <v>Greater Wheeling Coalition for the Homeless</v>
      </c>
      <c r="C475" s="15" t="str">
        <v>Housing Related Services/Education</v>
      </c>
      <c r="D475" s="15" t="str">
        <v>Physical disabilities, developmental/intellectual disabilities, brain injury, mental health issues, and chronic health issues impact prioritization for Rapid Re-Housing and Permanent Supportive Housing.</v>
      </c>
      <c r="E475" s="15" t="str">
        <v>None</v>
      </c>
      <c r="F475" s="15" t="str">
        <v>None</v>
      </c>
      <c r="G475" s="15" t="str">
        <v>Brooke, Hancock, Marshall, Ohio, Wetzel</v>
      </c>
      <c r="H475" s="15" t="str">
        <v>*Required - Please Make a Selection*</v>
      </c>
      <c r="I475" s="15" t="str">
        <v>https://www.wheelinghomeless.org/</v>
      </c>
      <c r="U475" s="3"/>
    </row>
    <row r="476" spans="1:21" ht="75" x14ac:dyDescent="0.25">
      <c r="A476" s="15" t="str">
        <v>West Virginia Coalition to End Homelessness</v>
      </c>
      <c r="B476" s="15" t="str">
        <v>West Virginia Coalition to End Homelessness - Intake Line</v>
      </c>
      <c r="C476" s="15" t="str">
        <v>Housing Related Services/Education</v>
      </c>
      <c r="D476" s="15" t="str">
        <v>Physical disabilities, developmental/intellectual disabilities, brain injury, mental health issues, and chronic health issues impact prioritization for Rapid Re-Housing and Permanent Supportive Housing.</v>
      </c>
      <c r="E476" s="15" t="str">
        <v>None</v>
      </c>
      <c r="F476" s="15" t="str">
        <v>None</v>
      </c>
      <c r="G476" s="15" t="str">
        <v>Barbour, Berkeley, Braxton, Calhoun, Doddridge, Fayette, Gilmer, Grant, Greenbrier, Hampshire, Hardy, Harrison, Jackson, Jefferson, Lewis, Lincoln, Logan, Marion, Mason, McDowell, Mercer, Mineral, Mingo, Monongalia, Monroe, Morgan, Nicholas, Pendleton, Pleasants, Pocahontas, Preston, Raleigh, Randolph, Ritchie, Roane, Summers, Taylor, Tucker, Tyler, Upshur, Webster, Wirt, Wood, Wyoming</v>
      </c>
      <c r="H476" s="15" t="str">
        <v>*Required - Please Make a Selection*</v>
      </c>
      <c r="I476" s="15" t="str">
        <v>https://wvceh.org/</v>
      </c>
      <c r="U476" s="3"/>
    </row>
    <row r="477" spans="1:21" ht="90" x14ac:dyDescent="0.25">
      <c r="A477" s="15" t="str">
        <v>Bureau for Behavioral Health</v>
      </c>
      <c r="B477" s="15" t="str">
        <v>WV 988</v>
      </c>
      <c r="C477" s="15" t="str">
        <v>Information/Referral</v>
      </c>
      <c r="D477" s="15" t="str">
        <v>None</v>
      </c>
      <c r="E477" s="15" t="str">
        <v>None</v>
      </c>
      <c r="F477" s="15" t="str">
        <v>None</v>
      </c>
      <c r="G47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77" s="15" t="str">
        <v>*Required - Please Make a Selection*</v>
      </c>
      <c r="I477" s="15" t="str">
        <v>https://wv988.org/</v>
      </c>
      <c r="U477" s="3"/>
    </row>
    <row r="478" spans="1:21" ht="30" x14ac:dyDescent="0.25">
      <c r="A478" s="15" t="str">
        <v>EastRidge Health Systems</v>
      </c>
      <c r="B478" s="15" t="str">
        <v>Comprehensive Behavioral Health Center</v>
      </c>
      <c r="C478" s="15" t="str">
        <v>Mental/Behavioral Health</v>
      </c>
      <c r="D478" s="15" t="str">
        <v>Behavioral health diagnosis</v>
      </c>
      <c r="E478" s="15" t="str">
        <v>Variable</v>
      </c>
      <c r="F478" s="15" t="str">
        <v>Variable</v>
      </c>
      <c r="G478" s="15" t="str">
        <v>Berkeley, Jefferson, Morgan</v>
      </c>
      <c r="H478" s="15" t="str">
        <v>*Required - Please Make a Selection*</v>
      </c>
      <c r="I478" s="15" t="str">
        <v>https://eastridgehealthsystems.org/</v>
      </c>
      <c r="U478" s="3"/>
    </row>
    <row r="479" spans="1:21" ht="30" x14ac:dyDescent="0.25">
      <c r="A479" s="15" t="str">
        <v>HealthWays, Inc.</v>
      </c>
      <c r="B479" s="15" t="str">
        <v>Comprehensive Behavioral Health Center</v>
      </c>
      <c r="C479" s="15" t="str">
        <v>Mental/Behavioral Health</v>
      </c>
      <c r="D479" s="15" t="str">
        <v>Behavioral health diagnosis</v>
      </c>
      <c r="E479" s="15" t="str">
        <v>Variable</v>
      </c>
      <c r="F479" s="15" t="str">
        <v>Variable</v>
      </c>
      <c r="G479" s="15" t="str">
        <v xml:space="preserve">Brooke, Hancock </v>
      </c>
      <c r="H479" s="15" t="str">
        <v>*Required - Please Make a Selection*</v>
      </c>
      <c r="I479" s="15" t="str">
        <v>No website found</v>
      </c>
      <c r="U479" s="3"/>
    </row>
    <row r="480" spans="1:21" ht="45" x14ac:dyDescent="0.25">
      <c r="A480" s="15" t="str">
        <v>Mountain Laurel Integrated Healthcare</v>
      </c>
      <c r="B480" s="15" t="str">
        <v>Comprehensive Behavioral Health Center</v>
      </c>
      <c r="C480" s="15" t="str">
        <v>Mental/Behavioral Health</v>
      </c>
      <c r="D480" s="15" t="str">
        <v>Behavioral health diagnosis</v>
      </c>
      <c r="E480" s="15" t="str">
        <v>Variable</v>
      </c>
      <c r="F480" s="15" t="str">
        <v>Variable</v>
      </c>
      <c r="G480" s="15" t="str">
        <v>Logan, Mingo</v>
      </c>
      <c r="H480" s="15" t="str">
        <v>*Required - Please Make a Selection*</v>
      </c>
      <c r="I480" s="15" t="str">
        <v>https://www.mlih.org/about#</v>
      </c>
      <c r="U480" s="3"/>
    </row>
    <row r="481" spans="1:21" ht="45" x14ac:dyDescent="0.25">
      <c r="A481" s="15" t="str">
        <v>Northwood Health Systems, Inc.​</v>
      </c>
      <c r="B481" s="15" t="str">
        <v>Comprehensive Behavioral Health Center</v>
      </c>
      <c r="C481" s="15" t="str">
        <v>Mental/Behavioral Health</v>
      </c>
      <c r="D481" s="15" t="str">
        <v>Behavioral health diagnosis</v>
      </c>
      <c r="E481" s="15" t="str">
        <v>Variable</v>
      </c>
      <c r="F481" s="15" t="str">
        <v>Variable</v>
      </c>
      <c r="G481" s="15" t="str">
        <v>Marshall, Ohio, Wetzel</v>
      </c>
      <c r="H481" s="15" t="str">
        <v>*Required - Please Make a Selection*</v>
      </c>
      <c r="I481" s="15" t="str">
        <v>https://www.northwoodhealth.com/</v>
      </c>
      <c r="U481" s="3"/>
    </row>
    <row r="482" spans="1:21" ht="30" x14ac:dyDescent="0.25">
      <c r="A482" s="15" t="str">
        <v>Potomac Highlands Guild</v>
      </c>
      <c r="B482" s="15" t="str">
        <v>Comprehensive Behavioral Health Center</v>
      </c>
      <c r="C482" s="15" t="str">
        <v>Mental/Behavioral Health</v>
      </c>
      <c r="D482" s="15" t="str">
        <v>Behavioral health diagnosis</v>
      </c>
      <c r="E482" s="15" t="str">
        <v>Variable</v>
      </c>
      <c r="F482" s="15" t="str">
        <v>Variable</v>
      </c>
      <c r="G482" s="15" t="str">
        <v>Grant, Hampshire, Hardy, Mineral, Pendleton</v>
      </c>
      <c r="H482" s="15" t="str">
        <v>*Required - Please Make a Selection*</v>
      </c>
      <c r="I482" s="15" t="str">
        <v>https://potomachighlandsguild.com/index.html</v>
      </c>
      <c r="U482" s="3"/>
    </row>
    <row r="483" spans="1:21" ht="75" x14ac:dyDescent="0.25">
      <c r="A483" s="15" t="str">
        <v>United Summit Center, Inc./Healthy Minds – Clarksburg</v>
      </c>
      <c r="B483" s="15" t="str">
        <v>Comprehensive Behavioral Health Center</v>
      </c>
      <c r="C483" s="15" t="str">
        <v>Mental/Behavioral Health</v>
      </c>
      <c r="D483" s="15" t="str">
        <v>Behavioral health diagnosis</v>
      </c>
      <c r="E483" s="15" t="str">
        <v>Variable</v>
      </c>
      <c r="F483" s="15" t="str">
        <v>Variable</v>
      </c>
      <c r="G483" s="15" t="str">
        <v>Braxton, Doddridge, Gilmer, Harrison, Lewis</v>
      </c>
      <c r="H483" s="15" t="str">
        <v>*Required - Please Make a Selection*</v>
      </c>
      <c r="I483" s="15" t="str">
        <v>https://rni.wvumedicine.org/healthy-minds-clarksburg/</v>
      </c>
      <c r="U483" s="3"/>
    </row>
    <row r="484" spans="1:21" ht="90" x14ac:dyDescent="0.25">
      <c r="A484" s="15" t="str">
        <v>FMRS Health Systems Inc.​</v>
      </c>
      <c r="B484" s="15" t="str">
        <v>Comprehensive Behavioral Health Center, Certified Community Behavioral Health Clinic</v>
      </c>
      <c r="C484" s="15" t="str">
        <v>Mental/Behavioral Health, Substance Use Support</v>
      </c>
      <c r="D484" s="15" t="str">
        <v>Behavioral health diagnosis; Known or suspected behavioral health disorder</v>
      </c>
      <c r="E484" s="15" t="str">
        <v>Variable</v>
      </c>
      <c r="F484" s="15" t="str">
        <v>None - CCBHCs are required to serve anyone who requests care for mental health or substance use, regardless of their ability to pay, place of residence, or age. This includes developmentally appropriate care for children and youth.
​</v>
      </c>
      <c r="G484" s="15" t="str">
        <v>Fayette, Monroe, Raleigh, Summers</v>
      </c>
      <c r="H484" s="15" t="str">
        <v>*Required - Please Make a Selection*</v>
      </c>
      <c r="I484" s="15" t="str">
        <v>https://www.fmrs.org/</v>
      </c>
      <c r="U484" s="3"/>
    </row>
    <row r="485" spans="1:21" ht="90" x14ac:dyDescent="0.25">
      <c r="A485" s="15" t="str">
        <v>Prestera Center for Mental Services, Inc.</v>
      </c>
      <c r="B485" s="15" t="str">
        <v>Comprehensive Behavioral Health Center, Certified Community Behavioral Health Clinic</v>
      </c>
      <c r="C485" s="15" t="str">
        <v>Mental/Behavioral Health, Substance Use Support</v>
      </c>
      <c r="D485" s="15" t="str">
        <v>Behavioral health diagnosis; Known or suspected behavioral health disorder</v>
      </c>
      <c r="E485" s="15" t="str">
        <v>Variable</v>
      </c>
      <c r="F485" s="15" t="str">
        <v>None - CCBHCs are required to serve anyone who requests care for mental health or substance use, regardless of their ability to pay, place of residence, or age. This includes developmentally appropriate care for children and youth.
​</v>
      </c>
      <c r="G485" s="15" t="str">
        <v>Boone, Cabell, Clay, Kanawha, Lincoln, Mason, Putnam, Wayne</v>
      </c>
      <c r="H485" s="15" t="str">
        <v>*Required - Please Make a Selection*</v>
      </c>
      <c r="I485" s="15" t="str">
        <v>https://prestera.org/</v>
      </c>
      <c r="U485" s="3"/>
    </row>
    <row r="486" spans="1:21" ht="90" x14ac:dyDescent="0.25">
      <c r="A486" s="15" t="str">
        <v>Seneca Health Services, Inc.</v>
      </c>
      <c r="B486" s="15" t="str">
        <v>Comprehensive Behavioral Health Center, Certified Community Behavioral Health Clinic</v>
      </c>
      <c r="C486" s="15" t="str">
        <v>Mental/Behavioral Health, Substance Use Support</v>
      </c>
      <c r="D486" s="15" t="str">
        <v>Behavioral health diagnosis; Known or suspected behavioral health disorder</v>
      </c>
      <c r="E486" s="15" t="str">
        <v>Variable</v>
      </c>
      <c r="F486" s="15" t="str">
        <v>None - CCBHCs are required to serve anyone who requests care for mental health or substance use, regardless of their ability to pay, place of residence, or age. This includes developmentally appropriate care for children and youth.
​</v>
      </c>
      <c r="G486" s="15" t="str">
        <v>Greenbrier, Nicholas, Pocahontas, Webster</v>
      </c>
      <c r="H486" s="15" t="str">
        <v>*Required - Please Make a Selection*</v>
      </c>
      <c r="I486" s="15" t="str">
        <v>https://shsinc.org/</v>
      </c>
      <c r="U486" s="3"/>
    </row>
    <row r="487" spans="1:21" ht="90" x14ac:dyDescent="0.25">
      <c r="A487" s="15" t="str">
        <v>Southern Highlands Community Mental Health Center</v>
      </c>
      <c r="B487" s="15" t="str">
        <v>Comprehensive Behavioral Health Center, Certified Community Behavioral Health Clinic</v>
      </c>
      <c r="C487" s="15" t="str">
        <v>Mental/Behavioral Health, Substance Use Support</v>
      </c>
      <c r="D487" s="15" t="str">
        <v>Behavioral health diagnosis; Known or suspected behavioral health disorder</v>
      </c>
      <c r="E487" s="15" t="str">
        <v>Variable</v>
      </c>
      <c r="F487" s="15" t="str">
        <v>None - CCBHCs are required to serve anyone who requests care for mental health or substance use, regardless of their ability to pay, place of residence, or age. This includes developmentally appropriate care for children and youth.
​</v>
      </c>
      <c r="G487" s="15" t="str">
        <v>McDowell, Mercer, Wyoming</v>
      </c>
      <c r="H487" s="15" t="str">
        <v>*Required - Please Make a Selection*</v>
      </c>
      <c r="I487" s="15" t="str">
        <v>https://shcmhc.com/</v>
      </c>
      <c r="U487" s="3"/>
    </row>
    <row r="488" spans="1:21" ht="90" x14ac:dyDescent="0.25">
      <c r="A488" s="15" t="str">
        <v>Valley HealthCare System</v>
      </c>
      <c r="B488" s="15" t="str">
        <v>Comprehensive Behavioral Health Center, Certified Community Behavioral Health Clinic</v>
      </c>
      <c r="C488" s="15" t="str">
        <v>Mental/Behavioral Health, Substance Use Support</v>
      </c>
      <c r="D488" s="15" t="str">
        <v>Behavioral health diagnosis; Known or suspected behavioral health disorder</v>
      </c>
      <c r="E488" s="15" t="str">
        <v>Variable</v>
      </c>
      <c r="F488" s="15" t="str">
        <v>None - CCBHCs are required to serve anyone who requests care for mental health or substance use, regardless of their ability to pay, place of residence, or age. This includes developmentally appropriate care for children and youth.
​</v>
      </c>
      <c r="G488" s="15" t="str">
        <v>Marion, Monongalia, Taylor, Preston</v>
      </c>
      <c r="H488" s="15" t="str">
        <v>*Required - Please Make a Selection*</v>
      </c>
      <c r="I488" s="15" t="str">
        <v>https://www.valleyhealthcare.org/</v>
      </c>
      <c r="U488" s="3"/>
    </row>
    <row r="489" spans="1:21" ht="90" x14ac:dyDescent="0.25">
      <c r="A489" s="15" t="str">
        <v>Westbrook Health Services, Inc.​</v>
      </c>
      <c r="B489" s="15" t="str">
        <v>Comprehensive Behavioral Health Center, Certified Community Behavioral Health Clinic</v>
      </c>
      <c r="C489" s="15" t="str">
        <v>Mental/Behavioral Health, Substance Use Support</v>
      </c>
      <c r="D489" s="15" t="str">
        <v>Behavioral health diagnosis; Known or suspected behavioral health disorder</v>
      </c>
      <c r="E489" s="15" t="str">
        <v>Variable</v>
      </c>
      <c r="F489" s="15" t="str">
        <v>None - CCBHCs are required to serve anyone who requests care for mental health or substance use, regardless of their ability to pay, place of residence, or age. This includes developmentally appropriate care for children and youth.
​</v>
      </c>
      <c r="G489" s="15" t="str">
        <v>Calhoun, Jackson, Pleasants, Ritchie, Roane, Tyler, Wirt, Wood</v>
      </c>
      <c r="H489" s="15" t="str">
        <v>*Required - Please Make a Selection*</v>
      </c>
      <c r="I489" s="15" t="str">
        <v>https://www.westbrookhealth.org/</v>
      </c>
      <c r="U489" s="3"/>
    </row>
    <row r="490" spans="1:21" ht="120" x14ac:dyDescent="0.25">
      <c r="A490" s="15" t="str">
        <v>Bureau for Medical Services</v>
      </c>
      <c r="B490" s="15" t="str">
        <v>Children with Disabilities Community Services Program (CDSCP) (Katie Beckett)</v>
      </c>
      <c r="C490" s="15" t="str">
        <v>Skilled Nursing, Personal Care, Case Coordination/Management/Person-Centered Planning, Home Health Care</v>
      </c>
      <c r="D490" s="15" t="str">
        <v>Severe intellectual or developmental disability and/or severe related condition that qualifies the child to receive the level of care provided in a medical institution — Acute Care Hospital, Intermediate Care Facilities for Individuals with Intellectual Disabilities (ICF/IID), or Nursing Facility</v>
      </c>
      <c r="E490" s="15" t="str">
        <v>None</v>
      </c>
      <c r="F490" s="15" t="str">
        <v>Only the child’s income and  assets are considered, providing all other eligibility criteria are met. An individual’s assets, excluding residence and furnishings, may not exceed $2,000 for Medicaid eligibility under CDCSP</v>
      </c>
      <c r="G49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90" s="15" t="str">
        <v>*Required - Please Make a Selection*</v>
      </c>
      <c r="I490" s="15" t="str">
        <v>https://dhhr.wv.gov/bms/Programs/CDCSP/Pages/default.aspx; https://dhhr.wv.gov/bms/BMSPUB/Documents/CDCSPBrochure%20FinalApproved.pdf; https://pcasolutions.com/cdcsp/; https://dhhr.wv.gov/bms/Provider/Documents/Manuals/bms-manual-Chapter_526_CDCSP%202015.pdf</v>
      </c>
      <c r="U490" s="3"/>
    </row>
    <row r="491" spans="1:21" ht="225" x14ac:dyDescent="0.25">
      <c r="A491" s="15" t="str">
        <v>Bureau for Medical Services</v>
      </c>
      <c r="B491" s="15" t="str">
        <v>Children with Serious Emotional Disorder Waiver</v>
      </c>
      <c r="C491" s="15" t="str">
        <v>Training/Education, Therapy (Occupational/Physical/Speech/Dietary), Mental/Behavioral Health, Youth Transition Services, Respite</v>
      </c>
      <c r="D491" s="15" t="str">
        <v>Hospital, inpatient psychiatric facility level of care
A diagnosable mental, behavioral, or emotional disorder of sufficient duration to meet diagnostic criteria specified within the most current version of the Diagnostic and Statistical Manual of Mental Disorders (DSM) (or International Classification of Disease (ICD) equivalent) that is current at the date of evaluation that results in functional impairment that substantially interferes with or limits the child's role or functioning in family, school, and/or community activities.
Have a Child and Adolescent Functional Assessment Scale (CAFAS) or Preschool and Early Childhood Functional Assessment Scale (PECFAS) score of "severe" (score of 90 or above is considered severe).</v>
      </c>
      <c r="E491" s="15" t="str">
        <v>None</v>
      </c>
      <c r="F491" s="15" t="str">
        <v>300% of the SSI Federal Benefit Rate</v>
      </c>
      <c r="G49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91" s="15" t="str">
        <v>*Required - Please Make a Selection*</v>
      </c>
      <c r="I491" s="15" t="str">
        <v>https://dhhr.wv.gov/bms/Provider/Documents/Manuals/Chapter%20502%20CSEDW10.1.24.pdf; https://dhhr.wv.gov/bms/Programs/WaiverPrograms/CSEDW/Pages/default.aspx</v>
      </c>
      <c r="U491" s="3"/>
    </row>
    <row r="492" spans="1:21" ht="90" x14ac:dyDescent="0.25">
      <c r="A492" s="15" t="str">
        <v>Bureau for Medical Services</v>
      </c>
      <c r="B492" s="15" t="str">
        <v>Private Duty Nursing</v>
      </c>
      <c r="C492" s="15" t="str">
        <v>Home Health Care</v>
      </c>
      <c r="D492" s="15" t="str">
        <v>Medical necessity determined through prior authorization</v>
      </c>
      <c r="E492" s="15" t="str">
        <v>None</v>
      </c>
      <c r="F492" s="15" t="str">
        <v>Medicaid or Medicaid Waiver member</v>
      </c>
      <c r="G49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92" s="15" t="str">
        <v>*Required - Please Make a Selection*</v>
      </c>
      <c r="I492" s="15" t="str">
        <v>https://dhhr.wv.gov/bms/Programs/PDN/Pages/default.aspx; https://dhhr.wv.gov/bms/Provider/Documents/Manuals/Chapter%20532%20PrivateDutyNursingFinalApprovedEffectiveDate5.1.20.pdf</v>
      </c>
      <c r="U492" s="3"/>
    </row>
    <row r="493" spans="1:21" ht="90" x14ac:dyDescent="0.25">
      <c r="A493" s="15" t="str">
        <v>Bureau for Medical Services</v>
      </c>
      <c r="B493" s="15" t="str">
        <v>Take Me Home West Virginia</v>
      </c>
      <c r="C493" s="15" t="str">
        <v>Transition Services (Hospital/Nursing Facility/Other Institution - to Home/Community)</v>
      </c>
      <c r="D493" s="15" t="str">
        <v>Medically eligible for either the Aged and Disabled Waiver (ADW) or Traumatic Brain Injury Waiver (TBIW) program</v>
      </c>
      <c r="E493" s="15" t="str">
        <v>None</v>
      </c>
      <c r="F493" s="15" t="str">
        <v>Financially eligible for either the Aged and Disabled Waiver (ADW) or Traumatic Brain Injury Waiver (TBIW) program</v>
      </c>
      <c r="G49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93" s="15" t="str">
        <v>*Required - Please Make a Selection*</v>
      </c>
      <c r="I493" s="15" t="str">
        <v>https://dhhr.wv.gov/bms/Programs/Takemehome/Pages/Eligibility-and-Services.aspx</v>
      </c>
      <c r="U493" s="3"/>
    </row>
    <row r="494" spans="1:21" ht="225" x14ac:dyDescent="0.25">
      <c r="A494" s="15" t="str">
        <v>Bureau for Medical Services</v>
      </c>
      <c r="B494" s="15" t="str">
        <v xml:space="preserve">Traumatic Brain Injury (TBI) Waiver </v>
      </c>
      <c r="C494" s="15" t="str">
        <v>Case Coordination/Management/Person-Centered Planning, Personal Care, Transition Services (Hospital/Nursing Facility/Other Institution - to Home/Community), Assistive Technology/Home Modifications, Transportation</v>
      </c>
      <c r="D494" s="15" t="str">
        <v>The applicant must have deficits in five (5) Activities of Daily Living (ADLs) to meet nursing home level of care as assessed utilizing the Pre-Admission Screening (PAS) 2000. The applicant ages 18 and older must also score at a Level VII or below on the Rancho Los Amigos Levels of Cognitive Functioning Scale and applicants ages 3 through 17 must score at a Level 2 or higher on the Rancho Los Amigos Pediatric Level of Consciousness Scale. 
Documented traumatic brain injury that is caused by physical force leading to total or partial disability and/or difficulty participating socially ​​​or an injury causing lack of oxygen due to near-drowning, and who meets the medical requirements to receive a nursing home level of care.</v>
      </c>
      <c r="E494" s="15" t="str">
        <v>None</v>
      </c>
      <c r="F494" s="15" t="str">
        <v>300% of the SSI Federal Benefit Rate</v>
      </c>
      <c r="G49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94" s="15" t="str">
        <v>*Required - Please Make a Selection*</v>
      </c>
      <c r="I494" s="15" t="str">
        <v>https://dhhr.wv.gov/bms/programs/waiverprograms/tbiw/pages/default.aspx</v>
      </c>
      <c r="U494" s="3"/>
    </row>
    <row r="495" spans="1:21" ht="409.5" x14ac:dyDescent="0.25">
      <c r="A495" s="15" t="str">
        <v>Bureau for Medical Services; Bureau of Senior Services</v>
      </c>
      <c r="B495" s="15" t="str">
        <v>Medicaid Aged and Disabled Waiver</v>
      </c>
      <c r="C495" s="15" t="str">
        <v>Assistive Technology/Home Modifications, Case Coordination/Management/Person-Centered Planning, Skilled Nursing, Transportation</v>
      </c>
      <c r="D495" s="15" t="str">
        <v>1. Decubitus (Stages 3 or 4)
2. In the event of an emergency, the applicant is mentally or physically unable to vacate a building
3. Functional abilities of individual in the home
   - Eating (needs physical assistance to get nourishment)
   - Bathing (needs physical assistance or more)
   - Dressing (needs physical assistance or more)
   - Grooming (needs physical assistance or more)
   - Continence (must be incontinent)
   - Orientation (must be totally disoriented, comatose)
   - Transfer (requires one-person or two-person assistance)
   - Walking (requires 1- or 2- person assistance)
   - Wheeling (must require assistance with walking in the home)
4. Individual has skilled needs in one or more of the following areas:
   - Suctioning
   - Tracheotomy
   - Ventilator
   - Parenteral fluids
   - Sterile dressings
   - Irrigation
5. Individual is not capable of administering his/her own medications.
Approved for a nursing home level of care based on a medical assessment completed by a nurse.</v>
      </c>
      <c r="E495" s="15" t="str">
        <v>None</v>
      </c>
      <c r="F495" s="15" t="str">
        <v>300% of the SSI Federal Benefit Rate</v>
      </c>
      <c r="G49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95" s="15" t="str">
        <v>*Required - Please Make a Selection*</v>
      </c>
      <c r="I495" s="15" t="str">
        <v>https://dhhr.wv.gov/bms/Programs/WaiverPrograms/ADWProgram/Pages/default.aspx; http://www.wvseniorservices.gov/HelpatHome/MedicaidAgedandDisabledWaiver/tabid/77/Default.aspx</v>
      </c>
      <c r="U495" s="3"/>
    </row>
    <row r="496" spans="1:21" ht="90" x14ac:dyDescent="0.25">
      <c r="A496" s="15" t="str">
        <v>Bureau for Medical Services; Bureau of Senior Services</v>
      </c>
      <c r="B496" s="15" t="str">
        <v>Medicaid Personal Care</v>
      </c>
      <c r="C496" s="15" t="str">
        <v>Personal Care</v>
      </c>
      <c r="D496" s="15" t="str">
        <v>Needs in at least three areas of ADLs, such as eating, bathing, transferring, walking, and dressing.
Medical eligibility is based on a medical professional's assessment of how well you can perform ADLs.</v>
      </c>
      <c r="E496" s="15" t="str">
        <v>None</v>
      </c>
      <c r="F496" s="15" t="str">
        <v>Must be a Medicaid Member</v>
      </c>
      <c r="G49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96" s="15" t="str">
        <v>*Required - Please Make a Selection*</v>
      </c>
      <c r="I496" s="15" t="str">
        <v>http://www.wvseniorservices.gov/HelpatHome/MedicaidPersonalCare/tabid/78/Default.aspx</v>
      </c>
      <c r="U496" s="3"/>
    </row>
    <row r="497" spans="1:21" ht="105" x14ac:dyDescent="0.25">
      <c r="A497" s="15" t="str">
        <v>ADRC Cross Lanes- State Office</v>
      </c>
      <c r="B497" s="15" t="str">
        <v>State Health Insurance Assistance Program (SHIP)/Senior Medicare Patrol (SMP)/Medicare Improvements for Patients and Providers (MIPPA)</v>
      </c>
      <c r="C497" s="15" t="str">
        <v>Training/Education, Information/Referral, Insurance Counseling</v>
      </c>
      <c r="D497" s="15" t="str">
        <v>None</v>
      </c>
      <c r="E497" s="15" t="str">
        <v>None</v>
      </c>
      <c r="F497" s="15" t="str">
        <v>None</v>
      </c>
      <c r="G49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97" s="15" t="str">
        <v>*Required - Please Make a Selection*</v>
      </c>
      <c r="I497" s="15" t="str">
        <v>http://www.wvship.org/</v>
      </c>
      <c r="U497" s="3"/>
    </row>
    <row r="498" spans="1:21" ht="105" x14ac:dyDescent="0.25">
      <c r="A498" s="15" t="str">
        <v xml:space="preserve">ADRC Fairmont </v>
      </c>
      <c r="B498" s="15" t="str">
        <v>State Health Insurance Assistance Program (SHIP)/Senior Medicare Patrol (SMP)/Medicare Improvements for Patients and Providers (MIPPA)</v>
      </c>
      <c r="C498" s="15" t="str">
        <v>Training/Education, Information/Referral, Insurance Counseling</v>
      </c>
      <c r="D498" s="15" t="str">
        <v>None</v>
      </c>
      <c r="E498" s="15" t="str">
        <v>None</v>
      </c>
      <c r="F498" s="15" t="str">
        <v>None</v>
      </c>
      <c r="G498" s="15" t="str">
        <v>Brooke, Calhoun, Doddridge, Gilmer, Hancock, Harrison, Marion, Marshall, Monongalia, Ohio, Pleasants, Ritchie, Tyler, Wetzel, Wirt, Wood</v>
      </c>
      <c r="H498" s="15" t="str">
        <v>*Required - Please Make a Selection*</v>
      </c>
      <c r="I498" s="15" t="str">
        <v>http://www.wvship.org/</v>
      </c>
      <c r="U498" s="3"/>
    </row>
    <row r="499" spans="1:21" ht="105" x14ac:dyDescent="0.25">
      <c r="A499" s="15" t="str">
        <v>ADRC Petersburg</v>
      </c>
      <c r="B499" s="15" t="str">
        <v>State Health Insurance Assistance Program (SHIP)/Senior Medicare Patrol (SMP)/Medicare Improvements for Patients and Providers (MIPPA)</v>
      </c>
      <c r="C499" s="15" t="str">
        <v>Training/Education, Information/Referral, Insurance Counseling</v>
      </c>
      <c r="D499" s="15" t="str">
        <v>None</v>
      </c>
      <c r="E499" s="15" t="str">
        <v>None</v>
      </c>
      <c r="F499" s="15" t="str">
        <v>None</v>
      </c>
      <c r="G499" s="15" t="str">
        <v xml:space="preserve">Barbour, Berkeley, Grant, Hampshire, Hardy, Jefferson, Lewis, Mineral, Morgan, Pendleton, Preston, Randolph, Taylor, Tucker, Upshur </v>
      </c>
      <c r="H499" s="15" t="str">
        <v>*Required - Please Make a Selection*</v>
      </c>
      <c r="I499" s="15" t="str">
        <v>http://www.wvship.org/</v>
      </c>
      <c r="U499" s="3"/>
    </row>
    <row r="500" spans="1:21" ht="105" x14ac:dyDescent="0.25">
      <c r="A500" s="15" t="str">
        <v>ADRC Princeton</v>
      </c>
      <c r="B500" s="15" t="str">
        <v>State Health Insurance Assistance Program (SHIP)/Senior Medicare Patrol (SMP)/Medicare Improvements for Patients and Providers (MIPPA)</v>
      </c>
      <c r="C500" s="15" t="str">
        <v>Training/Education, Information/Referral, Insurance Counseling</v>
      </c>
      <c r="D500" s="15" t="str">
        <v>None</v>
      </c>
      <c r="E500" s="15" t="str">
        <v>None</v>
      </c>
      <c r="F500" s="15" t="str">
        <v>None</v>
      </c>
      <c r="G500" s="15" t="str">
        <v>Braxton, Clay, Fayette, Greenbrier, McDowell, Mercer, Monroe, Nicholas, Pocahontas, Raleigh, Summers, Webster, Wyoming</v>
      </c>
      <c r="H500" s="15" t="str">
        <v>*Required - Please Make a Selection*</v>
      </c>
      <c r="I500" s="15" t="str">
        <v>http://www.wvship.org/</v>
      </c>
      <c r="U500" s="3"/>
    </row>
    <row r="501" spans="1:21" ht="105" x14ac:dyDescent="0.25">
      <c r="A501" s="15" t="str">
        <v>Aging and Family Services of Mineral County, Inc. </v>
      </c>
      <c r="B501" s="15" t="str">
        <v>State Health Insurance Assistance Program (SHIP)/Senior Medicare Patrol (SMP)/Medicare Improvements for Patients and Providers (MIPPA)</v>
      </c>
      <c r="C501" s="15" t="str">
        <v>Training/Education, Information/Referral, Insurance Counseling</v>
      </c>
      <c r="D501" s="15" t="str">
        <v>None</v>
      </c>
      <c r="E501" s="15" t="str">
        <v>None</v>
      </c>
      <c r="F501" s="15" t="str">
        <v>None</v>
      </c>
      <c r="G501" s="15" t="str">
        <v>Mineral</v>
      </c>
      <c r="H501" s="15" t="str">
        <v>*Required - Please Make a Selection*</v>
      </c>
      <c r="I501" s="15" t="str">
        <v>http://www.wvship.org/</v>
      </c>
      <c r="U501" s="3"/>
    </row>
    <row r="502" spans="1:21" ht="105" x14ac:dyDescent="0.25">
      <c r="A502" s="15" t="str">
        <v>Barbour County Senior Center, Inc.</v>
      </c>
      <c r="B502" s="15" t="str">
        <v>State Health Insurance Assistance Program (SHIP)/Senior Medicare Patrol (SMP)/Medicare Improvements for Patients and Providers (MIPPA)</v>
      </c>
      <c r="C502" s="15" t="str">
        <v>Training/Education, Information/Referral, Insurance Counseling</v>
      </c>
      <c r="D502" s="15" t="str">
        <v>None</v>
      </c>
      <c r="E502" s="15" t="str">
        <v>None</v>
      </c>
      <c r="F502" s="15" t="str">
        <v>None</v>
      </c>
      <c r="G502" s="15" t="str">
        <v>Barbour</v>
      </c>
      <c r="H502" s="15" t="str">
        <v>*Required - Please Make a Selection*</v>
      </c>
      <c r="I502" s="15" t="str">
        <v>http://www.wvship.org/</v>
      </c>
      <c r="U502" s="3"/>
    </row>
    <row r="503" spans="1:21" ht="105" x14ac:dyDescent="0.25">
      <c r="A503" s="15" t="str">
        <v>Berkeley Senior Services</v>
      </c>
      <c r="B503" s="15" t="str">
        <v>State Health Insurance Assistance Program (SHIP)/Senior Medicare Patrol (SMP)/Medicare Improvements for Patients and Providers (MIPPA)</v>
      </c>
      <c r="C503" s="15" t="str">
        <v>Training/Education, Information/Referral, Insurance Counseling</v>
      </c>
      <c r="D503" s="15" t="str">
        <v>None</v>
      </c>
      <c r="E503" s="15" t="str">
        <v>None</v>
      </c>
      <c r="F503" s="15" t="str">
        <v>None</v>
      </c>
      <c r="G503" s="15" t="str">
        <v>Berkeley</v>
      </c>
      <c r="H503" s="15" t="str">
        <v>*Required - Please Make a Selection*</v>
      </c>
      <c r="I503" s="15" t="str">
        <v>http://www.wvship.org/</v>
      </c>
      <c r="U503" s="3"/>
    </row>
    <row r="504" spans="1:21" ht="105" x14ac:dyDescent="0.25">
      <c r="A504" s="15" t="str">
        <v>Boone County Community Organization</v>
      </c>
      <c r="B504" s="15" t="str">
        <v>State Health Insurance Assistance Program (SHIP)/Senior Medicare Patrol (SMP)/Medicare Improvements for Patients and Providers (MIPPA)</v>
      </c>
      <c r="C504" s="15" t="str">
        <v>Training/Education, Information/Referral, Insurance Counseling</v>
      </c>
      <c r="D504" s="15" t="str">
        <v>None</v>
      </c>
      <c r="E504" s="15" t="str">
        <v>None</v>
      </c>
      <c r="F504" s="15" t="str">
        <v>None</v>
      </c>
      <c r="G504" s="15" t="str">
        <v>Boone</v>
      </c>
      <c r="H504" s="15" t="str">
        <v>*Required - Please Make a Selection*</v>
      </c>
      <c r="I504" s="15" t="str">
        <v>http://www.wvship.org/</v>
      </c>
      <c r="U504" s="3"/>
    </row>
    <row r="505" spans="1:21" ht="105" x14ac:dyDescent="0.25">
      <c r="A505" s="15" t="str">
        <v>Braxton County Senior Citizens Center, Inc.</v>
      </c>
      <c r="B505" s="15" t="str">
        <v>State Health Insurance Assistance Program (SHIP)/Senior Medicare Patrol (SMP)/Medicare Improvements for Patients and Providers (MIPPA)</v>
      </c>
      <c r="C505" s="15" t="str">
        <v>Training/Education, Information/Referral, Insurance Counseling</v>
      </c>
      <c r="D505" s="15" t="str">
        <v>None</v>
      </c>
      <c r="E505" s="15" t="str">
        <v>None</v>
      </c>
      <c r="F505" s="15" t="str">
        <v>None</v>
      </c>
      <c r="G505" s="15" t="str">
        <v>Braxton, Clay, Fayette, Gilmer, Harrison, Lewis, Nicholas, Webster</v>
      </c>
      <c r="H505" s="15" t="str">
        <v>*Required - Please Make a Selection*</v>
      </c>
      <c r="I505" s="15" t="str">
        <v>http://www.wvship.org/</v>
      </c>
      <c r="U505" s="3"/>
    </row>
    <row r="506" spans="1:21" ht="105" x14ac:dyDescent="0.25">
      <c r="A506" s="15" t="str">
        <v>Bureau of Senior Services</v>
      </c>
      <c r="B506" s="15" t="str">
        <v>Long-Term Care Ombudsman Program</v>
      </c>
      <c r="C506" s="15" t="str">
        <v>Advocacy</v>
      </c>
      <c r="D506" s="15" t="str">
        <v>None</v>
      </c>
      <c r="E506" s="15" t="str">
        <v>None</v>
      </c>
      <c r="F506" s="15" t="str">
        <v>None</v>
      </c>
      <c r="G50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06" s="15" t="str">
        <v>*Required - Please Make a Selection*</v>
      </c>
      <c r="I506" s="15" t="str">
        <v>http://www.wvseniorservices.gov/StayingSafe/LongTermCareOmbudsmanProgram/tabid/81/Default.aspx; http://www.wvseniorservices.gov/LinkClick.aspx?fileticket=twbgtHAqKXc%3d&amp;tabid=81; http://www.wvseniorservices.gov/Portals/0/pdf/brochure-ombuds.pdf</v>
      </c>
      <c r="U506" s="3"/>
    </row>
    <row r="507" spans="1:21" ht="90" x14ac:dyDescent="0.25">
      <c r="A507" s="15" t="str">
        <v>Bureau of Senior Services</v>
      </c>
      <c r="B507" s="15" t="str">
        <v>Senior Community Service Employment Program</v>
      </c>
      <c r="C507" s="15" t="str">
        <v>Employment Support</v>
      </c>
      <c r="D507" s="15" t="str">
        <v>None</v>
      </c>
      <c r="E507" s="15" t="str">
        <v>None</v>
      </c>
      <c r="F507" s="15" t="str">
        <v>Income at or below 125% of the federal poverty guidelines</v>
      </c>
      <c r="G507" s="15" t="str">
        <v>Boone, Clay, Doddridge, Harrison, Kanawha, Monongalia, Preston, Putnam, Raleigh, Taylor, Wyoming</v>
      </c>
      <c r="H507" s="15" t="str">
        <v>*Required - Please Make a Selection*</v>
      </c>
      <c r="I507" s="15" t="str">
        <v>http://www.wvseniorservices.gov/GettingAnswers/OverviewofAgingProgramsInWestVirginia/SeniorCommunityServiceEmploymentProgram/tabid/105/Default.aspx; http://www.wvseniorservices.gov/LinkClick.aspx?fileticket=v2nSWEdf4bk%3d&amp;tabid=105</v>
      </c>
      <c r="U507" s="3"/>
    </row>
    <row r="508" spans="1:21" ht="105" x14ac:dyDescent="0.25">
      <c r="A508" s="15" t="str">
        <v>Bureau of Senior Services</v>
      </c>
      <c r="B508" s="15" t="str">
        <v>State Health Insurance Assistance Program (SHIP)/Senior Medicare Patrol (SMP)/Medicare Improvements for Patients and Providers (MIPPA)</v>
      </c>
      <c r="C508" s="15" t="str">
        <v>Training/Education, Information/Referral, Insurance Counseling</v>
      </c>
      <c r="D508" s="15" t="str">
        <v>None</v>
      </c>
      <c r="E508" s="15" t="str">
        <v>None</v>
      </c>
      <c r="F508" s="15" t="str">
        <v>None</v>
      </c>
      <c r="G50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08" s="15" t="str">
        <v>*Required - Please Make a Selection*</v>
      </c>
      <c r="I508" s="15" t="str">
        <v>http://www.wvship.org/</v>
      </c>
      <c r="U508" s="3"/>
    </row>
    <row r="509" spans="1:21" ht="105" x14ac:dyDescent="0.25">
      <c r="A509" s="15" t="str">
        <v>Calhoun County Committee on Aging, Inc.</v>
      </c>
      <c r="B509" s="15" t="str">
        <v>State Health Insurance Assistance Program (SHIP)/Senior Medicare Patrol (SMP)/Medicare Improvements for Patients and Providers (MIPPA)</v>
      </c>
      <c r="C509" s="15" t="str">
        <v>Training/Education, Information/Referral, Insurance Counseling</v>
      </c>
      <c r="D509" s="15" t="str">
        <v>None</v>
      </c>
      <c r="E509" s="15" t="str">
        <v>None</v>
      </c>
      <c r="F509" s="15" t="str">
        <v>None</v>
      </c>
      <c r="G509" s="15" t="str">
        <v>Calhoun</v>
      </c>
      <c r="H509" s="15" t="str">
        <v>*Required - Please Make a Selection*</v>
      </c>
      <c r="I509" s="15" t="str">
        <v>http://www.wvship.org/</v>
      </c>
      <c r="U509" s="3"/>
    </row>
    <row r="510" spans="1:21" ht="105" x14ac:dyDescent="0.25">
      <c r="A510" s="15" t="str">
        <v>CASE WV Aging Program (Mercer County)</v>
      </c>
      <c r="B510" s="15" t="str">
        <v>State Health Insurance Assistance Program (SHIP)/Senior Medicare Patrol (SMP)/Medicare Improvements for Patients and Providers (MIPPA)</v>
      </c>
      <c r="C510" s="15" t="str">
        <v>Training/Education, Information/Referral, Insurance Counseling</v>
      </c>
      <c r="D510" s="15" t="str">
        <v>None</v>
      </c>
      <c r="E510" s="15" t="str">
        <v>None</v>
      </c>
      <c r="F510" s="15" t="str">
        <v>None</v>
      </c>
      <c r="G510" s="15" t="str">
        <v>Mercer</v>
      </c>
      <c r="H510" s="15" t="str">
        <v>*Required - Please Make a Selection*</v>
      </c>
      <c r="I510" s="15" t="str">
        <v>http://www.wvship.org/</v>
      </c>
      <c r="U510" s="3"/>
    </row>
    <row r="511" spans="1:21" ht="105" x14ac:dyDescent="0.25">
      <c r="A511" s="15" t="str">
        <v>Coalfield Community Action Partnership, Inc. (Mingo County)</v>
      </c>
      <c r="B511" s="15" t="str">
        <v>State Health Insurance Assistance Program (SHIP)/Senior Medicare Patrol (SMP)/Medicare Improvements for Patients and Providers (MIPPA)</v>
      </c>
      <c r="C511" s="15" t="str">
        <v>Training/Education, Information/Referral, Insurance Counseling</v>
      </c>
      <c r="D511" s="15" t="str">
        <v>None</v>
      </c>
      <c r="E511" s="15" t="str">
        <v>None</v>
      </c>
      <c r="F511" s="15" t="str">
        <v>None</v>
      </c>
      <c r="G511" s="15" t="str">
        <v>Mingo</v>
      </c>
      <c r="H511" s="15" t="str">
        <v>*Required - Please Make a Selection*</v>
      </c>
      <c r="I511" s="15" t="str">
        <v>http://www.wvship.org/</v>
      </c>
      <c r="U511" s="3"/>
    </row>
    <row r="512" spans="1:21" ht="105" x14ac:dyDescent="0.25">
      <c r="A512" s="15" t="str">
        <v>Council of Senior Citizens of Gilmer County, Inc.</v>
      </c>
      <c r="B512" s="15" t="str">
        <v>State Health Insurance Assistance Program (SHIP)/Senior Medicare Patrol (SMP)/Medicare Improvements for Patients and Providers (MIPPA)</v>
      </c>
      <c r="C512" s="15" t="str">
        <v>Training/Education, Information/Referral, Insurance Counseling</v>
      </c>
      <c r="D512" s="15" t="str">
        <v>None</v>
      </c>
      <c r="E512" s="15" t="str">
        <v>None</v>
      </c>
      <c r="F512" s="15" t="str">
        <v>None</v>
      </c>
      <c r="G512" s="15" t="str">
        <v>Gilmer</v>
      </c>
      <c r="H512" s="15" t="str">
        <v>*Required - Please Make a Selection*</v>
      </c>
      <c r="I512" s="15" t="str">
        <v>http://www.wvship.org/</v>
      </c>
      <c r="U512" s="3"/>
    </row>
    <row r="513" spans="1:21" ht="105" x14ac:dyDescent="0.25">
      <c r="A513" s="15" t="str">
        <v>Council on Aging (Wyoming County)</v>
      </c>
      <c r="B513" s="15" t="str">
        <v>State Health Insurance Assistance Program (SHIP)/Senior Medicare Patrol (SMP)/Medicare Improvements for Patients and Providers (MIPPA)</v>
      </c>
      <c r="C513" s="15" t="str">
        <v>Training/Education, Information/Referral, Insurance Counseling</v>
      </c>
      <c r="D513" s="15" t="str">
        <v>None</v>
      </c>
      <c r="E513" s="15" t="str">
        <v>None</v>
      </c>
      <c r="F513" s="15" t="str">
        <v>None</v>
      </c>
      <c r="G513" s="15" t="str">
        <v>Greenbrier, McDowell, Mercer, Monroe, Pocahontas, Raleigh, Summers, Wyoming</v>
      </c>
      <c r="H513" s="15" t="str">
        <v>*Required - Please Make a Selection*</v>
      </c>
      <c r="I513" s="15" t="str">
        <v>http://www.wvship.org/</v>
      </c>
      <c r="U513" s="3"/>
    </row>
    <row r="514" spans="1:21" ht="105" x14ac:dyDescent="0.25">
      <c r="A514" s="15" t="str">
        <v>Grant County Commission on Aging Family Services</v>
      </c>
      <c r="B514" s="15" t="str">
        <v>State Health Insurance Assistance Program (SHIP)/Senior Medicare Patrol (SMP)/Medicare Improvements for Patients and Providers (MIPPA)</v>
      </c>
      <c r="C514" s="15" t="str">
        <v>Training/Education, Information/Referral, Insurance Counseling</v>
      </c>
      <c r="D514" s="15" t="str">
        <v>None</v>
      </c>
      <c r="E514" s="15" t="str">
        <v>None</v>
      </c>
      <c r="F514" s="15" t="str">
        <v>None</v>
      </c>
      <c r="G514" s="15" t="str">
        <v>Grant</v>
      </c>
      <c r="H514" s="15" t="str">
        <v>*Required - Please Make a Selection*</v>
      </c>
      <c r="I514" s="15" t="str">
        <v>http://www.wvship.org/</v>
      </c>
      <c r="U514" s="3"/>
    </row>
    <row r="515" spans="1:21" ht="105" x14ac:dyDescent="0.25">
      <c r="A515" s="15" t="str">
        <v>Hampshire County Committee on Aging</v>
      </c>
      <c r="B515" s="15" t="str">
        <v>State Health Insurance Assistance Program (SHIP)/Senior Medicare Patrol (SMP)/Medicare Improvements for Patients and Providers (MIPPA)</v>
      </c>
      <c r="C515" s="15" t="str">
        <v>Training/Education, Information/Referral, Insurance Counseling</v>
      </c>
      <c r="D515" s="15" t="str">
        <v>None</v>
      </c>
      <c r="E515" s="15" t="str">
        <v>None</v>
      </c>
      <c r="F515" s="15" t="str">
        <v>None</v>
      </c>
      <c r="G515" s="15" t="str">
        <v>Hampshire</v>
      </c>
      <c r="H515" s="15" t="str">
        <v>*Required - Please Make a Selection*</v>
      </c>
      <c r="I515" s="15" t="str">
        <v>http://www.wvship.org/</v>
      </c>
      <c r="U515" s="3"/>
    </row>
    <row r="516" spans="1:21" ht="105" x14ac:dyDescent="0.25">
      <c r="A516" s="15" t="str">
        <v>Hardy County Committee on Aging</v>
      </c>
      <c r="B516" s="15" t="str">
        <v>State Health Insurance Assistance Program (SHIP)/Senior Medicare Patrol (SMP)/Medicare Improvements for Patients and Providers (MIPPA)</v>
      </c>
      <c r="C516" s="15" t="str">
        <v>Training/Education, Information/Referral, Insurance Counseling</v>
      </c>
      <c r="D516" s="15" t="str">
        <v>None</v>
      </c>
      <c r="E516" s="15" t="str">
        <v>None</v>
      </c>
      <c r="F516" s="15" t="str">
        <v>None</v>
      </c>
      <c r="G516" s="15" t="str">
        <v>Hardy</v>
      </c>
      <c r="H516" s="15" t="str">
        <v>*Required - Please Make a Selection*</v>
      </c>
      <c r="I516" s="15" t="str">
        <v>http://www.wvship.org/</v>
      </c>
      <c r="U516" s="3"/>
    </row>
    <row r="517" spans="1:21" ht="105" x14ac:dyDescent="0.25">
      <c r="A517" s="15" t="str">
        <v>Jefferson County Council on Aging</v>
      </c>
      <c r="B517" s="15" t="str">
        <v>State Health Insurance Assistance Program (SHIP)/Senior Medicare Patrol (SMP)/Medicare Improvements for Patients and Providers (MIPPA)</v>
      </c>
      <c r="C517" s="15" t="str">
        <v>Training/Education, Information/Referral, Insurance Counseling</v>
      </c>
      <c r="D517" s="15" t="str">
        <v>None</v>
      </c>
      <c r="E517" s="15" t="str">
        <v>None</v>
      </c>
      <c r="F517" s="15" t="str">
        <v>None</v>
      </c>
      <c r="G517" s="15" t="str">
        <v>Jefferson</v>
      </c>
      <c r="H517" s="15" t="str">
        <v>*Required - Please Make a Selection*</v>
      </c>
      <c r="I517" s="15" t="str">
        <v>http://www.wvship.org/</v>
      </c>
      <c r="U517" s="3"/>
    </row>
    <row r="518" spans="1:21" ht="105" x14ac:dyDescent="0.25">
      <c r="A518" s="15" t="str">
        <v>Kanawha Valley Senior Services</v>
      </c>
      <c r="B518" s="15" t="str">
        <v>State Health Insurance Assistance Program (SHIP)/Senior Medicare Patrol (SMP)/Medicare Improvements for Patients and Providers (MIPPA)</v>
      </c>
      <c r="C518" s="15" t="str">
        <v>Training/Education, Information/Referral, Insurance Counseling</v>
      </c>
      <c r="D518" s="15" t="str">
        <v>None</v>
      </c>
      <c r="E518" s="15" t="str">
        <v>None</v>
      </c>
      <c r="F518" s="15" t="str">
        <v>None</v>
      </c>
      <c r="G518" s="15" t="str">
        <v>Boone, Jackson, Kanawha, Roane, Putnam</v>
      </c>
      <c r="H518" s="15" t="str">
        <v>*Required - Please Make a Selection*</v>
      </c>
      <c r="I518" s="15" t="str">
        <v>http://www.wvship.org/</v>
      </c>
      <c r="U518" s="3"/>
    </row>
    <row r="519" spans="1:21" ht="105" x14ac:dyDescent="0.25">
      <c r="A519" s="15" t="str">
        <v>Lewis County Senior Citizens Center, Inc.</v>
      </c>
      <c r="B519" s="15" t="str">
        <v>State Health Insurance Assistance Program (SHIP)/Senior Medicare Patrol (SMP)/Medicare Improvements for Patients and Providers (MIPPA)</v>
      </c>
      <c r="C519" s="15" t="str">
        <v>Training/Education, Information/Referral, Insurance Counseling</v>
      </c>
      <c r="D519" s="15" t="str">
        <v>None</v>
      </c>
      <c r="E519" s="15" t="str">
        <v>None</v>
      </c>
      <c r="F519" s="15" t="str">
        <v>None</v>
      </c>
      <c r="G519" s="15" t="str">
        <v>Lewis</v>
      </c>
      <c r="H519" s="15" t="str">
        <v>*Required - Please Make a Selection*</v>
      </c>
      <c r="I519" s="15" t="str">
        <v>http://www.wvship.org/</v>
      </c>
      <c r="U519" s="3"/>
    </row>
    <row r="520" spans="1:21" ht="105" x14ac:dyDescent="0.25">
      <c r="A520" s="15" t="str">
        <v>Lincoln County Opportunity Co., Inc.</v>
      </c>
      <c r="B520" s="15" t="str">
        <v>State Health Insurance Assistance Program (SHIP)/Senior Medicare Patrol (SMP)/Medicare Improvements for Patients and Providers (MIPPA)</v>
      </c>
      <c r="C520" s="15" t="str">
        <v>Training/Education, Information/Referral, Insurance Counseling</v>
      </c>
      <c r="D520" s="15" t="str">
        <v>None</v>
      </c>
      <c r="E520" s="15" t="str">
        <v>None</v>
      </c>
      <c r="F520" s="15" t="str">
        <v>None</v>
      </c>
      <c r="G520" s="15" t="str">
        <v>Cabell, Lincoln, Logan, Mason, Mingo, Wayne</v>
      </c>
      <c r="H520" s="15" t="str">
        <v>*Required - Please Make a Selection*</v>
      </c>
      <c r="I520" s="15" t="str">
        <v>http://www.wvship.org/</v>
      </c>
      <c r="U520" s="3"/>
    </row>
    <row r="521" spans="1:21" ht="105" x14ac:dyDescent="0.25">
      <c r="A521" s="15" t="str">
        <v>Marion County Senior Citizens, Inc.</v>
      </c>
      <c r="B521" s="15" t="str">
        <v>State Health Insurance Assistance Program (SHIP)/Senior Medicare Patrol (SMP)/Medicare Improvements for Patients and Providers (MIPPA)</v>
      </c>
      <c r="C521" s="15" t="str">
        <v>Training/Education, Information/Referral, Insurance Counseling</v>
      </c>
      <c r="D521" s="15" t="str">
        <v>None</v>
      </c>
      <c r="E521" s="15" t="str">
        <v>None</v>
      </c>
      <c r="F521" s="15" t="str">
        <v>None</v>
      </c>
      <c r="G521" s="15" t="str">
        <v>Marion, Monongalia, Taylor, Wetzel</v>
      </c>
      <c r="H521" s="15" t="str">
        <v>*Required - Please Make a Selection*</v>
      </c>
      <c r="I521" s="15" t="str">
        <v>http://www.wvship.org/</v>
      </c>
      <c r="U521" s="3"/>
    </row>
    <row r="522" spans="1:21" ht="105" x14ac:dyDescent="0.25">
      <c r="A522" s="15" t="str">
        <v>Mason County Action Group, Inc.</v>
      </c>
      <c r="B522" s="15" t="str">
        <v>State Health Insurance Assistance Program (SHIP)/Senior Medicare Patrol (SMP)/Medicare Improvements for Patients and Providers (MIPPA)</v>
      </c>
      <c r="C522" s="15" t="str">
        <v>Training/Education, Information/Referral, Insurance Counseling</v>
      </c>
      <c r="D522" s="15" t="str">
        <v>None</v>
      </c>
      <c r="E522" s="15" t="str">
        <v>None</v>
      </c>
      <c r="F522" s="15" t="str">
        <v>None</v>
      </c>
      <c r="G522" s="15" t="str">
        <v>Mason</v>
      </c>
      <c r="H522" s="15" t="str">
        <v>*Required - Please Make a Selection*</v>
      </c>
      <c r="I522" s="15" t="str">
        <v>http://www.wvship.org/</v>
      </c>
      <c r="U522" s="3"/>
    </row>
    <row r="523" spans="1:21" ht="105" x14ac:dyDescent="0.25">
      <c r="A523" s="15" t="str">
        <v>New River Health Association</v>
      </c>
      <c r="B523" s="15" t="str">
        <v>State Health Insurance Assistance Program (SHIP)/Senior Medicare Patrol (SMP)/Medicare Improvements for Patients and Providers (MIPPA)</v>
      </c>
      <c r="C523" s="15" t="str">
        <v>Training/Education, Information/Referral, Insurance Counseling</v>
      </c>
      <c r="D523" s="15" t="str">
        <v>None</v>
      </c>
      <c r="E523" s="15" t="str">
        <v>None</v>
      </c>
      <c r="F523" s="15" t="str">
        <v>None</v>
      </c>
      <c r="G523" s="15" t="str">
        <v>Fayette, Raleigh</v>
      </c>
      <c r="H523" s="15" t="str">
        <v>*Required - Please Make a Selection*</v>
      </c>
      <c r="I523" s="15" t="str">
        <v>http://www.wvship.org/</v>
      </c>
      <c r="U523" s="3"/>
    </row>
    <row r="524" spans="1:21" ht="105" x14ac:dyDescent="0.25">
      <c r="A524" s="15" t="str">
        <v>Pendelton Senior and Family Services, Inc.</v>
      </c>
      <c r="B524" s="15" t="str">
        <v>State Health Insurance Assistance Program (SHIP)/Senior Medicare Patrol (SMP)/Medicare Improvements for Patients and Providers (MIPPA)</v>
      </c>
      <c r="C524" s="15" t="str">
        <v>Training/Education, Information/Referral, Insurance Counseling</v>
      </c>
      <c r="D524" s="15" t="str">
        <v>None</v>
      </c>
      <c r="E524" s="15" t="str">
        <v>None</v>
      </c>
      <c r="F524" s="15" t="str">
        <v>None</v>
      </c>
      <c r="G524" s="15" t="str">
        <v>Pendleton</v>
      </c>
      <c r="H524" s="15" t="str">
        <v>*Required - Please Make a Selection*</v>
      </c>
      <c r="I524" s="15" t="str">
        <v>http://www.wvship.org/</v>
      </c>
      <c r="U524" s="3"/>
    </row>
    <row r="525" spans="1:21" ht="105" x14ac:dyDescent="0.25">
      <c r="A525" s="15" t="str">
        <v>Pleasants County Senior Citizen Center</v>
      </c>
      <c r="B525" s="15" t="str">
        <v>State Health Insurance Assistance Program (SHIP)/Senior Medicare Patrol (SMP)/Medicare Improvements for Patients and Providers (MIPPA)</v>
      </c>
      <c r="C525" s="15" t="str">
        <v>Training/Education, Information/Referral, Insurance Counseling</v>
      </c>
      <c r="D525" s="15" t="str">
        <v>None</v>
      </c>
      <c r="E525" s="15" t="str">
        <v>None</v>
      </c>
      <c r="F525" s="15" t="str">
        <v>None</v>
      </c>
      <c r="G525" s="15" t="str">
        <v>Pleasants</v>
      </c>
      <c r="H525" s="15" t="str">
        <v>*Required - Please Make a Selection*</v>
      </c>
      <c r="I525" s="15" t="str">
        <v>http://www.wvship.org/</v>
      </c>
      <c r="U525" s="3"/>
    </row>
    <row r="526" spans="1:21" ht="105" x14ac:dyDescent="0.25">
      <c r="A526" s="15" t="str">
        <v>Preston County Senior Citizens, Inc. </v>
      </c>
      <c r="B526" s="15" t="str">
        <v>State Health Insurance Assistance Program (SHIP)/Senior Medicare Patrol (SMP)/Medicare Improvements for Patients and Providers (MIPPA)</v>
      </c>
      <c r="C526" s="15" t="str">
        <v>Training/Education, Information/Referral, Insurance Counseling</v>
      </c>
      <c r="D526" s="15" t="str">
        <v>None</v>
      </c>
      <c r="E526" s="15" t="str">
        <v>None</v>
      </c>
      <c r="F526" s="15" t="str">
        <v>None</v>
      </c>
      <c r="G526" s="15" t="str">
        <v>Preston</v>
      </c>
      <c r="H526" s="15" t="str">
        <v>*Required - Please Make a Selection*</v>
      </c>
      <c r="I526" s="15" t="str">
        <v>http://www.wvship.org/</v>
      </c>
      <c r="U526" s="3"/>
    </row>
    <row r="527" spans="1:21" ht="105" x14ac:dyDescent="0.25">
      <c r="A527" s="15" t="str">
        <v>Raleigh County Commission on Aging</v>
      </c>
      <c r="B527" s="15" t="str">
        <v>State Health Insurance Assistance Program (SHIP)/Senior Medicare Patrol (SMP)/Medicare Improvements for Patients and Providers (MIPPA)</v>
      </c>
      <c r="C527" s="15" t="str">
        <v>Training/Education, Information/Referral, Insurance Counseling</v>
      </c>
      <c r="D527" s="15" t="str">
        <v>None</v>
      </c>
      <c r="E527" s="15" t="str">
        <v>None</v>
      </c>
      <c r="F527" s="15" t="str">
        <v>None</v>
      </c>
      <c r="G527" s="15" t="str">
        <v>Raleigh</v>
      </c>
      <c r="H527" s="15" t="str">
        <v>*Required - Please Make a Selection*</v>
      </c>
      <c r="I527" s="15" t="str">
        <v>http://www.wvship.org/</v>
      </c>
      <c r="U527" s="3"/>
    </row>
    <row r="528" spans="1:21" ht="105" x14ac:dyDescent="0.25">
      <c r="A528" s="15" t="str">
        <v>Ritchie County Integrated Family Services</v>
      </c>
      <c r="B528" s="15" t="str">
        <v>State Health Insurance Assistance Program (SHIP)/Senior Medicare Patrol (SMP)/Medicare Improvements for Patients and Providers (MIPPA)</v>
      </c>
      <c r="C528" s="15" t="str">
        <v>Training/Education, Information/Referral, Insurance Counseling</v>
      </c>
      <c r="D528" s="15" t="str">
        <v>None</v>
      </c>
      <c r="E528" s="15" t="str">
        <v>None</v>
      </c>
      <c r="F528" s="15" t="str">
        <v>None</v>
      </c>
      <c r="G528" s="15" t="str">
        <v>Ritchie</v>
      </c>
      <c r="H528" s="15" t="str">
        <v>*Required - Please Make a Selection*</v>
      </c>
      <c r="I528" s="15" t="str">
        <v>http://www.wvship.org/</v>
      </c>
      <c r="U528" s="3"/>
    </row>
    <row r="529" spans="1:21" ht="105" x14ac:dyDescent="0.25">
      <c r="A529" s="15" t="str">
        <v>Taylor County Senior Citizens, Inc.</v>
      </c>
      <c r="B529" s="15" t="str">
        <v>State Health Insurance Assistance Program (SHIP)/Senior Medicare Patrol (SMP)/Medicare Improvements for Patients and Providers (MIPPA)</v>
      </c>
      <c r="C529" s="15" t="str">
        <v>Training/Education, Information/Referral, Insurance Counseling</v>
      </c>
      <c r="D529" s="15" t="str">
        <v>None</v>
      </c>
      <c r="E529" s="15" t="str">
        <v>None</v>
      </c>
      <c r="F529" s="15" t="str">
        <v>None</v>
      </c>
      <c r="G529" s="15" t="str">
        <v>Taylor</v>
      </c>
      <c r="H529" s="15" t="str">
        <v>*Required - Please Make a Selection*</v>
      </c>
      <c r="I529" s="15" t="str">
        <v>http://www.wvship.org/</v>
      </c>
      <c r="U529" s="3"/>
    </row>
    <row r="530" spans="1:21" ht="105" x14ac:dyDescent="0.25">
      <c r="A530" s="15" t="str">
        <v>The Committee on Aging for Randolph County, Inc. </v>
      </c>
      <c r="B530" s="15" t="str">
        <v>State Health Insurance Assistance Program (SHIP)/Senior Medicare Patrol (SMP)/Medicare Improvements for Patients and Providers (MIPPA)</v>
      </c>
      <c r="C530" s="15" t="str">
        <v>Training/Education, Information/Referral, Insurance Counseling</v>
      </c>
      <c r="D530" s="15" t="str">
        <v>None</v>
      </c>
      <c r="E530" s="15" t="str">
        <v>None</v>
      </c>
      <c r="F530" s="15" t="str">
        <v>None</v>
      </c>
      <c r="G530" s="15" t="str">
        <v>Barbour, Preston, Randolph, Tucker, Upshur</v>
      </c>
      <c r="H530" s="15" t="str">
        <v>*Required - Please Make a Selection*</v>
      </c>
      <c r="I530" s="15" t="str">
        <v>http://www.wvship.org/</v>
      </c>
      <c r="U530" s="3"/>
    </row>
    <row r="531" spans="1:21" ht="105" x14ac:dyDescent="0.25">
      <c r="A531" s="15" t="str">
        <v>Wheeling Information Helpline</v>
      </c>
      <c r="B531" s="15" t="str">
        <v>State Health Insurance Assistance Program (SHIP)/Senior Medicare Patrol (SMP)/Medicare Improvements for Patients and Providers (MIPPA)</v>
      </c>
      <c r="C531" s="15" t="str">
        <v>Training/Education, Information/Referral, Insurance Counseling</v>
      </c>
      <c r="D531" s="15" t="str">
        <v>None</v>
      </c>
      <c r="E531" s="15" t="str">
        <v>None</v>
      </c>
      <c r="F531" s="15" t="str">
        <v>None</v>
      </c>
      <c r="G531" s="15" t="str">
        <v>Brooke, Hancock, Marshall, Ohio</v>
      </c>
      <c r="H531" s="15" t="str">
        <v>*Required - Please Make a Selection*</v>
      </c>
      <c r="I531" s="15" t="str">
        <v>http://www.wvship.org/</v>
      </c>
      <c r="U531" s="3"/>
    </row>
    <row r="532" spans="1:21" ht="105" x14ac:dyDescent="0.25">
      <c r="A532" s="15" t="str">
        <v>Braxton County Senior Citizens Center, Inc.</v>
      </c>
      <c r="B532" s="15" t="str">
        <v>LIGHTHOUSE IN-HOME SERVICES (includes LIFE LIGHTHOUSE SERVICES)</v>
      </c>
      <c r="C532" s="15" t="str">
        <v>Personal Care, Food Assistance, Chore or Homemaker Services</v>
      </c>
      <c r="D532" s="15" t="str">
        <v>2+ ADLs via assessment</v>
      </c>
      <c r="E53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532" s="15" t="str">
        <v>Lighthouse is designed to assist those seniors who have functional needs in their homes, but whose income or assets disqualify them for Medicaid services</v>
      </c>
      <c r="G532" s="15" t="str">
        <v>Braxton</v>
      </c>
      <c r="H532" s="15" t="str">
        <v>*Required - Please Make a Selection*</v>
      </c>
      <c r="I532" s="15" t="str">
        <v>http://www.wvseniorservices.gov/HelpatHome/Lighthouse/tabid/74/Default.aspx</v>
      </c>
      <c r="U532" s="3"/>
    </row>
    <row r="533" spans="1:21" ht="180" x14ac:dyDescent="0.25">
      <c r="A533" s="15" t="str">
        <v>Braxton County Senior Citizens Center, Inc.</v>
      </c>
      <c r="B533" s="15" t="str">
        <v>OAA Title IIIB Services</v>
      </c>
      <c r="C533" s="15" t="str">
        <v>Adult Day Care</v>
      </c>
      <c r="D533" s="15" t="str">
        <v>Must complete Level 1, Level 2 and Level 3 of the SAEF. Must need “Much Assistance” or “Unable to Perform” in at least two (2) ADL/IADL areas on the SAEF to qualify for services.</v>
      </c>
      <c r="E53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33" s="15" t="str">
        <v>None</v>
      </c>
      <c r="G533" s="15" t="str">
        <v>Braxton</v>
      </c>
      <c r="H533" s="15" t="str">
        <v>*Required - Please Make a Selection*</v>
      </c>
      <c r="I533" s="15" t="str">
        <v>http://www.wvseniorservices.gov/DocumentCenter/ProgramSpecificDocuments/tabid/92/Default.aspx</v>
      </c>
      <c r="U533" s="3"/>
    </row>
    <row r="534" spans="1:21" ht="75" x14ac:dyDescent="0.25">
      <c r="A534" s="15" t="str">
        <v>Braxton County Senior Citizens Center, Inc.</v>
      </c>
      <c r="B534" s="15" t="str">
        <v>OAA Title IIIB Services</v>
      </c>
      <c r="C534" s="15" t="str">
        <v>Transportation</v>
      </c>
      <c r="D534" s="15" t="str">
        <v>Must complete Level 1 and Level 2 of the SAEF. Must indicate the need for hands on assistance with transportation on the SAEF (Question: “Does the service recipient need hands on assistance with transportation?”, Level 2) to qualify for services.</v>
      </c>
      <c r="E534" s="15" t="str">
        <v>None</v>
      </c>
      <c r="F534" s="15" t="str">
        <v>None</v>
      </c>
      <c r="G534" s="15" t="str">
        <v>Braxton</v>
      </c>
      <c r="H534" s="15" t="str">
        <v>*Required - Please Make a Selection*</v>
      </c>
      <c r="I534" s="15" t="str">
        <v>http://www.wvseniorservices.gov/DocumentCenter/ProgramSpecificDocuments/tabid/92/Default.aspx</v>
      </c>
      <c r="U534" s="3"/>
    </row>
    <row r="535" spans="1:21" ht="180" x14ac:dyDescent="0.25">
      <c r="A535" s="15" t="str">
        <v>Braxton County Senior Citizens Center, Inc.</v>
      </c>
      <c r="B535" s="15" t="str">
        <v>OAA Title IIIB Services</v>
      </c>
      <c r="C535" s="15" t="str">
        <v>Chore or Homemaker Services</v>
      </c>
      <c r="D535" s="15" t="str">
        <v>Must complete Level 1, Level 2 and Level 3 of the SAEF. Must need “Much Assistance” or “Unable to Perform” on IADL question #6, Heavy Housework on the SAEF to qualify for services.</v>
      </c>
      <c r="E53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35" s="15" t="str">
        <v>None</v>
      </c>
      <c r="G535" s="15" t="str">
        <v>Braxton</v>
      </c>
      <c r="H535" s="15" t="str">
        <v>*Required - Please Make a Selection*</v>
      </c>
      <c r="I535" s="15" t="str">
        <v>http://www.wvseniorservices.gov/DocumentCenter/ProgramSpecificDocuments/tabid/92/Default.aspx</v>
      </c>
      <c r="U535" s="3"/>
    </row>
    <row r="536" spans="1:21" ht="45" x14ac:dyDescent="0.25">
      <c r="A536" s="15" t="str">
        <v>Braxton County Senior Citizens Center, Inc.</v>
      </c>
      <c r="B536" s="15" t="str">
        <v>OAA Title IIIB Services</v>
      </c>
      <c r="C536" s="15" t="str">
        <v>Group Support Activities</v>
      </c>
      <c r="D536" s="15" t="str">
        <v>A fully completed SAEF (Level 1) is required to enter the service recipient in SAMS. Group client support is entered as a group service in SAMS.</v>
      </c>
      <c r="E536" s="15" t="str">
        <v>None</v>
      </c>
      <c r="F536" s="15" t="str">
        <v>None</v>
      </c>
      <c r="G536" s="15" t="str">
        <v>Braxton</v>
      </c>
      <c r="H536" s="15" t="str">
        <v>*Required - Please Make a Selection*</v>
      </c>
      <c r="I536" s="15" t="str">
        <v>http://www.wvseniorservices.gov/DocumentCenter/ProgramSpecificDocuments/tabid/92/Default.aspx</v>
      </c>
      <c r="U536" s="3"/>
    </row>
    <row r="537" spans="1:21" ht="180" x14ac:dyDescent="0.25">
      <c r="A537" s="15" t="str">
        <v>Braxton County Senior Citizens Center, Inc.</v>
      </c>
      <c r="B537" s="15" t="str">
        <v>OAA Title IIIB Services</v>
      </c>
      <c r="C537" s="15" t="str">
        <v>Chore or Homemaker Services</v>
      </c>
      <c r="D537" s="15" t="str">
        <v>Must complete Level 1, Level 2 and Level 3 of the SAEF. Must need “Much Assistance” or “Unable to Perform” on IADL question #3, Shopping and/or IADL question #4, Light Housekeeping on the SAEF to qualify for services.</v>
      </c>
      <c r="E53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37" s="15" t="str">
        <v>None</v>
      </c>
      <c r="G537" s="15" t="str">
        <v>Braxton</v>
      </c>
      <c r="H537" s="15" t="str">
        <v>*Required - Please Make a Selection*</v>
      </c>
      <c r="I537" s="15" t="str">
        <v>http://www.wvseniorservices.gov/DocumentCenter/ProgramSpecificDocuments/tabid/92/Default.aspx</v>
      </c>
      <c r="U537" s="3"/>
    </row>
    <row r="538" spans="1:21" ht="45" x14ac:dyDescent="0.25">
      <c r="A538" s="15" t="str">
        <v>Braxton County Senior Citizens Center, Inc.</v>
      </c>
      <c r="B538" s="15" t="str">
        <v>OAA Title IIIB Services</v>
      </c>
      <c r="C538" s="15" t="str">
        <v>Case Coordination/Management/Person-Centered Planning</v>
      </c>
      <c r="D538" s="15" t="str">
        <v>None</v>
      </c>
      <c r="E538" s="15" t="str">
        <v>None</v>
      </c>
      <c r="F538" s="15" t="str">
        <v>None</v>
      </c>
      <c r="G538" s="15" t="str">
        <v>Braxton</v>
      </c>
      <c r="H538" s="15" t="str">
        <v>*Required - Please Make a Selection*</v>
      </c>
      <c r="I538" s="15" t="str">
        <v>http://www.wvseniorservices.gov/DocumentCenter/ProgramSpecificDocuments/tabid/92/Default.aspx</v>
      </c>
      <c r="U538" s="3"/>
    </row>
    <row r="539" spans="1:21" ht="45" x14ac:dyDescent="0.25">
      <c r="A539" s="15" t="str">
        <v>Braxton County Senior Citizens Center, Inc.</v>
      </c>
      <c r="B539" s="15" t="str">
        <v>OAA Title IIIB Services</v>
      </c>
      <c r="C539" s="15" t="str">
        <v>Information/Referral</v>
      </c>
      <c r="D539" s="15" t="str">
        <v>None</v>
      </c>
      <c r="E539" s="15" t="str">
        <v>None</v>
      </c>
      <c r="F539" s="15" t="str">
        <v>None</v>
      </c>
      <c r="G539" s="15" t="str">
        <v>Braxton</v>
      </c>
      <c r="H539" s="15" t="str">
        <v>*Required - Please Make a Selection*</v>
      </c>
      <c r="I539" s="15" t="str">
        <v>http://www.wvseniorservices.gov/DocumentCenter/ProgramSpecificDocuments/tabid/92/Default.aspx</v>
      </c>
      <c r="U539" s="3"/>
    </row>
    <row r="540" spans="1:21" ht="45" x14ac:dyDescent="0.25">
      <c r="A540" s="15" t="str">
        <v>Braxton County Senior Citizens Center, Inc.</v>
      </c>
      <c r="B540" s="15" t="str">
        <v>OAA Title IIIB Services</v>
      </c>
      <c r="C540" s="15" t="str">
        <v>Legal</v>
      </c>
      <c r="D540" s="15" t="str">
        <v>None</v>
      </c>
      <c r="E540" s="15" t="str">
        <v>None</v>
      </c>
      <c r="F540" s="15" t="str">
        <v>None</v>
      </c>
      <c r="G540" s="15" t="str">
        <v>Braxton</v>
      </c>
      <c r="H540" s="15" t="str">
        <v>*Required - Please Make a Selection*</v>
      </c>
      <c r="I540" s="15" t="str">
        <v>http://www.wvseniorservices.gov/DocumentCenter/ProgramSpecificDocuments/tabid/92/Default.aspx</v>
      </c>
      <c r="U540" s="3"/>
    </row>
    <row r="541" spans="1:21" ht="45" x14ac:dyDescent="0.25">
      <c r="A541" s="15" t="str">
        <v>Braxton County Senior Citizens Center, Inc.</v>
      </c>
      <c r="B541" s="15" t="str">
        <v>OAA Title IIIB Services</v>
      </c>
      <c r="C541" s="15" t="str">
        <v>Information/Referral</v>
      </c>
      <c r="D541" s="15" t="str">
        <v>None</v>
      </c>
      <c r="E541" s="15" t="str">
        <v>None</v>
      </c>
      <c r="F541" s="15" t="str">
        <v>None</v>
      </c>
      <c r="G541" s="15" t="str">
        <v>Braxton</v>
      </c>
      <c r="H541" s="15" t="str">
        <v>*Required - Please Make a Selection*</v>
      </c>
      <c r="I541" s="15" t="str">
        <v>http://www.wvseniorservices.gov/DocumentCenter/ProgramSpecificDocuments/tabid/92/Default.aspx</v>
      </c>
      <c r="U541" s="3"/>
    </row>
    <row r="542" spans="1:21" ht="180" x14ac:dyDescent="0.25">
      <c r="A542" s="15" t="str">
        <v>Braxton County Senior Citizens Center, Inc.</v>
      </c>
      <c r="B542" s="15" t="str">
        <v>OAA Title IIIB Services</v>
      </c>
      <c r="C542" s="15" t="str">
        <v>Personal Care</v>
      </c>
      <c r="D542" s="15" t="str">
        <v>Must complete Level 1, Level 2 and Level 3 of the SAEF. Must need “Much Assistance” or “Unable to Perform” in at least two (2) areas of ADLs on the SAEF to qualify for services.</v>
      </c>
      <c r="E54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42" s="15" t="str">
        <v>None</v>
      </c>
      <c r="G542" s="15" t="str">
        <v>Braxton</v>
      </c>
      <c r="H542" s="15" t="str">
        <v>*Required - Please Make a Selection*</v>
      </c>
      <c r="I542" s="15" t="str">
        <v>http://www.wvseniorservices.gov/DocumentCenter/ProgramSpecificDocuments/tabid/92/Default.aspx</v>
      </c>
      <c r="U542" s="3"/>
    </row>
    <row r="543" spans="1:21" ht="45" x14ac:dyDescent="0.25">
      <c r="A543" s="15" t="str">
        <v>Braxton County Senior Citizens Center, Inc.</v>
      </c>
      <c r="B543" s="15" t="str">
        <v>OAA Title IIIB Services</v>
      </c>
      <c r="C543" s="15" t="str">
        <v>Information/Referral</v>
      </c>
      <c r="D543" s="15" t="str">
        <v>None</v>
      </c>
      <c r="E543" s="15" t="str">
        <v>None</v>
      </c>
      <c r="F543" s="15" t="str">
        <v>None</v>
      </c>
      <c r="G543" s="15" t="str">
        <v>Braxton</v>
      </c>
      <c r="H543" s="15" t="str">
        <v>*Required - Please Make a Selection*</v>
      </c>
      <c r="I543" s="15" t="str">
        <v>http://www.wvseniorservices.gov/DocumentCenter/ProgramSpecificDocuments/tabid/92/Default.aspx</v>
      </c>
      <c r="U543" s="3"/>
    </row>
    <row r="544" spans="1:21" ht="45" x14ac:dyDescent="0.25">
      <c r="A544" s="15" t="str">
        <v>Braxton County Senior Citizens Center, Inc.</v>
      </c>
      <c r="B544" s="15" t="str">
        <v>OAA Title IIIB Services</v>
      </c>
      <c r="C544" s="15" t="str">
        <v>Transportation</v>
      </c>
      <c r="D544" s="15" t="str">
        <v>Must complete Level 1 of the SAEF</v>
      </c>
      <c r="E544" s="15" t="str">
        <v>None</v>
      </c>
      <c r="F544" s="15" t="str">
        <v>None</v>
      </c>
      <c r="G544" s="15" t="str">
        <v>Braxton</v>
      </c>
      <c r="H544" s="15" t="str">
        <v>*Required - Please Make a Selection*</v>
      </c>
      <c r="I544" s="15" t="str">
        <v>http://www.wvseniorservices.gov/DocumentCenter/ProgramSpecificDocuments/tabid/92/Default.aspx</v>
      </c>
      <c r="U544" s="3"/>
    </row>
    <row r="545" spans="1:21" ht="150" x14ac:dyDescent="0.25">
      <c r="A545" s="15" t="str">
        <v>Braxton County Senior Citizens Center, Inc.</v>
      </c>
      <c r="B545" s="15" t="str">
        <v>OAA Title IIIC Nutrition Services</v>
      </c>
      <c r="C545" s="15" t="str">
        <v>Nutrition - Congregate Meals</v>
      </c>
      <c r="D54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54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45" s="15" t="str">
        <v>None</v>
      </c>
      <c r="G545" s="15" t="str">
        <v>Braxton</v>
      </c>
      <c r="H545" s="15" t="str">
        <v>*Required - Please Make a Selection*</v>
      </c>
      <c r="I545" s="15" t="str">
        <v>http://www.wvseniorservices.gov/DocumentCenter/ProgramSpecificDocuments/tabid/92/Default.aspx</v>
      </c>
      <c r="U545" s="3"/>
    </row>
    <row r="546" spans="1:21" ht="360" x14ac:dyDescent="0.25">
      <c r="A546" s="15" t="str">
        <v>Braxton County Senior Citizens Center, Inc.</v>
      </c>
      <c r="B546" s="15" t="str">
        <v>OAA Title IIIC Nutrition Services</v>
      </c>
      <c r="C546" s="15" t="str">
        <v>Nutrition - Home Delivered Meals</v>
      </c>
      <c r="D54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54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46" s="15" t="str">
        <v>None</v>
      </c>
      <c r="G546" s="15" t="str">
        <v>Braxton</v>
      </c>
      <c r="H546" s="15" t="str">
        <v>*Required - Please Make a Selection*</v>
      </c>
      <c r="I546" s="15" t="str">
        <v>http://www.wvseniorservices.gov/DocumentCenter/ProgramSpecificDocuments/tabid/92/Default.aspx</v>
      </c>
      <c r="U546" s="3"/>
    </row>
    <row r="547" spans="1:21" ht="45" x14ac:dyDescent="0.25">
      <c r="A547" s="15" t="str">
        <v>Braxton County Senior Citizens Center, Inc.</v>
      </c>
      <c r="B547" s="15" t="str">
        <v>OAA Title IIIC Nutrition Services</v>
      </c>
      <c r="C547" s="15" t="str">
        <v>Nutrition - Education</v>
      </c>
      <c r="D547" s="15" t="str">
        <v>A fully completed SAEF (the SAEF you completed for the meal service) is 
required.</v>
      </c>
      <c r="E547" s="15" t="str">
        <v>None</v>
      </c>
      <c r="F547" s="15" t="str">
        <v>None</v>
      </c>
      <c r="G547" s="15" t="str">
        <v>Braxton</v>
      </c>
      <c r="H547" s="15" t="str">
        <v>*Required - Please Make a Selection*</v>
      </c>
      <c r="I547" s="15" t="str">
        <v>http://www.wvseniorservices.gov/DocumentCenter/ProgramSpecificDocuments/tabid/92/Default.aspx</v>
      </c>
      <c r="U547" s="3"/>
    </row>
    <row r="548" spans="1:21" ht="60" x14ac:dyDescent="0.25">
      <c r="A548" s="15" t="str">
        <v>Braxton County Senior Citizens Center, Inc.</v>
      </c>
      <c r="B548" s="15" t="str">
        <v>OAA Title IIID Evidence-Based Disease Prevention and Health Promotion Services</v>
      </c>
      <c r="C548" s="15" t="str">
        <v>Group Physical Activity (Bingocize/Drums Alive/Tai Chi/Walk with Ease)</v>
      </c>
      <c r="D548" s="15" t="str">
        <v>Must complete Level 1 of the SAEF</v>
      </c>
      <c r="E548" s="15" t="str">
        <v>None</v>
      </c>
      <c r="F548" s="15" t="str">
        <v>None</v>
      </c>
      <c r="G548" s="15" t="str">
        <v>Braxton</v>
      </c>
      <c r="H548" s="15" t="str">
        <v>*Required - Please Make a Selection*</v>
      </c>
      <c r="I548" s="15" t="str">
        <v>http://www.wvseniorservices.gov/DocumentCenter/ProgramSpecificDocuments/tabid/92/Default.aspx</v>
      </c>
      <c r="U548" s="3"/>
    </row>
    <row r="549" spans="1:21" ht="105" x14ac:dyDescent="0.25">
      <c r="A549" s="15" t="str">
        <v>CASE WV Aging Program (Mercer County)</v>
      </c>
      <c r="B549" s="15" t="str">
        <v>LIGHTHOUSE IN-HOME SERVICES (includes LIFE LIGHTHOUSE SERVICES)</v>
      </c>
      <c r="C549" s="15" t="str">
        <v>Personal Care, Food Assistance, Chore or Homemaker Services</v>
      </c>
      <c r="D549" s="15" t="str">
        <v>2+ ADLs via assessment</v>
      </c>
      <c r="E549"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549" s="15" t="str">
        <v>Lighthouse is designed to assist those seniors who have functional needs in their homes, but whose income or assets disqualify them for Medicaid services</v>
      </c>
      <c r="G549" s="15" t="str">
        <v>Mercer</v>
      </c>
      <c r="H549" s="15" t="str">
        <v>*Required - Please Make a Selection*</v>
      </c>
      <c r="I549" s="15" t="str">
        <v>http://www.wvseniorservices.gov/HelpatHome/Lighthouse/tabid/74/Default.aspx</v>
      </c>
      <c r="U549" s="3"/>
    </row>
    <row r="550" spans="1:21" ht="180" x14ac:dyDescent="0.25">
      <c r="A550" s="15" t="str">
        <v>CASE WV Aging Program (Mercer County)</v>
      </c>
      <c r="B550" s="15" t="str">
        <v>OAA Title IIIB Services</v>
      </c>
      <c r="C550" s="15" t="str">
        <v>Adult Day Care</v>
      </c>
      <c r="D550" s="15" t="str">
        <v>Must complete Level 1, Level 2 and Level 3 of the SAEF. Must need “Much Assistance” or “Unable to Perform” in at least two (2) ADL/IADL areas on the SAEF to qualify for services.</v>
      </c>
      <c r="E55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50" s="15" t="str">
        <v>None</v>
      </c>
      <c r="G550" s="15" t="str">
        <v>Mercer</v>
      </c>
      <c r="H550" s="15" t="str">
        <v>*Required - Please Make a Selection*</v>
      </c>
      <c r="I550" s="15" t="str">
        <v>http://www.wvseniorservices.gov/DocumentCenter/ProgramSpecificDocuments/tabid/92/Default.aspx</v>
      </c>
      <c r="U550" s="3"/>
    </row>
    <row r="551" spans="1:21" ht="75" x14ac:dyDescent="0.25">
      <c r="A551" s="15" t="str">
        <v>CASE WV Aging Program (Mercer County)</v>
      </c>
      <c r="B551" s="15" t="str">
        <v>OAA Title IIIB Services</v>
      </c>
      <c r="C551" s="15" t="str">
        <v>Transportation</v>
      </c>
      <c r="D551" s="15" t="str">
        <v>Must complete Level 1 and Level 2 of the SAEF. Must indicate the need for hands on assistance with transportation on the SAEF (Question: “Does the service recipient need hands on assistance with transportation?”, Level 2) to qualify for services.</v>
      </c>
      <c r="E551" s="15" t="str">
        <v>None</v>
      </c>
      <c r="F551" s="15" t="str">
        <v>None</v>
      </c>
      <c r="G551" s="15" t="str">
        <v>Mercer</v>
      </c>
      <c r="H551" s="15" t="str">
        <v>*Required - Please Make a Selection*</v>
      </c>
      <c r="I551" s="15" t="str">
        <v>http://www.wvseniorservices.gov/DocumentCenter/ProgramSpecificDocuments/tabid/92/Default.aspx</v>
      </c>
      <c r="U551" s="3"/>
    </row>
    <row r="552" spans="1:21" ht="180" x14ac:dyDescent="0.25">
      <c r="A552" s="15" t="str">
        <v>CASE WV Aging Program (Mercer County)</v>
      </c>
      <c r="B552" s="15" t="str">
        <v>OAA Title IIIB Services</v>
      </c>
      <c r="C552" s="15" t="str">
        <v>Chore or Homemaker Services</v>
      </c>
      <c r="D552" s="15" t="str">
        <v>Must complete Level 1, Level 2 and Level 3 of the SAEF. Must need “Much Assistance” or “Unable to Perform” on IADL question #6, Heavy Housework on the SAEF to qualify for services.</v>
      </c>
      <c r="E55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52" s="15" t="str">
        <v>None</v>
      </c>
      <c r="G552" s="15" t="str">
        <v>Mercer</v>
      </c>
      <c r="H552" s="15" t="str">
        <v>*Required - Please Make a Selection*</v>
      </c>
      <c r="I552" s="15" t="str">
        <v>http://www.wvseniorservices.gov/DocumentCenter/ProgramSpecificDocuments/tabid/92/Default.aspx</v>
      </c>
      <c r="U552" s="3"/>
    </row>
    <row r="553" spans="1:21" ht="45" x14ac:dyDescent="0.25">
      <c r="A553" s="15" t="str">
        <v>CASE WV Aging Program (Mercer County)</v>
      </c>
      <c r="B553" s="15" t="str">
        <v>OAA Title IIIB Services</v>
      </c>
      <c r="C553" s="15" t="str">
        <v>Group Support Activities</v>
      </c>
      <c r="D553" s="15" t="str">
        <v>A fully completed SAEF (Level 1) is required to enter the service recipient in SAMS. Group client support is entered as a group service in SAMS.</v>
      </c>
      <c r="E553" s="15" t="str">
        <v>None</v>
      </c>
      <c r="F553" s="15" t="str">
        <v>None</v>
      </c>
      <c r="G553" s="15" t="str">
        <v>Mercer</v>
      </c>
      <c r="H553" s="15" t="str">
        <v>*Required - Please Make a Selection*</v>
      </c>
      <c r="I553" s="15" t="str">
        <v>http://www.wvseniorservices.gov/DocumentCenter/ProgramSpecificDocuments/tabid/92/Default.aspx</v>
      </c>
      <c r="U553" s="3"/>
    </row>
    <row r="554" spans="1:21" ht="180" x14ac:dyDescent="0.25">
      <c r="A554" s="15" t="str">
        <v>CASE WV Aging Program (Mercer County)</v>
      </c>
      <c r="B554" s="15" t="str">
        <v>OAA Title IIIB Services</v>
      </c>
      <c r="C554" s="15" t="str">
        <v>Chore or Homemaker Services</v>
      </c>
      <c r="D554" s="15" t="str">
        <v>Must complete Level 1, Level 2 and Level 3 of the SAEF. Must need “Much Assistance” or “Unable to Perform” on IADL question #3, Shopping and/or IADL question #4, Light Housekeeping on the SAEF to qualify for services.</v>
      </c>
      <c r="E55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54" s="15" t="str">
        <v>None</v>
      </c>
      <c r="G554" s="15" t="str">
        <v>Mercer</v>
      </c>
      <c r="H554" s="15" t="str">
        <v>*Required - Please Make a Selection*</v>
      </c>
      <c r="I554" s="15" t="str">
        <v>http://www.wvseniorservices.gov/DocumentCenter/ProgramSpecificDocuments/tabid/92/Default.aspx</v>
      </c>
      <c r="U554" s="3"/>
    </row>
    <row r="555" spans="1:21" ht="45" x14ac:dyDescent="0.25">
      <c r="A555" s="15" t="str">
        <v>CASE WV Aging Program (Mercer County)</v>
      </c>
      <c r="B555" s="15" t="str">
        <v>OAA Title IIIB Services</v>
      </c>
      <c r="C555" s="15" t="str">
        <v>Case Coordination/Management/Person-Centered Planning</v>
      </c>
      <c r="D555" s="15" t="str">
        <v>None</v>
      </c>
      <c r="E555" s="15" t="str">
        <v>None</v>
      </c>
      <c r="F555" s="15" t="str">
        <v>None</v>
      </c>
      <c r="G555" s="15" t="str">
        <v>Mercer</v>
      </c>
      <c r="H555" s="15" t="str">
        <v>*Required - Please Make a Selection*</v>
      </c>
      <c r="I555" s="15" t="str">
        <v>http://www.wvseniorservices.gov/DocumentCenter/ProgramSpecificDocuments/tabid/92/Default.aspx</v>
      </c>
      <c r="U555" s="3"/>
    </row>
    <row r="556" spans="1:21" ht="45" x14ac:dyDescent="0.25">
      <c r="A556" s="15" t="str">
        <v>CASE WV Aging Program (Mercer County)</v>
      </c>
      <c r="B556" s="15" t="str">
        <v>OAA Title IIIB Services</v>
      </c>
      <c r="C556" s="15" t="str">
        <v>Information/Referral</v>
      </c>
      <c r="D556" s="15" t="str">
        <v>None</v>
      </c>
      <c r="E556" s="15" t="str">
        <v>None</v>
      </c>
      <c r="F556" s="15" t="str">
        <v>None</v>
      </c>
      <c r="G556" s="15" t="str">
        <v>Mercer</v>
      </c>
      <c r="H556" s="15" t="str">
        <v>*Required - Please Make a Selection*</v>
      </c>
      <c r="I556" s="15" t="str">
        <v>http://www.wvseniorservices.gov/DocumentCenter/ProgramSpecificDocuments/tabid/92/Default.aspx</v>
      </c>
      <c r="U556" s="3"/>
    </row>
    <row r="557" spans="1:21" ht="45" x14ac:dyDescent="0.25">
      <c r="A557" s="15" t="str">
        <v>CASE WV Aging Program (Mercer County)</v>
      </c>
      <c r="B557" s="15" t="str">
        <v>OAA Title IIIB Services</v>
      </c>
      <c r="C557" s="15" t="str">
        <v>Legal</v>
      </c>
      <c r="D557" s="15" t="str">
        <v>None</v>
      </c>
      <c r="E557" s="15" t="str">
        <v>None</v>
      </c>
      <c r="F557" s="15" t="str">
        <v>None</v>
      </c>
      <c r="G557" s="15" t="str">
        <v>Mercer</v>
      </c>
      <c r="H557" s="15" t="str">
        <v>*Required - Please Make a Selection*</v>
      </c>
      <c r="I557" s="15" t="str">
        <v>http://www.wvseniorservices.gov/DocumentCenter/ProgramSpecificDocuments/tabid/92/Default.aspx</v>
      </c>
      <c r="U557" s="3"/>
    </row>
    <row r="558" spans="1:21" ht="45" x14ac:dyDescent="0.25">
      <c r="A558" s="15" t="str">
        <v>CASE WV Aging Program (Mercer County)</v>
      </c>
      <c r="B558" s="15" t="str">
        <v>OAA Title IIIB Services</v>
      </c>
      <c r="C558" s="15" t="str">
        <v>Information/Referral</v>
      </c>
      <c r="D558" s="15" t="str">
        <v>None</v>
      </c>
      <c r="E558" s="15" t="str">
        <v>None</v>
      </c>
      <c r="F558" s="15" t="str">
        <v>None</v>
      </c>
      <c r="G558" s="15" t="str">
        <v>Mercer</v>
      </c>
      <c r="H558" s="15" t="str">
        <v>*Required - Please Make a Selection*</v>
      </c>
      <c r="I558" s="15" t="str">
        <v>http://www.wvseniorservices.gov/DocumentCenter/ProgramSpecificDocuments/tabid/92/Default.aspx</v>
      </c>
      <c r="U558" s="3"/>
    </row>
    <row r="559" spans="1:21" ht="180" x14ac:dyDescent="0.25">
      <c r="A559" s="15" t="str">
        <v>CASE WV Aging Program (Mercer County)</v>
      </c>
      <c r="B559" s="15" t="str">
        <v>OAA Title IIIB Services</v>
      </c>
      <c r="C559" s="15" t="str">
        <v>Personal Care</v>
      </c>
      <c r="D559" s="15" t="str">
        <v>Must complete Level 1, Level 2 and Level 3 of the SAEF. Must need “Much Assistance” or “Unable to Perform” in at least two (2) areas of ADLs on the SAEF to qualify for services.</v>
      </c>
      <c r="E55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59" s="15" t="str">
        <v>None</v>
      </c>
      <c r="G559" s="15" t="str">
        <v>Mercer</v>
      </c>
      <c r="H559" s="15" t="str">
        <v>*Required - Please Make a Selection*</v>
      </c>
      <c r="I559" s="15" t="str">
        <v>http://www.wvseniorservices.gov/DocumentCenter/ProgramSpecificDocuments/tabid/92/Default.aspx</v>
      </c>
      <c r="U559" s="3"/>
    </row>
    <row r="560" spans="1:21" ht="45" x14ac:dyDescent="0.25">
      <c r="A560" s="15" t="str">
        <v>CASE WV Aging Program (Mercer County)</v>
      </c>
      <c r="B560" s="15" t="str">
        <v>OAA Title IIIB Services</v>
      </c>
      <c r="C560" s="15" t="str">
        <v>Information/Referral</v>
      </c>
      <c r="D560" s="15" t="str">
        <v>None</v>
      </c>
      <c r="E560" s="15" t="str">
        <v>None</v>
      </c>
      <c r="F560" s="15" t="str">
        <v>None</v>
      </c>
      <c r="G560" s="15" t="str">
        <v>Mercer</v>
      </c>
      <c r="H560" s="15" t="str">
        <v>*Required - Please Make a Selection*</v>
      </c>
      <c r="I560" s="15" t="str">
        <v>http://www.wvseniorservices.gov/DocumentCenter/ProgramSpecificDocuments/tabid/92/Default.aspx</v>
      </c>
      <c r="U560" s="3"/>
    </row>
    <row r="561" spans="1:21" ht="45" x14ac:dyDescent="0.25">
      <c r="A561" s="15" t="str">
        <v>CASE WV Aging Program (Mercer County)</v>
      </c>
      <c r="B561" s="15" t="str">
        <v>OAA Title IIIB Services</v>
      </c>
      <c r="C561" s="15" t="str">
        <v>Transportation</v>
      </c>
      <c r="D561" s="15" t="str">
        <v>Must complete Level 1 of the SAEF</v>
      </c>
      <c r="E561" s="15" t="str">
        <v>None</v>
      </c>
      <c r="F561" s="15" t="str">
        <v>None</v>
      </c>
      <c r="G561" s="15" t="str">
        <v>Mercer</v>
      </c>
      <c r="H561" s="15" t="str">
        <v>*Required - Please Make a Selection*</v>
      </c>
      <c r="I561" s="15" t="str">
        <v>http://www.wvseniorservices.gov/DocumentCenter/ProgramSpecificDocuments/tabid/92/Default.aspx</v>
      </c>
      <c r="U561" s="3"/>
    </row>
    <row r="562" spans="1:21" ht="150" x14ac:dyDescent="0.25">
      <c r="A562" s="15" t="str">
        <v>CASE WV Aging Program (Mercer County)</v>
      </c>
      <c r="B562" s="15" t="str">
        <v>OAA Title IIIC Nutrition Services</v>
      </c>
      <c r="C562" s="15" t="str">
        <v>Nutrition - Congregate Meals</v>
      </c>
      <c r="D56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56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62" s="15" t="str">
        <v>None</v>
      </c>
      <c r="G562" s="15" t="str">
        <v>Mercer</v>
      </c>
      <c r="H562" s="15" t="str">
        <v>*Required - Please Make a Selection*</v>
      </c>
      <c r="I562" s="15" t="str">
        <v>http://www.wvseniorservices.gov/DocumentCenter/ProgramSpecificDocuments/tabid/92/Default.aspx</v>
      </c>
      <c r="U562" s="3"/>
    </row>
    <row r="563" spans="1:21" ht="360" x14ac:dyDescent="0.25">
      <c r="A563" s="15" t="str">
        <v>CASE WV Aging Program (Mercer County)</v>
      </c>
      <c r="B563" s="15" t="str">
        <v>OAA Title IIIC Nutrition Services</v>
      </c>
      <c r="C563" s="15" t="str">
        <v>Nutrition - Home Delivered Meals</v>
      </c>
      <c r="D56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56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63" s="15" t="str">
        <v>None</v>
      </c>
      <c r="G563" s="15" t="str">
        <v>Mercer</v>
      </c>
      <c r="H563" s="15" t="str">
        <v>*Required - Please Make a Selection*</v>
      </c>
      <c r="I563" s="15" t="str">
        <v>http://www.wvseniorservices.gov/DocumentCenter/ProgramSpecificDocuments/tabid/92/Default.aspx</v>
      </c>
      <c r="U563" s="3"/>
    </row>
    <row r="564" spans="1:21" ht="45" x14ac:dyDescent="0.25">
      <c r="A564" s="15" t="str">
        <v>CASE WV Aging Program (Mercer County)</v>
      </c>
      <c r="B564" s="15" t="str">
        <v>OAA Title IIIC Nutrition Services</v>
      </c>
      <c r="C564" s="15" t="str">
        <v>Nutrition - Education</v>
      </c>
      <c r="D564" s="15" t="str">
        <v>A fully completed SAEF (the SAEF you completed for the meal service) is 
required.</v>
      </c>
      <c r="E564" s="15" t="str">
        <v>None</v>
      </c>
      <c r="F564" s="15" t="str">
        <v>None</v>
      </c>
      <c r="G564" s="15" t="str">
        <v>Mercer</v>
      </c>
      <c r="H564" s="15" t="str">
        <v>*Required - Please Make a Selection*</v>
      </c>
      <c r="I564" s="15" t="str">
        <v>http://www.wvseniorservices.gov/DocumentCenter/ProgramSpecificDocuments/tabid/92/Default.aspx</v>
      </c>
      <c r="U564" s="3"/>
    </row>
    <row r="565" spans="1:21" ht="60" x14ac:dyDescent="0.25">
      <c r="A565" s="15" t="str">
        <v>CASE WV Aging Program (Mercer County)</v>
      </c>
      <c r="B565" s="15" t="str">
        <v>OAA Title IIID Evidence-Based Disease Prevention and Health Promotion Services</v>
      </c>
      <c r="C565" s="15" t="str">
        <v>Group Physical Activity (Bingocize/Drums Alive/Tai Chi/Walk with Ease)</v>
      </c>
      <c r="D565" s="15" t="str">
        <v>Must complete Level 1 of the SAEF</v>
      </c>
      <c r="E565" s="15" t="str">
        <v>None</v>
      </c>
      <c r="F565" s="15" t="str">
        <v>None</v>
      </c>
      <c r="G565" s="15" t="str">
        <v>Mercer</v>
      </c>
      <c r="H565" s="15" t="str">
        <v>*Required - Please Make a Selection*</v>
      </c>
      <c r="I565" s="15" t="str">
        <v>http://www.wvseniorservices.gov/DocumentCenter/ProgramSpecificDocuments/tabid/92/Default.aspx</v>
      </c>
      <c r="U565" s="3"/>
    </row>
    <row r="566" spans="1:21" ht="180" x14ac:dyDescent="0.25">
      <c r="A566" s="15" t="str">
        <v>Clay Senior and Community Services, Inc. (IIIB only, no nutrition)</v>
      </c>
      <c r="B566" s="15" t="str">
        <v>OAA Title IIIB Services</v>
      </c>
      <c r="C566" s="15" t="str">
        <v>Adult Day Care</v>
      </c>
      <c r="D566" s="15" t="str">
        <v>Must complete Level 1, Level 2 and Level 3 of the SAEF. Must need “Much Assistance” or “Unable to Perform” in at least two (2) ADL/IADL areas on the SAEF to qualify for services.</v>
      </c>
      <c r="E56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66" s="15" t="str">
        <v>None</v>
      </c>
      <c r="G566" s="15" t="str">
        <v>Clay</v>
      </c>
      <c r="H566" s="15" t="str">
        <v>*Required - Please Make a Selection*</v>
      </c>
      <c r="I566" s="15" t="str">
        <v>http://www.wvseniorservices.gov/DocumentCenter/ProgramSpecificDocuments/tabid/92/Default.aspx</v>
      </c>
      <c r="U566" s="3"/>
    </row>
    <row r="567" spans="1:21" ht="75" x14ac:dyDescent="0.25">
      <c r="A567" s="15" t="str">
        <v>Clay Senior and Community Services, Inc. (IIIB only, no nutrition)</v>
      </c>
      <c r="B567" s="15" t="str">
        <v>OAA Title IIIB Services</v>
      </c>
      <c r="C567" s="15" t="str">
        <v>Transportation</v>
      </c>
      <c r="D567" s="15" t="str">
        <v>Must complete Level 1 and Level 2 of the SAEF. Must indicate the need for hands on assistance with transportation on the SAEF (Question: “Does the service recipient need hands on assistance with transportation?”, Level 2) to qualify for services.</v>
      </c>
      <c r="E567" s="15" t="str">
        <v>None</v>
      </c>
      <c r="F567" s="15" t="str">
        <v>None</v>
      </c>
      <c r="G567" s="15" t="str">
        <v>Clay</v>
      </c>
      <c r="H567" s="15" t="str">
        <v>*Required - Please Make a Selection*</v>
      </c>
      <c r="I567" s="15" t="str">
        <v>http://www.wvseniorservices.gov/DocumentCenter/ProgramSpecificDocuments/tabid/92/Default.aspx</v>
      </c>
      <c r="U567" s="3"/>
    </row>
    <row r="568" spans="1:21" ht="180" x14ac:dyDescent="0.25">
      <c r="A568" s="15" t="str">
        <v>Clay Senior and Community Services, Inc. (IIIB only, no nutrition)</v>
      </c>
      <c r="B568" s="15" t="str">
        <v>OAA Title IIIB Services</v>
      </c>
      <c r="C568" s="15" t="str">
        <v>Chore or Homemaker Services</v>
      </c>
      <c r="D568" s="15" t="str">
        <v>Must complete Level 1, Level 2 and Level 3 of the SAEF. Must need “Much Assistance” or “Unable to Perform” on IADL question #6, Heavy Housework on the SAEF to qualify for services.</v>
      </c>
      <c r="E56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68" s="15" t="str">
        <v>None</v>
      </c>
      <c r="G568" s="15" t="str">
        <v>Clay</v>
      </c>
      <c r="H568" s="15" t="str">
        <v>*Required - Please Make a Selection*</v>
      </c>
      <c r="I568" s="15" t="str">
        <v>http://www.wvseniorservices.gov/DocumentCenter/ProgramSpecificDocuments/tabid/92/Default.aspx</v>
      </c>
      <c r="U568" s="3"/>
    </row>
    <row r="569" spans="1:21" ht="75" x14ac:dyDescent="0.25">
      <c r="A569" s="15" t="str">
        <v>Clay Senior and Community Services, Inc. (IIIB only, no nutrition)</v>
      </c>
      <c r="B569" s="15" t="str">
        <v>OAA Title IIIB Services</v>
      </c>
      <c r="C569" s="15" t="str">
        <v>Group Support Activities</v>
      </c>
      <c r="D569" s="15" t="str">
        <v>A fully completed SAEF (Level 1) is required to enter the service recipient in SAMS. Group client support is entered as a group service in SAMS.</v>
      </c>
      <c r="E569" s="15" t="str">
        <v>None</v>
      </c>
      <c r="F569" s="15" t="str">
        <v>None</v>
      </c>
      <c r="G569" s="15" t="str">
        <v>Clay</v>
      </c>
      <c r="H569" s="15" t="str">
        <v>*Required - Please Make a Selection*</v>
      </c>
      <c r="I569" s="15" t="str">
        <v>http://www.wvseniorservices.gov/DocumentCenter/ProgramSpecificDocuments/tabid/92/Default.aspx</v>
      </c>
      <c r="U569" s="3"/>
    </row>
    <row r="570" spans="1:21" ht="180" x14ac:dyDescent="0.25">
      <c r="A570" s="15" t="str">
        <v>Clay Senior and Community Services, Inc. (IIIB only, no nutrition)</v>
      </c>
      <c r="B570" s="15" t="str">
        <v>OAA Title IIIB Services</v>
      </c>
      <c r="C570" s="15" t="str">
        <v>Chore or Homemaker Services</v>
      </c>
      <c r="D570" s="15" t="str">
        <v>Must complete Level 1, Level 2 and Level 3 of the SAEF. Must need “Much Assistance” or “Unable to Perform” on IADL question #3, Shopping and/or IADL question #4, Light Housekeeping on the SAEF to qualify for services.</v>
      </c>
      <c r="E57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70" s="15" t="str">
        <v>None</v>
      </c>
      <c r="G570" s="15" t="str">
        <v>Clay</v>
      </c>
      <c r="H570" s="15" t="str">
        <v>*Required - Please Make a Selection*</v>
      </c>
      <c r="I570" s="15" t="str">
        <v>http://www.wvseniorservices.gov/DocumentCenter/ProgramSpecificDocuments/tabid/92/Default.aspx</v>
      </c>
      <c r="U570" s="3"/>
    </row>
    <row r="571" spans="1:21" ht="75" x14ac:dyDescent="0.25">
      <c r="A571" s="15" t="str">
        <v>Clay Senior and Community Services, Inc. (IIIB only, no nutrition)</v>
      </c>
      <c r="B571" s="15" t="str">
        <v>OAA Title IIIB Services</v>
      </c>
      <c r="C571" s="15" t="str">
        <v>Case Coordination/Management/Person-Centered Planning</v>
      </c>
      <c r="D571" s="15" t="str">
        <v>None</v>
      </c>
      <c r="E571" s="15" t="str">
        <v>None</v>
      </c>
      <c r="F571" s="15" t="str">
        <v>None</v>
      </c>
      <c r="G571" s="15" t="str">
        <v>Clay</v>
      </c>
      <c r="H571" s="15" t="str">
        <v>*Required - Please Make a Selection*</v>
      </c>
      <c r="I571" s="15" t="str">
        <v>http://www.wvseniorservices.gov/DocumentCenter/ProgramSpecificDocuments/tabid/92/Default.aspx</v>
      </c>
      <c r="U571" s="3"/>
    </row>
    <row r="572" spans="1:21" ht="75" x14ac:dyDescent="0.25">
      <c r="A572" s="15" t="str">
        <v>Clay Senior and Community Services, Inc. (IIIB only, no nutrition)</v>
      </c>
      <c r="B572" s="15" t="str">
        <v>OAA Title IIIB Services</v>
      </c>
      <c r="C572" s="15" t="str">
        <v>Information/Referral</v>
      </c>
      <c r="D572" s="15" t="str">
        <v>None</v>
      </c>
      <c r="E572" s="15" t="str">
        <v>None</v>
      </c>
      <c r="F572" s="15" t="str">
        <v>None</v>
      </c>
      <c r="G572" s="15" t="str">
        <v>Clay</v>
      </c>
      <c r="H572" s="15" t="str">
        <v>*Required - Please Make a Selection*</v>
      </c>
      <c r="I572" s="15" t="str">
        <v>http://www.wvseniorservices.gov/DocumentCenter/ProgramSpecificDocuments/tabid/92/Default.aspx</v>
      </c>
      <c r="U572" s="3"/>
    </row>
    <row r="573" spans="1:21" ht="75" x14ac:dyDescent="0.25">
      <c r="A573" s="15" t="str">
        <v>Clay Senior and Community Services, Inc. (IIIB only, no nutrition)</v>
      </c>
      <c r="B573" s="15" t="str">
        <v>OAA Title IIIB Services</v>
      </c>
      <c r="C573" s="15" t="str">
        <v>Legal</v>
      </c>
      <c r="D573" s="15" t="str">
        <v>None</v>
      </c>
      <c r="E573" s="15" t="str">
        <v>None</v>
      </c>
      <c r="F573" s="15" t="str">
        <v>None</v>
      </c>
      <c r="G573" s="15" t="str">
        <v>Clay</v>
      </c>
      <c r="H573" s="15" t="str">
        <v>*Required - Please Make a Selection*</v>
      </c>
      <c r="I573" s="15" t="str">
        <v>http://www.wvseniorservices.gov/DocumentCenter/ProgramSpecificDocuments/tabid/92/Default.aspx</v>
      </c>
      <c r="U573" s="3"/>
    </row>
    <row r="574" spans="1:21" ht="75" x14ac:dyDescent="0.25">
      <c r="A574" s="15" t="str">
        <v>Clay Senior and Community Services, Inc. (IIIB only, no nutrition)</v>
      </c>
      <c r="B574" s="15" t="str">
        <v>OAA Title IIIB Services</v>
      </c>
      <c r="C574" s="15" t="str">
        <v>Information/Referral</v>
      </c>
      <c r="D574" s="15" t="str">
        <v>None</v>
      </c>
      <c r="E574" s="15" t="str">
        <v>None</v>
      </c>
      <c r="F574" s="15" t="str">
        <v>None</v>
      </c>
      <c r="G574" s="15" t="str">
        <v>Clay</v>
      </c>
      <c r="H574" s="15" t="str">
        <v>*Required - Please Make a Selection*</v>
      </c>
      <c r="I574" s="15" t="str">
        <v>http://www.wvseniorservices.gov/DocumentCenter/ProgramSpecificDocuments/tabid/92/Default.aspx</v>
      </c>
      <c r="U574" s="3"/>
    </row>
    <row r="575" spans="1:21" ht="180" x14ac:dyDescent="0.25">
      <c r="A575" s="15" t="str">
        <v>Clay Senior and Community Services, Inc. (IIIB only, no nutrition)</v>
      </c>
      <c r="B575" s="15" t="str">
        <v>OAA Title IIIB Services</v>
      </c>
      <c r="C575" s="15" t="str">
        <v>Personal Care</v>
      </c>
      <c r="D575" s="15" t="str">
        <v>Must complete Level 1, Level 2 and Level 3 of the SAEF. Must need “Much Assistance” or “Unable to Perform” in at least two (2) areas of ADLs on the SAEF to qualify for services.</v>
      </c>
      <c r="E57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75" s="15" t="str">
        <v>None</v>
      </c>
      <c r="G575" s="15" t="str">
        <v>Clay</v>
      </c>
      <c r="H575" s="15" t="str">
        <v>*Required - Please Make a Selection*</v>
      </c>
      <c r="I575" s="15" t="str">
        <v>http://www.wvseniorservices.gov/DocumentCenter/ProgramSpecificDocuments/tabid/92/Default.aspx</v>
      </c>
      <c r="U575" s="3"/>
    </row>
    <row r="576" spans="1:21" ht="75" x14ac:dyDescent="0.25">
      <c r="A576" s="15" t="str">
        <v>Clay Senior and Community Services, Inc. (IIIB only, no nutrition)</v>
      </c>
      <c r="B576" s="15" t="str">
        <v>OAA Title IIIB Services</v>
      </c>
      <c r="C576" s="15" t="str">
        <v>Information/Referral</v>
      </c>
      <c r="D576" s="15" t="str">
        <v>None</v>
      </c>
      <c r="E576" s="15" t="str">
        <v>None</v>
      </c>
      <c r="F576" s="15" t="str">
        <v>None</v>
      </c>
      <c r="G576" s="15" t="str">
        <v>Clay</v>
      </c>
      <c r="H576" s="15" t="str">
        <v>*Required - Please Make a Selection*</v>
      </c>
      <c r="I576" s="15" t="str">
        <v>http://www.wvseniorservices.gov/DocumentCenter/ProgramSpecificDocuments/tabid/92/Default.aspx</v>
      </c>
      <c r="U576" s="3"/>
    </row>
    <row r="577" spans="1:21" ht="75" x14ac:dyDescent="0.25">
      <c r="A577" s="15" t="str">
        <v>Clay Senior and Community Services, Inc. (IIIB only, no nutrition)</v>
      </c>
      <c r="B577" s="15" t="str">
        <v>OAA Title IIIB Services</v>
      </c>
      <c r="C577" s="15" t="str">
        <v>Transportation</v>
      </c>
      <c r="D577" s="15" t="str">
        <v>Must complete Level 1 of the SAEF</v>
      </c>
      <c r="E577" s="15" t="str">
        <v>None</v>
      </c>
      <c r="F577" s="15" t="str">
        <v>None</v>
      </c>
      <c r="G577" s="15" t="str">
        <v>Clay</v>
      </c>
      <c r="H577" s="15" t="str">
        <v>*Required - Please Make a Selection*</v>
      </c>
      <c r="I577" s="15" t="str">
        <v>http://www.wvseniorservices.gov/DocumentCenter/ProgramSpecificDocuments/tabid/92/Default.aspx</v>
      </c>
      <c r="U577" s="3"/>
    </row>
    <row r="578" spans="1:21" ht="105" x14ac:dyDescent="0.25">
      <c r="A578" s="15" t="str">
        <v>Council on Aging (Wyoming County)</v>
      </c>
      <c r="B578" s="15" t="str">
        <v>LIGHTHOUSE IN-HOME SERVICES (includes LIFE LIGHTHOUSE SERVICES)</v>
      </c>
      <c r="C578" s="15" t="str">
        <v>Personal Care, Food Assistance, Chore or Homemaker Services</v>
      </c>
      <c r="D578" s="15" t="str">
        <v>2+ ADLs via assessment</v>
      </c>
      <c r="E57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578" s="15" t="str">
        <v>Lighthouse is designed to assist those seniors who have functional needs in their homes, but whose income or assets disqualify them for Medicaid services</v>
      </c>
      <c r="G578" s="15" t="str">
        <v>Wyoming</v>
      </c>
      <c r="H578" s="15" t="str">
        <v>*Required - Please Make a Selection*</v>
      </c>
      <c r="I578" s="15" t="str">
        <v>http://www.wvseniorservices.gov/HelpatHome/Lighthouse/tabid/74/Default.aspx</v>
      </c>
      <c r="U578" s="3"/>
    </row>
    <row r="579" spans="1:21" ht="180" x14ac:dyDescent="0.25">
      <c r="A579" s="15" t="str">
        <v>Council on Aging (Wyoming County)</v>
      </c>
      <c r="B579" s="15" t="str">
        <v>OAA Title IIIB Services</v>
      </c>
      <c r="C579" s="15" t="str">
        <v>Adult Day Care</v>
      </c>
      <c r="D579" s="15" t="str">
        <v>Must complete Level 1, Level 2 and Level 3 of the SAEF. Must need “Much Assistance” or “Unable to Perform” in at least two (2) ADL/IADL areas on the SAEF to qualify for services.</v>
      </c>
      <c r="E57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79" s="15" t="str">
        <v>None</v>
      </c>
      <c r="G579" s="15" t="str">
        <v>Wyoming</v>
      </c>
      <c r="H579" s="15" t="str">
        <v>*Required - Please Make a Selection*</v>
      </c>
      <c r="I579" s="15" t="str">
        <v>http://www.wvseniorservices.gov/DocumentCenter/ProgramSpecificDocuments/tabid/92/Default.aspx</v>
      </c>
      <c r="U579" s="3"/>
    </row>
    <row r="580" spans="1:21" ht="75" x14ac:dyDescent="0.25">
      <c r="A580" s="15" t="str">
        <v>Council on Aging (Wyoming County)</v>
      </c>
      <c r="B580" s="15" t="str">
        <v>OAA Title IIIB Services</v>
      </c>
      <c r="C580" s="15" t="str">
        <v>Transportation</v>
      </c>
      <c r="D580" s="15" t="str">
        <v>Must complete Level 1 and Level 2 of the SAEF. Must indicate the need for hands on assistance with transportation on the SAEF (Question: “Does the service recipient need hands on assistance with transportation?”, Level 2) to qualify for services.</v>
      </c>
      <c r="E580" s="15" t="str">
        <v>None</v>
      </c>
      <c r="F580" s="15" t="str">
        <v>None</v>
      </c>
      <c r="G580" s="15" t="str">
        <v>Wyoming</v>
      </c>
      <c r="H580" s="15" t="str">
        <v>*Required - Please Make a Selection*</v>
      </c>
      <c r="I580" s="15" t="str">
        <v>http://www.wvseniorservices.gov/DocumentCenter/ProgramSpecificDocuments/tabid/92/Default.aspx</v>
      </c>
      <c r="U580" s="3"/>
    </row>
    <row r="581" spans="1:21" ht="180" x14ac:dyDescent="0.25">
      <c r="A581" s="15" t="str">
        <v>Council on Aging (Wyoming County)</v>
      </c>
      <c r="B581" s="15" t="str">
        <v>OAA Title IIIB Services</v>
      </c>
      <c r="C581" s="15" t="str">
        <v>Chore or Homemaker Services</v>
      </c>
      <c r="D581" s="15" t="str">
        <v>Must complete Level 1, Level 2 and Level 3 of the SAEF. Must need “Much Assistance” or “Unable to Perform” on IADL question #6, Heavy Housework on the SAEF to qualify for services.</v>
      </c>
      <c r="E58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81" s="15" t="str">
        <v>None</v>
      </c>
      <c r="G581" s="15" t="str">
        <v>Wyoming</v>
      </c>
      <c r="H581" s="15" t="str">
        <v>*Required - Please Make a Selection*</v>
      </c>
      <c r="I581" s="15" t="str">
        <v>http://www.wvseniorservices.gov/DocumentCenter/ProgramSpecificDocuments/tabid/92/Default.aspx</v>
      </c>
      <c r="U581" s="3"/>
    </row>
    <row r="582" spans="1:21" ht="45" x14ac:dyDescent="0.25">
      <c r="A582" s="15" t="str">
        <v>Council on Aging (Wyoming County)</v>
      </c>
      <c r="B582" s="15" t="str">
        <v>OAA Title IIIB Services</v>
      </c>
      <c r="C582" s="15" t="str">
        <v>Group Support Activities</v>
      </c>
      <c r="D582" s="15" t="str">
        <v>A fully completed SAEF (Level 1) is required to enter the service recipient in SAMS. Group client support is entered as a group service in SAMS.</v>
      </c>
      <c r="E582" s="15" t="str">
        <v>None</v>
      </c>
      <c r="F582" s="15" t="str">
        <v>None</v>
      </c>
      <c r="G582" s="15" t="str">
        <v>Wyoming</v>
      </c>
      <c r="H582" s="15" t="str">
        <v>*Required - Please Make a Selection*</v>
      </c>
      <c r="I582" s="15" t="str">
        <v>http://www.wvseniorservices.gov/DocumentCenter/ProgramSpecificDocuments/tabid/92/Default.aspx</v>
      </c>
      <c r="U582" s="3"/>
    </row>
    <row r="583" spans="1:21" ht="180" x14ac:dyDescent="0.25">
      <c r="A583" s="15" t="str">
        <v>Council on Aging (Wyoming County)</v>
      </c>
      <c r="B583" s="15" t="str">
        <v>OAA Title IIIB Services</v>
      </c>
      <c r="C583" s="15" t="str">
        <v>Chore or Homemaker Services</v>
      </c>
      <c r="D583" s="15" t="str">
        <v>Must complete Level 1, Level 2 and Level 3 of the SAEF. Must need “Much Assistance” or “Unable to Perform” on IADL question #3, Shopping and/or IADL question #4, Light Housekeeping on the SAEF to qualify for services.</v>
      </c>
      <c r="E58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83" s="15" t="str">
        <v>None</v>
      </c>
      <c r="G583" s="15" t="str">
        <v>Wyoming</v>
      </c>
      <c r="H583" s="15" t="str">
        <v>*Required - Please Make a Selection*</v>
      </c>
      <c r="I583" s="15" t="str">
        <v>http://www.wvseniorservices.gov/DocumentCenter/ProgramSpecificDocuments/tabid/92/Default.aspx</v>
      </c>
      <c r="U583" s="3"/>
    </row>
    <row r="584" spans="1:21" ht="45" x14ac:dyDescent="0.25">
      <c r="A584" s="15" t="str">
        <v>Council on Aging (Wyoming County)</v>
      </c>
      <c r="B584" s="15" t="str">
        <v>OAA Title IIIB Services</v>
      </c>
      <c r="C584" s="15" t="str">
        <v>Case Coordination/Management/Person-Centered Planning</v>
      </c>
      <c r="D584" s="15" t="str">
        <v>None</v>
      </c>
      <c r="E584" s="15" t="str">
        <v>None</v>
      </c>
      <c r="F584" s="15" t="str">
        <v>None</v>
      </c>
      <c r="G584" s="15" t="str">
        <v>Wyoming</v>
      </c>
      <c r="H584" s="15" t="str">
        <v>*Required - Please Make a Selection*</v>
      </c>
      <c r="I584" s="15" t="str">
        <v>http://www.wvseniorservices.gov/DocumentCenter/ProgramSpecificDocuments/tabid/92/Default.aspx</v>
      </c>
      <c r="U584" s="3"/>
    </row>
    <row r="585" spans="1:21" ht="45" x14ac:dyDescent="0.25">
      <c r="A585" s="15" t="str">
        <v>Council on Aging (Wyoming County)</v>
      </c>
      <c r="B585" s="15" t="str">
        <v>OAA Title IIIB Services</v>
      </c>
      <c r="C585" s="15" t="str">
        <v>Information/Referral</v>
      </c>
      <c r="D585" s="15" t="str">
        <v>None</v>
      </c>
      <c r="E585" s="15" t="str">
        <v>None</v>
      </c>
      <c r="F585" s="15" t="str">
        <v>None</v>
      </c>
      <c r="G585" s="15" t="str">
        <v>Wyoming</v>
      </c>
      <c r="H585" s="15" t="str">
        <v>*Required - Please Make a Selection*</v>
      </c>
      <c r="I585" s="15" t="str">
        <v>http://www.wvseniorservices.gov/DocumentCenter/ProgramSpecificDocuments/tabid/92/Default.aspx</v>
      </c>
      <c r="U585" s="3"/>
    </row>
    <row r="586" spans="1:21" ht="45" x14ac:dyDescent="0.25">
      <c r="A586" s="15" t="str">
        <v>Council on Aging (Wyoming County)</v>
      </c>
      <c r="B586" s="15" t="str">
        <v>OAA Title IIIB Services</v>
      </c>
      <c r="C586" s="15" t="str">
        <v>Legal</v>
      </c>
      <c r="D586" s="15" t="str">
        <v>None</v>
      </c>
      <c r="E586" s="15" t="str">
        <v>None</v>
      </c>
      <c r="F586" s="15" t="str">
        <v>None</v>
      </c>
      <c r="G586" s="15" t="str">
        <v>Wyoming</v>
      </c>
      <c r="H586" s="15" t="str">
        <v>*Required - Please Make a Selection*</v>
      </c>
      <c r="I586" s="15" t="str">
        <v>http://www.wvseniorservices.gov/DocumentCenter/ProgramSpecificDocuments/tabid/92/Default.aspx</v>
      </c>
      <c r="U586" s="3"/>
    </row>
    <row r="587" spans="1:21" ht="45" x14ac:dyDescent="0.25">
      <c r="A587" s="15" t="str">
        <v>Council on Aging (Wyoming County)</v>
      </c>
      <c r="B587" s="15" t="str">
        <v>OAA Title IIIB Services</v>
      </c>
      <c r="C587" s="15" t="str">
        <v>Information/Referral</v>
      </c>
      <c r="D587" s="15" t="str">
        <v>None</v>
      </c>
      <c r="E587" s="15" t="str">
        <v>None</v>
      </c>
      <c r="F587" s="15" t="str">
        <v>None</v>
      </c>
      <c r="G587" s="15" t="str">
        <v>Wyoming</v>
      </c>
      <c r="H587" s="15" t="str">
        <v>*Required - Please Make a Selection*</v>
      </c>
      <c r="I587" s="15" t="str">
        <v>http://www.wvseniorservices.gov/DocumentCenter/ProgramSpecificDocuments/tabid/92/Default.aspx</v>
      </c>
      <c r="U587" s="3"/>
    </row>
    <row r="588" spans="1:21" ht="180" x14ac:dyDescent="0.25">
      <c r="A588" s="15" t="str">
        <v>Council on Aging (Wyoming County)</v>
      </c>
      <c r="B588" s="15" t="str">
        <v>OAA Title IIIB Services</v>
      </c>
      <c r="C588" s="15" t="str">
        <v>Personal Care</v>
      </c>
      <c r="D588" s="15" t="str">
        <v>Must complete Level 1, Level 2 and Level 3 of the SAEF. Must need “Much Assistance” or “Unable to Perform” in at least two (2) areas of ADLs on the SAEF to qualify for services.</v>
      </c>
      <c r="E58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88" s="15" t="str">
        <v>None</v>
      </c>
      <c r="G588" s="15" t="str">
        <v>Wyoming</v>
      </c>
      <c r="H588" s="15" t="str">
        <v>*Required - Please Make a Selection*</v>
      </c>
      <c r="I588" s="15" t="str">
        <v>http://www.wvseniorservices.gov/DocumentCenter/ProgramSpecificDocuments/tabid/92/Default.aspx</v>
      </c>
      <c r="U588" s="3"/>
    </row>
    <row r="589" spans="1:21" ht="45" x14ac:dyDescent="0.25">
      <c r="A589" s="15" t="str">
        <v>Council on Aging (Wyoming County)</v>
      </c>
      <c r="B589" s="15" t="str">
        <v>OAA Title IIIB Services</v>
      </c>
      <c r="C589" s="15" t="str">
        <v>Information/Referral</v>
      </c>
      <c r="D589" s="15" t="str">
        <v>None</v>
      </c>
      <c r="E589" s="15" t="str">
        <v>None</v>
      </c>
      <c r="F589" s="15" t="str">
        <v>None</v>
      </c>
      <c r="G589" s="15" t="str">
        <v>Wyoming</v>
      </c>
      <c r="H589" s="15" t="str">
        <v>*Required - Please Make a Selection*</v>
      </c>
      <c r="I589" s="15" t="str">
        <v>http://www.wvseniorservices.gov/DocumentCenter/ProgramSpecificDocuments/tabid/92/Default.aspx</v>
      </c>
      <c r="U589" s="3"/>
    </row>
    <row r="590" spans="1:21" ht="45" x14ac:dyDescent="0.25">
      <c r="A590" s="15" t="str">
        <v>Council on Aging (Wyoming County)</v>
      </c>
      <c r="B590" s="15" t="str">
        <v>OAA Title IIIB Services</v>
      </c>
      <c r="C590" s="15" t="str">
        <v>Transportation</v>
      </c>
      <c r="D590" s="15" t="str">
        <v>Must complete Level 1 of the SAEF</v>
      </c>
      <c r="E590" s="15" t="str">
        <v>None</v>
      </c>
      <c r="F590" s="15" t="str">
        <v>None</v>
      </c>
      <c r="G590" s="15" t="str">
        <v>Wyoming</v>
      </c>
      <c r="H590" s="15" t="str">
        <v>*Required - Please Make a Selection*</v>
      </c>
      <c r="I590" s="15" t="str">
        <v>http://www.wvseniorservices.gov/DocumentCenter/ProgramSpecificDocuments/tabid/92/Default.aspx</v>
      </c>
      <c r="U590" s="3"/>
    </row>
    <row r="591" spans="1:21" ht="150" x14ac:dyDescent="0.25">
      <c r="A591" s="15" t="str">
        <v>Council on Aging (Wyoming County)</v>
      </c>
      <c r="B591" s="15" t="str">
        <v>OAA Title IIIC Nutrition Services</v>
      </c>
      <c r="C591" s="15" t="str">
        <v>Nutrition - Congregate Meals</v>
      </c>
      <c r="D59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59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91" s="15" t="str">
        <v>None</v>
      </c>
      <c r="G591" s="15" t="str">
        <v>Wyoming</v>
      </c>
      <c r="H591" s="15" t="str">
        <v>*Required - Please Make a Selection*</v>
      </c>
      <c r="I591" s="15" t="str">
        <v>http://www.wvseniorservices.gov/DocumentCenter/ProgramSpecificDocuments/tabid/92/Default.aspx</v>
      </c>
      <c r="U591" s="3"/>
    </row>
    <row r="592" spans="1:21" ht="360" x14ac:dyDescent="0.25">
      <c r="A592" s="15" t="str">
        <v>Council on Aging (Wyoming County)</v>
      </c>
      <c r="B592" s="15" t="str">
        <v>OAA Title IIIC Nutrition Services</v>
      </c>
      <c r="C592" s="15" t="str">
        <v>Nutrition - Home Delivered Meals</v>
      </c>
      <c r="D59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59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92" s="15" t="str">
        <v>None</v>
      </c>
      <c r="G592" s="15" t="str">
        <v>Wyoming</v>
      </c>
      <c r="H592" s="15" t="str">
        <v>*Required - Please Make a Selection*</v>
      </c>
      <c r="I592" s="15" t="str">
        <v>http://www.wvseniorservices.gov/DocumentCenter/ProgramSpecificDocuments/tabid/92/Default.aspx</v>
      </c>
      <c r="U592" s="3"/>
    </row>
    <row r="593" spans="1:21" ht="45" x14ac:dyDescent="0.25">
      <c r="A593" s="15" t="str">
        <v>Council on Aging (Wyoming County)</v>
      </c>
      <c r="B593" s="15" t="str">
        <v>OAA Title IIIC Nutrition Services</v>
      </c>
      <c r="C593" s="15" t="str">
        <v>Nutrition - Education</v>
      </c>
      <c r="D593" s="15" t="str">
        <v>A fully completed SAEF (the SAEF you completed for the meal service) is 
required.</v>
      </c>
      <c r="E593" s="15" t="str">
        <v>None</v>
      </c>
      <c r="F593" s="15" t="str">
        <v>None</v>
      </c>
      <c r="G593" s="15" t="str">
        <v>Wyoming</v>
      </c>
      <c r="H593" s="15" t="str">
        <v>*Required - Please Make a Selection*</v>
      </c>
      <c r="I593" s="15" t="str">
        <v>http://www.wvseniorservices.gov/DocumentCenter/ProgramSpecificDocuments/tabid/92/Default.aspx</v>
      </c>
      <c r="U593" s="3"/>
    </row>
    <row r="594" spans="1:21" ht="60" x14ac:dyDescent="0.25">
      <c r="A594" s="15" t="str">
        <v>Council on Aging (Wyoming County)</v>
      </c>
      <c r="B594" s="15" t="str">
        <v>OAA Title IIID Evidence-Based Disease Prevention and Health Promotion Services</v>
      </c>
      <c r="C594" s="15" t="str">
        <v>Group Physical Activity (Bingocize/Drums Alive/Tai Chi/Walk with Ease)</v>
      </c>
      <c r="D594" s="15" t="str">
        <v>Must complete Level 1 of the SAEF</v>
      </c>
      <c r="E594" s="15" t="str">
        <v>None</v>
      </c>
      <c r="F594" s="15" t="str">
        <v>None</v>
      </c>
      <c r="G594" s="15" t="str">
        <v>Wyoming</v>
      </c>
      <c r="H594" s="15" t="str">
        <v>*Required - Please Make a Selection*</v>
      </c>
      <c r="I594" s="15" t="str">
        <v>http://www.wvseniorservices.gov/DocumentCenter/ProgramSpecificDocuments/tabid/92/Default.aspx</v>
      </c>
      <c r="U594" s="3"/>
    </row>
    <row r="595" spans="1:21" ht="105" x14ac:dyDescent="0.25">
      <c r="A595" s="15" t="str">
        <v>Fayette County Senior Program (administered by Putnam Aging Services)</v>
      </c>
      <c r="B595" s="15" t="str">
        <v>LIGHTHOUSE IN-HOME SERVICES (includes LIFE LIGHTHOUSE SERVICES)</v>
      </c>
      <c r="C595" s="15" t="str">
        <v>Personal Care, Food Assistance, Chore or Homemaker Services</v>
      </c>
      <c r="D595" s="15" t="str">
        <v>2+ ADLs via assessment</v>
      </c>
      <c r="E59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595" s="15" t="str">
        <v>Lighthouse is designed to assist those seniors who have functional needs in their homes, but whose income or assets disqualify them for Medicaid services</v>
      </c>
      <c r="G595" s="15" t="str">
        <v>Fayette</v>
      </c>
      <c r="H595" s="15" t="str">
        <v>*Required - Please Make a Selection*</v>
      </c>
      <c r="I595" s="15" t="str">
        <v>http://www.wvseniorservices.gov/HelpatHome/Lighthouse/tabid/74/Default.aspx</v>
      </c>
      <c r="U595" s="3"/>
    </row>
    <row r="596" spans="1:21" ht="180" x14ac:dyDescent="0.25">
      <c r="A596" s="15" t="str">
        <v>Fayette County Senior Program (administered by Putnam Aging Services)</v>
      </c>
      <c r="B596" s="15" t="str">
        <v>OAA Title IIIB Services</v>
      </c>
      <c r="C596" s="15" t="str">
        <v>Adult Day Care</v>
      </c>
      <c r="D596" s="15" t="str">
        <v>Must complete Level 1, Level 2 and Level 3 of the SAEF. Must need “Much Assistance” or “Unable to Perform” in at least two (2) ADL/IADL areas on the SAEF to qualify for services.</v>
      </c>
      <c r="E59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96" s="15" t="str">
        <v>None</v>
      </c>
      <c r="G596" s="15" t="str">
        <v>Fayette</v>
      </c>
      <c r="H596" s="15" t="str">
        <v>*Required - Please Make a Selection*</v>
      </c>
      <c r="I596" s="15" t="str">
        <v>http://www.wvseniorservices.gov/DocumentCenter/ProgramSpecificDocuments/tabid/92/Default.aspx</v>
      </c>
      <c r="U596" s="3"/>
    </row>
    <row r="597" spans="1:21" ht="90" x14ac:dyDescent="0.25">
      <c r="A597" s="15" t="str">
        <v>Fayette County Senior Program (administered by Putnam Aging Services)</v>
      </c>
      <c r="B597" s="15" t="str">
        <v>OAA Title IIIB Services</v>
      </c>
      <c r="C597" s="15" t="str">
        <v>Transportation</v>
      </c>
      <c r="D597" s="15" t="str">
        <v>Must complete Level 1 and Level 2 of the SAEF. Must indicate the need for hands on assistance with transportation on the SAEF (Question: “Does the service recipient need hands on assistance with transportation?”, Level 2) to qualify for services.</v>
      </c>
      <c r="E597" s="15" t="str">
        <v>None</v>
      </c>
      <c r="F597" s="15" t="str">
        <v>None</v>
      </c>
      <c r="G597" s="15" t="str">
        <v>Fayette</v>
      </c>
      <c r="H597" s="15" t="str">
        <v>*Required - Please Make a Selection*</v>
      </c>
      <c r="I597" s="15" t="str">
        <v>http://www.wvseniorservices.gov/DocumentCenter/ProgramSpecificDocuments/tabid/92/Default.aspx</v>
      </c>
      <c r="U597" s="3"/>
    </row>
    <row r="598" spans="1:21" ht="180" x14ac:dyDescent="0.25">
      <c r="A598" s="15" t="str">
        <v>Fayette County Senior Program (administered by Putnam Aging Services)</v>
      </c>
      <c r="B598" s="15" t="str">
        <v>OAA Title IIIB Services</v>
      </c>
      <c r="C598" s="15" t="str">
        <v>Chore or Homemaker Services</v>
      </c>
      <c r="D598" s="15" t="str">
        <v>Must complete Level 1, Level 2 and Level 3 of the SAEF. Must need “Much Assistance” or “Unable to Perform” on IADL question #6, Heavy Housework on the SAEF to qualify for services.</v>
      </c>
      <c r="E59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98" s="15" t="str">
        <v>None</v>
      </c>
      <c r="G598" s="15" t="str">
        <v>Fayette</v>
      </c>
      <c r="H598" s="15" t="str">
        <v>*Required - Please Make a Selection*</v>
      </c>
      <c r="I598" s="15" t="str">
        <v>http://www.wvseniorservices.gov/DocumentCenter/ProgramSpecificDocuments/tabid/92/Default.aspx</v>
      </c>
      <c r="U598" s="3"/>
    </row>
    <row r="599" spans="1:21" ht="90" x14ac:dyDescent="0.25">
      <c r="A599" s="15" t="str">
        <v>Fayette County Senior Program (administered by Putnam Aging Services)</v>
      </c>
      <c r="B599" s="15" t="str">
        <v>OAA Title IIIB Services</v>
      </c>
      <c r="C599" s="15" t="str">
        <v>Group Support Activities</v>
      </c>
      <c r="D599" s="15" t="str">
        <v>A fully completed SAEF (Level 1) is required to enter the service recipient in SAMS. Group client support is entered as a group service in SAMS.</v>
      </c>
      <c r="E599" s="15" t="str">
        <v>None</v>
      </c>
      <c r="F599" s="15" t="str">
        <v>None</v>
      </c>
      <c r="G599" s="15" t="str">
        <v>Fayette</v>
      </c>
      <c r="H599" s="15" t="str">
        <v>*Required - Please Make a Selection*</v>
      </c>
      <c r="I599" s="15" t="str">
        <v>http://www.wvseniorservices.gov/DocumentCenter/ProgramSpecificDocuments/tabid/92/Default.aspx</v>
      </c>
      <c r="U599" s="3"/>
    </row>
    <row r="600" spans="1:21" ht="180" x14ac:dyDescent="0.25">
      <c r="A600" s="15" t="str">
        <v>Fayette County Senior Program (administered by Putnam Aging Services)</v>
      </c>
      <c r="B600" s="15" t="str">
        <v>OAA Title IIIB Services</v>
      </c>
      <c r="C600" s="15" t="str">
        <v>Chore or Homemaker Services</v>
      </c>
      <c r="D600" s="15" t="str">
        <v>Must complete Level 1, Level 2 and Level 3 of the SAEF. Must need “Much Assistance” or “Unable to Perform” on IADL question #3, Shopping and/or IADL question #4, Light Housekeeping on the SAEF to qualify for services.</v>
      </c>
      <c r="E60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00" s="15" t="str">
        <v>None</v>
      </c>
      <c r="G600" s="15" t="str">
        <v>Fayette</v>
      </c>
      <c r="H600" s="15" t="str">
        <v>*Required - Please Make a Selection*</v>
      </c>
      <c r="I600" s="15" t="str">
        <v>http://www.wvseniorservices.gov/DocumentCenter/ProgramSpecificDocuments/tabid/92/Default.aspx</v>
      </c>
      <c r="U600" s="3"/>
    </row>
    <row r="601" spans="1:21" ht="90" x14ac:dyDescent="0.25">
      <c r="A601" s="15" t="str">
        <v>Fayette County Senior Program (administered by Putnam Aging Services)</v>
      </c>
      <c r="B601" s="15" t="str">
        <v>OAA Title IIIB Services</v>
      </c>
      <c r="C601" s="15" t="str">
        <v>Case Coordination/Management/Person-Centered Planning</v>
      </c>
      <c r="D601" s="15" t="str">
        <v>None</v>
      </c>
      <c r="E601" s="15" t="str">
        <v>None</v>
      </c>
      <c r="F601" s="15" t="str">
        <v>None</v>
      </c>
      <c r="G601" s="15" t="str">
        <v>Fayette</v>
      </c>
      <c r="H601" s="15" t="str">
        <v>*Required - Please Make a Selection*</v>
      </c>
      <c r="I601" s="15" t="str">
        <v>http://www.wvseniorservices.gov/DocumentCenter/ProgramSpecificDocuments/tabid/92/Default.aspx</v>
      </c>
      <c r="U601" s="3"/>
    </row>
    <row r="602" spans="1:21" ht="90" x14ac:dyDescent="0.25">
      <c r="A602" s="15" t="str">
        <v>Fayette County Senior Program (administered by Putnam Aging Services)</v>
      </c>
      <c r="B602" s="15" t="str">
        <v>OAA Title IIIB Services</v>
      </c>
      <c r="C602" s="15" t="str">
        <v>Information/Referral</v>
      </c>
      <c r="D602" s="15" t="str">
        <v>None</v>
      </c>
      <c r="E602" s="15" t="str">
        <v>None</v>
      </c>
      <c r="F602" s="15" t="str">
        <v>None</v>
      </c>
      <c r="G602" s="15" t="str">
        <v>Fayette</v>
      </c>
      <c r="H602" s="15" t="str">
        <v>*Required - Please Make a Selection*</v>
      </c>
      <c r="I602" s="15" t="str">
        <v>http://www.wvseniorservices.gov/DocumentCenter/ProgramSpecificDocuments/tabid/92/Default.aspx</v>
      </c>
      <c r="U602" s="3"/>
    </row>
    <row r="603" spans="1:21" ht="90" x14ac:dyDescent="0.25">
      <c r="A603" s="15" t="str">
        <v>Fayette County Senior Program (administered by Putnam Aging Services)</v>
      </c>
      <c r="B603" s="15" t="str">
        <v>OAA Title IIIB Services</v>
      </c>
      <c r="C603" s="15" t="str">
        <v>Legal</v>
      </c>
      <c r="D603" s="15" t="str">
        <v>None</v>
      </c>
      <c r="E603" s="15" t="str">
        <v>None</v>
      </c>
      <c r="F603" s="15" t="str">
        <v>None</v>
      </c>
      <c r="G603" s="15" t="str">
        <v>Fayette</v>
      </c>
      <c r="H603" s="15" t="str">
        <v>*Required - Please Make a Selection*</v>
      </c>
      <c r="I603" s="15" t="str">
        <v>http://www.wvseniorservices.gov/DocumentCenter/ProgramSpecificDocuments/tabid/92/Default.aspx</v>
      </c>
      <c r="U603" s="3"/>
    </row>
    <row r="604" spans="1:21" ht="90" x14ac:dyDescent="0.25">
      <c r="A604" s="15" t="str">
        <v>Fayette County Senior Program (administered by Putnam Aging Services)</v>
      </c>
      <c r="B604" s="15" t="str">
        <v>OAA Title IIIB Services</v>
      </c>
      <c r="C604" s="15" t="str">
        <v>Information/Referral</v>
      </c>
      <c r="D604" s="15" t="str">
        <v>None</v>
      </c>
      <c r="E604" s="15" t="str">
        <v>None</v>
      </c>
      <c r="F604" s="15" t="str">
        <v>None</v>
      </c>
      <c r="G604" s="15" t="str">
        <v>Fayette</v>
      </c>
      <c r="H604" s="15" t="str">
        <v>*Required - Please Make a Selection*</v>
      </c>
      <c r="I604" s="15" t="str">
        <v>http://www.wvseniorservices.gov/DocumentCenter/ProgramSpecificDocuments/tabid/92/Default.aspx</v>
      </c>
      <c r="U604" s="3"/>
    </row>
    <row r="605" spans="1:21" ht="180" x14ac:dyDescent="0.25">
      <c r="A605" s="15" t="str">
        <v>Fayette County Senior Program (administered by Putnam Aging Services)</v>
      </c>
      <c r="B605" s="15" t="str">
        <v>OAA Title IIIB Services</v>
      </c>
      <c r="C605" s="15" t="str">
        <v>Personal Care</v>
      </c>
      <c r="D605" s="15" t="str">
        <v>Must complete Level 1, Level 2 and Level 3 of the SAEF. Must need “Much Assistance” or “Unable to Perform” in at least two (2) areas of ADLs on the SAEF to qualify for services.</v>
      </c>
      <c r="E60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05" s="15" t="str">
        <v>None</v>
      </c>
      <c r="G605" s="15" t="str">
        <v>Fayette</v>
      </c>
      <c r="H605" s="15" t="str">
        <v>*Required - Please Make a Selection*</v>
      </c>
      <c r="I605" s="15" t="str">
        <v>http://www.wvseniorservices.gov/DocumentCenter/ProgramSpecificDocuments/tabid/92/Default.aspx</v>
      </c>
      <c r="U605" s="3"/>
    </row>
    <row r="606" spans="1:21" ht="90" x14ac:dyDescent="0.25">
      <c r="A606" s="15" t="str">
        <v>Fayette County Senior Program (administered by Putnam Aging Services)</v>
      </c>
      <c r="B606" s="15" t="str">
        <v>OAA Title IIIB Services</v>
      </c>
      <c r="C606" s="15" t="str">
        <v>Information/Referral</v>
      </c>
      <c r="D606" s="15" t="str">
        <v>None</v>
      </c>
      <c r="E606" s="15" t="str">
        <v>None</v>
      </c>
      <c r="F606" s="15" t="str">
        <v>None</v>
      </c>
      <c r="G606" s="15" t="str">
        <v>Fayette</v>
      </c>
      <c r="H606" s="15" t="str">
        <v>*Required - Please Make a Selection*</v>
      </c>
      <c r="I606" s="15" t="str">
        <v>http://www.wvseniorservices.gov/DocumentCenter/ProgramSpecificDocuments/tabid/92/Default.aspx</v>
      </c>
      <c r="U606" s="3"/>
    </row>
    <row r="607" spans="1:21" ht="90" x14ac:dyDescent="0.25">
      <c r="A607" s="15" t="str">
        <v>Fayette County Senior Program (administered by Putnam Aging Services)</v>
      </c>
      <c r="B607" s="15" t="str">
        <v>OAA Title IIIB Services</v>
      </c>
      <c r="C607" s="15" t="str">
        <v>Transportation</v>
      </c>
      <c r="D607" s="15" t="str">
        <v>Must complete Level 1 of the SAEF</v>
      </c>
      <c r="E607" s="15" t="str">
        <v>None</v>
      </c>
      <c r="F607" s="15" t="str">
        <v>None</v>
      </c>
      <c r="G607" s="15" t="str">
        <v>Fayette</v>
      </c>
      <c r="H607" s="15" t="str">
        <v>*Required - Please Make a Selection*</v>
      </c>
      <c r="I607" s="15" t="str">
        <v>http://www.wvseniorservices.gov/DocumentCenter/ProgramSpecificDocuments/tabid/92/Default.aspx</v>
      </c>
      <c r="U607" s="3"/>
    </row>
    <row r="608" spans="1:21" ht="150" x14ac:dyDescent="0.25">
      <c r="A608" s="15" t="str">
        <v>Fayette County Senior Program (administered by Putnam Aging Services)</v>
      </c>
      <c r="B608" s="15" t="str">
        <v>OAA Title IIIC Nutrition Services</v>
      </c>
      <c r="C608" s="15" t="str">
        <v>Nutrition - Congregate Meals</v>
      </c>
      <c r="D60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0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08" s="15" t="str">
        <v>None</v>
      </c>
      <c r="G608" s="15" t="str">
        <v>Fayette</v>
      </c>
      <c r="H608" s="15" t="str">
        <v>*Required - Please Make a Selection*</v>
      </c>
      <c r="I608" s="15" t="str">
        <v>http://www.wvseniorservices.gov/DocumentCenter/ProgramSpecificDocuments/tabid/92/Default.aspx</v>
      </c>
      <c r="U608" s="3"/>
    </row>
    <row r="609" spans="1:21" ht="360" x14ac:dyDescent="0.25">
      <c r="A609" s="15" t="str">
        <v>Fayette County Senior Program (administered by Putnam Aging Services)</v>
      </c>
      <c r="B609" s="15" t="str">
        <v>OAA Title IIIC Nutrition Services</v>
      </c>
      <c r="C609" s="15" t="str">
        <v>Nutrition - Home Delivered Meals</v>
      </c>
      <c r="D60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0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09" s="15" t="str">
        <v>None</v>
      </c>
      <c r="G609" s="15" t="str">
        <v>Fayette</v>
      </c>
      <c r="H609" s="15" t="str">
        <v>*Required - Please Make a Selection*</v>
      </c>
      <c r="I609" s="15" t="str">
        <v>http://www.wvseniorservices.gov/DocumentCenter/ProgramSpecificDocuments/tabid/92/Default.aspx</v>
      </c>
      <c r="U609" s="3"/>
    </row>
    <row r="610" spans="1:21" ht="90" x14ac:dyDescent="0.25">
      <c r="A610" s="15" t="str">
        <v>Fayette County Senior Program (administered by Putnam Aging Services)</v>
      </c>
      <c r="B610" s="15" t="str">
        <v>OAA Title IIIC Nutrition Services</v>
      </c>
      <c r="C610" s="15" t="str">
        <v>Nutrition - Education</v>
      </c>
      <c r="D610" s="15" t="str">
        <v>A fully completed SAEF (the SAEF you completed for the meal service) is 
required.</v>
      </c>
      <c r="E610" s="15" t="str">
        <v>None</v>
      </c>
      <c r="F610" s="15" t="str">
        <v>None</v>
      </c>
      <c r="G610" s="15" t="str">
        <v>Fayette</v>
      </c>
      <c r="H610" s="15" t="str">
        <v>*Required - Please Make a Selection*</v>
      </c>
      <c r="I610" s="15" t="str">
        <v>http://www.wvseniorservices.gov/DocumentCenter/ProgramSpecificDocuments/tabid/92/Default.aspx</v>
      </c>
      <c r="U610" s="3"/>
    </row>
    <row r="611" spans="1:21" ht="90" x14ac:dyDescent="0.25">
      <c r="A611" s="15" t="str">
        <v>Fayette County Senior Program (administered by Putnam Aging Services)</v>
      </c>
      <c r="B611" s="15" t="str">
        <v>OAA Title IIID Evidence-Based Disease Prevention and Health Promotion Services</v>
      </c>
      <c r="C611" s="15" t="str">
        <v>Group Physical Activity (Bingocize/Drums Alive/Tai Chi/Walk with Ease)</v>
      </c>
      <c r="D611" s="15" t="str">
        <v>Must complete Level 1 of the SAEF</v>
      </c>
      <c r="E611" s="15" t="str">
        <v>None</v>
      </c>
      <c r="F611" s="15" t="str">
        <v>None</v>
      </c>
      <c r="G611" s="15" t="str">
        <v>Fayette</v>
      </c>
      <c r="H611" s="15" t="str">
        <v>*Required - Please Make a Selection*</v>
      </c>
      <c r="I611" s="15" t="str">
        <v>http://www.wvseniorservices.gov/DocumentCenter/ProgramSpecificDocuments/tabid/92/Default.aspx</v>
      </c>
      <c r="U611" s="3"/>
    </row>
    <row r="612" spans="1:21" ht="105" x14ac:dyDescent="0.25">
      <c r="A612" s="15" t="str">
        <v>Greenbrier County Committee on Aging</v>
      </c>
      <c r="B612" s="15" t="str">
        <v>LIGHTHOUSE IN-HOME SERVICES (includes LIFE LIGHTHOUSE SERVICES)</v>
      </c>
      <c r="C612" s="15" t="str">
        <v>Personal Care, Food Assistance, Chore or Homemaker Services</v>
      </c>
      <c r="D612" s="15" t="str">
        <v>2+ ADLs via assessment</v>
      </c>
      <c r="E61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12" s="15" t="str">
        <v>Lighthouse is designed to assist those seniors who have functional needs in their homes, but whose income or assets disqualify them for Medicaid services</v>
      </c>
      <c r="G612" s="15" t="str">
        <v>Greenbrier</v>
      </c>
      <c r="H612" s="15" t="str">
        <v>*Required - Please Make a Selection*</v>
      </c>
      <c r="I612" s="15" t="str">
        <v>http://www.wvseniorservices.gov/HelpatHome/Lighthouse/tabid/74/Default.aspx</v>
      </c>
      <c r="U612" s="3"/>
    </row>
    <row r="613" spans="1:21" ht="180" x14ac:dyDescent="0.25">
      <c r="A613" s="15" t="str">
        <v>Greenbrier County Committee on Aging</v>
      </c>
      <c r="B613" s="15" t="str">
        <v>OAA Title IIIB Services</v>
      </c>
      <c r="C613" s="15" t="str">
        <v>Adult Day Care</v>
      </c>
      <c r="D613" s="15" t="str">
        <v>Must complete Level 1, Level 2 and Level 3 of the SAEF. Must need “Much Assistance” or “Unable to Perform” in at least two (2) ADL/IADL areas on the SAEF to qualify for services.</v>
      </c>
      <c r="E61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13" s="15" t="str">
        <v>None</v>
      </c>
      <c r="G613" s="15" t="str">
        <v>Greenbrier</v>
      </c>
      <c r="H613" s="15" t="str">
        <v>*Required - Please Make a Selection*</v>
      </c>
      <c r="I613" s="15" t="str">
        <v>http://www.wvseniorservices.gov/DocumentCenter/ProgramSpecificDocuments/tabid/92/Default.aspx</v>
      </c>
      <c r="U613" s="3"/>
    </row>
    <row r="614" spans="1:21" ht="75" x14ac:dyDescent="0.25">
      <c r="A614" s="15" t="str">
        <v>Greenbrier County Committee on Aging</v>
      </c>
      <c r="B614" s="15" t="str">
        <v>OAA Title IIIB Services</v>
      </c>
      <c r="C614" s="15" t="str">
        <v>Transportation</v>
      </c>
      <c r="D614" s="15" t="str">
        <v>Must complete Level 1 and Level 2 of the SAEF. Must indicate the need for hands on assistance with transportation on the SAEF (Question: “Does the service recipient need hands on assistance with transportation?”, Level 2) to qualify for services.</v>
      </c>
      <c r="E614" s="15" t="str">
        <v>None</v>
      </c>
      <c r="F614" s="15" t="str">
        <v>None</v>
      </c>
      <c r="G614" s="15" t="str">
        <v>Greenbrier</v>
      </c>
      <c r="H614" s="15" t="str">
        <v>*Required - Please Make a Selection*</v>
      </c>
      <c r="I614" s="15" t="str">
        <v>http://www.wvseniorservices.gov/DocumentCenter/ProgramSpecificDocuments/tabid/92/Default.aspx</v>
      </c>
      <c r="U614" s="3"/>
    </row>
    <row r="615" spans="1:21" ht="180" x14ac:dyDescent="0.25">
      <c r="A615" s="15" t="str">
        <v>Greenbrier County Committee on Aging</v>
      </c>
      <c r="B615" s="15" t="str">
        <v>OAA Title IIIB Services</v>
      </c>
      <c r="C615" s="15" t="str">
        <v>Chore or Homemaker Services</v>
      </c>
      <c r="D615" s="15" t="str">
        <v>Must complete Level 1, Level 2 and Level 3 of the SAEF. Must need “Much Assistance” or “Unable to Perform” on IADL question #6, Heavy Housework on the SAEF to qualify for services.</v>
      </c>
      <c r="E61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15" s="15" t="str">
        <v>None</v>
      </c>
      <c r="G615" s="15" t="str">
        <v>Greenbrier</v>
      </c>
      <c r="H615" s="15" t="str">
        <v>*Required - Please Make a Selection*</v>
      </c>
      <c r="I615" s="15" t="str">
        <v>http://www.wvseniorservices.gov/DocumentCenter/ProgramSpecificDocuments/tabid/92/Default.aspx</v>
      </c>
      <c r="U615" s="3"/>
    </row>
    <row r="616" spans="1:21" ht="60" x14ac:dyDescent="0.25">
      <c r="A616" s="15" t="str">
        <v>Greenbrier County Committee on Aging</v>
      </c>
      <c r="B616" s="15" t="str">
        <v>OAA Title IIIB Services</v>
      </c>
      <c r="C616" s="15" t="str">
        <v>Group Support Activities</v>
      </c>
      <c r="D616" s="15" t="str">
        <v>A fully completed SAEF (Level 1) is required to enter the service recipient in SAMS. Group client support is entered as a group service in SAMS.</v>
      </c>
      <c r="E616" s="15" t="str">
        <v>None</v>
      </c>
      <c r="F616" s="15" t="str">
        <v>None</v>
      </c>
      <c r="G616" s="15" t="str">
        <v>Greenbrier</v>
      </c>
      <c r="H616" s="15" t="str">
        <v>*Required - Please Make a Selection*</v>
      </c>
      <c r="I616" s="15" t="str">
        <v>http://www.wvseniorservices.gov/DocumentCenter/ProgramSpecificDocuments/tabid/92/Default.aspx</v>
      </c>
      <c r="U616" s="3"/>
    </row>
    <row r="617" spans="1:21" ht="180" x14ac:dyDescent="0.25">
      <c r="A617" s="15" t="str">
        <v>Greenbrier County Committee on Aging</v>
      </c>
      <c r="B617" s="15" t="str">
        <v>OAA Title IIIB Services</v>
      </c>
      <c r="C617" s="15" t="str">
        <v>Chore or Homemaker Services</v>
      </c>
      <c r="D617" s="15" t="str">
        <v>Must complete Level 1, Level 2 and Level 3 of the SAEF. Must need “Much Assistance” or “Unable to Perform” on IADL question #3, Shopping and/or IADL question #4, Light Housekeeping on the SAEF to qualify for services.</v>
      </c>
      <c r="E61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17" s="15" t="str">
        <v>None</v>
      </c>
      <c r="G617" s="15" t="str">
        <v>Greenbrier</v>
      </c>
      <c r="H617" s="15" t="str">
        <v>*Required - Please Make a Selection*</v>
      </c>
      <c r="I617" s="15" t="str">
        <v>http://www.wvseniorservices.gov/DocumentCenter/ProgramSpecificDocuments/tabid/92/Default.aspx</v>
      </c>
      <c r="U617" s="3"/>
    </row>
    <row r="618" spans="1:21" ht="60" x14ac:dyDescent="0.25">
      <c r="A618" s="15" t="str">
        <v>Greenbrier County Committee on Aging</v>
      </c>
      <c r="B618" s="15" t="str">
        <v>OAA Title IIIB Services</v>
      </c>
      <c r="C618" s="15" t="str">
        <v>Case Coordination/Management/Person-Centered Planning</v>
      </c>
      <c r="D618" s="15" t="str">
        <v>None</v>
      </c>
      <c r="E618" s="15" t="str">
        <v>None</v>
      </c>
      <c r="F618" s="15" t="str">
        <v>None</v>
      </c>
      <c r="G618" s="15" t="str">
        <v>Greenbrier</v>
      </c>
      <c r="H618" s="15" t="str">
        <v>*Required - Please Make a Selection*</v>
      </c>
      <c r="I618" s="15" t="str">
        <v>http://www.wvseniorservices.gov/DocumentCenter/ProgramSpecificDocuments/tabid/92/Default.aspx</v>
      </c>
      <c r="U618" s="3"/>
    </row>
    <row r="619" spans="1:21" ht="60" x14ac:dyDescent="0.25">
      <c r="A619" s="15" t="str">
        <v>Greenbrier County Committee on Aging</v>
      </c>
      <c r="B619" s="15" t="str">
        <v>OAA Title IIIB Services</v>
      </c>
      <c r="C619" s="15" t="str">
        <v>Information/Referral</v>
      </c>
      <c r="D619" s="15" t="str">
        <v>None</v>
      </c>
      <c r="E619" s="15" t="str">
        <v>None</v>
      </c>
      <c r="F619" s="15" t="str">
        <v>None</v>
      </c>
      <c r="G619" s="15" t="str">
        <v>Greenbrier</v>
      </c>
      <c r="H619" s="15" t="str">
        <v>*Required - Please Make a Selection*</v>
      </c>
      <c r="I619" s="15" t="str">
        <v>http://www.wvseniorservices.gov/DocumentCenter/ProgramSpecificDocuments/tabid/92/Default.aspx</v>
      </c>
      <c r="U619" s="3"/>
    </row>
    <row r="620" spans="1:21" ht="60" x14ac:dyDescent="0.25">
      <c r="A620" s="15" t="str">
        <v>Greenbrier County Committee on Aging</v>
      </c>
      <c r="B620" s="15" t="str">
        <v>OAA Title IIIB Services</v>
      </c>
      <c r="C620" s="15" t="str">
        <v>Legal</v>
      </c>
      <c r="D620" s="15" t="str">
        <v>None</v>
      </c>
      <c r="E620" s="15" t="str">
        <v>None</v>
      </c>
      <c r="F620" s="15" t="str">
        <v>None</v>
      </c>
      <c r="G620" s="15" t="str">
        <v>Greenbrier</v>
      </c>
      <c r="H620" s="15" t="str">
        <v>*Required - Please Make a Selection*</v>
      </c>
      <c r="I620" s="15" t="str">
        <v>http://www.wvseniorservices.gov/DocumentCenter/ProgramSpecificDocuments/tabid/92/Default.aspx</v>
      </c>
      <c r="U620" s="3"/>
    </row>
    <row r="621" spans="1:21" ht="60" x14ac:dyDescent="0.25">
      <c r="A621" s="15" t="str">
        <v>Greenbrier County Committee on Aging</v>
      </c>
      <c r="B621" s="15" t="str">
        <v>OAA Title IIIB Services</v>
      </c>
      <c r="C621" s="15" t="str">
        <v>Information/Referral</v>
      </c>
      <c r="D621" s="15" t="str">
        <v>None</v>
      </c>
      <c r="E621" s="15" t="str">
        <v>None</v>
      </c>
      <c r="F621" s="15" t="str">
        <v>None</v>
      </c>
      <c r="G621" s="15" t="str">
        <v>Greenbrier</v>
      </c>
      <c r="H621" s="15" t="str">
        <v>*Required - Please Make a Selection*</v>
      </c>
      <c r="I621" s="15" t="str">
        <v>http://www.wvseniorservices.gov/DocumentCenter/ProgramSpecificDocuments/tabid/92/Default.aspx</v>
      </c>
      <c r="U621" s="3"/>
    </row>
    <row r="622" spans="1:21" ht="180" x14ac:dyDescent="0.25">
      <c r="A622" s="15" t="str">
        <v>Greenbrier County Committee on Aging</v>
      </c>
      <c r="B622" s="15" t="str">
        <v>OAA Title IIIB Services</v>
      </c>
      <c r="C622" s="15" t="str">
        <v>Personal Care</v>
      </c>
      <c r="D622" s="15" t="str">
        <v>Must complete Level 1, Level 2 and Level 3 of the SAEF. Must need “Much Assistance” or “Unable to Perform” in at least two (2) areas of ADLs on the SAEF to qualify for services.</v>
      </c>
      <c r="E62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22" s="15" t="str">
        <v>None</v>
      </c>
      <c r="G622" s="15" t="str">
        <v>Greenbrier</v>
      </c>
      <c r="H622" s="15" t="str">
        <v>*Required - Please Make a Selection*</v>
      </c>
      <c r="I622" s="15" t="str">
        <v>http://www.wvseniorservices.gov/DocumentCenter/ProgramSpecificDocuments/tabid/92/Default.aspx</v>
      </c>
      <c r="U622" s="3"/>
    </row>
    <row r="623" spans="1:21" ht="60" x14ac:dyDescent="0.25">
      <c r="A623" s="15" t="str">
        <v>Greenbrier County Committee on Aging</v>
      </c>
      <c r="B623" s="15" t="str">
        <v>OAA Title IIIB Services</v>
      </c>
      <c r="C623" s="15" t="str">
        <v>Information/Referral</v>
      </c>
      <c r="D623" s="15" t="str">
        <v>None</v>
      </c>
      <c r="E623" s="15" t="str">
        <v>None</v>
      </c>
      <c r="F623" s="15" t="str">
        <v>None</v>
      </c>
      <c r="G623" s="15" t="str">
        <v>Greenbrier</v>
      </c>
      <c r="H623" s="15" t="str">
        <v>*Required - Please Make a Selection*</v>
      </c>
      <c r="I623" s="15" t="str">
        <v>http://www.wvseniorservices.gov/DocumentCenter/ProgramSpecificDocuments/tabid/92/Default.aspx</v>
      </c>
      <c r="U623" s="3"/>
    </row>
    <row r="624" spans="1:21" ht="60" x14ac:dyDescent="0.25">
      <c r="A624" s="15" t="str">
        <v>Greenbrier County Committee on Aging</v>
      </c>
      <c r="B624" s="15" t="str">
        <v>OAA Title IIIB Services</v>
      </c>
      <c r="C624" s="15" t="str">
        <v>Transportation</v>
      </c>
      <c r="D624" s="15" t="str">
        <v>Must complete Level 1 of the SAEF</v>
      </c>
      <c r="E624" s="15" t="str">
        <v>None</v>
      </c>
      <c r="F624" s="15" t="str">
        <v>None</v>
      </c>
      <c r="G624" s="15" t="str">
        <v>Greenbrier</v>
      </c>
      <c r="H624" s="15" t="str">
        <v>*Required - Please Make a Selection*</v>
      </c>
      <c r="I624" s="15" t="str">
        <v>http://www.wvseniorservices.gov/DocumentCenter/ProgramSpecificDocuments/tabid/92/Default.aspx</v>
      </c>
      <c r="U624" s="3"/>
    </row>
    <row r="625" spans="1:21" ht="150" x14ac:dyDescent="0.25">
      <c r="A625" s="15" t="str">
        <v>Greenbrier County Committee on Aging</v>
      </c>
      <c r="B625" s="15" t="str">
        <v>OAA Title IIIC Nutrition Services</v>
      </c>
      <c r="C625" s="15" t="str">
        <v>Nutrition - Congregate Meals</v>
      </c>
      <c r="D62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2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25" s="15" t="str">
        <v>None</v>
      </c>
      <c r="G625" s="15" t="str">
        <v>Greenbrier</v>
      </c>
      <c r="H625" s="15" t="str">
        <v>*Required - Please Make a Selection*</v>
      </c>
      <c r="I625" s="15" t="str">
        <v>http://www.wvseniorservices.gov/DocumentCenter/ProgramSpecificDocuments/tabid/92/Default.aspx</v>
      </c>
      <c r="U625" s="3"/>
    </row>
    <row r="626" spans="1:21" ht="360" x14ac:dyDescent="0.25">
      <c r="A626" s="15" t="str">
        <v>Greenbrier County Committee on Aging</v>
      </c>
      <c r="B626" s="15" t="str">
        <v>OAA Title IIIC Nutrition Services</v>
      </c>
      <c r="C626" s="15" t="str">
        <v>Nutrition - Home Delivered Meals</v>
      </c>
      <c r="D62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2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26" s="15" t="str">
        <v>None</v>
      </c>
      <c r="G626" s="15" t="str">
        <v>Greenbrier</v>
      </c>
      <c r="H626" s="15" t="str">
        <v>*Required - Please Make a Selection*</v>
      </c>
      <c r="I626" s="15" t="str">
        <v>http://www.wvseniorservices.gov/DocumentCenter/ProgramSpecificDocuments/tabid/92/Default.aspx</v>
      </c>
      <c r="U626" s="3"/>
    </row>
    <row r="627" spans="1:21" ht="60" x14ac:dyDescent="0.25">
      <c r="A627" s="15" t="str">
        <v>Greenbrier County Committee on Aging</v>
      </c>
      <c r="B627" s="15" t="str">
        <v>OAA Title IIIC Nutrition Services</v>
      </c>
      <c r="C627" s="15" t="str">
        <v>Nutrition - Education</v>
      </c>
      <c r="D627" s="15" t="str">
        <v>A fully completed SAEF (the SAEF you completed for the meal service) is 
required.</v>
      </c>
      <c r="E627" s="15" t="str">
        <v>None</v>
      </c>
      <c r="F627" s="15" t="str">
        <v>None</v>
      </c>
      <c r="G627" s="15" t="str">
        <v>Greenbrier</v>
      </c>
      <c r="H627" s="15" t="str">
        <v>*Required - Please Make a Selection*</v>
      </c>
      <c r="I627" s="15" t="str">
        <v>http://www.wvseniorservices.gov/DocumentCenter/ProgramSpecificDocuments/tabid/92/Default.aspx</v>
      </c>
      <c r="U627" s="3"/>
    </row>
    <row r="628" spans="1:21" ht="60" x14ac:dyDescent="0.25">
      <c r="A628" s="15" t="str">
        <v>Greenbrier County Committee on Aging</v>
      </c>
      <c r="B628" s="15" t="str">
        <v>OAA Title IIID Evidence-Based Disease Prevention and Health Promotion Services</v>
      </c>
      <c r="C628" s="15" t="str">
        <v>Group Physical Activity (Bingocize/Drums Alive/Tai Chi/Walk with Ease)</v>
      </c>
      <c r="D628" s="15" t="str">
        <v>Must complete Level 1 of the SAEF</v>
      </c>
      <c r="E628" s="15" t="str">
        <v>None</v>
      </c>
      <c r="F628" s="15" t="str">
        <v>None</v>
      </c>
      <c r="G628" s="15" t="str">
        <v>Greenbrier</v>
      </c>
      <c r="H628" s="15" t="str">
        <v>*Required - Please Make a Selection*</v>
      </c>
      <c r="I628" s="15" t="str">
        <v>http://www.wvseniorservices.gov/DocumentCenter/ProgramSpecificDocuments/tabid/92/Default.aspx</v>
      </c>
      <c r="U628" s="3"/>
    </row>
    <row r="629" spans="1:21" ht="105" x14ac:dyDescent="0.25">
      <c r="A629" s="15" t="str">
        <v>McDowell County Commission on Aging</v>
      </c>
      <c r="B629" s="15" t="str">
        <v>LIGHTHOUSE IN-HOME SERVICES (includes LIFE LIGHTHOUSE SERVICES)</v>
      </c>
      <c r="C629" s="15" t="str">
        <v>Personal Care, Food Assistance, Chore or Homemaker Services</v>
      </c>
      <c r="D629" s="15" t="str">
        <v>2+ ADLs via assessment</v>
      </c>
      <c r="E629"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29" s="15" t="str">
        <v>Lighthouse is designed to assist those seniors who have functional needs in their homes, but whose income or assets disqualify them for Medicaid services</v>
      </c>
      <c r="G629" s="15" t="str">
        <v>McDowell</v>
      </c>
      <c r="H629" s="15" t="str">
        <v>*Required - Please Make a Selection*</v>
      </c>
      <c r="I629" s="15" t="str">
        <v>http://www.wvseniorservices.gov/HelpatHome/Lighthouse/tabid/74/Default.aspx</v>
      </c>
      <c r="U629" s="3"/>
    </row>
    <row r="630" spans="1:21" ht="180" x14ac:dyDescent="0.25">
      <c r="A630" s="15" t="str">
        <v>McDowell County Commission on Aging</v>
      </c>
      <c r="B630" s="15" t="str">
        <v>OAA Title IIIB Services</v>
      </c>
      <c r="C630" s="15" t="str">
        <v>Adult Day Care</v>
      </c>
      <c r="D630" s="15" t="str">
        <v>Must complete Level 1, Level 2 and Level 3 of the SAEF. Must need “Much Assistance” or “Unable to Perform” in at least two (2) ADL/IADL areas on the SAEF to qualify for services.</v>
      </c>
      <c r="E63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30" s="15" t="str">
        <v>None</v>
      </c>
      <c r="G630" s="15" t="str">
        <v>McDowell</v>
      </c>
      <c r="H630" s="15" t="str">
        <v>*Required - Please Make a Selection*</v>
      </c>
      <c r="I630" s="15" t="str">
        <v>http://www.wvseniorservices.gov/DocumentCenter/ProgramSpecificDocuments/tabid/92/Default.aspx</v>
      </c>
      <c r="U630" s="3"/>
    </row>
    <row r="631" spans="1:21" ht="75" x14ac:dyDescent="0.25">
      <c r="A631" s="15" t="str">
        <v>McDowell County Commission on Aging</v>
      </c>
      <c r="B631" s="15" t="str">
        <v>OAA Title IIIB Services</v>
      </c>
      <c r="C631" s="15" t="str">
        <v>Transportation</v>
      </c>
      <c r="D631" s="15" t="str">
        <v>Must complete Level 1 and Level 2 of the SAEF. Must indicate the need for hands on assistance with transportation on the SAEF (Question: “Does the service recipient need hands on assistance with transportation?”, Level 2) to qualify for services.</v>
      </c>
      <c r="E631" s="15" t="str">
        <v>None</v>
      </c>
      <c r="F631" s="15" t="str">
        <v>None</v>
      </c>
      <c r="G631" s="15" t="str">
        <v>McDowell</v>
      </c>
      <c r="H631" s="15" t="str">
        <v>*Required - Please Make a Selection*</v>
      </c>
      <c r="I631" s="15" t="str">
        <v>http://www.wvseniorservices.gov/DocumentCenter/ProgramSpecificDocuments/tabid/92/Default.aspx</v>
      </c>
      <c r="U631" s="3"/>
    </row>
    <row r="632" spans="1:21" ht="180" x14ac:dyDescent="0.25">
      <c r="A632" s="15" t="str">
        <v>McDowell County Commission on Aging</v>
      </c>
      <c r="B632" s="15" t="str">
        <v>OAA Title IIIB Services</v>
      </c>
      <c r="C632" s="15" t="str">
        <v>Chore or Homemaker Services</v>
      </c>
      <c r="D632" s="15" t="str">
        <v>Must complete Level 1, Level 2 and Level 3 of the SAEF. Must need “Much Assistance” or “Unable to Perform” on IADL question #6, Heavy Housework on the SAEF to qualify for services.</v>
      </c>
      <c r="E63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32" s="15" t="str">
        <v>None</v>
      </c>
      <c r="G632" s="15" t="str">
        <v>McDowell</v>
      </c>
      <c r="H632" s="15" t="str">
        <v>*Required - Please Make a Selection*</v>
      </c>
      <c r="I632" s="15" t="str">
        <v>http://www.wvseniorservices.gov/DocumentCenter/ProgramSpecificDocuments/tabid/92/Default.aspx</v>
      </c>
      <c r="U632" s="3"/>
    </row>
    <row r="633" spans="1:21" ht="60" x14ac:dyDescent="0.25">
      <c r="A633" s="15" t="str">
        <v>McDowell County Commission on Aging</v>
      </c>
      <c r="B633" s="15" t="str">
        <v>OAA Title IIIB Services</v>
      </c>
      <c r="C633" s="15" t="str">
        <v>Group Support Activities</v>
      </c>
      <c r="D633" s="15" t="str">
        <v>A fully completed SAEF (Level 1) is required to enter the service recipient in SAMS. Group client support is entered as a group service in SAMS.</v>
      </c>
      <c r="E633" s="15" t="str">
        <v>None</v>
      </c>
      <c r="F633" s="15" t="str">
        <v>None</v>
      </c>
      <c r="G633" s="15" t="str">
        <v>McDowell</v>
      </c>
      <c r="H633" s="15" t="str">
        <v>*Required - Please Make a Selection*</v>
      </c>
      <c r="I633" s="15" t="str">
        <v>http://www.wvseniorservices.gov/DocumentCenter/ProgramSpecificDocuments/tabid/92/Default.aspx</v>
      </c>
      <c r="U633" s="3"/>
    </row>
    <row r="634" spans="1:21" ht="180" x14ac:dyDescent="0.25">
      <c r="A634" s="15" t="str">
        <v>McDowell County Commission on Aging</v>
      </c>
      <c r="B634" s="15" t="str">
        <v>OAA Title IIIB Services</v>
      </c>
      <c r="C634" s="15" t="str">
        <v>Chore or Homemaker Services</v>
      </c>
      <c r="D634" s="15" t="str">
        <v>Must complete Level 1, Level 2 and Level 3 of the SAEF. Must need “Much Assistance” or “Unable to Perform” on IADL question #3, Shopping and/or IADL question #4, Light Housekeeping on the SAEF to qualify for services.</v>
      </c>
      <c r="E63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34" s="15" t="str">
        <v>None</v>
      </c>
      <c r="G634" s="15" t="str">
        <v>McDowell</v>
      </c>
      <c r="H634" s="15" t="str">
        <v>*Required - Please Make a Selection*</v>
      </c>
      <c r="I634" s="15" t="str">
        <v>http://www.wvseniorservices.gov/DocumentCenter/ProgramSpecificDocuments/tabid/92/Default.aspx</v>
      </c>
      <c r="U634" s="3"/>
    </row>
    <row r="635" spans="1:21" ht="60" x14ac:dyDescent="0.25">
      <c r="A635" s="15" t="str">
        <v>McDowell County Commission on Aging</v>
      </c>
      <c r="B635" s="15" t="str">
        <v>OAA Title IIIB Services</v>
      </c>
      <c r="C635" s="15" t="str">
        <v>Case Coordination/Management/Person-Centered Planning</v>
      </c>
      <c r="D635" s="15" t="str">
        <v>None</v>
      </c>
      <c r="E635" s="15" t="str">
        <v>None</v>
      </c>
      <c r="F635" s="15" t="str">
        <v>None</v>
      </c>
      <c r="G635" s="15" t="str">
        <v>McDowell</v>
      </c>
      <c r="H635" s="15" t="str">
        <v>*Required - Please Make a Selection*</v>
      </c>
      <c r="I635" s="15" t="str">
        <v>http://www.wvseniorservices.gov/DocumentCenter/ProgramSpecificDocuments/tabid/92/Default.aspx</v>
      </c>
      <c r="U635" s="3"/>
    </row>
    <row r="636" spans="1:21" ht="60" x14ac:dyDescent="0.25">
      <c r="A636" s="15" t="str">
        <v>McDowell County Commission on Aging</v>
      </c>
      <c r="B636" s="15" t="str">
        <v>OAA Title IIIB Services</v>
      </c>
      <c r="C636" s="15" t="str">
        <v>Information/Referral</v>
      </c>
      <c r="D636" s="15" t="str">
        <v>None</v>
      </c>
      <c r="E636" s="15" t="str">
        <v>None</v>
      </c>
      <c r="F636" s="15" t="str">
        <v>None</v>
      </c>
      <c r="G636" s="15" t="str">
        <v>McDowell</v>
      </c>
      <c r="H636" s="15" t="str">
        <v>*Required - Please Make a Selection*</v>
      </c>
      <c r="I636" s="15" t="str">
        <v>http://www.wvseniorservices.gov/DocumentCenter/ProgramSpecificDocuments/tabid/92/Default.aspx</v>
      </c>
      <c r="U636" s="3"/>
    </row>
    <row r="637" spans="1:21" ht="60" x14ac:dyDescent="0.25">
      <c r="A637" s="15" t="str">
        <v>McDowell County Commission on Aging</v>
      </c>
      <c r="B637" s="15" t="str">
        <v>OAA Title IIIB Services</v>
      </c>
      <c r="C637" s="15" t="str">
        <v>Legal</v>
      </c>
      <c r="D637" s="15" t="str">
        <v>None</v>
      </c>
      <c r="E637" s="15" t="str">
        <v>None</v>
      </c>
      <c r="F637" s="15" t="str">
        <v>None</v>
      </c>
      <c r="G637" s="15" t="str">
        <v>McDowell</v>
      </c>
      <c r="H637" s="15" t="str">
        <v>*Required - Please Make a Selection*</v>
      </c>
      <c r="I637" s="15" t="str">
        <v>http://www.wvseniorservices.gov/DocumentCenter/ProgramSpecificDocuments/tabid/92/Default.aspx</v>
      </c>
      <c r="U637" s="3"/>
    </row>
    <row r="638" spans="1:21" ht="60" x14ac:dyDescent="0.25">
      <c r="A638" s="15" t="str">
        <v>McDowell County Commission on Aging</v>
      </c>
      <c r="B638" s="15" t="str">
        <v>OAA Title IIIB Services</v>
      </c>
      <c r="C638" s="15" t="str">
        <v>Information/Referral</v>
      </c>
      <c r="D638" s="15" t="str">
        <v>None</v>
      </c>
      <c r="E638" s="15" t="str">
        <v>None</v>
      </c>
      <c r="F638" s="15" t="str">
        <v>None</v>
      </c>
      <c r="G638" s="15" t="str">
        <v>McDowell</v>
      </c>
      <c r="H638" s="15" t="str">
        <v>*Required - Please Make a Selection*</v>
      </c>
      <c r="I638" s="15" t="str">
        <v>http://www.wvseniorservices.gov/DocumentCenter/ProgramSpecificDocuments/tabid/92/Default.aspx</v>
      </c>
      <c r="U638" s="3"/>
    </row>
    <row r="639" spans="1:21" ht="180" x14ac:dyDescent="0.25">
      <c r="A639" s="15" t="str">
        <v>McDowell County Commission on Aging</v>
      </c>
      <c r="B639" s="15" t="str">
        <v>OAA Title IIIB Services</v>
      </c>
      <c r="C639" s="15" t="str">
        <v>Personal Care</v>
      </c>
      <c r="D639" s="15" t="str">
        <v>Must complete Level 1, Level 2 and Level 3 of the SAEF. Must need “Much Assistance” or “Unable to Perform” in at least two (2) areas of ADLs on the SAEF to qualify for services.</v>
      </c>
      <c r="E63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39" s="15" t="str">
        <v>None</v>
      </c>
      <c r="G639" s="15" t="str">
        <v>McDowell</v>
      </c>
      <c r="H639" s="15" t="str">
        <v>*Required - Please Make a Selection*</v>
      </c>
      <c r="I639" s="15" t="str">
        <v>http://www.wvseniorservices.gov/DocumentCenter/ProgramSpecificDocuments/tabid/92/Default.aspx</v>
      </c>
      <c r="U639" s="3"/>
    </row>
    <row r="640" spans="1:21" ht="60" x14ac:dyDescent="0.25">
      <c r="A640" s="15" t="str">
        <v>McDowell County Commission on Aging</v>
      </c>
      <c r="B640" s="15" t="str">
        <v>OAA Title IIIB Services</v>
      </c>
      <c r="C640" s="15" t="str">
        <v>Information/Referral</v>
      </c>
      <c r="D640" s="15" t="str">
        <v>None</v>
      </c>
      <c r="E640" s="15" t="str">
        <v>None</v>
      </c>
      <c r="F640" s="15" t="str">
        <v>None</v>
      </c>
      <c r="G640" s="15" t="str">
        <v>McDowell</v>
      </c>
      <c r="H640" s="15" t="str">
        <v>*Required - Please Make a Selection*</v>
      </c>
      <c r="I640" s="15" t="str">
        <v>http://www.wvseniorservices.gov/DocumentCenter/ProgramSpecificDocuments/tabid/92/Default.aspx</v>
      </c>
      <c r="U640" s="3"/>
    </row>
    <row r="641" spans="1:21" ht="60" x14ac:dyDescent="0.25">
      <c r="A641" s="15" t="str">
        <v>McDowell County Commission on Aging</v>
      </c>
      <c r="B641" s="15" t="str">
        <v>OAA Title IIIB Services</v>
      </c>
      <c r="C641" s="15" t="str">
        <v>Transportation</v>
      </c>
      <c r="D641" s="15" t="str">
        <v>Must complete Level 1 of the SAEF</v>
      </c>
      <c r="E641" s="15" t="str">
        <v>None</v>
      </c>
      <c r="F641" s="15" t="str">
        <v>None</v>
      </c>
      <c r="G641" s="15" t="str">
        <v>McDowell</v>
      </c>
      <c r="H641" s="15" t="str">
        <v>*Required - Please Make a Selection*</v>
      </c>
      <c r="I641" s="15" t="str">
        <v>http://www.wvseniorservices.gov/DocumentCenter/ProgramSpecificDocuments/tabid/92/Default.aspx</v>
      </c>
      <c r="U641" s="3"/>
    </row>
    <row r="642" spans="1:21" ht="150" x14ac:dyDescent="0.25">
      <c r="A642" s="15" t="str">
        <v>McDowell County Commission on Aging</v>
      </c>
      <c r="B642" s="15" t="str">
        <v>OAA Title IIIC Nutrition Services</v>
      </c>
      <c r="C642" s="15" t="str">
        <v>Nutrition - Congregate Meals</v>
      </c>
      <c r="D64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4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42" s="15" t="str">
        <v>None</v>
      </c>
      <c r="G642" s="15" t="str">
        <v>McDowell</v>
      </c>
      <c r="H642" s="15" t="str">
        <v>*Required - Please Make a Selection*</v>
      </c>
      <c r="I642" s="15" t="str">
        <v>http://www.wvseniorservices.gov/DocumentCenter/ProgramSpecificDocuments/tabid/92/Default.aspx</v>
      </c>
      <c r="U642" s="3"/>
    </row>
    <row r="643" spans="1:21" ht="360" x14ac:dyDescent="0.25">
      <c r="A643" s="15" t="str">
        <v>McDowell County Commission on Aging</v>
      </c>
      <c r="B643" s="15" t="str">
        <v>OAA Title IIIC Nutrition Services</v>
      </c>
      <c r="C643" s="15" t="str">
        <v>Nutrition - Home Delivered Meals</v>
      </c>
      <c r="D64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4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43" s="15" t="str">
        <v>None</v>
      </c>
      <c r="G643" s="15" t="str">
        <v>McDowell</v>
      </c>
      <c r="H643" s="15" t="str">
        <v>*Required - Please Make a Selection*</v>
      </c>
      <c r="I643" s="15" t="str">
        <v>http://www.wvseniorservices.gov/DocumentCenter/ProgramSpecificDocuments/tabid/92/Default.aspx</v>
      </c>
      <c r="U643" s="3"/>
    </row>
    <row r="644" spans="1:21" ht="60" x14ac:dyDescent="0.25">
      <c r="A644" s="15" t="str">
        <v>McDowell County Commission on Aging</v>
      </c>
      <c r="B644" s="15" t="str">
        <v>OAA Title IIIC Nutrition Services</v>
      </c>
      <c r="C644" s="15" t="str">
        <v>Nutrition - Education</v>
      </c>
      <c r="D644" s="15" t="str">
        <v>A fully completed SAEF (the SAEF you completed for the meal service) is 
required.</v>
      </c>
      <c r="E644" s="15" t="str">
        <v>None</v>
      </c>
      <c r="F644" s="15" t="str">
        <v>None</v>
      </c>
      <c r="G644" s="15" t="str">
        <v>McDowell</v>
      </c>
      <c r="H644" s="15" t="str">
        <v>*Required - Please Make a Selection*</v>
      </c>
      <c r="I644" s="15" t="str">
        <v>http://www.wvseniorservices.gov/DocumentCenter/ProgramSpecificDocuments/tabid/92/Default.aspx</v>
      </c>
      <c r="U644" s="3"/>
    </row>
    <row r="645" spans="1:21" ht="60" x14ac:dyDescent="0.25">
      <c r="A645" s="15" t="str">
        <v>McDowell County Commission on Aging</v>
      </c>
      <c r="B645" s="15" t="str">
        <v>OAA Title IIID Evidence-Based Disease Prevention and Health Promotion Services</v>
      </c>
      <c r="C645" s="15" t="str">
        <v>Group Physical Activity (Bingocize/Drums Alive/Tai Chi/Walk with Ease)</v>
      </c>
      <c r="D645" s="15" t="str">
        <v>Must complete Level 1 of the SAEF</v>
      </c>
      <c r="E645" s="15" t="str">
        <v>None</v>
      </c>
      <c r="F645" s="15" t="str">
        <v>None</v>
      </c>
      <c r="G645" s="15" t="str">
        <v>McDowell</v>
      </c>
      <c r="H645" s="15" t="str">
        <v>*Required - Please Make a Selection*</v>
      </c>
      <c r="I645" s="15" t="str">
        <v>http://www.wvseniorservices.gov/DocumentCenter/ProgramSpecificDocuments/tabid/92/Default.aspx</v>
      </c>
      <c r="U645" s="3"/>
    </row>
    <row r="646" spans="1:21" ht="105" x14ac:dyDescent="0.25">
      <c r="A646" s="15" t="str">
        <v>Monroe County Council on Aging</v>
      </c>
      <c r="B646" s="15" t="str">
        <v>LIGHTHOUSE IN-HOME SERVICES (includes LIFE LIGHTHOUSE SERVICES)</v>
      </c>
      <c r="C646" s="15" t="str">
        <v>Personal Care, Food Assistance, Chore or Homemaker Services</v>
      </c>
      <c r="D646" s="15" t="str">
        <v>2+ ADLs via assessment</v>
      </c>
      <c r="E646"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46" s="15" t="str">
        <v>Lighthouse is designed to assist those seniors who have functional needs in their homes, but whose income or assets disqualify them for Medicaid services</v>
      </c>
      <c r="G646" s="15" t="str">
        <v>Monroe</v>
      </c>
      <c r="H646" s="15" t="str">
        <v>*Required - Please Make a Selection*</v>
      </c>
      <c r="I646" s="15" t="str">
        <v>http://www.wvseniorservices.gov/HelpatHome/Lighthouse/tabid/74/Default.aspx</v>
      </c>
      <c r="U646" s="3"/>
    </row>
    <row r="647" spans="1:21" ht="180" x14ac:dyDescent="0.25">
      <c r="A647" s="15" t="str">
        <v>Monroe County Council on Aging</v>
      </c>
      <c r="B647" s="15" t="str">
        <v>OAA Title IIIB Services</v>
      </c>
      <c r="C647" s="15" t="str">
        <v>Adult Day Care</v>
      </c>
      <c r="D647" s="15" t="str">
        <v>Must complete Level 1, Level 2 and Level 3 of the SAEF. Must need “Much Assistance” or “Unable to Perform” in at least two (2) ADL/IADL areas on the SAEF to qualify for services.</v>
      </c>
      <c r="E64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47" s="15" t="str">
        <v>None</v>
      </c>
      <c r="G647" s="15" t="str">
        <v>Monroe</v>
      </c>
      <c r="H647" s="15" t="str">
        <v>*Required - Please Make a Selection*</v>
      </c>
      <c r="I647" s="15" t="str">
        <v>http://www.wvseniorservices.gov/DocumentCenter/ProgramSpecificDocuments/tabid/92/Default.aspx</v>
      </c>
      <c r="U647" s="3"/>
    </row>
    <row r="648" spans="1:21" ht="75" x14ac:dyDescent="0.25">
      <c r="A648" s="15" t="str">
        <v>Monroe County Council on Aging</v>
      </c>
      <c r="B648" s="15" t="str">
        <v>OAA Title IIIB Services</v>
      </c>
      <c r="C648" s="15" t="str">
        <v>Transportation</v>
      </c>
      <c r="D648" s="15" t="str">
        <v>Must complete Level 1 and Level 2 of the SAEF. Must indicate the need for hands on assistance with transportation on the SAEF (Question: “Does the service recipient need hands on assistance with transportation?”, Level 2) to qualify for services.</v>
      </c>
      <c r="E648" s="15" t="str">
        <v>None</v>
      </c>
      <c r="F648" s="15" t="str">
        <v>None</v>
      </c>
      <c r="G648" s="15" t="str">
        <v>Monroe</v>
      </c>
      <c r="H648" s="15" t="str">
        <v>*Required - Please Make a Selection*</v>
      </c>
      <c r="I648" s="15" t="str">
        <v>http://www.wvseniorservices.gov/DocumentCenter/ProgramSpecificDocuments/tabid/92/Default.aspx</v>
      </c>
      <c r="U648" s="3"/>
    </row>
    <row r="649" spans="1:21" ht="180" x14ac:dyDescent="0.25">
      <c r="A649" s="15" t="str">
        <v>Monroe County Council on Aging</v>
      </c>
      <c r="B649" s="15" t="str">
        <v>OAA Title IIIB Services</v>
      </c>
      <c r="C649" s="15" t="str">
        <v>Chore or Homemaker Services</v>
      </c>
      <c r="D649" s="15" t="str">
        <v>Must complete Level 1, Level 2 and Level 3 of the SAEF. Must need “Much Assistance” or “Unable to Perform” on IADL question #6, Heavy Housework on the SAEF to qualify for services.</v>
      </c>
      <c r="E64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49" s="15" t="str">
        <v>None</v>
      </c>
      <c r="G649" s="15" t="str">
        <v>Monroe</v>
      </c>
      <c r="H649" s="15" t="str">
        <v>*Required - Please Make a Selection*</v>
      </c>
      <c r="I649" s="15" t="str">
        <v>http://www.wvseniorservices.gov/DocumentCenter/ProgramSpecificDocuments/tabid/92/Default.aspx</v>
      </c>
      <c r="U649" s="3"/>
    </row>
    <row r="650" spans="1:21" ht="45" x14ac:dyDescent="0.25">
      <c r="A650" s="15" t="str">
        <v>Monroe County Council on Aging</v>
      </c>
      <c r="B650" s="15" t="str">
        <v>OAA Title IIIB Services</v>
      </c>
      <c r="C650" s="15" t="str">
        <v>Group Support Activities</v>
      </c>
      <c r="D650" s="15" t="str">
        <v>A fully completed SAEF (Level 1) is required to enter the service recipient in SAMS. Group client support is entered as a group service in SAMS.</v>
      </c>
      <c r="E650" s="15" t="str">
        <v>None</v>
      </c>
      <c r="F650" s="15" t="str">
        <v>None</v>
      </c>
      <c r="G650" s="15" t="str">
        <v>Monroe</v>
      </c>
      <c r="H650" s="15" t="str">
        <v>*Required - Please Make a Selection*</v>
      </c>
      <c r="I650" s="15" t="str">
        <v>http://www.wvseniorservices.gov/DocumentCenter/ProgramSpecificDocuments/tabid/92/Default.aspx</v>
      </c>
      <c r="U650" s="3"/>
    </row>
    <row r="651" spans="1:21" ht="180" x14ac:dyDescent="0.25">
      <c r="A651" s="15" t="str">
        <v>Monroe County Council on Aging</v>
      </c>
      <c r="B651" s="15" t="str">
        <v>OAA Title IIIB Services</v>
      </c>
      <c r="C651" s="15" t="str">
        <v>Chore or Homemaker Services</v>
      </c>
      <c r="D651" s="15" t="str">
        <v>Must complete Level 1, Level 2 and Level 3 of the SAEF. Must need “Much Assistance” or “Unable to Perform” on IADL question #3, Shopping and/or IADL question #4, Light Housekeeping on the SAEF to qualify for services.</v>
      </c>
      <c r="E65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51" s="15" t="str">
        <v>None</v>
      </c>
      <c r="G651" s="15" t="str">
        <v>Monroe</v>
      </c>
      <c r="H651" s="15" t="str">
        <v>*Required - Please Make a Selection*</v>
      </c>
      <c r="I651" s="15" t="str">
        <v>http://www.wvseniorservices.gov/DocumentCenter/ProgramSpecificDocuments/tabid/92/Default.aspx</v>
      </c>
      <c r="U651" s="3"/>
    </row>
    <row r="652" spans="1:21" ht="45" x14ac:dyDescent="0.25">
      <c r="A652" s="15" t="str">
        <v>Monroe County Council on Aging</v>
      </c>
      <c r="B652" s="15" t="str">
        <v>OAA Title IIIB Services</v>
      </c>
      <c r="C652" s="15" t="str">
        <v>Case Coordination/Management/Person-Centered Planning</v>
      </c>
      <c r="D652" s="15" t="str">
        <v>None</v>
      </c>
      <c r="E652" s="15" t="str">
        <v>None</v>
      </c>
      <c r="F652" s="15" t="str">
        <v>None</v>
      </c>
      <c r="G652" s="15" t="str">
        <v>Monroe</v>
      </c>
      <c r="H652" s="15" t="str">
        <v>*Required - Please Make a Selection*</v>
      </c>
      <c r="I652" s="15" t="str">
        <v>http://www.wvseniorservices.gov/DocumentCenter/ProgramSpecificDocuments/tabid/92/Default.aspx</v>
      </c>
      <c r="U652" s="3"/>
    </row>
    <row r="653" spans="1:21" ht="45" x14ac:dyDescent="0.25">
      <c r="A653" s="15" t="str">
        <v>Monroe County Council on Aging</v>
      </c>
      <c r="B653" s="15" t="str">
        <v>OAA Title IIIB Services</v>
      </c>
      <c r="C653" s="15" t="str">
        <v>Information/Referral</v>
      </c>
      <c r="D653" s="15" t="str">
        <v>None</v>
      </c>
      <c r="E653" s="15" t="str">
        <v>None</v>
      </c>
      <c r="F653" s="15" t="str">
        <v>None</v>
      </c>
      <c r="G653" s="15" t="str">
        <v>Monroe</v>
      </c>
      <c r="H653" s="15" t="str">
        <v>*Required - Please Make a Selection*</v>
      </c>
      <c r="I653" s="15" t="str">
        <v>http://www.wvseniorservices.gov/DocumentCenter/ProgramSpecificDocuments/tabid/92/Default.aspx</v>
      </c>
      <c r="U653" s="3"/>
    </row>
    <row r="654" spans="1:21" ht="45" x14ac:dyDescent="0.25">
      <c r="A654" s="15" t="str">
        <v>Monroe County Council on Aging</v>
      </c>
      <c r="B654" s="15" t="str">
        <v>OAA Title IIIB Services</v>
      </c>
      <c r="C654" s="15" t="str">
        <v>Legal</v>
      </c>
      <c r="D654" s="15" t="str">
        <v>None</v>
      </c>
      <c r="E654" s="15" t="str">
        <v>None</v>
      </c>
      <c r="F654" s="15" t="str">
        <v>None</v>
      </c>
      <c r="G654" s="15" t="str">
        <v>Monroe</v>
      </c>
      <c r="H654" s="15" t="str">
        <v>*Required - Please Make a Selection*</v>
      </c>
      <c r="I654" s="15" t="str">
        <v>http://www.wvseniorservices.gov/DocumentCenter/ProgramSpecificDocuments/tabid/92/Default.aspx</v>
      </c>
      <c r="U654" s="3"/>
    </row>
    <row r="655" spans="1:21" ht="45" x14ac:dyDescent="0.25">
      <c r="A655" s="15" t="str">
        <v>Monroe County Council on Aging</v>
      </c>
      <c r="B655" s="15" t="str">
        <v>OAA Title IIIB Services</v>
      </c>
      <c r="C655" s="15" t="str">
        <v>Information/Referral</v>
      </c>
      <c r="D655" s="15" t="str">
        <v>None</v>
      </c>
      <c r="E655" s="15" t="str">
        <v>None</v>
      </c>
      <c r="F655" s="15" t="str">
        <v>None</v>
      </c>
      <c r="G655" s="15" t="str">
        <v>Monroe</v>
      </c>
      <c r="H655" s="15" t="str">
        <v>*Required - Please Make a Selection*</v>
      </c>
      <c r="I655" s="15" t="str">
        <v>http://www.wvseniorservices.gov/DocumentCenter/ProgramSpecificDocuments/tabid/92/Default.aspx</v>
      </c>
      <c r="U655" s="3"/>
    </row>
    <row r="656" spans="1:21" ht="180" x14ac:dyDescent="0.25">
      <c r="A656" s="15" t="str">
        <v>Monroe County Council on Aging</v>
      </c>
      <c r="B656" s="15" t="str">
        <v>OAA Title IIIB Services</v>
      </c>
      <c r="C656" s="15" t="str">
        <v>Personal Care</v>
      </c>
      <c r="D656" s="15" t="str">
        <v>Must complete Level 1, Level 2 and Level 3 of the SAEF. Must need “Much Assistance” or “Unable to Perform” in at least two (2) areas of ADLs on the SAEF to qualify for services.</v>
      </c>
      <c r="E65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56" s="15" t="str">
        <v>None</v>
      </c>
      <c r="G656" s="15" t="str">
        <v>Monroe</v>
      </c>
      <c r="H656" s="15" t="str">
        <v>*Required - Please Make a Selection*</v>
      </c>
      <c r="I656" s="15" t="str">
        <v>http://www.wvseniorservices.gov/DocumentCenter/ProgramSpecificDocuments/tabid/92/Default.aspx</v>
      </c>
      <c r="U656" s="3"/>
    </row>
    <row r="657" spans="1:21" ht="45" x14ac:dyDescent="0.25">
      <c r="A657" s="15" t="str">
        <v>Monroe County Council on Aging</v>
      </c>
      <c r="B657" s="15" t="str">
        <v>OAA Title IIIB Services</v>
      </c>
      <c r="C657" s="15" t="str">
        <v>Information/Referral</v>
      </c>
      <c r="D657" s="15" t="str">
        <v>None</v>
      </c>
      <c r="E657" s="15" t="str">
        <v>None</v>
      </c>
      <c r="F657" s="15" t="str">
        <v>None</v>
      </c>
      <c r="G657" s="15" t="str">
        <v>Monroe</v>
      </c>
      <c r="H657" s="15" t="str">
        <v>*Required - Please Make a Selection*</v>
      </c>
      <c r="I657" s="15" t="str">
        <v>http://www.wvseniorservices.gov/DocumentCenter/ProgramSpecificDocuments/tabid/92/Default.aspx</v>
      </c>
      <c r="U657" s="3"/>
    </row>
    <row r="658" spans="1:21" ht="45" x14ac:dyDescent="0.25">
      <c r="A658" s="15" t="str">
        <v>Monroe County Council on Aging</v>
      </c>
      <c r="B658" s="15" t="str">
        <v>OAA Title IIIB Services</v>
      </c>
      <c r="C658" s="15" t="str">
        <v>Transportation</v>
      </c>
      <c r="D658" s="15" t="str">
        <v>Must complete Level 1 of the SAEF</v>
      </c>
      <c r="E658" s="15" t="str">
        <v>None</v>
      </c>
      <c r="F658" s="15" t="str">
        <v>None</v>
      </c>
      <c r="G658" s="15" t="str">
        <v>Monroe</v>
      </c>
      <c r="H658" s="15" t="str">
        <v>*Required - Please Make a Selection*</v>
      </c>
      <c r="I658" s="15" t="str">
        <v>http://www.wvseniorservices.gov/DocumentCenter/ProgramSpecificDocuments/tabid/92/Default.aspx</v>
      </c>
      <c r="U658" s="3"/>
    </row>
    <row r="659" spans="1:21" ht="150" x14ac:dyDescent="0.25">
      <c r="A659" s="15" t="str">
        <v>Monroe County Council on Aging</v>
      </c>
      <c r="B659" s="15" t="str">
        <v>OAA Title IIIC Nutrition Services</v>
      </c>
      <c r="C659" s="15" t="str">
        <v>Nutrition - Congregate Meals</v>
      </c>
      <c r="D659"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5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59" s="15" t="str">
        <v>None</v>
      </c>
      <c r="G659" s="15" t="str">
        <v>Monroe</v>
      </c>
      <c r="H659" s="15" t="str">
        <v>*Required - Please Make a Selection*</v>
      </c>
      <c r="I659" s="15" t="str">
        <v>http://www.wvseniorservices.gov/DocumentCenter/ProgramSpecificDocuments/tabid/92/Default.aspx</v>
      </c>
      <c r="U659" s="3"/>
    </row>
    <row r="660" spans="1:21" ht="360" x14ac:dyDescent="0.25">
      <c r="A660" s="15" t="str">
        <v>Monroe County Council on Aging</v>
      </c>
      <c r="B660" s="15" t="str">
        <v>OAA Title IIIC Nutrition Services</v>
      </c>
      <c r="C660" s="15" t="str">
        <v>Nutrition - Home Delivered Meals</v>
      </c>
      <c r="D660"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6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60" s="15" t="str">
        <v>None</v>
      </c>
      <c r="G660" s="15" t="str">
        <v>Monroe</v>
      </c>
      <c r="H660" s="15" t="str">
        <v>*Required - Please Make a Selection*</v>
      </c>
      <c r="I660" s="15" t="str">
        <v>http://www.wvseniorservices.gov/DocumentCenter/ProgramSpecificDocuments/tabid/92/Default.aspx</v>
      </c>
      <c r="U660" s="3"/>
    </row>
    <row r="661" spans="1:21" ht="45" x14ac:dyDescent="0.25">
      <c r="A661" s="15" t="str">
        <v>Monroe County Council on Aging</v>
      </c>
      <c r="B661" s="15" t="str">
        <v>OAA Title IIIC Nutrition Services</v>
      </c>
      <c r="C661" s="15" t="str">
        <v>Nutrition - Education</v>
      </c>
      <c r="D661" s="15" t="str">
        <v>A fully completed SAEF (the SAEF you completed for the meal service) is 
required.</v>
      </c>
      <c r="E661" s="15" t="str">
        <v>None</v>
      </c>
      <c r="F661" s="15" t="str">
        <v>None</v>
      </c>
      <c r="G661" s="15" t="str">
        <v>Monroe</v>
      </c>
      <c r="H661" s="15" t="str">
        <v>*Required - Please Make a Selection*</v>
      </c>
      <c r="I661" s="15" t="str">
        <v>http://www.wvseniorservices.gov/DocumentCenter/ProgramSpecificDocuments/tabid/92/Default.aspx</v>
      </c>
      <c r="U661" s="3"/>
    </row>
    <row r="662" spans="1:21" ht="105" x14ac:dyDescent="0.25">
      <c r="A662" s="15" t="str">
        <v>Nicholas Community Action Partnership, Inc.</v>
      </c>
      <c r="B662" s="15" t="str">
        <v>LIGHTHOUSE IN-HOME SERVICES (includes LIFE LIGHTHOUSE SERVICES)</v>
      </c>
      <c r="C662" s="15" t="str">
        <v>Personal Care, Food Assistance, Chore or Homemaker Services</v>
      </c>
      <c r="D662" s="15" t="str">
        <v>2+ ADLs via assessment</v>
      </c>
      <c r="E66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62" s="15" t="str">
        <v>Lighthouse is designed to assist those seniors who have functional needs in their homes, but whose income or assets disqualify them for Medicaid services</v>
      </c>
      <c r="G662" s="15" t="str">
        <v>Nicholas</v>
      </c>
      <c r="H662" s="15" t="str">
        <v>*Required - Please Make a Selection*</v>
      </c>
      <c r="I662" s="15" t="str">
        <v>http://www.wvseniorservices.gov/HelpatHome/Lighthouse/tabid/74/Default.aspx</v>
      </c>
      <c r="U662" s="3"/>
    </row>
    <row r="663" spans="1:21" ht="180" x14ac:dyDescent="0.25">
      <c r="A663" s="15" t="str">
        <v>Nicholas Community Action Partnership, Inc.</v>
      </c>
      <c r="B663" s="15" t="str">
        <v>OAA Title IIIB Services</v>
      </c>
      <c r="C663" s="15" t="str">
        <v>Adult Day Care</v>
      </c>
      <c r="D663" s="15" t="str">
        <v>Must complete Level 1, Level 2 and Level 3 of the SAEF. Must need “Much Assistance” or “Unable to Perform” in at least two (2) ADL/IADL areas on the SAEF to qualify for services.</v>
      </c>
      <c r="E66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63" s="15" t="str">
        <v>None</v>
      </c>
      <c r="G663" s="15" t="str">
        <v>Nicholas</v>
      </c>
      <c r="H663" s="15" t="str">
        <v>*Required - Please Make a Selection*</v>
      </c>
      <c r="I663" s="15" t="str">
        <v>http://www.wvseniorservices.gov/DocumentCenter/ProgramSpecificDocuments/tabid/92/Default.aspx</v>
      </c>
      <c r="U663" s="3"/>
    </row>
    <row r="664" spans="1:21" ht="75" x14ac:dyDescent="0.25">
      <c r="A664" s="15" t="str">
        <v>Nicholas Community Action Partnership, Inc.</v>
      </c>
      <c r="B664" s="15" t="str">
        <v>OAA Title IIIB Services</v>
      </c>
      <c r="C664" s="15" t="str">
        <v>Transportation</v>
      </c>
      <c r="D664" s="15" t="str">
        <v>Must complete Level 1 and Level 2 of the SAEF. Must indicate the need for hands on assistance with transportation on the SAEF (Question: “Does the service recipient need hands on assistance with transportation?”, Level 2) to qualify for services.</v>
      </c>
      <c r="E664" s="15" t="str">
        <v>None</v>
      </c>
      <c r="F664" s="15" t="str">
        <v>None</v>
      </c>
      <c r="G664" s="15" t="str">
        <v>Nicholas</v>
      </c>
      <c r="H664" s="15" t="str">
        <v>*Required - Please Make a Selection*</v>
      </c>
      <c r="I664" s="15" t="str">
        <v>http://www.wvseniorservices.gov/DocumentCenter/ProgramSpecificDocuments/tabid/92/Default.aspx</v>
      </c>
      <c r="U664" s="3"/>
    </row>
    <row r="665" spans="1:21" ht="180" x14ac:dyDescent="0.25">
      <c r="A665" s="15" t="str">
        <v>Nicholas Community Action Partnership, Inc.</v>
      </c>
      <c r="B665" s="15" t="str">
        <v>OAA Title IIIB Services</v>
      </c>
      <c r="C665" s="15" t="str">
        <v>Chore or Homemaker Services</v>
      </c>
      <c r="D665" s="15" t="str">
        <v>Must complete Level 1, Level 2 and Level 3 of the SAEF. Must need “Much Assistance” or “Unable to Perform” on IADL question #6, Heavy Housework on the SAEF to qualify for services.</v>
      </c>
      <c r="E66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65" s="15" t="str">
        <v>None</v>
      </c>
      <c r="G665" s="15" t="str">
        <v>Nicholas</v>
      </c>
      <c r="H665" s="15" t="str">
        <v>*Required - Please Make a Selection*</v>
      </c>
      <c r="I665" s="15" t="str">
        <v>http://www.wvseniorservices.gov/DocumentCenter/ProgramSpecificDocuments/tabid/92/Default.aspx</v>
      </c>
      <c r="U665" s="3"/>
    </row>
    <row r="666" spans="1:21" ht="60" x14ac:dyDescent="0.25">
      <c r="A666" s="15" t="str">
        <v>Nicholas Community Action Partnership, Inc.</v>
      </c>
      <c r="B666" s="15" t="str">
        <v>OAA Title IIIB Services</v>
      </c>
      <c r="C666" s="15" t="str">
        <v>Group Support Activities</v>
      </c>
      <c r="D666" s="15" t="str">
        <v>A fully completed SAEF (Level 1) is required to enter the service recipient in SAMS. Group client support is entered as a group service in SAMS.</v>
      </c>
      <c r="E666" s="15" t="str">
        <v>None</v>
      </c>
      <c r="F666" s="15" t="str">
        <v>None</v>
      </c>
      <c r="G666" s="15" t="str">
        <v>Nicholas</v>
      </c>
      <c r="H666" s="15" t="str">
        <v>*Required - Please Make a Selection*</v>
      </c>
      <c r="I666" s="15" t="str">
        <v>http://www.wvseniorservices.gov/DocumentCenter/ProgramSpecificDocuments/tabid/92/Default.aspx</v>
      </c>
      <c r="U666" s="3"/>
    </row>
    <row r="667" spans="1:21" ht="180" x14ac:dyDescent="0.25">
      <c r="A667" s="15" t="str">
        <v>Nicholas Community Action Partnership, Inc.</v>
      </c>
      <c r="B667" s="15" t="str">
        <v>OAA Title IIIB Services</v>
      </c>
      <c r="C667" s="15" t="str">
        <v>Chore or Homemaker Services</v>
      </c>
      <c r="D667" s="15" t="str">
        <v>Must complete Level 1, Level 2 and Level 3 of the SAEF. Must need “Much Assistance” or “Unable to Perform” on IADL question #3, Shopping and/or IADL question #4, Light Housekeeping on the SAEF to qualify for services.</v>
      </c>
      <c r="E66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67" s="15" t="str">
        <v>None</v>
      </c>
      <c r="G667" s="15" t="str">
        <v>Nicholas</v>
      </c>
      <c r="H667" s="15" t="str">
        <v>*Required - Please Make a Selection*</v>
      </c>
      <c r="I667" s="15" t="str">
        <v>http://www.wvseniorservices.gov/DocumentCenter/ProgramSpecificDocuments/tabid/92/Default.aspx</v>
      </c>
      <c r="U667" s="3"/>
    </row>
    <row r="668" spans="1:21" ht="60" x14ac:dyDescent="0.25">
      <c r="A668" s="15" t="str">
        <v>Nicholas Community Action Partnership, Inc.</v>
      </c>
      <c r="B668" s="15" t="str">
        <v>OAA Title IIIB Services</v>
      </c>
      <c r="C668" s="15" t="str">
        <v>Case Coordination/Management/Person-Centered Planning</v>
      </c>
      <c r="D668" s="15" t="str">
        <v>None</v>
      </c>
      <c r="E668" s="15" t="str">
        <v>None</v>
      </c>
      <c r="F668" s="15" t="str">
        <v>None</v>
      </c>
      <c r="G668" s="15" t="str">
        <v>Nicholas</v>
      </c>
      <c r="H668" s="15" t="str">
        <v>*Required - Please Make a Selection*</v>
      </c>
      <c r="I668" s="15" t="str">
        <v>http://www.wvseniorservices.gov/DocumentCenter/ProgramSpecificDocuments/tabid/92/Default.aspx</v>
      </c>
      <c r="U668" s="3"/>
    </row>
    <row r="669" spans="1:21" ht="60" x14ac:dyDescent="0.25">
      <c r="A669" s="15" t="str">
        <v>Nicholas Community Action Partnership, Inc.</v>
      </c>
      <c r="B669" s="15" t="str">
        <v>OAA Title IIIB Services</v>
      </c>
      <c r="C669" s="15" t="str">
        <v>Information/Referral</v>
      </c>
      <c r="D669" s="15" t="str">
        <v>None</v>
      </c>
      <c r="E669" s="15" t="str">
        <v>None</v>
      </c>
      <c r="F669" s="15" t="str">
        <v>None</v>
      </c>
      <c r="G669" s="15" t="str">
        <v>Nicholas</v>
      </c>
      <c r="H669" s="15" t="str">
        <v>*Required - Please Make a Selection*</v>
      </c>
      <c r="I669" s="15" t="str">
        <v>http://www.wvseniorservices.gov/DocumentCenter/ProgramSpecificDocuments/tabid/92/Default.aspx</v>
      </c>
      <c r="U669" s="3"/>
    </row>
    <row r="670" spans="1:21" ht="60" x14ac:dyDescent="0.25">
      <c r="A670" s="15" t="str">
        <v>Nicholas Community Action Partnership, Inc.</v>
      </c>
      <c r="B670" s="15" t="str">
        <v>OAA Title IIIB Services</v>
      </c>
      <c r="C670" s="15" t="str">
        <v>Legal</v>
      </c>
      <c r="D670" s="15" t="str">
        <v>None</v>
      </c>
      <c r="E670" s="15" t="str">
        <v>None</v>
      </c>
      <c r="F670" s="15" t="str">
        <v>None</v>
      </c>
      <c r="G670" s="15" t="str">
        <v>Nicholas</v>
      </c>
      <c r="H670" s="15" t="str">
        <v>*Required - Please Make a Selection*</v>
      </c>
      <c r="I670" s="15" t="str">
        <v>http://www.wvseniorservices.gov/DocumentCenter/ProgramSpecificDocuments/tabid/92/Default.aspx</v>
      </c>
      <c r="U670" s="3"/>
    </row>
    <row r="671" spans="1:21" ht="60" x14ac:dyDescent="0.25">
      <c r="A671" s="15" t="str">
        <v>Nicholas Community Action Partnership, Inc.</v>
      </c>
      <c r="B671" s="15" t="str">
        <v>OAA Title IIIB Services</v>
      </c>
      <c r="C671" s="15" t="str">
        <v>Information/Referral</v>
      </c>
      <c r="D671" s="15" t="str">
        <v>None</v>
      </c>
      <c r="E671" s="15" t="str">
        <v>None</v>
      </c>
      <c r="F671" s="15" t="str">
        <v>None</v>
      </c>
      <c r="G671" s="15" t="str">
        <v>Nicholas</v>
      </c>
      <c r="H671" s="15" t="str">
        <v>*Required - Please Make a Selection*</v>
      </c>
      <c r="I671" s="15" t="str">
        <v>http://www.wvseniorservices.gov/DocumentCenter/ProgramSpecificDocuments/tabid/92/Default.aspx</v>
      </c>
      <c r="U671" s="3"/>
    </row>
    <row r="672" spans="1:21" ht="180" x14ac:dyDescent="0.25">
      <c r="A672" s="15" t="str">
        <v>Nicholas Community Action Partnership, Inc.</v>
      </c>
      <c r="B672" s="15" t="str">
        <v>OAA Title IIIB Services</v>
      </c>
      <c r="C672" s="15" t="str">
        <v>Personal Care</v>
      </c>
      <c r="D672" s="15" t="str">
        <v>Must complete Level 1, Level 2 and Level 3 of the SAEF. Must need “Much Assistance” or “Unable to Perform” in at least two (2) areas of ADLs on the SAEF to qualify for services.</v>
      </c>
      <c r="E67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72" s="15" t="str">
        <v>None</v>
      </c>
      <c r="G672" s="15" t="str">
        <v>Nicholas</v>
      </c>
      <c r="H672" s="15" t="str">
        <v>*Required - Please Make a Selection*</v>
      </c>
      <c r="I672" s="15" t="str">
        <v>http://www.wvseniorservices.gov/DocumentCenter/ProgramSpecificDocuments/tabid/92/Default.aspx</v>
      </c>
      <c r="U672" s="3"/>
    </row>
    <row r="673" spans="1:21" ht="60" x14ac:dyDescent="0.25">
      <c r="A673" s="15" t="str">
        <v>Nicholas Community Action Partnership, Inc.</v>
      </c>
      <c r="B673" s="15" t="str">
        <v>OAA Title IIIB Services</v>
      </c>
      <c r="C673" s="15" t="str">
        <v>Information/Referral</v>
      </c>
      <c r="D673" s="15" t="str">
        <v>None</v>
      </c>
      <c r="E673" s="15" t="str">
        <v>None</v>
      </c>
      <c r="F673" s="15" t="str">
        <v>None</v>
      </c>
      <c r="G673" s="15" t="str">
        <v>Nicholas</v>
      </c>
      <c r="H673" s="15" t="str">
        <v>*Required - Please Make a Selection*</v>
      </c>
      <c r="I673" s="15" t="str">
        <v>http://www.wvseniorservices.gov/DocumentCenter/ProgramSpecificDocuments/tabid/92/Default.aspx</v>
      </c>
      <c r="U673" s="3"/>
    </row>
    <row r="674" spans="1:21" ht="60" x14ac:dyDescent="0.25">
      <c r="A674" s="15" t="str">
        <v>Nicholas Community Action Partnership, Inc.</v>
      </c>
      <c r="B674" s="15" t="str">
        <v>OAA Title IIIB Services</v>
      </c>
      <c r="C674" s="15" t="str">
        <v>Transportation</v>
      </c>
      <c r="D674" s="15" t="str">
        <v>Must complete Level 1 of the SAEF</v>
      </c>
      <c r="E674" s="15" t="str">
        <v>None</v>
      </c>
      <c r="F674" s="15" t="str">
        <v>None</v>
      </c>
      <c r="G674" s="15" t="str">
        <v>Nicholas</v>
      </c>
      <c r="H674" s="15" t="str">
        <v>*Required - Please Make a Selection*</v>
      </c>
      <c r="I674" s="15" t="str">
        <v>http://www.wvseniorservices.gov/DocumentCenter/ProgramSpecificDocuments/tabid/92/Default.aspx</v>
      </c>
      <c r="U674" s="3"/>
    </row>
    <row r="675" spans="1:21" ht="150" x14ac:dyDescent="0.25">
      <c r="A675" s="15" t="str">
        <v>Nicholas Community Action Partnership, Inc.</v>
      </c>
      <c r="B675" s="15" t="str">
        <v>OAA Title IIIC Nutrition Services</v>
      </c>
      <c r="C675" s="15" t="str">
        <v>Nutrition - Congregate Meals</v>
      </c>
      <c r="D67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7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75" s="15" t="str">
        <v>None</v>
      </c>
      <c r="G675" s="15" t="str">
        <v>Nicholas</v>
      </c>
      <c r="H675" s="15" t="str">
        <v>*Required - Please Make a Selection*</v>
      </c>
      <c r="I675" s="15" t="str">
        <v>http://www.wvseniorservices.gov/DocumentCenter/ProgramSpecificDocuments/tabid/92/Default.aspx</v>
      </c>
      <c r="U675" s="3"/>
    </row>
    <row r="676" spans="1:21" ht="360" x14ac:dyDescent="0.25">
      <c r="A676" s="15" t="str">
        <v>Nicholas Community Action Partnership, Inc.</v>
      </c>
      <c r="B676" s="15" t="str">
        <v>OAA Title IIIC Nutrition Services</v>
      </c>
      <c r="C676" s="15" t="str">
        <v>Nutrition - Home Delivered Meals</v>
      </c>
      <c r="D67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7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76" s="15" t="str">
        <v>None</v>
      </c>
      <c r="G676" s="15" t="str">
        <v>Nicholas</v>
      </c>
      <c r="H676" s="15" t="str">
        <v>*Required - Please Make a Selection*</v>
      </c>
      <c r="I676" s="15" t="str">
        <v>http://www.wvseniorservices.gov/DocumentCenter/ProgramSpecificDocuments/tabid/92/Default.aspx</v>
      </c>
      <c r="U676" s="3"/>
    </row>
    <row r="677" spans="1:21" ht="60" x14ac:dyDescent="0.25">
      <c r="A677" s="15" t="str">
        <v>Nicholas Community Action Partnership, Inc.</v>
      </c>
      <c r="B677" s="15" t="str">
        <v>OAA Title IIIC Nutrition Services</v>
      </c>
      <c r="C677" s="15" t="str">
        <v>Nutrition - Education</v>
      </c>
      <c r="D677" s="15" t="str">
        <v>A fully completed SAEF (the SAEF you completed for the meal service) is 
required.</v>
      </c>
      <c r="E677" s="15" t="str">
        <v>None</v>
      </c>
      <c r="F677" s="15" t="str">
        <v>None</v>
      </c>
      <c r="G677" s="15" t="str">
        <v>Nicholas</v>
      </c>
      <c r="H677" s="15" t="str">
        <v>*Required - Please Make a Selection*</v>
      </c>
      <c r="I677" s="15" t="str">
        <v>http://www.wvseniorservices.gov/DocumentCenter/ProgramSpecificDocuments/tabid/92/Default.aspx</v>
      </c>
      <c r="U677" s="3"/>
    </row>
    <row r="678" spans="1:21" ht="105" x14ac:dyDescent="0.25">
      <c r="A678" s="15" t="str">
        <v>Pocahontas County Senior Citizens, Inc.</v>
      </c>
      <c r="B678" s="15" t="str">
        <v>LIGHTHOUSE IN-HOME SERVICES (includes LIFE LIGHTHOUSE SERVICES)</v>
      </c>
      <c r="C678" s="15" t="str">
        <v>Personal Care, Food Assistance, Chore or Homemaker Services</v>
      </c>
      <c r="D678" s="15" t="str">
        <v>2+ ADLs via assessment</v>
      </c>
      <c r="E67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78" s="15" t="str">
        <v>Lighthouse is designed to assist those seniors who have functional needs in their homes, but whose income or assets disqualify them for Medicaid services</v>
      </c>
      <c r="G678" s="15" t="str">
        <v>Pocahontas</v>
      </c>
      <c r="H678" s="15" t="str">
        <v>*Required - Please Make a Selection*</v>
      </c>
      <c r="I678" s="15" t="str">
        <v>http://www.wvseniorservices.gov/HelpatHome/Lighthouse/tabid/74/Default.aspx</v>
      </c>
      <c r="U678" s="3"/>
    </row>
    <row r="679" spans="1:21" ht="180" x14ac:dyDescent="0.25">
      <c r="A679" s="15" t="str">
        <v>Pocahontas County Senior Citizens, Inc.</v>
      </c>
      <c r="B679" s="15" t="str">
        <v>OAA Title IIIB Services</v>
      </c>
      <c r="C679" s="15" t="str">
        <v>Adult Day Care</v>
      </c>
      <c r="D679" s="15" t="str">
        <v>Must complete Level 1, Level 2 and Level 3 of the SAEF. Must need “Much Assistance” or “Unable to Perform” in at least two (2) ADL/IADL areas on the SAEF to qualify for services.</v>
      </c>
      <c r="E67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79" s="15" t="str">
        <v>None</v>
      </c>
      <c r="G679" s="15" t="str">
        <v>Pocahontas</v>
      </c>
      <c r="H679" s="15" t="str">
        <v>*Required - Please Make a Selection*</v>
      </c>
      <c r="I679" s="15" t="str">
        <v>http://www.wvseniorservices.gov/DocumentCenter/ProgramSpecificDocuments/tabid/92/Default.aspx</v>
      </c>
      <c r="U679" s="3"/>
    </row>
    <row r="680" spans="1:21" ht="75" x14ac:dyDescent="0.25">
      <c r="A680" s="15" t="str">
        <v>Pocahontas County Senior Citizens, Inc.</v>
      </c>
      <c r="B680" s="15" t="str">
        <v>OAA Title IIIB Services</v>
      </c>
      <c r="C680" s="15" t="str">
        <v>Transportation</v>
      </c>
      <c r="D680" s="15" t="str">
        <v>Must complete Level 1 and Level 2 of the SAEF. Must indicate the need for hands on assistance with transportation on the SAEF (Question: “Does the service recipient need hands on assistance with transportation?”, Level 2) to qualify for services.</v>
      </c>
      <c r="E680" s="15" t="str">
        <v>None</v>
      </c>
      <c r="F680" s="15" t="str">
        <v>None</v>
      </c>
      <c r="G680" s="15" t="str">
        <v>Pocahontas</v>
      </c>
      <c r="H680" s="15" t="str">
        <v>*Required - Please Make a Selection*</v>
      </c>
      <c r="I680" s="15" t="str">
        <v>http://www.wvseniorservices.gov/DocumentCenter/ProgramSpecificDocuments/tabid/92/Default.aspx</v>
      </c>
      <c r="U680" s="3"/>
    </row>
    <row r="681" spans="1:21" ht="180" x14ac:dyDescent="0.25">
      <c r="A681" s="15" t="str">
        <v>Pocahontas County Senior Citizens, Inc.</v>
      </c>
      <c r="B681" s="15" t="str">
        <v>OAA Title IIIB Services</v>
      </c>
      <c r="C681" s="15" t="str">
        <v>Chore or Homemaker Services</v>
      </c>
      <c r="D681" s="15" t="str">
        <v>Must complete Level 1, Level 2 and Level 3 of the SAEF. Must need “Much Assistance” or “Unable to Perform” on IADL question #6, Heavy Housework on the SAEF to qualify for services.</v>
      </c>
      <c r="E68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81" s="15" t="str">
        <v>None</v>
      </c>
      <c r="G681" s="15" t="str">
        <v>Pocahontas</v>
      </c>
      <c r="H681" s="15" t="str">
        <v>*Required - Please Make a Selection*</v>
      </c>
      <c r="I681" s="15" t="str">
        <v>http://www.wvseniorservices.gov/DocumentCenter/ProgramSpecificDocuments/tabid/92/Default.aspx</v>
      </c>
      <c r="U681" s="3"/>
    </row>
    <row r="682" spans="1:21" ht="45" x14ac:dyDescent="0.25">
      <c r="A682" s="15" t="str">
        <v>Pocahontas County Senior Citizens, Inc.</v>
      </c>
      <c r="B682" s="15" t="str">
        <v>OAA Title IIIB Services</v>
      </c>
      <c r="C682" s="15" t="str">
        <v>Group Support Activities</v>
      </c>
      <c r="D682" s="15" t="str">
        <v>A fully completed SAEF (Level 1) is required to enter the service recipient in SAMS. Group client support is entered as a group service in SAMS.</v>
      </c>
      <c r="E682" s="15" t="str">
        <v>None</v>
      </c>
      <c r="F682" s="15" t="str">
        <v>None</v>
      </c>
      <c r="G682" s="15" t="str">
        <v>Pocahontas</v>
      </c>
      <c r="H682" s="15" t="str">
        <v>*Required - Please Make a Selection*</v>
      </c>
      <c r="I682" s="15" t="str">
        <v>http://www.wvseniorservices.gov/DocumentCenter/ProgramSpecificDocuments/tabid/92/Default.aspx</v>
      </c>
      <c r="U682" s="3"/>
    </row>
    <row r="683" spans="1:21" ht="180" x14ac:dyDescent="0.25">
      <c r="A683" s="15" t="str">
        <v>Pocahontas County Senior Citizens, Inc.</v>
      </c>
      <c r="B683" s="15" t="str">
        <v>OAA Title IIIB Services</v>
      </c>
      <c r="C683" s="15" t="str">
        <v>Chore or Homemaker Services</v>
      </c>
      <c r="D683" s="15" t="str">
        <v>Must complete Level 1, Level 2 and Level 3 of the SAEF. Must need “Much Assistance” or “Unable to Perform” on IADL question #3, Shopping and/or IADL question #4, Light Housekeeping on the SAEF to qualify for services.</v>
      </c>
      <c r="E68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83" s="15" t="str">
        <v>None</v>
      </c>
      <c r="G683" s="15" t="str">
        <v>Pocahontas</v>
      </c>
      <c r="H683" s="15" t="str">
        <v>*Required - Please Make a Selection*</v>
      </c>
      <c r="I683" s="15" t="str">
        <v>http://www.wvseniorservices.gov/DocumentCenter/ProgramSpecificDocuments/tabid/92/Default.aspx</v>
      </c>
      <c r="U683" s="3"/>
    </row>
    <row r="684" spans="1:21" ht="45" x14ac:dyDescent="0.25">
      <c r="A684" s="15" t="str">
        <v>Pocahontas County Senior Citizens, Inc.</v>
      </c>
      <c r="B684" s="15" t="str">
        <v>OAA Title IIIB Services</v>
      </c>
      <c r="C684" s="15" t="str">
        <v>Case Coordination/Management/Person-Centered Planning</v>
      </c>
      <c r="D684" s="15" t="str">
        <v>None</v>
      </c>
      <c r="E684" s="15" t="str">
        <v>None</v>
      </c>
      <c r="F684" s="15" t="str">
        <v>None</v>
      </c>
      <c r="G684" s="15" t="str">
        <v>Pocahontas</v>
      </c>
      <c r="H684" s="15" t="str">
        <v>*Required - Please Make a Selection*</v>
      </c>
      <c r="I684" s="15" t="str">
        <v>http://www.wvseniorservices.gov/DocumentCenter/ProgramSpecificDocuments/tabid/92/Default.aspx</v>
      </c>
      <c r="U684" s="3"/>
    </row>
    <row r="685" spans="1:21" ht="45" x14ac:dyDescent="0.25">
      <c r="A685" s="15" t="str">
        <v>Pocahontas County Senior Citizens, Inc.</v>
      </c>
      <c r="B685" s="15" t="str">
        <v>OAA Title IIIB Services</v>
      </c>
      <c r="C685" s="15" t="str">
        <v>Information/Referral</v>
      </c>
      <c r="D685" s="15" t="str">
        <v>None</v>
      </c>
      <c r="E685" s="15" t="str">
        <v>None</v>
      </c>
      <c r="F685" s="15" t="str">
        <v>None</v>
      </c>
      <c r="G685" s="15" t="str">
        <v>Pocahontas</v>
      </c>
      <c r="H685" s="15" t="str">
        <v>*Required - Please Make a Selection*</v>
      </c>
      <c r="I685" s="15" t="str">
        <v>http://www.wvseniorservices.gov/DocumentCenter/ProgramSpecificDocuments/tabid/92/Default.aspx</v>
      </c>
      <c r="U685" s="3"/>
    </row>
    <row r="686" spans="1:21" ht="45" x14ac:dyDescent="0.25">
      <c r="A686" s="15" t="str">
        <v>Pocahontas County Senior Citizens, Inc.</v>
      </c>
      <c r="B686" s="15" t="str">
        <v>OAA Title IIIB Services</v>
      </c>
      <c r="C686" s="15" t="str">
        <v>Legal</v>
      </c>
      <c r="D686" s="15" t="str">
        <v>None</v>
      </c>
      <c r="E686" s="15" t="str">
        <v>None</v>
      </c>
      <c r="F686" s="15" t="str">
        <v>None</v>
      </c>
      <c r="G686" s="15" t="str">
        <v>Pocahontas</v>
      </c>
      <c r="H686" s="15" t="str">
        <v>*Required - Please Make a Selection*</v>
      </c>
      <c r="I686" s="15" t="str">
        <v>http://www.wvseniorservices.gov/DocumentCenter/ProgramSpecificDocuments/tabid/92/Default.aspx</v>
      </c>
      <c r="U686" s="3"/>
    </row>
    <row r="687" spans="1:21" ht="45" x14ac:dyDescent="0.25">
      <c r="A687" s="15" t="str">
        <v>Pocahontas County Senior Citizens, Inc.</v>
      </c>
      <c r="B687" s="15" t="str">
        <v>OAA Title IIIB Services</v>
      </c>
      <c r="C687" s="15" t="str">
        <v>Information/Referral</v>
      </c>
      <c r="D687" s="15" t="str">
        <v>None</v>
      </c>
      <c r="E687" s="15" t="str">
        <v>None</v>
      </c>
      <c r="F687" s="15" t="str">
        <v>None</v>
      </c>
      <c r="G687" s="15" t="str">
        <v>Pocahontas</v>
      </c>
      <c r="H687" s="15" t="str">
        <v>*Required - Please Make a Selection*</v>
      </c>
      <c r="I687" s="15" t="str">
        <v>http://www.wvseniorservices.gov/DocumentCenter/ProgramSpecificDocuments/tabid/92/Default.aspx</v>
      </c>
      <c r="U687" s="3"/>
    </row>
    <row r="688" spans="1:21" ht="180" x14ac:dyDescent="0.25">
      <c r="A688" s="15" t="str">
        <v>Pocahontas County Senior Citizens, Inc.</v>
      </c>
      <c r="B688" s="15" t="str">
        <v>OAA Title IIIB Services</v>
      </c>
      <c r="C688" s="15" t="str">
        <v>Personal Care</v>
      </c>
      <c r="D688" s="15" t="str">
        <v>Must complete Level 1, Level 2 and Level 3 of the SAEF. Must need “Much Assistance” or “Unable to Perform” in at least two (2) areas of ADLs on the SAEF to qualify for services.</v>
      </c>
      <c r="E68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88" s="15" t="str">
        <v>None</v>
      </c>
      <c r="G688" s="15" t="str">
        <v>Pocahontas</v>
      </c>
      <c r="H688" s="15" t="str">
        <v>*Required - Please Make a Selection*</v>
      </c>
      <c r="I688" s="15" t="str">
        <v>http://www.wvseniorservices.gov/DocumentCenter/ProgramSpecificDocuments/tabid/92/Default.aspx</v>
      </c>
      <c r="U688" s="3"/>
    </row>
    <row r="689" spans="1:21" ht="45" x14ac:dyDescent="0.25">
      <c r="A689" s="15" t="str">
        <v>Pocahontas County Senior Citizens, Inc.</v>
      </c>
      <c r="B689" s="15" t="str">
        <v>OAA Title IIIB Services</v>
      </c>
      <c r="C689" s="15" t="str">
        <v>Information/Referral</v>
      </c>
      <c r="D689" s="15" t="str">
        <v>None</v>
      </c>
      <c r="E689" s="15" t="str">
        <v>None</v>
      </c>
      <c r="F689" s="15" t="str">
        <v>None</v>
      </c>
      <c r="G689" s="15" t="str">
        <v>Pocahontas</v>
      </c>
      <c r="H689" s="15" t="str">
        <v>*Required - Please Make a Selection*</v>
      </c>
      <c r="I689" s="15" t="str">
        <v>http://www.wvseniorservices.gov/DocumentCenter/ProgramSpecificDocuments/tabid/92/Default.aspx</v>
      </c>
      <c r="U689" s="3"/>
    </row>
    <row r="690" spans="1:21" ht="45" x14ac:dyDescent="0.25">
      <c r="A690" s="15" t="str">
        <v>Pocahontas County Senior Citizens, Inc.</v>
      </c>
      <c r="B690" s="15" t="str">
        <v>OAA Title IIIB Services</v>
      </c>
      <c r="C690" s="15" t="str">
        <v>Transportation</v>
      </c>
      <c r="D690" s="15" t="str">
        <v>Must complete Level 1 of the SAEF</v>
      </c>
      <c r="E690" s="15" t="str">
        <v>None</v>
      </c>
      <c r="F690" s="15" t="str">
        <v>None</v>
      </c>
      <c r="G690" s="15" t="str">
        <v>Pocahontas</v>
      </c>
      <c r="H690" s="15" t="str">
        <v>*Required - Please Make a Selection*</v>
      </c>
      <c r="I690" s="15" t="str">
        <v>http://www.wvseniorservices.gov/DocumentCenter/ProgramSpecificDocuments/tabid/92/Default.aspx</v>
      </c>
      <c r="U690" s="3"/>
    </row>
    <row r="691" spans="1:21" ht="150" x14ac:dyDescent="0.25">
      <c r="A691" s="15" t="str">
        <v>Pocahontas County Senior Citizens, Inc.</v>
      </c>
      <c r="B691" s="15" t="str">
        <v>OAA Title IIIC Nutrition Services</v>
      </c>
      <c r="C691" s="15" t="str">
        <v>Nutrition - Congregate Meals</v>
      </c>
      <c r="D69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9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91" s="15" t="str">
        <v>None</v>
      </c>
      <c r="G691" s="15" t="str">
        <v>Pocahontas</v>
      </c>
      <c r="H691" s="15" t="str">
        <v>*Required - Please Make a Selection*</v>
      </c>
      <c r="I691" s="15" t="str">
        <v>http://www.wvseniorservices.gov/DocumentCenter/ProgramSpecificDocuments/tabid/92/Default.aspx</v>
      </c>
      <c r="U691" s="3"/>
    </row>
    <row r="692" spans="1:21" ht="360" x14ac:dyDescent="0.25">
      <c r="A692" s="15" t="str">
        <v>Pocahontas County Senior Citizens, Inc.</v>
      </c>
      <c r="B692" s="15" t="str">
        <v>OAA Title IIIC Nutrition Services</v>
      </c>
      <c r="C692" s="15" t="str">
        <v>Nutrition - Home Delivered Meals</v>
      </c>
      <c r="D69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9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92" s="15" t="str">
        <v>None</v>
      </c>
      <c r="G692" s="15" t="str">
        <v>Pocahontas</v>
      </c>
      <c r="H692" s="15" t="str">
        <v>*Required - Please Make a Selection*</v>
      </c>
      <c r="I692" s="15" t="str">
        <v>http://www.wvseniorservices.gov/DocumentCenter/ProgramSpecificDocuments/tabid/92/Default.aspx</v>
      </c>
      <c r="U692" s="3"/>
    </row>
    <row r="693" spans="1:21" ht="45" x14ac:dyDescent="0.25">
      <c r="A693" s="15" t="str">
        <v>Pocahontas County Senior Citizens, Inc.</v>
      </c>
      <c r="B693" s="15" t="str">
        <v>OAA Title IIIC Nutrition Services</v>
      </c>
      <c r="C693" s="15" t="str">
        <v>Nutrition - Education</v>
      </c>
      <c r="D693" s="15" t="str">
        <v>A fully completed SAEF (the SAEF you completed for the meal service) is 
required.</v>
      </c>
      <c r="E693" s="15" t="str">
        <v>None</v>
      </c>
      <c r="F693" s="15" t="str">
        <v>None</v>
      </c>
      <c r="G693" s="15" t="str">
        <v>Pocahontas</v>
      </c>
      <c r="H693" s="15" t="str">
        <v>*Required - Please Make a Selection*</v>
      </c>
      <c r="I693" s="15" t="str">
        <v>http://www.wvseniorservices.gov/DocumentCenter/ProgramSpecificDocuments/tabid/92/Default.aspx</v>
      </c>
      <c r="U693" s="3"/>
    </row>
    <row r="694" spans="1:21" ht="105" x14ac:dyDescent="0.25">
      <c r="A694" s="15" t="str">
        <v>Raleigh County Commission on Aging</v>
      </c>
      <c r="B694" s="15" t="str">
        <v>LIGHTHOUSE IN-HOME SERVICES (includes LIFE LIGHTHOUSE SERVICES)</v>
      </c>
      <c r="C694" s="15" t="str">
        <v>Personal Care, Food Assistance, Chore or Homemaker Services</v>
      </c>
      <c r="D694" s="15" t="str">
        <v>2+ ADLs via assessment</v>
      </c>
      <c r="E69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94" s="15" t="str">
        <v>Lighthouse is designed to assist those seniors who have functional needs in their homes, but whose income or assets disqualify them for Medicaid services</v>
      </c>
      <c r="G694" s="15" t="str">
        <v>Raleigh</v>
      </c>
      <c r="H694" s="15" t="str">
        <v>*Required - Please Make a Selection*</v>
      </c>
      <c r="I694" s="15" t="str">
        <v>http://www.wvseniorservices.gov/HelpatHome/Lighthouse/tabid/74/Default.aspx</v>
      </c>
      <c r="U694" s="3"/>
    </row>
    <row r="695" spans="1:21" ht="180" x14ac:dyDescent="0.25">
      <c r="A695" s="15" t="str">
        <v>Raleigh County Commission on Aging</v>
      </c>
      <c r="B695" s="15" t="str">
        <v>OAA Title IIIB Services</v>
      </c>
      <c r="C695" s="15" t="str">
        <v>Adult Day Care</v>
      </c>
      <c r="D695" s="15" t="str">
        <v>Must complete Level 1, Level 2 and Level 3 of the SAEF. Must need “Much Assistance” or “Unable to Perform” in at least two (2) ADL/IADL areas on the SAEF to qualify for services.</v>
      </c>
      <c r="E69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95" s="15" t="str">
        <v>None</v>
      </c>
      <c r="G695" s="15" t="str">
        <v>Raleigh</v>
      </c>
      <c r="H695" s="15" t="str">
        <v>*Required - Please Make a Selection*</v>
      </c>
      <c r="I695" s="15" t="str">
        <v>http://www.wvseniorservices.gov/DocumentCenter/ProgramSpecificDocuments/tabid/92/Default.aspx</v>
      </c>
      <c r="U695" s="3"/>
    </row>
    <row r="696" spans="1:21" ht="75" x14ac:dyDescent="0.25">
      <c r="A696" s="15" t="str">
        <v>Raleigh County Commission on Aging</v>
      </c>
      <c r="B696" s="15" t="str">
        <v>OAA Title IIIB Services</v>
      </c>
      <c r="C696" s="15" t="str">
        <v>Transportation</v>
      </c>
      <c r="D696" s="15" t="str">
        <v>Must complete Level 1 and Level 2 of the SAEF. Must indicate the need for hands on assistance with transportation on the SAEF (Question: “Does the service recipient need hands on assistance with transportation?”, Level 2) to qualify for services.</v>
      </c>
      <c r="E696" s="15" t="str">
        <v>None</v>
      </c>
      <c r="F696" s="15" t="str">
        <v>None</v>
      </c>
      <c r="G696" s="15" t="str">
        <v>Raleigh</v>
      </c>
      <c r="H696" s="15" t="str">
        <v>*Required - Please Make a Selection*</v>
      </c>
      <c r="I696" s="15" t="str">
        <v>http://www.wvseniorservices.gov/DocumentCenter/ProgramSpecificDocuments/tabid/92/Default.aspx</v>
      </c>
      <c r="U696" s="3"/>
    </row>
    <row r="697" spans="1:21" ht="180" x14ac:dyDescent="0.25">
      <c r="A697" s="15" t="str">
        <v>Raleigh County Commission on Aging</v>
      </c>
      <c r="B697" s="15" t="str">
        <v>OAA Title IIIB Services</v>
      </c>
      <c r="C697" s="15" t="str">
        <v>Chore or Homemaker Services</v>
      </c>
      <c r="D697" s="15" t="str">
        <v>Must complete Level 1, Level 2 and Level 3 of the SAEF. Must need “Much Assistance” or “Unable to Perform” on IADL question #6, Heavy Housework on the SAEF to qualify for services.</v>
      </c>
      <c r="E69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97" s="15" t="str">
        <v>None</v>
      </c>
      <c r="G697" s="15" t="str">
        <v>Raleigh</v>
      </c>
      <c r="H697" s="15" t="str">
        <v>*Required - Please Make a Selection*</v>
      </c>
      <c r="I697" s="15" t="str">
        <v>http://www.wvseniorservices.gov/DocumentCenter/ProgramSpecificDocuments/tabid/92/Default.aspx</v>
      </c>
      <c r="U697" s="3"/>
    </row>
    <row r="698" spans="1:21" ht="45" x14ac:dyDescent="0.25">
      <c r="A698" s="15" t="str">
        <v>Raleigh County Commission on Aging</v>
      </c>
      <c r="B698" s="15" t="str">
        <v>OAA Title IIIB Services</v>
      </c>
      <c r="C698" s="15" t="str">
        <v>Group Support Activities</v>
      </c>
      <c r="D698" s="15" t="str">
        <v>A fully completed SAEF (Level 1) is required to enter the service recipient in SAMS. Group client support is entered as a group service in SAMS.</v>
      </c>
      <c r="E698" s="15" t="str">
        <v>None</v>
      </c>
      <c r="F698" s="15" t="str">
        <v>None</v>
      </c>
      <c r="G698" s="15" t="str">
        <v>Raleigh</v>
      </c>
      <c r="H698" s="15" t="str">
        <v>*Required - Please Make a Selection*</v>
      </c>
      <c r="I698" s="15" t="str">
        <v>http://www.wvseniorservices.gov/DocumentCenter/ProgramSpecificDocuments/tabid/92/Default.aspx</v>
      </c>
      <c r="U698" s="3"/>
    </row>
    <row r="699" spans="1:21" ht="180" x14ac:dyDescent="0.25">
      <c r="A699" s="15" t="str">
        <v>Raleigh County Commission on Aging</v>
      </c>
      <c r="B699" s="15" t="str">
        <v>OAA Title IIIB Services</v>
      </c>
      <c r="C699" s="15" t="str">
        <v>Chore or Homemaker Services</v>
      </c>
      <c r="D699" s="15" t="str">
        <v>Must complete Level 1, Level 2 and Level 3 of the SAEF. Must need “Much Assistance” or “Unable to Perform” on IADL question #3, Shopping and/or IADL question #4, Light Housekeeping on the SAEF to qualify for services.</v>
      </c>
      <c r="E69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99" s="15" t="str">
        <v>None</v>
      </c>
      <c r="G699" s="15" t="str">
        <v>Raleigh</v>
      </c>
      <c r="H699" s="15" t="str">
        <v>*Required - Please Make a Selection*</v>
      </c>
      <c r="I699" s="15" t="str">
        <v>http://www.wvseniorservices.gov/DocumentCenter/ProgramSpecificDocuments/tabid/92/Default.aspx</v>
      </c>
      <c r="U699" s="3"/>
    </row>
    <row r="700" spans="1:21" ht="45" x14ac:dyDescent="0.25">
      <c r="A700" s="15" t="str">
        <v>Raleigh County Commission on Aging</v>
      </c>
      <c r="B700" s="15" t="str">
        <v>OAA Title IIIB Services</v>
      </c>
      <c r="C700" s="15" t="str">
        <v>Case Coordination/Management/Person-Centered Planning</v>
      </c>
      <c r="D700" s="15" t="str">
        <v>None</v>
      </c>
      <c r="E700" s="15" t="str">
        <v>None</v>
      </c>
      <c r="F700" s="15" t="str">
        <v>None</v>
      </c>
      <c r="G700" s="15" t="str">
        <v>Raleigh</v>
      </c>
      <c r="H700" s="15" t="str">
        <v>*Required - Please Make a Selection*</v>
      </c>
      <c r="I700" s="15" t="str">
        <v>http://www.wvseniorservices.gov/DocumentCenter/ProgramSpecificDocuments/tabid/92/Default.aspx</v>
      </c>
      <c r="U700" s="3"/>
    </row>
    <row r="701" spans="1:21" ht="45" x14ac:dyDescent="0.25">
      <c r="A701" s="15" t="str">
        <v>Raleigh County Commission on Aging</v>
      </c>
      <c r="B701" s="15" t="str">
        <v>OAA Title IIIB Services</v>
      </c>
      <c r="C701" s="15" t="str">
        <v>Information/Referral</v>
      </c>
      <c r="D701" s="15" t="str">
        <v>None</v>
      </c>
      <c r="E701" s="15" t="str">
        <v>None</v>
      </c>
      <c r="F701" s="15" t="str">
        <v>None</v>
      </c>
      <c r="G701" s="15" t="str">
        <v>Raleigh</v>
      </c>
      <c r="H701" s="15" t="str">
        <v>*Required - Please Make a Selection*</v>
      </c>
      <c r="I701" s="15" t="str">
        <v>http://www.wvseniorservices.gov/DocumentCenter/ProgramSpecificDocuments/tabid/92/Default.aspx</v>
      </c>
      <c r="U701" s="3"/>
    </row>
    <row r="702" spans="1:21" ht="45" x14ac:dyDescent="0.25">
      <c r="A702" s="15" t="str">
        <v>Raleigh County Commission on Aging</v>
      </c>
      <c r="B702" s="15" t="str">
        <v>OAA Title IIIB Services</v>
      </c>
      <c r="C702" s="15" t="str">
        <v>Legal</v>
      </c>
      <c r="D702" s="15" t="str">
        <v>None</v>
      </c>
      <c r="E702" s="15" t="str">
        <v>None</v>
      </c>
      <c r="F702" s="15" t="str">
        <v>None</v>
      </c>
      <c r="G702" s="15" t="str">
        <v>Raleigh</v>
      </c>
      <c r="H702" s="15" t="str">
        <v>*Required - Please Make a Selection*</v>
      </c>
      <c r="I702" s="15" t="str">
        <v>http://www.wvseniorservices.gov/DocumentCenter/ProgramSpecificDocuments/tabid/92/Default.aspx</v>
      </c>
      <c r="U702" s="3"/>
    </row>
    <row r="703" spans="1:21" ht="45" x14ac:dyDescent="0.25">
      <c r="A703" s="15" t="str">
        <v>Raleigh County Commission on Aging</v>
      </c>
      <c r="B703" s="15" t="str">
        <v>OAA Title IIIB Services</v>
      </c>
      <c r="C703" s="15" t="str">
        <v>Information/Referral</v>
      </c>
      <c r="D703" s="15" t="str">
        <v>None</v>
      </c>
      <c r="E703" s="15" t="str">
        <v>None</v>
      </c>
      <c r="F703" s="15" t="str">
        <v>None</v>
      </c>
      <c r="G703" s="15" t="str">
        <v>Raleigh</v>
      </c>
      <c r="H703" s="15" t="str">
        <v>*Required - Please Make a Selection*</v>
      </c>
      <c r="I703" s="15" t="str">
        <v>http://www.wvseniorservices.gov/DocumentCenter/ProgramSpecificDocuments/tabid/92/Default.aspx</v>
      </c>
      <c r="U703" s="3"/>
    </row>
    <row r="704" spans="1:21" ht="180" x14ac:dyDescent="0.25">
      <c r="A704" s="15" t="str">
        <v>Raleigh County Commission on Aging</v>
      </c>
      <c r="B704" s="15" t="str">
        <v>OAA Title IIIB Services</v>
      </c>
      <c r="C704" s="15" t="str">
        <v>Personal Care</v>
      </c>
      <c r="D704" s="15" t="str">
        <v>Must complete Level 1, Level 2 and Level 3 of the SAEF. Must need “Much Assistance” or “Unable to Perform” in at least two (2) areas of ADLs on the SAEF to qualify for services.</v>
      </c>
      <c r="E70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04" s="15" t="str">
        <v>None</v>
      </c>
      <c r="G704" s="15" t="str">
        <v>Raleigh</v>
      </c>
      <c r="H704" s="15" t="str">
        <v>*Required - Please Make a Selection*</v>
      </c>
      <c r="I704" s="15" t="str">
        <v>http://www.wvseniorservices.gov/DocumentCenter/ProgramSpecificDocuments/tabid/92/Default.aspx</v>
      </c>
      <c r="U704" s="3"/>
    </row>
    <row r="705" spans="1:21" ht="45" x14ac:dyDescent="0.25">
      <c r="A705" s="15" t="str">
        <v>Raleigh County Commission on Aging</v>
      </c>
      <c r="B705" s="15" t="str">
        <v>OAA Title IIIB Services</v>
      </c>
      <c r="C705" s="15" t="str">
        <v>Information/Referral</v>
      </c>
      <c r="D705" s="15" t="str">
        <v>None</v>
      </c>
      <c r="E705" s="15" t="str">
        <v>None</v>
      </c>
      <c r="F705" s="15" t="str">
        <v>None</v>
      </c>
      <c r="G705" s="15" t="str">
        <v>Raleigh</v>
      </c>
      <c r="H705" s="15" t="str">
        <v>*Required - Please Make a Selection*</v>
      </c>
      <c r="I705" s="15" t="str">
        <v>http://www.wvseniorservices.gov/DocumentCenter/ProgramSpecificDocuments/tabid/92/Default.aspx</v>
      </c>
      <c r="U705" s="3"/>
    </row>
    <row r="706" spans="1:21" ht="45" x14ac:dyDescent="0.25">
      <c r="A706" s="15" t="str">
        <v>Raleigh County Commission on Aging</v>
      </c>
      <c r="B706" s="15" t="str">
        <v>OAA Title IIIB Services</v>
      </c>
      <c r="C706" s="15" t="str">
        <v>Transportation</v>
      </c>
      <c r="D706" s="15" t="str">
        <v>Must complete Level 1 of the SAEF</v>
      </c>
      <c r="E706" s="15" t="str">
        <v>None</v>
      </c>
      <c r="F706" s="15" t="str">
        <v>None</v>
      </c>
      <c r="G706" s="15" t="str">
        <v>Raleigh</v>
      </c>
      <c r="H706" s="15" t="str">
        <v>*Required - Please Make a Selection*</v>
      </c>
      <c r="I706" s="15" t="str">
        <v>http://www.wvseniorservices.gov/DocumentCenter/ProgramSpecificDocuments/tabid/92/Default.aspx</v>
      </c>
      <c r="U706" s="3"/>
    </row>
    <row r="707" spans="1:21" ht="150" x14ac:dyDescent="0.25">
      <c r="A707" s="15" t="str">
        <v>Raleigh County Commission on Aging</v>
      </c>
      <c r="B707" s="15" t="str">
        <v>OAA Title IIIC Nutrition Services</v>
      </c>
      <c r="C707" s="15" t="str">
        <v>Nutrition - Congregate Meals</v>
      </c>
      <c r="D707"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07"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07" s="15" t="str">
        <v>None</v>
      </c>
      <c r="G707" s="15" t="str">
        <v>Raleigh</v>
      </c>
      <c r="H707" s="15" t="str">
        <v>*Required - Please Make a Selection*</v>
      </c>
      <c r="I707" s="15" t="str">
        <v>http://www.wvseniorservices.gov/DocumentCenter/ProgramSpecificDocuments/tabid/92/Default.aspx</v>
      </c>
      <c r="U707" s="3"/>
    </row>
    <row r="708" spans="1:21" ht="360" x14ac:dyDescent="0.25">
      <c r="A708" s="15" t="str">
        <v>Raleigh County Commission on Aging</v>
      </c>
      <c r="B708" s="15" t="str">
        <v>OAA Title IIIC Nutrition Services</v>
      </c>
      <c r="C708" s="15" t="str">
        <v>Nutrition - Home Delivered Meals</v>
      </c>
      <c r="D708"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0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08" s="15" t="str">
        <v>None</v>
      </c>
      <c r="G708" s="15" t="str">
        <v>Raleigh</v>
      </c>
      <c r="H708" s="15" t="str">
        <v>*Required - Please Make a Selection*</v>
      </c>
      <c r="I708" s="15" t="str">
        <v>http://www.wvseniorservices.gov/DocumentCenter/ProgramSpecificDocuments/tabid/92/Default.aspx</v>
      </c>
      <c r="U708" s="3"/>
    </row>
    <row r="709" spans="1:21" ht="45" x14ac:dyDescent="0.25">
      <c r="A709" s="15" t="str">
        <v>Raleigh County Commission on Aging</v>
      </c>
      <c r="B709" s="15" t="str">
        <v>OAA Title IIIC Nutrition Services</v>
      </c>
      <c r="C709" s="15" t="str">
        <v>Nutrition - Education</v>
      </c>
      <c r="D709" s="15" t="str">
        <v>A fully completed SAEF (the SAEF you completed for the meal service) is 
required.</v>
      </c>
      <c r="E709" s="15" t="str">
        <v>None</v>
      </c>
      <c r="F709" s="15" t="str">
        <v>None</v>
      </c>
      <c r="G709" s="15" t="str">
        <v>Raleigh</v>
      </c>
      <c r="H709" s="15" t="str">
        <v>*Required - Please Make a Selection*</v>
      </c>
      <c r="I709" s="15" t="str">
        <v>http://www.wvseniorservices.gov/DocumentCenter/ProgramSpecificDocuments/tabid/92/Default.aspx</v>
      </c>
      <c r="U709" s="3"/>
    </row>
    <row r="710" spans="1:21" ht="60" x14ac:dyDescent="0.25">
      <c r="A710" s="15" t="str">
        <v>Raleigh County Commission on Aging</v>
      </c>
      <c r="B710" s="15" t="str">
        <v>OAA Title IIID Evidence-Based Disease Prevention and Health Promotion Services</v>
      </c>
      <c r="C710" s="15" t="str">
        <v>Group Physical Activity (Bingocize/Drums Alive/Tai Chi/Walk with Ease)</v>
      </c>
      <c r="D710" s="15" t="str">
        <v>Must complete Level 1 of the SAEF</v>
      </c>
      <c r="E710" s="15" t="str">
        <v>None</v>
      </c>
      <c r="F710" s="15" t="str">
        <v>None</v>
      </c>
      <c r="G710" s="15" t="str">
        <v>Raleigh</v>
      </c>
      <c r="H710" s="15" t="str">
        <v>*Required - Please Make a Selection*</v>
      </c>
      <c r="I710" s="15" t="str">
        <v>http://www.wvseniorservices.gov/DocumentCenter/ProgramSpecificDocuments/tabid/92/Default.aspx</v>
      </c>
      <c r="U710" s="3"/>
    </row>
    <row r="711" spans="1:21" ht="105" x14ac:dyDescent="0.25">
      <c r="A711" s="15" t="str">
        <v>Summers County Council on Aging</v>
      </c>
      <c r="B711" s="15" t="str">
        <v>LIGHTHOUSE IN-HOME SERVICES (includes LIFE LIGHTHOUSE SERVICES)</v>
      </c>
      <c r="C711" s="15" t="str">
        <v>Personal Care, Food Assistance, Chore or Homemaker Services</v>
      </c>
      <c r="D711" s="15" t="str">
        <v>2+ ADLs via assessment</v>
      </c>
      <c r="E711"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11" s="15" t="str">
        <v>Lighthouse is designed to assist those seniors who have functional needs in their homes, but whose income or assets disqualify them for Medicaid services</v>
      </c>
      <c r="G711" s="15" t="str">
        <v>Summers</v>
      </c>
      <c r="H711" s="15" t="str">
        <v>*Required - Please Make a Selection*</v>
      </c>
      <c r="I711" s="15" t="str">
        <v>http://www.wvseniorservices.gov/HelpatHome/Lighthouse/tabid/74/Default.aspx</v>
      </c>
      <c r="U711" s="3"/>
    </row>
    <row r="712" spans="1:21" ht="180" x14ac:dyDescent="0.25">
      <c r="A712" s="15" t="str">
        <v>Summers County Council on Aging</v>
      </c>
      <c r="B712" s="15" t="str">
        <v>OAA Title IIIB Services</v>
      </c>
      <c r="C712" s="15" t="str">
        <v>Adult Day Care</v>
      </c>
      <c r="D712" s="15" t="str">
        <v>Must complete Level 1, Level 2 and Level 3 of the SAEF. Must need “Much Assistance” or “Unable to Perform” in at least two (2) ADL/IADL areas on the SAEF to qualify for services.</v>
      </c>
      <c r="E71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12" s="15" t="str">
        <v>None</v>
      </c>
      <c r="G712" s="15" t="str">
        <v>Summers</v>
      </c>
      <c r="H712" s="15" t="str">
        <v>*Required - Please Make a Selection*</v>
      </c>
      <c r="I712" s="15" t="str">
        <v>http://www.wvseniorservices.gov/DocumentCenter/ProgramSpecificDocuments/tabid/92/Default.aspx</v>
      </c>
      <c r="U712" s="3"/>
    </row>
    <row r="713" spans="1:21" ht="75" x14ac:dyDescent="0.25">
      <c r="A713" s="15" t="str">
        <v>Summers County Council on Aging</v>
      </c>
      <c r="B713" s="15" t="str">
        <v>OAA Title IIIB Services</v>
      </c>
      <c r="C713" s="15" t="str">
        <v>Transportation</v>
      </c>
      <c r="D713" s="15" t="str">
        <v>Must complete Level 1 and Level 2 of the SAEF. Must indicate the need for hands on assistance with transportation on the SAEF (Question: “Does the service recipient need hands on assistance with transportation?”, Level 2) to qualify for services.</v>
      </c>
      <c r="E713" s="15" t="str">
        <v>None</v>
      </c>
      <c r="F713" s="15" t="str">
        <v>None</v>
      </c>
      <c r="G713" s="15" t="str">
        <v>Summers</v>
      </c>
      <c r="H713" s="15" t="str">
        <v>*Required - Please Make a Selection*</v>
      </c>
      <c r="I713" s="15" t="str">
        <v>http://www.wvseniorservices.gov/DocumentCenter/ProgramSpecificDocuments/tabid/92/Default.aspx</v>
      </c>
      <c r="U713" s="3"/>
    </row>
    <row r="714" spans="1:21" ht="180" x14ac:dyDescent="0.25">
      <c r="A714" s="15" t="str">
        <v>Summers County Council on Aging</v>
      </c>
      <c r="B714" s="15" t="str">
        <v>OAA Title IIIB Services</v>
      </c>
      <c r="C714" s="15" t="str">
        <v>Chore or Homemaker Services</v>
      </c>
      <c r="D714" s="15" t="str">
        <v>Must complete Level 1, Level 2 and Level 3 of the SAEF. Must need “Much Assistance” or “Unable to Perform” on IADL question #6, Heavy Housework on the SAEF to qualify for services.</v>
      </c>
      <c r="E71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14" s="15" t="str">
        <v>None</v>
      </c>
      <c r="G714" s="15" t="str">
        <v>Summers</v>
      </c>
      <c r="H714" s="15" t="str">
        <v>*Required - Please Make a Selection*</v>
      </c>
      <c r="I714" s="15" t="str">
        <v>http://www.wvseniorservices.gov/DocumentCenter/ProgramSpecificDocuments/tabid/92/Default.aspx</v>
      </c>
      <c r="U714" s="3"/>
    </row>
    <row r="715" spans="1:21" ht="45" x14ac:dyDescent="0.25">
      <c r="A715" s="15" t="str">
        <v>Summers County Council on Aging</v>
      </c>
      <c r="B715" s="15" t="str">
        <v>OAA Title IIIB Services</v>
      </c>
      <c r="C715" s="15" t="str">
        <v>Group Support Activities</v>
      </c>
      <c r="D715" s="15" t="str">
        <v>A fully completed SAEF (Level 1) is required to enter the service recipient in SAMS. Group client support is entered as a group service in SAMS.</v>
      </c>
      <c r="E715" s="15" t="str">
        <v>None</v>
      </c>
      <c r="F715" s="15" t="str">
        <v>None</v>
      </c>
      <c r="G715" s="15" t="str">
        <v>Summers</v>
      </c>
      <c r="H715" s="15" t="str">
        <v>*Required - Please Make a Selection*</v>
      </c>
      <c r="I715" s="15" t="str">
        <v>http://www.wvseniorservices.gov/DocumentCenter/ProgramSpecificDocuments/tabid/92/Default.aspx</v>
      </c>
      <c r="U715" s="3"/>
    </row>
    <row r="716" spans="1:21" ht="180" x14ac:dyDescent="0.25">
      <c r="A716" s="15" t="str">
        <v>Summers County Council on Aging</v>
      </c>
      <c r="B716" s="15" t="str">
        <v>OAA Title IIIB Services</v>
      </c>
      <c r="C716" s="15" t="str">
        <v>Chore or Homemaker Services</v>
      </c>
      <c r="D716" s="15" t="str">
        <v>Must complete Level 1, Level 2 and Level 3 of the SAEF. Must need “Much Assistance” or “Unable to Perform” on IADL question #3, Shopping and/or IADL question #4, Light Housekeeping on the SAEF to qualify for services.</v>
      </c>
      <c r="E71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16" s="15" t="str">
        <v>None</v>
      </c>
      <c r="G716" s="15" t="str">
        <v>Summers</v>
      </c>
      <c r="H716" s="15" t="str">
        <v>*Required - Please Make a Selection*</v>
      </c>
      <c r="I716" s="15" t="str">
        <v>http://www.wvseniorservices.gov/DocumentCenter/ProgramSpecificDocuments/tabid/92/Default.aspx</v>
      </c>
      <c r="U716" s="3"/>
    </row>
    <row r="717" spans="1:21" ht="45" x14ac:dyDescent="0.25">
      <c r="A717" s="15" t="str">
        <v>Summers County Council on Aging</v>
      </c>
      <c r="B717" s="15" t="str">
        <v>OAA Title IIIB Services</v>
      </c>
      <c r="C717" s="15" t="str">
        <v>Case Coordination/Management/Person-Centered Planning</v>
      </c>
      <c r="D717" s="15" t="str">
        <v>None</v>
      </c>
      <c r="E717" s="15" t="str">
        <v>None</v>
      </c>
      <c r="F717" s="15" t="str">
        <v>None</v>
      </c>
      <c r="G717" s="15" t="str">
        <v>Summers</v>
      </c>
      <c r="H717" s="15" t="str">
        <v>*Required - Please Make a Selection*</v>
      </c>
      <c r="I717" s="15" t="str">
        <v>http://www.wvseniorservices.gov/DocumentCenter/ProgramSpecificDocuments/tabid/92/Default.aspx</v>
      </c>
      <c r="U717" s="3"/>
    </row>
    <row r="718" spans="1:21" ht="45" x14ac:dyDescent="0.25">
      <c r="A718" s="15" t="str">
        <v>Summers County Council on Aging</v>
      </c>
      <c r="B718" s="15" t="str">
        <v>OAA Title IIIB Services</v>
      </c>
      <c r="C718" s="15" t="str">
        <v>Information/Referral</v>
      </c>
      <c r="D718" s="15" t="str">
        <v>None</v>
      </c>
      <c r="E718" s="15" t="str">
        <v>None</v>
      </c>
      <c r="F718" s="15" t="str">
        <v>None</v>
      </c>
      <c r="G718" s="15" t="str">
        <v>Summers</v>
      </c>
      <c r="H718" s="15" t="str">
        <v>*Required - Please Make a Selection*</v>
      </c>
      <c r="I718" s="15" t="str">
        <v>http://www.wvseniorservices.gov/DocumentCenter/ProgramSpecificDocuments/tabid/92/Default.aspx</v>
      </c>
      <c r="U718" s="3"/>
    </row>
    <row r="719" spans="1:21" ht="45" x14ac:dyDescent="0.25">
      <c r="A719" s="15" t="str">
        <v>Summers County Council on Aging</v>
      </c>
      <c r="B719" s="15" t="str">
        <v>OAA Title IIIB Services</v>
      </c>
      <c r="C719" s="15" t="str">
        <v>Legal</v>
      </c>
      <c r="D719" s="15" t="str">
        <v>None</v>
      </c>
      <c r="E719" s="15" t="str">
        <v>None</v>
      </c>
      <c r="F719" s="15" t="str">
        <v>None</v>
      </c>
      <c r="G719" s="15" t="str">
        <v>Summers</v>
      </c>
      <c r="H719" s="15" t="str">
        <v>*Required - Please Make a Selection*</v>
      </c>
      <c r="I719" s="15" t="str">
        <v>http://www.wvseniorservices.gov/DocumentCenter/ProgramSpecificDocuments/tabid/92/Default.aspx</v>
      </c>
      <c r="U719" s="3"/>
    </row>
    <row r="720" spans="1:21" ht="45" x14ac:dyDescent="0.25">
      <c r="A720" s="15" t="str">
        <v>Summers County Council on Aging</v>
      </c>
      <c r="B720" s="15" t="str">
        <v>OAA Title IIIB Services</v>
      </c>
      <c r="C720" s="15" t="str">
        <v>Information/Referral</v>
      </c>
      <c r="D720" s="15" t="str">
        <v>None</v>
      </c>
      <c r="E720" s="15" t="str">
        <v>None</v>
      </c>
      <c r="F720" s="15" t="str">
        <v>None</v>
      </c>
      <c r="G720" s="15" t="str">
        <v>Summers</v>
      </c>
      <c r="H720" s="15" t="str">
        <v>*Required - Please Make a Selection*</v>
      </c>
      <c r="I720" s="15" t="str">
        <v>http://www.wvseniorservices.gov/DocumentCenter/ProgramSpecificDocuments/tabid/92/Default.aspx</v>
      </c>
      <c r="U720" s="3"/>
    </row>
    <row r="721" spans="1:21" ht="180" x14ac:dyDescent="0.25">
      <c r="A721" s="15" t="str">
        <v>Summers County Council on Aging</v>
      </c>
      <c r="B721" s="15" t="str">
        <v>OAA Title IIIB Services</v>
      </c>
      <c r="C721" s="15" t="str">
        <v>Personal Care</v>
      </c>
      <c r="D721" s="15" t="str">
        <v>Must complete Level 1, Level 2 and Level 3 of the SAEF. Must need “Much Assistance” or “Unable to Perform” in at least two (2) areas of ADLs on the SAEF to qualify for services.</v>
      </c>
      <c r="E72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21" s="15" t="str">
        <v>None</v>
      </c>
      <c r="G721" s="15" t="str">
        <v>Summers</v>
      </c>
      <c r="H721" s="15" t="str">
        <v>*Required - Please Make a Selection*</v>
      </c>
      <c r="I721" s="15" t="str">
        <v>http://www.wvseniorservices.gov/DocumentCenter/ProgramSpecificDocuments/tabid/92/Default.aspx</v>
      </c>
      <c r="U721" s="3"/>
    </row>
    <row r="722" spans="1:21" ht="45" x14ac:dyDescent="0.25">
      <c r="A722" s="15" t="str">
        <v>Summers County Council on Aging</v>
      </c>
      <c r="B722" s="15" t="str">
        <v>OAA Title IIIB Services</v>
      </c>
      <c r="C722" s="15" t="str">
        <v>Information/Referral</v>
      </c>
      <c r="D722" s="15" t="str">
        <v>None</v>
      </c>
      <c r="E722" s="15" t="str">
        <v>None</v>
      </c>
      <c r="F722" s="15" t="str">
        <v>None</v>
      </c>
      <c r="G722" s="15" t="str">
        <v>Summers</v>
      </c>
      <c r="H722" s="15" t="str">
        <v>*Required - Please Make a Selection*</v>
      </c>
      <c r="I722" s="15" t="str">
        <v>http://www.wvseniorservices.gov/DocumentCenter/ProgramSpecificDocuments/tabid/92/Default.aspx</v>
      </c>
      <c r="U722" s="3"/>
    </row>
    <row r="723" spans="1:21" ht="45" x14ac:dyDescent="0.25">
      <c r="A723" s="15" t="str">
        <v>Summers County Council on Aging</v>
      </c>
      <c r="B723" s="15" t="str">
        <v>OAA Title IIIB Services</v>
      </c>
      <c r="C723" s="15" t="str">
        <v>Transportation</v>
      </c>
      <c r="D723" s="15" t="str">
        <v>Must complete Level 1 of the SAEF</v>
      </c>
      <c r="E723" s="15" t="str">
        <v>None</v>
      </c>
      <c r="F723" s="15" t="str">
        <v>None</v>
      </c>
      <c r="G723" s="15" t="str">
        <v>Summers</v>
      </c>
      <c r="H723" s="15" t="str">
        <v>*Required - Please Make a Selection*</v>
      </c>
      <c r="I723" s="15" t="str">
        <v>http://www.wvseniorservices.gov/DocumentCenter/ProgramSpecificDocuments/tabid/92/Default.aspx</v>
      </c>
      <c r="U723" s="3"/>
    </row>
    <row r="724" spans="1:21" ht="150" x14ac:dyDescent="0.25">
      <c r="A724" s="15" t="str">
        <v>Summers County Council on Aging</v>
      </c>
      <c r="B724" s="15" t="str">
        <v>OAA Title IIIC Nutrition Services</v>
      </c>
      <c r="C724" s="15" t="str">
        <v>Nutrition - Congregate Meals</v>
      </c>
      <c r="D72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2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24" s="15" t="str">
        <v>None</v>
      </c>
      <c r="G724" s="15" t="str">
        <v>Summers</v>
      </c>
      <c r="H724" s="15" t="str">
        <v>*Required - Please Make a Selection*</v>
      </c>
      <c r="I724" s="15" t="str">
        <v>http://www.wvseniorservices.gov/DocumentCenter/ProgramSpecificDocuments/tabid/92/Default.aspx</v>
      </c>
      <c r="U724" s="3"/>
    </row>
    <row r="725" spans="1:21" ht="360" x14ac:dyDescent="0.25">
      <c r="A725" s="15" t="str">
        <v>Summers County Council on Aging</v>
      </c>
      <c r="B725" s="15" t="str">
        <v>OAA Title IIIC Nutrition Services</v>
      </c>
      <c r="C725" s="15" t="str">
        <v>Nutrition - Home Delivered Meals</v>
      </c>
      <c r="D72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2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25" s="15" t="str">
        <v>None</v>
      </c>
      <c r="G725" s="15" t="str">
        <v>Summers</v>
      </c>
      <c r="H725" s="15" t="str">
        <v>*Required - Please Make a Selection*</v>
      </c>
      <c r="I725" s="15" t="str">
        <v>http://www.wvseniorservices.gov/DocumentCenter/ProgramSpecificDocuments/tabid/92/Default.aspx</v>
      </c>
      <c r="U725" s="3"/>
    </row>
    <row r="726" spans="1:21" ht="45" x14ac:dyDescent="0.25">
      <c r="A726" s="15" t="str">
        <v>Summers County Council on Aging</v>
      </c>
      <c r="B726" s="15" t="str">
        <v>OAA Title IIIC Nutrition Services</v>
      </c>
      <c r="C726" s="15" t="str">
        <v>Nutrition - Education</v>
      </c>
      <c r="D726" s="15" t="str">
        <v>A fully completed SAEF (the SAEF you completed for the meal service) is 
required.</v>
      </c>
      <c r="E726" s="15" t="str">
        <v>None</v>
      </c>
      <c r="F726" s="15" t="str">
        <v>None</v>
      </c>
      <c r="G726" s="15" t="str">
        <v>Summers</v>
      </c>
      <c r="H726" s="15" t="str">
        <v>*Required - Please Make a Selection*</v>
      </c>
      <c r="I726" s="15" t="str">
        <v>http://www.wvseniorservices.gov/DocumentCenter/ProgramSpecificDocuments/tabid/92/Default.aspx</v>
      </c>
      <c r="U726" s="3"/>
    </row>
    <row r="727" spans="1:21" ht="60" x14ac:dyDescent="0.25">
      <c r="A727" s="15" t="str">
        <v>Summers County Council on Aging</v>
      </c>
      <c r="B727" s="15" t="str">
        <v>OAA Title IIID Evidence-Based Disease Prevention and Health Promotion Services</v>
      </c>
      <c r="C727" s="15" t="str">
        <v>Group Physical Activity (Bingocize/Drums Alive/Tai Chi/Walk with Ease)</v>
      </c>
      <c r="D727" s="15" t="str">
        <v>Must complete Level 1 of the SAEF</v>
      </c>
      <c r="E727" s="15" t="str">
        <v>None</v>
      </c>
      <c r="F727" s="15" t="str">
        <v>None</v>
      </c>
      <c r="G727" s="15" t="str">
        <v>Summers</v>
      </c>
      <c r="H727" s="15" t="str">
        <v>*Required - Please Make a Selection*</v>
      </c>
      <c r="I727" s="15" t="str">
        <v>http://www.wvseniorservices.gov/DocumentCenter/ProgramSpecificDocuments/tabid/92/Default.aspx</v>
      </c>
      <c r="U727" s="3"/>
    </row>
    <row r="728" spans="1:21" ht="105" x14ac:dyDescent="0.25">
      <c r="A728" s="15" t="str">
        <v>Webster County Senior Citizens</v>
      </c>
      <c r="B728" s="15" t="str">
        <v>LIGHTHOUSE IN-HOME SERVICES (includes LIFE LIGHTHOUSE SERVICES)</v>
      </c>
      <c r="C728" s="15" t="str">
        <v>Personal Care, Food Assistance, Chore or Homemaker Services</v>
      </c>
      <c r="D728" s="15" t="str">
        <v>2+ ADLs via assessment</v>
      </c>
      <c r="E72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28" s="15" t="str">
        <v>Lighthouse is designed to assist those seniors who have functional needs in their homes, but whose income or assets disqualify them for Medicaid services</v>
      </c>
      <c r="G728" s="15" t="str">
        <v>Webster</v>
      </c>
      <c r="H728" s="15" t="str">
        <v>*Required - Please Make a Selection*</v>
      </c>
      <c r="I728" s="15" t="str">
        <v>http://www.wvseniorservices.gov/HelpatHome/Lighthouse/tabid/74/Default.aspx</v>
      </c>
      <c r="U728" s="3"/>
    </row>
    <row r="729" spans="1:21" ht="180" x14ac:dyDescent="0.25">
      <c r="A729" s="15" t="str">
        <v>Webster County Senior Citizens</v>
      </c>
      <c r="B729" s="15" t="str">
        <v>OAA Title IIIB Services</v>
      </c>
      <c r="C729" s="15" t="str">
        <v>Adult Day Care</v>
      </c>
      <c r="D729" s="15" t="str">
        <v>Must complete Level 1, Level 2 and Level 3 of the SAEF. Must need “Much Assistance” or “Unable to Perform” in at least two (2) ADL/IADL areas on the SAEF to qualify for services.</v>
      </c>
      <c r="E72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29" s="15" t="str">
        <v>None</v>
      </c>
      <c r="G729" s="15" t="str">
        <v>Webster</v>
      </c>
      <c r="H729" s="15" t="str">
        <v>*Required - Please Make a Selection*</v>
      </c>
      <c r="I729" s="15" t="str">
        <v>http://www.wvseniorservices.gov/DocumentCenter/ProgramSpecificDocuments/tabid/92/Default.aspx</v>
      </c>
      <c r="U729" s="3"/>
    </row>
    <row r="730" spans="1:21" ht="75" x14ac:dyDescent="0.25">
      <c r="A730" s="15" t="str">
        <v>Webster County Senior Citizens</v>
      </c>
      <c r="B730" s="15" t="str">
        <v>OAA Title IIIB Services</v>
      </c>
      <c r="C730" s="15" t="str">
        <v>Transportation</v>
      </c>
      <c r="D730" s="15" t="str">
        <v>Must complete Level 1 and Level 2 of the SAEF. Must indicate the need for hands on assistance with transportation on the SAEF (Question: “Does the service recipient need hands on assistance with transportation?”, Level 2) to qualify for services.</v>
      </c>
      <c r="E730" s="15" t="str">
        <v>None</v>
      </c>
      <c r="F730" s="15" t="str">
        <v>None</v>
      </c>
      <c r="G730" s="15" t="str">
        <v>Webster</v>
      </c>
      <c r="H730" s="15" t="str">
        <v>*Required - Please Make a Selection*</v>
      </c>
      <c r="I730" s="15" t="str">
        <v>http://www.wvseniorservices.gov/DocumentCenter/ProgramSpecificDocuments/tabid/92/Default.aspx</v>
      </c>
      <c r="U730" s="3"/>
    </row>
    <row r="731" spans="1:21" ht="180" x14ac:dyDescent="0.25">
      <c r="A731" s="15" t="str">
        <v>Webster County Senior Citizens</v>
      </c>
      <c r="B731" s="15" t="str">
        <v>OAA Title IIIB Services</v>
      </c>
      <c r="C731" s="15" t="str">
        <v>Chore or Homemaker Services</v>
      </c>
      <c r="D731" s="15" t="str">
        <v>Must complete Level 1, Level 2 and Level 3 of the SAEF. Must need “Much Assistance” or “Unable to Perform” on IADL question #6, Heavy Housework on the SAEF to qualify for services.</v>
      </c>
      <c r="E73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31" s="15" t="str">
        <v>None</v>
      </c>
      <c r="G731" s="15" t="str">
        <v>Webster</v>
      </c>
      <c r="H731" s="15" t="str">
        <v>*Required - Please Make a Selection*</v>
      </c>
      <c r="I731" s="15" t="str">
        <v>http://www.wvseniorservices.gov/DocumentCenter/ProgramSpecificDocuments/tabid/92/Default.aspx</v>
      </c>
      <c r="U731" s="3"/>
    </row>
    <row r="732" spans="1:21" ht="45" x14ac:dyDescent="0.25">
      <c r="A732" s="15" t="str">
        <v>Webster County Senior Citizens</v>
      </c>
      <c r="B732" s="15" t="str">
        <v>OAA Title IIIB Services</v>
      </c>
      <c r="C732" s="15" t="str">
        <v>Group Support Activities</v>
      </c>
      <c r="D732" s="15" t="str">
        <v>A fully completed SAEF (Level 1) is required to enter the service recipient in SAMS. Group client support is entered as a group service in SAMS.</v>
      </c>
      <c r="E732" s="15" t="str">
        <v>None</v>
      </c>
      <c r="F732" s="15" t="str">
        <v>None</v>
      </c>
      <c r="G732" s="15" t="str">
        <v>Webster</v>
      </c>
      <c r="H732" s="15" t="str">
        <v>*Required - Please Make a Selection*</v>
      </c>
      <c r="I732" s="15" t="str">
        <v>http://www.wvseniorservices.gov/DocumentCenter/ProgramSpecificDocuments/tabid/92/Default.aspx</v>
      </c>
      <c r="U732" s="3"/>
    </row>
    <row r="733" spans="1:21" ht="180" x14ac:dyDescent="0.25">
      <c r="A733" s="15" t="str">
        <v>Webster County Senior Citizens</v>
      </c>
      <c r="B733" s="15" t="str">
        <v>OAA Title IIIB Services</v>
      </c>
      <c r="C733" s="15" t="str">
        <v>Chore or Homemaker Services</v>
      </c>
      <c r="D733" s="15" t="str">
        <v>Must complete Level 1, Level 2 and Level 3 of the SAEF. Must need “Much Assistance” or “Unable to Perform” on IADL question #3, Shopping and/or IADL question #4, Light Housekeeping on the SAEF to qualify for services.</v>
      </c>
      <c r="E73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33" s="15" t="str">
        <v>None</v>
      </c>
      <c r="G733" s="15" t="str">
        <v>Webster</v>
      </c>
      <c r="H733" s="15" t="str">
        <v>*Required - Please Make a Selection*</v>
      </c>
      <c r="I733" s="15" t="str">
        <v>http://www.wvseniorservices.gov/DocumentCenter/ProgramSpecificDocuments/tabid/92/Default.aspx</v>
      </c>
      <c r="U733" s="3"/>
    </row>
    <row r="734" spans="1:21" ht="45" x14ac:dyDescent="0.25">
      <c r="A734" s="15" t="str">
        <v>Webster County Senior Citizens</v>
      </c>
      <c r="B734" s="15" t="str">
        <v>OAA Title IIIB Services</v>
      </c>
      <c r="C734" s="15" t="str">
        <v>Case Coordination/Management/Person-Centered Planning</v>
      </c>
      <c r="D734" s="15" t="str">
        <v>None</v>
      </c>
      <c r="E734" s="15" t="str">
        <v>None</v>
      </c>
      <c r="F734" s="15" t="str">
        <v>None</v>
      </c>
      <c r="G734" s="15" t="str">
        <v>Webster</v>
      </c>
      <c r="H734" s="15" t="str">
        <v>*Required - Please Make a Selection*</v>
      </c>
      <c r="I734" s="15" t="str">
        <v>http://www.wvseniorservices.gov/DocumentCenter/ProgramSpecificDocuments/tabid/92/Default.aspx</v>
      </c>
      <c r="U734" s="3"/>
    </row>
    <row r="735" spans="1:21" ht="45" x14ac:dyDescent="0.25">
      <c r="A735" s="15" t="str">
        <v>Webster County Senior Citizens</v>
      </c>
      <c r="B735" s="15" t="str">
        <v>OAA Title IIIB Services</v>
      </c>
      <c r="C735" s="15" t="str">
        <v>Information/Referral</v>
      </c>
      <c r="D735" s="15" t="str">
        <v>None</v>
      </c>
      <c r="E735" s="15" t="str">
        <v>None</v>
      </c>
      <c r="F735" s="15" t="str">
        <v>None</v>
      </c>
      <c r="G735" s="15" t="str">
        <v>Webster</v>
      </c>
      <c r="H735" s="15" t="str">
        <v>*Required - Please Make a Selection*</v>
      </c>
      <c r="I735" s="15" t="str">
        <v>http://www.wvseniorservices.gov/DocumentCenter/ProgramSpecificDocuments/tabid/92/Default.aspx</v>
      </c>
      <c r="U735" s="3"/>
    </row>
    <row r="736" spans="1:21" ht="45" x14ac:dyDescent="0.25">
      <c r="A736" s="15" t="str">
        <v>Webster County Senior Citizens</v>
      </c>
      <c r="B736" s="15" t="str">
        <v>OAA Title IIIB Services</v>
      </c>
      <c r="C736" s="15" t="str">
        <v>Legal</v>
      </c>
      <c r="D736" s="15" t="str">
        <v>None</v>
      </c>
      <c r="E736" s="15" t="str">
        <v>None</v>
      </c>
      <c r="F736" s="15" t="str">
        <v>None</v>
      </c>
      <c r="G736" s="15" t="str">
        <v>Webster</v>
      </c>
      <c r="H736" s="15" t="str">
        <v>*Required - Please Make a Selection*</v>
      </c>
      <c r="I736" s="15" t="str">
        <v>http://www.wvseniorservices.gov/DocumentCenter/ProgramSpecificDocuments/tabid/92/Default.aspx</v>
      </c>
      <c r="U736" s="3"/>
    </row>
    <row r="737" spans="1:21" ht="45" x14ac:dyDescent="0.25">
      <c r="A737" s="15" t="str">
        <v>Webster County Senior Citizens</v>
      </c>
      <c r="B737" s="15" t="str">
        <v>OAA Title IIIB Services</v>
      </c>
      <c r="C737" s="15" t="str">
        <v>Information/Referral</v>
      </c>
      <c r="D737" s="15" t="str">
        <v>None</v>
      </c>
      <c r="E737" s="15" t="str">
        <v>None</v>
      </c>
      <c r="F737" s="15" t="str">
        <v>None</v>
      </c>
      <c r="G737" s="15" t="str">
        <v>Webster</v>
      </c>
      <c r="H737" s="15" t="str">
        <v>*Required - Please Make a Selection*</v>
      </c>
      <c r="I737" s="15" t="str">
        <v>http://www.wvseniorservices.gov/DocumentCenter/ProgramSpecificDocuments/tabid/92/Default.aspx</v>
      </c>
      <c r="U737" s="3"/>
    </row>
    <row r="738" spans="1:21" ht="180" x14ac:dyDescent="0.25">
      <c r="A738" s="15" t="str">
        <v>Webster County Senior Citizens</v>
      </c>
      <c r="B738" s="15" t="str">
        <v>OAA Title IIIB Services</v>
      </c>
      <c r="C738" s="15" t="str">
        <v>Personal Care</v>
      </c>
      <c r="D738" s="15" t="str">
        <v>Must complete Level 1, Level 2 and Level 3 of the SAEF. Must need “Much Assistance” or “Unable to Perform” in at least two (2) areas of ADLs on the SAEF to qualify for services.</v>
      </c>
      <c r="E73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38" s="15" t="str">
        <v>None</v>
      </c>
      <c r="G738" s="15" t="str">
        <v>Webster</v>
      </c>
      <c r="H738" s="15" t="str">
        <v>*Required - Please Make a Selection*</v>
      </c>
      <c r="I738" s="15" t="str">
        <v>http://www.wvseniorservices.gov/DocumentCenter/ProgramSpecificDocuments/tabid/92/Default.aspx</v>
      </c>
      <c r="U738" s="3"/>
    </row>
    <row r="739" spans="1:21" ht="45" x14ac:dyDescent="0.25">
      <c r="A739" s="15" t="str">
        <v>Webster County Senior Citizens</v>
      </c>
      <c r="B739" s="15" t="str">
        <v>OAA Title IIIB Services</v>
      </c>
      <c r="C739" s="15" t="str">
        <v>Information/Referral</v>
      </c>
      <c r="D739" s="15" t="str">
        <v>None</v>
      </c>
      <c r="E739" s="15" t="str">
        <v>None</v>
      </c>
      <c r="F739" s="15" t="str">
        <v>None</v>
      </c>
      <c r="G739" s="15" t="str">
        <v>Webster</v>
      </c>
      <c r="H739" s="15" t="str">
        <v>*Required - Please Make a Selection*</v>
      </c>
      <c r="I739" s="15" t="str">
        <v>http://www.wvseniorservices.gov/DocumentCenter/ProgramSpecificDocuments/tabid/92/Default.aspx</v>
      </c>
      <c r="U739" s="3"/>
    </row>
    <row r="740" spans="1:21" ht="45" x14ac:dyDescent="0.25">
      <c r="A740" s="15" t="str">
        <v>Webster County Senior Citizens</v>
      </c>
      <c r="B740" s="15" t="str">
        <v>OAA Title IIIB Services</v>
      </c>
      <c r="C740" s="15" t="str">
        <v>Transportation</v>
      </c>
      <c r="D740" s="15" t="str">
        <v>Must complete Level 1 of the SAEF</v>
      </c>
      <c r="E740" s="15" t="str">
        <v>None</v>
      </c>
      <c r="F740" s="15" t="str">
        <v>None</v>
      </c>
      <c r="G740" s="15" t="str">
        <v>Webster</v>
      </c>
      <c r="H740" s="15" t="str">
        <v>*Required - Please Make a Selection*</v>
      </c>
      <c r="I740" s="15" t="str">
        <v>http://www.wvseniorservices.gov/DocumentCenter/ProgramSpecificDocuments/tabid/92/Default.aspx</v>
      </c>
      <c r="U740" s="3"/>
    </row>
    <row r="741" spans="1:21" ht="150" x14ac:dyDescent="0.25">
      <c r="A741" s="15" t="str">
        <v>Webster County Senior Citizens</v>
      </c>
      <c r="B741" s="15" t="str">
        <v>OAA Title IIIC Nutrition Services</v>
      </c>
      <c r="C741" s="15" t="str">
        <v>Nutrition - Congregate Meals</v>
      </c>
      <c r="D74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4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41" s="15" t="str">
        <v>None</v>
      </c>
      <c r="G741" s="15" t="str">
        <v>Webster</v>
      </c>
      <c r="H741" s="15" t="str">
        <v>*Required - Please Make a Selection*</v>
      </c>
      <c r="I741" s="15" t="str">
        <v>http://www.wvseniorservices.gov/DocumentCenter/ProgramSpecificDocuments/tabid/92/Default.aspx</v>
      </c>
      <c r="U741" s="3"/>
    </row>
    <row r="742" spans="1:21" ht="360" x14ac:dyDescent="0.25">
      <c r="A742" s="15" t="str">
        <v>Webster County Senior Citizens</v>
      </c>
      <c r="B742" s="15" t="str">
        <v>OAA Title IIIC Nutrition Services</v>
      </c>
      <c r="C742" s="15" t="str">
        <v>Nutrition - Home Delivered Meals</v>
      </c>
      <c r="D74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4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42" s="15" t="str">
        <v>None</v>
      </c>
      <c r="G742" s="15" t="str">
        <v>Webster</v>
      </c>
      <c r="H742" s="15" t="str">
        <v>*Required - Please Make a Selection*</v>
      </c>
      <c r="I742" s="15" t="str">
        <v>http://www.wvseniorservices.gov/DocumentCenter/ProgramSpecificDocuments/tabid/92/Default.aspx</v>
      </c>
      <c r="U742" s="3"/>
    </row>
    <row r="743" spans="1:21" ht="45" x14ac:dyDescent="0.25">
      <c r="A743" s="15" t="str">
        <v>Webster County Senior Citizens</v>
      </c>
      <c r="B743" s="15" t="str">
        <v>OAA Title IIIC Nutrition Services</v>
      </c>
      <c r="C743" s="15" t="str">
        <v>Nutrition - Education</v>
      </c>
      <c r="D743" s="15" t="str">
        <v>A fully completed SAEF (the SAEF you completed for the meal service) is 
required.</v>
      </c>
      <c r="E743" s="15" t="str">
        <v>None</v>
      </c>
      <c r="F743" s="15" t="str">
        <v>None</v>
      </c>
      <c r="G743" s="15" t="str">
        <v>Webster</v>
      </c>
      <c r="H743" s="15" t="str">
        <v>*Required - Please Make a Selection*</v>
      </c>
      <c r="I743" s="15" t="str">
        <v>http://www.wvseniorservices.gov/DocumentCenter/ProgramSpecificDocuments/tabid/92/Default.aspx</v>
      </c>
      <c r="U743" s="3"/>
    </row>
    <row r="744" spans="1:21" ht="150" x14ac:dyDescent="0.25">
      <c r="A744" s="15" t="str">
        <v>Bi-County Nutrition (Doddridge and Harrison nutrition)</v>
      </c>
      <c r="B744" s="15" t="str">
        <v>OAA Title IIIC Nutrition Services</v>
      </c>
      <c r="C744" s="15" t="str">
        <v>Nutrition - Congregate Meals</v>
      </c>
      <c r="D74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4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44" s="15" t="str">
        <v>None</v>
      </c>
      <c r="G744" s="15" t="str">
        <v>Doddridge, Harrison</v>
      </c>
      <c r="H744" s="15" t="str">
        <v>*Required - Please Make a Selection*</v>
      </c>
      <c r="I744" s="15" t="str">
        <v>http://www.wvseniorservices.gov/DocumentCenter/ProgramSpecificDocuments/tabid/92/Default.aspx</v>
      </c>
      <c r="U744" s="3"/>
    </row>
    <row r="745" spans="1:21" ht="360" x14ac:dyDescent="0.25">
      <c r="A745" s="15" t="str">
        <v>Bi-County Nutrition (Doddridge and Harrison nutrition)</v>
      </c>
      <c r="B745" s="15" t="str">
        <v>OAA Title IIIC Nutrition Services</v>
      </c>
      <c r="C745" s="15" t="str">
        <v>Nutrition - Home Delivered Meals</v>
      </c>
      <c r="D74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4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45" s="15" t="str">
        <v>None</v>
      </c>
      <c r="G745" s="15" t="str">
        <v>Doddridge, Harrison</v>
      </c>
      <c r="H745" s="15" t="str">
        <v>*Required - Please Make a Selection*</v>
      </c>
      <c r="I745" s="15" t="str">
        <v>http://www.wvseniorservices.gov/DocumentCenter/ProgramSpecificDocuments/tabid/92/Default.aspx</v>
      </c>
      <c r="U745" s="3"/>
    </row>
    <row r="746" spans="1:21" ht="75" x14ac:dyDescent="0.25">
      <c r="A746" s="15" t="str">
        <v>Bi-County Nutrition (Doddridge and Harrison nutrition)</v>
      </c>
      <c r="B746" s="15" t="str">
        <v>OAA Title IIIC Nutrition Services</v>
      </c>
      <c r="C746" s="15" t="str">
        <v>Nutrition - Education</v>
      </c>
      <c r="D746" s="15" t="str">
        <v>A fully completed SAEF (the SAEF you completed for the meal service) is 
required.</v>
      </c>
      <c r="E746" s="15" t="str">
        <v>None</v>
      </c>
      <c r="F746" s="15" t="str">
        <v>None</v>
      </c>
      <c r="G746" s="15" t="str">
        <v>Doddridge, Harrison</v>
      </c>
      <c r="H746" s="15" t="str">
        <v>*Required - Please Make a Selection*</v>
      </c>
      <c r="I746" s="15" t="str">
        <v>http://www.wvseniorservices.gov/DocumentCenter/ProgramSpecificDocuments/tabid/92/Default.aspx</v>
      </c>
      <c r="U746" s="3"/>
    </row>
    <row r="747" spans="1:21" ht="105" x14ac:dyDescent="0.25">
      <c r="A747" s="15" t="str">
        <v>Brooke County Committee on Aging </v>
      </c>
      <c r="B747" s="15" t="str">
        <v>LIGHTHOUSE IN-HOME SERVICES (includes LIFE LIGHTHOUSE SERVICES)</v>
      </c>
      <c r="C747" s="15" t="str">
        <v>Personal Care, Food Assistance, Chore or Homemaker Services</v>
      </c>
      <c r="D747" s="15" t="str">
        <v>2+ ADLs via assessment</v>
      </c>
      <c r="E747"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47" s="15" t="str">
        <v>Lighthouse is designed to assist those seniors who have functional needs in their homes, but whose income or assets disqualify them for Medicaid services</v>
      </c>
      <c r="G747" s="15" t="str">
        <v>Brooke</v>
      </c>
      <c r="H747" s="15" t="str">
        <v>*Required - Please Make a Selection*</v>
      </c>
      <c r="I747" s="15" t="str">
        <v>http://www.wvseniorservices.gov/HelpatHome/Lighthouse/tabid/74/Default.aspx</v>
      </c>
      <c r="U747" s="3"/>
    </row>
    <row r="748" spans="1:21" ht="75" x14ac:dyDescent="0.25">
      <c r="A748" s="15" t="str">
        <v>Brooke County Committee on Aging </v>
      </c>
      <c r="B748" s="15" t="str">
        <v>OAA Title IIIB Services</v>
      </c>
      <c r="C748" s="15" t="str">
        <v>Transportation</v>
      </c>
      <c r="D748" s="15" t="str">
        <v>Must complete Level 1 and Level 2 of the SAEF. Must indicate the need for hands on assistance with transportation on the SAEF (Question: “Does the service recipient need hands on assistance with transportation?”, Level 2) to qualify for services.</v>
      </c>
      <c r="E748" s="15" t="str">
        <v>None</v>
      </c>
      <c r="F748" s="15" t="str">
        <v>None</v>
      </c>
      <c r="G748" s="15" t="str">
        <v>Brooke</v>
      </c>
      <c r="H748" s="15" t="str">
        <v>*Required - Please Make a Selection*</v>
      </c>
      <c r="I748" s="15" t="str">
        <v>http://www.wvseniorservices.gov/DocumentCenter/ProgramSpecificDocuments/tabid/92/Default.aspx</v>
      </c>
      <c r="U748" s="3"/>
    </row>
    <row r="749" spans="1:21" ht="45" x14ac:dyDescent="0.25">
      <c r="A749" s="15" t="str">
        <v>Brooke County Committee on Aging </v>
      </c>
      <c r="B749" s="15" t="str">
        <v>OAA Title IIIB Services</v>
      </c>
      <c r="C749" s="15" t="str">
        <v>Group Support Activities</v>
      </c>
      <c r="D749" s="15" t="str">
        <v>A fully completed SAEF (Level 1) is required to enter the service recipient in SAMS. Group client support is entered as a group service in SAMS.</v>
      </c>
      <c r="E749" s="15" t="str">
        <v>None</v>
      </c>
      <c r="F749" s="15" t="str">
        <v>None</v>
      </c>
      <c r="G749" s="15" t="str">
        <v>Brooke</v>
      </c>
      <c r="H749" s="15" t="str">
        <v>*Required - Please Make a Selection*</v>
      </c>
      <c r="I749" s="15" t="str">
        <v>http://www.wvseniorservices.gov/DocumentCenter/ProgramSpecificDocuments/tabid/92/Default.aspx</v>
      </c>
      <c r="U749" s="3"/>
    </row>
    <row r="750" spans="1:21" ht="45" x14ac:dyDescent="0.25">
      <c r="A750" s="15" t="str">
        <v>Brooke County Committee on Aging </v>
      </c>
      <c r="B750" s="15" t="str">
        <v>OAA Title IIIB Services</v>
      </c>
      <c r="C750" s="15" t="str">
        <v>Case Coordination/Management/Person-Centered Planning</v>
      </c>
      <c r="D750" s="15" t="str">
        <v>None</v>
      </c>
      <c r="E750" s="15" t="str">
        <v>None</v>
      </c>
      <c r="F750" s="15" t="str">
        <v>None</v>
      </c>
      <c r="G750" s="15" t="str">
        <v>Brooke</v>
      </c>
      <c r="H750" s="15" t="str">
        <v>*Required - Please Make a Selection*</v>
      </c>
      <c r="I750" s="15" t="str">
        <v>http://www.wvseniorservices.gov/DocumentCenter/ProgramSpecificDocuments/tabid/92/Default.aspx</v>
      </c>
      <c r="U750" s="3"/>
    </row>
    <row r="751" spans="1:21" ht="45" x14ac:dyDescent="0.25">
      <c r="A751" s="15" t="str">
        <v>Brooke County Committee on Aging </v>
      </c>
      <c r="B751" s="15" t="str">
        <v>OAA Title IIIB Services</v>
      </c>
      <c r="C751" s="15" t="str">
        <v>Transportation</v>
      </c>
      <c r="D751" s="15" t="str">
        <v>Must complete Level 1 of the SAEF</v>
      </c>
      <c r="E751" s="15" t="str">
        <v>None</v>
      </c>
      <c r="F751" s="15" t="str">
        <v>None</v>
      </c>
      <c r="G751" s="15" t="str">
        <v>Brooke</v>
      </c>
      <c r="H751" s="15" t="str">
        <v>*Required - Please Make a Selection*</v>
      </c>
      <c r="I751" s="15" t="str">
        <v>http://www.wvseniorservices.gov/DocumentCenter/ProgramSpecificDocuments/tabid/92/Default.aspx</v>
      </c>
      <c r="U751" s="3"/>
    </row>
    <row r="752" spans="1:21" ht="150" x14ac:dyDescent="0.25">
      <c r="A752" s="15" t="str">
        <v>Brooke County Committee on Aging </v>
      </c>
      <c r="B752" s="15" t="str">
        <v>OAA Title IIIC Nutrition Services</v>
      </c>
      <c r="C752" s="15" t="str">
        <v>Nutrition - Congregate Meals</v>
      </c>
      <c r="D75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5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52" s="15" t="str">
        <v>None</v>
      </c>
      <c r="G752" s="15" t="str">
        <v>Brooke</v>
      </c>
      <c r="H752" s="15" t="str">
        <v>*Required - Please Make a Selection*</v>
      </c>
      <c r="I752" s="15" t="str">
        <v>http://www.wvseniorservices.gov/DocumentCenter/ProgramSpecificDocuments/tabid/92/Default.aspx</v>
      </c>
      <c r="U752" s="3"/>
    </row>
    <row r="753" spans="1:21" ht="150" x14ac:dyDescent="0.25">
      <c r="A753" s="15" t="str">
        <v>Brooke Hancock Nutrition</v>
      </c>
      <c r="B753" s="15" t="str">
        <v>OAA Title IIIC Nutrition Services</v>
      </c>
      <c r="C753" s="15" t="str">
        <v>Nutrition - Home Delivered Meals</v>
      </c>
      <c r="D753" s="15" t="str">
        <v>None</v>
      </c>
      <c r="E75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53" s="15" t="str">
        <v>None</v>
      </c>
      <c r="G753" s="15" t="str">
        <v>Brooke, Hancock</v>
      </c>
      <c r="H753" s="15" t="str">
        <v>*Required - Please Make a Selection*</v>
      </c>
      <c r="I753" s="15" t="str">
        <v>http://www.wvseniorservices.gov/DocumentCenter/ProgramSpecificDocuments/tabid/92/Default.aspx</v>
      </c>
      <c r="U753" s="3"/>
    </row>
    <row r="754" spans="1:21" ht="45" x14ac:dyDescent="0.25">
      <c r="A754" s="15" t="str">
        <v>Brooke Hancock Nutrition</v>
      </c>
      <c r="B754" s="15" t="str">
        <v>OAA Title IIIC Nutrition Services</v>
      </c>
      <c r="C754" s="15" t="str">
        <v>Nutrition - Education</v>
      </c>
      <c r="D754" s="15" t="str">
        <v>None</v>
      </c>
      <c r="E754" s="15" t="str">
        <v>None</v>
      </c>
      <c r="F754" s="15" t="str">
        <v>None</v>
      </c>
      <c r="G754" s="15" t="str">
        <v>Brooke</v>
      </c>
      <c r="H754" s="15" t="str">
        <v>*Required - Please Make a Selection*</v>
      </c>
      <c r="I754" s="15" t="str">
        <v>http://www.wvseniorservices.gov/DocumentCenter/ProgramSpecificDocuments/tabid/92/Default.aspx</v>
      </c>
      <c r="U754" s="3"/>
    </row>
    <row r="755" spans="1:21" ht="105" x14ac:dyDescent="0.25">
      <c r="A755" s="15" t="str">
        <v>Calhoun County Committee on Aging, Inc.</v>
      </c>
      <c r="B755" s="15" t="str">
        <v>LIGHTHOUSE IN-HOME SERVICES (includes LIFE LIGHTHOUSE SERVICES)</v>
      </c>
      <c r="C755" s="15" t="str">
        <v>Personal Care, Food Assistance, Chore or Homemaker Services</v>
      </c>
      <c r="D755" s="15" t="str">
        <v>2+ ADLs via assessment</v>
      </c>
      <c r="E75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55" s="15" t="str">
        <v>Lighthouse is designed to assist those seniors who have functional needs in their homes, but whose income or assets disqualify them for Medicaid services</v>
      </c>
      <c r="G755" s="15" t="str">
        <v>Calhoun</v>
      </c>
      <c r="H755" s="15" t="str">
        <v>*Required - Please Make a Selection*</v>
      </c>
      <c r="I755" s="15" t="str">
        <v>http://www.wvseniorservices.gov/HelpatHome/Lighthouse/tabid/74/Default.aspx</v>
      </c>
      <c r="U755" s="3"/>
    </row>
    <row r="756" spans="1:21" ht="45" x14ac:dyDescent="0.25">
      <c r="A756" s="15" t="str">
        <v>Calhoun County Committee on Aging, Inc.</v>
      </c>
      <c r="B756" s="15" t="str">
        <v>OAA Title IIIB Services</v>
      </c>
      <c r="C756" s="15" t="str">
        <v>Group Support Activities</v>
      </c>
      <c r="D756" s="15" t="str">
        <v>A fully completed SAEF (Level 1) is required to enter the service recipient in SAMS. Group client support is entered as a group service in SAMS.</v>
      </c>
      <c r="E756" s="15" t="str">
        <v>None</v>
      </c>
      <c r="F756" s="15" t="str">
        <v>None</v>
      </c>
      <c r="G756" s="15" t="str">
        <v>Calhoun</v>
      </c>
      <c r="H756" s="15" t="str">
        <v>*Required - Please Make a Selection*</v>
      </c>
      <c r="I756" s="15" t="str">
        <v>http://www.wvseniorservices.gov/DocumentCenter/ProgramSpecificDocuments/tabid/92/Default.aspx</v>
      </c>
      <c r="U756" s="3"/>
    </row>
    <row r="757" spans="1:21" ht="180" x14ac:dyDescent="0.25">
      <c r="A757" s="15" t="str">
        <v>Calhoun County Committee on Aging, Inc.</v>
      </c>
      <c r="B757" s="15" t="str">
        <v>OAA Title IIIB Services</v>
      </c>
      <c r="C757" s="15" t="str">
        <v>Chore or Homemaker Services</v>
      </c>
      <c r="D757" s="15" t="str">
        <v>Must complete Level 1, Level 2 and Level 3 of the SAEF. Must need “Much Assistance” or “Unable to Perform” on IADL question #3, Shopping and/or IADL question #4, Light Housekeeping on the SAEF to qualify for services.</v>
      </c>
      <c r="E75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57" s="15" t="str">
        <v>None</v>
      </c>
      <c r="G757" s="15" t="str">
        <v>Calhoun</v>
      </c>
      <c r="H757" s="15" t="str">
        <v>*Required - Please Make a Selection*</v>
      </c>
      <c r="I757" s="15" t="str">
        <v>http://www.wvseniorservices.gov/DocumentCenter/ProgramSpecificDocuments/tabid/92/Default.aspx</v>
      </c>
      <c r="U757" s="3"/>
    </row>
    <row r="758" spans="1:21" ht="45" x14ac:dyDescent="0.25">
      <c r="A758" s="15" t="str">
        <v>Calhoun County Committee on Aging, Inc.</v>
      </c>
      <c r="B758" s="15" t="str">
        <v>OAA Title IIIB Services</v>
      </c>
      <c r="C758" s="15" t="str">
        <v>Information/Referral</v>
      </c>
      <c r="D758" s="15" t="str">
        <v>None</v>
      </c>
      <c r="E758" s="15" t="str">
        <v>None</v>
      </c>
      <c r="F758" s="15" t="str">
        <v>None</v>
      </c>
      <c r="G758" s="15" t="str">
        <v>Calhoun</v>
      </c>
      <c r="H758" s="15" t="str">
        <v>*Required - Please Make a Selection*</v>
      </c>
      <c r="I758" s="15" t="str">
        <v>http://www.wvseniorservices.gov/DocumentCenter/ProgramSpecificDocuments/tabid/92/Default.aspx</v>
      </c>
      <c r="U758" s="3"/>
    </row>
    <row r="759" spans="1:21" ht="45" x14ac:dyDescent="0.25">
      <c r="A759" s="15" t="str">
        <v>Calhoun County Committee on Aging, Inc.</v>
      </c>
      <c r="B759" s="15" t="str">
        <v>OAA Title IIIB Services</v>
      </c>
      <c r="C759" s="15" t="str">
        <v>Information/Referral</v>
      </c>
      <c r="D759" s="15" t="str">
        <v>None</v>
      </c>
      <c r="E759" s="15" t="str">
        <v>None</v>
      </c>
      <c r="F759" s="15" t="str">
        <v>None</v>
      </c>
      <c r="G759" s="15" t="str">
        <v>Calhoun</v>
      </c>
      <c r="H759" s="15" t="str">
        <v>*Required - Please Make a Selection*</v>
      </c>
      <c r="I759" s="15" t="str">
        <v>http://www.wvseniorservices.gov/DocumentCenter/ProgramSpecificDocuments/tabid/92/Default.aspx</v>
      </c>
      <c r="U759" s="3"/>
    </row>
    <row r="760" spans="1:21" ht="45" x14ac:dyDescent="0.25">
      <c r="A760" s="15" t="str">
        <v>Calhoun County Committee on Aging, Inc.</v>
      </c>
      <c r="B760" s="15" t="str">
        <v>OAA Title IIIB Services</v>
      </c>
      <c r="C760" s="15" t="str">
        <v>Transportation</v>
      </c>
      <c r="D760" s="15" t="str">
        <v>Must complete Level 1 of the SAEF</v>
      </c>
      <c r="E760" s="15" t="str">
        <v>None</v>
      </c>
      <c r="F760" s="15" t="str">
        <v>None</v>
      </c>
      <c r="G760" s="15" t="str">
        <v>Calhoun</v>
      </c>
      <c r="H760" s="15" t="str">
        <v>*Required - Please Make a Selection*</v>
      </c>
      <c r="I760" s="15" t="str">
        <v>http://www.wvseniorservices.gov/DocumentCenter/ProgramSpecificDocuments/tabid/92/Default.aspx</v>
      </c>
      <c r="U760" s="3"/>
    </row>
    <row r="761" spans="1:21" ht="150" x14ac:dyDescent="0.25">
      <c r="A761" s="15" t="str">
        <v>Calhoun County Committee on Aging, Inc.</v>
      </c>
      <c r="B761" s="15" t="str">
        <v>OAA Title IIIC Nutrition Services</v>
      </c>
      <c r="C761" s="15" t="str">
        <v>Nutrition - Congregate Meals</v>
      </c>
      <c r="D76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6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61" s="15" t="str">
        <v>None</v>
      </c>
      <c r="G761" s="15" t="str">
        <v>Calhoun</v>
      </c>
      <c r="H761" s="15" t="str">
        <v>*Required - Please Make a Selection*</v>
      </c>
      <c r="I761" s="15" t="str">
        <v>http://www.wvseniorservices.gov/DocumentCenter/ProgramSpecificDocuments/tabid/92/Default.aspx</v>
      </c>
      <c r="U761" s="3"/>
    </row>
    <row r="762" spans="1:21" ht="360" x14ac:dyDescent="0.25">
      <c r="A762" s="15" t="str">
        <v>Calhoun County Committee on Aging, Inc.</v>
      </c>
      <c r="B762" s="15" t="str">
        <v>OAA Title IIIC Nutrition Services</v>
      </c>
      <c r="C762" s="15" t="str">
        <v>Nutrition - Home Delivered Meals</v>
      </c>
      <c r="D76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6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62" s="15" t="str">
        <v>None</v>
      </c>
      <c r="G762" s="15" t="str">
        <v>Calhoun</v>
      </c>
      <c r="H762" s="15" t="str">
        <v>*Required - Please Make a Selection*</v>
      </c>
      <c r="I762" s="15" t="str">
        <v>http://www.wvseniorservices.gov/DocumentCenter/ProgramSpecificDocuments/tabid/92/Default.aspx</v>
      </c>
      <c r="U762" s="3"/>
    </row>
    <row r="763" spans="1:21" ht="45" x14ac:dyDescent="0.25">
      <c r="A763" s="15" t="str">
        <v>Calhoun County Committee on Aging, Inc.</v>
      </c>
      <c r="B763" s="15" t="str">
        <v>OAA Title IIIC Nutrition Services</v>
      </c>
      <c r="C763" s="15" t="str">
        <v>Nutrition - Education</v>
      </c>
      <c r="D763" s="15" t="str">
        <v>A fully completed SAEF (the SAEF you completed for the meal service) is 
required.</v>
      </c>
      <c r="E763" s="15" t="str">
        <v>None</v>
      </c>
      <c r="F763" s="15" t="str">
        <v>None</v>
      </c>
      <c r="G763" s="15" t="str">
        <v>Calhoun</v>
      </c>
      <c r="H763" s="15" t="str">
        <v>*Required - Please Make a Selection*</v>
      </c>
      <c r="I763" s="15" t="str">
        <v>http://www.wvseniorservices.gov/DocumentCenter/ProgramSpecificDocuments/tabid/92/Default.aspx</v>
      </c>
      <c r="U763" s="3"/>
    </row>
    <row r="764" spans="1:21" ht="105" x14ac:dyDescent="0.25">
      <c r="A764" s="15" t="str">
        <v>Council of Senior Citizens of Gilmer County, Inc.</v>
      </c>
      <c r="B764" s="15" t="str">
        <v>LIGHTHOUSE IN-HOME SERVICES (includes LIFE LIGHTHOUSE SERVICES)</v>
      </c>
      <c r="C764" s="15" t="str">
        <v>Personal Care, Food Assistance, Chore or Homemaker Services</v>
      </c>
      <c r="D764" s="15" t="str">
        <v>2+ ADLs via assessment</v>
      </c>
      <c r="E76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64" s="15" t="str">
        <v>Lighthouse is designed to assist those seniors who have functional needs in their homes, but whose income or assets disqualify them for Medicaid services</v>
      </c>
      <c r="G764" s="15" t="str">
        <v>Gilmer</v>
      </c>
      <c r="H764" s="15" t="str">
        <v>*Required - Please Make a Selection*</v>
      </c>
      <c r="I764" s="15" t="str">
        <v>http://www.wvseniorservices.gov/HelpatHome/Lighthouse/tabid/74/Default.aspx</v>
      </c>
      <c r="U764" s="3"/>
    </row>
    <row r="765" spans="1:21" ht="75" x14ac:dyDescent="0.25">
      <c r="A765" s="15" t="str">
        <v>Council of Senior Citizens of Gilmer County, Inc.</v>
      </c>
      <c r="B765" s="15" t="str">
        <v>OAA Title IIIB Services</v>
      </c>
      <c r="C765" s="15" t="str">
        <v>Transportation</v>
      </c>
      <c r="D765" s="15" t="str">
        <v>Must complete Level 1 and Level 2 of the SAEF. Must indicate the need for hands on assistance with transportation on the SAEF (Question: “Does the service recipient need hands on assistance with transportation?”, Level 2) to qualify for services.</v>
      </c>
      <c r="E765" s="15" t="str">
        <v>None</v>
      </c>
      <c r="F765" s="15" t="str">
        <v>None</v>
      </c>
      <c r="G765" s="15" t="str">
        <v>Gilmer</v>
      </c>
      <c r="H765" s="15" t="str">
        <v>*Required - Please Make a Selection*</v>
      </c>
      <c r="I765" s="15" t="str">
        <v>http://www.wvseniorservices.gov/DocumentCenter/ProgramSpecificDocuments/tabid/92/Default.aspx</v>
      </c>
      <c r="U765" s="3"/>
    </row>
    <row r="766" spans="1:21" ht="60" x14ac:dyDescent="0.25">
      <c r="A766" s="15" t="str">
        <v>Council of Senior Citizens of Gilmer County, Inc.</v>
      </c>
      <c r="B766" s="15" t="str">
        <v>OAA Title IIIB Services</v>
      </c>
      <c r="C766" s="15" t="str">
        <v>Group Support Activities</v>
      </c>
      <c r="D766" s="15" t="str">
        <v>A fully completed SAEF (Level 1) is required to enter the service recipient in SAMS. Group client support is entered as a group service in SAMS.</v>
      </c>
      <c r="E766" s="15" t="str">
        <v>None</v>
      </c>
      <c r="F766" s="15" t="str">
        <v>None</v>
      </c>
      <c r="G766" s="15" t="str">
        <v>Gilmer</v>
      </c>
      <c r="H766" s="15" t="str">
        <v>*Required - Please Make a Selection*</v>
      </c>
      <c r="I766" s="15" t="str">
        <v>http://www.wvseniorservices.gov/DocumentCenter/ProgramSpecificDocuments/tabid/92/Default.aspx</v>
      </c>
      <c r="U766" s="3"/>
    </row>
    <row r="767" spans="1:21" ht="60" x14ac:dyDescent="0.25">
      <c r="A767" s="15" t="str">
        <v>Council of Senior Citizens of Gilmer County, Inc.</v>
      </c>
      <c r="B767" s="15" t="str">
        <v>OAA Title IIIB Services</v>
      </c>
      <c r="C767" s="15" t="str">
        <v>Case Coordination/Management/Person-Centered Planning</v>
      </c>
      <c r="D767" s="15" t="str">
        <v>None</v>
      </c>
      <c r="E767" s="15" t="str">
        <v>None</v>
      </c>
      <c r="F767" s="15" t="str">
        <v>None</v>
      </c>
      <c r="G767" s="15" t="str">
        <v>Gilmer</v>
      </c>
      <c r="H767" s="15" t="str">
        <v>*Required - Please Make a Selection*</v>
      </c>
      <c r="I767" s="15" t="str">
        <v>http://www.wvseniorservices.gov/DocumentCenter/ProgramSpecificDocuments/tabid/92/Default.aspx</v>
      </c>
      <c r="U767" s="3"/>
    </row>
    <row r="768" spans="1:21" ht="60" x14ac:dyDescent="0.25">
      <c r="A768" s="15" t="str">
        <v>Council of Senior Citizens of Gilmer County, Inc.</v>
      </c>
      <c r="B768" s="15" t="str">
        <v>OAA Title IIIB Services</v>
      </c>
      <c r="C768" s="15" t="str">
        <v>Information/Referral</v>
      </c>
      <c r="D768" s="15" t="str">
        <v>None</v>
      </c>
      <c r="E768" s="15" t="str">
        <v>None</v>
      </c>
      <c r="F768" s="15" t="str">
        <v>None</v>
      </c>
      <c r="G768" s="15" t="str">
        <v>Gilmer</v>
      </c>
      <c r="H768" s="15" t="str">
        <v>*Required - Please Make a Selection*</v>
      </c>
      <c r="I768" s="15" t="str">
        <v>http://www.wvseniorservices.gov/DocumentCenter/ProgramSpecificDocuments/tabid/92/Default.aspx</v>
      </c>
      <c r="U768" s="3"/>
    </row>
    <row r="769" spans="1:21" ht="60" x14ac:dyDescent="0.25">
      <c r="A769" s="15" t="str">
        <v>Council of Senior Citizens of Gilmer County, Inc.</v>
      </c>
      <c r="B769" s="15" t="str">
        <v>OAA Title IIIB Services</v>
      </c>
      <c r="C769" s="15" t="str">
        <v>Information/Referral</v>
      </c>
      <c r="D769" s="15" t="str">
        <v>None</v>
      </c>
      <c r="E769" s="15" t="str">
        <v>None</v>
      </c>
      <c r="F769" s="15" t="str">
        <v>None</v>
      </c>
      <c r="G769" s="15" t="str">
        <v>Gilmer</v>
      </c>
      <c r="H769" s="15" t="str">
        <v>*Required - Please Make a Selection*</v>
      </c>
      <c r="I769" s="15" t="str">
        <v>http://www.wvseniorservices.gov/DocumentCenter/ProgramSpecificDocuments/tabid/92/Default.aspx</v>
      </c>
      <c r="U769" s="3"/>
    </row>
    <row r="770" spans="1:21" ht="60" x14ac:dyDescent="0.25">
      <c r="A770" s="15" t="str">
        <v>Council of Senior Citizens of Gilmer County, Inc.</v>
      </c>
      <c r="B770" s="15" t="str">
        <v>OAA Title IIIB Services</v>
      </c>
      <c r="C770" s="15" t="str">
        <v>Transportation</v>
      </c>
      <c r="D770" s="15" t="str">
        <v>Must complete Level 1 of the SAEF</v>
      </c>
      <c r="E770" s="15" t="str">
        <v>None</v>
      </c>
      <c r="F770" s="15" t="str">
        <v>None</v>
      </c>
      <c r="G770" s="15" t="str">
        <v>Gilmer</v>
      </c>
      <c r="H770" s="15" t="str">
        <v>*Required - Please Make a Selection*</v>
      </c>
      <c r="I770" s="15" t="str">
        <v>http://www.wvseniorservices.gov/DocumentCenter/ProgramSpecificDocuments/tabid/92/Default.aspx</v>
      </c>
      <c r="U770" s="3"/>
    </row>
    <row r="771" spans="1:21" ht="150" x14ac:dyDescent="0.25">
      <c r="A771" s="15" t="str">
        <v>Council of Senior Citizens of Gilmer County, Inc.</v>
      </c>
      <c r="B771" s="15" t="str">
        <v>OAA Title IIIC Nutrition Services</v>
      </c>
      <c r="C771" s="15" t="str">
        <v>Nutrition - Congregate Meals</v>
      </c>
      <c r="D77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7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71" s="15" t="str">
        <v>None</v>
      </c>
      <c r="G771" s="15" t="str">
        <v>Gilmer</v>
      </c>
      <c r="H771" s="15" t="str">
        <v>*Required - Please Make a Selection*</v>
      </c>
      <c r="I771" s="15" t="str">
        <v>http://www.wvseniorservices.gov/DocumentCenter/ProgramSpecificDocuments/tabid/92/Default.aspx</v>
      </c>
      <c r="U771" s="3"/>
    </row>
    <row r="772" spans="1:21" ht="360" x14ac:dyDescent="0.25">
      <c r="A772" s="15" t="str">
        <v>Council of Senior Citizens of Gilmer County, Inc.</v>
      </c>
      <c r="B772" s="15" t="str">
        <v>OAA Title IIIC Nutrition Services</v>
      </c>
      <c r="C772" s="15" t="str">
        <v>Nutrition - Home Delivered Meals</v>
      </c>
      <c r="D77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7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72" s="15" t="str">
        <v>None</v>
      </c>
      <c r="G772" s="15" t="str">
        <v>Gilmer</v>
      </c>
      <c r="H772" s="15" t="str">
        <v>*Required - Please Make a Selection*</v>
      </c>
      <c r="I772" s="15" t="str">
        <v>http://www.wvseniorservices.gov/DocumentCenter/ProgramSpecificDocuments/tabid/92/Default.aspx</v>
      </c>
      <c r="U772" s="3"/>
    </row>
    <row r="773" spans="1:21" ht="60" x14ac:dyDescent="0.25">
      <c r="A773" s="15" t="str">
        <v>Council of Senior Citizens of Gilmer County, Inc.</v>
      </c>
      <c r="B773" s="15" t="str">
        <v>OAA Title IIIC Nutrition Services</v>
      </c>
      <c r="C773" s="15" t="str">
        <v>Nutrition - Education</v>
      </c>
      <c r="D773" s="15" t="str">
        <v>A fully completed SAEF (the SAEF you completed for the meal service) is 
required.</v>
      </c>
      <c r="E773" s="15" t="str">
        <v>None</v>
      </c>
      <c r="F773" s="15" t="str">
        <v>None</v>
      </c>
      <c r="G773" s="15" t="str">
        <v>Gilmer</v>
      </c>
      <c r="H773" s="15" t="str">
        <v>*Required - Please Make a Selection*</v>
      </c>
      <c r="I773" s="15" t="str">
        <v>http://www.wvseniorservices.gov/DocumentCenter/ProgramSpecificDocuments/tabid/92/Default.aspx</v>
      </c>
      <c r="U773" s="3"/>
    </row>
    <row r="774" spans="1:21" ht="60" x14ac:dyDescent="0.25">
      <c r="A774" s="15" t="str">
        <v>Council of Senior Citizens of Gilmer County, Inc.</v>
      </c>
      <c r="B774" s="15" t="str">
        <v>OAA Title IIID Evidence-Based Disease Prevention and Health Promotion Services</v>
      </c>
      <c r="C774" s="15" t="str">
        <v>Group Physical Activity (Bingocize/Drums Alive/Tai Chi/Walk with Ease)</v>
      </c>
      <c r="D774" s="15" t="str">
        <v>Must complete Level 1 of the SAEF</v>
      </c>
      <c r="E774" s="15" t="str">
        <v>None</v>
      </c>
      <c r="F774" s="15" t="str">
        <v>None</v>
      </c>
      <c r="G774" s="15" t="str">
        <v>Gilmer</v>
      </c>
      <c r="H774" s="15" t="str">
        <v>*Required - Please Make a Selection*</v>
      </c>
      <c r="I774" s="15" t="str">
        <v>http://www.wvseniorservices.gov/DocumentCenter/ProgramSpecificDocuments/tabid/92/Default.aspx</v>
      </c>
      <c r="U774" s="3"/>
    </row>
    <row r="775" spans="1:21" ht="105" x14ac:dyDescent="0.25">
      <c r="A775" s="15" t="str">
        <v>Council of Senior Tyler Countians, Inc.</v>
      </c>
      <c r="B775" s="15" t="str">
        <v>LIGHTHOUSE IN-HOME SERVICES (includes LIFE LIGHTHOUSE SERVICES)</v>
      </c>
      <c r="C775" s="15" t="str">
        <v>Personal Care, Food Assistance, Chore or Homemaker Services</v>
      </c>
      <c r="D775" s="15" t="str">
        <v>2+ ADLs via assessment</v>
      </c>
      <c r="E77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75" s="15" t="str">
        <v>Lighthouse is designed to assist those seniors who have functional needs in their homes, but whose income or assets disqualify them for Medicaid services</v>
      </c>
      <c r="G775" s="15" t="str">
        <v>Tyler</v>
      </c>
      <c r="H775" s="15" t="str">
        <v>*Required - Please Make a Selection*</v>
      </c>
      <c r="I775" s="15" t="str">
        <v>http://www.wvseniorservices.gov/HelpatHome/Lighthouse/tabid/74/Default.aspx</v>
      </c>
      <c r="U775" s="3"/>
    </row>
    <row r="776" spans="1:21" ht="75" x14ac:dyDescent="0.25">
      <c r="A776" s="15" t="str">
        <v>Council of Senior Tyler Countians, Inc.</v>
      </c>
      <c r="B776" s="15" t="str">
        <v>OAA Title IIIB Services</v>
      </c>
      <c r="C776" s="15" t="str">
        <v>Transportation</v>
      </c>
      <c r="D776" s="15" t="str">
        <v>Must complete Level 1 and Level 2 of the SAEF. Must indicate the need for hands on assistance with transportation on the SAEF (Question: “Does the service recipient need hands on assistance with transportation?”, Level 2) to qualify for services.</v>
      </c>
      <c r="E776" s="15" t="str">
        <v>None</v>
      </c>
      <c r="F776" s="15" t="str">
        <v>None</v>
      </c>
      <c r="G776" s="15" t="str">
        <v>Tyler</v>
      </c>
      <c r="H776" s="15" t="str">
        <v>*Required - Please Make a Selection*</v>
      </c>
      <c r="I776" s="15" t="str">
        <v>http://www.wvseniorservices.gov/DocumentCenter/ProgramSpecificDocuments/tabid/92/Default.aspx</v>
      </c>
      <c r="U776" s="3"/>
    </row>
    <row r="777" spans="1:21" ht="45" x14ac:dyDescent="0.25">
      <c r="A777" s="15" t="str">
        <v>Council of Senior Tyler Countians, Inc.</v>
      </c>
      <c r="B777" s="15" t="str">
        <v>OAA Title IIIB Services</v>
      </c>
      <c r="C777" s="15" t="str">
        <v>Group Support Activities</v>
      </c>
      <c r="D777" s="15" t="str">
        <v>A fully completed SAEF (Level 1) is required to enter the service recipient in SAMS. Group client support is entered as a group service in SAMS.</v>
      </c>
      <c r="E777" s="15" t="str">
        <v>None</v>
      </c>
      <c r="F777" s="15" t="str">
        <v>None</v>
      </c>
      <c r="G777" s="15" t="str">
        <v>Tyler</v>
      </c>
      <c r="H777" s="15" t="str">
        <v>*Required - Please Make a Selection*</v>
      </c>
      <c r="I777" s="15" t="str">
        <v>http://www.wvseniorservices.gov/DocumentCenter/ProgramSpecificDocuments/tabid/92/Default.aspx</v>
      </c>
      <c r="U777" s="3"/>
    </row>
    <row r="778" spans="1:21" ht="180" x14ac:dyDescent="0.25">
      <c r="A778" s="15" t="str">
        <v>Council of Senior Tyler Countians, Inc.</v>
      </c>
      <c r="B778" s="15" t="str">
        <v>OAA Title IIIB Services</v>
      </c>
      <c r="C778" s="15" t="str">
        <v>Chore or Homemaker Services</v>
      </c>
      <c r="D778" s="15" t="str">
        <v>Must complete Level 1, Level 2 and Level 3 of the SAEF. Must need “Much Assistance” or “Unable to Perform” on IADL question #3, Shopping and/or IADL question #4, Light Housekeeping on the SAEF to qualify for services.</v>
      </c>
      <c r="E77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78" s="15" t="str">
        <v>None</v>
      </c>
      <c r="G778" s="15" t="str">
        <v>Tyler</v>
      </c>
      <c r="H778" s="15" t="str">
        <v>*Required - Please Make a Selection*</v>
      </c>
      <c r="I778" s="15" t="str">
        <v>http://www.wvseniorservices.gov/DocumentCenter/ProgramSpecificDocuments/tabid/92/Default.aspx</v>
      </c>
      <c r="U778" s="3"/>
    </row>
    <row r="779" spans="1:21" ht="45" x14ac:dyDescent="0.25">
      <c r="A779" s="15" t="str">
        <v>Council of Senior Tyler Countians, Inc.</v>
      </c>
      <c r="B779" s="15" t="str">
        <v>OAA Title IIIB Services</v>
      </c>
      <c r="C779" s="15" t="str">
        <v>Case Coordination/Management/Person-Centered Planning</v>
      </c>
      <c r="D779" s="15" t="str">
        <v>None</v>
      </c>
      <c r="E779" s="15" t="str">
        <v>None</v>
      </c>
      <c r="F779" s="15" t="str">
        <v>None</v>
      </c>
      <c r="G779" s="15" t="str">
        <v>Tyler</v>
      </c>
      <c r="H779" s="15" t="str">
        <v>*Required - Please Make a Selection*</v>
      </c>
      <c r="I779" s="15" t="str">
        <v>http://www.wvseniorservices.gov/DocumentCenter/ProgramSpecificDocuments/tabid/92/Default.aspx</v>
      </c>
      <c r="U779" s="3"/>
    </row>
    <row r="780" spans="1:21" ht="45" x14ac:dyDescent="0.25">
      <c r="A780" s="15" t="str">
        <v>Council of Senior Tyler Countians, Inc.</v>
      </c>
      <c r="B780" s="15" t="str">
        <v>OAA Title IIIB Services</v>
      </c>
      <c r="C780" s="15" t="str">
        <v>Information/Referral</v>
      </c>
      <c r="D780" s="15" t="str">
        <v>None</v>
      </c>
      <c r="E780" s="15" t="str">
        <v>None</v>
      </c>
      <c r="F780" s="15" t="str">
        <v>None</v>
      </c>
      <c r="G780" s="15" t="str">
        <v>Tyler</v>
      </c>
      <c r="H780" s="15" t="str">
        <v>*Required - Please Make a Selection*</v>
      </c>
      <c r="I780" s="15" t="str">
        <v>http://www.wvseniorservices.gov/DocumentCenter/ProgramSpecificDocuments/tabid/92/Default.aspx</v>
      </c>
      <c r="U780" s="3"/>
    </row>
    <row r="781" spans="1:21" ht="45" x14ac:dyDescent="0.25">
      <c r="A781" s="15" t="str">
        <v>Council of Senior Tyler Countians, Inc.</v>
      </c>
      <c r="B781" s="15" t="str">
        <v>OAA Title IIIB Services</v>
      </c>
      <c r="C781" s="15" t="str">
        <v>Information/Referral</v>
      </c>
      <c r="D781" s="15" t="str">
        <v>None</v>
      </c>
      <c r="E781" s="15" t="str">
        <v>None</v>
      </c>
      <c r="F781" s="15" t="str">
        <v>None</v>
      </c>
      <c r="G781" s="15" t="str">
        <v>Tyler</v>
      </c>
      <c r="H781" s="15" t="str">
        <v>*Required - Please Make a Selection*</v>
      </c>
      <c r="I781" s="15" t="str">
        <v>http://www.wvseniorservices.gov/DocumentCenter/ProgramSpecificDocuments/tabid/92/Default.aspx</v>
      </c>
      <c r="U781" s="3"/>
    </row>
    <row r="782" spans="1:21" ht="150" x14ac:dyDescent="0.25">
      <c r="A782" s="15" t="str">
        <v>Council of Senior Tyler Countians, Inc.</v>
      </c>
      <c r="B782" s="15" t="str">
        <v>OAA Title IIIC Nutrition Services</v>
      </c>
      <c r="C782" s="15" t="str">
        <v>Nutrition - Congregate Meals</v>
      </c>
      <c r="D78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8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82" s="15" t="str">
        <v>None</v>
      </c>
      <c r="G782" s="15" t="str">
        <v>Tyler</v>
      </c>
      <c r="H782" s="15" t="str">
        <v>*Required - Please Make a Selection*</v>
      </c>
      <c r="I782" s="15" t="str">
        <v>http://www.wvseniorservices.gov/DocumentCenter/ProgramSpecificDocuments/tabid/92/Default.aspx</v>
      </c>
      <c r="U782" s="3"/>
    </row>
    <row r="783" spans="1:21" ht="360" x14ac:dyDescent="0.25">
      <c r="A783" s="15" t="str">
        <v>Council of Senior Tyler Countians, Inc.</v>
      </c>
      <c r="B783" s="15" t="str">
        <v>OAA Title IIIC Nutrition Services</v>
      </c>
      <c r="C783" s="15" t="str">
        <v>Nutrition - Home Delivered Meals</v>
      </c>
      <c r="D78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8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83" s="15" t="str">
        <v>None</v>
      </c>
      <c r="G783" s="15" t="str">
        <v>Tyler</v>
      </c>
      <c r="H783" s="15" t="str">
        <v>*Required - Please Make a Selection*</v>
      </c>
      <c r="I783" s="15" t="str">
        <v>http://www.wvseniorservices.gov/DocumentCenter/ProgramSpecificDocuments/tabid/92/Default.aspx</v>
      </c>
      <c r="U783" s="3"/>
    </row>
    <row r="784" spans="1:21" ht="45" x14ac:dyDescent="0.25">
      <c r="A784" s="15" t="str">
        <v>Council of Senior Tyler Countians, Inc.</v>
      </c>
      <c r="B784" s="15" t="str">
        <v>OAA Title IIIC Nutrition Services</v>
      </c>
      <c r="C784" s="15" t="str">
        <v>Nutrition - Education</v>
      </c>
      <c r="D784" s="15" t="str">
        <v>A fully completed SAEF (the SAEF you completed for the meal service) is 
required.</v>
      </c>
      <c r="E784" s="15" t="str">
        <v>None</v>
      </c>
      <c r="F784" s="15" t="str">
        <v>None</v>
      </c>
      <c r="G784" s="15" t="str">
        <v>Tyler</v>
      </c>
      <c r="H784" s="15" t="str">
        <v>*Required - Please Make a Selection*</v>
      </c>
      <c r="I784" s="15" t="str">
        <v>http://www.wvseniorservices.gov/DocumentCenter/ProgramSpecificDocuments/tabid/92/Default.aspx</v>
      </c>
      <c r="U784" s="3"/>
    </row>
    <row r="785" spans="1:21" ht="105" x14ac:dyDescent="0.25">
      <c r="A785" s="15" t="str">
        <v xml:space="preserve">Doddridge County Senior Citizens, Inc. </v>
      </c>
      <c r="B785" s="15" t="str">
        <v>LIGHTHOUSE IN-HOME SERVICES (includes LIFE LIGHTHOUSE SERVICES)</v>
      </c>
      <c r="C785" s="15" t="str">
        <v>Personal Care, Food Assistance, Chore or Homemaker Services</v>
      </c>
      <c r="D785" s="15" t="str">
        <v>2+ ADLs via assessment</v>
      </c>
      <c r="E78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85" s="15" t="str">
        <v>Lighthouse is designed to assist those seniors who have functional needs in their homes, but whose income or assets disqualify them for Medicaid services</v>
      </c>
      <c r="G785" s="15" t="str">
        <v>Doddridge</v>
      </c>
      <c r="H785" s="15" t="str">
        <v>*Required - Please Make a Selection*</v>
      </c>
      <c r="I785" s="15" t="str">
        <v>http://www.wvseniorservices.gov/HelpatHome/Lighthouse/tabid/74/Default.aspx</v>
      </c>
      <c r="U785" s="3"/>
    </row>
    <row r="786" spans="1:21" ht="75" x14ac:dyDescent="0.25">
      <c r="A786" s="15" t="str">
        <v xml:space="preserve">Doddridge County Senior Citizens, Inc. </v>
      </c>
      <c r="B786" s="15" t="str">
        <v>OAA Title IIIB Services</v>
      </c>
      <c r="C786" s="15" t="str">
        <v>Transportation</v>
      </c>
      <c r="D786" s="15" t="str">
        <v>Must complete Level 1 and Level 2 of the SAEF. Must indicate the need for hands on assistance with transportation on the SAEF (Question: “Does the service recipient need hands on assistance with transportation?”, Level 2) to qualify for services.</v>
      </c>
      <c r="E786" s="15" t="str">
        <v>None</v>
      </c>
      <c r="F786" s="15" t="str">
        <v>None</v>
      </c>
      <c r="G786" s="15" t="str">
        <v>Doddridge</v>
      </c>
      <c r="H786" s="15" t="str">
        <v>*Required - Please Make a Selection*</v>
      </c>
      <c r="I786" s="15" t="str">
        <v>http://www.wvseniorservices.gov/DocumentCenter/ProgramSpecificDocuments/tabid/92/Default.aspx</v>
      </c>
      <c r="U786" s="3"/>
    </row>
    <row r="787" spans="1:21" ht="180" x14ac:dyDescent="0.25">
      <c r="A787" s="15" t="str">
        <v xml:space="preserve">Doddridge County Senior Citizens, Inc. </v>
      </c>
      <c r="B787" s="15" t="str">
        <v>OAA Title IIIB Services</v>
      </c>
      <c r="C787" s="15" t="str">
        <v>Chore or Homemaker Services</v>
      </c>
      <c r="D787" s="15" t="str">
        <v>Must complete Level 1, Level 2 and Level 3 of the SAEF. Must need “Much Assistance” or “Unable to Perform” on IADL question #3, Shopping and/or IADL question #4, Light Housekeeping on the SAEF to qualify for services.</v>
      </c>
      <c r="E78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87" s="15" t="str">
        <v>None</v>
      </c>
      <c r="G787" s="15" t="str">
        <v>Doddridge</v>
      </c>
      <c r="H787" s="15" t="str">
        <v>*Required - Please Make a Selection*</v>
      </c>
      <c r="I787" s="15" t="str">
        <v>http://www.wvseniorservices.gov/DocumentCenter/ProgramSpecificDocuments/tabid/92/Default.aspx</v>
      </c>
      <c r="U787" s="3"/>
    </row>
    <row r="788" spans="1:21" ht="45" x14ac:dyDescent="0.25">
      <c r="A788" s="15" t="str">
        <v xml:space="preserve">Doddridge County Senior Citizens, Inc. </v>
      </c>
      <c r="B788" s="15" t="str">
        <v>OAA Title IIIB Services</v>
      </c>
      <c r="C788" s="15" t="str">
        <v>Information/Referral</v>
      </c>
      <c r="D788" s="15" t="str">
        <v>None</v>
      </c>
      <c r="E788" s="15" t="str">
        <v>None</v>
      </c>
      <c r="F788" s="15" t="str">
        <v>None</v>
      </c>
      <c r="G788" s="15" t="str">
        <v>Doddridge</v>
      </c>
      <c r="H788" s="15" t="str">
        <v>*Required - Please Make a Selection*</v>
      </c>
      <c r="I788" s="15" t="str">
        <v>http://www.wvseniorservices.gov/DocumentCenter/ProgramSpecificDocuments/tabid/92/Default.aspx</v>
      </c>
      <c r="U788" s="3"/>
    </row>
    <row r="789" spans="1:21" ht="45" x14ac:dyDescent="0.25">
      <c r="A789" s="15" t="str">
        <v xml:space="preserve">Doddridge County Senior Citizens, Inc. </v>
      </c>
      <c r="B789" s="15" t="str">
        <v>OAA Title IIIB Services</v>
      </c>
      <c r="C789" s="15" t="str">
        <v>Transportation</v>
      </c>
      <c r="D789" s="15" t="str">
        <v>Must complete Level 1 of the SAEF</v>
      </c>
      <c r="E789" s="15" t="str">
        <v>None</v>
      </c>
      <c r="F789" s="15" t="str">
        <v>None</v>
      </c>
      <c r="G789" s="15" t="str">
        <v>Doddridge</v>
      </c>
      <c r="H789" s="15" t="str">
        <v>*Required - Please Make a Selection*</v>
      </c>
      <c r="I789" s="15" t="str">
        <v>http://www.wvseniorservices.gov/DocumentCenter/ProgramSpecificDocuments/tabid/92/Default.aspx</v>
      </c>
      <c r="U789" s="3"/>
    </row>
    <row r="790" spans="1:21" ht="150" x14ac:dyDescent="0.25">
      <c r="A790" s="15" t="str">
        <v>Council of Senior Tyler Countians, Inc.</v>
      </c>
      <c r="B790" s="15" t="str">
        <v>OAA Title IIIC Nutrition Services</v>
      </c>
      <c r="C790" s="15" t="str">
        <v>Nutrition - Congregate Meals</v>
      </c>
      <c r="D790" s="15" t="str">
        <v>None</v>
      </c>
      <c r="E79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90" s="15" t="str">
        <v>None</v>
      </c>
      <c r="G790" s="15" t="str">
        <v>Doddridge</v>
      </c>
      <c r="H790" s="15" t="str">
        <v>*Required - Please Make a Selection*</v>
      </c>
      <c r="I790" s="15" t="str">
        <v>http://www.wvseniorservices.gov/DocumentCenter/ProgramSpecificDocuments/tabid/92/Default.aspx</v>
      </c>
      <c r="U790" s="3"/>
    </row>
    <row r="791" spans="1:21" ht="150" x14ac:dyDescent="0.25">
      <c r="A791" s="15" t="str">
        <v>Council of Senior Tyler Countians, Inc.</v>
      </c>
      <c r="B791" s="15" t="str">
        <v>OAA Title IIIC Nutrition Services</v>
      </c>
      <c r="C791" s="15" t="str">
        <v>Nutrition - Home Delivered Meals</v>
      </c>
      <c r="D791" s="15" t="str">
        <v>Must complete Level 1, Level 2 and Level 3 of the SAEF. Must need “Much Assistance” or “Unable to Perform” in at least two (2) areas of ADLs on the SAEF to qualify for services.</v>
      </c>
      <c r="E79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91" s="15" t="str">
        <v>None</v>
      </c>
      <c r="G791" s="15" t="str">
        <v>Doddridge</v>
      </c>
      <c r="H791" s="15" t="str">
        <v>*Required - Please Make a Selection*</v>
      </c>
      <c r="I791" s="15" t="str">
        <v>http://www.wvseniorservices.gov/DocumentCenter/ProgramSpecificDocuments/tabid/92/Default.aspx</v>
      </c>
      <c r="U791" s="3"/>
    </row>
    <row r="792" spans="1:21" ht="45" x14ac:dyDescent="0.25">
      <c r="A792" s="15" t="str">
        <v>Council of Senior Tyler Countians, Inc.</v>
      </c>
      <c r="B792" s="15" t="str">
        <v>OAA Title IIIC Nutrition Services</v>
      </c>
      <c r="C792" s="15" t="str">
        <v>Nutrition - Education</v>
      </c>
      <c r="D792" s="15" t="str">
        <v>None</v>
      </c>
      <c r="E792" s="15" t="str">
        <v>None</v>
      </c>
      <c r="F792" s="15" t="str">
        <v>None</v>
      </c>
      <c r="G792" s="15" t="str">
        <v>Doddridge</v>
      </c>
      <c r="H792" s="15" t="str">
        <v>*Required - Please Make a Selection*</v>
      </c>
      <c r="I792" s="15" t="str">
        <v>http://www.wvseniorservices.gov/DocumentCenter/ProgramSpecificDocuments/tabid/92/Default.aspx</v>
      </c>
      <c r="U792" s="3"/>
    </row>
    <row r="793" spans="1:21" ht="105" x14ac:dyDescent="0.25">
      <c r="A793" s="15" t="str">
        <v>Family Services - Upper Ohio Valley (also nutrition in Marshall)</v>
      </c>
      <c r="B793" s="15" t="str">
        <v>LIGHTHOUSE IN-HOME SERVICES (includes LIFE LIGHTHOUSE SERVICES)</v>
      </c>
      <c r="C793" s="15" t="str">
        <v>Personal Care, Food Assistance, Chore or Homemaker Services</v>
      </c>
      <c r="D793" s="15" t="str">
        <v>2+ ADLs via assessment</v>
      </c>
      <c r="E793"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93" s="15" t="str">
        <v>Lighthouse is designed to assist those seniors who have functional needs in their homes, but whose income or assets disqualify them for Medicaid services</v>
      </c>
      <c r="G793" s="15" t="str">
        <v>Ohio</v>
      </c>
      <c r="H793" s="15" t="str">
        <v>*Required - Please Make a Selection*</v>
      </c>
      <c r="I793" s="15" t="str">
        <v>http://www.wvseniorservices.gov/HelpatHome/Lighthouse/tabid/74/Default.aspx</v>
      </c>
      <c r="U793" s="3"/>
    </row>
    <row r="794" spans="1:21" ht="75" x14ac:dyDescent="0.25">
      <c r="A794" s="15" t="str">
        <v>Family Services - Upper Ohio Valley (also nutrition in Marshall)</v>
      </c>
      <c r="B794" s="15" t="str">
        <v>OAA Title IIIB Services</v>
      </c>
      <c r="C794" s="15" t="str">
        <v>Transportation</v>
      </c>
      <c r="D794" s="15" t="str">
        <v>Must complete Level 1 and Level 2 of the SAEF. Must indicate the need for hands on assistance with transportation on the SAEF (Question: “Does the service recipient need hands on assistance with transportation?”, Level 2) to qualify for services.</v>
      </c>
      <c r="E794" s="15" t="str">
        <v>None</v>
      </c>
      <c r="F794" s="15" t="str">
        <v>None</v>
      </c>
      <c r="G794" s="15" t="str">
        <v>Ohio</v>
      </c>
      <c r="H794" s="15" t="str">
        <v>*Required - Please Make a Selection*</v>
      </c>
      <c r="I794" s="15" t="str">
        <v>http://www.wvseniorservices.gov/DocumentCenter/ProgramSpecificDocuments/tabid/92/Default.aspx</v>
      </c>
      <c r="U794" s="3"/>
    </row>
    <row r="795" spans="1:21" ht="75" x14ac:dyDescent="0.25">
      <c r="A795" s="15" t="str">
        <v>Family Services - Upper Ohio Valley (also nutrition in Marshall)</v>
      </c>
      <c r="B795" s="15" t="str">
        <v>OAA Title IIIB Services</v>
      </c>
      <c r="C795" s="15" t="str">
        <v>Group Support Activities</v>
      </c>
      <c r="D795" s="15" t="str">
        <v>A fully completed SAEF (Level 1) is required to enter the service recipient in SAMS. Group client support is entered as a group service in SAMS.</v>
      </c>
      <c r="E795" s="15" t="str">
        <v>None</v>
      </c>
      <c r="F795" s="15" t="str">
        <v>None</v>
      </c>
      <c r="G795" s="15" t="str">
        <v>Ohio</v>
      </c>
      <c r="H795" s="15" t="str">
        <v>*Required - Please Make a Selection*</v>
      </c>
      <c r="I795" s="15" t="str">
        <v>http://www.wvseniorservices.gov/DocumentCenter/ProgramSpecificDocuments/tabid/92/Default.aspx</v>
      </c>
      <c r="U795" s="3"/>
    </row>
    <row r="796" spans="1:21" ht="180" x14ac:dyDescent="0.25">
      <c r="A796" s="15" t="str">
        <v>Family Services - Upper Ohio Valley (also nutrition in Marshall)</v>
      </c>
      <c r="B796" s="15" t="str">
        <v>OAA Title IIIB Services</v>
      </c>
      <c r="C796" s="15" t="str">
        <v>Chore or Homemaker Services</v>
      </c>
      <c r="D796" s="15" t="str">
        <v>Must complete Level 1, Level 2 and Level 3 of the SAEF. Must need “Much Assistance” or “Unable to Perform” on IADL question #3, Shopping and/or IADL question #4, Light Housekeeping on the SAEF to qualify for services.</v>
      </c>
      <c r="E79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96" s="15" t="str">
        <v>None</v>
      </c>
      <c r="G796" s="15" t="str">
        <v>Ohio</v>
      </c>
      <c r="H796" s="15" t="str">
        <v>*Required - Please Make a Selection*</v>
      </c>
      <c r="I796" s="15" t="str">
        <v>http://www.wvseniorservices.gov/DocumentCenter/ProgramSpecificDocuments/tabid/92/Default.aspx</v>
      </c>
      <c r="U796" s="3"/>
    </row>
    <row r="797" spans="1:21" ht="75" x14ac:dyDescent="0.25">
      <c r="A797" s="15" t="str">
        <v>Family Services - Upper Ohio Valley (also nutrition in Marshall)</v>
      </c>
      <c r="B797" s="15" t="str">
        <v>OAA Title IIIB Services</v>
      </c>
      <c r="C797" s="15" t="str">
        <v>Case Coordination/Management/Person-Centered Planning</v>
      </c>
      <c r="D797" s="15" t="str">
        <v>None</v>
      </c>
      <c r="E797" s="15" t="str">
        <v>None</v>
      </c>
      <c r="F797" s="15" t="str">
        <v>None</v>
      </c>
      <c r="G797" s="15" t="str">
        <v>Ohio</v>
      </c>
      <c r="H797" s="15" t="str">
        <v>*Required - Please Make a Selection*</v>
      </c>
      <c r="I797" s="15" t="str">
        <v>http://www.wvseniorservices.gov/DocumentCenter/ProgramSpecificDocuments/tabid/92/Default.aspx</v>
      </c>
      <c r="U797" s="3"/>
    </row>
    <row r="798" spans="1:21" ht="75" x14ac:dyDescent="0.25">
      <c r="A798" s="15" t="str">
        <v>Family Services - Upper Ohio Valley (also nutrition in Marshall)</v>
      </c>
      <c r="B798" s="15" t="str">
        <v>OAA Title IIIB Services</v>
      </c>
      <c r="C798" s="15" t="str">
        <v>Information/Referral</v>
      </c>
      <c r="D798" s="15" t="str">
        <v>None</v>
      </c>
      <c r="E798" s="15" t="str">
        <v>None</v>
      </c>
      <c r="F798" s="15" t="str">
        <v>None</v>
      </c>
      <c r="G798" s="15" t="str">
        <v>Ohio</v>
      </c>
      <c r="H798" s="15" t="str">
        <v>*Required - Please Make a Selection*</v>
      </c>
      <c r="I798" s="15" t="str">
        <v>http://www.wvseniorservices.gov/DocumentCenter/ProgramSpecificDocuments/tabid/92/Default.aspx</v>
      </c>
      <c r="U798" s="3"/>
    </row>
    <row r="799" spans="1:21" ht="75" x14ac:dyDescent="0.25">
      <c r="A799" s="15" t="str">
        <v>Family Services - Upper Ohio Valley (also nutrition in Marshall)</v>
      </c>
      <c r="B799" s="15" t="str">
        <v>OAA Title IIIB Services</v>
      </c>
      <c r="C799" s="15" t="str">
        <v>Information/Referral</v>
      </c>
      <c r="D799" s="15" t="str">
        <v>None</v>
      </c>
      <c r="E799" s="15" t="str">
        <v>None</v>
      </c>
      <c r="F799" s="15" t="str">
        <v>None</v>
      </c>
      <c r="G799" s="15" t="str">
        <v>Ohio</v>
      </c>
      <c r="H799" s="15" t="str">
        <v>*Required - Please Make a Selection*</v>
      </c>
      <c r="I799" s="15" t="str">
        <v>http://www.wvseniorservices.gov/DocumentCenter/ProgramSpecificDocuments/tabid/92/Default.aspx</v>
      </c>
      <c r="U799" s="3"/>
    </row>
    <row r="800" spans="1:21" ht="75" x14ac:dyDescent="0.25">
      <c r="A800" s="15" t="str">
        <v>Family Services - Upper Ohio Valley (also nutrition in Marshall)</v>
      </c>
      <c r="B800" s="15" t="str">
        <v>OAA Title IIIB Services</v>
      </c>
      <c r="C800" s="15" t="str">
        <v>Information/Referral</v>
      </c>
      <c r="D800" s="15" t="str">
        <v>None</v>
      </c>
      <c r="E800" s="15" t="str">
        <v>None</v>
      </c>
      <c r="F800" s="15" t="str">
        <v>None</v>
      </c>
      <c r="G800" s="15" t="str">
        <v>Ohio</v>
      </c>
      <c r="H800" s="15" t="str">
        <v>*Required - Please Make a Selection*</v>
      </c>
      <c r="I800" s="15" t="str">
        <v>http://www.wvseniorservices.gov/DocumentCenter/ProgramSpecificDocuments/tabid/92/Default.aspx</v>
      </c>
      <c r="U800" s="3"/>
    </row>
    <row r="801" spans="1:21" ht="75" x14ac:dyDescent="0.25">
      <c r="A801" s="15" t="str">
        <v>Family Services - Upper Ohio Valley (also nutrition in Marshall)</v>
      </c>
      <c r="B801" s="15" t="str">
        <v>OAA Title IIIB Services</v>
      </c>
      <c r="C801" s="15" t="str">
        <v>Transportation</v>
      </c>
      <c r="D801" s="15" t="str">
        <v>Must complete Level 1 of the SAEF</v>
      </c>
      <c r="E801" s="15" t="str">
        <v>None</v>
      </c>
      <c r="F801" s="15" t="str">
        <v>None</v>
      </c>
      <c r="G801" s="15" t="str">
        <v>Ohio</v>
      </c>
      <c r="H801" s="15" t="str">
        <v>*Required - Please Make a Selection*</v>
      </c>
      <c r="I801" s="15" t="str">
        <v>http://www.wvseniorservices.gov/DocumentCenter/ProgramSpecificDocuments/tabid/92/Default.aspx</v>
      </c>
      <c r="U801" s="3"/>
    </row>
    <row r="802" spans="1:21" ht="150" x14ac:dyDescent="0.25">
      <c r="A802" s="15" t="str">
        <v>Family Services - Upper Ohio Valley (also nutrition in Marshall)</v>
      </c>
      <c r="B802" s="15" t="str">
        <v>OAA Title IIIC Nutrition Services</v>
      </c>
      <c r="C802" s="15" t="str">
        <v>Nutrition - Congregate Meals</v>
      </c>
      <c r="D80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0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02" s="15" t="str">
        <v>None</v>
      </c>
      <c r="G802" s="15" t="str">
        <v>Marshall, Ohio</v>
      </c>
      <c r="H802" s="15" t="str">
        <v>*Required - Please Make a Selection*</v>
      </c>
      <c r="I802" s="15" t="str">
        <v>http://www.wvseniorservices.gov/DocumentCenter/ProgramSpecificDocuments/tabid/92/Default.aspx</v>
      </c>
      <c r="U802" s="3"/>
    </row>
    <row r="803" spans="1:21" ht="360" x14ac:dyDescent="0.25">
      <c r="A803" s="15" t="str">
        <v>Family Services - Upper Ohio Valley (also nutrition in Marshall)</v>
      </c>
      <c r="B803" s="15" t="str">
        <v>OAA Title IIIC Nutrition Services</v>
      </c>
      <c r="C803" s="15" t="str">
        <v>Nutrition - Home Delivered Meals</v>
      </c>
      <c r="D80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0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03" s="15" t="str">
        <v>None</v>
      </c>
      <c r="G803" s="15" t="str">
        <v>Marshall, Ohio</v>
      </c>
      <c r="H803" s="15" t="str">
        <v>*Required - Please Make a Selection*</v>
      </c>
      <c r="I803" s="15" t="str">
        <v>http://www.wvseniorservices.gov/DocumentCenter/ProgramSpecificDocuments/tabid/92/Default.aspx</v>
      </c>
      <c r="U803" s="3"/>
    </row>
    <row r="804" spans="1:21" ht="75" x14ac:dyDescent="0.25">
      <c r="A804" s="15" t="str">
        <v>Family Services - Upper Ohio Valley (also nutrition in Marshall)</v>
      </c>
      <c r="B804" s="15" t="str">
        <v>OAA Title IIIC Nutrition Services</v>
      </c>
      <c r="C804" s="15" t="str">
        <v>Nutrition - Education</v>
      </c>
      <c r="D804" s="15" t="str">
        <v>A fully completed SAEF (the SAEF you completed for the meal service) is 
required.</v>
      </c>
      <c r="E804" s="15" t="str">
        <v>None</v>
      </c>
      <c r="F804" s="15" t="str">
        <v>None</v>
      </c>
      <c r="G804" s="15" t="str">
        <v>Marshall, Ohio</v>
      </c>
      <c r="H804" s="15" t="str">
        <v>*Required - Please Make a Selection*</v>
      </c>
      <c r="I804" s="15" t="str">
        <v>http://www.wvseniorservices.gov/DocumentCenter/ProgramSpecificDocuments/tabid/92/Default.aspx</v>
      </c>
      <c r="U804" s="3"/>
    </row>
    <row r="805" spans="1:21" ht="75" x14ac:dyDescent="0.25">
      <c r="A805" s="15" t="str">
        <v>Family Services - Upper Ohio Valley (also nutrition in Marshall)</v>
      </c>
      <c r="B805" s="15" t="str">
        <v>OAA Title IIID Evidence-Based Disease Prevention and Health Promotion Services</v>
      </c>
      <c r="C805" s="15" t="str">
        <v>Group Physical Activity (Bingocize/Drums Alive/Tai Chi/Walk with Ease)</v>
      </c>
      <c r="D805" s="15" t="str">
        <v>Must complete Level 1 of the SAEF</v>
      </c>
      <c r="E805" s="15" t="str">
        <v>None</v>
      </c>
      <c r="F805" s="15" t="str">
        <v>None</v>
      </c>
      <c r="G805" s="15" t="str">
        <v>Ohio</v>
      </c>
      <c r="H805" s="15" t="str">
        <v>*Required - Please Make a Selection*</v>
      </c>
      <c r="I805" s="15" t="str">
        <v>http://www.wvseniorservices.gov/DocumentCenter/ProgramSpecificDocuments/tabid/92/Default.aspx</v>
      </c>
      <c r="U805" s="3"/>
    </row>
    <row r="806" spans="1:21" ht="105" x14ac:dyDescent="0.25">
      <c r="A806" s="15" t="str">
        <v>Committee for Hancock County Senior Citizens</v>
      </c>
      <c r="B806" s="15" t="str">
        <v>LIGHTHOUSE IN-HOME SERVICES (includes LIFE LIGHTHOUSE SERVICES)</v>
      </c>
      <c r="C806" s="15" t="str">
        <v>Personal Care, Food Assistance, Chore or Homemaker Services</v>
      </c>
      <c r="D806" s="15" t="str">
        <v>Must complete Level 1, Level 2 and Level 3 of the SAEF. Must need “Much Assistance” or “Unable to Perform” on IADL question #6, Heavy Housework on the SAEF to qualify for services.</v>
      </c>
      <c r="E806"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06" s="15" t="str">
        <v>Lighthouse is designed to assist those seniors who have functional needs in their homes, but whose income or assets disqualify them for Medicaid services</v>
      </c>
      <c r="G806" s="15" t="str">
        <v>Hancock</v>
      </c>
      <c r="H806" s="15" t="str">
        <v>*Required - Please Make a Selection*</v>
      </c>
      <c r="I806" s="15" t="str">
        <v>http://www.wvseniorservices.gov/HelpatHome/Lighthouse/tabid/74/Default.aspx</v>
      </c>
      <c r="U806" s="3"/>
    </row>
    <row r="807" spans="1:21" ht="45" x14ac:dyDescent="0.25">
      <c r="A807" s="15" t="str">
        <v>Committee for Hancock County Senior Citizens</v>
      </c>
      <c r="B807" s="15" t="str">
        <v>OAA Title IIIB Services</v>
      </c>
      <c r="C807" s="15" t="str">
        <v>Transportation</v>
      </c>
      <c r="D807" s="15" t="str">
        <v>A fully completed SAEF (Level 1) is required to enter the service recipient in SAMS. Group client support is entered as a group service in SAMS.</v>
      </c>
      <c r="E807" s="15" t="str">
        <v>None</v>
      </c>
      <c r="F807" s="15" t="str">
        <v>None</v>
      </c>
      <c r="G807" s="15" t="str">
        <v>Hancock</v>
      </c>
      <c r="H807" s="15" t="str">
        <v>*Required - Please Make a Selection*</v>
      </c>
      <c r="I807" s="15" t="str">
        <v>http://www.wvseniorservices.gov/DocumentCenter/ProgramSpecificDocuments/tabid/92/Default.aspx</v>
      </c>
      <c r="U807" s="3"/>
    </row>
    <row r="808" spans="1:21" ht="75" x14ac:dyDescent="0.25">
      <c r="A808" s="15" t="str">
        <v>Committee for Hancock County Senior Citizens</v>
      </c>
      <c r="B808" s="15" t="str">
        <v>OAA Title IIIB Services</v>
      </c>
      <c r="C808" s="15" t="str">
        <v>Group Support Activities</v>
      </c>
      <c r="D808" s="15" t="str">
        <v>Must complete Level 1, Level 2 and Level 3 of the SAEF. Must need “Much Assistance” or “Unable to Perform” on IADL question #3, Shopping and/or IADL question #4, Light Housekeeping on the SAEF to qualify for services.</v>
      </c>
      <c r="E808" s="15" t="str">
        <v>None</v>
      </c>
      <c r="F808" s="15" t="str">
        <v>None</v>
      </c>
      <c r="G808" s="15" t="str">
        <v>Hancock</v>
      </c>
      <c r="H808" s="15" t="str">
        <v>*Required - Please Make a Selection*</v>
      </c>
      <c r="I808" s="15" t="str">
        <v>http://www.wvseniorservices.gov/DocumentCenter/ProgramSpecificDocuments/tabid/92/Default.aspx</v>
      </c>
      <c r="U808" s="3"/>
    </row>
    <row r="809" spans="1:21" ht="45" x14ac:dyDescent="0.25">
      <c r="A809" s="15" t="str">
        <v>Committee for Hancock County Senior Citizens</v>
      </c>
      <c r="B809" s="15" t="str">
        <v>OAA Title IIIB Services</v>
      </c>
      <c r="C809" s="15" t="str">
        <v>Case Coordination/Management/Person-Centered Planning</v>
      </c>
      <c r="D809" s="15" t="str">
        <v>None</v>
      </c>
      <c r="E809" s="15" t="str">
        <v>None</v>
      </c>
      <c r="F809" s="15" t="str">
        <v>None</v>
      </c>
      <c r="G809" s="15" t="str">
        <v>Hancock</v>
      </c>
      <c r="H809" s="15" t="str">
        <v>*Required - Please Make a Selection*</v>
      </c>
      <c r="I809" s="15" t="str">
        <v>http://www.wvseniorservices.gov/DocumentCenter/ProgramSpecificDocuments/tabid/92/Default.aspx</v>
      </c>
      <c r="U809" s="3"/>
    </row>
    <row r="810" spans="1:21" ht="45" x14ac:dyDescent="0.25">
      <c r="A810" s="15" t="str">
        <v>Committee for Hancock County Senior Citizens</v>
      </c>
      <c r="B810" s="15" t="str">
        <v>OAA Title IIIB Services</v>
      </c>
      <c r="C810" s="15" t="str">
        <v>Information/Referral</v>
      </c>
      <c r="D810" s="15" t="str">
        <v>None</v>
      </c>
      <c r="E810" s="15" t="str">
        <v>None</v>
      </c>
      <c r="F810" s="15" t="str">
        <v>None</v>
      </c>
      <c r="G810" s="15" t="str">
        <v>Hancock</v>
      </c>
      <c r="H810" s="15" t="str">
        <v>*Required - Please Make a Selection*</v>
      </c>
      <c r="I810" s="15" t="str">
        <v>http://www.wvseniorservices.gov/DocumentCenter/ProgramSpecificDocuments/tabid/92/Default.aspx</v>
      </c>
      <c r="U810" s="3"/>
    </row>
    <row r="811" spans="1:21" ht="45" x14ac:dyDescent="0.25">
      <c r="A811" s="15" t="str">
        <v>Committee for Hancock County Senior Citizens</v>
      </c>
      <c r="B811" s="15" t="str">
        <v>OAA Title IIIB Services</v>
      </c>
      <c r="C811" s="15" t="str">
        <v>Information/Referral</v>
      </c>
      <c r="D811" s="15" t="str">
        <v>None</v>
      </c>
      <c r="E811" s="15" t="str">
        <v>None</v>
      </c>
      <c r="F811" s="15" t="str">
        <v>None</v>
      </c>
      <c r="G811" s="15" t="str">
        <v>Hancock</v>
      </c>
      <c r="H811" s="15" t="str">
        <v>*Required - Please Make a Selection*</v>
      </c>
      <c r="I811" s="15" t="str">
        <v>http://www.wvseniorservices.gov/DocumentCenter/ProgramSpecificDocuments/tabid/92/Default.aspx</v>
      </c>
      <c r="U811" s="3"/>
    </row>
    <row r="812" spans="1:21" ht="45" x14ac:dyDescent="0.25">
      <c r="A812" s="15" t="str">
        <v>Committee for Hancock County Senior Citizens</v>
      </c>
      <c r="B812" s="15" t="str">
        <v>OAA Title IIIB Services</v>
      </c>
      <c r="C812" s="15" t="str">
        <v>Transportation</v>
      </c>
      <c r="D812" s="15" t="str">
        <v>Must complete Level 1 of the SAEF</v>
      </c>
      <c r="E812" s="15" t="str">
        <v>None</v>
      </c>
      <c r="F812" s="15" t="str">
        <v>None</v>
      </c>
      <c r="G812" s="15" t="str">
        <v>Hancock</v>
      </c>
      <c r="H812" s="15" t="str">
        <v>*Required - Please Make a Selection*</v>
      </c>
      <c r="I812" s="15" t="str">
        <v>http://www.wvseniorservices.gov/DocumentCenter/ProgramSpecificDocuments/tabid/92/Default.aspx</v>
      </c>
      <c r="U812" s="3"/>
    </row>
    <row r="813" spans="1:21" ht="105" x14ac:dyDescent="0.25">
      <c r="A813" s="15" t="str">
        <v>Harrison County Senior Citizens Center, Inc. (no nutrition)</v>
      </c>
      <c r="B813" s="15" t="str">
        <v>LIGHTHOUSE IN-HOME SERVICES (includes LIFE LIGHTHOUSE SERVICES)</v>
      </c>
      <c r="C813" s="15" t="str">
        <v>Personal Care, Food Assistance, Chore or Homemaker Services</v>
      </c>
      <c r="D813" s="15" t="str">
        <v>Must complete Level 1, Level 2 and Level 3 of the SAEF. Must need “Much Assistance” or “Unable to Perform” on IADL question #6, Heavy Housework on the SAEF to qualify for services.</v>
      </c>
      <c r="E813"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13" s="15" t="str">
        <v>Lighthouse is designed to assist those seniors who have functional needs in their homes, but whose income or assets disqualify them for Medicaid services</v>
      </c>
      <c r="G813" s="15" t="str">
        <v>Harrison</v>
      </c>
      <c r="H813" s="15" t="str">
        <v>*Required - Please Make a Selection*</v>
      </c>
      <c r="I813" s="15" t="str">
        <v>http://www.wvseniorservices.gov/HelpatHome/Lighthouse/tabid/74/Default.aspx</v>
      </c>
      <c r="U813" s="3"/>
    </row>
    <row r="814" spans="1:21" ht="60" x14ac:dyDescent="0.25">
      <c r="A814" s="15" t="str">
        <v>Harrison County Senior Citizens Center, Inc. (no nutrition)</v>
      </c>
      <c r="B814" s="15" t="str">
        <v>OAA Title IIIB Services</v>
      </c>
      <c r="C814" s="15" t="str">
        <v>Group Support Activities</v>
      </c>
      <c r="D814" s="15" t="str">
        <v>A fully completed SAEF (Level 1) is required to enter the service recipient in SAMS. Group client support is entered as a group service in SAMS.</v>
      </c>
      <c r="E814" s="15" t="str">
        <v>None</v>
      </c>
      <c r="F814" s="15" t="str">
        <v>None</v>
      </c>
      <c r="G814" s="15" t="str">
        <v>Harrison</v>
      </c>
      <c r="H814" s="15" t="str">
        <v>*Required - Please Make a Selection*</v>
      </c>
      <c r="I814" s="15" t="str">
        <v>http://www.wvseniorservices.gov/DocumentCenter/ProgramSpecificDocuments/tabid/92/Default.aspx</v>
      </c>
      <c r="U814" s="3"/>
    </row>
    <row r="815" spans="1:21" ht="180" x14ac:dyDescent="0.25">
      <c r="A815" s="15" t="str">
        <v>Harrison County Senior Citizens Center, Inc. (no nutrition)</v>
      </c>
      <c r="B815" s="15" t="str">
        <v>OAA Title IIIB Services</v>
      </c>
      <c r="C815" s="15" t="str">
        <v>Chore or Homemaker Services</v>
      </c>
      <c r="D815" s="15" t="str">
        <v>Must complete Level 1, Level 2 and Level 3 of the SAEF. Must need “Much Assistance” or “Unable to Perform” on IADL question #3, Shopping and/or IADL question #4, Light Housekeeping on the SAEF to qualify for services.</v>
      </c>
      <c r="E81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15" s="15" t="str">
        <v>None</v>
      </c>
      <c r="G815" s="15" t="str">
        <v>Harrison</v>
      </c>
      <c r="H815" s="15" t="str">
        <v>*Required - Please Make a Selection*</v>
      </c>
      <c r="I815" s="15" t="str">
        <v>http://www.wvseniorservices.gov/DocumentCenter/ProgramSpecificDocuments/tabid/92/Default.aspx</v>
      </c>
      <c r="U815" s="3"/>
    </row>
    <row r="816" spans="1:21" ht="60" x14ac:dyDescent="0.25">
      <c r="A816" s="15" t="str">
        <v>Harrison County Senior Citizens Center, Inc. (no nutrition)</v>
      </c>
      <c r="B816" s="15" t="str">
        <v>OAA Title IIIB Services</v>
      </c>
      <c r="C816" s="15" t="str">
        <v>Case Coordination/Management/Person-Centered Planning</v>
      </c>
      <c r="D816" s="15" t="str">
        <v>None</v>
      </c>
      <c r="E816" s="15" t="str">
        <v>None</v>
      </c>
      <c r="F816" s="15" t="str">
        <v>None</v>
      </c>
      <c r="G816" s="15" t="str">
        <v>Harrison</v>
      </c>
      <c r="H816" s="15" t="str">
        <v>*Required - Please Make a Selection*</v>
      </c>
      <c r="I816" s="15" t="str">
        <v>http://www.wvseniorservices.gov/DocumentCenter/ProgramSpecificDocuments/tabid/92/Default.aspx</v>
      </c>
      <c r="U816" s="3"/>
    </row>
    <row r="817" spans="1:21" ht="60" x14ac:dyDescent="0.25">
      <c r="A817" s="15" t="str">
        <v>Harrison County Senior Citizens Center, Inc. (no nutrition)</v>
      </c>
      <c r="B817" s="15" t="str">
        <v>OAA Title IIIB Services</v>
      </c>
      <c r="C817" s="15" t="str">
        <v>Information/Referral</v>
      </c>
      <c r="D817" s="15" t="str">
        <v>None</v>
      </c>
      <c r="E817" s="15" t="str">
        <v>None</v>
      </c>
      <c r="F817" s="15" t="str">
        <v>None</v>
      </c>
      <c r="G817" s="15" t="str">
        <v>Harrison</v>
      </c>
      <c r="H817" s="15" t="str">
        <v>*Required - Please Make a Selection*</v>
      </c>
      <c r="I817" s="15" t="str">
        <v>http://www.wvseniorservices.gov/DocumentCenter/ProgramSpecificDocuments/tabid/92/Default.aspx</v>
      </c>
      <c r="U817" s="3"/>
    </row>
    <row r="818" spans="1:21" ht="60" x14ac:dyDescent="0.25">
      <c r="A818" s="15" t="str">
        <v>Harrison County Senior Citizens Center, Inc. (no nutrition)</v>
      </c>
      <c r="B818" s="15" t="str">
        <v>OAA Title IIIB Services</v>
      </c>
      <c r="C818" s="15" t="str">
        <v>Transportation</v>
      </c>
      <c r="D818" s="15" t="str">
        <v>Must complete Level 1 of the SAEF</v>
      </c>
      <c r="E818" s="15" t="str">
        <v>None</v>
      </c>
      <c r="F818" s="15" t="str">
        <v>None</v>
      </c>
      <c r="G818" s="15" t="str">
        <v>Harrison</v>
      </c>
      <c r="H818" s="15" t="str">
        <v>*Required - Please Make a Selection*</v>
      </c>
      <c r="I818" s="15" t="str">
        <v>http://www.wvseniorservices.gov/DocumentCenter/ProgramSpecificDocuments/tabid/92/Default.aspx</v>
      </c>
      <c r="U818" s="3"/>
    </row>
    <row r="819" spans="1:21" ht="60" x14ac:dyDescent="0.25">
      <c r="A819" s="15" t="str">
        <v>Harrison County Senior Citizens Center, Inc. (no nutrition)</v>
      </c>
      <c r="B819" s="15" t="str">
        <v>OAA Title IIID Evidence-Based Disease Prevention and Health Promotion Services</v>
      </c>
      <c r="C819" s="15" t="str">
        <v>Group Physical Activity (Bingocize/Drums Alive/Tai Chi/Walk with Ease)</v>
      </c>
      <c r="D819" s="15" t="str">
        <v>Must complete Level 1 of the SAEF</v>
      </c>
      <c r="E819" s="15" t="str">
        <v>None</v>
      </c>
      <c r="F819" s="15" t="str">
        <v>None</v>
      </c>
      <c r="G819" s="15" t="str">
        <v>Harrison</v>
      </c>
      <c r="H819" s="15" t="str">
        <v>*Required - Please Make a Selection*</v>
      </c>
      <c r="I819" s="15" t="str">
        <v>http://www.wvseniorservices.gov/DocumentCenter/ProgramSpecificDocuments/tabid/92/Default.aspx</v>
      </c>
      <c r="U819" s="3"/>
    </row>
    <row r="820" spans="1:21" ht="105" x14ac:dyDescent="0.25">
      <c r="A820" s="15" t="str">
        <v>Marion County Senior Citizens, Inc.</v>
      </c>
      <c r="B820" s="15" t="str">
        <v>LIGHTHOUSE IN-HOME SERVICES (includes LIFE LIGHTHOUSE SERVICES)</v>
      </c>
      <c r="C820" s="15" t="str">
        <v>Personal Care, Food Assistance, Chore or Homemaker Services</v>
      </c>
      <c r="D820" s="15" t="str">
        <v>2+ ADLs via assessment</v>
      </c>
      <c r="E820"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20" s="15" t="str">
        <v>Lighthouse is designed to assist those seniors who have functional needs in their homes, but whose income or assets disqualify them for Medicaid services</v>
      </c>
      <c r="G820" s="15" t="str">
        <v>Marion</v>
      </c>
      <c r="H820" s="15" t="str">
        <v>*Required - Please Make a Selection*</v>
      </c>
      <c r="I820" s="15" t="str">
        <v>http://www.wvseniorservices.gov/HelpatHome/Lighthouse/tabid/74/Default.aspx</v>
      </c>
      <c r="U820" s="3"/>
    </row>
    <row r="821" spans="1:21" ht="45" x14ac:dyDescent="0.25">
      <c r="A821" s="15" t="str">
        <v>Marion County Senior Citizens, Inc.</v>
      </c>
      <c r="B821" s="15" t="str">
        <v>OAA Title IIIB Services</v>
      </c>
      <c r="C821" s="15" t="str">
        <v>Group Support Activities</v>
      </c>
      <c r="D821" s="15" t="str">
        <v>A fully completed SAEF (Level 1) is required to enter the service recipient in SAMS. Group client support is entered as a group service in SAMS.</v>
      </c>
      <c r="E821" s="15" t="str">
        <v>None</v>
      </c>
      <c r="F821" s="15" t="str">
        <v>None</v>
      </c>
      <c r="G821" s="15" t="str">
        <v>Marion</v>
      </c>
      <c r="H821" s="15" t="str">
        <v>*Required - Please Make a Selection*</v>
      </c>
      <c r="I821" s="15" t="str">
        <v>http://www.wvseniorservices.gov/DocumentCenter/ProgramSpecificDocuments/tabid/92/Default.aspx</v>
      </c>
      <c r="U821" s="3"/>
    </row>
    <row r="822" spans="1:21" ht="45" x14ac:dyDescent="0.25">
      <c r="A822" s="15" t="str">
        <v>Marion County Senior Citizens, Inc.</v>
      </c>
      <c r="B822" s="15" t="str">
        <v>OAA Title IIIB Services</v>
      </c>
      <c r="C822" s="15" t="str">
        <v>Case Coordination/Management/Person-Centered Planning</v>
      </c>
      <c r="D822" s="15" t="str">
        <v>None</v>
      </c>
      <c r="E822" s="15" t="str">
        <v>None</v>
      </c>
      <c r="F822" s="15" t="str">
        <v>None</v>
      </c>
      <c r="G822" s="15" t="str">
        <v>Marion</v>
      </c>
      <c r="H822" s="15" t="str">
        <v>*Required - Please Make a Selection*</v>
      </c>
      <c r="I822" s="15" t="str">
        <v>http://www.wvseniorservices.gov/DocumentCenter/ProgramSpecificDocuments/tabid/92/Default.aspx</v>
      </c>
      <c r="U822" s="3"/>
    </row>
    <row r="823" spans="1:21" ht="45" x14ac:dyDescent="0.25">
      <c r="A823" s="15" t="str">
        <v>Marion County Senior Citizens, Inc.</v>
      </c>
      <c r="B823" s="15" t="str">
        <v>OAA Title IIIB Services</v>
      </c>
      <c r="C823" s="15" t="str">
        <v>Information/Referral</v>
      </c>
      <c r="D823" s="15" t="str">
        <v>None</v>
      </c>
      <c r="E823" s="15" t="str">
        <v>None</v>
      </c>
      <c r="F823" s="15" t="str">
        <v>None</v>
      </c>
      <c r="G823" s="15" t="str">
        <v>Marion</v>
      </c>
      <c r="H823" s="15" t="str">
        <v>*Required - Please Make a Selection*</v>
      </c>
      <c r="I823" s="15" t="str">
        <v>http://www.wvseniorservices.gov/DocumentCenter/ProgramSpecificDocuments/tabid/92/Default.aspx</v>
      </c>
      <c r="U823" s="3"/>
    </row>
    <row r="824" spans="1:21" ht="45" x14ac:dyDescent="0.25">
      <c r="A824" s="15" t="str">
        <v>Marion County Senior Citizens, Inc.</v>
      </c>
      <c r="B824" s="15" t="str">
        <v>OAA Title IIIB Services</v>
      </c>
      <c r="C824" s="15" t="str">
        <v>Transportation</v>
      </c>
      <c r="D824" s="15" t="str">
        <v>Must complete Level 1 of the SAEF</v>
      </c>
      <c r="E824" s="15" t="str">
        <v>None</v>
      </c>
      <c r="F824" s="15" t="str">
        <v>None</v>
      </c>
      <c r="G824" s="15" t="str">
        <v>Marion</v>
      </c>
      <c r="H824" s="15" t="str">
        <v>*Required - Please Make a Selection*</v>
      </c>
      <c r="I824" s="15" t="str">
        <v>http://www.wvseniorservices.gov/DocumentCenter/ProgramSpecificDocuments/tabid/92/Default.aspx</v>
      </c>
      <c r="U824" s="3"/>
    </row>
    <row r="825" spans="1:21" ht="150" x14ac:dyDescent="0.25">
      <c r="A825" s="15" t="str">
        <v>Marion County Senior Citizens, Inc.</v>
      </c>
      <c r="B825" s="15" t="str">
        <v>OAA Title IIIC Nutrition Services</v>
      </c>
      <c r="C825" s="15" t="str">
        <v>Nutrition - Congregate Meals</v>
      </c>
      <c r="D82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2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25" s="15" t="str">
        <v>None</v>
      </c>
      <c r="G825" s="15" t="str">
        <v>Marion</v>
      </c>
      <c r="H825" s="15" t="str">
        <v>*Required - Please Make a Selection*</v>
      </c>
      <c r="I825" s="15" t="str">
        <v>http://www.wvseniorservices.gov/DocumentCenter/ProgramSpecificDocuments/tabid/92/Default.aspx</v>
      </c>
      <c r="U825" s="3"/>
    </row>
    <row r="826" spans="1:21" ht="360" x14ac:dyDescent="0.25">
      <c r="A826" s="15" t="str">
        <v>Marion County Senior Citizens, Inc.</v>
      </c>
      <c r="B826" s="15" t="str">
        <v>OAA Title IIIC Nutrition Services</v>
      </c>
      <c r="C826" s="15" t="str">
        <v>Nutrition - Home Delivered Meals</v>
      </c>
      <c r="D82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2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26" s="15" t="str">
        <v>None</v>
      </c>
      <c r="G826" s="15" t="str">
        <v>Marion</v>
      </c>
      <c r="H826" s="15" t="str">
        <v>*Required - Please Make a Selection*</v>
      </c>
      <c r="I826" s="15" t="str">
        <v>http://www.wvseniorservices.gov/DocumentCenter/ProgramSpecificDocuments/tabid/92/Default.aspx</v>
      </c>
      <c r="U826" s="3"/>
    </row>
    <row r="827" spans="1:21" ht="45" x14ac:dyDescent="0.25">
      <c r="A827" s="15" t="str">
        <v>Marion County Senior Citizens, Inc.</v>
      </c>
      <c r="B827" s="15" t="str">
        <v>OAA Title IIIC Nutrition Services</v>
      </c>
      <c r="C827" s="15" t="str">
        <v>Nutrition - Education</v>
      </c>
      <c r="D827" s="15" t="str">
        <v>A fully completed SAEF (the SAEF you completed for the meal service) is 
required.</v>
      </c>
      <c r="E827" s="15" t="str">
        <v>None</v>
      </c>
      <c r="F827" s="15" t="str">
        <v>None</v>
      </c>
      <c r="G827" s="15" t="str">
        <v>Marion</v>
      </c>
      <c r="H827" s="15" t="str">
        <v>*Required - Please Make a Selection*</v>
      </c>
      <c r="I827" s="15" t="str">
        <v>http://www.wvseniorservices.gov/DocumentCenter/ProgramSpecificDocuments/tabid/92/Default.aspx</v>
      </c>
      <c r="U827" s="3"/>
    </row>
    <row r="828" spans="1:21" ht="105" x14ac:dyDescent="0.25">
      <c r="A828" s="15" t="str">
        <v>Marshall County Committee on Aging  (no nutrition)</v>
      </c>
      <c r="B828" s="15" t="str">
        <v>LIGHTHOUSE IN-HOME SERVICES (includes LIFE LIGHTHOUSE SERVICES)</v>
      </c>
      <c r="C828" s="15" t="str">
        <v>Personal Care, Food Assistance, Chore or Homemaker Services</v>
      </c>
      <c r="D828" s="15" t="str">
        <v>2+ ADLs via assessment</v>
      </c>
      <c r="E82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28" s="15" t="str">
        <v>Lighthouse is designed to assist those seniors who have functional needs in their homes, but whose income or assets disqualify them for Medicaid services</v>
      </c>
      <c r="G828" s="15" t="str">
        <v>Marshall</v>
      </c>
      <c r="H828" s="15" t="str">
        <v>*Required - Please Make a Selection*</v>
      </c>
      <c r="I828" s="15" t="str">
        <v>http://www.wvseniorservices.gov/HelpatHome/Lighthouse/tabid/74/Default.aspx</v>
      </c>
      <c r="U828" s="3"/>
    </row>
    <row r="829" spans="1:21" ht="75" x14ac:dyDescent="0.25">
      <c r="A829" s="15" t="str">
        <v>Marshall County Committee on Aging  (no nutrition)</v>
      </c>
      <c r="B829" s="15" t="str">
        <v>OAA Title IIIB Services</v>
      </c>
      <c r="C829" s="15" t="str">
        <v>Transportation</v>
      </c>
      <c r="D829" s="15" t="str">
        <v>Must complete Level 1 and Level 2 of the SAEF. Must indicate the need for hands on assistance with transportation on the SAEF (Question: “Does the service recipient need hands on assistance with transportation?”, Level 2) to qualify for services.</v>
      </c>
      <c r="E829" s="15" t="str">
        <v>None</v>
      </c>
      <c r="F829" s="15" t="str">
        <v>None</v>
      </c>
      <c r="G829" s="15" t="str">
        <v>Marshall</v>
      </c>
      <c r="H829" s="15" t="str">
        <v>*Required - Please Make a Selection*</v>
      </c>
      <c r="I829" s="15" t="str">
        <v>http://www.wvseniorservices.gov/DocumentCenter/ProgramSpecificDocuments/tabid/92/Default.aspx</v>
      </c>
      <c r="U829" s="3"/>
    </row>
    <row r="830" spans="1:21" ht="60" x14ac:dyDescent="0.25">
      <c r="A830" s="15" t="str">
        <v>Marshall County Committee on Aging  (no nutrition)</v>
      </c>
      <c r="B830" s="15" t="str">
        <v>OAA Title IIIB Services</v>
      </c>
      <c r="C830" s="15" t="str">
        <v>Information/Referral</v>
      </c>
      <c r="D830" s="15" t="str">
        <v>None</v>
      </c>
      <c r="E830" s="15" t="str">
        <v>None</v>
      </c>
      <c r="F830" s="15" t="str">
        <v>None</v>
      </c>
      <c r="G830" s="15" t="str">
        <v>Marshall</v>
      </c>
      <c r="H830" s="15" t="str">
        <v>*Required - Please Make a Selection*</v>
      </c>
      <c r="I830" s="15" t="str">
        <v>http://www.wvseniorservices.gov/DocumentCenter/ProgramSpecificDocuments/tabid/92/Default.aspx</v>
      </c>
      <c r="U830" s="3"/>
    </row>
    <row r="831" spans="1:21" ht="60" x14ac:dyDescent="0.25">
      <c r="A831" s="15" t="str">
        <v>Marshall County Committee on Aging  (no nutrition)</v>
      </c>
      <c r="B831" s="15" t="str">
        <v>OAA Title IIIB Services</v>
      </c>
      <c r="C831" s="15" t="str">
        <v>Transportation</v>
      </c>
      <c r="D831" s="15" t="str">
        <v>Must complete Level 1 of the SAEF</v>
      </c>
      <c r="E831" s="15" t="str">
        <v>None</v>
      </c>
      <c r="F831" s="15" t="str">
        <v>None</v>
      </c>
      <c r="G831" s="15" t="str">
        <v>Marshall</v>
      </c>
      <c r="H831" s="15" t="str">
        <v>*Required - Please Make a Selection*</v>
      </c>
      <c r="I831" s="15" t="str">
        <v>http://www.wvseniorservices.gov/DocumentCenter/ProgramSpecificDocuments/tabid/92/Default.aspx</v>
      </c>
      <c r="U831" s="3"/>
    </row>
    <row r="832" spans="1:21" ht="60" x14ac:dyDescent="0.25">
      <c r="A832" s="15" t="str">
        <v>Marshall County Committee on Aging  (no nutrition)</v>
      </c>
      <c r="B832" s="15" t="str">
        <v>OAA Title IIID Evidence-Based Disease Prevention and Health Promotion Services</v>
      </c>
      <c r="C832" s="15" t="str">
        <v>Group Physical Activity (Bingocize/Drums Alive/Tai Chi/Walk with Ease)</v>
      </c>
      <c r="D832" s="15" t="str">
        <v>Must complete Level 1 of the SAEF</v>
      </c>
      <c r="E832" s="15" t="str">
        <v>None</v>
      </c>
      <c r="F832" s="15" t="str">
        <v>None</v>
      </c>
      <c r="G832" s="15" t="str">
        <v>Marshall</v>
      </c>
      <c r="H832" s="15" t="str">
        <v>*Required - Please Make a Selection*</v>
      </c>
      <c r="I832" s="15" t="str">
        <v>http://www.wvseniorservices.gov/DocumentCenter/ProgramSpecificDocuments/tabid/92/Default.aspx</v>
      </c>
      <c r="U832" s="3"/>
    </row>
    <row r="833" spans="1:21" ht="105" x14ac:dyDescent="0.25">
      <c r="A833" s="15" t="str">
        <v>Pleasants County Senior Citizen Center (no nutrition)</v>
      </c>
      <c r="B833" s="15" t="str">
        <v>LIGHTHOUSE IN-HOME SERVICES (includes LIFE LIGHTHOUSE SERVICES)</v>
      </c>
      <c r="C833" s="15" t="str">
        <v>Personal Care, Food Assistance, Chore or Homemaker Services</v>
      </c>
      <c r="D833" s="15" t="str">
        <v>2+ ADLs via assessment</v>
      </c>
      <c r="E833"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33" s="15" t="str">
        <v>Lighthouse is designed to assist those seniors who have functional needs in their homes, but whose income or assets disqualify them for Medicaid services</v>
      </c>
      <c r="G833" s="15" t="str">
        <v>Pleasants</v>
      </c>
      <c r="H833" s="15" t="str">
        <v>*Required - Please Make a Selection*</v>
      </c>
      <c r="I833" s="15" t="str">
        <v>http://www.wvseniorservices.gov/HelpatHome/Lighthouse/tabid/74/Default.aspx</v>
      </c>
      <c r="U833" s="3"/>
    </row>
    <row r="834" spans="1:21" ht="75" x14ac:dyDescent="0.25">
      <c r="A834" s="15" t="str">
        <v>Pleasants County Senior Citizen Center (no nutrition)</v>
      </c>
      <c r="B834" s="15" t="str">
        <v>OAA Title IIIB Services</v>
      </c>
      <c r="C834" s="15" t="str">
        <v>Transportation</v>
      </c>
      <c r="D834" s="15" t="str">
        <v>Must complete Level 1 and Level 2 of the SAEF. Must indicate the need for hands on assistance with transportation on the SAEF (Question: “Does the service recipient need hands on assistance with transportation?”, Level 2) to qualify for services.</v>
      </c>
      <c r="E834" s="15" t="str">
        <v>None</v>
      </c>
      <c r="F834" s="15" t="str">
        <v>None</v>
      </c>
      <c r="G834" s="15" t="str">
        <v>Pleasants</v>
      </c>
      <c r="H834" s="15" t="str">
        <v>*Required - Please Make a Selection*</v>
      </c>
      <c r="I834" s="15" t="str">
        <v>http://www.wvseniorservices.gov/DocumentCenter/ProgramSpecificDocuments/tabid/92/Default.aspx</v>
      </c>
      <c r="U834" s="3"/>
    </row>
    <row r="835" spans="1:21" ht="75" x14ac:dyDescent="0.25">
      <c r="A835" s="15" t="str">
        <v>Pleasants County Senior Citizen Center (no nutrition)</v>
      </c>
      <c r="B835" s="15" t="str">
        <v>OAA Title IIIB Services</v>
      </c>
      <c r="C835" s="15" t="str">
        <v>Group Support Activities</v>
      </c>
      <c r="D835" s="15" t="str">
        <v>A fully completed SAEF (Level 1) is required to enter the service recipient in SAMS. Group client support is entered as a group service in SAMS.</v>
      </c>
      <c r="E835" s="15" t="str">
        <v>None</v>
      </c>
      <c r="F835" s="15" t="str">
        <v>None</v>
      </c>
      <c r="G835" s="15" t="str">
        <v>Pleasants</v>
      </c>
      <c r="H835" s="15" t="str">
        <v>*Required - Please Make a Selection*</v>
      </c>
      <c r="I835" s="15" t="str">
        <v>http://www.wvseniorservices.gov/DocumentCenter/ProgramSpecificDocuments/tabid/92/Default.aspx</v>
      </c>
      <c r="U835" s="3"/>
    </row>
    <row r="836" spans="1:21" ht="75" x14ac:dyDescent="0.25">
      <c r="A836" s="15" t="str">
        <v>Pleasants County Senior Citizen Center (no nutrition)</v>
      </c>
      <c r="B836" s="15" t="str">
        <v>OAA Title IIIB Services</v>
      </c>
      <c r="C836" s="15" t="str">
        <v>Case Coordination/Management/Person-Centered Planning</v>
      </c>
      <c r="D836" s="15" t="str">
        <v>None</v>
      </c>
      <c r="E836" s="15" t="str">
        <v>None</v>
      </c>
      <c r="F836" s="15" t="str">
        <v>None</v>
      </c>
      <c r="G836" s="15" t="str">
        <v>Pleasants</v>
      </c>
      <c r="H836" s="15" t="str">
        <v>*Required - Please Make a Selection*</v>
      </c>
      <c r="I836" s="15" t="str">
        <v>http://www.wvseniorservices.gov/DocumentCenter/ProgramSpecificDocuments/tabid/92/Default.aspx</v>
      </c>
      <c r="U836" s="3"/>
    </row>
    <row r="837" spans="1:21" ht="75" x14ac:dyDescent="0.25">
      <c r="A837" s="15" t="str">
        <v>Pleasants County Senior Citizen Center (no nutrition)</v>
      </c>
      <c r="B837" s="15" t="str">
        <v>OAA Title IIIB Services</v>
      </c>
      <c r="C837" s="15" t="str">
        <v>Information/Referral</v>
      </c>
      <c r="D837" s="15" t="str">
        <v>None</v>
      </c>
      <c r="E837" s="15" t="str">
        <v>None</v>
      </c>
      <c r="F837" s="15" t="str">
        <v>None</v>
      </c>
      <c r="G837" s="15" t="str">
        <v>Pleasants</v>
      </c>
      <c r="H837" s="15" t="str">
        <v>*Required - Please Make a Selection*</v>
      </c>
      <c r="I837" s="15" t="str">
        <v>http://www.wvseniorservices.gov/DocumentCenter/ProgramSpecificDocuments/tabid/92/Default.aspx</v>
      </c>
      <c r="U837" s="3"/>
    </row>
    <row r="838" spans="1:21" ht="75" x14ac:dyDescent="0.25">
      <c r="A838" s="15" t="str">
        <v>Pleasants County Senior Citizen Center (no nutrition)</v>
      </c>
      <c r="B838" s="15" t="str">
        <v>OAA Title IIIB Services</v>
      </c>
      <c r="C838" s="15" t="str">
        <v>Transportation</v>
      </c>
      <c r="D838" s="15" t="str">
        <v>Must complete Level 1 of the SAEF</v>
      </c>
      <c r="E838" s="15" t="str">
        <v>None</v>
      </c>
      <c r="F838" s="15" t="str">
        <v>None</v>
      </c>
      <c r="G838" s="15" t="str">
        <v>Pleasants</v>
      </c>
      <c r="H838" s="15" t="str">
        <v>*Required - Please Make a Selection*</v>
      </c>
      <c r="I838" s="15" t="str">
        <v>http://www.wvseniorservices.gov/DocumentCenter/ProgramSpecificDocuments/tabid/92/Default.aspx</v>
      </c>
      <c r="U838" s="3"/>
    </row>
    <row r="839" spans="1:21" ht="150" x14ac:dyDescent="0.25">
      <c r="A839" s="15" t="str">
        <v>Pleasants Senior Nutrition (nutrition only) </v>
      </c>
      <c r="B839" s="15" t="str">
        <v>OAA Title IIIC Nutrition Services</v>
      </c>
      <c r="C839" s="15" t="str">
        <v>Nutrition - Congregate Meals</v>
      </c>
      <c r="D839"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3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39" s="15" t="str">
        <v>None</v>
      </c>
      <c r="G839" s="15" t="str">
        <v>Pleasants</v>
      </c>
      <c r="H839" s="15" t="str">
        <v>*Required - Please Make a Selection*</v>
      </c>
      <c r="I839" s="15" t="str">
        <v>http://www.wvseniorservices.gov/DocumentCenter/ProgramSpecificDocuments/tabid/92/Default.aspx</v>
      </c>
      <c r="U839" s="3"/>
    </row>
    <row r="840" spans="1:21" ht="360" x14ac:dyDescent="0.25">
      <c r="A840" s="15" t="str">
        <v>Pleasants Senior Nutrition (nutrition only) </v>
      </c>
      <c r="B840" s="15" t="str">
        <v>OAA Title IIIC Nutrition Services</v>
      </c>
      <c r="C840" s="15" t="str">
        <v>Nutrition - Home Delivered Meals</v>
      </c>
      <c r="D840"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4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40" s="15" t="str">
        <v>None</v>
      </c>
      <c r="G840" s="15" t="str">
        <v>Pleasants</v>
      </c>
      <c r="H840" s="15" t="str">
        <v>*Required - Please Make a Selection*</v>
      </c>
      <c r="I840" s="15" t="str">
        <v>http://www.wvseniorservices.gov/DocumentCenter/ProgramSpecificDocuments/tabid/92/Default.aspx</v>
      </c>
      <c r="U840" s="3"/>
    </row>
    <row r="841" spans="1:21" ht="60" x14ac:dyDescent="0.25">
      <c r="A841" s="15" t="str">
        <v>Pleasants Senior Nutrition (nutrition only) </v>
      </c>
      <c r="B841" s="15" t="str">
        <v>OAA Title IIIC Nutrition Services</v>
      </c>
      <c r="C841" s="15" t="str">
        <v>Nutrition - Education</v>
      </c>
      <c r="D841" s="15" t="str">
        <v>A fully completed SAEF (the SAEF you completed for the meal service) is 
required.</v>
      </c>
      <c r="E841" s="15" t="str">
        <v>None</v>
      </c>
      <c r="F841" s="15" t="str">
        <v>None</v>
      </c>
      <c r="G841" s="15" t="str">
        <v>Pleasants</v>
      </c>
      <c r="H841" s="15" t="str">
        <v>*Required - Please Make a Selection*</v>
      </c>
      <c r="I841" s="15" t="str">
        <v>http://www.wvseniorservices.gov/DocumentCenter/ProgramSpecificDocuments/tabid/92/Default.aspx</v>
      </c>
      <c r="U841" s="3"/>
    </row>
    <row r="842" spans="1:21" ht="105" x14ac:dyDescent="0.25">
      <c r="A842" s="15" t="str">
        <v>Ritchie County Integrated Family Services</v>
      </c>
      <c r="B842" s="15" t="str">
        <v>LIGHTHOUSE IN-HOME SERVICES (includes LIFE LIGHTHOUSE SERVICES)</v>
      </c>
      <c r="C842" s="15" t="str">
        <v>Personal Care, Food Assistance, Chore or Homemaker Services</v>
      </c>
      <c r="D842" s="15" t="str">
        <v>2+ ADLs via assessment</v>
      </c>
      <c r="E84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42" s="15" t="str">
        <v>Lighthouse is designed to assist those seniors who have functional needs in their homes, but whose income or assets disqualify them for Medicaid services</v>
      </c>
      <c r="G842" s="15" t="str">
        <v>Ritchie</v>
      </c>
      <c r="H842" s="15" t="str">
        <v>*Required - Please Make a Selection*</v>
      </c>
      <c r="I842" s="15" t="str">
        <v>http://www.wvseniorservices.gov/HelpatHome/Lighthouse/tabid/74/Default.aspx</v>
      </c>
      <c r="U842" s="3"/>
    </row>
    <row r="843" spans="1:21" ht="45" x14ac:dyDescent="0.25">
      <c r="A843" s="15" t="str">
        <v>Ritchie County Integrated Family Services</v>
      </c>
      <c r="B843" s="15" t="str">
        <v>OAA Title IIIB Services</v>
      </c>
      <c r="C843" s="15" t="str">
        <v>Group Support Activities</v>
      </c>
      <c r="D843" s="15" t="str">
        <v>A fully completed SAEF (Level 1) is required to enter the service recipient in SAMS. Group client support is entered as a group service in SAMS.</v>
      </c>
      <c r="E843" s="15" t="str">
        <v>None</v>
      </c>
      <c r="F843" s="15" t="str">
        <v>None</v>
      </c>
      <c r="G843" s="15" t="str">
        <v>Ritchie</v>
      </c>
      <c r="H843" s="15" t="str">
        <v>*Required - Please Make a Selection*</v>
      </c>
      <c r="I843" s="15" t="str">
        <v>http://www.wvseniorservices.gov/DocumentCenter/ProgramSpecificDocuments/tabid/92/Default.aspx</v>
      </c>
      <c r="U843" s="3"/>
    </row>
    <row r="844" spans="1:21" ht="45" x14ac:dyDescent="0.25">
      <c r="A844" s="15" t="str">
        <v>Ritchie County Integrated Family Services</v>
      </c>
      <c r="B844" s="15" t="str">
        <v>OAA Title IIIB Services</v>
      </c>
      <c r="C844" s="15" t="str">
        <v>Transportation</v>
      </c>
      <c r="D844" s="15" t="str">
        <v>Must complete Level 1 of the SAEF</v>
      </c>
      <c r="E844" s="15" t="str">
        <v>None</v>
      </c>
      <c r="F844" s="15" t="str">
        <v>None</v>
      </c>
      <c r="G844" s="15" t="str">
        <v>Ritchie</v>
      </c>
      <c r="H844" s="15" t="str">
        <v>*Required - Please Make a Selection*</v>
      </c>
      <c r="I844" s="15" t="str">
        <v>http://www.wvseniorservices.gov/DocumentCenter/ProgramSpecificDocuments/tabid/92/Default.aspx</v>
      </c>
      <c r="U844" s="3"/>
    </row>
    <row r="845" spans="1:21" ht="150" x14ac:dyDescent="0.25">
      <c r="A845" s="15" t="str">
        <v>Ritchie County Integrated Family Services</v>
      </c>
      <c r="B845" s="15" t="str">
        <v>OAA Title IIIC Nutrition Services</v>
      </c>
      <c r="C845" s="15" t="str">
        <v>Nutrition - Congregate Meals</v>
      </c>
      <c r="D84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4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45" s="15" t="str">
        <v>None</v>
      </c>
      <c r="G845" s="15" t="str">
        <v>Ritchie</v>
      </c>
      <c r="H845" s="15" t="str">
        <v>*Required - Please Make a Selection*</v>
      </c>
      <c r="I845" s="15" t="str">
        <v>http://www.wvseniorservices.gov/DocumentCenter/ProgramSpecificDocuments/tabid/92/Default.aspx</v>
      </c>
      <c r="U845" s="3"/>
    </row>
    <row r="846" spans="1:21" ht="360" x14ac:dyDescent="0.25">
      <c r="A846" s="15" t="str">
        <v>Ritchie County Integrated Family Services</v>
      </c>
      <c r="B846" s="15" t="str">
        <v>OAA Title IIIC Nutrition Services</v>
      </c>
      <c r="C846" s="15" t="str">
        <v>Nutrition - Home Delivered Meals</v>
      </c>
      <c r="D84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4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46" s="15" t="str">
        <v>None</v>
      </c>
      <c r="G846" s="15" t="str">
        <v>Ritchie</v>
      </c>
      <c r="H846" s="15" t="str">
        <v>*Required - Please Make a Selection*</v>
      </c>
      <c r="I846" s="15" t="str">
        <v>http://www.wvseniorservices.gov/DocumentCenter/ProgramSpecificDocuments/tabid/92/Default.aspx</v>
      </c>
      <c r="U846" s="3"/>
    </row>
    <row r="847" spans="1:21" ht="45" x14ac:dyDescent="0.25">
      <c r="A847" s="15" t="str">
        <v>Ritchie County Integrated Family Services</v>
      </c>
      <c r="B847" s="15" t="str">
        <v>OAA Title IIIC Nutrition Services</v>
      </c>
      <c r="C847" s="15" t="str">
        <v>Nutrition - Education</v>
      </c>
      <c r="D847" s="15" t="str">
        <v>A fully completed SAEF (the SAEF you completed for the meal service) is 
required.</v>
      </c>
      <c r="E847" s="15" t="str">
        <v>None</v>
      </c>
      <c r="F847" s="15" t="str">
        <v>None</v>
      </c>
      <c r="G847" s="15" t="str">
        <v>Ritchie</v>
      </c>
      <c r="H847" s="15" t="str">
        <v>*Required - Please Make a Selection*</v>
      </c>
      <c r="I847" s="15" t="str">
        <v>http://www.wvseniorservices.gov/DocumentCenter/ProgramSpecificDocuments/tabid/92/Default.aspx</v>
      </c>
      <c r="U847" s="3"/>
    </row>
    <row r="848" spans="1:21" ht="105" x14ac:dyDescent="0.25">
      <c r="A848" s="15" t="str">
        <v>Senior Monongalians, Inc.</v>
      </c>
      <c r="B848" s="15" t="str">
        <v>LIGHTHOUSE IN-HOME SERVICES (includes LIFE LIGHTHOUSE SERVICES)</v>
      </c>
      <c r="C848" s="15" t="str">
        <v>Personal Care, Food Assistance, Chore or Homemaker Services</v>
      </c>
      <c r="D848" s="15" t="str">
        <v>2+ ADLs via assessment</v>
      </c>
      <c r="E84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48" s="15" t="str">
        <v>Lighthouse is designed to assist those seniors who have functional needs in their homes, but whose income or assets disqualify them for Medicaid services</v>
      </c>
      <c r="G848" s="15" t="str">
        <v>Mongolia</v>
      </c>
      <c r="H848" s="15" t="str">
        <v>*Required - Please Make a Selection*</v>
      </c>
      <c r="I848" s="15" t="str">
        <v>http://www.wvseniorservices.gov/HelpatHome/Lighthouse/tabid/74/Default.aspx</v>
      </c>
      <c r="U848" s="3"/>
    </row>
    <row r="849" spans="1:21" ht="75" x14ac:dyDescent="0.25">
      <c r="A849" s="15" t="str">
        <v>Senior Monongalians, Inc.</v>
      </c>
      <c r="B849" s="15" t="str">
        <v>OAA Title IIIB Services</v>
      </c>
      <c r="C849" s="15" t="str">
        <v>Transportation</v>
      </c>
      <c r="D849" s="15" t="str">
        <v>Must complete Level 1 and Level 2 of the SAEF. Must indicate the need for hands on assistance with transportation on the SAEF (Question: “Does the service recipient need hands on assistance with transportation?”, Level 2) to qualify for services.</v>
      </c>
      <c r="E849" s="15" t="str">
        <v>None</v>
      </c>
      <c r="F849" s="15" t="str">
        <v>None</v>
      </c>
      <c r="G849" s="15" t="str">
        <v>Mongolia</v>
      </c>
      <c r="H849" s="15" t="str">
        <v>*Required - Please Make a Selection*</v>
      </c>
      <c r="I849" s="15" t="str">
        <v>http://www.wvseniorservices.gov/DocumentCenter/ProgramSpecificDocuments/tabid/92/Default.aspx</v>
      </c>
      <c r="U849" s="3"/>
    </row>
    <row r="850" spans="1:21" ht="45" x14ac:dyDescent="0.25">
      <c r="A850" s="15" t="str">
        <v>Senior Monongalians, Inc.</v>
      </c>
      <c r="B850" s="15" t="str">
        <v>OAA Title IIIB Services</v>
      </c>
      <c r="C850" s="15" t="str">
        <v>Group Support Activities</v>
      </c>
      <c r="D850" s="15" t="str">
        <v>A fully completed SAEF (Level 1) is required to enter the service recipient in SAMS. Group client support is entered as a group service in SAMS.</v>
      </c>
      <c r="E850" s="15" t="str">
        <v>None</v>
      </c>
      <c r="F850" s="15" t="str">
        <v>None</v>
      </c>
      <c r="G850" s="15" t="str">
        <v>Mongolia</v>
      </c>
      <c r="H850" s="15" t="str">
        <v>*Required - Please Make a Selection*</v>
      </c>
      <c r="I850" s="15" t="str">
        <v>http://www.wvseniorservices.gov/DocumentCenter/ProgramSpecificDocuments/tabid/92/Default.aspx</v>
      </c>
      <c r="U850" s="3"/>
    </row>
    <row r="851" spans="1:21" ht="45" x14ac:dyDescent="0.25">
      <c r="A851" s="15" t="str">
        <v>Senior Monongalians, Inc.</v>
      </c>
      <c r="B851" s="15" t="str">
        <v>OAA Title IIIB Services</v>
      </c>
      <c r="C851" s="15" t="str">
        <v>Case Coordination/Management/Person-Centered Planning</v>
      </c>
      <c r="D851" s="15" t="str">
        <v>None</v>
      </c>
      <c r="E851" s="15" t="str">
        <v>None</v>
      </c>
      <c r="F851" s="15" t="str">
        <v>None</v>
      </c>
      <c r="G851" s="15" t="str">
        <v>Mongolia</v>
      </c>
      <c r="H851" s="15" t="str">
        <v>*Required - Please Make a Selection*</v>
      </c>
      <c r="I851" s="15" t="str">
        <v>http://www.wvseniorservices.gov/DocumentCenter/ProgramSpecificDocuments/tabid/92/Default.aspx</v>
      </c>
      <c r="U851" s="3"/>
    </row>
    <row r="852" spans="1:21" ht="45" x14ac:dyDescent="0.25">
      <c r="A852" s="15" t="str">
        <v>Senior Monongalians, Inc.</v>
      </c>
      <c r="B852" s="15" t="str">
        <v>OAA Title IIIB Services</v>
      </c>
      <c r="C852" s="15" t="str">
        <v>Information/Referral</v>
      </c>
      <c r="D852" s="15" t="str">
        <v>None</v>
      </c>
      <c r="E852" s="15" t="str">
        <v>None</v>
      </c>
      <c r="F852" s="15" t="str">
        <v>None</v>
      </c>
      <c r="G852" s="15" t="str">
        <v>Mongolia</v>
      </c>
      <c r="H852" s="15" t="str">
        <v>*Required - Please Make a Selection*</v>
      </c>
      <c r="I852" s="15" t="str">
        <v>http://www.wvseniorservices.gov/DocumentCenter/ProgramSpecificDocuments/tabid/92/Default.aspx</v>
      </c>
      <c r="U852" s="3"/>
    </row>
    <row r="853" spans="1:21" ht="150" x14ac:dyDescent="0.25">
      <c r="A853" s="15" t="str">
        <v>Senior Monongalians, Inc.</v>
      </c>
      <c r="B853" s="15" t="str">
        <v>OAA Title IIIC Nutrition Services</v>
      </c>
      <c r="C853" s="15" t="str">
        <v>Nutrition - Congregate Meals</v>
      </c>
      <c r="D853"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5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53" s="15" t="str">
        <v>None</v>
      </c>
      <c r="G853" s="15" t="str">
        <v>Mongolia</v>
      </c>
      <c r="H853" s="15" t="str">
        <v>*Required - Please Make a Selection*</v>
      </c>
      <c r="I853" s="15" t="str">
        <v>http://www.wvseniorservices.gov/DocumentCenter/ProgramSpecificDocuments/tabid/92/Default.aspx</v>
      </c>
      <c r="U853" s="3"/>
    </row>
    <row r="854" spans="1:21" ht="360" x14ac:dyDescent="0.25">
      <c r="A854" s="15" t="str">
        <v>Senior Monongalians, Inc.</v>
      </c>
      <c r="B854" s="15" t="str">
        <v>OAA Title IIIC Nutrition Services</v>
      </c>
      <c r="C854" s="15" t="str">
        <v>Nutrition - Home Delivered Meals</v>
      </c>
      <c r="D854"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5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54" s="15" t="str">
        <v>None</v>
      </c>
      <c r="G854" s="15" t="str">
        <v>Mongolia</v>
      </c>
      <c r="H854" s="15" t="str">
        <v>*Required - Please Make a Selection*</v>
      </c>
      <c r="I854" s="15" t="str">
        <v>http://www.wvseniorservices.gov/DocumentCenter/ProgramSpecificDocuments/tabid/92/Default.aspx</v>
      </c>
      <c r="U854" s="3"/>
    </row>
    <row r="855" spans="1:21" ht="45" x14ac:dyDescent="0.25">
      <c r="A855" s="15" t="str">
        <v>Senior Monongalians, Inc.</v>
      </c>
      <c r="B855" s="15" t="str">
        <v>OAA Title IIIC Nutrition Services</v>
      </c>
      <c r="C855" s="15" t="str">
        <v>Nutrition - Education</v>
      </c>
      <c r="D855" s="15" t="str">
        <v>A fully completed SAEF (the SAEF you completed for the meal service) is 
required.</v>
      </c>
      <c r="E855" s="15" t="str">
        <v>None</v>
      </c>
      <c r="F855" s="15" t="str">
        <v>None</v>
      </c>
      <c r="G855" s="15" t="str">
        <v>Mongolia</v>
      </c>
      <c r="H855" s="15" t="str">
        <v>*Required - Please Make a Selection*</v>
      </c>
      <c r="I855" s="15" t="str">
        <v>http://www.wvseniorservices.gov/DocumentCenter/ProgramSpecificDocuments/tabid/92/Default.aspx</v>
      </c>
      <c r="U855" s="3"/>
    </row>
    <row r="856" spans="1:21" ht="60" x14ac:dyDescent="0.25">
      <c r="A856" s="15" t="str">
        <v>Senior Monongalians, Inc.</v>
      </c>
      <c r="B856" s="15" t="str">
        <v>OAA Title IIID Evidence-Based Disease Prevention and Health Promotion Services</v>
      </c>
      <c r="C856" s="15" t="str">
        <v>Group Physical Activity (Bingocize/Drums Alive/Tai Chi/Walk with Ease)</v>
      </c>
      <c r="D856" s="15" t="str">
        <v>Must complete Level 1 of the SAEF</v>
      </c>
      <c r="E856" s="15" t="str">
        <v>None</v>
      </c>
      <c r="F856" s="15" t="str">
        <v>None</v>
      </c>
      <c r="G856" s="15" t="str">
        <v>Mongolia</v>
      </c>
      <c r="H856" s="15" t="str">
        <v>*Required - Please Make a Selection*</v>
      </c>
      <c r="I856" s="15" t="str">
        <v>http://www.wvseniorservices.gov/DocumentCenter/ProgramSpecificDocuments/tabid/92/Default.aspx</v>
      </c>
      <c r="U856" s="3"/>
    </row>
    <row r="857" spans="1:21" ht="105" x14ac:dyDescent="0.25">
      <c r="A857" s="15" t="str">
        <v xml:space="preserve">Wetzel County Committee on Aging </v>
      </c>
      <c r="B857" s="15" t="str">
        <v>LIGHTHOUSE IN-HOME SERVICES (includes LIFE LIGHTHOUSE SERVICES)</v>
      </c>
      <c r="C857" s="15" t="str">
        <v>Personal Care, Food Assistance, Chore or Homemaker Services</v>
      </c>
      <c r="D857" s="15" t="str">
        <v>2+ ADLs via assessment</v>
      </c>
      <c r="E857"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57" s="15" t="str">
        <v>Lighthouse is designed to assist those seniors who have functional needs in their homes, but whose income or assets disqualify them for Medicaid services</v>
      </c>
      <c r="G857" s="15" t="str">
        <v>Wetzel</v>
      </c>
      <c r="H857" s="15" t="str">
        <v>*Required - Please Make a Selection*</v>
      </c>
      <c r="I857" s="15" t="str">
        <v>http://www.wvseniorservices.gov/HelpatHome/Lighthouse/tabid/74/Default.aspx</v>
      </c>
      <c r="U857" s="3"/>
    </row>
    <row r="858" spans="1:21" ht="75" x14ac:dyDescent="0.25">
      <c r="A858" s="15" t="str">
        <v xml:space="preserve">Wetzel County Committee on Aging </v>
      </c>
      <c r="B858" s="15" t="str">
        <v>OAA Title IIIB Services</v>
      </c>
      <c r="C858" s="15" t="str">
        <v>Transportation</v>
      </c>
      <c r="D858" s="15" t="str">
        <v>Must complete Level 1 and Level 2 of the SAEF. Must indicate the need for hands on assistance with transportation on the SAEF (Question: “Does the service recipient need hands on assistance with transportation?”, Level 2) to qualify for services.</v>
      </c>
      <c r="E858" s="15" t="str">
        <v>None</v>
      </c>
      <c r="F858" s="15" t="str">
        <v>None</v>
      </c>
      <c r="G858" s="15" t="str">
        <v>Wetzel</v>
      </c>
      <c r="H858" s="15" t="str">
        <v>*Required - Please Make a Selection*</v>
      </c>
      <c r="I858" s="15" t="str">
        <v>http://www.wvseniorservices.gov/DocumentCenter/ProgramSpecificDocuments/tabid/92/Default.aspx</v>
      </c>
      <c r="U858" s="3"/>
    </row>
    <row r="859" spans="1:21" ht="45" x14ac:dyDescent="0.25">
      <c r="A859" s="15" t="str">
        <v xml:space="preserve">Wetzel County Committee on Aging </v>
      </c>
      <c r="B859" s="15" t="str">
        <v>OAA Title IIIB Services</v>
      </c>
      <c r="C859" s="15" t="str">
        <v>Group Support Activities</v>
      </c>
      <c r="D859" s="15" t="str">
        <v>A fully completed SAEF (Level 1) is required to enter the service recipient in SAMS. Group client support is entered as a group service in SAMS.</v>
      </c>
      <c r="E859" s="15" t="str">
        <v>None</v>
      </c>
      <c r="F859" s="15" t="str">
        <v>None</v>
      </c>
      <c r="G859" s="15" t="str">
        <v>Wetzel</v>
      </c>
      <c r="H859" s="15" t="str">
        <v>*Required - Please Make a Selection*</v>
      </c>
      <c r="I859" s="15" t="str">
        <v>http://www.wvseniorservices.gov/DocumentCenter/ProgramSpecificDocuments/tabid/92/Default.aspx</v>
      </c>
      <c r="U859" s="3"/>
    </row>
    <row r="860" spans="1:21" ht="180" x14ac:dyDescent="0.25">
      <c r="A860" s="15" t="str">
        <v xml:space="preserve">Wetzel County Committee on Aging </v>
      </c>
      <c r="B860" s="15" t="str">
        <v>OAA Title IIIB Services</v>
      </c>
      <c r="C860" s="15" t="str">
        <v>Chore or Homemaker Services</v>
      </c>
      <c r="D860" s="15" t="str">
        <v>Must complete Level 1, Level 2 and Level 3 of the SAEF. Must need “Much Assistance” or “Unable to Perform” on IADL question #3, Shopping and/or IADL question #4, Light Housekeeping on the SAEF to qualify for services.</v>
      </c>
      <c r="E86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60" s="15" t="str">
        <v>None</v>
      </c>
      <c r="G860" s="15" t="str">
        <v>Wetzel</v>
      </c>
      <c r="H860" s="15" t="str">
        <v>*Required - Please Make a Selection*</v>
      </c>
      <c r="I860" s="15" t="str">
        <v>http://www.wvseniorservices.gov/DocumentCenter/ProgramSpecificDocuments/tabid/92/Default.aspx</v>
      </c>
      <c r="U860" s="3"/>
    </row>
    <row r="861" spans="1:21" ht="45" x14ac:dyDescent="0.25">
      <c r="A861" s="15" t="str">
        <v xml:space="preserve">Wetzel County Committee on Aging </v>
      </c>
      <c r="B861" s="15" t="str">
        <v>OAA Title IIIB Services</v>
      </c>
      <c r="C861" s="15" t="str">
        <v>Case Coordination/Management/Person-Centered Planning</v>
      </c>
      <c r="D861" s="15" t="str">
        <v>None</v>
      </c>
      <c r="E861" s="15" t="str">
        <v>None</v>
      </c>
      <c r="F861" s="15" t="str">
        <v>None</v>
      </c>
      <c r="G861" s="15" t="str">
        <v>Wetzel</v>
      </c>
      <c r="H861" s="15" t="str">
        <v>*Required - Please Make a Selection*</v>
      </c>
      <c r="I861" s="15" t="str">
        <v>http://www.wvseniorservices.gov/DocumentCenter/ProgramSpecificDocuments/tabid/92/Default.aspx</v>
      </c>
      <c r="U861" s="3"/>
    </row>
    <row r="862" spans="1:21" ht="45" x14ac:dyDescent="0.25">
      <c r="A862" s="15" t="str">
        <v xml:space="preserve">Wetzel County Committee on Aging </v>
      </c>
      <c r="B862" s="15" t="str">
        <v>OAA Title IIIB Services</v>
      </c>
      <c r="C862" s="15" t="str">
        <v>Information/Referral</v>
      </c>
      <c r="D862" s="15" t="str">
        <v>None</v>
      </c>
      <c r="E862" s="15" t="str">
        <v>None</v>
      </c>
      <c r="F862" s="15" t="str">
        <v>None</v>
      </c>
      <c r="G862" s="15" t="str">
        <v>Wetzel</v>
      </c>
      <c r="H862" s="15" t="str">
        <v>*Required - Please Make a Selection*</v>
      </c>
      <c r="I862" s="15" t="str">
        <v>http://www.wvseniorservices.gov/DocumentCenter/ProgramSpecificDocuments/tabid/92/Default.aspx</v>
      </c>
      <c r="U862" s="3"/>
    </row>
    <row r="863" spans="1:21" ht="45" x14ac:dyDescent="0.25">
      <c r="A863" s="15" t="str">
        <v xml:space="preserve">Wetzel County Committee on Aging </v>
      </c>
      <c r="B863" s="15" t="str">
        <v>OAA Title IIIB Services</v>
      </c>
      <c r="C863" s="15" t="str">
        <v>Information/Referral</v>
      </c>
      <c r="D863" s="15" t="str">
        <v>None</v>
      </c>
      <c r="E863" s="15" t="str">
        <v>None</v>
      </c>
      <c r="F863" s="15" t="str">
        <v>None</v>
      </c>
      <c r="G863" s="15" t="str">
        <v>Wetzel</v>
      </c>
      <c r="H863" s="15" t="str">
        <v>*Required - Please Make a Selection*</v>
      </c>
      <c r="I863" s="15" t="str">
        <v>http://www.wvseniorservices.gov/DocumentCenter/ProgramSpecificDocuments/tabid/92/Default.aspx</v>
      </c>
      <c r="U863" s="3"/>
    </row>
    <row r="864" spans="1:21" ht="45" x14ac:dyDescent="0.25">
      <c r="A864" s="15" t="str">
        <v xml:space="preserve">Wetzel County Committee on Aging </v>
      </c>
      <c r="B864" s="15" t="str">
        <v>OAA Title IIIB Services</v>
      </c>
      <c r="C864" s="15" t="str">
        <v>Transportation</v>
      </c>
      <c r="D864" s="15" t="str">
        <v>Must complete Level 1 of the SAEF</v>
      </c>
      <c r="E864" s="15" t="str">
        <v>None</v>
      </c>
      <c r="F864" s="15" t="str">
        <v>None</v>
      </c>
      <c r="G864" s="15" t="str">
        <v>Wetzel</v>
      </c>
      <c r="H864" s="15" t="str">
        <v>*Required - Please Make a Selection*</v>
      </c>
      <c r="I864" s="15" t="str">
        <v>http://www.wvseniorservices.gov/DocumentCenter/ProgramSpecificDocuments/tabid/92/Default.aspx</v>
      </c>
      <c r="U864" s="3"/>
    </row>
    <row r="865" spans="1:21" ht="60" x14ac:dyDescent="0.25">
      <c r="A865" s="15" t="str">
        <v xml:space="preserve">Wetzel County Committee on Aging </v>
      </c>
      <c r="B865" s="15" t="str">
        <v>OAA Title IIID Evidence-Based Disease Prevention and Health Promotion Services</v>
      </c>
      <c r="C865" s="15" t="str">
        <v>Group Physical Activity (Bingocize/Drums Alive/Tai Chi/Walk with Ease)</v>
      </c>
      <c r="D865" s="15" t="str">
        <v>Must complete Level 1 of the SAEF</v>
      </c>
      <c r="E865" s="15" t="str">
        <v>None</v>
      </c>
      <c r="F865" s="15" t="str">
        <v>None</v>
      </c>
      <c r="G865" s="15" t="str">
        <v>Wetzel</v>
      </c>
      <c r="H865" s="15" t="str">
        <v>*Required - Please Make a Selection*</v>
      </c>
      <c r="I865" s="15" t="str">
        <v>http://www.wvseniorservices.gov/DocumentCenter/ProgramSpecificDocuments/tabid/92/Default.aspx</v>
      </c>
      <c r="U865" s="3"/>
    </row>
    <row r="866" spans="1:21" ht="360" x14ac:dyDescent="0.25">
      <c r="A866" s="15" t="str">
        <v>Wetzel Meals</v>
      </c>
      <c r="B866" s="15" t="str">
        <v>OAA Title IIIC Nutrition Services</v>
      </c>
      <c r="C866" s="15" t="str">
        <v>Nutrition - Home Delivered Meals</v>
      </c>
      <c r="D86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6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66" s="15" t="str">
        <v>None</v>
      </c>
      <c r="G866" s="15" t="str">
        <v>Wetzel</v>
      </c>
      <c r="H866" s="15" t="str">
        <v>*Required - Please Make a Selection*</v>
      </c>
      <c r="I866" s="15" t="str">
        <v>http://www.wvseniorservices.gov/DocumentCenter/ProgramSpecificDocuments/tabid/92/Default.aspx</v>
      </c>
      <c r="U866" s="3"/>
    </row>
    <row r="867" spans="1:21" ht="105" x14ac:dyDescent="0.25">
      <c r="A867" s="15" t="str">
        <v>Wirt County Committee on Aging, Inc.</v>
      </c>
      <c r="B867" s="15" t="str">
        <v>LIGHTHOUSE IN-HOME SERVICES (includes LIFE LIGHTHOUSE SERVICES)</v>
      </c>
      <c r="C867" s="15" t="str">
        <v>Personal Care, Food Assistance, Chore or Homemaker Services</v>
      </c>
      <c r="D867" s="15" t="str">
        <v>2+ ADLs via assessment</v>
      </c>
      <c r="E867"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67" s="15" t="str">
        <v>Lighthouse is designed to assist those seniors who have functional needs in their homes, but whose income or assets disqualify them for Medicaid services</v>
      </c>
      <c r="G867" s="15" t="str">
        <v>Wirt</v>
      </c>
      <c r="H867" s="15" t="str">
        <v>*Required - Please Make a Selection*</v>
      </c>
      <c r="I867" s="15" t="str">
        <v>http://www.wvseniorservices.gov/HelpatHome/Lighthouse/tabid/74/Default.aspx</v>
      </c>
      <c r="U867" s="3"/>
    </row>
    <row r="868" spans="1:21" ht="180" x14ac:dyDescent="0.25">
      <c r="A868" s="15" t="str">
        <v>Wirt County Committee on Aging, Inc.</v>
      </c>
      <c r="B868" s="15" t="str">
        <v>OAA Title IIIB Services</v>
      </c>
      <c r="C868" s="15" t="str">
        <v>Adult Day Care</v>
      </c>
      <c r="D868" s="15" t="str">
        <v>Must complete Level 1, Level 2 and Level 3 of the SAEF. Must need “Much Assistance” or “Unable to Perform” in at least two (2) ADL/IADL areas on the SAEF to qualify for services.</v>
      </c>
      <c r="E86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68" s="15" t="str">
        <v>None</v>
      </c>
      <c r="G868" s="15" t="str">
        <v>Wirt</v>
      </c>
      <c r="H868" s="15" t="str">
        <v>*Required - Please Make a Selection*</v>
      </c>
      <c r="I868" s="15" t="str">
        <v>http://www.wvseniorservices.gov/DocumentCenter/ProgramSpecificDocuments/tabid/92/Default.aspx</v>
      </c>
      <c r="U868" s="3"/>
    </row>
    <row r="869" spans="1:21" ht="75" x14ac:dyDescent="0.25">
      <c r="A869" s="15" t="str">
        <v>Wirt County Committee on Aging, Inc.</v>
      </c>
      <c r="B869" s="15" t="str">
        <v>OAA Title IIIB Services</v>
      </c>
      <c r="C869" s="15" t="str">
        <v>Transportation</v>
      </c>
      <c r="D869" s="15" t="str">
        <v>Must complete Level 1 and Level 2 of the SAEF. Must indicate the need for hands on assistance with transportation on the SAEF (Question: “Does the service recipient need hands on assistance with transportation?”, Level 2) to qualify for services.</v>
      </c>
      <c r="E869" s="15" t="str">
        <v>None</v>
      </c>
      <c r="F869" s="15" t="str">
        <v>None</v>
      </c>
      <c r="G869" s="15" t="str">
        <v>Wirt</v>
      </c>
      <c r="H869" s="15" t="str">
        <v>*Required - Please Make a Selection*</v>
      </c>
      <c r="I869" s="15" t="str">
        <v>http://www.wvseniorservices.gov/DocumentCenter/ProgramSpecificDocuments/tabid/92/Default.aspx</v>
      </c>
      <c r="U869" s="3"/>
    </row>
    <row r="870" spans="1:21" ht="45" x14ac:dyDescent="0.25">
      <c r="A870" s="15" t="str">
        <v>Wirt County Committee on Aging, Inc.</v>
      </c>
      <c r="B870" s="15" t="str">
        <v>OAA Title IIIB Services</v>
      </c>
      <c r="C870" s="15" t="str">
        <v>Case Coordination/Management/Person-Centered Planning</v>
      </c>
      <c r="D870" s="15" t="str">
        <v>None</v>
      </c>
      <c r="E870" s="15" t="str">
        <v>None</v>
      </c>
      <c r="F870" s="15" t="str">
        <v>None</v>
      </c>
      <c r="G870" s="15" t="str">
        <v>Wirt</v>
      </c>
      <c r="H870" s="15" t="str">
        <v>*Required - Please Make a Selection*</v>
      </c>
      <c r="I870" s="15" t="str">
        <v>http://www.wvseniorservices.gov/DocumentCenter/ProgramSpecificDocuments/tabid/92/Default.aspx</v>
      </c>
      <c r="U870" s="3"/>
    </row>
    <row r="871" spans="1:21" ht="45" x14ac:dyDescent="0.25">
      <c r="A871" s="15" t="str">
        <v>Wirt County Committee on Aging, Inc.</v>
      </c>
      <c r="B871" s="15" t="str">
        <v>OAA Title IIIB Services</v>
      </c>
      <c r="C871" s="15" t="str">
        <v>Information/Referral</v>
      </c>
      <c r="D871" s="15" t="str">
        <v>None</v>
      </c>
      <c r="E871" s="15" t="str">
        <v>None</v>
      </c>
      <c r="F871" s="15" t="str">
        <v>None</v>
      </c>
      <c r="G871" s="15" t="str">
        <v>Wirt</v>
      </c>
      <c r="H871" s="15" t="str">
        <v>*Required - Please Make a Selection*</v>
      </c>
      <c r="I871" s="15" t="str">
        <v>http://www.wvseniorservices.gov/DocumentCenter/ProgramSpecificDocuments/tabid/92/Default.aspx</v>
      </c>
      <c r="U871" s="3"/>
    </row>
    <row r="872" spans="1:21" ht="45" x14ac:dyDescent="0.25">
      <c r="A872" s="15" t="str">
        <v>Wirt County Committee on Aging, Inc.</v>
      </c>
      <c r="B872" s="15" t="str">
        <v>OAA Title IIIB Services</v>
      </c>
      <c r="C872" s="15" t="str">
        <v>Transportation</v>
      </c>
      <c r="D872" s="15" t="str">
        <v>Must complete Level 1 of the SAEF</v>
      </c>
      <c r="E872" s="15" t="str">
        <v>None</v>
      </c>
      <c r="F872" s="15" t="str">
        <v>None</v>
      </c>
      <c r="G872" s="15" t="str">
        <v>Wirt</v>
      </c>
      <c r="H872" s="15" t="str">
        <v>*Required - Please Make a Selection*</v>
      </c>
      <c r="I872" s="15" t="str">
        <v>http://www.wvseniorservices.gov/DocumentCenter/ProgramSpecificDocuments/tabid/92/Default.aspx</v>
      </c>
      <c r="U872" s="3"/>
    </row>
    <row r="873" spans="1:21" ht="150" x14ac:dyDescent="0.25">
      <c r="A873" s="15" t="str">
        <v>Wirt County Committee on Aging, Inc.</v>
      </c>
      <c r="B873" s="15" t="str">
        <v>OAA Title IIIC Nutrition Services</v>
      </c>
      <c r="C873" s="15" t="str">
        <v>Nutrition - Congregate Meals</v>
      </c>
      <c r="D873"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7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73" s="15" t="str">
        <v>None</v>
      </c>
      <c r="G873" s="15" t="str">
        <v>Wirt</v>
      </c>
      <c r="H873" s="15" t="str">
        <v>*Required - Please Make a Selection*</v>
      </c>
      <c r="I873" s="15" t="str">
        <v>http://www.wvseniorservices.gov/DocumentCenter/ProgramSpecificDocuments/tabid/92/Default.aspx</v>
      </c>
      <c r="U873" s="3"/>
    </row>
    <row r="874" spans="1:21" ht="360" x14ac:dyDescent="0.25">
      <c r="A874" s="15" t="str">
        <v>Wirt County Committee on Aging, Inc.</v>
      </c>
      <c r="B874" s="15" t="str">
        <v>OAA Title IIIC Nutrition Services</v>
      </c>
      <c r="C874" s="15" t="str">
        <v>Nutrition - Home Delivered Meals</v>
      </c>
      <c r="D874"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7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74" s="15" t="str">
        <v>None</v>
      </c>
      <c r="G874" s="15" t="str">
        <v>Wirt</v>
      </c>
      <c r="H874" s="15" t="str">
        <v>*Required - Please Make a Selection*</v>
      </c>
      <c r="I874" s="15" t="str">
        <v>http://www.wvseniorservices.gov/DocumentCenter/ProgramSpecificDocuments/tabid/92/Default.aspx</v>
      </c>
      <c r="U874" s="3"/>
    </row>
    <row r="875" spans="1:21" ht="45" x14ac:dyDescent="0.25">
      <c r="A875" s="15" t="str">
        <v>Wirt County Committee on Aging, Inc.</v>
      </c>
      <c r="B875" s="15" t="str">
        <v>OAA Title IIIC Nutrition Services</v>
      </c>
      <c r="C875" s="15" t="str">
        <v>Nutrition - Education</v>
      </c>
      <c r="D875" s="15" t="str">
        <v>A fully completed SAEF (the SAEF you completed for the meal service) is 
required.</v>
      </c>
      <c r="E875" s="15" t="str">
        <v>None</v>
      </c>
      <c r="F875" s="15" t="str">
        <v>None</v>
      </c>
      <c r="G875" s="15" t="str">
        <v>Wirt</v>
      </c>
      <c r="H875" s="15" t="str">
        <v>*Required - Please Make a Selection*</v>
      </c>
      <c r="I875" s="15" t="str">
        <v>http://www.wvseniorservices.gov/DocumentCenter/ProgramSpecificDocuments/tabid/92/Default.aspx</v>
      </c>
      <c r="U875" s="3"/>
    </row>
    <row r="876" spans="1:21" ht="105" x14ac:dyDescent="0.25">
      <c r="A876" s="15" t="str">
        <v>Wood County Senior Citizens Association, Inc. </v>
      </c>
      <c r="B876" s="15" t="str">
        <v>LIGHTHOUSE IN-HOME SERVICES (includes LIFE LIGHTHOUSE SERVICES)</v>
      </c>
      <c r="C876" s="15" t="str">
        <v>Personal Care, Food Assistance, Chore or Homemaker Services</v>
      </c>
      <c r="D876" s="15" t="str">
        <v>2+ ADLs via assessment</v>
      </c>
      <c r="E876"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76" s="15" t="str">
        <v>Lighthouse is designed to assist those seniors who have functional needs in their homes, but whose income or assets disqualify them for Medicaid services</v>
      </c>
      <c r="G876" s="15" t="str">
        <v>Wood</v>
      </c>
      <c r="H876" s="15" t="str">
        <v>*Required - Please Make a Selection*</v>
      </c>
      <c r="I876" s="15" t="str">
        <v>http://www.wvseniorservices.gov/HelpatHome/Lighthouse/tabid/74/Default.aspx</v>
      </c>
      <c r="U876" s="3"/>
    </row>
    <row r="877" spans="1:21" ht="75" x14ac:dyDescent="0.25">
      <c r="A877" s="15" t="str">
        <v>Wood County Senior Citizens Association, Inc. </v>
      </c>
      <c r="B877" s="15" t="str">
        <v>OAA Title IIIB Services</v>
      </c>
      <c r="C877" s="15" t="str">
        <v>Transportation</v>
      </c>
      <c r="D877" s="15" t="str">
        <v>Must complete Level 1 and Level 2 of the SAEF. Must indicate the need for hands on assistance with transportation on the SAEF (Question: “Does the service recipient need hands on assistance with transportation?”, Level 2) to qualify for services.</v>
      </c>
      <c r="E877" s="15" t="str">
        <v>None</v>
      </c>
      <c r="F877" s="15" t="str">
        <v>None</v>
      </c>
      <c r="G877" s="15" t="str">
        <v>Wood</v>
      </c>
      <c r="H877" s="15" t="str">
        <v>*Required - Please Make a Selection*</v>
      </c>
      <c r="I877" s="15" t="str">
        <v>http://www.wvseniorservices.gov/DocumentCenter/ProgramSpecificDocuments/tabid/92/Default.aspx</v>
      </c>
      <c r="U877" s="3"/>
    </row>
    <row r="878" spans="1:21" ht="60" x14ac:dyDescent="0.25">
      <c r="A878" s="15" t="str">
        <v>Wood County Senior Citizens Association, Inc. </v>
      </c>
      <c r="B878" s="15" t="str">
        <v>OAA Title IIIB Services</v>
      </c>
      <c r="C878" s="15" t="str">
        <v>Group Support Activities</v>
      </c>
      <c r="D878" s="15" t="str">
        <v>A fully completed SAEF (Level 1) is required to enter the service recipient in SAMS. Group client support is entered as a group service in SAMS.</v>
      </c>
      <c r="E878" s="15" t="str">
        <v>None</v>
      </c>
      <c r="F878" s="15" t="str">
        <v>None</v>
      </c>
      <c r="G878" s="15" t="str">
        <v>Wood</v>
      </c>
      <c r="H878" s="15" t="str">
        <v>*Required - Please Make a Selection*</v>
      </c>
      <c r="I878" s="15" t="str">
        <v>http://www.wvseniorservices.gov/DocumentCenter/ProgramSpecificDocuments/tabid/92/Default.aspx</v>
      </c>
      <c r="U878" s="3"/>
    </row>
    <row r="879" spans="1:21" ht="60" x14ac:dyDescent="0.25">
      <c r="A879" s="15" t="str">
        <v>Wood County Senior Citizens Association, Inc. </v>
      </c>
      <c r="B879" s="15" t="str">
        <v>OAA Title IIIB Services</v>
      </c>
      <c r="C879" s="15" t="str">
        <v>Case Coordination/Management/Person-Centered Planning</v>
      </c>
      <c r="D879" s="15" t="str">
        <v>None</v>
      </c>
      <c r="E879" s="15" t="str">
        <v>None</v>
      </c>
      <c r="F879" s="15" t="str">
        <v>None</v>
      </c>
      <c r="G879" s="15" t="str">
        <v>Wood</v>
      </c>
      <c r="H879" s="15" t="str">
        <v>*Required - Please Make a Selection*</v>
      </c>
      <c r="I879" s="15" t="str">
        <v>http://www.wvseniorservices.gov/DocumentCenter/ProgramSpecificDocuments/tabid/92/Default.aspx</v>
      </c>
      <c r="U879" s="3"/>
    </row>
    <row r="880" spans="1:21" ht="60" x14ac:dyDescent="0.25">
      <c r="A880" s="15" t="str">
        <v>Wood County Senior Citizens Association, Inc. </v>
      </c>
      <c r="B880" s="15" t="str">
        <v>OAA Title IIIB Services</v>
      </c>
      <c r="C880" s="15" t="str">
        <v>Information/Referral</v>
      </c>
      <c r="D880" s="15" t="str">
        <v>None</v>
      </c>
      <c r="E880" s="15" t="str">
        <v>None</v>
      </c>
      <c r="F880" s="15" t="str">
        <v>None</v>
      </c>
      <c r="G880" s="15" t="str">
        <v>Wood</v>
      </c>
      <c r="H880" s="15" t="str">
        <v>*Required - Please Make a Selection*</v>
      </c>
      <c r="I880" s="15" t="str">
        <v>http://www.wvseniorservices.gov/DocumentCenter/ProgramSpecificDocuments/tabid/92/Default.aspx</v>
      </c>
      <c r="U880" s="3"/>
    </row>
    <row r="881" spans="1:21" ht="60" x14ac:dyDescent="0.25">
      <c r="A881" s="15" t="str">
        <v>Wood County Senior Citizens Association, Inc. </v>
      </c>
      <c r="B881" s="15" t="str">
        <v>OAA Title IIIB Services</v>
      </c>
      <c r="C881" s="15" t="str">
        <v>Information/Referral</v>
      </c>
      <c r="D881" s="15" t="str">
        <v>None</v>
      </c>
      <c r="E881" s="15" t="str">
        <v>None</v>
      </c>
      <c r="F881" s="15" t="str">
        <v>None</v>
      </c>
      <c r="G881" s="15" t="str">
        <v>Wood</v>
      </c>
      <c r="H881" s="15" t="str">
        <v>*Required - Please Make a Selection*</v>
      </c>
      <c r="I881" s="15" t="str">
        <v>http://www.wvseniorservices.gov/DocumentCenter/ProgramSpecificDocuments/tabid/92/Default.aspx</v>
      </c>
      <c r="U881" s="3"/>
    </row>
    <row r="882" spans="1:21" ht="60" x14ac:dyDescent="0.25">
      <c r="A882" s="15" t="str">
        <v>Wood County Senior Citizens Association, Inc. </v>
      </c>
      <c r="B882" s="15" t="str">
        <v>OAA Title IIIB Services</v>
      </c>
      <c r="C882" s="15" t="str">
        <v>Transportation</v>
      </c>
      <c r="D882" s="15" t="str">
        <v>Must complete Level 1 of the SAEF</v>
      </c>
      <c r="E882" s="15" t="str">
        <v>None</v>
      </c>
      <c r="F882" s="15" t="str">
        <v>None</v>
      </c>
      <c r="G882" s="15" t="str">
        <v>Wood</v>
      </c>
      <c r="H882" s="15" t="str">
        <v>*Required - Please Make a Selection*</v>
      </c>
      <c r="I882" s="15" t="str">
        <v>http://www.wvseniorservices.gov/DocumentCenter/ProgramSpecificDocuments/tabid/92/Default.aspx</v>
      </c>
      <c r="U882" s="3"/>
    </row>
    <row r="883" spans="1:21" ht="150" x14ac:dyDescent="0.25">
      <c r="A883" s="15" t="str">
        <v>Wood County Senior Citizens Association, Inc. </v>
      </c>
      <c r="B883" s="15" t="str">
        <v>OAA Title IIIC Nutrition Services</v>
      </c>
      <c r="C883" s="15" t="str">
        <v>Nutrition - Congregate Meals</v>
      </c>
      <c r="D883"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8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83" s="15" t="str">
        <v>None</v>
      </c>
      <c r="G883" s="15" t="str">
        <v>Wood</v>
      </c>
      <c r="H883" s="15" t="str">
        <v>*Required - Please Make a Selection*</v>
      </c>
      <c r="I883" s="15" t="str">
        <v>http://www.wvseniorservices.gov/DocumentCenter/ProgramSpecificDocuments/tabid/92/Default.aspx</v>
      </c>
      <c r="U883" s="3"/>
    </row>
    <row r="884" spans="1:21" ht="360" x14ac:dyDescent="0.25">
      <c r="A884" s="15" t="str">
        <v>Wood County Senior Citizens Association, Inc. </v>
      </c>
      <c r="B884" s="15" t="str">
        <v>OAA Title IIIC Nutrition Services</v>
      </c>
      <c r="C884" s="15" t="str">
        <v>Nutrition - Home Delivered Meals</v>
      </c>
      <c r="D884"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8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84" s="15" t="str">
        <v>None</v>
      </c>
      <c r="G884" s="15" t="str">
        <v>Wood</v>
      </c>
      <c r="H884" s="15" t="str">
        <v>*Required - Please Make a Selection*</v>
      </c>
      <c r="I884" s="15" t="str">
        <v>http://www.wvseniorservices.gov/DocumentCenter/ProgramSpecificDocuments/tabid/92/Default.aspx</v>
      </c>
      <c r="U884" s="3"/>
    </row>
    <row r="885" spans="1:21" ht="60" x14ac:dyDescent="0.25">
      <c r="A885" s="15" t="str">
        <v>Wood County Senior Citizens Association, Inc. </v>
      </c>
      <c r="B885" s="15" t="str">
        <v>OAA Title IIIC Nutrition Services</v>
      </c>
      <c r="C885" s="15" t="str">
        <v>Nutrition - Education</v>
      </c>
      <c r="D885" s="15" t="str">
        <v>A fully completed SAEF (the SAEF you completed for the meal service) is 
required.</v>
      </c>
      <c r="E885" s="15" t="str">
        <v>None</v>
      </c>
      <c r="F885" s="15" t="str">
        <v>None</v>
      </c>
      <c r="G885" s="15" t="str">
        <v>Wood</v>
      </c>
      <c r="H885" s="15" t="str">
        <v>*Required - Please Make a Selection*</v>
      </c>
      <c r="I885" s="15" t="str">
        <v>http://www.wvseniorservices.gov/DocumentCenter/ProgramSpecificDocuments/tabid/92/Default.aspx</v>
      </c>
      <c r="U885" s="3"/>
    </row>
    <row r="886" spans="1:21" ht="60" x14ac:dyDescent="0.25">
      <c r="A886" s="15" t="str">
        <v>Wood County Senior Citizens Association, Inc. </v>
      </c>
      <c r="B886" s="15" t="str">
        <v>OAA Title IIID Evidence-Based Disease Prevention and Health Promotion Services</v>
      </c>
      <c r="C886" s="15" t="str">
        <v>Group Physical Activity (Bingocize/Drums Alive/Tai Chi/Walk with Ease)</v>
      </c>
      <c r="D886" s="15" t="str">
        <v>Must complete Level 1 of the SAEF</v>
      </c>
      <c r="E886" s="15" t="str">
        <v>None</v>
      </c>
      <c r="F886" s="15" t="str">
        <v>None</v>
      </c>
      <c r="G886" s="15" t="str">
        <v>Wood</v>
      </c>
      <c r="H886" s="15" t="str">
        <v>*Required - Please Make a Selection*</v>
      </c>
      <c r="I886" s="15" t="str">
        <v>http://www.wvseniorservices.gov/DocumentCenter/ProgramSpecificDocuments/tabid/92/Default.aspx</v>
      </c>
      <c r="U886" s="3"/>
    </row>
    <row r="887" spans="1:21" ht="105" x14ac:dyDescent="0.25">
      <c r="A887" s="15" t="str">
        <v>Aging and Family Services of Mineral County, Inc. </v>
      </c>
      <c r="B887" s="15" t="str">
        <v>LIGHTHOUSE IN-HOME SERVICES (includes LIFE LIGHTHOUSE SERVICES)</v>
      </c>
      <c r="C887" s="15" t="str">
        <v>Personal Care, Food Assistance, Chore or Homemaker Services</v>
      </c>
      <c r="D887" s="15" t="str">
        <v>2+ ADLs via assessment</v>
      </c>
      <c r="E887"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87" s="15" t="str">
        <v>Lighthouse is designed to assist those seniors who have functional needs in their homes, but whose income or assets disqualify them for Medicaid services</v>
      </c>
      <c r="G887" s="15" t="str">
        <v>Mineral</v>
      </c>
      <c r="H887" s="15" t="str">
        <v>*Required - Please Make a Selection*</v>
      </c>
      <c r="I887" s="15" t="str">
        <v>http://www.wvseniorservices.gov/HelpatHome/Lighthouse/tabid/74/Default.aspx</v>
      </c>
      <c r="U887" s="3"/>
    </row>
    <row r="888" spans="1:21" ht="75" x14ac:dyDescent="0.25">
      <c r="A888" s="15" t="str">
        <v>Aging and Family Services of Mineral County, Inc. </v>
      </c>
      <c r="B888" s="15" t="str">
        <v>OAA Title IIIB Services</v>
      </c>
      <c r="C888" s="15" t="str">
        <v>Transportation</v>
      </c>
      <c r="D888" s="15" t="str">
        <v>Must complete Level 1 and Level 2 of the SAEF. Must indicate the need for hands on assistance with transportation on the SAEF (Question: “Does the service recipient need hands on assistance with transportation?”, Level 2) to qualify for services.</v>
      </c>
      <c r="E888" s="15" t="str">
        <v>None</v>
      </c>
      <c r="F888" s="15" t="str">
        <v>None</v>
      </c>
      <c r="G888" s="15" t="str">
        <v>Mineral</v>
      </c>
      <c r="H888" s="15" t="str">
        <v>*Required - Please Make a Selection*</v>
      </c>
      <c r="I888" s="15" t="str">
        <v>http://www.wvseniorservices.gov/DocumentCenter/ProgramSpecificDocuments/tabid/92/Default.aspx</v>
      </c>
      <c r="U888" s="3"/>
    </row>
    <row r="889" spans="1:21" ht="60" x14ac:dyDescent="0.25">
      <c r="A889" s="15" t="str">
        <v>Aging and Family Services of Mineral County, Inc. </v>
      </c>
      <c r="B889" s="15" t="str">
        <v>OAA Title IIIB Services</v>
      </c>
      <c r="C889" s="15" t="str">
        <v>Group Support Activities</v>
      </c>
      <c r="D889" s="15" t="str">
        <v>A fully completed SAEF (Level 1) is required to enter the service recipient in SAMS. Group client support is entered as a group service in SAMS.</v>
      </c>
      <c r="E889" s="15" t="str">
        <v>None</v>
      </c>
      <c r="F889" s="15" t="str">
        <v>None</v>
      </c>
      <c r="G889" s="15" t="str">
        <v>Mineral</v>
      </c>
      <c r="H889" s="15" t="str">
        <v>*Required - Please Make a Selection*</v>
      </c>
      <c r="I889" s="15" t="str">
        <v>http://www.wvseniorservices.gov/DocumentCenter/ProgramSpecificDocuments/tabid/92/Default.aspx</v>
      </c>
      <c r="U889" s="3"/>
    </row>
    <row r="890" spans="1:21" ht="180" x14ac:dyDescent="0.25">
      <c r="A890" s="15" t="str">
        <v>Aging and Family Services of Mineral County, Inc. </v>
      </c>
      <c r="B890" s="15" t="str">
        <v>OAA Title IIIB Services</v>
      </c>
      <c r="C890" s="15" t="str">
        <v>Chore or Homemaker Services</v>
      </c>
      <c r="D890" s="15" t="str">
        <v>Must complete Level 1, Level 2 and Level 3 of the SAEF. Must need “Much Assistance” or “Unable to Perform” on IADL question #3, Shopping and/or IADL question #4, Light Housekeeping on the SAEF to qualify for services.</v>
      </c>
      <c r="E89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90" s="15" t="str">
        <v>None</v>
      </c>
      <c r="G890" s="15" t="str">
        <v>Mineral</v>
      </c>
      <c r="H890" s="15" t="str">
        <v>*Required - Please Make a Selection*</v>
      </c>
      <c r="I890" s="15" t="str">
        <v>http://www.wvseniorservices.gov/DocumentCenter/ProgramSpecificDocuments/tabid/92/Default.aspx</v>
      </c>
      <c r="U890" s="3"/>
    </row>
    <row r="891" spans="1:21" ht="60" x14ac:dyDescent="0.25">
      <c r="A891" s="15" t="str">
        <v>Aging and Family Services of Mineral County, Inc. </v>
      </c>
      <c r="B891" s="15" t="str">
        <v>OAA Title IIIB Services</v>
      </c>
      <c r="C891" s="15" t="str">
        <v>Case Coordination/Management/Person-Centered Planning</v>
      </c>
      <c r="D891" s="15" t="str">
        <v>None</v>
      </c>
      <c r="E891" s="15" t="str">
        <v>None</v>
      </c>
      <c r="F891" s="15" t="str">
        <v>None</v>
      </c>
      <c r="G891" s="15" t="str">
        <v>Mineral</v>
      </c>
      <c r="H891" s="15" t="str">
        <v>*Required - Please Make a Selection*</v>
      </c>
      <c r="I891" s="15" t="str">
        <v>http://www.wvseniorservices.gov/DocumentCenter/ProgramSpecificDocuments/tabid/92/Default.aspx</v>
      </c>
      <c r="U891" s="3"/>
    </row>
    <row r="892" spans="1:21" ht="60" x14ac:dyDescent="0.25">
      <c r="A892" s="15" t="str">
        <v>Aging and Family Services of Mineral County, Inc. </v>
      </c>
      <c r="B892" s="15" t="str">
        <v>OAA Title IIIB Services</v>
      </c>
      <c r="C892" s="15" t="str">
        <v>Information/Referral</v>
      </c>
      <c r="D892" s="15" t="str">
        <v>None</v>
      </c>
      <c r="E892" s="15" t="str">
        <v>None</v>
      </c>
      <c r="F892" s="15" t="str">
        <v>None</v>
      </c>
      <c r="G892" s="15" t="str">
        <v>Mineral</v>
      </c>
      <c r="H892" s="15" t="str">
        <v>*Required - Please Make a Selection*</v>
      </c>
      <c r="I892" s="15" t="str">
        <v>http://www.wvseniorservices.gov/DocumentCenter/ProgramSpecificDocuments/tabid/92/Default.aspx</v>
      </c>
      <c r="U892" s="3"/>
    </row>
    <row r="893" spans="1:21" ht="60" x14ac:dyDescent="0.25">
      <c r="A893" s="15" t="str">
        <v>Aging and Family Services of Mineral County, Inc. </v>
      </c>
      <c r="B893" s="15" t="str">
        <v>OAA Title IIIB Services</v>
      </c>
      <c r="C893" s="15" t="str">
        <v>Legal</v>
      </c>
      <c r="D893" s="15" t="str">
        <v>None</v>
      </c>
      <c r="E893" s="15" t="str">
        <v>None</v>
      </c>
      <c r="F893" s="15" t="str">
        <v>None</v>
      </c>
      <c r="G893" s="15" t="str">
        <v>Mineral</v>
      </c>
      <c r="H893" s="15" t="str">
        <v>*Required - Please Make a Selection*</v>
      </c>
      <c r="I893" s="15" t="str">
        <v>http://www.wvseniorservices.gov/DocumentCenter/ProgramSpecificDocuments/tabid/92/Default.aspx</v>
      </c>
      <c r="U893" s="3"/>
    </row>
    <row r="894" spans="1:21" ht="60" x14ac:dyDescent="0.25">
      <c r="A894" s="15" t="str">
        <v>Aging and Family Services of Mineral County, Inc. </v>
      </c>
      <c r="B894" s="15" t="str">
        <v>OAA Title IIIB Services</v>
      </c>
      <c r="C894" s="15" t="str">
        <v>Information/Referral</v>
      </c>
      <c r="D894" s="15" t="str">
        <v>None</v>
      </c>
      <c r="E894" s="15" t="str">
        <v>None</v>
      </c>
      <c r="F894" s="15" t="str">
        <v>None</v>
      </c>
      <c r="G894" s="15" t="str">
        <v>Mineral</v>
      </c>
      <c r="H894" s="15" t="str">
        <v>*Required - Please Make a Selection*</v>
      </c>
      <c r="I894" s="15" t="str">
        <v>http://www.wvseniorservices.gov/DocumentCenter/ProgramSpecificDocuments/tabid/92/Default.aspx</v>
      </c>
      <c r="U894" s="3"/>
    </row>
    <row r="895" spans="1:21" ht="180" x14ac:dyDescent="0.25">
      <c r="A895" s="15" t="str">
        <v>Aging and Family Services of Mineral County, Inc. </v>
      </c>
      <c r="B895" s="15" t="str">
        <v>OAA Title IIIB Services</v>
      </c>
      <c r="C895" s="15" t="str">
        <v>Personal Care</v>
      </c>
      <c r="D895" s="15" t="str">
        <v>Must complete Level 1, Level 2 and Level 3 of the SAEF. Must need “Much Assistance” or “Unable to Perform” in at least two (2) areas of ADLs on the SAEF to qualify for services.</v>
      </c>
      <c r="E89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95" s="15" t="str">
        <v>None</v>
      </c>
      <c r="G895" s="15" t="str">
        <v>Mineral</v>
      </c>
      <c r="H895" s="15" t="str">
        <v>*Required - Please Make a Selection*</v>
      </c>
      <c r="I895" s="15" t="str">
        <v>http://www.wvseniorservices.gov/DocumentCenter/ProgramSpecificDocuments/tabid/92/Default.aspx</v>
      </c>
      <c r="U895" s="3"/>
    </row>
    <row r="896" spans="1:21" ht="60" x14ac:dyDescent="0.25">
      <c r="A896" s="15" t="str">
        <v>Aging and Family Services of Mineral County, Inc. </v>
      </c>
      <c r="B896" s="15" t="str">
        <v>OAA Title IIIB Services</v>
      </c>
      <c r="C896" s="15" t="str">
        <v>Information/Referral</v>
      </c>
      <c r="D896" s="15" t="str">
        <v>None</v>
      </c>
      <c r="E896" s="15" t="str">
        <v>None</v>
      </c>
      <c r="F896" s="15" t="str">
        <v>None</v>
      </c>
      <c r="G896" s="15" t="str">
        <v>Mineral</v>
      </c>
      <c r="H896" s="15" t="str">
        <v>*Required - Please Make a Selection*</v>
      </c>
      <c r="I896" s="15" t="str">
        <v>http://www.wvseniorservices.gov/DocumentCenter/ProgramSpecificDocuments/tabid/92/Default.aspx</v>
      </c>
      <c r="U896" s="3"/>
    </row>
    <row r="897" spans="1:21" ht="60" x14ac:dyDescent="0.25">
      <c r="A897" s="15" t="str">
        <v>Aging and Family Services of Mineral County, Inc. </v>
      </c>
      <c r="B897" s="15" t="str">
        <v>OAA Title IIIB Services</v>
      </c>
      <c r="C897" s="15" t="str">
        <v>Transportation</v>
      </c>
      <c r="D897" s="15" t="str">
        <v>Must complete Level 1 of the SAEF</v>
      </c>
      <c r="E897" s="15" t="str">
        <v>None</v>
      </c>
      <c r="F897" s="15" t="str">
        <v>None</v>
      </c>
      <c r="G897" s="15" t="str">
        <v>Mineral</v>
      </c>
      <c r="H897" s="15" t="str">
        <v>*Required - Please Make a Selection*</v>
      </c>
      <c r="I897" s="15" t="str">
        <v>http://www.wvseniorservices.gov/DocumentCenter/ProgramSpecificDocuments/tabid/92/Default.aspx</v>
      </c>
      <c r="U897" s="3"/>
    </row>
    <row r="898" spans="1:21" ht="150" x14ac:dyDescent="0.25">
      <c r="A898" s="15" t="str">
        <v>Aging and Family Services of Mineral County, Inc. </v>
      </c>
      <c r="B898" s="15" t="str">
        <v>OAA Title IIIC Nutrition Services</v>
      </c>
      <c r="C898" s="15" t="str">
        <v>Nutrition - Congregate Meals</v>
      </c>
      <c r="D89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9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98" s="15" t="str">
        <v>None</v>
      </c>
      <c r="G898" s="15" t="str">
        <v>Mineral</v>
      </c>
      <c r="H898" s="15" t="str">
        <v>*Required - Please Make a Selection*</v>
      </c>
      <c r="I898" s="15" t="str">
        <v>http://www.wvseniorservices.gov/DocumentCenter/ProgramSpecificDocuments/tabid/92/Default.aspx</v>
      </c>
      <c r="U898" s="3"/>
    </row>
    <row r="899" spans="1:21" ht="360" x14ac:dyDescent="0.25">
      <c r="A899" s="15" t="str">
        <v>Aging and Family Services of Mineral County, Inc. </v>
      </c>
      <c r="B899" s="15" t="str">
        <v>OAA Title IIIC Nutrition Services</v>
      </c>
      <c r="C899" s="15" t="str">
        <v>Nutrition - Home Delivered Meals</v>
      </c>
      <c r="D89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9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99" s="15" t="str">
        <v>None</v>
      </c>
      <c r="G899" s="15" t="str">
        <v>Mineral</v>
      </c>
      <c r="H899" s="15" t="str">
        <v>*Required - Please Make a Selection*</v>
      </c>
      <c r="I899" s="15" t="str">
        <v>http://www.wvseniorservices.gov/DocumentCenter/ProgramSpecificDocuments/tabid/92/Default.aspx</v>
      </c>
      <c r="U899" s="3"/>
    </row>
    <row r="900" spans="1:21" ht="60" x14ac:dyDescent="0.25">
      <c r="A900" s="15" t="str">
        <v>Aging and Family Services of Mineral County, Inc. </v>
      </c>
      <c r="B900" s="15" t="str">
        <v>OAA Title IIIC Nutrition Services</v>
      </c>
      <c r="C900" s="15" t="str">
        <v>Nutrition - Education</v>
      </c>
      <c r="D900" s="15" t="str">
        <v>A fully completed SAEF (the SAEF you completed for the meal service) is 
required.</v>
      </c>
      <c r="E900" s="15" t="str">
        <v>None</v>
      </c>
      <c r="F900" s="15" t="str">
        <v>None</v>
      </c>
      <c r="G900" s="15" t="str">
        <v>Mineral</v>
      </c>
      <c r="H900" s="15" t="str">
        <v>*Required - Please Make a Selection*</v>
      </c>
      <c r="I900" s="15" t="str">
        <v>http://www.wvseniorservices.gov/DocumentCenter/ProgramSpecificDocuments/tabid/92/Default.aspx</v>
      </c>
      <c r="U900" s="3"/>
    </row>
    <row r="901" spans="1:21" ht="60" x14ac:dyDescent="0.25">
      <c r="A901" s="15" t="str">
        <v>Aging and Family Services of Mineral County, Inc. </v>
      </c>
      <c r="B901" s="15" t="str">
        <v>OAA Title IIID Evidence-Based Disease Prevention and Health Promotion Services</v>
      </c>
      <c r="C901" s="15" t="str">
        <v>Group Physical Activity (Bingocize/Drums Alive/Tai Chi/Walk with Ease)</v>
      </c>
      <c r="D901" s="15" t="str">
        <v>Must complete Level 1 of the SAEF</v>
      </c>
      <c r="E901" s="15" t="str">
        <v>None</v>
      </c>
      <c r="F901" s="15" t="str">
        <v>None</v>
      </c>
      <c r="G901" s="15" t="str">
        <v>Mineral</v>
      </c>
      <c r="H901" s="15" t="str">
        <v>*Required - Please Make a Selection*</v>
      </c>
      <c r="I901" s="15" t="str">
        <v>http://www.wvseniorservices.gov/DocumentCenter/ProgramSpecificDocuments/tabid/92/Default.aspx</v>
      </c>
      <c r="U901" s="3"/>
    </row>
    <row r="902" spans="1:21" ht="105" x14ac:dyDescent="0.25">
      <c r="A902" s="15" t="str">
        <v>Barbour County Senior Center, Inc.</v>
      </c>
      <c r="B902" s="15" t="str">
        <v>LIGHTHOUSE IN-HOME SERVICES (includes LIFE LIGHTHOUSE SERVICES)</v>
      </c>
      <c r="C902" s="15" t="str">
        <v>Personal Care, Food Assistance, Chore or Homemaker Services</v>
      </c>
      <c r="D902" s="15" t="str">
        <v>2+ ADLs via assessment</v>
      </c>
      <c r="E90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02" s="15" t="str">
        <v>Lighthouse is designed to assist those seniors who have functional needs in their homes, but whose income or assets disqualify them for Medicaid services</v>
      </c>
      <c r="G902" s="15" t="str">
        <v>Barbour</v>
      </c>
      <c r="H902" s="15" t="str">
        <v>*Required - Please Make a Selection*</v>
      </c>
      <c r="I902" s="15" t="str">
        <v>http://www.wvseniorservices.gov/HelpatHome/Lighthouse/tabid/74/Default.aspx</v>
      </c>
      <c r="U902" s="3"/>
    </row>
    <row r="903" spans="1:21" ht="75" x14ac:dyDescent="0.25">
      <c r="A903" s="15" t="str">
        <v>Barbour County Senior Center, Inc.</v>
      </c>
      <c r="B903" s="15" t="str">
        <v>OAA Title IIIB Services</v>
      </c>
      <c r="C903" s="15" t="str">
        <v>Transportation</v>
      </c>
      <c r="D903" s="15" t="str">
        <v>Must complete Level 1 and Level 2 of the SAEF. Must indicate the need for hands on assistance with transportation on the SAEF (Question: “Does the service recipient need hands on assistance with transportation?”, Level 2) to qualify for services.</v>
      </c>
      <c r="E903" s="15" t="str">
        <v>None</v>
      </c>
      <c r="F903" s="15" t="str">
        <v>None</v>
      </c>
      <c r="G903" s="15" t="str">
        <v>Barbour</v>
      </c>
      <c r="H903" s="15" t="str">
        <v>*Required - Please Make a Selection*</v>
      </c>
      <c r="I903" s="15" t="str">
        <v>http://www.wvseniorservices.gov/DocumentCenter/ProgramSpecificDocuments/tabid/92/Default.aspx</v>
      </c>
      <c r="U903" s="3"/>
    </row>
    <row r="904" spans="1:21" ht="45" x14ac:dyDescent="0.25">
      <c r="A904" s="15" t="str">
        <v>Barbour County Senior Center, Inc.</v>
      </c>
      <c r="B904" s="15" t="str">
        <v>OAA Title IIIB Services</v>
      </c>
      <c r="C904" s="15" t="str">
        <v>Group Support Activities</v>
      </c>
      <c r="D904" s="15" t="str">
        <v>A fully completed SAEF (Level 1) is required to enter the service recipient in SAMS. Group client support is entered as a group service in SAMS.</v>
      </c>
      <c r="E904" s="15" t="str">
        <v>None</v>
      </c>
      <c r="F904" s="15" t="str">
        <v>None</v>
      </c>
      <c r="G904" s="15" t="str">
        <v>Barbour</v>
      </c>
      <c r="H904" s="15" t="str">
        <v>*Required - Please Make a Selection*</v>
      </c>
      <c r="I904" s="15" t="str">
        <v>http://www.wvseniorservices.gov/DocumentCenter/ProgramSpecificDocuments/tabid/92/Default.aspx</v>
      </c>
      <c r="U904" s="3"/>
    </row>
    <row r="905" spans="1:21" ht="180" x14ac:dyDescent="0.25">
      <c r="A905" s="15" t="str">
        <v>Barbour County Senior Center, Inc.</v>
      </c>
      <c r="B905" s="15" t="str">
        <v>OAA Title IIIB Services</v>
      </c>
      <c r="C905" s="15" t="str">
        <v>Chore or Homemaker Services</v>
      </c>
      <c r="D905" s="15" t="str">
        <v>Must complete Level 1, Level 2 and Level 3 of the SAEF. Must need “Much Assistance” or “Unable to Perform” on IADL question #3, Shopping and/or IADL question #4, Light Housekeeping on the SAEF to qualify for services.</v>
      </c>
      <c r="E90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05" s="15" t="str">
        <v>None</v>
      </c>
      <c r="G905" s="15" t="str">
        <v>Barbour</v>
      </c>
      <c r="H905" s="15" t="str">
        <v>*Required - Please Make a Selection*</v>
      </c>
      <c r="I905" s="15" t="str">
        <v>http://www.wvseniorservices.gov/DocumentCenter/ProgramSpecificDocuments/tabid/92/Default.aspx</v>
      </c>
      <c r="U905" s="3"/>
    </row>
    <row r="906" spans="1:21" ht="45" x14ac:dyDescent="0.25">
      <c r="A906" s="15" t="str">
        <v>Barbour County Senior Center, Inc.</v>
      </c>
      <c r="B906" s="15" t="str">
        <v>OAA Title IIIB Services</v>
      </c>
      <c r="C906" s="15" t="str">
        <v>Case Coordination/Management/Person-Centered Planning</v>
      </c>
      <c r="D906" s="15" t="str">
        <v>None</v>
      </c>
      <c r="E906" s="15" t="str">
        <v>None</v>
      </c>
      <c r="F906" s="15" t="str">
        <v>None</v>
      </c>
      <c r="G906" s="15" t="str">
        <v>Barbour</v>
      </c>
      <c r="H906" s="15" t="str">
        <v>*Required - Please Make a Selection*</v>
      </c>
      <c r="I906" s="15" t="str">
        <v>http://www.wvseniorservices.gov/DocumentCenter/ProgramSpecificDocuments/tabid/92/Default.aspx</v>
      </c>
      <c r="U906" s="3"/>
    </row>
    <row r="907" spans="1:21" ht="45" x14ac:dyDescent="0.25">
      <c r="A907" s="15" t="str">
        <v>Barbour County Senior Center, Inc.</v>
      </c>
      <c r="B907" s="15" t="str">
        <v>OAA Title IIIB Services</v>
      </c>
      <c r="C907" s="15" t="str">
        <v>Information/Referral</v>
      </c>
      <c r="D907" s="15" t="str">
        <v>None</v>
      </c>
      <c r="E907" s="15" t="str">
        <v>None</v>
      </c>
      <c r="F907" s="15" t="str">
        <v>None</v>
      </c>
      <c r="G907" s="15" t="str">
        <v>Barbour</v>
      </c>
      <c r="H907" s="15" t="str">
        <v>*Required - Please Make a Selection*</v>
      </c>
      <c r="I907" s="15" t="str">
        <v>http://www.wvseniorservices.gov/DocumentCenter/ProgramSpecificDocuments/tabid/92/Default.aspx</v>
      </c>
      <c r="U907" s="3"/>
    </row>
    <row r="908" spans="1:21" ht="45" x14ac:dyDescent="0.25">
      <c r="A908" s="15" t="str">
        <v>Barbour County Senior Center, Inc.</v>
      </c>
      <c r="B908" s="15" t="str">
        <v>OAA Title IIIB Services</v>
      </c>
      <c r="C908" s="15" t="str">
        <v>Legal</v>
      </c>
      <c r="D908" s="15" t="str">
        <v>None</v>
      </c>
      <c r="E908" s="15" t="str">
        <v>None</v>
      </c>
      <c r="F908" s="15" t="str">
        <v>None</v>
      </c>
      <c r="G908" s="15" t="str">
        <v>Barbour</v>
      </c>
      <c r="H908" s="15" t="str">
        <v>*Required - Please Make a Selection*</v>
      </c>
      <c r="I908" s="15" t="str">
        <v>http://www.wvseniorservices.gov/DocumentCenter/ProgramSpecificDocuments/tabid/92/Default.aspx</v>
      </c>
      <c r="U908" s="3"/>
    </row>
    <row r="909" spans="1:21" ht="45" x14ac:dyDescent="0.25">
      <c r="A909" s="15" t="str">
        <v>Barbour County Senior Center, Inc.</v>
      </c>
      <c r="B909" s="15" t="str">
        <v>OAA Title IIIB Services</v>
      </c>
      <c r="C909" s="15" t="str">
        <v>Information/Referral</v>
      </c>
      <c r="D909" s="15" t="str">
        <v>None</v>
      </c>
      <c r="E909" s="15" t="str">
        <v>None</v>
      </c>
      <c r="F909" s="15" t="str">
        <v>None</v>
      </c>
      <c r="G909" s="15" t="str">
        <v>Barbour</v>
      </c>
      <c r="H909" s="15" t="str">
        <v>*Required - Please Make a Selection*</v>
      </c>
      <c r="I909" s="15" t="str">
        <v>http://www.wvseniorservices.gov/DocumentCenter/ProgramSpecificDocuments/tabid/92/Default.aspx</v>
      </c>
      <c r="U909" s="3"/>
    </row>
    <row r="910" spans="1:21" ht="180" x14ac:dyDescent="0.25">
      <c r="A910" s="15" t="str">
        <v>Barbour County Senior Center, Inc.</v>
      </c>
      <c r="B910" s="15" t="str">
        <v>OAA Title IIIB Services</v>
      </c>
      <c r="C910" s="15" t="str">
        <v>Personal Care</v>
      </c>
      <c r="D910" s="15" t="str">
        <v>Must complete Level 1, Level 2 and Level 3 of the SAEF. Must need “Much Assistance” or “Unable to Perform” in at least two (2) areas of ADLs on the SAEF to qualify for services.</v>
      </c>
      <c r="E91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10" s="15" t="str">
        <v>None</v>
      </c>
      <c r="G910" s="15" t="str">
        <v>Barbour</v>
      </c>
      <c r="H910" s="15" t="str">
        <v>*Required - Please Make a Selection*</v>
      </c>
      <c r="I910" s="15" t="str">
        <v>http://www.wvseniorservices.gov/DocumentCenter/ProgramSpecificDocuments/tabid/92/Default.aspx</v>
      </c>
      <c r="U910" s="3"/>
    </row>
    <row r="911" spans="1:21" ht="45" x14ac:dyDescent="0.25">
      <c r="A911" s="15" t="str">
        <v>Barbour County Senior Center, Inc.</v>
      </c>
      <c r="B911" s="15" t="str">
        <v>OAA Title IIIB Services</v>
      </c>
      <c r="C911" s="15" t="str">
        <v>Information/Referral</v>
      </c>
      <c r="D911" s="15" t="str">
        <v>None</v>
      </c>
      <c r="E911" s="15" t="str">
        <v>None</v>
      </c>
      <c r="F911" s="15" t="str">
        <v>None</v>
      </c>
      <c r="G911" s="15" t="str">
        <v>Barbour</v>
      </c>
      <c r="H911" s="15" t="str">
        <v>*Required - Please Make a Selection*</v>
      </c>
      <c r="I911" s="15" t="str">
        <v>http://www.wvseniorservices.gov/DocumentCenter/ProgramSpecificDocuments/tabid/92/Default.aspx</v>
      </c>
      <c r="U911" s="3"/>
    </row>
    <row r="912" spans="1:21" ht="45" x14ac:dyDescent="0.25">
      <c r="A912" s="15" t="str">
        <v>Barbour County Senior Center, Inc.</v>
      </c>
      <c r="B912" s="15" t="str">
        <v>OAA Title IIIB Services</v>
      </c>
      <c r="C912" s="15" t="str">
        <v>Transportation</v>
      </c>
      <c r="D912" s="15" t="str">
        <v>Must complete Level 1 of the SAEF</v>
      </c>
      <c r="E912" s="15" t="str">
        <v>None</v>
      </c>
      <c r="F912" s="15" t="str">
        <v>None</v>
      </c>
      <c r="G912" s="15" t="str">
        <v>Barbour</v>
      </c>
      <c r="H912" s="15" t="str">
        <v>*Required - Please Make a Selection*</v>
      </c>
      <c r="I912" s="15" t="str">
        <v>http://www.wvseniorservices.gov/DocumentCenter/ProgramSpecificDocuments/tabid/92/Default.aspx</v>
      </c>
      <c r="U912" s="3"/>
    </row>
    <row r="913" spans="1:21" ht="150" x14ac:dyDescent="0.25">
      <c r="A913" s="15" t="str">
        <v>Barbour County Senior Center, Inc.</v>
      </c>
      <c r="B913" s="15" t="str">
        <v>OAA Title IIIC Nutrition Services</v>
      </c>
      <c r="C913" s="15" t="str">
        <v>Nutrition - Congregate Meals</v>
      </c>
      <c r="D913"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1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13" s="15" t="str">
        <v>None</v>
      </c>
      <c r="G913" s="15" t="str">
        <v>Barbour</v>
      </c>
      <c r="H913" s="15" t="str">
        <v>*Required - Please Make a Selection*</v>
      </c>
      <c r="I913" s="15" t="str">
        <v>http://www.wvseniorservices.gov/DocumentCenter/ProgramSpecificDocuments/tabid/92/Default.aspx</v>
      </c>
      <c r="U913" s="3"/>
    </row>
    <row r="914" spans="1:21" ht="360" x14ac:dyDescent="0.25">
      <c r="A914" s="15" t="str">
        <v>Barbour County Senior Center, Inc.</v>
      </c>
      <c r="B914" s="15" t="str">
        <v>OAA Title IIIC Nutrition Services</v>
      </c>
      <c r="C914" s="15" t="str">
        <v>Nutrition - Home Delivered Meals</v>
      </c>
      <c r="D914"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1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14" s="15" t="str">
        <v>None</v>
      </c>
      <c r="G914" s="15" t="str">
        <v>Barbour</v>
      </c>
      <c r="H914" s="15" t="str">
        <v>*Required - Please Make a Selection*</v>
      </c>
      <c r="I914" s="15" t="str">
        <v>http://www.wvseniorservices.gov/DocumentCenter/ProgramSpecificDocuments/tabid/92/Default.aspx</v>
      </c>
      <c r="U914" s="3"/>
    </row>
    <row r="915" spans="1:21" ht="45" x14ac:dyDescent="0.25">
      <c r="A915" s="15" t="str">
        <v>Barbour County Senior Center, Inc.</v>
      </c>
      <c r="B915" s="15" t="str">
        <v>OAA Title IIIC Nutrition Services</v>
      </c>
      <c r="C915" s="15" t="str">
        <v>Nutrition - Education</v>
      </c>
      <c r="D915" s="15" t="str">
        <v>A fully completed SAEF (the SAEF you completed for the meal service) is 
required.</v>
      </c>
      <c r="E915" s="15" t="str">
        <v>None</v>
      </c>
      <c r="F915" s="15" t="str">
        <v>None</v>
      </c>
      <c r="G915" s="15" t="str">
        <v>Barbour</v>
      </c>
      <c r="H915" s="15" t="str">
        <v>*Required - Please Make a Selection*</v>
      </c>
      <c r="I915" s="15" t="str">
        <v>http://www.wvseniorservices.gov/DocumentCenter/ProgramSpecificDocuments/tabid/92/Default.aspx</v>
      </c>
      <c r="U915" s="3"/>
    </row>
    <row r="916" spans="1:21" ht="105" x14ac:dyDescent="0.25">
      <c r="A916" s="15" t="str">
        <v>Berkeley Senior Services</v>
      </c>
      <c r="B916" s="15" t="str">
        <v>LIGHTHOUSE IN-HOME SERVICES (includes LIFE LIGHTHOUSE SERVICES)</v>
      </c>
      <c r="C916" s="15" t="str">
        <v>Personal Care, Food Assistance, Chore or Homemaker Services</v>
      </c>
      <c r="D916" s="15" t="str">
        <v>2+ ADLs via assessment</v>
      </c>
      <c r="E916"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16" s="15" t="str">
        <v>Lighthouse is designed to assist those seniors who have functional needs in their homes, but whose income or assets disqualify them for Medicaid services</v>
      </c>
      <c r="G916" s="15" t="str">
        <v>Berkeley</v>
      </c>
      <c r="H916" s="15" t="str">
        <v>*Required - Please Make a Selection*</v>
      </c>
      <c r="I916" s="15" t="str">
        <v>http://www.wvseniorservices.gov/HelpatHome/Lighthouse/tabid/74/Default.aspx</v>
      </c>
      <c r="U916" s="3"/>
    </row>
    <row r="917" spans="1:21" ht="180" x14ac:dyDescent="0.25">
      <c r="A917" s="15" t="str">
        <v>Berkeley Senior Services</v>
      </c>
      <c r="B917" s="15" t="str">
        <v>OAA Title IIIB Services</v>
      </c>
      <c r="C917" s="15" t="str">
        <v>Adult Day Care</v>
      </c>
      <c r="D917" s="15" t="str">
        <v>Must complete Level 1, Level 2 and Level 3 of the SAEF. Must need “Much Assistance” or “Unable to Perform” in at least two (2) ADL/IADL areas on the SAEF to qualify for services.</v>
      </c>
      <c r="E91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17" s="15" t="str">
        <v>None</v>
      </c>
      <c r="G917" s="15" t="str">
        <v>Berkeley</v>
      </c>
      <c r="H917" s="15" t="str">
        <v>*Required - Please Make a Selection*</v>
      </c>
      <c r="I917" s="15" t="str">
        <v>http://www.wvseniorservices.gov/DocumentCenter/ProgramSpecificDocuments/tabid/92/Default.aspx</v>
      </c>
      <c r="U917" s="3"/>
    </row>
    <row r="918" spans="1:21" ht="75" x14ac:dyDescent="0.25">
      <c r="A918" s="15" t="str">
        <v>Berkeley Senior Services</v>
      </c>
      <c r="B918" s="15" t="str">
        <v>OAA Title IIIB Services</v>
      </c>
      <c r="C918" s="15" t="str">
        <v>Transportation</v>
      </c>
      <c r="D918" s="15" t="str">
        <v>Must complete Level 1 and Level 2 of the SAEF. Must indicate the need for hands on assistance with transportation on the SAEF (Question: “Does the service recipient need hands on assistance with transportation?”, Level 2) to qualify for services.</v>
      </c>
      <c r="E918" s="15" t="str">
        <v>None</v>
      </c>
      <c r="F918" s="15" t="str">
        <v>None</v>
      </c>
      <c r="G918" s="15" t="str">
        <v>Berkeley</v>
      </c>
      <c r="H918" s="15" t="str">
        <v>*Required - Please Make a Selection*</v>
      </c>
      <c r="I918" s="15" t="str">
        <v>http://www.wvseniorservices.gov/DocumentCenter/ProgramSpecificDocuments/tabid/92/Default.aspx</v>
      </c>
      <c r="U918" s="3"/>
    </row>
    <row r="919" spans="1:21" ht="45" x14ac:dyDescent="0.25">
      <c r="A919" s="15" t="str">
        <v>Berkeley Senior Services</v>
      </c>
      <c r="B919" s="15" t="str">
        <v>OAA Title IIIB Services</v>
      </c>
      <c r="C919" s="15" t="str">
        <v>Group Support Activities</v>
      </c>
      <c r="D919" s="15" t="str">
        <v>A fully completed SAEF (Level 1) is required to enter the service recipient in SAMS. Group client support is entered as a group service in SAMS.</v>
      </c>
      <c r="E919" s="15" t="str">
        <v>None</v>
      </c>
      <c r="F919" s="15" t="str">
        <v>None</v>
      </c>
      <c r="G919" s="15" t="str">
        <v>Berkeley</v>
      </c>
      <c r="H919" s="15" t="str">
        <v>*Required - Please Make a Selection*</v>
      </c>
      <c r="I919" s="15" t="str">
        <v>http://www.wvseniorservices.gov/DocumentCenter/ProgramSpecificDocuments/tabid/92/Default.aspx</v>
      </c>
      <c r="U919" s="3"/>
    </row>
    <row r="920" spans="1:21" ht="180" x14ac:dyDescent="0.25">
      <c r="A920" s="15" t="str">
        <v>Berkeley Senior Services</v>
      </c>
      <c r="B920" s="15" t="str">
        <v>OAA Title IIIB Services</v>
      </c>
      <c r="C920" s="15" t="str">
        <v>Chore or Homemaker Services</v>
      </c>
      <c r="D920" s="15" t="str">
        <v>Must complete Level 1, Level 2 and Level 3 of the SAEF. Must need “Much Assistance” or “Unable to Perform” on IADL question #3, Shopping and/or IADL question #4, Light Housekeeping on the SAEF to qualify for services.</v>
      </c>
      <c r="E92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20" s="15" t="str">
        <v>None</v>
      </c>
      <c r="G920" s="15" t="str">
        <v>Berkeley</v>
      </c>
      <c r="H920" s="15" t="str">
        <v>*Required - Please Make a Selection*</v>
      </c>
      <c r="I920" s="15" t="str">
        <v>http://www.wvseniorservices.gov/DocumentCenter/ProgramSpecificDocuments/tabid/92/Default.aspx</v>
      </c>
      <c r="U920" s="3"/>
    </row>
    <row r="921" spans="1:21" ht="45" x14ac:dyDescent="0.25">
      <c r="A921" s="15" t="str">
        <v>Berkeley Senior Services</v>
      </c>
      <c r="B921" s="15" t="str">
        <v>OAA Title IIIB Services</v>
      </c>
      <c r="C921" s="15" t="str">
        <v>Case Coordination/Management/Person-Centered Planning</v>
      </c>
      <c r="D921" s="15" t="str">
        <v>None</v>
      </c>
      <c r="E921" s="15" t="str">
        <v>None</v>
      </c>
      <c r="F921" s="15" t="str">
        <v>None</v>
      </c>
      <c r="G921" s="15" t="str">
        <v>Berkeley</v>
      </c>
      <c r="H921" s="15" t="str">
        <v>*Required - Please Make a Selection*</v>
      </c>
      <c r="I921" s="15" t="str">
        <v>http://www.wvseniorservices.gov/DocumentCenter/ProgramSpecificDocuments/tabid/92/Default.aspx</v>
      </c>
      <c r="U921" s="3"/>
    </row>
    <row r="922" spans="1:21" ht="45" x14ac:dyDescent="0.25">
      <c r="A922" s="15" t="str">
        <v>Berkeley Senior Services</v>
      </c>
      <c r="B922" s="15" t="str">
        <v>OAA Title IIIB Services</v>
      </c>
      <c r="C922" s="15" t="str">
        <v>Information/Referral</v>
      </c>
      <c r="D922" s="15" t="str">
        <v>None</v>
      </c>
      <c r="E922" s="15" t="str">
        <v>None</v>
      </c>
      <c r="F922" s="15" t="str">
        <v>None</v>
      </c>
      <c r="G922" s="15" t="str">
        <v>Berkeley</v>
      </c>
      <c r="H922" s="15" t="str">
        <v>*Required - Please Make a Selection*</v>
      </c>
      <c r="I922" s="15" t="str">
        <v>http://www.wvseniorservices.gov/DocumentCenter/ProgramSpecificDocuments/tabid/92/Default.aspx</v>
      </c>
      <c r="U922" s="3"/>
    </row>
    <row r="923" spans="1:21" ht="45" x14ac:dyDescent="0.25">
      <c r="A923" s="15" t="str">
        <v>Berkeley Senior Services</v>
      </c>
      <c r="B923" s="15" t="str">
        <v>OAA Title IIIB Services</v>
      </c>
      <c r="C923" s="15" t="str">
        <v>Legal</v>
      </c>
      <c r="D923" s="15" t="str">
        <v>None</v>
      </c>
      <c r="E923" s="15" t="str">
        <v>None</v>
      </c>
      <c r="F923" s="15" t="str">
        <v>None</v>
      </c>
      <c r="G923" s="15" t="str">
        <v>Berkeley</v>
      </c>
      <c r="H923" s="15" t="str">
        <v>*Required - Please Make a Selection*</v>
      </c>
      <c r="I923" s="15" t="str">
        <v>http://www.wvseniorservices.gov/DocumentCenter/ProgramSpecificDocuments/tabid/92/Default.aspx</v>
      </c>
      <c r="U923" s="3"/>
    </row>
    <row r="924" spans="1:21" ht="45" x14ac:dyDescent="0.25">
      <c r="A924" s="15" t="str">
        <v>Berkeley Senior Services</v>
      </c>
      <c r="B924" s="15" t="str">
        <v>OAA Title IIIB Services</v>
      </c>
      <c r="C924" s="15" t="str">
        <v>Information/Referral</v>
      </c>
      <c r="D924" s="15" t="str">
        <v>None</v>
      </c>
      <c r="E924" s="15" t="str">
        <v>None</v>
      </c>
      <c r="F924" s="15" t="str">
        <v>None</v>
      </c>
      <c r="G924" s="15" t="str">
        <v>Berkeley</v>
      </c>
      <c r="H924" s="15" t="str">
        <v>*Required - Please Make a Selection*</v>
      </c>
      <c r="I924" s="15" t="str">
        <v>http://www.wvseniorservices.gov/DocumentCenter/ProgramSpecificDocuments/tabid/92/Default.aspx</v>
      </c>
      <c r="U924" s="3"/>
    </row>
    <row r="925" spans="1:21" ht="180" x14ac:dyDescent="0.25">
      <c r="A925" s="15" t="str">
        <v>Berkeley Senior Services</v>
      </c>
      <c r="B925" s="15" t="str">
        <v>OAA Title IIIB Services</v>
      </c>
      <c r="C925" s="15" t="str">
        <v>Personal Care</v>
      </c>
      <c r="D925" s="15" t="str">
        <v>Must complete Level 1, Level 2 and Level 3 of the SAEF. Must need “Much Assistance” or “Unable to Perform” in at least two (2) areas of ADLs on the SAEF to qualify for services.</v>
      </c>
      <c r="E92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25" s="15" t="str">
        <v>None</v>
      </c>
      <c r="G925" s="15" t="str">
        <v>Berkeley</v>
      </c>
      <c r="H925" s="15" t="str">
        <v>*Required - Please Make a Selection*</v>
      </c>
      <c r="I925" s="15" t="str">
        <v>http://www.wvseniorservices.gov/DocumentCenter/ProgramSpecificDocuments/tabid/92/Default.aspx</v>
      </c>
      <c r="U925" s="3"/>
    </row>
    <row r="926" spans="1:21" ht="45" x14ac:dyDescent="0.25">
      <c r="A926" s="15" t="str">
        <v>Berkeley Senior Services</v>
      </c>
      <c r="B926" s="15" t="str">
        <v>OAA Title IIIB Services</v>
      </c>
      <c r="C926" s="15" t="str">
        <v>Information/Referral</v>
      </c>
      <c r="D926" s="15" t="str">
        <v>None</v>
      </c>
      <c r="E926" s="15" t="str">
        <v>None</v>
      </c>
      <c r="F926" s="15" t="str">
        <v>None</v>
      </c>
      <c r="G926" s="15" t="str">
        <v>Berkeley</v>
      </c>
      <c r="H926" s="15" t="str">
        <v>*Required - Please Make a Selection*</v>
      </c>
      <c r="I926" s="15" t="str">
        <v>http://www.wvseniorservices.gov/DocumentCenter/ProgramSpecificDocuments/tabid/92/Default.aspx</v>
      </c>
      <c r="U926" s="3"/>
    </row>
    <row r="927" spans="1:21" ht="45" x14ac:dyDescent="0.25">
      <c r="A927" s="15" t="str">
        <v>Berkeley Senior Services</v>
      </c>
      <c r="B927" s="15" t="str">
        <v>OAA Title IIIB Services</v>
      </c>
      <c r="C927" s="15" t="str">
        <v>Transportation</v>
      </c>
      <c r="D927" s="15" t="str">
        <v>Must complete Level 1 of the SAEF</v>
      </c>
      <c r="E927" s="15" t="str">
        <v>None</v>
      </c>
      <c r="F927" s="15" t="str">
        <v>None</v>
      </c>
      <c r="G927" s="15" t="str">
        <v>Berkeley</v>
      </c>
      <c r="H927" s="15" t="str">
        <v>*Required - Please Make a Selection*</v>
      </c>
      <c r="I927" s="15" t="str">
        <v>http://www.wvseniorservices.gov/DocumentCenter/ProgramSpecificDocuments/tabid/92/Default.aspx</v>
      </c>
      <c r="U927" s="3"/>
    </row>
    <row r="928" spans="1:21" ht="150" x14ac:dyDescent="0.25">
      <c r="A928" s="15" t="str">
        <v>Berkeley Senior Services</v>
      </c>
      <c r="B928" s="15" t="str">
        <v>OAA Title IIIC Nutrition Services</v>
      </c>
      <c r="C928" s="15" t="str">
        <v>Nutrition - Congregate Meals</v>
      </c>
      <c r="D92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2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28" s="15" t="str">
        <v>None</v>
      </c>
      <c r="G928" s="15" t="str">
        <v>Berkeley</v>
      </c>
      <c r="H928" s="15" t="str">
        <v>*Required - Please Make a Selection*</v>
      </c>
      <c r="I928" s="15" t="str">
        <v>http://www.wvseniorservices.gov/DocumentCenter/ProgramSpecificDocuments/tabid/92/Default.aspx</v>
      </c>
      <c r="U928" s="3"/>
    </row>
    <row r="929" spans="1:21" ht="360" x14ac:dyDescent="0.25">
      <c r="A929" s="15" t="str">
        <v>Berkeley Senior Services</v>
      </c>
      <c r="B929" s="15" t="str">
        <v>OAA Title IIIC Nutrition Services</v>
      </c>
      <c r="C929" s="15" t="str">
        <v>Nutrition - Home Delivered Meals</v>
      </c>
      <c r="D92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2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29" s="15" t="str">
        <v>None</v>
      </c>
      <c r="G929" s="15" t="str">
        <v>Berkeley</v>
      </c>
      <c r="H929" s="15" t="str">
        <v>*Required - Please Make a Selection*</v>
      </c>
      <c r="I929" s="15" t="str">
        <v>http://www.wvseniorservices.gov/DocumentCenter/ProgramSpecificDocuments/tabid/92/Default.aspx</v>
      </c>
      <c r="U929" s="3"/>
    </row>
    <row r="930" spans="1:21" ht="45" x14ac:dyDescent="0.25">
      <c r="A930" s="15" t="str">
        <v>Berkeley Senior Services</v>
      </c>
      <c r="B930" s="15" t="str">
        <v>OAA Title IIIC Nutrition Services</v>
      </c>
      <c r="C930" s="15" t="str">
        <v>Nutrition - Education</v>
      </c>
      <c r="D930" s="15" t="str">
        <v>A fully completed SAEF (the SAEF you completed for the meal service) is 
required.</v>
      </c>
      <c r="E930" s="15" t="str">
        <v>None</v>
      </c>
      <c r="F930" s="15" t="str">
        <v>None</v>
      </c>
      <c r="G930" s="15" t="str">
        <v>Berkeley</v>
      </c>
      <c r="H930" s="15" t="str">
        <v>*Required - Please Make a Selection*</v>
      </c>
      <c r="I930" s="15" t="str">
        <v>http://www.wvseniorservices.gov/DocumentCenter/ProgramSpecificDocuments/tabid/92/Default.aspx</v>
      </c>
      <c r="U930" s="3"/>
    </row>
    <row r="931" spans="1:21" ht="60" x14ac:dyDescent="0.25">
      <c r="A931" s="15" t="str">
        <v>Berkeley Senior Services</v>
      </c>
      <c r="B931" s="15" t="str">
        <v>OAA Title IIID Evidence-Based Disease Prevention and Health Promotion Services</v>
      </c>
      <c r="C931" s="15" t="str">
        <v>Group Physical Activity (Bingocize/Drums Alive/Tai Chi/Walk with Ease)</v>
      </c>
      <c r="D931" s="15" t="str">
        <v>Must complete Level 1 of the SAEF</v>
      </c>
      <c r="E931" s="15" t="str">
        <v>None</v>
      </c>
      <c r="F931" s="15" t="str">
        <v>None</v>
      </c>
      <c r="G931" s="15" t="str">
        <v>Berkeley</v>
      </c>
      <c r="H931" s="15" t="str">
        <v>*Required - Please Make a Selection*</v>
      </c>
      <c r="I931" s="15" t="str">
        <v>http://www.wvseniorservices.gov/DocumentCenter/ProgramSpecificDocuments/tabid/92/Default.aspx</v>
      </c>
      <c r="U931" s="3"/>
    </row>
    <row r="932" spans="1:21" ht="105" x14ac:dyDescent="0.25">
      <c r="A932" s="15" t="str">
        <v>Grant County Commission on Aging Family Services</v>
      </c>
      <c r="B932" s="15" t="str">
        <v>LIGHTHOUSE IN-HOME SERVICES (includes LIFE LIGHTHOUSE SERVICES)</v>
      </c>
      <c r="C932" s="15" t="str">
        <v>Personal Care, Food Assistance, Chore or Homemaker Services</v>
      </c>
      <c r="D932" s="15" t="str">
        <v>2+ ADLs via assessment</v>
      </c>
      <c r="E93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32" s="15" t="str">
        <v>Lighthouse is designed to assist those seniors who have functional needs in their homes, but whose income or assets disqualify them for Medicaid services</v>
      </c>
      <c r="G932" s="15" t="str">
        <v>Grant</v>
      </c>
      <c r="H932" s="15" t="str">
        <v>*Required - Please Make a Selection*</v>
      </c>
      <c r="I932" s="15" t="str">
        <v>http://www.wvseniorservices.gov/HelpatHome/Lighthouse/tabid/74/Default.aspx</v>
      </c>
      <c r="U932" s="3"/>
    </row>
    <row r="933" spans="1:21" ht="75" x14ac:dyDescent="0.25">
      <c r="A933" s="15" t="str">
        <v>Grant County Commission on Aging Family Services</v>
      </c>
      <c r="B933" s="15" t="str">
        <v>OAA Title IIIB Services</v>
      </c>
      <c r="C933" s="15" t="str">
        <v>Transportation</v>
      </c>
      <c r="D933" s="15" t="str">
        <v>Must complete Level 1 and Level 2 of the SAEF. Must indicate the need for hands on assistance with transportation on the SAEF (Question: “Does the service recipient need hands on assistance with transportation?”, Level 2) to qualify for services.</v>
      </c>
      <c r="E933" s="15" t="str">
        <v>None</v>
      </c>
      <c r="F933" s="15" t="str">
        <v>None</v>
      </c>
      <c r="G933" s="15" t="str">
        <v>Grant</v>
      </c>
      <c r="H933" s="15" t="str">
        <v>*Required - Please Make a Selection*</v>
      </c>
      <c r="I933" s="15" t="str">
        <v>http://www.wvseniorservices.gov/DocumentCenter/ProgramSpecificDocuments/tabid/92/Default.aspx</v>
      </c>
      <c r="U933" s="3"/>
    </row>
    <row r="934" spans="1:21" ht="60" x14ac:dyDescent="0.25">
      <c r="A934" s="15" t="str">
        <v>Grant County Commission on Aging Family Services</v>
      </c>
      <c r="B934" s="15" t="str">
        <v>OAA Title IIIB Services</v>
      </c>
      <c r="C934" s="15" t="str">
        <v>Group Support Activities</v>
      </c>
      <c r="D934" s="15" t="str">
        <v>A fully completed SAEF (Level 1) is required to enter the service recipient in SAMS. Group client support is entered as a group service in SAMS.</v>
      </c>
      <c r="E934" s="15" t="str">
        <v>None</v>
      </c>
      <c r="F934" s="15" t="str">
        <v>None</v>
      </c>
      <c r="G934" s="15" t="str">
        <v>Grant</v>
      </c>
      <c r="H934" s="15" t="str">
        <v>*Required - Please Make a Selection*</v>
      </c>
      <c r="I934" s="15" t="str">
        <v>http://www.wvseniorservices.gov/DocumentCenter/ProgramSpecificDocuments/tabid/92/Default.aspx</v>
      </c>
      <c r="U934" s="3"/>
    </row>
    <row r="935" spans="1:21" ht="180" x14ac:dyDescent="0.25">
      <c r="A935" s="15" t="str">
        <v>Grant County Commission on Aging Family Services</v>
      </c>
      <c r="B935" s="15" t="str">
        <v>OAA Title IIIB Services</v>
      </c>
      <c r="C935" s="15" t="str">
        <v>Chore or Homemaker Services</v>
      </c>
      <c r="D935" s="15" t="str">
        <v>Must complete Level 1, Level 2 and Level 3 of the SAEF. Must need “Much Assistance” or “Unable to Perform” on IADL question #3, Shopping and/or IADL question #4, Light Housekeeping on the SAEF to qualify for services.</v>
      </c>
      <c r="E93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35" s="15" t="str">
        <v>None</v>
      </c>
      <c r="G935" s="15" t="str">
        <v>Grant</v>
      </c>
      <c r="H935" s="15" t="str">
        <v>*Required - Please Make a Selection*</v>
      </c>
      <c r="I935" s="15" t="str">
        <v>http://www.wvseniorservices.gov/DocumentCenter/ProgramSpecificDocuments/tabid/92/Default.aspx</v>
      </c>
      <c r="U935" s="3"/>
    </row>
    <row r="936" spans="1:21" ht="60" x14ac:dyDescent="0.25">
      <c r="A936" s="15" t="str">
        <v>Grant County Commission on Aging Family Services</v>
      </c>
      <c r="B936" s="15" t="str">
        <v>OAA Title IIIB Services</v>
      </c>
      <c r="C936" s="15" t="str">
        <v>Case Coordination/Management/Person-Centered Planning</v>
      </c>
      <c r="D936" s="15" t="str">
        <v>None</v>
      </c>
      <c r="E936" s="15" t="str">
        <v>None</v>
      </c>
      <c r="F936" s="15" t="str">
        <v>None</v>
      </c>
      <c r="G936" s="15" t="str">
        <v>Grant</v>
      </c>
      <c r="H936" s="15" t="str">
        <v>*Required - Please Make a Selection*</v>
      </c>
      <c r="I936" s="15" t="str">
        <v>http://www.wvseniorservices.gov/DocumentCenter/ProgramSpecificDocuments/tabid/92/Default.aspx</v>
      </c>
      <c r="U936" s="3"/>
    </row>
    <row r="937" spans="1:21" ht="60" x14ac:dyDescent="0.25">
      <c r="A937" s="15" t="str">
        <v>Grant County Commission on Aging Family Services</v>
      </c>
      <c r="B937" s="15" t="str">
        <v>OAA Title IIIB Services</v>
      </c>
      <c r="C937" s="15" t="str">
        <v>Information/Referral</v>
      </c>
      <c r="D937" s="15" t="str">
        <v>None</v>
      </c>
      <c r="E937" s="15" t="str">
        <v>None</v>
      </c>
      <c r="F937" s="15" t="str">
        <v>None</v>
      </c>
      <c r="G937" s="15" t="str">
        <v>Grant</v>
      </c>
      <c r="H937" s="15" t="str">
        <v>*Required - Please Make a Selection*</v>
      </c>
      <c r="I937" s="15" t="str">
        <v>http://www.wvseniorservices.gov/DocumentCenter/ProgramSpecificDocuments/tabid/92/Default.aspx</v>
      </c>
      <c r="U937" s="3"/>
    </row>
    <row r="938" spans="1:21" ht="60" x14ac:dyDescent="0.25">
      <c r="A938" s="15" t="str">
        <v>Grant County Commission on Aging Family Services</v>
      </c>
      <c r="B938" s="15" t="str">
        <v>OAA Title IIIB Services</v>
      </c>
      <c r="C938" s="15" t="str">
        <v>Legal</v>
      </c>
      <c r="D938" s="15" t="str">
        <v>None</v>
      </c>
      <c r="E938" s="15" t="str">
        <v>None</v>
      </c>
      <c r="F938" s="15" t="str">
        <v>None</v>
      </c>
      <c r="G938" s="15" t="str">
        <v>Grant</v>
      </c>
      <c r="H938" s="15" t="str">
        <v>*Required - Please Make a Selection*</v>
      </c>
      <c r="I938" s="15" t="str">
        <v>http://www.wvseniorservices.gov/DocumentCenter/ProgramSpecificDocuments/tabid/92/Default.aspx</v>
      </c>
      <c r="U938" s="3"/>
    </row>
    <row r="939" spans="1:21" ht="60" x14ac:dyDescent="0.25">
      <c r="A939" s="15" t="str">
        <v>Grant County Commission on Aging Family Services</v>
      </c>
      <c r="B939" s="15" t="str">
        <v>OAA Title IIIB Services</v>
      </c>
      <c r="C939" s="15" t="str">
        <v>Information/Referral</v>
      </c>
      <c r="D939" s="15" t="str">
        <v>None</v>
      </c>
      <c r="E939" s="15" t="str">
        <v>None</v>
      </c>
      <c r="F939" s="15" t="str">
        <v>None</v>
      </c>
      <c r="G939" s="15" t="str">
        <v>Grant</v>
      </c>
      <c r="H939" s="15" t="str">
        <v>*Required - Please Make a Selection*</v>
      </c>
      <c r="I939" s="15" t="str">
        <v>http://www.wvseniorservices.gov/DocumentCenter/ProgramSpecificDocuments/tabid/92/Default.aspx</v>
      </c>
      <c r="U939" s="3"/>
    </row>
    <row r="940" spans="1:21" ht="180" x14ac:dyDescent="0.25">
      <c r="A940" s="15" t="str">
        <v>Grant County Commission on Aging Family Services</v>
      </c>
      <c r="B940" s="15" t="str">
        <v>OAA Title IIIB Services</v>
      </c>
      <c r="C940" s="15" t="str">
        <v>Personal Care</v>
      </c>
      <c r="D940" s="15" t="str">
        <v>Must complete Level 1, Level 2 and Level 3 of the SAEF. Must need “Much Assistance” or “Unable to Perform” in at least two (2) areas of ADLs on the SAEF to qualify for services.</v>
      </c>
      <c r="E94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40" s="15" t="str">
        <v>None</v>
      </c>
      <c r="G940" s="15" t="str">
        <v>Grant</v>
      </c>
      <c r="H940" s="15" t="str">
        <v>*Required - Please Make a Selection*</v>
      </c>
      <c r="I940" s="15" t="str">
        <v>http://www.wvseniorservices.gov/DocumentCenter/ProgramSpecificDocuments/tabid/92/Default.aspx</v>
      </c>
      <c r="U940" s="3"/>
    </row>
    <row r="941" spans="1:21" ht="60" x14ac:dyDescent="0.25">
      <c r="A941" s="15" t="str">
        <v>Grant County Commission on Aging Family Services</v>
      </c>
      <c r="B941" s="15" t="str">
        <v>OAA Title IIIB Services</v>
      </c>
      <c r="C941" s="15" t="str">
        <v>Information/Referral</v>
      </c>
      <c r="D941" s="15" t="str">
        <v>None</v>
      </c>
      <c r="E941" s="15" t="str">
        <v>None</v>
      </c>
      <c r="F941" s="15" t="str">
        <v>None</v>
      </c>
      <c r="G941" s="15" t="str">
        <v>Grant</v>
      </c>
      <c r="H941" s="15" t="str">
        <v>*Required - Please Make a Selection*</v>
      </c>
      <c r="I941" s="15" t="str">
        <v>http://www.wvseniorservices.gov/DocumentCenter/ProgramSpecificDocuments/tabid/92/Default.aspx</v>
      </c>
      <c r="U941" s="3"/>
    </row>
    <row r="942" spans="1:21" ht="60" x14ac:dyDescent="0.25">
      <c r="A942" s="15" t="str">
        <v>Grant County Commission on Aging Family Services</v>
      </c>
      <c r="B942" s="15" t="str">
        <v>OAA Title IIIB Services</v>
      </c>
      <c r="C942" s="15" t="str">
        <v>Transportation</v>
      </c>
      <c r="D942" s="15" t="str">
        <v>Must complete Level 1 of the SAEF</v>
      </c>
      <c r="E942" s="15" t="str">
        <v>None</v>
      </c>
      <c r="F942" s="15" t="str">
        <v>None</v>
      </c>
      <c r="G942" s="15" t="str">
        <v>Grant</v>
      </c>
      <c r="H942" s="15" t="str">
        <v>*Required - Please Make a Selection*</v>
      </c>
      <c r="I942" s="15" t="str">
        <v>http://www.wvseniorservices.gov/DocumentCenter/ProgramSpecificDocuments/tabid/92/Default.aspx</v>
      </c>
      <c r="U942" s="3"/>
    </row>
    <row r="943" spans="1:21" ht="150" x14ac:dyDescent="0.25">
      <c r="A943" s="15" t="str">
        <v>Grant County Commission on Aging Family Services</v>
      </c>
      <c r="B943" s="15" t="str">
        <v>OAA Title IIIC Nutrition Services</v>
      </c>
      <c r="C943" s="15" t="str">
        <v>Nutrition - Congregate Meals</v>
      </c>
      <c r="D943"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4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43" s="15" t="str">
        <v>None</v>
      </c>
      <c r="G943" s="15" t="str">
        <v>Grant</v>
      </c>
      <c r="H943" s="15" t="str">
        <v>*Required - Please Make a Selection*</v>
      </c>
      <c r="I943" s="15" t="str">
        <v>http://www.wvseniorservices.gov/DocumentCenter/ProgramSpecificDocuments/tabid/92/Default.aspx</v>
      </c>
      <c r="U943" s="3"/>
    </row>
    <row r="944" spans="1:21" ht="360" x14ac:dyDescent="0.25">
      <c r="A944" s="15" t="str">
        <v>Grant County Commission on Aging Family Services</v>
      </c>
      <c r="B944" s="15" t="str">
        <v>OAA Title IIIC Nutrition Services</v>
      </c>
      <c r="C944" s="15" t="str">
        <v>Nutrition - Home Delivered Meals</v>
      </c>
      <c r="D944"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4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44" s="15" t="str">
        <v>None</v>
      </c>
      <c r="G944" s="15" t="str">
        <v>Grant</v>
      </c>
      <c r="H944" s="15" t="str">
        <v>*Required - Please Make a Selection*</v>
      </c>
      <c r="I944" s="15" t="str">
        <v>http://www.wvseniorservices.gov/DocumentCenter/ProgramSpecificDocuments/tabid/92/Default.aspx</v>
      </c>
      <c r="U944" s="3"/>
    </row>
    <row r="945" spans="1:21" ht="60" x14ac:dyDescent="0.25">
      <c r="A945" s="15" t="str">
        <v>Grant County Commission on Aging Family Services</v>
      </c>
      <c r="B945" s="15" t="str">
        <v>OAA Title IIIC Nutrition Services</v>
      </c>
      <c r="C945" s="15" t="str">
        <v>Nutrition - Education</v>
      </c>
      <c r="D945" s="15" t="str">
        <v>A fully completed SAEF (the SAEF you completed for the meal service) is 
required.</v>
      </c>
      <c r="E945" s="15" t="str">
        <v>None</v>
      </c>
      <c r="F945" s="15" t="str">
        <v>None</v>
      </c>
      <c r="G945" s="15" t="str">
        <v>Grant</v>
      </c>
      <c r="H945" s="15" t="str">
        <v>*Required - Please Make a Selection*</v>
      </c>
      <c r="I945" s="15" t="str">
        <v>http://www.wvseniorservices.gov/DocumentCenter/ProgramSpecificDocuments/tabid/92/Default.aspx</v>
      </c>
      <c r="U945" s="3"/>
    </row>
    <row r="946" spans="1:21" ht="105" x14ac:dyDescent="0.25">
      <c r="A946" s="15" t="str">
        <v>Hampshire County Committee on Aging</v>
      </c>
      <c r="B946" s="15" t="str">
        <v>LIGHTHOUSE IN-HOME SERVICES (includes LIFE LIGHTHOUSE SERVICES)</v>
      </c>
      <c r="C946" s="15" t="str">
        <v>Personal Care, Food Assistance, Chore or Homemaker Services</v>
      </c>
      <c r="D946" s="15" t="str">
        <v>2+ ADLs via assessment</v>
      </c>
      <c r="E946"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46" s="15" t="str">
        <v>Lighthouse is designed to assist those seniors who have functional needs in their homes, but whose income or assets disqualify them for Medicaid services</v>
      </c>
      <c r="G946" s="15" t="str">
        <v>Hampshire</v>
      </c>
      <c r="H946" s="15" t="str">
        <v>*Required - Please Make a Selection*</v>
      </c>
      <c r="I946" s="15" t="str">
        <v>http://www.wvseniorservices.gov/HelpatHome/Lighthouse/tabid/74/Default.aspx</v>
      </c>
      <c r="U946" s="3"/>
    </row>
    <row r="947" spans="1:21" ht="75" x14ac:dyDescent="0.25">
      <c r="A947" s="15" t="str">
        <v>Hampshire County Committee on Aging</v>
      </c>
      <c r="B947" s="15" t="str">
        <v>OAA Title IIIB Services</v>
      </c>
      <c r="C947" s="15" t="str">
        <v>Transportation</v>
      </c>
      <c r="D947" s="15" t="str">
        <v>Must complete Level 1 and Level 2 of the SAEF. Must indicate the need for hands on assistance with transportation on the SAEF (Question: “Does the service recipient need hands on assistance with transportation?”, Level 2) to qualify for services.</v>
      </c>
      <c r="E947" s="15" t="str">
        <v>None</v>
      </c>
      <c r="F947" s="15" t="str">
        <v>None</v>
      </c>
      <c r="G947" s="15" t="str">
        <v>Hampshire</v>
      </c>
      <c r="H947" s="15" t="str">
        <v>*Required - Please Make a Selection*</v>
      </c>
      <c r="I947" s="15" t="str">
        <v>http://www.wvseniorservices.gov/DocumentCenter/ProgramSpecificDocuments/tabid/92/Default.aspx</v>
      </c>
      <c r="U947" s="3"/>
    </row>
    <row r="948" spans="1:21" ht="60" x14ac:dyDescent="0.25">
      <c r="A948" s="15" t="str">
        <v>Hampshire County Committee on Aging</v>
      </c>
      <c r="B948" s="15" t="str">
        <v>OAA Title IIIB Services</v>
      </c>
      <c r="C948" s="15" t="str">
        <v>Group Support Activities</v>
      </c>
      <c r="D948" s="15" t="str">
        <v>A fully completed SAEF (Level 1) is required to enter the service recipient in SAMS. Group client support is entered as a group service in SAMS.</v>
      </c>
      <c r="E948" s="15" t="str">
        <v>None</v>
      </c>
      <c r="F948" s="15" t="str">
        <v>None</v>
      </c>
      <c r="G948" s="15" t="str">
        <v>Hampshire</v>
      </c>
      <c r="H948" s="15" t="str">
        <v>*Required - Please Make a Selection*</v>
      </c>
      <c r="I948" s="15" t="str">
        <v>http://www.wvseniorservices.gov/DocumentCenter/ProgramSpecificDocuments/tabid/92/Default.aspx</v>
      </c>
      <c r="U948" s="3"/>
    </row>
    <row r="949" spans="1:21" ht="180" x14ac:dyDescent="0.25">
      <c r="A949" s="15" t="str">
        <v>Hampshire County Committee on Aging</v>
      </c>
      <c r="B949" s="15" t="str">
        <v>OAA Title IIIB Services</v>
      </c>
      <c r="C949" s="15" t="str">
        <v>Chore or Homemaker Services</v>
      </c>
      <c r="D949" s="15" t="str">
        <v>Must complete Level 1, Level 2 and Level 3 of the SAEF. Must need “Much Assistance” or “Unable to Perform” on IADL question #3, Shopping and/or IADL question #4, Light Housekeeping on the SAEF to qualify for services.</v>
      </c>
      <c r="E94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49" s="15" t="str">
        <v>None</v>
      </c>
      <c r="G949" s="15" t="str">
        <v>Hampshire</v>
      </c>
      <c r="H949" s="15" t="str">
        <v>*Required - Please Make a Selection*</v>
      </c>
      <c r="I949" s="15" t="str">
        <v>http://www.wvseniorservices.gov/DocumentCenter/ProgramSpecificDocuments/tabid/92/Default.aspx</v>
      </c>
      <c r="U949" s="3"/>
    </row>
    <row r="950" spans="1:21" ht="60" x14ac:dyDescent="0.25">
      <c r="A950" s="15" t="str">
        <v>Hampshire County Committee on Aging</v>
      </c>
      <c r="B950" s="15" t="str">
        <v>OAA Title IIIB Services</v>
      </c>
      <c r="C950" s="15" t="str">
        <v>Case Coordination/Management/Person-Centered Planning</v>
      </c>
      <c r="D950" s="15" t="str">
        <v>None</v>
      </c>
      <c r="E950" s="15" t="str">
        <v>None</v>
      </c>
      <c r="F950" s="15" t="str">
        <v>None</v>
      </c>
      <c r="G950" s="15" t="str">
        <v>Hampshire</v>
      </c>
      <c r="H950" s="15" t="str">
        <v>*Required - Please Make a Selection*</v>
      </c>
      <c r="I950" s="15" t="str">
        <v>http://www.wvseniorservices.gov/DocumentCenter/ProgramSpecificDocuments/tabid/92/Default.aspx</v>
      </c>
      <c r="U950" s="3"/>
    </row>
    <row r="951" spans="1:21" ht="60" x14ac:dyDescent="0.25">
      <c r="A951" s="15" t="str">
        <v>Hampshire County Committee on Aging</v>
      </c>
      <c r="B951" s="15" t="str">
        <v>OAA Title IIIB Services</v>
      </c>
      <c r="C951" s="15" t="str">
        <v>Information/Referral</v>
      </c>
      <c r="D951" s="15" t="str">
        <v>None</v>
      </c>
      <c r="E951" s="15" t="str">
        <v>None</v>
      </c>
      <c r="F951" s="15" t="str">
        <v>None</v>
      </c>
      <c r="G951" s="15" t="str">
        <v>Hampshire</v>
      </c>
      <c r="H951" s="15" t="str">
        <v>*Required - Please Make a Selection*</v>
      </c>
      <c r="I951" s="15" t="str">
        <v>http://www.wvseniorservices.gov/DocumentCenter/ProgramSpecificDocuments/tabid/92/Default.aspx</v>
      </c>
      <c r="U951" s="3"/>
    </row>
    <row r="952" spans="1:21" ht="60" x14ac:dyDescent="0.25">
      <c r="A952" s="15" t="str">
        <v>Hampshire County Committee on Aging</v>
      </c>
      <c r="B952" s="15" t="str">
        <v>OAA Title IIIB Services</v>
      </c>
      <c r="C952" s="15" t="str">
        <v>Legal</v>
      </c>
      <c r="D952" s="15" t="str">
        <v>None</v>
      </c>
      <c r="E952" s="15" t="str">
        <v>None</v>
      </c>
      <c r="F952" s="15" t="str">
        <v>None</v>
      </c>
      <c r="G952" s="15" t="str">
        <v>Hampshire</v>
      </c>
      <c r="H952" s="15" t="str">
        <v>*Required - Please Make a Selection*</v>
      </c>
      <c r="I952" s="15" t="str">
        <v>http://www.wvseniorservices.gov/DocumentCenter/ProgramSpecificDocuments/tabid/92/Default.aspx</v>
      </c>
      <c r="U952" s="3"/>
    </row>
    <row r="953" spans="1:21" ht="60" x14ac:dyDescent="0.25">
      <c r="A953" s="15" t="str">
        <v>Hampshire County Committee on Aging</v>
      </c>
      <c r="B953" s="15" t="str">
        <v>OAA Title IIIB Services</v>
      </c>
      <c r="C953" s="15" t="str">
        <v>Information/Referral</v>
      </c>
      <c r="D953" s="15" t="str">
        <v>None</v>
      </c>
      <c r="E953" s="15" t="str">
        <v>None</v>
      </c>
      <c r="F953" s="15" t="str">
        <v>None</v>
      </c>
      <c r="G953" s="15" t="str">
        <v>Hampshire</v>
      </c>
      <c r="H953" s="15" t="str">
        <v>*Required - Please Make a Selection*</v>
      </c>
      <c r="I953" s="15" t="str">
        <v>http://www.wvseniorservices.gov/DocumentCenter/ProgramSpecificDocuments/tabid/92/Default.aspx</v>
      </c>
      <c r="U953" s="3"/>
    </row>
    <row r="954" spans="1:21" ht="180" x14ac:dyDescent="0.25">
      <c r="A954" s="15" t="str">
        <v>Hampshire County Committee on Aging</v>
      </c>
      <c r="B954" s="15" t="str">
        <v>OAA Title IIIB Services</v>
      </c>
      <c r="C954" s="15" t="str">
        <v>Personal Care</v>
      </c>
      <c r="D954" s="15" t="str">
        <v>Must complete Level 1, Level 2 and Level 3 of the SAEF. Must need “Much Assistance” or “Unable to Perform” in at least two (2) areas of ADLs on the SAEF to qualify for services.</v>
      </c>
      <c r="E95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54" s="15" t="str">
        <v>None</v>
      </c>
      <c r="G954" s="15" t="str">
        <v>Hampshire</v>
      </c>
      <c r="H954" s="15" t="str">
        <v>*Required - Please Make a Selection*</v>
      </c>
      <c r="I954" s="15" t="str">
        <v>http://www.wvseniorservices.gov/DocumentCenter/ProgramSpecificDocuments/tabid/92/Default.aspx</v>
      </c>
      <c r="U954" s="3"/>
    </row>
    <row r="955" spans="1:21" ht="60" x14ac:dyDescent="0.25">
      <c r="A955" s="15" t="str">
        <v>Hampshire County Committee on Aging</v>
      </c>
      <c r="B955" s="15" t="str">
        <v>OAA Title IIIB Services</v>
      </c>
      <c r="C955" s="15" t="str">
        <v>Information/Referral</v>
      </c>
      <c r="D955" s="15" t="str">
        <v>None</v>
      </c>
      <c r="E955" s="15" t="str">
        <v>None</v>
      </c>
      <c r="F955" s="15" t="str">
        <v>None</v>
      </c>
      <c r="G955" s="15" t="str">
        <v>Hampshire</v>
      </c>
      <c r="H955" s="15" t="str">
        <v>*Required - Please Make a Selection*</v>
      </c>
      <c r="I955" s="15" t="str">
        <v>http://www.wvseniorservices.gov/DocumentCenter/ProgramSpecificDocuments/tabid/92/Default.aspx</v>
      </c>
      <c r="U955" s="3"/>
    </row>
    <row r="956" spans="1:21" ht="60" x14ac:dyDescent="0.25">
      <c r="A956" s="15" t="str">
        <v>Hampshire County Committee on Aging</v>
      </c>
      <c r="B956" s="15" t="str">
        <v>OAA Title IIIB Services</v>
      </c>
      <c r="C956" s="15" t="str">
        <v>Transportation</v>
      </c>
      <c r="D956" s="15" t="str">
        <v>Must complete Level 1 of the SAEF</v>
      </c>
      <c r="E956" s="15" t="str">
        <v>None</v>
      </c>
      <c r="F956" s="15" t="str">
        <v>None</v>
      </c>
      <c r="G956" s="15" t="str">
        <v>Hampshire</v>
      </c>
      <c r="H956" s="15" t="str">
        <v>*Required - Please Make a Selection*</v>
      </c>
      <c r="I956" s="15" t="str">
        <v>http://www.wvseniorservices.gov/DocumentCenter/ProgramSpecificDocuments/tabid/92/Default.aspx</v>
      </c>
      <c r="U956" s="3"/>
    </row>
    <row r="957" spans="1:21" ht="150" x14ac:dyDescent="0.25">
      <c r="A957" s="15" t="str">
        <v>Hampshire County Committee on Aging</v>
      </c>
      <c r="B957" s="15" t="str">
        <v>OAA Title IIIC Nutrition Services</v>
      </c>
      <c r="C957" s="15" t="str">
        <v>Nutrition - Congregate Meals</v>
      </c>
      <c r="D957"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57"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57" s="15" t="str">
        <v>None</v>
      </c>
      <c r="G957" s="15" t="str">
        <v>Hampshire</v>
      </c>
      <c r="H957" s="15" t="str">
        <v>*Required - Please Make a Selection*</v>
      </c>
      <c r="I957" s="15" t="str">
        <v>http://www.wvseniorservices.gov/DocumentCenter/ProgramSpecificDocuments/tabid/92/Default.aspx</v>
      </c>
      <c r="U957" s="3"/>
    </row>
    <row r="958" spans="1:21" ht="360" x14ac:dyDescent="0.25">
      <c r="A958" s="15" t="str">
        <v>Hampshire County Committee on Aging</v>
      </c>
      <c r="B958" s="15" t="str">
        <v>OAA Title IIIC Nutrition Services</v>
      </c>
      <c r="C958" s="15" t="str">
        <v>Nutrition - Home Delivered Meals</v>
      </c>
      <c r="D958"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5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58" s="15" t="str">
        <v>None</v>
      </c>
      <c r="G958" s="15" t="str">
        <v>Hampshire</v>
      </c>
      <c r="H958" s="15" t="str">
        <v>*Required - Please Make a Selection*</v>
      </c>
      <c r="I958" s="15" t="str">
        <v>http://www.wvseniorservices.gov/DocumentCenter/ProgramSpecificDocuments/tabid/92/Default.aspx</v>
      </c>
      <c r="U958" s="3"/>
    </row>
    <row r="959" spans="1:21" ht="60" x14ac:dyDescent="0.25">
      <c r="A959" s="15" t="str">
        <v>Hampshire County Committee on Aging</v>
      </c>
      <c r="B959" s="15" t="str">
        <v>OAA Title IIIC Nutrition Services</v>
      </c>
      <c r="C959" s="15" t="str">
        <v>Nutrition - Education</v>
      </c>
      <c r="D959" s="15" t="str">
        <v>A fully completed SAEF (the SAEF you completed for the meal service) is 
required.</v>
      </c>
      <c r="E959" s="15" t="str">
        <v>None</v>
      </c>
      <c r="F959" s="15" t="str">
        <v>None</v>
      </c>
      <c r="G959" s="15" t="str">
        <v>Hampshire</v>
      </c>
      <c r="H959" s="15" t="str">
        <v>*Required - Please Make a Selection*</v>
      </c>
      <c r="I959" s="15" t="str">
        <v>http://www.wvseniorservices.gov/DocumentCenter/ProgramSpecificDocuments/tabid/92/Default.aspx</v>
      </c>
      <c r="U959" s="3"/>
    </row>
    <row r="960" spans="1:21" ht="60" x14ac:dyDescent="0.25">
      <c r="A960" s="15" t="str">
        <v>Hampshire County Committee on Aging</v>
      </c>
      <c r="B960" s="15" t="str">
        <v>OAA Title IIID Evidence-Based Disease Prevention and Health Promotion Services</v>
      </c>
      <c r="C960" s="15" t="str">
        <v>Group Physical Activity (Bingocize/Drums Alive/Tai Chi/Walk with Ease)</v>
      </c>
      <c r="D960" s="15" t="str">
        <v>Must complete Level 1 of the SAEF</v>
      </c>
      <c r="E960" s="15" t="str">
        <v>None</v>
      </c>
      <c r="F960" s="15" t="str">
        <v>None</v>
      </c>
      <c r="G960" s="15" t="str">
        <v>Hampshire</v>
      </c>
      <c r="H960" s="15" t="str">
        <v>*Required - Please Make a Selection*</v>
      </c>
      <c r="I960" s="15" t="str">
        <v>http://www.wvseniorservices.gov/DocumentCenter/ProgramSpecificDocuments/tabid/92/Default.aspx</v>
      </c>
      <c r="U960" s="3"/>
    </row>
    <row r="961" spans="1:21" ht="105" x14ac:dyDescent="0.25">
      <c r="A961" s="15" t="str">
        <v>Hardy County Committee on Aging</v>
      </c>
      <c r="B961" s="15" t="str">
        <v>LIGHTHOUSE IN-HOME SERVICES (includes LIFE LIGHTHOUSE SERVICES)</v>
      </c>
      <c r="C961" s="15" t="str">
        <v>Personal Care, Food Assistance, Chore or Homemaker Services</v>
      </c>
      <c r="D961" s="15" t="str">
        <v>2+ ADLs via assessment</v>
      </c>
      <c r="E961"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61" s="15" t="str">
        <v>Lighthouse is designed to assist those seniors who have functional needs in their homes, but whose income or assets disqualify them for Medicaid services</v>
      </c>
      <c r="G961" s="15" t="str">
        <v>Hardy</v>
      </c>
      <c r="H961" s="15" t="str">
        <v>*Required - Please Make a Selection*</v>
      </c>
      <c r="I961" s="15" t="str">
        <v>http://www.wvseniorservices.gov/HelpatHome/Lighthouse/tabid/74/Default.aspx</v>
      </c>
      <c r="U961" s="3"/>
    </row>
    <row r="962" spans="1:21" ht="75" x14ac:dyDescent="0.25">
      <c r="A962" s="15" t="str">
        <v>Hardy County Committee on Aging</v>
      </c>
      <c r="B962" s="15" t="str">
        <v>OAA Title IIIB Services</v>
      </c>
      <c r="C962" s="15" t="str">
        <v>Transportation</v>
      </c>
      <c r="D962" s="15" t="str">
        <v>Must complete Level 1 and Level 2 of the SAEF. Must indicate the need for hands on assistance with transportation on the SAEF (Question: “Does the service recipient need hands on assistance with transportation?”, Level 2) to qualify for services.</v>
      </c>
      <c r="E962" s="15" t="str">
        <v>None</v>
      </c>
      <c r="F962" s="15" t="str">
        <v>None</v>
      </c>
      <c r="G962" s="15" t="str">
        <v>Hardy</v>
      </c>
      <c r="H962" s="15" t="str">
        <v>*Required - Please Make a Selection*</v>
      </c>
      <c r="I962" s="15" t="str">
        <v>http://www.wvseniorservices.gov/DocumentCenter/ProgramSpecificDocuments/tabid/92/Default.aspx</v>
      </c>
      <c r="U962" s="3"/>
    </row>
    <row r="963" spans="1:21" ht="45" x14ac:dyDescent="0.25">
      <c r="A963" s="15" t="str">
        <v>Hardy County Committee on Aging</v>
      </c>
      <c r="B963" s="15" t="str">
        <v>OAA Title IIIB Services</v>
      </c>
      <c r="C963" s="15" t="str">
        <v>Group Support Activities</v>
      </c>
      <c r="D963" s="15" t="str">
        <v>A fully completed SAEF (Level 1) is required to enter the service recipient in SAMS. Group client support is entered as a group service in SAMS.</v>
      </c>
      <c r="E963" s="15" t="str">
        <v>None</v>
      </c>
      <c r="F963" s="15" t="str">
        <v>None</v>
      </c>
      <c r="G963" s="15" t="str">
        <v>Hardy</v>
      </c>
      <c r="H963" s="15" t="str">
        <v>*Required - Please Make a Selection*</v>
      </c>
      <c r="I963" s="15" t="str">
        <v>http://www.wvseniorservices.gov/DocumentCenter/ProgramSpecificDocuments/tabid/92/Default.aspx</v>
      </c>
      <c r="U963" s="3"/>
    </row>
    <row r="964" spans="1:21" ht="180" x14ac:dyDescent="0.25">
      <c r="A964" s="15" t="str">
        <v>Hardy County Committee on Aging</v>
      </c>
      <c r="B964" s="15" t="str">
        <v>OAA Title IIIB Services</v>
      </c>
      <c r="C964" s="15" t="str">
        <v>Chore or Homemaker Services</v>
      </c>
      <c r="D964" s="15" t="str">
        <v>Must complete Level 1, Level 2 and Level 3 of the SAEF. Must need “Much Assistance” or “Unable to Perform” on IADL question #3, Shopping and/or IADL question #4, Light Housekeeping on the SAEF to qualify for services.</v>
      </c>
      <c r="E96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64" s="15" t="str">
        <v>None</v>
      </c>
      <c r="G964" s="15" t="str">
        <v>Hardy</v>
      </c>
      <c r="H964" s="15" t="str">
        <v>*Required - Please Make a Selection*</v>
      </c>
      <c r="I964" s="15" t="str">
        <v>http://www.wvseniorservices.gov/DocumentCenter/ProgramSpecificDocuments/tabid/92/Default.aspx</v>
      </c>
      <c r="U964" s="3"/>
    </row>
    <row r="965" spans="1:21" ht="45" x14ac:dyDescent="0.25">
      <c r="A965" s="15" t="str">
        <v>Hardy County Committee on Aging</v>
      </c>
      <c r="B965" s="15" t="str">
        <v>OAA Title IIIB Services</v>
      </c>
      <c r="C965" s="15" t="str">
        <v>Case Coordination/Management/Person-Centered Planning</v>
      </c>
      <c r="D965" s="15" t="str">
        <v>None</v>
      </c>
      <c r="E965" s="15" t="str">
        <v>None</v>
      </c>
      <c r="F965" s="15" t="str">
        <v>None</v>
      </c>
      <c r="G965" s="15" t="str">
        <v>Hardy</v>
      </c>
      <c r="H965" s="15" t="str">
        <v>*Required - Please Make a Selection*</v>
      </c>
      <c r="I965" s="15" t="str">
        <v>http://www.wvseniorservices.gov/DocumentCenter/ProgramSpecificDocuments/tabid/92/Default.aspx</v>
      </c>
      <c r="U965" s="3"/>
    </row>
    <row r="966" spans="1:21" ht="45" x14ac:dyDescent="0.25">
      <c r="A966" s="15" t="str">
        <v>Hardy County Committee on Aging</v>
      </c>
      <c r="B966" s="15" t="str">
        <v>OAA Title IIIB Services</v>
      </c>
      <c r="C966" s="15" t="str">
        <v>Information/Referral</v>
      </c>
      <c r="D966" s="15" t="str">
        <v>None</v>
      </c>
      <c r="E966" s="15" t="str">
        <v>None</v>
      </c>
      <c r="F966" s="15" t="str">
        <v>None</v>
      </c>
      <c r="G966" s="15" t="str">
        <v>Hardy</v>
      </c>
      <c r="H966" s="15" t="str">
        <v>*Required - Please Make a Selection*</v>
      </c>
      <c r="I966" s="15" t="str">
        <v>http://www.wvseniorservices.gov/DocumentCenter/ProgramSpecificDocuments/tabid/92/Default.aspx</v>
      </c>
      <c r="U966" s="3"/>
    </row>
    <row r="967" spans="1:21" ht="45" x14ac:dyDescent="0.25">
      <c r="A967" s="15" t="str">
        <v>Hardy County Committee on Aging</v>
      </c>
      <c r="B967" s="15" t="str">
        <v>OAA Title IIIB Services</v>
      </c>
      <c r="C967" s="15" t="str">
        <v>Legal</v>
      </c>
      <c r="D967" s="15" t="str">
        <v>None</v>
      </c>
      <c r="E967" s="15" t="str">
        <v>None</v>
      </c>
      <c r="F967" s="15" t="str">
        <v>None</v>
      </c>
      <c r="G967" s="15" t="str">
        <v>Hardy</v>
      </c>
      <c r="H967" s="15" t="str">
        <v>*Required - Please Make a Selection*</v>
      </c>
      <c r="I967" s="15" t="str">
        <v>http://www.wvseniorservices.gov/DocumentCenter/ProgramSpecificDocuments/tabid/92/Default.aspx</v>
      </c>
      <c r="U967" s="3"/>
    </row>
    <row r="968" spans="1:21" ht="45" x14ac:dyDescent="0.25">
      <c r="A968" s="15" t="str">
        <v>Hardy County Committee on Aging</v>
      </c>
      <c r="B968" s="15" t="str">
        <v>OAA Title IIIB Services</v>
      </c>
      <c r="C968" s="15" t="str">
        <v>Information/Referral</v>
      </c>
      <c r="D968" s="15" t="str">
        <v>None</v>
      </c>
      <c r="E968" s="15" t="str">
        <v>None</v>
      </c>
      <c r="F968" s="15" t="str">
        <v>None</v>
      </c>
      <c r="G968" s="15" t="str">
        <v>Hardy</v>
      </c>
      <c r="H968" s="15" t="str">
        <v>*Required - Please Make a Selection*</v>
      </c>
      <c r="I968" s="15" t="str">
        <v>http://www.wvseniorservices.gov/DocumentCenter/ProgramSpecificDocuments/tabid/92/Default.aspx</v>
      </c>
      <c r="U968" s="3"/>
    </row>
    <row r="969" spans="1:21" ht="180" x14ac:dyDescent="0.25">
      <c r="A969" s="15" t="str">
        <v>Hardy County Committee on Aging</v>
      </c>
      <c r="B969" s="15" t="str">
        <v>OAA Title IIIB Services</v>
      </c>
      <c r="C969" s="15" t="str">
        <v>Personal Care</v>
      </c>
      <c r="D969" s="15" t="str">
        <v>Must complete Level 1, Level 2 and Level 3 of the SAEF. Must need “Much Assistance” or “Unable to Perform” in at least two (2) areas of ADLs on the SAEF to qualify for services.</v>
      </c>
      <c r="E96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69" s="15" t="str">
        <v>None</v>
      </c>
      <c r="G969" s="15" t="str">
        <v>Hardy</v>
      </c>
      <c r="H969" s="15" t="str">
        <v>*Required - Please Make a Selection*</v>
      </c>
      <c r="I969" s="15" t="str">
        <v>http://www.wvseniorservices.gov/DocumentCenter/ProgramSpecificDocuments/tabid/92/Default.aspx</v>
      </c>
      <c r="U969" s="3"/>
    </row>
    <row r="970" spans="1:21" ht="45" x14ac:dyDescent="0.25">
      <c r="A970" s="15" t="str">
        <v>Hardy County Committee on Aging</v>
      </c>
      <c r="B970" s="15" t="str">
        <v>OAA Title IIIB Services</v>
      </c>
      <c r="C970" s="15" t="str">
        <v>Information/Referral</v>
      </c>
      <c r="D970" s="15" t="str">
        <v>None</v>
      </c>
      <c r="E970" s="15" t="str">
        <v>None</v>
      </c>
      <c r="F970" s="15" t="str">
        <v>None</v>
      </c>
      <c r="G970" s="15" t="str">
        <v>Hardy</v>
      </c>
      <c r="H970" s="15" t="str">
        <v>*Required - Please Make a Selection*</v>
      </c>
      <c r="I970" s="15" t="str">
        <v>http://www.wvseniorservices.gov/DocumentCenter/ProgramSpecificDocuments/tabid/92/Default.aspx</v>
      </c>
      <c r="U970" s="3"/>
    </row>
    <row r="971" spans="1:21" ht="45" x14ac:dyDescent="0.25">
      <c r="A971" s="15" t="str">
        <v>Hardy County Committee on Aging</v>
      </c>
      <c r="B971" s="15" t="str">
        <v>OAA Title IIIB Services</v>
      </c>
      <c r="C971" s="15" t="str">
        <v>Transportation</v>
      </c>
      <c r="D971" s="15" t="str">
        <v>Must complete Level 1 of the SAEF</v>
      </c>
      <c r="E971" s="15" t="str">
        <v>None</v>
      </c>
      <c r="F971" s="15" t="str">
        <v>None</v>
      </c>
      <c r="G971" s="15" t="str">
        <v>Hardy</v>
      </c>
      <c r="H971" s="15" t="str">
        <v>*Required - Please Make a Selection*</v>
      </c>
      <c r="I971" s="15" t="str">
        <v>http://www.wvseniorservices.gov/DocumentCenter/ProgramSpecificDocuments/tabid/92/Default.aspx</v>
      </c>
      <c r="U971" s="3"/>
    </row>
    <row r="972" spans="1:21" ht="150" x14ac:dyDescent="0.25">
      <c r="A972" s="15" t="str">
        <v>Hardy County Committee on Aging</v>
      </c>
      <c r="B972" s="15" t="str">
        <v>OAA Title IIIC Nutrition Services</v>
      </c>
      <c r="C972" s="15" t="str">
        <v>Nutrition - Congregate Meals</v>
      </c>
      <c r="D97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7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72" s="15" t="str">
        <v>None</v>
      </c>
      <c r="G972" s="15" t="str">
        <v>Hardy</v>
      </c>
      <c r="H972" s="15" t="str">
        <v>*Required - Please Make a Selection*</v>
      </c>
      <c r="I972" s="15" t="str">
        <v>http://www.wvseniorservices.gov/DocumentCenter/ProgramSpecificDocuments/tabid/92/Default.aspx</v>
      </c>
      <c r="U972" s="3"/>
    </row>
    <row r="973" spans="1:21" ht="360" x14ac:dyDescent="0.25">
      <c r="A973" s="15" t="str">
        <v>Hardy County Committee on Aging</v>
      </c>
      <c r="B973" s="15" t="str">
        <v>OAA Title IIIC Nutrition Services</v>
      </c>
      <c r="C973" s="15" t="str">
        <v>Nutrition - Home Delivered Meals</v>
      </c>
      <c r="D97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7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73" s="15" t="str">
        <v>None</v>
      </c>
      <c r="G973" s="15" t="str">
        <v>Hardy</v>
      </c>
      <c r="H973" s="15" t="str">
        <v>*Required - Please Make a Selection*</v>
      </c>
      <c r="I973" s="15" t="str">
        <v>http://www.wvseniorservices.gov/DocumentCenter/ProgramSpecificDocuments/tabid/92/Default.aspx</v>
      </c>
      <c r="U973" s="3"/>
    </row>
    <row r="974" spans="1:21" ht="45" x14ac:dyDescent="0.25">
      <c r="A974" s="15" t="str">
        <v>Hardy County Committee on Aging</v>
      </c>
      <c r="B974" s="15" t="str">
        <v>OAA Title IIIC Nutrition Services</v>
      </c>
      <c r="C974" s="15" t="str">
        <v>Nutrition - Education</v>
      </c>
      <c r="D974" s="15" t="str">
        <v>A fully completed SAEF (the SAEF you completed for the meal service) is 
required.</v>
      </c>
      <c r="E974" s="15" t="str">
        <v>None</v>
      </c>
      <c r="F974" s="15" t="str">
        <v>None</v>
      </c>
      <c r="G974" s="15" t="str">
        <v>Hardy</v>
      </c>
      <c r="H974" s="15" t="str">
        <v>*Required - Please Make a Selection*</v>
      </c>
      <c r="I974" s="15" t="str">
        <v>http://www.wvseniorservices.gov/DocumentCenter/ProgramSpecificDocuments/tabid/92/Default.aspx</v>
      </c>
      <c r="U974" s="3"/>
    </row>
    <row r="975" spans="1:21" ht="60" x14ac:dyDescent="0.25">
      <c r="A975" s="15" t="str">
        <v>Hardy County Committee on Aging</v>
      </c>
      <c r="B975" s="15" t="str">
        <v>OAA Title IIID Evidence-Based Disease Prevention and Health Promotion Services</v>
      </c>
      <c r="C975" s="15" t="str">
        <v>Group Physical Activity (Bingocize/Drums Alive/Tai Chi/Walk with Ease)</v>
      </c>
      <c r="D975" s="15" t="str">
        <v>Must complete Level 1 of the SAEF</v>
      </c>
      <c r="E975" s="15" t="str">
        <v>None</v>
      </c>
      <c r="F975" s="15" t="str">
        <v>None</v>
      </c>
      <c r="G975" s="15" t="str">
        <v>Hardy</v>
      </c>
      <c r="H975" s="15" t="str">
        <v>*Required - Please Make a Selection*</v>
      </c>
      <c r="I975" s="15" t="str">
        <v>http://www.wvseniorservices.gov/DocumentCenter/ProgramSpecificDocuments/tabid/92/Default.aspx</v>
      </c>
      <c r="U975" s="3"/>
    </row>
    <row r="976" spans="1:21" ht="105" x14ac:dyDescent="0.25">
      <c r="A976" s="15" t="str">
        <v>Jefferson County Council on Aging</v>
      </c>
      <c r="B976" s="15" t="str">
        <v>LIGHTHOUSE IN-HOME SERVICES (includes LIFE LIGHTHOUSE SERVICES)</v>
      </c>
      <c r="C976" s="15" t="str">
        <v>Personal Care, Food Assistance, Chore or Homemaker Services</v>
      </c>
      <c r="D976" s="15" t="str">
        <v>2+ ADLs via assessment</v>
      </c>
      <c r="E976"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76" s="15" t="str">
        <v>Lighthouse is designed to assist those seniors who have functional needs in their homes, but whose income or assets disqualify them for Medicaid services</v>
      </c>
      <c r="G976" s="15" t="str">
        <v>Jefferson</v>
      </c>
      <c r="H976" s="15" t="str">
        <v>*Required - Please Make a Selection*</v>
      </c>
      <c r="I976" s="15" t="str">
        <v>http://www.wvseniorservices.gov/HelpatHome/Lighthouse/tabid/74/Default.aspx</v>
      </c>
      <c r="U976" s="3"/>
    </row>
    <row r="977" spans="1:21" ht="180" x14ac:dyDescent="0.25">
      <c r="A977" s="15" t="str">
        <v>Jefferson County Council on Aging</v>
      </c>
      <c r="B977" s="15" t="str">
        <v>OAA Title IIIB Services</v>
      </c>
      <c r="C977" s="15" t="str">
        <v>Adult Day Care</v>
      </c>
      <c r="D977" s="15" t="str">
        <v>Must complete Level 1, Level 2 and Level 3 of the SAEF. Must need “Much Assistance” or “Unable to Perform” in at least two (2) ADL/IADL areas on the SAEF to qualify for services.</v>
      </c>
      <c r="E97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77" s="15" t="str">
        <v>None</v>
      </c>
      <c r="G977" s="15" t="str">
        <v>Jefferson</v>
      </c>
      <c r="H977" s="15" t="str">
        <v>*Required - Please Make a Selection*</v>
      </c>
      <c r="I977" s="15" t="str">
        <v>http://www.wvseniorservices.gov/DocumentCenter/ProgramSpecificDocuments/tabid/92/Default.aspx</v>
      </c>
      <c r="U977" s="3"/>
    </row>
    <row r="978" spans="1:21" ht="75" x14ac:dyDescent="0.25">
      <c r="A978" s="15" t="str">
        <v>Jefferson County Council on Aging</v>
      </c>
      <c r="B978" s="15" t="str">
        <v>OAA Title IIIB Services</v>
      </c>
      <c r="C978" s="15" t="str">
        <v>Transportation</v>
      </c>
      <c r="D978" s="15" t="str">
        <v>Must complete Level 1 and Level 2 of the SAEF. Must indicate the need for hands on assistance with transportation on the SAEF (Question: “Does the service recipient need hands on assistance with transportation?”, Level 2) to qualify for services.</v>
      </c>
      <c r="E978" s="15" t="str">
        <v>None</v>
      </c>
      <c r="F978" s="15" t="str">
        <v>None</v>
      </c>
      <c r="G978" s="15" t="str">
        <v>Jefferson</v>
      </c>
      <c r="H978" s="15" t="str">
        <v>*Required - Please Make a Selection*</v>
      </c>
      <c r="I978" s="15" t="str">
        <v>http://www.wvseniorservices.gov/DocumentCenter/ProgramSpecificDocuments/tabid/92/Default.aspx</v>
      </c>
      <c r="U978" s="3"/>
    </row>
    <row r="979" spans="1:21" ht="45" x14ac:dyDescent="0.25">
      <c r="A979" s="15" t="str">
        <v>Jefferson County Council on Aging</v>
      </c>
      <c r="B979" s="15" t="str">
        <v>OAA Title IIIB Services</v>
      </c>
      <c r="C979" s="15" t="str">
        <v>Group Support Activities</v>
      </c>
      <c r="D979" s="15" t="str">
        <v>A fully completed SAEF (Level 1) is required to enter the service recipient in SAMS. Group client support is entered as a group service in SAMS.</v>
      </c>
      <c r="E979" s="15" t="str">
        <v>None</v>
      </c>
      <c r="F979" s="15" t="str">
        <v>None</v>
      </c>
      <c r="G979" s="15" t="str">
        <v>Jefferson</v>
      </c>
      <c r="H979" s="15" t="str">
        <v>*Required - Please Make a Selection*</v>
      </c>
      <c r="I979" s="15" t="str">
        <v>http://www.wvseniorservices.gov/DocumentCenter/ProgramSpecificDocuments/tabid/92/Default.aspx</v>
      </c>
      <c r="U979" s="3"/>
    </row>
    <row r="980" spans="1:21" ht="180" x14ac:dyDescent="0.25">
      <c r="A980" s="15" t="str">
        <v>Jefferson County Council on Aging</v>
      </c>
      <c r="B980" s="15" t="str">
        <v>OAA Title IIIB Services</v>
      </c>
      <c r="C980" s="15" t="str">
        <v>Chore or Homemaker Services</v>
      </c>
      <c r="D980" s="15" t="str">
        <v>Must complete Level 1, Level 2 and Level 3 of the SAEF. Must need “Much Assistance” or “Unable to Perform” on IADL question #3, Shopping and/or IADL question #4, Light Housekeeping on the SAEF to qualify for services.</v>
      </c>
      <c r="E98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80" s="15" t="str">
        <v>None</v>
      </c>
      <c r="G980" s="15" t="str">
        <v>Jefferson</v>
      </c>
      <c r="H980" s="15" t="str">
        <v>*Required - Please Make a Selection*</v>
      </c>
      <c r="I980" s="15" t="str">
        <v>http://www.wvseniorservices.gov/DocumentCenter/ProgramSpecificDocuments/tabid/92/Default.aspx</v>
      </c>
      <c r="U980" s="3"/>
    </row>
    <row r="981" spans="1:21" ht="45" x14ac:dyDescent="0.25">
      <c r="A981" s="15" t="str">
        <v>Jefferson County Council on Aging</v>
      </c>
      <c r="B981" s="15" t="str">
        <v>OAA Title IIIB Services</v>
      </c>
      <c r="C981" s="15" t="str">
        <v>Case Coordination/Management/Person-Centered Planning</v>
      </c>
      <c r="D981" s="15" t="str">
        <v>None</v>
      </c>
      <c r="E981" s="15" t="str">
        <v>None</v>
      </c>
      <c r="F981" s="15" t="str">
        <v>None</v>
      </c>
      <c r="G981" s="15" t="str">
        <v>Jefferson</v>
      </c>
      <c r="H981" s="15" t="str">
        <v>*Required - Please Make a Selection*</v>
      </c>
      <c r="I981" s="15" t="str">
        <v>http://www.wvseniorservices.gov/DocumentCenter/ProgramSpecificDocuments/tabid/92/Default.aspx</v>
      </c>
      <c r="U981" s="3"/>
    </row>
    <row r="982" spans="1:21" ht="45" x14ac:dyDescent="0.25">
      <c r="A982" s="15" t="str">
        <v>Jefferson County Council on Aging</v>
      </c>
      <c r="B982" s="15" t="str">
        <v>OAA Title IIIB Services</v>
      </c>
      <c r="C982" s="15" t="str">
        <v>Information/Referral</v>
      </c>
      <c r="D982" s="15" t="str">
        <v>None</v>
      </c>
      <c r="E982" s="15" t="str">
        <v>None</v>
      </c>
      <c r="F982" s="15" t="str">
        <v>None</v>
      </c>
      <c r="G982" s="15" t="str">
        <v>Jefferson</v>
      </c>
      <c r="H982" s="15" t="str">
        <v>*Required - Please Make a Selection*</v>
      </c>
      <c r="I982" s="15" t="str">
        <v>http://www.wvseniorservices.gov/DocumentCenter/ProgramSpecificDocuments/tabid/92/Default.aspx</v>
      </c>
      <c r="U982" s="3"/>
    </row>
    <row r="983" spans="1:21" ht="45" x14ac:dyDescent="0.25">
      <c r="A983" s="15" t="str">
        <v>Jefferson County Council on Aging</v>
      </c>
      <c r="B983" s="15" t="str">
        <v>OAA Title IIIB Services</v>
      </c>
      <c r="C983" s="15" t="str">
        <v>Legal</v>
      </c>
      <c r="D983" s="15" t="str">
        <v>None</v>
      </c>
      <c r="E983" s="15" t="str">
        <v>None</v>
      </c>
      <c r="F983" s="15" t="str">
        <v>None</v>
      </c>
      <c r="G983" s="15" t="str">
        <v>Jefferson</v>
      </c>
      <c r="H983" s="15" t="str">
        <v>*Required - Please Make a Selection*</v>
      </c>
      <c r="I983" s="15" t="str">
        <v>http://www.wvseniorservices.gov/DocumentCenter/ProgramSpecificDocuments/tabid/92/Default.aspx</v>
      </c>
      <c r="U983" s="3"/>
    </row>
    <row r="984" spans="1:21" ht="45" x14ac:dyDescent="0.25">
      <c r="A984" s="15" t="str">
        <v>Jefferson County Council on Aging</v>
      </c>
      <c r="B984" s="15" t="str">
        <v>OAA Title IIIB Services</v>
      </c>
      <c r="C984" s="15" t="str">
        <v>Information/Referral</v>
      </c>
      <c r="D984" s="15" t="str">
        <v>None</v>
      </c>
      <c r="E984" s="15" t="str">
        <v>None</v>
      </c>
      <c r="F984" s="15" t="str">
        <v>None</v>
      </c>
      <c r="G984" s="15" t="str">
        <v>Jefferson</v>
      </c>
      <c r="H984" s="15" t="str">
        <v>*Required - Please Make a Selection*</v>
      </c>
      <c r="I984" s="15" t="str">
        <v>http://www.wvseniorservices.gov/DocumentCenter/ProgramSpecificDocuments/tabid/92/Default.aspx</v>
      </c>
      <c r="U984" s="3"/>
    </row>
    <row r="985" spans="1:21" ht="180" x14ac:dyDescent="0.25">
      <c r="A985" s="15" t="str">
        <v>Jefferson County Council on Aging</v>
      </c>
      <c r="B985" s="15" t="str">
        <v>OAA Title IIIB Services</v>
      </c>
      <c r="C985" s="15" t="str">
        <v>Personal Care</v>
      </c>
      <c r="D985" s="15" t="str">
        <v>Must complete Level 1, Level 2 and Level 3 of the SAEF. Must need “Much Assistance” or “Unable to Perform” in at least two (2) areas of ADLs on the SAEF to qualify for services.</v>
      </c>
      <c r="E98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85" s="15" t="str">
        <v>None</v>
      </c>
      <c r="G985" s="15" t="str">
        <v>Jefferson</v>
      </c>
      <c r="H985" s="15" t="str">
        <v>*Required - Please Make a Selection*</v>
      </c>
      <c r="I985" s="15" t="str">
        <v>http://www.wvseniorservices.gov/DocumentCenter/ProgramSpecificDocuments/tabid/92/Default.aspx</v>
      </c>
      <c r="U985" s="3"/>
    </row>
    <row r="986" spans="1:21" ht="45" x14ac:dyDescent="0.25">
      <c r="A986" s="15" t="str">
        <v>Jefferson County Council on Aging</v>
      </c>
      <c r="B986" s="15" t="str">
        <v>OAA Title IIIB Services</v>
      </c>
      <c r="C986" s="15" t="str">
        <v>Information/Referral</v>
      </c>
      <c r="D986" s="15" t="str">
        <v>None</v>
      </c>
      <c r="E986" s="15" t="str">
        <v>None</v>
      </c>
      <c r="F986" s="15" t="str">
        <v>None</v>
      </c>
      <c r="G986" s="15" t="str">
        <v>Jefferson</v>
      </c>
      <c r="H986" s="15" t="str">
        <v>*Required - Please Make a Selection*</v>
      </c>
      <c r="I986" s="15" t="str">
        <v>http://www.wvseniorservices.gov/DocumentCenter/ProgramSpecificDocuments/tabid/92/Default.aspx</v>
      </c>
      <c r="U986" s="3"/>
    </row>
    <row r="987" spans="1:21" ht="45" x14ac:dyDescent="0.25">
      <c r="A987" s="15" t="str">
        <v>Jefferson County Council on Aging</v>
      </c>
      <c r="B987" s="15" t="str">
        <v>OAA Title IIIB Services</v>
      </c>
      <c r="C987" s="15" t="str">
        <v>Transportation</v>
      </c>
      <c r="D987" s="15" t="str">
        <v>Must complete Level 1 of the SAEF</v>
      </c>
      <c r="E987" s="15" t="str">
        <v>None</v>
      </c>
      <c r="F987" s="15" t="str">
        <v>None</v>
      </c>
      <c r="G987" s="15" t="str">
        <v>Jefferson</v>
      </c>
      <c r="H987" s="15" t="str">
        <v>*Required - Please Make a Selection*</v>
      </c>
      <c r="I987" s="15" t="str">
        <v>http://www.wvseniorservices.gov/DocumentCenter/ProgramSpecificDocuments/tabid/92/Default.aspx</v>
      </c>
      <c r="U987" s="3"/>
    </row>
    <row r="988" spans="1:21" ht="150" x14ac:dyDescent="0.25">
      <c r="A988" s="15" t="str">
        <v>Jefferson County Council on Aging</v>
      </c>
      <c r="B988" s="15" t="str">
        <v>OAA Title IIIC Nutrition Services</v>
      </c>
      <c r="C988" s="15" t="str">
        <v>Nutrition - Congregate Meals</v>
      </c>
      <c r="D98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8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88" s="15" t="str">
        <v>None</v>
      </c>
      <c r="G988" s="15" t="str">
        <v>Jefferson</v>
      </c>
      <c r="H988" s="15" t="str">
        <v>*Required - Please Make a Selection*</v>
      </c>
      <c r="I988" s="15" t="str">
        <v>http://www.wvseniorservices.gov/DocumentCenter/ProgramSpecificDocuments/tabid/92/Default.aspx</v>
      </c>
      <c r="U988" s="3"/>
    </row>
    <row r="989" spans="1:21" ht="360" x14ac:dyDescent="0.25">
      <c r="A989" s="15" t="str">
        <v>Jefferson County Council on Aging</v>
      </c>
      <c r="B989" s="15" t="str">
        <v>OAA Title IIIC Nutrition Services</v>
      </c>
      <c r="C989" s="15" t="str">
        <v>Nutrition - Home Delivered Meals</v>
      </c>
      <c r="D98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8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89" s="15" t="str">
        <v>None</v>
      </c>
      <c r="G989" s="15" t="str">
        <v>Jefferson</v>
      </c>
      <c r="H989" s="15" t="str">
        <v>*Required - Please Make a Selection*</v>
      </c>
      <c r="I989" s="15" t="str">
        <v>http://www.wvseniorservices.gov/DocumentCenter/ProgramSpecificDocuments/tabid/92/Default.aspx</v>
      </c>
      <c r="U989" s="3"/>
    </row>
    <row r="990" spans="1:21" ht="45" x14ac:dyDescent="0.25">
      <c r="A990" s="15" t="str">
        <v>Jefferson County Council on Aging</v>
      </c>
      <c r="B990" s="15" t="str">
        <v>OAA Title IIIC Nutrition Services</v>
      </c>
      <c r="C990" s="15" t="str">
        <v>Nutrition - Education</v>
      </c>
      <c r="D990" s="15" t="str">
        <v>A fully completed SAEF (the SAEF you completed for the meal service) is 
required.</v>
      </c>
      <c r="E990" s="15" t="str">
        <v>None</v>
      </c>
      <c r="F990" s="15" t="str">
        <v>None</v>
      </c>
      <c r="G990" s="15" t="str">
        <v>Jefferson</v>
      </c>
      <c r="H990" s="15" t="str">
        <v>*Required - Please Make a Selection*</v>
      </c>
      <c r="I990" s="15" t="str">
        <v>http://www.wvseniorservices.gov/DocumentCenter/ProgramSpecificDocuments/tabid/92/Default.aspx</v>
      </c>
      <c r="U990" s="3"/>
    </row>
    <row r="991" spans="1:21" ht="60" x14ac:dyDescent="0.25">
      <c r="A991" s="15" t="str">
        <v>Jefferson County Council on Aging</v>
      </c>
      <c r="B991" s="15" t="str">
        <v>OAA Title IIID Evidence-Based Disease Prevention and Health Promotion Services</v>
      </c>
      <c r="C991" s="15" t="str">
        <v>Group Physical Activity (Bingocize/Drums Alive/Tai Chi/Walk with Ease)</v>
      </c>
      <c r="D991" s="15" t="str">
        <v>Must complete Level 1 of the SAEF</v>
      </c>
      <c r="E991" s="15" t="str">
        <v>None</v>
      </c>
      <c r="F991" s="15" t="str">
        <v>None</v>
      </c>
      <c r="G991" s="15" t="str">
        <v>Jefferson</v>
      </c>
      <c r="H991" s="15" t="str">
        <v>*Required - Please Make a Selection*</v>
      </c>
      <c r="I991" s="15" t="str">
        <v>http://www.wvseniorservices.gov/DocumentCenter/ProgramSpecificDocuments/tabid/92/Default.aspx</v>
      </c>
      <c r="U991" s="3"/>
    </row>
    <row r="992" spans="1:21" ht="105" x14ac:dyDescent="0.25">
      <c r="A992" s="15" t="str">
        <v>Lewis County Senior Citizens Center, Inc.</v>
      </c>
      <c r="B992" s="15" t="str">
        <v>LIGHTHOUSE IN-HOME SERVICES (includes LIFE LIGHTHOUSE SERVICES)</v>
      </c>
      <c r="C992" s="15" t="str">
        <v>Personal Care, Food Assistance, Chore or Homemaker Services</v>
      </c>
      <c r="D992" s="15" t="str">
        <v>2+ ADLs via assessment</v>
      </c>
      <c r="E99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92" s="15" t="str">
        <v>Lighthouse is designed to assist those seniors who have functional needs in their homes, but whose income or assets disqualify them for Medicaid services</v>
      </c>
      <c r="G992" s="15" t="str">
        <v>Lewis</v>
      </c>
      <c r="H992" s="15" t="str">
        <v>*Required - Please Make a Selection*</v>
      </c>
      <c r="I992" s="15" t="str">
        <v>http://www.wvseniorservices.gov/HelpatHome/Lighthouse/tabid/74/Default.aspx</v>
      </c>
      <c r="U992" s="3"/>
    </row>
    <row r="993" spans="1:21" ht="75" x14ac:dyDescent="0.25">
      <c r="A993" s="15" t="str">
        <v>Lewis County Senior Citizens Center, Inc.</v>
      </c>
      <c r="B993" s="15" t="str">
        <v>OAA Title IIIB Services</v>
      </c>
      <c r="C993" s="15" t="str">
        <v>Transportation</v>
      </c>
      <c r="D993" s="15" t="str">
        <v>Must complete Level 1 and Level 2 of the SAEF. Must indicate the need for hands on assistance with transportation on the SAEF (Question: “Does the service recipient need hands on assistance with transportation?”, Level 2) to qualify for services.</v>
      </c>
      <c r="E993" s="15" t="str">
        <v>None</v>
      </c>
      <c r="F993" s="15" t="str">
        <v>None</v>
      </c>
      <c r="G993" s="15" t="str">
        <v>Lewis</v>
      </c>
      <c r="H993" s="15" t="str">
        <v>*Required - Please Make a Selection*</v>
      </c>
      <c r="I993" s="15" t="str">
        <v>http://www.wvseniorservices.gov/DocumentCenter/ProgramSpecificDocuments/tabid/92/Default.aspx</v>
      </c>
      <c r="U993" s="3"/>
    </row>
    <row r="994" spans="1:21" ht="45" x14ac:dyDescent="0.25">
      <c r="A994" s="15" t="str">
        <v>Lewis County Senior Citizens Center, Inc.</v>
      </c>
      <c r="B994" s="15" t="str">
        <v>OAA Title IIIB Services</v>
      </c>
      <c r="C994" s="15" t="str">
        <v>Group Support Activities</v>
      </c>
      <c r="D994" s="15" t="str">
        <v>A fully completed SAEF (Level 1) is required to enter the service recipient in SAMS. Group client support is entered as a group service in SAMS.</v>
      </c>
      <c r="E994" s="15" t="str">
        <v>None</v>
      </c>
      <c r="F994" s="15" t="str">
        <v>None</v>
      </c>
      <c r="G994" s="15" t="str">
        <v>Lewis</v>
      </c>
      <c r="H994" s="15" t="str">
        <v>*Required - Please Make a Selection*</v>
      </c>
      <c r="I994" s="15" t="str">
        <v>http://www.wvseniorservices.gov/DocumentCenter/ProgramSpecificDocuments/tabid/92/Default.aspx</v>
      </c>
      <c r="U994" s="3"/>
    </row>
    <row r="995" spans="1:21" ht="180" x14ac:dyDescent="0.25">
      <c r="A995" s="15" t="str">
        <v>Lewis County Senior Citizens Center, Inc.</v>
      </c>
      <c r="B995" s="15" t="str">
        <v>OAA Title IIIB Services</v>
      </c>
      <c r="C995" s="15" t="str">
        <v>Chore or Homemaker Services</v>
      </c>
      <c r="D995" s="15" t="str">
        <v>Must complete Level 1, Level 2 and Level 3 of the SAEF. Must need “Much Assistance” or “Unable to Perform” on IADL question #3, Shopping and/or IADL question #4, Light Housekeeping on the SAEF to qualify for services.</v>
      </c>
      <c r="E99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95" s="15" t="str">
        <v>None</v>
      </c>
      <c r="G995" s="15" t="str">
        <v>Lewis</v>
      </c>
      <c r="H995" s="15" t="str">
        <v>*Required - Please Make a Selection*</v>
      </c>
      <c r="I995" s="15" t="str">
        <v>http://www.wvseniorservices.gov/DocumentCenter/ProgramSpecificDocuments/tabid/92/Default.aspx</v>
      </c>
      <c r="U995" s="3"/>
    </row>
    <row r="996" spans="1:21" ht="45" x14ac:dyDescent="0.25">
      <c r="A996" s="15" t="str">
        <v>Lewis County Senior Citizens Center, Inc.</v>
      </c>
      <c r="B996" s="15" t="str">
        <v>OAA Title IIIB Services</v>
      </c>
      <c r="C996" s="15" t="str">
        <v>Case Coordination/Management/Person-Centered Planning</v>
      </c>
      <c r="D996" s="15" t="str">
        <v>None</v>
      </c>
      <c r="E996" s="15" t="str">
        <v>None</v>
      </c>
      <c r="F996" s="15" t="str">
        <v>None</v>
      </c>
      <c r="G996" s="15" t="str">
        <v>Lewis</v>
      </c>
      <c r="H996" s="15" t="str">
        <v>*Required - Please Make a Selection*</v>
      </c>
      <c r="I996" s="15" t="str">
        <v>http://www.wvseniorservices.gov/DocumentCenter/ProgramSpecificDocuments/tabid/92/Default.aspx</v>
      </c>
      <c r="U996" s="3"/>
    </row>
    <row r="997" spans="1:21" ht="45" x14ac:dyDescent="0.25">
      <c r="A997" s="15" t="str">
        <v>Lewis County Senior Citizens Center, Inc.</v>
      </c>
      <c r="B997" s="15" t="str">
        <v>OAA Title IIIB Services</v>
      </c>
      <c r="C997" s="15" t="str">
        <v>Information/Referral</v>
      </c>
      <c r="D997" s="15" t="str">
        <v>None</v>
      </c>
      <c r="E997" s="15" t="str">
        <v>None</v>
      </c>
      <c r="F997" s="15" t="str">
        <v>None</v>
      </c>
      <c r="G997" s="15" t="str">
        <v>Lewis</v>
      </c>
      <c r="H997" s="15" t="str">
        <v>*Required - Please Make a Selection*</v>
      </c>
      <c r="I997" s="15" t="str">
        <v>http://www.wvseniorservices.gov/DocumentCenter/ProgramSpecificDocuments/tabid/92/Default.aspx</v>
      </c>
      <c r="U997" s="3"/>
    </row>
    <row r="998" spans="1:21" ht="45" x14ac:dyDescent="0.25">
      <c r="A998" s="15" t="str">
        <v>Lewis County Senior Citizens Center, Inc.</v>
      </c>
      <c r="B998" s="15" t="str">
        <v>OAA Title IIIB Services</v>
      </c>
      <c r="C998" s="15" t="str">
        <v>Legal</v>
      </c>
      <c r="D998" s="15" t="str">
        <v>None</v>
      </c>
      <c r="E998" s="15" t="str">
        <v>None</v>
      </c>
      <c r="F998" s="15" t="str">
        <v>None</v>
      </c>
      <c r="G998" s="15" t="str">
        <v>Lewis</v>
      </c>
      <c r="H998" s="15" t="str">
        <v>*Required - Please Make a Selection*</v>
      </c>
      <c r="I998" s="15" t="str">
        <v>http://www.wvseniorservices.gov/DocumentCenter/ProgramSpecificDocuments/tabid/92/Default.aspx</v>
      </c>
      <c r="U998" s="3"/>
    </row>
    <row r="999" spans="1:21" ht="45" x14ac:dyDescent="0.25">
      <c r="A999" s="15" t="str">
        <v>Lewis County Senior Citizens Center, Inc.</v>
      </c>
      <c r="B999" s="15" t="str">
        <v>OAA Title IIIB Services</v>
      </c>
      <c r="C999" s="15" t="str">
        <v>Information/Referral</v>
      </c>
      <c r="D999" s="15" t="str">
        <v>None</v>
      </c>
      <c r="E999" s="15" t="str">
        <v>None</v>
      </c>
      <c r="F999" s="15" t="str">
        <v>None</v>
      </c>
      <c r="G999" s="15" t="str">
        <v>Lewis</v>
      </c>
      <c r="H999" s="15" t="str">
        <v>*Required - Please Make a Selection*</v>
      </c>
      <c r="I999" s="15" t="str">
        <v>http://www.wvseniorservices.gov/DocumentCenter/ProgramSpecificDocuments/tabid/92/Default.aspx</v>
      </c>
      <c r="U999" s="3"/>
    </row>
    <row r="1000" spans="1:21" ht="180" x14ac:dyDescent="0.25">
      <c r="A1000" s="15" t="str">
        <v>Lewis County Senior Citizens Center, Inc.</v>
      </c>
      <c r="B1000" s="15" t="str">
        <v>OAA Title IIIB Services</v>
      </c>
      <c r="C1000" s="15" t="str">
        <v>Personal Care</v>
      </c>
      <c r="D1000" s="15" t="str">
        <v>Must complete Level 1, Level 2 and Level 3 of the SAEF. Must need “Much Assistance” or “Unable to Perform” in at least two (2) areas of ADLs on the SAEF to qualify for services.</v>
      </c>
      <c r="E100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00" s="15" t="str">
        <v>None</v>
      </c>
      <c r="G1000" s="15" t="str">
        <v>Lewis</v>
      </c>
      <c r="H1000" s="15" t="str">
        <v>*Required - Please Make a Selection*</v>
      </c>
      <c r="I1000" s="15" t="str">
        <v>http://www.wvseniorservices.gov/DocumentCenter/ProgramSpecificDocuments/tabid/92/Default.aspx</v>
      </c>
      <c r="U1000" s="3"/>
    </row>
    <row r="1001" spans="1:21" ht="45" x14ac:dyDescent="0.25">
      <c r="A1001" s="15" t="str">
        <v>Lewis County Senior Citizens Center, Inc.</v>
      </c>
      <c r="B1001" s="15" t="str">
        <v>OAA Title IIIB Services</v>
      </c>
      <c r="C1001" s="15" t="str">
        <v>Information/Referral</v>
      </c>
      <c r="D1001" s="15" t="str">
        <v>None</v>
      </c>
      <c r="E1001" s="15" t="str">
        <v>None</v>
      </c>
      <c r="F1001" s="15" t="str">
        <v>None</v>
      </c>
      <c r="G1001" s="15" t="str">
        <v>Lewis</v>
      </c>
      <c r="H1001" s="15" t="str">
        <v>*Required - Please Make a Selection*</v>
      </c>
      <c r="I1001" s="15" t="str">
        <v>http://www.wvseniorservices.gov/DocumentCenter/ProgramSpecificDocuments/tabid/92/Default.aspx</v>
      </c>
      <c r="U1001" s="3"/>
    </row>
    <row r="1002" spans="1:21" ht="45" x14ac:dyDescent="0.25">
      <c r="A1002" s="15" t="str">
        <v>Lewis County Senior Citizens Center, Inc.</v>
      </c>
      <c r="B1002" s="15" t="str">
        <v>OAA Title IIIB Services</v>
      </c>
      <c r="C1002" s="15" t="str">
        <v>Transportation</v>
      </c>
      <c r="D1002" s="15" t="str">
        <v>Must complete Level 1 of the SAEF</v>
      </c>
      <c r="E1002" s="15" t="str">
        <v>None</v>
      </c>
      <c r="F1002" s="15" t="str">
        <v>None</v>
      </c>
      <c r="G1002" s="15" t="str">
        <v>Lewis</v>
      </c>
      <c r="H1002" s="15" t="str">
        <v>*Required - Please Make a Selection*</v>
      </c>
      <c r="I1002" s="15" t="str">
        <v>http://www.wvseniorservices.gov/DocumentCenter/ProgramSpecificDocuments/tabid/92/Default.aspx</v>
      </c>
      <c r="U1002" s="3"/>
    </row>
    <row r="1003" spans="1:21" ht="150" x14ac:dyDescent="0.25">
      <c r="A1003" s="15" t="str">
        <v>Lewis County Senior Citizens Center, Inc.</v>
      </c>
      <c r="B1003" s="15" t="str">
        <v>OAA Title IIIC Nutrition Services</v>
      </c>
      <c r="C1003" s="15" t="str">
        <v>Nutrition - Congregate Meals</v>
      </c>
      <c r="D1003"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0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03" s="15" t="str">
        <v>None</v>
      </c>
      <c r="G1003" s="15" t="str">
        <v>Lewis</v>
      </c>
      <c r="H1003" s="15" t="str">
        <v>*Required - Please Make a Selection*</v>
      </c>
      <c r="I1003" s="15" t="str">
        <v>http://www.wvseniorservices.gov/DocumentCenter/ProgramSpecificDocuments/tabid/92/Default.aspx</v>
      </c>
      <c r="U1003" s="3"/>
    </row>
    <row r="1004" spans="1:21" ht="360" x14ac:dyDescent="0.25">
      <c r="A1004" s="15" t="str">
        <v>Lewis County Senior Citizens Center, Inc.</v>
      </c>
      <c r="B1004" s="15" t="str">
        <v>OAA Title IIIC Nutrition Services</v>
      </c>
      <c r="C1004" s="15" t="str">
        <v>Nutrition - Home Delivered Meals</v>
      </c>
      <c r="D1004"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0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04" s="15" t="str">
        <v>None</v>
      </c>
      <c r="G1004" s="15" t="str">
        <v>Lewis</v>
      </c>
      <c r="H1004" s="15" t="str">
        <v>*Required - Please Make a Selection*</v>
      </c>
      <c r="I1004" s="15" t="str">
        <v>http://www.wvseniorservices.gov/DocumentCenter/ProgramSpecificDocuments/tabid/92/Default.aspx</v>
      </c>
      <c r="U1004" s="3"/>
    </row>
    <row r="1005" spans="1:21" ht="45" x14ac:dyDescent="0.25">
      <c r="A1005" s="15" t="str">
        <v>Lewis County Senior Citizens Center, Inc.</v>
      </c>
      <c r="B1005" s="15" t="str">
        <v>OAA Title IIIC Nutrition Services</v>
      </c>
      <c r="C1005" s="15" t="str">
        <v>Nutrition - Education</v>
      </c>
      <c r="D1005" s="15" t="str">
        <v>A fully completed SAEF (the SAEF you completed for the meal service) is 
required.</v>
      </c>
      <c r="E1005" s="15" t="str">
        <v>None</v>
      </c>
      <c r="F1005" s="15" t="str">
        <v>None</v>
      </c>
      <c r="G1005" s="15" t="str">
        <v>Lewis</v>
      </c>
      <c r="H1005" s="15" t="str">
        <v>*Required - Please Make a Selection*</v>
      </c>
      <c r="I1005" s="15" t="str">
        <v>http://www.wvseniorservices.gov/DocumentCenter/ProgramSpecificDocuments/tabid/92/Default.aspx</v>
      </c>
      <c r="U1005" s="3"/>
    </row>
    <row r="1006" spans="1:21" ht="60" x14ac:dyDescent="0.25">
      <c r="A1006" s="15" t="str">
        <v>Lewis County Senior Citizens Center, Inc.</v>
      </c>
      <c r="B1006" s="15" t="str">
        <v>OAA Title IIID Evidence-Based Disease Prevention and Health Promotion Services</v>
      </c>
      <c r="C1006" s="15" t="str">
        <v>Group Physical Activity (Bingocize/Drums Alive/Tai Chi/Walk with Ease)</v>
      </c>
      <c r="D1006" s="15" t="str">
        <v>Must complete Level 1 of the SAEF</v>
      </c>
      <c r="E1006" s="15" t="str">
        <v>None</v>
      </c>
      <c r="F1006" s="15" t="str">
        <v>None</v>
      </c>
      <c r="G1006" s="15" t="str">
        <v>Lewis</v>
      </c>
      <c r="H1006" s="15" t="str">
        <v>*Required - Please Make a Selection*</v>
      </c>
      <c r="I1006" s="15" t="str">
        <v>http://www.wvseniorservices.gov/DocumentCenter/ProgramSpecificDocuments/tabid/92/Default.aspx</v>
      </c>
      <c r="U1006" s="3"/>
    </row>
    <row r="1007" spans="1:21" ht="105" x14ac:dyDescent="0.25">
      <c r="A1007" s="15" t="str">
        <v>Pendelton Senior and Family Services, Inc.</v>
      </c>
      <c r="B1007" s="15" t="str">
        <v>LIGHTHOUSE IN-HOME SERVICES (includes LIFE LIGHTHOUSE SERVICES)</v>
      </c>
      <c r="C1007" s="15" t="str">
        <v>Personal Care, Food Assistance, Chore or Homemaker Services</v>
      </c>
      <c r="D1007" s="15" t="str">
        <v>2+ ADLs via assessment</v>
      </c>
      <c r="E1007"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07" s="15" t="str">
        <v>Lighthouse is designed to assist those seniors who have functional needs in their homes, but whose income or assets disqualify them for Medicaid services</v>
      </c>
      <c r="G1007" s="15" t="str">
        <v>Pendelton</v>
      </c>
      <c r="H1007" s="15" t="str">
        <v>*Required - Please Make a Selection*</v>
      </c>
      <c r="I1007" s="15" t="str">
        <v>http://www.wvseniorservices.gov/HelpatHome/Lighthouse/tabid/74/Default.aspx</v>
      </c>
      <c r="U1007" s="3"/>
    </row>
    <row r="1008" spans="1:21" ht="75" x14ac:dyDescent="0.25">
      <c r="A1008" s="15" t="str">
        <v>Pendelton Senior and Family Services, Inc.</v>
      </c>
      <c r="B1008" s="15" t="str">
        <v>OAA Title IIIB Services</v>
      </c>
      <c r="C1008" s="15" t="str">
        <v>Transportation</v>
      </c>
      <c r="D1008" s="15" t="str">
        <v>Must complete Level 1 and Level 2 of the SAEF. Must indicate the need for hands on assistance with transportation on the SAEF (Question: “Does the service recipient need hands on assistance with transportation?”, Level 2) to qualify for services.</v>
      </c>
      <c r="E1008" s="15" t="str">
        <v>None</v>
      </c>
      <c r="F1008" s="15" t="str">
        <v>None</v>
      </c>
      <c r="G1008" s="15" t="str">
        <v>Pendelton</v>
      </c>
      <c r="H1008" s="15" t="str">
        <v>*Required - Please Make a Selection*</v>
      </c>
      <c r="I1008" s="15" t="str">
        <v>http://www.wvseniorservices.gov/DocumentCenter/ProgramSpecificDocuments/tabid/92/Default.aspx</v>
      </c>
      <c r="U1008" s="3"/>
    </row>
    <row r="1009" spans="1:21" ht="60" x14ac:dyDescent="0.25">
      <c r="A1009" s="15" t="str">
        <v>Pendelton Senior and Family Services, Inc.</v>
      </c>
      <c r="B1009" s="15" t="str">
        <v>OAA Title IIIB Services</v>
      </c>
      <c r="C1009" s="15" t="str">
        <v>Group Support Activities</v>
      </c>
      <c r="D1009" s="15" t="str">
        <v>A fully completed SAEF (Level 1) is required to enter the service recipient in SAMS. Group client support is entered as a group service in SAMS.</v>
      </c>
      <c r="E1009" s="15" t="str">
        <v>None</v>
      </c>
      <c r="F1009" s="15" t="str">
        <v>None</v>
      </c>
      <c r="G1009" s="15" t="str">
        <v>Pendelton</v>
      </c>
      <c r="H1009" s="15" t="str">
        <v>*Required - Please Make a Selection*</v>
      </c>
      <c r="I1009" s="15" t="str">
        <v>http://www.wvseniorservices.gov/DocumentCenter/ProgramSpecificDocuments/tabid/92/Default.aspx</v>
      </c>
      <c r="U1009" s="3"/>
    </row>
    <row r="1010" spans="1:21" ht="180" x14ac:dyDescent="0.25">
      <c r="A1010" s="15" t="str">
        <v>Pendelton Senior and Family Services, Inc.</v>
      </c>
      <c r="B1010" s="15" t="str">
        <v>OAA Title IIIB Services</v>
      </c>
      <c r="C1010" s="15" t="str">
        <v>Chore or Homemaker Services</v>
      </c>
      <c r="D1010" s="15" t="str">
        <v>Must complete Level 1, Level 2 and Level 3 of the SAEF. Must need “Much Assistance” or “Unable to Perform” on IADL question #3, Shopping and/or IADL question #4, Light Housekeeping on the SAEF to qualify for services.</v>
      </c>
      <c r="E101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10" s="15" t="str">
        <v>None</v>
      </c>
      <c r="G1010" s="15" t="str">
        <v>Pendelton</v>
      </c>
      <c r="H1010" s="15" t="str">
        <v>*Required - Please Make a Selection*</v>
      </c>
      <c r="I1010" s="15" t="str">
        <v>http://www.wvseniorservices.gov/DocumentCenter/ProgramSpecificDocuments/tabid/92/Default.aspx</v>
      </c>
      <c r="U1010" s="3"/>
    </row>
    <row r="1011" spans="1:21" ht="60" x14ac:dyDescent="0.25">
      <c r="A1011" s="15" t="str">
        <v>Pendelton Senior and Family Services, Inc.</v>
      </c>
      <c r="B1011" s="15" t="str">
        <v>OAA Title IIIB Services</v>
      </c>
      <c r="C1011" s="15" t="str">
        <v>Case Coordination/Management/Person-Centered Planning</v>
      </c>
      <c r="D1011" s="15" t="str">
        <v>None</v>
      </c>
      <c r="E1011" s="15" t="str">
        <v>None</v>
      </c>
      <c r="F1011" s="15" t="str">
        <v>None</v>
      </c>
      <c r="G1011" s="15" t="str">
        <v>Pendelton</v>
      </c>
      <c r="H1011" s="15" t="str">
        <v>*Required - Please Make a Selection*</v>
      </c>
      <c r="I1011" s="15" t="str">
        <v>http://www.wvseniorservices.gov/DocumentCenter/ProgramSpecificDocuments/tabid/92/Default.aspx</v>
      </c>
      <c r="U1011" s="3"/>
    </row>
    <row r="1012" spans="1:21" ht="60" x14ac:dyDescent="0.25">
      <c r="A1012" s="15" t="str">
        <v>Pendelton Senior and Family Services, Inc.</v>
      </c>
      <c r="B1012" s="15" t="str">
        <v>OAA Title IIIB Services</v>
      </c>
      <c r="C1012" s="15" t="str">
        <v>Information/Referral</v>
      </c>
      <c r="D1012" s="15" t="str">
        <v>None</v>
      </c>
      <c r="E1012" s="15" t="str">
        <v>None</v>
      </c>
      <c r="F1012" s="15" t="str">
        <v>None</v>
      </c>
      <c r="G1012" s="15" t="str">
        <v>Pendelton</v>
      </c>
      <c r="H1012" s="15" t="str">
        <v>*Required - Please Make a Selection*</v>
      </c>
      <c r="I1012" s="15" t="str">
        <v>http://www.wvseniorservices.gov/DocumentCenter/ProgramSpecificDocuments/tabid/92/Default.aspx</v>
      </c>
      <c r="U1012" s="3"/>
    </row>
    <row r="1013" spans="1:21" ht="60" x14ac:dyDescent="0.25">
      <c r="A1013" s="15" t="str">
        <v>Pendelton Senior and Family Services, Inc.</v>
      </c>
      <c r="B1013" s="15" t="str">
        <v>OAA Title IIIB Services</v>
      </c>
      <c r="C1013" s="15" t="str">
        <v>Legal</v>
      </c>
      <c r="D1013" s="15" t="str">
        <v>None</v>
      </c>
      <c r="E1013" s="15" t="str">
        <v>None</v>
      </c>
      <c r="F1013" s="15" t="str">
        <v>None</v>
      </c>
      <c r="G1013" s="15" t="str">
        <v>Pendelton</v>
      </c>
      <c r="H1013" s="15" t="str">
        <v>*Required - Please Make a Selection*</v>
      </c>
      <c r="I1013" s="15" t="str">
        <v>http://www.wvseniorservices.gov/DocumentCenter/ProgramSpecificDocuments/tabid/92/Default.aspx</v>
      </c>
      <c r="U1013" s="3"/>
    </row>
    <row r="1014" spans="1:21" ht="60" x14ac:dyDescent="0.25">
      <c r="A1014" s="15" t="str">
        <v>Pendelton Senior and Family Services, Inc.</v>
      </c>
      <c r="B1014" s="15" t="str">
        <v>OAA Title IIIB Services</v>
      </c>
      <c r="C1014" s="15" t="str">
        <v>Information/Referral</v>
      </c>
      <c r="D1014" s="15" t="str">
        <v>None</v>
      </c>
      <c r="E1014" s="15" t="str">
        <v>None</v>
      </c>
      <c r="F1014" s="15" t="str">
        <v>None</v>
      </c>
      <c r="G1014" s="15" t="str">
        <v>Pendelton</v>
      </c>
      <c r="H1014" s="15" t="str">
        <v>*Required - Please Make a Selection*</v>
      </c>
      <c r="I1014" s="15" t="str">
        <v>http://www.wvseniorservices.gov/DocumentCenter/ProgramSpecificDocuments/tabid/92/Default.aspx</v>
      </c>
      <c r="U1014" s="3"/>
    </row>
    <row r="1015" spans="1:21" ht="180" x14ac:dyDescent="0.25">
      <c r="A1015" s="15" t="str">
        <v>Pendelton Senior and Family Services, Inc.</v>
      </c>
      <c r="B1015" s="15" t="str">
        <v>OAA Title IIIB Services</v>
      </c>
      <c r="C1015" s="15" t="str">
        <v>Personal Care</v>
      </c>
      <c r="D1015" s="15" t="str">
        <v>Must complete Level 1, Level 2 and Level 3 of the SAEF. Must need “Much Assistance” or “Unable to Perform” in at least two (2) areas of ADLs on the SAEF to qualify for services.</v>
      </c>
      <c r="E101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15" s="15" t="str">
        <v>None</v>
      </c>
      <c r="G1015" s="15" t="str">
        <v>Pendelton</v>
      </c>
      <c r="H1015" s="15" t="str">
        <v>*Required - Please Make a Selection*</v>
      </c>
      <c r="I1015" s="15" t="str">
        <v>http://www.wvseniorservices.gov/DocumentCenter/ProgramSpecificDocuments/tabid/92/Default.aspx</v>
      </c>
      <c r="U1015" s="3"/>
    </row>
    <row r="1016" spans="1:21" ht="60" x14ac:dyDescent="0.25">
      <c r="A1016" s="15" t="str">
        <v>Pendelton Senior and Family Services, Inc.</v>
      </c>
      <c r="B1016" s="15" t="str">
        <v>OAA Title IIIB Services</v>
      </c>
      <c r="C1016" s="15" t="str">
        <v>Information/Referral</v>
      </c>
      <c r="D1016" s="15" t="str">
        <v>None</v>
      </c>
      <c r="E1016" s="15" t="str">
        <v>None</v>
      </c>
      <c r="F1016" s="15" t="str">
        <v>None</v>
      </c>
      <c r="G1016" s="15" t="str">
        <v>Pendelton</v>
      </c>
      <c r="H1016" s="15" t="str">
        <v>*Required - Please Make a Selection*</v>
      </c>
      <c r="I1016" s="15" t="str">
        <v>http://www.wvseniorservices.gov/DocumentCenter/ProgramSpecificDocuments/tabid/92/Default.aspx</v>
      </c>
      <c r="U1016" s="3"/>
    </row>
    <row r="1017" spans="1:21" ht="60" x14ac:dyDescent="0.25">
      <c r="A1017" s="15" t="str">
        <v>Pendelton Senior and Family Services, Inc.</v>
      </c>
      <c r="B1017" s="15" t="str">
        <v>OAA Title IIIB Services</v>
      </c>
      <c r="C1017" s="15" t="str">
        <v>Transportation</v>
      </c>
      <c r="D1017" s="15" t="str">
        <v>Must complete Level 1 of the SAEF</v>
      </c>
      <c r="E1017" s="15" t="str">
        <v>None</v>
      </c>
      <c r="F1017" s="15" t="str">
        <v>None</v>
      </c>
      <c r="G1017" s="15" t="str">
        <v>Pendelton</v>
      </c>
      <c r="H1017" s="15" t="str">
        <v>*Required - Please Make a Selection*</v>
      </c>
      <c r="I1017" s="15" t="str">
        <v>http://www.wvseniorservices.gov/DocumentCenter/ProgramSpecificDocuments/tabid/92/Default.aspx</v>
      </c>
      <c r="U1017" s="3"/>
    </row>
    <row r="1018" spans="1:21" ht="150" x14ac:dyDescent="0.25">
      <c r="A1018" s="15" t="str">
        <v>Pendelton Senior and Family Services, Inc.</v>
      </c>
      <c r="B1018" s="15" t="str">
        <v>OAA Title IIIC Nutrition Services</v>
      </c>
      <c r="C1018" s="15" t="str">
        <v>Nutrition - Congregate Meals</v>
      </c>
      <c r="D101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1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18" s="15" t="str">
        <v>None</v>
      </c>
      <c r="G1018" s="15" t="str">
        <v>Pendelton</v>
      </c>
      <c r="H1018" s="15" t="str">
        <v>*Required - Please Make a Selection*</v>
      </c>
      <c r="I1018" s="15" t="str">
        <v>http://www.wvseniorservices.gov/DocumentCenter/ProgramSpecificDocuments/tabid/92/Default.aspx</v>
      </c>
      <c r="U1018" s="3"/>
    </row>
    <row r="1019" spans="1:21" ht="360" x14ac:dyDescent="0.25">
      <c r="A1019" s="15" t="str">
        <v>Pendelton Senior and Family Services, Inc.</v>
      </c>
      <c r="B1019" s="15" t="str">
        <v>OAA Title IIIC Nutrition Services</v>
      </c>
      <c r="C1019" s="15" t="str">
        <v>Nutrition - Home Delivered Meals</v>
      </c>
      <c r="D101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1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19" s="15" t="str">
        <v>None</v>
      </c>
      <c r="G1019" s="15" t="str">
        <v>Pendelton</v>
      </c>
      <c r="H1019" s="15" t="str">
        <v>*Required - Please Make a Selection*</v>
      </c>
      <c r="I1019" s="15" t="str">
        <v>http://www.wvseniorservices.gov/DocumentCenter/ProgramSpecificDocuments/tabid/92/Default.aspx</v>
      </c>
      <c r="U1019" s="3"/>
    </row>
    <row r="1020" spans="1:21" ht="60" x14ac:dyDescent="0.25">
      <c r="A1020" s="15" t="str">
        <v>Pendelton Senior and Family Services, Inc.</v>
      </c>
      <c r="B1020" s="15" t="str">
        <v>OAA Title IIIC Nutrition Services</v>
      </c>
      <c r="C1020" s="15" t="str">
        <v>Nutrition - Education</v>
      </c>
      <c r="D1020" s="15" t="str">
        <v>A fully completed SAEF (the SAEF you completed for the meal service) is 
required.</v>
      </c>
      <c r="E1020" s="15" t="str">
        <v>None</v>
      </c>
      <c r="F1020" s="15" t="str">
        <v>None</v>
      </c>
      <c r="G1020" s="15" t="str">
        <v>Pendelton</v>
      </c>
      <c r="H1020" s="15" t="str">
        <v>*Required - Please Make a Selection*</v>
      </c>
      <c r="I1020" s="15" t="str">
        <v>http://www.wvseniorservices.gov/DocumentCenter/ProgramSpecificDocuments/tabid/92/Default.aspx</v>
      </c>
      <c r="U1020" s="3"/>
    </row>
    <row r="1021" spans="1:21" ht="60" x14ac:dyDescent="0.25">
      <c r="A1021" s="15" t="str">
        <v>Pendelton Senior and Family Services, Inc.</v>
      </c>
      <c r="B1021" s="15" t="str">
        <v>OAA Title IIID Evidence-Based Disease Prevention and Health Promotion Services</v>
      </c>
      <c r="C1021" s="15" t="str">
        <v>Group Physical Activity (Bingocize/Drums Alive/Tai Chi/Walk with Ease)</v>
      </c>
      <c r="D1021" s="15" t="str">
        <v>Must complete Level 1 of the SAEF</v>
      </c>
      <c r="E1021" s="15" t="str">
        <v>None</v>
      </c>
      <c r="F1021" s="15" t="str">
        <v>None</v>
      </c>
      <c r="G1021" s="15" t="str">
        <v>Pendelton</v>
      </c>
      <c r="H1021" s="15" t="str">
        <v>*Required - Please Make a Selection*</v>
      </c>
      <c r="I1021" s="15" t="str">
        <v>http://www.wvseniorservices.gov/DocumentCenter/ProgramSpecificDocuments/tabid/92/Default.aspx</v>
      </c>
      <c r="U1021" s="3"/>
    </row>
    <row r="1022" spans="1:21" ht="105" x14ac:dyDescent="0.25">
      <c r="A1022" s="15" t="str">
        <v>Preston County Senior Citizens, Inc. </v>
      </c>
      <c r="B1022" s="15" t="str">
        <v>LIGHTHOUSE IN-HOME SERVICES (includes LIFE LIGHTHOUSE SERVICES)</v>
      </c>
      <c r="C1022" s="15" t="str">
        <v>Personal Care, Food Assistance, Chore or Homemaker Services</v>
      </c>
      <c r="D1022" s="15" t="str">
        <v>2+ ADLs via assessment</v>
      </c>
      <c r="E102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22" s="15" t="str">
        <v>Lighthouse is designed to assist those seniors who have functional needs in their homes, but whose income or assets disqualify them for Medicaid services</v>
      </c>
      <c r="G1022" s="15" t="str">
        <v>Preston</v>
      </c>
      <c r="H1022" s="15" t="str">
        <v>*Required - Please Make a Selection*</v>
      </c>
      <c r="I1022" s="15" t="str">
        <v>http://www.wvseniorservices.gov/HelpatHome/Lighthouse/tabid/74/Default.aspx</v>
      </c>
      <c r="U1022" s="3"/>
    </row>
    <row r="1023" spans="1:21" ht="180" x14ac:dyDescent="0.25">
      <c r="A1023" s="15" t="str">
        <v>Preston County Senior Citizens, Inc. </v>
      </c>
      <c r="B1023" s="15" t="str">
        <v>OAA Title IIIB Services</v>
      </c>
      <c r="C1023" s="15" t="str">
        <v>Adult Day Care</v>
      </c>
      <c r="D1023" s="15" t="str">
        <v>Must complete Level 1, Level 2 and Level 3 of the SAEF. Must need “Much Assistance” or “Unable to Perform” in at least two (2) ADL/IADL areas on the SAEF to qualify for services.</v>
      </c>
      <c r="E102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23" s="15" t="str">
        <v>None</v>
      </c>
      <c r="G1023" s="15" t="str">
        <v>Preston</v>
      </c>
      <c r="H1023" s="15" t="str">
        <v>*Required - Please Make a Selection*</v>
      </c>
      <c r="I1023" s="15" t="str">
        <v>http://www.wvseniorservices.gov/DocumentCenter/ProgramSpecificDocuments/tabid/92/Default.aspx</v>
      </c>
      <c r="U1023" s="3"/>
    </row>
    <row r="1024" spans="1:21" ht="75" x14ac:dyDescent="0.25">
      <c r="A1024" s="15" t="str">
        <v>Preston County Senior Citizens, Inc. </v>
      </c>
      <c r="B1024" s="15" t="str">
        <v>OAA Title IIIB Services</v>
      </c>
      <c r="C1024" s="15" t="str">
        <v>Transportation</v>
      </c>
      <c r="D1024" s="15" t="str">
        <v>Must complete Level 1 and Level 2 of the SAEF. Must indicate the need for hands on assistance with transportation on the SAEF (Question: “Does the service recipient need hands on assistance with transportation?”, Level 2) to qualify for services.</v>
      </c>
      <c r="E1024" s="15" t="str">
        <v>None</v>
      </c>
      <c r="F1024" s="15" t="str">
        <v>None</v>
      </c>
      <c r="G1024" s="15" t="str">
        <v>Preston</v>
      </c>
      <c r="H1024" s="15" t="str">
        <v>*Required - Please Make a Selection*</v>
      </c>
      <c r="I1024" s="15" t="str">
        <v>http://www.wvseniorservices.gov/DocumentCenter/ProgramSpecificDocuments/tabid/92/Default.aspx</v>
      </c>
      <c r="U1024" s="3"/>
    </row>
    <row r="1025" spans="1:21" ht="45" x14ac:dyDescent="0.25">
      <c r="A1025" s="15" t="str">
        <v>Preston County Senior Citizens, Inc. </v>
      </c>
      <c r="B1025" s="15" t="str">
        <v>OAA Title IIIB Services</v>
      </c>
      <c r="C1025" s="15" t="str">
        <v>Group Support Activities</v>
      </c>
      <c r="D1025" s="15" t="str">
        <v>A fully completed SAEF (Level 1) is required to enter the service recipient in SAMS. Group client support is entered as a group service in SAMS.</v>
      </c>
      <c r="E1025" s="15" t="str">
        <v>None</v>
      </c>
      <c r="F1025" s="15" t="str">
        <v>None</v>
      </c>
      <c r="G1025" s="15" t="str">
        <v>Preston</v>
      </c>
      <c r="H1025" s="15" t="str">
        <v>*Required - Please Make a Selection*</v>
      </c>
      <c r="I1025" s="15" t="str">
        <v>http://www.wvseniorservices.gov/DocumentCenter/ProgramSpecificDocuments/tabid/92/Default.aspx</v>
      </c>
      <c r="U1025" s="3"/>
    </row>
    <row r="1026" spans="1:21" ht="180" x14ac:dyDescent="0.25">
      <c r="A1026" s="15" t="str">
        <v>Preston County Senior Citizens, Inc. </v>
      </c>
      <c r="B1026" s="15" t="str">
        <v>OAA Title IIIB Services</v>
      </c>
      <c r="C1026" s="15" t="str">
        <v>Chore or Homemaker Services</v>
      </c>
      <c r="D1026" s="15" t="str">
        <v>Must complete Level 1, Level 2 and Level 3 of the SAEF. Must need “Much Assistance” or “Unable to Perform” on IADL question #3, Shopping and/or IADL question #4, Light Housekeeping on the SAEF to qualify for services.</v>
      </c>
      <c r="E102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26" s="15" t="str">
        <v>None</v>
      </c>
      <c r="G1026" s="15" t="str">
        <v>Preston</v>
      </c>
      <c r="H1026" s="15" t="str">
        <v>*Required - Please Make a Selection*</v>
      </c>
      <c r="I1026" s="15" t="str">
        <v>http://www.wvseniorservices.gov/DocumentCenter/ProgramSpecificDocuments/tabid/92/Default.aspx</v>
      </c>
      <c r="U1026" s="3"/>
    </row>
    <row r="1027" spans="1:21" ht="45" x14ac:dyDescent="0.25">
      <c r="A1027" s="15" t="str">
        <v>Preston County Senior Citizens, Inc. </v>
      </c>
      <c r="B1027" s="15" t="str">
        <v>OAA Title IIIB Services</v>
      </c>
      <c r="C1027" s="15" t="str">
        <v>Case Coordination/Management/Person-Centered Planning</v>
      </c>
      <c r="D1027" s="15" t="str">
        <v>None</v>
      </c>
      <c r="E1027" s="15" t="str">
        <v>None</v>
      </c>
      <c r="F1027" s="15" t="str">
        <v>None</v>
      </c>
      <c r="G1027" s="15" t="str">
        <v>Preston</v>
      </c>
      <c r="H1027" s="15" t="str">
        <v>*Required - Please Make a Selection*</v>
      </c>
      <c r="I1027" s="15" t="str">
        <v>http://www.wvseniorservices.gov/DocumentCenter/ProgramSpecificDocuments/tabid/92/Default.aspx</v>
      </c>
      <c r="U1027" s="3"/>
    </row>
    <row r="1028" spans="1:21" ht="45" x14ac:dyDescent="0.25">
      <c r="A1028" s="15" t="str">
        <v>Preston County Senior Citizens, Inc. </v>
      </c>
      <c r="B1028" s="15" t="str">
        <v>OAA Title IIIB Services</v>
      </c>
      <c r="C1028" s="15" t="str">
        <v>Information/Referral</v>
      </c>
      <c r="D1028" s="15" t="str">
        <v>None</v>
      </c>
      <c r="E1028" s="15" t="str">
        <v>None</v>
      </c>
      <c r="F1028" s="15" t="str">
        <v>None</v>
      </c>
      <c r="G1028" s="15" t="str">
        <v>Preston</v>
      </c>
      <c r="H1028" s="15" t="str">
        <v>*Required - Please Make a Selection*</v>
      </c>
      <c r="I1028" s="15" t="str">
        <v>http://www.wvseniorservices.gov/DocumentCenter/ProgramSpecificDocuments/tabid/92/Default.aspx</v>
      </c>
      <c r="U1028" s="3"/>
    </row>
    <row r="1029" spans="1:21" ht="45" x14ac:dyDescent="0.25">
      <c r="A1029" s="15" t="str">
        <v>Preston County Senior Citizens, Inc. </v>
      </c>
      <c r="B1029" s="15" t="str">
        <v>OAA Title IIIB Services</v>
      </c>
      <c r="C1029" s="15" t="str">
        <v>Legal</v>
      </c>
      <c r="D1029" s="15" t="str">
        <v>None</v>
      </c>
      <c r="E1029" s="15" t="str">
        <v>None</v>
      </c>
      <c r="F1029" s="15" t="str">
        <v>None</v>
      </c>
      <c r="G1029" s="15" t="str">
        <v>Preston</v>
      </c>
      <c r="H1029" s="15" t="str">
        <v>*Required - Please Make a Selection*</v>
      </c>
      <c r="I1029" s="15" t="str">
        <v>http://www.wvseniorservices.gov/DocumentCenter/ProgramSpecificDocuments/tabid/92/Default.aspx</v>
      </c>
      <c r="U1029" s="3"/>
    </row>
    <row r="1030" spans="1:21" ht="45" x14ac:dyDescent="0.25">
      <c r="A1030" s="15" t="str">
        <v>Preston County Senior Citizens, Inc. </v>
      </c>
      <c r="B1030" s="15" t="str">
        <v>OAA Title IIIB Services</v>
      </c>
      <c r="C1030" s="15" t="str">
        <v>Information/Referral</v>
      </c>
      <c r="D1030" s="15" t="str">
        <v>None</v>
      </c>
      <c r="E1030" s="15" t="str">
        <v>None</v>
      </c>
      <c r="F1030" s="15" t="str">
        <v>None</v>
      </c>
      <c r="G1030" s="15" t="str">
        <v>Preston</v>
      </c>
      <c r="H1030" s="15" t="str">
        <v>*Required - Please Make a Selection*</v>
      </c>
      <c r="I1030" s="15" t="str">
        <v>http://www.wvseniorservices.gov/DocumentCenter/ProgramSpecificDocuments/tabid/92/Default.aspx</v>
      </c>
      <c r="U1030" s="3"/>
    </row>
    <row r="1031" spans="1:21" ht="180" x14ac:dyDescent="0.25">
      <c r="A1031" s="15" t="str">
        <v>Preston County Senior Citizens, Inc. </v>
      </c>
      <c r="B1031" s="15" t="str">
        <v>OAA Title IIIB Services</v>
      </c>
      <c r="C1031" s="15" t="str">
        <v>Personal Care</v>
      </c>
      <c r="D1031" s="15" t="str">
        <v>Must complete Level 1, Level 2 and Level 3 of the SAEF. Must need “Much Assistance” or “Unable to Perform” in at least two (2) areas of ADLs on the SAEF to qualify for services.</v>
      </c>
      <c r="E103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31" s="15" t="str">
        <v>None</v>
      </c>
      <c r="G1031" s="15" t="str">
        <v>Preston</v>
      </c>
      <c r="H1031" s="15" t="str">
        <v>*Required - Please Make a Selection*</v>
      </c>
      <c r="I1031" s="15" t="str">
        <v>http://www.wvseniorservices.gov/DocumentCenter/ProgramSpecificDocuments/tabid/92/Default.aspx</v>
      </c>
      <c r="U1031" s="3"/>
    </row>
    <row r="1032" spans="1:21" ht="45" x14ac:dyDescent="0.25">
      <c r="A1032" s="15" t="str">
        <v>Preston County Senior Citizens, Inc. </v>
      </c>
      <c r="B1032" s="15" t="str">
        <v>OAA Title IIIB Services</v>
      </c>
      <c r="C1032" s="15" t="str">
        <v>Information/Referral</v>
      </c>
      <c r="D1032" s="15" t="str">
        <v>None</v>
      </c>
      <c r="E1032" s="15" t="str">
        <v>None</v>
      </c>
      <c r="F1032" s="15" t="str">
        <v>None</v>
      </c>
      <c r="G1032" s="15" t="str">
        <v>Preston</v>
      </c>
      <c r="H1032" s="15" t="str">
        <v>*Required - Please Make a Selection*</v>
      </c>
      <c r="I1032" s="15" t="str">
        <v>http://www.wvseniorservices.gov/DocumentCenter/ProgramSpecificDocuments/tabid/92/Default.aspx</v>
      </c>
      <c r="U1032" s="3"/>
    </row>
    <row r="1033" spans="1:21" ht="45" x14ac:dyDescent="0.25">
      <c r="A1033" s="15" t="str">
        <v>Preston County Senior Citizens, Inc. </v>
      </c>
      <c r="B1033" s="15" t="str">
        <v>OAA Title IIIB Services</v>
      </c>
      <c r="C1033" s="15" t="str">
        <v>Transportation</v>
      </c>
      <c r="D1033" s="15" t="str">
        <v>Must complete Level 1 of the SAEF</v>
      </c>
      <c r="E1033" s="15" t="str">
        <v>None</v>
      </c>
      <c r="F1033" s="15" t="str">
        <v>None</v>
      </c>
      <c r="G1033" s="15" t="str">
        <v>Preston</v>
      </c>
      <c r="H1033" s="15" t="str">
        <v>*Required - Please Make a Selection*</v>
      </c>
      <c r="I1033" s="15" t="str">
        <v>http://www.wvseniorservices.gov/DocumentCenter/ProgramSpecificDocuments/tabid/92/Default.aspx</v>
      </c>
      <c r="U1033" s="3"/>
    </row>
    <row r="1034" spans="1:21" ht="150" x14ac:dyDescent="0.25">
      <c r="A1034" s="15" t="str">
        <v>Preston County Senior Citizens, Inc. </v>
      </c>
      <c r="B1034" s="15" t="str">
        <v>OAA Title IIIC Nutrition Services</v>
      </c>
      <c r="C1034" s="15" t="str">
        <v>Nutrition - Congregate Meals</v>
      </c>
      <c r="D103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3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34" s="15" t="str">
        <v>None</v>
      </c>
      <c r="G1034" s="15" t="str">
        <v>Preston</v>
      </c>
      <c r="H1034" s="15" t="str">
        <v>*Required - Please Make a Selection*</v>
      </c>
      <c r="I1034" s="15" t="str">
        <v>http://www.wvseniorservices.gov/DocumentCenter/ProgramSpecificDocuments/tabid/92/Default.aspx</v>
      </c>
      <c r="U1034" s="3"/>
    </row>
    <row r="1035" spans="1:21" ht="360" x14ac:dyDescent="0.25">
      <c r="A1035" s="15" t="str">
        <v>Preston County Senior Citizens, Inc. </v>
      </c>
      <c r="B1035" s="15" t="str">
        <v>OAA Title IIIC Nutrition Services</v>
      </c>
      <c r="C1035" s="15" t="str">
        <v>Nutrition - Home Delivered Meals</v>
      </c>
      <c r="D103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3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35" s="15" t="str">
        <v>None</v>
      </c>
      <c r="G1035" s="15" t="str">
        <v>Preston</v>
      </c>
      <c r="H1035" s="15" t="str">
        <v>*Required - Please Make a Selection*</v>
      </c>
      <c r="I1035" s="15" t="str">
        <v>http://www.wvseniorservices.gov/DocumentCenter/ProgramSpecificDocuments/tabid/92/Default.aspx</v>
      </c>
      <c r="U1035" s="3"/>
    </row>
    <row r="1036" spans="1:21" ht="45" x14ac:dyDescent="0.25">
      <c r="A1036" s="15" t="str">
        <v>Preston County Senior Citizens, Inc. </v>
      </c>
      <c r="B1036" s="15" t="str">
        <v>OAA Title IIIC Nutrition Services</v>
      </c>
      <c r="C1036" s="15" t="str">
        <v>Nutrition - Education</v>
      </c>
      <c r="D1036" s="15" t="str">
        <v>A fully completed SAEF (the SAEF you completed for the meal service) is 
required.</v>
      </c>
      <c r="E1036" s="15" t="str">
        <v>None</v>
      </c>
      <c r="F1036" s="15" t="str">
        <v>None</v>
      </c>
      <c r="G1036" s="15" t="str">
        <v>Preston</v>
      </c>
      <c r="H1036" s="15" t="str">
        <v>*Required - Please Make a Selection*</v>
      </c>
      <c r="I1036" s="15" t="str">
        <v>http://www.wvseniorservices.gov/DocumentCenter/ProgramSpecificDocuments/tabid/92/Default.aspx</v>
      </c>
      <c r="U1036" s="3"/>
    </row>
    <row r="1037" spans="1:21" ht="60" x14ac:dyDescent="0.25">
      <c r="A1037" s="15" t="str">
        <v>Preston County Senior Citizens, Inc. </v>
      </c>
      <c r="B1037" s="15" t="str">
        <v>OAA Title IIID Evidence-Based Disease Prevention and Health Promotion Services</v>
      </c>
      <c r="C1037" s="15" t="str">
        <v>Group Physical Activity (Bingocize/Drums Alive/Tai Chi/Walk with Ease)</v>
      </c>
      <c r="D1037" s="15" t="str">
        <v>Must complete Level 1 of the SAEF</v>
      </c>
      <c r="E1037" s="15" t="str">
        <v>None</v>
      </c>
      <c r="F1037" s="15" t="str">
        <v>None</v>
      </c>
      <c r="G1037" s="15" t="str">
        <v>Preston</v>
      </c>
      <c r="H1037" s="15" t="str">
        <v>*Required - Please Make a Selection*</v>
      </c>
      <c r="I1037" s="15" t="str">
        <v>http://www.wvseniorservices.gov/DocumentCenter/ProgramSpecificDocuments/tabid/92/Default.aspx</v>
      </c>
      <c r="U1037" s="3"/>
    </row>
    <row r="1038" spans="1:21" ht="105" x14ac:dyDescent="0.25">
      <c r="A1038" s="15" t="str">
        <v>Senior Life Services of Morgan County</v>
      </c>
      <c r="B1038" s="15" t="str">
        <v>LIGHTHOUSE IN-HOME SERVICES (includes LIFE LIGHTHOUSE SERVICES)</v>
      </c>
      <c r="C1038" s="15" t="str">
        <v>Personal Care, Food Assistance, Chore or Homemaker Services</v>
      </c>
      <c r="D1038" s="15" t="str">
        <v>2+ ADLs via assessment</v>
      </c>
      <c r="E103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38" s="15" t="str">
        <v>Lighthouse is designed to assist those seniors who have functional needs in their homes, but whose income or assets disqualify them for Medicaid services</v>
      </c>
      <c r="G1038" s="15" t="str">
        <v>Morgan</v>
      </c>
      <c r="H1038" s="15" t="str">
        <v>*Required - Please Make a Selection*</v>
      </c>
      <c r="I1038" s="15" t="str">
        <v>http://www.wvseniorservices.gov/HelpatHome/Lighthouse/tabid/74/Default.aspx</v>
      </c>
      <c r="U1038" s="3"/>
    </row>
    <row r="1039" spans="1:21" ht="75" x14ac:dyDescent="0.25">
      <c r="A1039" s="15" t="str">
        <v>Senior Life Services of Morgan County</v>
      </c>
      <c r="B1039" s="15" t="str">
        <v>OAA Title IIIB Services</v>
      </c>
      <c r="C1039" s="15" t="str">
        <v>Transportation</v>
      </c>
      <c r="D1039" s="15" t="str">
        <v>Must complete Level 1 and Level 2 of the SAEF. Must indicate the need for hands on assistance with transportation on the SAEF (Question: “Does the service recipient need hands on assistance with transportation?”, Level 2) to qualify for services.</v>
      </c>
      <c r="E1039" s="15" t="str">
        <v>None</v>
      </c>
      <c r="F1039" s="15" t="str">
        <v>None</v>
      </c>
      <c r="G1039" s="15" t="str">
        <v>Morgan</v>
      </c>
      <c r="H1039" s="15" t="str">
        <v>*Required - Please Make a Selection*</v>
      </c>
      <c r="I1039" s="15" t="str">
        <v>http://www.wvseniorservices.gov/DocumentCenter/ProgramSpecificDocuments/tabid/92/Default.aspx</v>
      </c>
      <c r="U1039" s="3"/>
    </row>
    <row r="1040" spans="1:21" ht="45" x14ac:dyDescent="0.25">
      <c r="A1040" s="15" t="str">
        <v>Senior Life Services of Morgan County</v>
      </c>
      <c r="B1040" s="15" t="str">
        <v>OAA Title IIIB Services</v>
      </c>
      <c r="C1040" s="15" t="str">
        <v>Group Support Activities</v>
      </c>
      <c r="D1040" s="15" t="str">
        <v>A fully completed SAEF (Level 1) is required to enter the service recipient in SAMS. Group client support is entered as a group service in SAMS.</v>
      </c>
      <c r="E1040" s="15" t="str">
        <v>None</v>
      </c>
      <c r="F1040" s="15" t="str">
        <v>None</v>
      </c>
      <c r="G1040" s="15" t="str">
        <v>Morgan</v>
      </c>
      <c r="H1040" s="15" t="str">
        <v>*Required - Please Make a Selection*</v>
      </c>
      <c r="I1040" s="15" t="str">
        <v>http://www.wvseniorservices.gov/DocumentCenter/ProgramSpecificDocuments/tabid/92/Default.aspx</v>
      </c>
      <c r="U1040" s="3"/>
    </row>
    <row r="1041" spans="1:21" ht="180" x14ac:dyDescent="0.25">
      <c r="A1041" s="15" t="str">
        <v>Senior Life Services of Morgan County</v>
      </c>
      <c r="B1041" s="15" t="str">
        <v>OAA Title IIIB Services</v>
      </c>
      <c r="C1041" s="15" t="str">
        <v>Chore or Homemaker Services</v>
      </c>
      <c r="D1041" s="15" t="str">
        <v>Must complete Level 1, Level 2 and Level 3 of the SAEF. Must need “Much Assistance” or “Unable to Perform” on IADL question #3, Shopping and/or IADL question #4, Light Housekeeping on the SAEF to qualify for services.</v>
      </c>
      <c r="E104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41" s="15" t="str">
        <v>None</v>
      </c>
      <c r="G1041" s="15" t="str">
        <v>Morgan</v>
      </c>
      <c r="H1041" s="15" t="str">
        <v>*Required - Please Make a Selection*</v>
      </c>
      <c r="I1041" s="15" t="str">
        <v>http://www.wvseniorservices.gov/DocumentCenter/ProgramSpecificDocuments/tabid/92/Default.aspx</v>
      </c>
      <c r="U1041" s="3"/>
    </row>
    <row r="1042" spans="1:21" ht="45" x14ac:dyDescent="0.25">
      <c r="A1042" s="15" t="str">
        <v>Senior Life Services of Morgan County</v>
      </c>
      <c r="B1042" s="15" t="str">
        <v>OAA Title IIIB Services</v>
      </c>
      <c r="C1042" s="15" t="str">
        <v>Case Coordination/Management/Person-Centered Planning</v>
      </c>
      <c r="D1042" s="15" t="str">
        <v>None</v>
      </c>
      <c r="E1042" s="15" t="str">
        <v>None</v>
      </c>
      <c r="F1042" s="15" t="str">
        <v>None</v>
      </c>
      <c r="G1042" s="15" t="str">
        <v>Morgan</v>
      </c>
      <c r="H1042" s="15" t="str">
        <v>*Required - Please Make a Selection*</v>
      </c>
      <c r="I1042" s="15" t="str">
        <v>http://www.wvseniorservices.gov/DocumentCenter/ProgramSpecificDocuments/tabid/92/Default.aspx</v>
      </c>
      <c r="U1042" s="3"/>
    </row>
    <row r="1043" spans="1:21" ht="45" x14ac:dyDescent="0.25">
      <c r="A1043" s="15" t="str">
        <v>Senior Life Services of Morgan County</v>
      </c>
      <c r="B1043" s="15" t="str">
        <v>OAA Title IIIB Services</v>
      </c>
      <c r="C1043" s="15" t="str">
        <v>Information/Referral</v>
      </c>
      <c r="D1043" s="15" t="str">
        <v>None</v>
      </c>
      <c r="E1043" s="15" t="str">
        <v>None</v>
      </c>
      <c r="F1043" s="15" t="str">
        <v>None</v>
      </c>
      <c r="G1043" s="15" t="str">
        <v>Morgan</v>
      </c>
      <c r="H1043" s="15" t="str">
        <v>*Required - Please Make a Selection*</v>
      </c>
      <c r="I1043" s="15" t="str">
        <v>http://www.wvseniorservices.gov/DocumentCenter/ProgramSpecificDocuments/tabid/92/Default.aspx</v>
      </c>
      <c r="U1043" s="3"/>
    </row>
    <row r="1044" spans="1:21" ht="45" x14ac:dyDescent="0.25">
      <c r="A1044" s="15" t="str">
        <v>Senior Life Services of Morgan County</v>
      </c>
      <c r="B1044" s="15" t="str">
        <v>OAA Title IIIB Services</v>
      </c>
      <c r="C1044" s="15" t="str">
        <v>Legal</v>
      </c>
      <c r="D1044" s="15" t="str">
        <v>None</v>
      </c>
      <c r="E1044" s="15" t="str">
        <v>None</v>
      </c>
      <c r="F1044" s="15" t="str">
        <v>None</v>
      </c>
      <c r="G1044" s="15" t="str">
        <v>Morgan</v>
      </c>
      <c r="H1044" s="15" t="str">
        <v>*Required - Please Make a Selection*</v>
      </c>
      <c r="I1044" s="15" t="str">
        <v>http://www.wvseniorservices.gov/DocumentCenter/ProgramSpecificDocuments/tabid/92/Default.aspx</v>
      </c>
      <c r="U1044" s="3"/>
    </row>
    <row r="1045" spans="1:21" ht="45" x14ac:dyDescent="0.25">
      <c r="A1045" s="15" t="str">
        <v>Senior Life Services of Morgan County</v>
      </c>
      <c r="B1045" s="15" t="str">
        <v>OAA Title IIIB Services</v>
      </c>
      <c r="C1045" s="15" t="str">
        <v>Information/Referral</v>
      </c>
      <c r="D1045" s="15" t="str">
        <v>None</v>
      </c>
      <c r="E1045" s="15" t="str">
        <v>None</v>
      </c>
      <c r="F1045" s="15" t="str">
        <v>None</v>
      </c>
      <c r="G1045" s="15" t="str">
        <v>Morgan</v>
      </c>
      <c r="H1045" s="15" t="str">
        <v>*Required - Please Make a Selection*</v>
      </c>
      <c r="I1045" s="15" t="str">
        <v>http://www.wvseniorservices.gov/DocumentCenter/ProgramSpecificDocuments/tabid/92/Default.aspx</v>
      </c>
      <c r="U1045" s="3"/>
    </row>
    <row r="1046" spans="1:21" ht="180" x14ac:dyDescent="0.25">
      <c r="A1046" s="15" t="str">
        <v>Senior Life Services of Morgan County</v>
      </c>
      <c r="B1046" s="15" t="str">
        <v>OAA Title IIIB Services</v>
      </c>
      <c r="C1046" s="15" t="str">
        <v>Personal Care</v>
      </c>
      <c r="D1046" s="15" t="str">
        <v>Must complete Level 1, Level 2 and Level 3 of the SAEF. Must need “Much Assistance” or “Unable to Perform” in at least two (2) areas of ADLs on the SAEF to qualify for services.</v>
      </c>
      <c r="E104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46" s="15" t="str">
        <v>None</v>
      </c>
      <c r="G1046" s="15" t="str">
        <v>Morgan</v>
      </c>
      <c r="H1046" s="15" t="str">
        <v>*Required - Please Make a Selection*</v>
      </c>
      <c r="I1046" s="15" t="str">
        <v>http://www.wvseniorservices.gov/DocumentCenter/ProgramSpecificDocuments/tabid/92/Default.aspx</v>
      </c>
      <c r="U1046" s="3"/>
    </row>
    <row r="1047" spans="1:21" ht="45" x14ac:dyDescent="0.25">
      <c r="A1047" s="15" t="str">
        <v>Senior Life Services of Morgan County</v>
      </c>
      <c r="B1047" s="15" t="str">
        <v>OAA Title IIIB Services</v>
      </c>
      <c r="C1047" s="15" t="str">
        <v>Information/Referral</v>
      </c>
      <c r="D1047" s="15" t="str">
        <v>None</v>
      </c>
      <c r="E1047" s="15" t="str">
        <v>None</v>
      </c>
      <c r="F1047" s="15" t="str">
        <v>None</v>
      </c>
      <c r="G1047" s="15" t="str">
        <v>Morgan</v>
      </c>
      <c r="H1047" s="15" t="str">
        <v>*Required - Please Make a Selection*</v>
      </c>
      <c r="I1047" s="15" t="str">
        <v>http://www.wvseniorservices.gov/DocumentCenter/ProgramSpecificDocuments/tabid/92/Default.aspx</v>
      </c>
      <c r="U1047" s="3"/>
    </row>
    <row r="1048" spans="1:21" ht="45" x14ac:dyDescent="0.25">
      <c r="A1048" s="15" t="str">
        <v>Senior Life Services of Morgan County</v>
      </c>
      <c r="B1048" s="15" t="str">
        <v>OAA Title IIIB Services</v>
      </c>
      <c r="C1048" s="15" t="str">
        <v>Transportation</v>
      </c>
      <c r="D1048" s="15" t="str">
        <v>Must complete Level 1 of the SAEF</v>
      </c>
      <c r="E1048" s="15" t="str">
        <v>None</v>
      </c>
      <c r="F1048" s="15" t="str">
        <v>None</v>
      </c>
      <c r="G1048" s="15" t="str">
        <v>Morgan</v>
      </c>
      <c r="H1048" s="15" t="str">
        <v>*Required - Please Make a Selection*</v>
      </c>
      <c r="I1048" s="15" t="str">
        <v>http://www.wvseniorservices.gov/DocumentCenter/ProgramSpecificDocuments/tabid/92/Default.aspx</v>
      </c>
      <c r="U1048" s="3"/>
    </row>
    <row r="1049" spans="1:21" ht="150" x14ac:dyDescent="0.25">
      <c r="A1049" s="15" t="str">
        <v>Senior Life Services of Morgan County</v>
      </c>
      <c r="B1049" s="15" t="str">
        <v>OAA Title IIIC Nutrition Services</v>
      </c>
      <c r="C1049" s="15" t="str">
        <v>Nutrition - Congregate Meals</v>
      </c>
      <c r="D1049"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4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49" s="15" t="str">
        <v>None</v>
      </c>
      <c r="G1049" s="15" t="str">
        <v>Morgan</v>
      </c>
      <c r="H1049" s="15" t="str">
        <v>*Required - Please Make a Selection*</v>
      </c>
      <c r="I1049" s="15" t="str">
        <v>http://www.wvseniorservices.gov/DocumentCenter/ProgramSpecificDocuments/tabid/92/Default.aspx</v>
      </c>
      <c r="U1049" s="3"/>
    </row>
    <row r="1050" spans="1:21" ht="360" x14ac:dyDescent="0.25">
      <c r="A1050" s="15" t="str">
        <v>Senior Life Services of Morgan County</v>
      </c>
      <c r="B1050" s="15" t="str">
        <v>OAA Title IIIC Nutrition Services</v>
      </c>
      <c r="C1050" s="15" t="str">
        <v>Nutrition - Home Delivered Meals</v>
      </c>
      <c r="D1050"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5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50" s="15" t="str">
        <v>None</v>
      </c>
      <c r="G1050" s="15" t="str">
        <v>Morgan</v>
      </c>
      <c r="H1050" s="15" t="str">
        <v>*Required - Please Make a Selection*</v>
      </c>
      <c r="I1050" s="15" t="str">
        <v>http://www.wvseniorservices.gov/DocumentCenter/ProgramSpecificDocuments/tabid/92/Default.aspx</v>
      </c>
      <c r="U1050" s="3"/>
    </row>
    <row r="1051" spans="1:21" ht="45" x14ac:dyDescent="0.25">
      <c r="A1051" s="15" t="str">
        <v>Senior Life Services of Morgan County</v>
      </c>
      <c r="B1051" s="15" t="str">
        <v>OAA Title IIIC Nutrition Services</v>
      </c>
      <c r="C1051" s="15" t="str">
        <v>Nutrition - Education</v>
      </c>
      <c r="D1051" s="15" t="str">
        <v>A fully completed SAEF (the SAEF you completed for the meal service) is 
required.</v>
      </c>
      <c r="E1051" s="15" t="str">
        <v>None</v>
      </c>
      <c r="F1051" s="15" t="str">
        <v>None</v>
      </c>
      <c r="G1051" s="15" t="str">
        <v>Morgan</v>
      </c>
      <c r="H1051" s="15" t="str">
        <v>*Required - Please Make a Selection*</v>
      </c>
      <c r="I1051" s="15" t="str">
        <v>http://www.wvseniorservices.gov/DocumentCenter/ProgramSpecificDocuments/tabid/92/Default.aspx</v>
      </c>
      <c r="U1051" s="3"/>
    </row>
    <row r="1052" spans="1:21" ht="60" x14ac:dyDescent="0.25">
      <c r="A1052" s="15" t="str">
        <v>Senior Life Services of Morgan County</v>
      </c>
      <c r="B1052" s="15" t="str">
        <v>OAA Title IIID Evidence-Based Disease Prevention and Health Promotion Services</v>
      </c>
      <c r="C1052" s="15" t="str">
        <v>Group Physical Activity (Bingocize/Drums Alive/Tai Chi/Walk with Ease)</v>
      </c>
      <c r="D1052" s="15" t="str">
        <v>Must complete Level 1 of the SAEF</v>
      </c>
      <c r="E1052" s="15" t="str">
        <v>None</v>
      </c>
      <c r="F1052" s="15" t="str">
        <v>None</v>
      </c>
      <c r="G1052" s="15" t="str">
        <v>Morgan</v>
      </c>
      <c r="H1052" s="15" t="str">
        <v>*Required - Please Make a Selection*</v>
      </c>
      <c r="I1052" s="15" t="str">
        <v>http://www.wvseniorservices.gov/DocumentCenter/ProgramSpecificDocuments/tabid/92/Default.aspx</v>
      </c>
      <c r="U1052" s="3"/>
    </row>
    <row r="1053" spans="1:21" ht="105" x14ac:dyDescent="0.25">
      <c r="A1053" s="15" t="str">
        <v>Taylor County Senior Citizens, Inc.</v>
      </c>
      <c r="B1053" s="15" t="str">
        <v>LIGHTHOUSE IN-HOME SERVICES (includes LIFE LIGHTHOUSE SERVICES)</v>
      </c>
      <c r="C1053" s="15" t="str">
        <v>Personal Care, Food Assistance, Chore or Homemaker Services</v>
      </c>
      <c r="D1053" s="15" t="str">
        <v>2+ ADLs via assessment</v>
      </c>
      <c r="E1053"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53" s="15" t="str">
        <v>Lighthouse is designed to assist those seniors who have functional needs in their homes, but whose income or assets disqualify them for Medicaid services</v>
      </c>
      <c r="G1053" s="15" t="str">
        <v>Taylor</v>
      </c>
      <c r="H1053" s="15" t="str">
        <v>*Required - Please Make a Selection*</v>
      </c>
      <c r="I1053" s="15" t="str">
        <v>http://www.wvseniorservices.gov/HelpatHome/Lighthouse/tabid/74/Default.aspx</v>
      </c>
      <c r="U1053" s="3"/>
    </row>
    <row r="1054" spans="1:21" ht="75" x14ac:dyDescent="0.25">
      <c r="A1054" s="15" t="str">
        <v>Taylor County Senior Citizens, Inc.</v>
      </c>
      <c r="B1054" s="15" t="str">
        <v>OAA Title IIIB Services</v>
      </c>
      <c r="C1054" s="15" t="str">
        <v>Transportation</v>
      </c>
      <c r="D1054" s="15" t="str">
        <v>Must complete Level 1 and Level 2 of the SAEF. Must indicate the need for hands on assistance with transportation on the SAEF (Question: “Does the service recipient need hands on assistance with transportation?”, Level 2) to qualify for services.</v>
      </c>
      <c r="E1054" s="15" t="str">
        <v>None</v>
      </c>
      <c r="F1054" s="15" t="str">
        <v>None</v>
      </c>
      <c r="G1054" s="15" t="str">
        <v>Taylor</v>
      </c>
      <c r="H1054" s="15" t="str">
        <v>*Required - Please Make a Selection*</v>
      </c>
      <c r="I1054" s="15" t="str">
        <v>http://www.wvseniorservices.gov/DocumentCenter/ProgramSpecificDocuments/tabid/92/Default.aspx</v>
      </c>
      <c r="U1054" s="3"/>
    </row>
    <row r="1055" spans="1:21" ht="45" x14ac:dyDescent="0.25">
      <c r="A1055" s="15" t="str">
        <v>Taylor County Senior Citizens, Inc.</v>
      </c>
      <c r="B1055" s="15" t="str">
        <v>OAA Title IIIB Services</v>
      </c>
      <c r="C1055" s="15" t="str">
        <v>Group Support Activities</v>
      </c>
      <c r="D1055" s="15" t="str">
        <v>A fully completed SAEF (Level 1) is required to enter the service recipient in SAMS. Group client support is entered as a group service in SAMS.</v>
      </c>
      <c r="E1055" s="15" t="str">
        <v>None</v>
      </c>
      <c r="F1055" s="15" t="str">
        <v>None</v>
      </c>
      <c r="G1055" s="15" t="str">
        <v>Taylor</v>
      </c>
      <c r="H1055" s="15" t="str">
        <v>*Required - Please Make a Selection*</v>
      </c>
      <c r="I1055" s="15" t="str">
        <v>http://www.wvseniorservices.gov/DocumentCenter/ProgramSpecificDocuments/tabid/92/Default.aspx</v>
      </c>
      <c r="U1055" s="3"/>
    </row>
    <row r="1056" spans="1:21" ht="180" x14ac:dyDescent="0.25">
      <c r="A1056" s="15" t="str">
        <v>Taylor County Senior Citizens, Inc.</v>
      </c>
      <c r="B1056" s="15" t="str">
        <v>OAA Title IIIB Services</v>
      </c>
      <c r="C1056" s="15" t="str">
        <v>Chore or Homemaker Services</v>
      </c>
      <c r="D1056" s="15" t="str">
        <v>Must complete Level 1, Level 2 and Level 3 of the SAEF. Must need “Much Assistance” or “Unable to Perform” on IADL question #3, Shopping and/or IADL question #4, Light Housekeeping on the SAEF to qualify for services.</v>
      </c>
      <c r="E105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56" s="15" t="str">
        <v>None</v>
      </c>
      <c r="G1056" s="15" t="str">
        <v>Taylor</v>
      </c>
      <c r="H1056" s="15" t="str">
        <v>*Required - Please Make a Selection*</v>
      </c>
      <c r="I1056" s="15" t="str">
        <v>http://www.wvseniorservices.gov/DocumentCenter/ProgramSpecificDocuments/tabid/92/Default.aspx</v>
      </c>
      <c r="U1056" s="3"/>
    </row>
    <row r="1057" spans="1:21" ht="45" x14ac:dyDescent="0.25">
      <c r="A1057" s="15" t="str">
        <v>Taylor County Senior Citizens, Inc.</v>
      </c>
      <c r="B1057" s="15" t="str">
        <v>OAA Title IIIB Services</v>
      </c>
      <c r="C1057" s="15" t="str">
        <v>Case Coordination/Management/Person-Centered Planning</v>
      </c>
      <c r="D1057" s="15" t="str">
        <v>None</v>
      </c>
      <c r="E1057" s="15" t="str">
        <v>None</v>
      </c>
      <c r="F1057" s="15" t="str">
        <v>None</v>
      </c>
      <c r="G1057" s="15" t="str">
        <v>Taylor</v>
      </c>
      <c r="H1057" s="15" t="str">
        <v>*Required - Please Make a Selection*</v>
      </c>
      <c r="I1057" s="15" t="str">
        <v>http://www.wvseniorservices.gov/DocumentCenter/ProgramSpecificDocuments/tabid/92/Default.aspx</v>
      </c>
      <c r="U1057" s="3"/>
    </row>
    <row r="1058" spans="1:21" ht="45" x14ac:dyDescent="0.25">
      <c r="A1058" s="15" t="str">
        <v>Taylor County Senior Citizens, Inc.</v>
      </c>
      <c r="B1058" s="15" t="str">
        <v>OAA Title IIIB Services</v>
      </c>
      <c r="C1058" s="15" t="str">
        <v>Information/Referral</v>
      </c>
      <c r="D1058" s="15" t="str">
        <v>None</v>
      </c>
      <c r="E1058" s="15" t="str">
        <v>None</v>
      </c>
      <c r="F1058" s="15" t="str">
        <v>None</v>
      </c>
      <c r="G1058" s="15" t="str">
        <v>Taylor</v>
      </c>
      <c r="H1058" s="15" t="str">
        <v>*Required - Please Make a Selection*</v>
      </c>
      <c r="I1058" s="15" t="str">
        <v>http://www.wvseniorservices.gov/DocumentCenter/ProgramSpecificDocuments/tabid/92/Default.aspx</v>
      </c>
      <c r="U1058" s="3"/>
    </row>
    <row r="1059" spans="1:21" ht="45" x14ac:dyDescent="0.25">
      <c r="A1059" s="15" t="str">
        <v>Taylor County Senior Citizens, Inc.</v>
      </c>
      <c r="B1059" s="15" t="str">
        <v>OAA Title IIIB Services</v>
      </c>
      <c r="C1059" s="15" t="str">
        <v>Legal</v>
      </c>
      <c r="D1059" s="15" t="str">
        <v>None</v>
      </c>
      <c r="E1059" s="15" t="str">
        <v>None</v>
      </c>
      <c r="F1059" s="15" t="str">
        <v>None</v>
      </c>
      <c r="G1059" s="15" t="str">
        <v>Taylor</v>
      </c>
      <c r="H1059" s="15" t="str">
        <v>*Required - Please Make a Selection*</v>
      </c>
      <c r="I1059" s="15" t="str">
        <v>http://www.wvseniorservices.gov/DocumentCenter/ProgramSpecificDocuments/tabid/92/Default.aspx</v>
      </c>
      <c r="U1059" s="3"/>
    </row>
    <row r="1060" spans="1:21" ht="45" x14ac:dyDescent="0.25">
      <c r="A1060" s="15" t="str">
        <v>Taylor County Senior Citizens, Inc.</v>
      </c>
      <c r="B1060" s="15" t="str">
        <v>OAA Title IIIB Services</v>
      </c>
      <c r="C1060" s="15" t="str">
        <v>Information/Referral</v>
      </c>
      <c r="D1060" s="15" t="str">
        <v>None</v>
      </c>
      <c r="E1060" s="15" t="str">
        <v>None</v>
      </c>
      <c r="F1060" s="15" t="str">
        <v>None</v>
      </c>
      <c r="G1060" s="15" t="str">
        <v>Taylor</v>
      </c>
      <c r="H1060" s="15" t="str">
        <v>*Required - Please Make a Selection*</v>
      </c>
      <c r="I1060" s="15" t="str">
        <v>http://www.wvseniorservices.gov/DocumentCenter/ProgramSpecificDocuments/tabid/92/Default.aspx</v>
      </c>
      <c r="U1060" s="3"/>
    </row>
    <row r="1061" spans="1:21" ht="180" x14ac:dyDescent="0.25">
      <c r="A1061" s="15" t="str">
        <v>Taylor County Senior Citizens, Inc.</v>
      </c>
      <c r="B1061" s="15" t="str">
        <v>OAA Title IIIB Services</v>
      </c>
      <c r="C1061" s="15" t="str">
        <v>Personal Care</v>
      </c>
      <c r="D1061" s="15" t="str">
        <v>Must complete Level 1, Level 2 and Level 3 of the SAEF. Must need “Much Assistance” or “Unable to Perform” in at least two (2) areas of ADLs on the SAEF to qualify for services.</v>
      </c>
      <c r="E106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61" s="15" t="str">
        <v>None</v>
      </c>
      <c r="G1061" s="15" t="str">
        <v>Taylor</v>
      </c>
      <c r="H1061" s="15" t="str">
        <v>*Required - Please Make a Selection*</v>
      </c>
      <c r="I1061" s="15" t="str">
        <v>http://www.wvseniorservices.gov/DocumentCenter/ProgramSpecificDocuments/tabid/92/Default.aspx</v>
      </c>
      <c r="U1061" s="3"/>
    </row>
    <row r="1062" spans="1:21" ht="45" x14ac:dyDescent="0.25">
      <c r="A1062" s="15" t="str">
        <v>Taylor County Senior Citizens, Inc.</v>
      </c>
      <c r="B1062" s="15" t="str">
        <v>OAA Title IIIB Services</v>
      </c>
      <c r="C1062" s="15" t="str">
        <v>Information/Referral</v>
      </c>
      <c r="D1062" s="15" t="str">
        <v>None</v>
      </c>
      <c r="E1062" s="15" t="str">
        <v>None</v>
      </c>
      <c r="F1062" s="15" t="str">
        <v>None</v>
      </c>
      <c r="G1062" s="15" t="str">
        <v>Taylor</v>
      </c>
      <c r="H1062" s="15" t="str">
        <v>*Required - Please Make a Selection*</v>
      </c>
      <c r="I1062" s="15" t="str">
        <v>http://www.wvseniorservices.gov/DocumentCenter/ProgramSpecificDocuments/tabid/92/Default.aspx</v>
      </c>
      <c r="U1062" s="3"/>
    </row>
    <row r="1063" spans="1:21" ht="45" x14ac:dyDescent="0.25">
      <c r="A1063" s="15" t="str">
        <v>Taylor County Senior Citizens, Inc.</v>
      </c>
      <c r="B1063" s="15" t="str">
        <v>OAA Title IIIB Services</v>
      </c>
      <c r="C1063" s="15" t="str">
        <v>Transportation</v>
      </c>
      <c r="D1063" s="15" t="str">
        <v>Must complete Level 1 of the SAEF</v>
      </c>
      <c r="E1063" s="15" t="str">
        <v>None</v>
      </c>
      <c r="F1063" s="15" t="str">
        <v>None</v>
      </c>
      <c r="G1063" s="15" t="str">
        <v>Taylor</v>
      </c>
      <c r="H1063" s="15" t="str">
        <v>*Required - Please Make a Selection*</v>
      </c>
      <c r="I1063" s="15" t="str">
        <v>http://www.wvseniorservices.gov/DocumentCenter/ProgramSpecificDocuments/tabid/92/Default.aspx</v>
      </c>
      <c r="U1063" s="3"/>
    </row>
    <row r="1064" spans="1:21" ht="150" x14ac:dyDescent="0.25">
      <c r="A1064" s="15" t="str">
        <v>Taylor County Senior Citizens, Inc.</v>
      </c>
      <c r="B1064" s="15" t="str">
        <v>OAA Title IIIC Nutrition Services</v>
      </c>
      <c r="C1064" s="15" t="str">
        <v>Nutrition - Congregate Meals</v>
      </c>
      <c r="D106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6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64" s="15" t="str">
        <v>None</v>
      </c>
      <c r="G1064" s="15" t="str">
        <v>Taylor</v>
      </c>
      <c r="H1064" s="15" t="str">
        <v>*Required - Please Make a Selection*</v>
      </c>
      <c r="I1064" s="15" t="str">
        <v>http://www.wvseniorservices.gov/DocumentCenter/ProgramSpecificDocuments/tabid/92/Default.aspx</v>
      </c>
      <c r="U1064" s="3"/>
    </row>
    <row r="1065" spans="1:21" ht="360" x14ac:dyDescent="0.25">
      <c r="A1065" s="15" t="str">
        <v>Taylor County Senior Citizens, Inc.</v>
      </c>
      <c r="B1065" s="15" t="str">
        <v>OAA Title IIIC Nutrition Services</v>
      </c>
      <c r="C1065" s="15" t="str">
        <v>Nutrition - Home Delivered Meals</v>
      </c>
      <c r="D106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6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65" s="15" t="str">
        <v>None</v>
      </c>
      <c r="G1065" s="15" t="str">
        <v>Taylor</v>
      </c>
      <c r="H1065" s="15" t="str">
        <v>*Required - Please Make a Selection*</v>
      </c>
      <c r="I1065" s="15" t="str">
        <v>http://www.wvseniorservices.gov/DocumentCenter/ProgramSpecificDocuments/tabid/92/Default.aspx</v>
      </c>
      <c r="U1065" s="3"/>
    </row>
    <row r="1066" spans="1:21" ht="45" x14ac:dyDescent="0.25">
      <c r="A1066" s="15" t="str">
        <v>Taylor County Senior Citizens, Inc.</v>
      </c>
      <c r="B1066" s="15" t="str">
        <v>OAA Title IIIC Nutrition Services</v>
      </c>
      <c r="C1066" s="15" t="str">
        <v>Nutrition - Education</v>
      </c>
      <c r="D1066" s="15" t="str">
        <v>A fully completed SAEF (the SAEF you completed for the meal service) is 
required.</v>
      </c>
      <c r="E1066" s="15" t="str">
        <v>None</v>
      </c>
      <c r="F1066" s="15" t="str">
        <v>None</v>
      </c>
      <c r="G1066" s="15" t="str">
        <v>Taylor</v>
      </c>
      <c r="H1066" s="15" t="str">
        <v>*Required - Please Make a Selection*</v>
      </c>
      <c r="I1066" s="15" t="str">
        <v>http://www.wvseniorservices.gov/DocumentCenter/ProgramSpecificDocuments/tabid/92/Default.aspx</v>
      </c>
      <c r="U1066" s="3"/>
    </row>
    <row r="1067" spans="1:21" ht="105" x14ac:dyDescent="0.25">
      <c r="A1067" s="15" t="str">
        <v>The Committee on Aging for Randolph County, Inc. </v>
      </c>
      <c r="B1067" s="15" t="str">
        <v>LIGHTHOUSE IN-HOME SERVICES (includes LIFE LIGHTHOUSE SERVICES)</v>
      </c>
      <c r="C1067" s="15" t="str">
        <v>Personal Care, Food Assistance, Chore or Homemaker Services</v>
      </c>
      <c r="D1067" s="15" t="str">
        <v>2+ ADLs via assessment</v>
      </c>
      <c r="E1067"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67" s="15" t="str">
        <v>Lighthouse is designed to assist those seniors who have functional needs in their homes, but whose income or assets disqualify them for Medicaid services</v>
      </c>
      <c r="G1067" s="15" t="str">
        <v>Randolph</v>
      </c>
      <c r="H1067" s="15" t="str">
        <v>*Required - Please Make a Selection*</v>
      </c>
      <c r="I1067" s="15" t="str">
        <v>http://www.wvseniorservices.gov/HelpatHome/Lighthouse/tabid/74/Default.aspx</v>
      </c>
      <c r="U1067" s="3"/>
    </row>
    <row r="1068" spans="1:21" ht="75" x14ac:dyDescent="0.25">
      <c r="A1068" s="15" t="str">
        <v>The Committee on Aging for Randolph County, Inc. </v>
      </c>
      <c r="B1068" s="15" t="str">
        <v>OAA Title IIIB Services</v>
      </c>
      <c r="C1068" s="15" t="str">
        <v>Transportation</v>
      </c>
      <c r="D1068" s="15" t="str">
        <v>Must complete Level 1 and Level 2 of the SAEF. Must indicate the need for hands on assistance with transportation on the SAEF (Question: “Does the service recipient need hands on assistance with transportation?”, Level 2) to qualify for services.</v>
      </c>
      <c r="E1068" s="15" t="str">
        <v>None</v>
      </c>
      <c r="F1068" s="15" t="str">
        <v>None</v>
      </c>
      <c r="G1068" s="15" t="str">
        <v>Randolph</v>
      </c>
      <c r="H1068" s="15" t="str">
        <v>*Required - Please Make a Selection*</v>
      </c>
      <c r="I1068" s="15" t="str">
        <v>http://www.wvseniorservices.gov/DocumentCenter/ProgramSpecificDocuments/tabid/92/Default.aspx</v>
      </c>
      <c r="U1068" s="3"/>
    </row>
    <row r="1069" spans="1:21" ht="60" x14ac:dyDescent="0.25">
      <c r="A1069" s="15" t="str">
        <v>The Committee on Aging for Randolph County, Inc. </v>
      </c>
      <c r="B1069" s="15" t="str">
        <v>OAA Title IIIB Services</v>
      </c>
      <c r="C1069" s="15" t="str">
        <v>Group Support Activities</v>
      </c>
      <c r="D1069" s="15" t="str">
        <v>A fully completed SAEF (Level 1) is required to enter the service recipient in SAMS. Group client support is entered as a group service in SAMS.</v>
      </c>
      <c r="E1069" s="15" t="str">
        <v>None</v>
      </c>
      <c r="F1069" s="15" t="str">
        <v>None</v>
      </c>
      <c r="G1069" s="15" t="str">
        <v>Randolph</v>
      </c>
      <c r="H1069" s="15" t="str">
        <v>*Required - Please Make a Selection*</v>
      </c>
      <c r="I1069" s="15" t="str">
        <v>http://www.wvseniorservices.gov/DocumentCenter/ProgramSpecificDocuments/tabid/92/Default.aspx</v>
      </c>
      <c r="U1069" s="3"/>
    </row>
    <row r="1070" spans="1:21" ht="180" x14ac:dyDescent="0.25">
      <c r="A1070" s="15" t="str">
        <v>The Committee on Aging for Randolph County, Inc. </v>
      </c>
      <c r="B1070" s="15" t="str">
        <v>OAA Title IIIB Services</v>
      </c>
      <c r="C1070" s="15" t="str">
        <v>Chore or Homemaker Services</v>
      </c>
      <c r="D1070" s="15" t="str">
        <v>Must complete Level 1, Level 2 and Level 3 of the SAEF. Must need “Much Assistance” or “Unable to Perform” on IADL question #3, Shopping and/or IADL question #4, Light Housekeeping on the SAEF to qualify for services.</v>
      </c>
      <c r="E107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70" s="15" t="str">
        <v>None</v>
      </c>
      <c r="G1070" s="15" t="str">
        <v>Randolph</v>
      </c>
      <c r="H1070" s="15" t="str">
        <v>*Required - Please Make a Selection*</v>
      </c>
      <c r="I1070" s="15" t="str">
        <v>http://www.wvseniorservices.gov/DocumentCenter/ProgramSpecificDocuments/tabid/92/Default.aspx</v>
      </c>
      <c r="U1070" s="3"/>
    </row>
    <row r="1071" spans="1:21" ht="60" x14ac:dyDescent="0.25">
      <c r="A1071" s="15" t="str">
        <v>The Committee on Aging for Randolph County, Inc. </v>
      </c>
      <c r="B1071" s="15" t="str">
        <v>OAA Title IIIB Services</v>
      </c>
      <c r="C1071" s="15" t="str">
        <v>Case Coordination/Management/Person-Centered Planning</v>
      </c>
      <c r="D1071" s="15" t="str">
        <v>None</v>
      </c>
      <c r="E1071" s="15" t="str">
        <v>None</v>
      </c>
      <c r="F1071" s="15" t="str">
        <v>None</v>
      </c>
      <c r="G1071" s="15" t="str">
        <v>Randolph</v>
      </c>
      <c r="H1071" s="15" t="str">
        <v>*Required - Please Make a Selection*</v>
      </c>
      <c r="I1071" s="15" t="str">
        <v>http://www.wvseniorservices.gov/DocumentCenter/ProgramSpecificDocuments/tabid/92/Default.aspx</v>
      </c>
      <c r="U1071" s="3"/>
    </row>
    <row r="1072" spans="1:21" ht="60" x14ac:dyDescent="0.25">
      <c r="A1072" s="15" t="str">
        <v>The Committee on Aging for Randolph County, Inc. </v>
      </c>
      <c r="B1072" s="15" t="str">
        <v>OAA Title IIIB Services</v>
      </c>
      <c r="C1072" s="15" t="str">
        <v>Information/Referral</v>
      </c>
      <c r="D1072" s="15" t="str">
        <v>None</v>
      </c>
      <c r="E1072" s="15" t="str">
        <v>None</v>
      </c>
      <c r="F1072" s="15" t="str">
        <v>None</v>
      </c>
      <c r="G1072" s="15" t="str">
        <v>Randolph</v>
      </c>
      <c r="H1072" s="15" t="str">
        <v>*Required - Please Make a Selection*</v>
      </c>
      <c r="I1072" s="15" t="str">
        <v>http://www.wvseniorservices.gov/DocumentCenter/ProgramSpecificDocuments/tabid/92/Default.aspx</v>
      </c>
      <c r="U1072" s="3"/>
    </row>
    <row r="1073" spans="1:21" ht="60" x14ac:dyDescent="0.25">
      <c r="A1073" s="15" t="str">
        <v>The Committee on Aging for Randolph County, Inc. </v>
      </c>
      <c r="B1073" s="15" t="str">
        <v>OAA Title IIIB Services</v>
      </c>
      <c r="C1073" s="15" t="str">
        <v>Legal</v>
      </c>
      <c r="D1073" s="15" t="str">
        <v>None</v>
      </c>
      <c r="E1073" s="15" t="str">
        <v>None</v>
      </c>
      <c r="F1073" s="15" t="str">
        <v>None</v>
      </c>
      <c r="G1073" s="15" t="str">
        <v>Randolph</v>
      </c>
      <c r="H1073" s="15" t="str">
        <v>*Required - Please Make a Selection*</v>
      </c>
      <c r="I1073" s="15" t="str">
        <v>http://www.wvseniorservices.gov/DocumentCenter/ProgramSpecificDocuments/tabid/92/Default.aspx</v>
      </c>
      <c r="U1073" s="3"/>
    </row>
    <row r="1074" spans="1:21" ht="60" x14ac:dyDescent="0.25">
      <c r="A1074" s="15" t="str">
        <v>The Committee on Aging for Randolph County, Inc. </v>
      </c>
      <c r="B1074" s="15" t="str">
        <v>OAA Title IIIB Services</v>
      </c>
      <c r="C1074" s="15" t="str">
        <v>Information/Referral</v>
      </c>
      <c r="D1074" s="15" t="str">
        <v>None</v>
      </c>
      <c r="E1074" s="15" t="str">
        <v>None</v>
      </c>
      <c r="F1074" s="15" t="str">
        <v>None</v>
      </c>
      <c r="G1074" s="15" t="str">
        <v>Randolph</v>
      </c>
      <c r="H1074" s="15" t="str">
        <v>*Required - Please Make a Selection*</v>
      </c>
      <c r="I1074" s="15" t="str">
        <v>http://www.wvseniorservices.gov/DocumentCenter/ProgramSpecificDocuments/tabid/92/Default.aspx</v>
      </c>
      <c r="U1074" s="3"/>
    </row>
    <row r="1075" spans="1:21" ht="180" x14ac:dyDescent="0.25">
      <c r="A1075" s="15" t="str">
        <v>The Committee on Aging for Randolph County, Inc. </v>
      </c>
      <c r="B1075" s="15" t="str">
        <v>OAA Title IIIB Services</v>
      </c>
      <c r="C1075" s="15" t="str">
        <v>Personal Care</v>
      </c>
      <c r="D1075" s="15" t="str">
        <v>Must complete Level 1, Level 2 and Level 3 of the SAEF. Must need “Much Assistance” or “Unable to Perform” in at least two (2) areas of ADLs on the SAEF to qualify for services.</v>
      </c>
      <c r="E107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75" s="15" t="str">
        <v>None</v>
      </c>
      <c r="G1075" s="15" t="str">
        <v>Randolph</v>
      </c>
      <c r="H1075" s="15" t="str">
        <v>*Required - Please Make a Selection*</v>
      </c>
      <c r="I1075" s="15" t="str">
        <v>http://www.wvseniorservices.gov/DocumentCenter/ProgramSpecificDocuments/tabid/92/Default.aspx</v>
      </c>
      <c r="U1075" s="3"/>
    </row>
    <row r="1076" spans="1:21" ht="60" x14ac:dyDescent="0.25">
      <c r="A1076" s="15" t="str">
        <v>The Committee on Aging for Randolph County, Inc. </v>
      </c>
      <c r="B1076" s="15" t="str">
        <v>OAA Title IIIB Services</v>
      </c>
      <c r="C1076" s="15" t="str">
        <v>Information/Referral</v>
      </c>
      <c r="D1076" s="15" t="str">
        <v>None</v>
      </c>
      <c r="E1076" s="15" t="str">
        <v>None</v>
      </c>
      <c r="F1076" s="15" t="str">
        <v>None</v>
      </c>
      <c r="G1076" s="15" t="str">
        <v>Randolph</v>
      </c>
      <c r="H1076" s="15" t="str">
        <v>*Required - Please Make a Selection*</v>
      </c>
      <c r="I1076" s="15" t="str">
        <v>http://www.wvseniorservices.gov/DocumentCenter/ProgramSpecificDocuments/tabid/92/Default.aspx</v>
      </c>
      <c r="U1076" s="3"/>
    </row>
    <row r="1077" spans="1:21" ht="60" x14ac:dyDescent="0.25">
      <c r="A1077" s="15" t="str">
        <v>The Committee on Aging for Randolph County, Inc. </v>
      </c>
      <c r="B1077" s="15" t="str">
        <v>OAA Title IIIB Services</v>
      </c>
      <c r="C1077" s="15" t="str">
        <v>Transportation</v>
      </c>
      <c r="D1077" s="15" t="str">
        <v>Must complete Level 1 of the SAEF</v>
      </c>
      <c r="E1077" s="15" t="str">
        <v>None</v>
      </c>
      <c r="F1077" s="15" t="str">
        <v>None</v>
      </c>
      <c r="G1077" s="15" t="str">
        <v>Randolph</v>
      </c>
      <c r="H1077" s="15" t="str">
        <v>*Required - Please Make a Selection*</v>
      </c>
      <c r="I1077" s="15" t="str">
        <v>http://www.wvseniorservices.gov/DocumentCenter/ProgramSpecificDocuments/tabid/92/Default.aspx</v>
      </c>
      <c r="U1077" s="3"/>
    </row>
    <row r="1078" spans="1:21" ht="150" x14ac:dyDescent="0.25">
      <c r="A1078" s="15" t="str">
        <v>The Committee on Aging for Randolph County, Inc. </v>
      </c>
      <c r="B1078" s="15" t="str">
        <v>OAA Title IIIC Nutrition Services</v>
      </c>
      <c r="C1078" s="15" t="str">
        <v>Nutrition - Congregate Meals</v>
      </c>
      <c r="D107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7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78" s="15" t="str">
        <v>None</v>
      </c>
      <c r="G1078" s="15" t="str">
        <v>Randolph</v>
      </c>
      <c r="H1078" s="15" t="str">
        <v>*Required - Please Make a Selection*</v>
      </c>
      <c r="I1078" s="15" t="str">
        <v>http://www.wvseniorservices.gov/DocumentCenter/ProgramSpecificDocuments/tabid/92/Default.aspx</v>
      </c>
      <c r="U1078" s="3"/>
    </row>
    <row r="1079" spans="1:21" ht="360" x14ac:dyDescent="0.25">
      <c r="A1079" s="15" t="str">
        <v>The Committee on Aging for Randolph County, Inc. </v>
      </c>
      <c r="B1079" s="15" t="str">
        <v>OAA Title IIIC Nutrition Services</v>
      </c>
      <c r="C1079" s="15" t="str">
        <v>Nutrition - Home Delivered Meals</v>
      </c>
      <c r="D107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7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79" s="15" t="str">
        <v>None</v>
      </c>
      <c r="G1079" s="15" t="str">
        <v>Randolph</v>
      </c>
      <c r="H1079" s="15" t="str">
        <v>*Required - Please Make a Selection*</v>
      </c>
      <c r="I1079" s="15" t="str">
        <v>http://www.wvseniorservices.gov/DocumentCenter/ProgramSpecificDocuments/tabid/92/Default.aspx</v>
      </c>
      <c r="U1079" s="3"/>
    </row>
    <row r="1080" spans="1:21" ht="60" x14ac:dyDescent="0.25">
      <c r="A1080" s="15" t="str">
        <v>The Committee on Aging for Randolph County, Inc. </v>
      </c>
      <c r="B1080" s="15" t="str">
        <v>OAA Title IIIC Nutrition Services</v>
      </c>
      <c r="C1080" s="15" t="str">
        <v>Nutrition - Education</v>
      </c>
      <c r="D1080" s="15" t="str">
        <v>A fully completed SAEF (the SAEF you completed for the meal service) is 
required.</v>
      </c>
      <c r="E1080" s="15" t="str">
        <v>None</v>
      </c>
      <c r="F1080" s="15" t="str">
        <v>None</v>
      </c>
      <c r="G1080" s="15" t="str">
        <v>Randolph</v>
      </c>
      <c r="H1080" s="15" t="str">
        <v>*Required - Please Make a Selection*</v>
      </c>
      <c r="I1080" s="15" t="str">
        <v>http://www.wvseniorservices.gov/DocumentCenter/ProgramSpecificDocuments/tabid/92/Default.aspx</v>
      </c>
      <c r="U1080" s="3"/>
    </row>
    <row r="1081" spans="1:21" ht="105" x14ac:dyDescent="0.25">
      <c r="A1081" s="15" t="str">
        <v>Tucker County Senior Citizens, Inc.</v>
      </c>
      <c r="B1081" s="15" t="str">
        <v>LIGHTHOUSE IN-HOME SERVICES (includes LIFE LIGHTHOUSE SERVICES)</v>
      </c>
      <c r="C1081" s="15" t="str">
        <v>Personal Care, Food Assistance, Chore or Homemaker Services</v>
      </c>
      <c r="D1081" s="15" t="str">
        <v>2+ ADLs via assessment</v>
      </c>
      <c r="E1081"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81" s="15" t="str">
        <v>Lighthouse is designed to assist those seniors who have functional needs in their homes, but whose income or assets disqualify them for Medicaid services</v>
      </c>
      <c r="G1081" s="15" t="str">
        <v>Tucker</v>
      </c>
      <c r="H1081" s="15" t="str">
        <v>*Required - Please Make a Selection*</v>
      </c>
      <c r="I1081" s="15" t="str">
        <v>http://www.wvseniorservices.gov/HelpatHome/Lighthouse/tabid/74/Default.aspx</v>
      </c>
      <c r="U1081" s="3"/>
    </row>
    <row r="1082" spans="1:21" ht="75" x14ac:dyDescent="0.25">
      <c r="A1082" s="15" t="str">
        <v>Tucker County Senior Citizens, Inc.</v>
      </c>
      <c r="B1082" s="15" t="str">
        <v>OAA Title IIIB Services</v>
      </c>
      <c r="C1082" s="15" t="str">
        <v>Transportation</v>
      </c>
      <c r="D1082" s="15" t="str">
        <v>Must complete Level 1 and Level 2 of the SAEF. Must indicate the need for hands on assistance with transportation on the SAEF (Question: “Does the service recipient need hands on assistance with transportation?”, Level 2) to qualify for services.</v>
      </c>
      <c r="E1082" s="15" t="str">
        <v>None</v>
      </c>
      <c r="F1082" s="15" t="str">
        <v>None</v>
      </c>
      <c r="G1082" s="15" t="str">
        <v>Tucker</v>
      </c>
      <c r="H1082" s="15" t="str">
        <v>*Required - Please Make a Selection*</v>
      </c>
      <c r="I1082" s="15" t="str">
        <v>http://www.wvseniorservices.gov/DocumentCenter/ProgramSpecificDocuments/tabid/92/Default.aspx</v>
      </c>
      <c r="U1082" s="3"/>
    </row>
    <row r="1083" spans="1:21" ht="45" x14ac:dyDescent="0.25">
      <c r="A1083" s="15" t="str">
        <v>Tucker County Senior Citizens, Inc.</v>
      </c>
      <c r="B1083" s="15" t="str">
        <v>OAA Title IIIB Services</v>
      </c>
      <c r="C1083" s="15" t="str">
        <v>Group Support Activities</v>
      </c>
      <c r="D1083" s="15" t="str">
        <v>A fully completed SAEF (Level 1) is required to enter the service recipient in SAMS. Group client support is entered as a group service in SAMS.</v>
      </c>
      <c r="E1083" s="15" t="str">
        <v>None</v>
      </c>
      <c r="F1083" s="15" t="str">
        <v>None</v>
      </c>
      <c r="G1083" s="15" t="str">
        <v>Tucker</v>
      </c>
      <c r="H1083" s="15" t="str">
        <v>*Required - Please Make a Selection*</v>
      </c>
      <c r="I1083" s="15" t="str">
        <v>http://www.wvseniorservices.gov/DocumentCenter/ProgramSpecificDocuments/tabid/92/Default.aspx</v>
      </c>
      <c r="U1083" s="3"/>
    </row>
    <row r="1084" spans="1:21" ht="180" x14ac:dyDescent="0.25">
      <c r="A1084" s="15" t="str">
        <v>Tucker County Senior Citizens, Inc.</v>
      </c>
      <c r="B1084" s="15" t="str">
        <v>OAA Title IIIB Services</v>
      </c>
      <c r="C1084" s="15" t="str">
        <v>Chore or Homemaker Services</v>
      </c>
      <c r="D1084" s="15" t="str">
        <v>Must complete Level 1, Level 2 and Level 3 of the SAEF. Must need “Much Assistance” or “Unable to Perform” on IADL question #3, Shopping and/or IADL question #4, Light Housekeeping on the SAEF to qualify for services.</v>
      </c>
      <c r="E108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84" s="15" t="str">
        <v>None</v>
      </c>
      <c r="G1084" s="15" t="str">
        <v>Tucker</v>
      </c>
      <c r="H1084" s="15" t="str">
        <v>*Required - Please Make a Selection*</v>
      </c>
      <c r="I1084" s="15" t="str">
        <v>http://www.wvseniorservices.gov/DocumentCenter/ProgramSpecificDocuments/tabid/92/Default.aspx</v>
      </c>
      <c r="U1084" s="3"/>
    </row>
    <row r="1085" spans="1:21" ht="45" x14ac:dyDescent="0.25">
      <c r="A1085" s="15" t="str">
        <v>Tucker County Senior Citizens, Inc.</v>
      </c>
      <c r="B1085" s="15" t="str">
        <v>OAA Title IIIB Services</v>
      </c>
      <c r="C1085" s="15" t="str">
        <v>Case Coordination/Management/Person-Centered Planning</v>
      </c>
      <c r="D1085" s="15" t="str">
        <v>None</v>
      </c>
      <c r="E1085" s="15" t="str">
        <v>None</v>
      </c>
      <c r="F1085" s="15" t="str">
        <v>None</v>
      </c>
      <c r="G1085" s="15" t="str">
        <v>Tucker</v>
      </c>
      <c r="H1085" s="15" t="str">
        <v>*Required - Please Make a Selection*</v>
      </c>
      <c r="I1085" s="15" t="str">
        <v>http://www.wvseniorservices.gov/DocumentCenter/ProgramSpecificDocuments/tabid/92/Default.aspx</v>
      </c>
      <c r="U1085" s="3"/>
    </row>
    <row r="1086" spans="1:21" ht="45" x14ac:dyDescent="0.25">
      <c r="A1086" s="15" t="str">
        <v>Tucker County Senior Citizens, Inc.</v>
      </c>
      <c r="B1086" s="15" t="str">
        <v>OAA Title IIIB Services</v>
      </c>
      <c r="C1086" s="15" t="str">
        <v>Information/Referral</v>
      </c>
      <c r="D1086" s="15" t="str">
        <v>None</v>
      </c>
      <c r="E1086" s="15" t="str">
        <v>None</v>
      </c>
      <c r="F1086" s="15" t="str">
        <v>None</v>
      </c>
      <c r="G1086" s="15" t="str">
        <v>Tucker</v>
      </c>
      <c r="H1086" s="15" t="str">
        <v>*Required - Please Make a Selection*</v>
      </c>
      <c r="I1086" s="15" t="str">
        <v>http://www.wvseniorservices.gov/DocumentCenter/ProgramSpecificDocuments/tabid/92/Default.aspx</v>
      </c>
      <c r="U1086" s="3"/>
    </row>
    <row r="1087" spans="1:21" ht="45" x14ac:dyDescent="0.25">
      <c r="A1087" s="15" t="str">
        <v>Tucker County Senior Citizens, Inc.</v>
      </c>
      <c r="B1087" s="15" t="str">
        <v>OAA Title IIIB Services</v>
      </c>
      <c r="C1087" s="15" t="str">
        <v>Legal</v>
      </c>
      <c r="D1087" s="15" t="str">
        <v>None</v>
      </c>
      <c r="E1087" s="15" t="str">
        <v>None</v>
      </c>
      <c r="F1087" s="15" t="str">
        <v>None</v>
      </c>
      <c r="G1087" s="15" t="str">
        <v>Tucker</v>
      </c>
      <c r="H1087" s="15" t="str">
        <v>*Required - Please Make a Selection*</v>
      </c>
      <c r="I1087" s="15" t="str">
        <v>http://www.wvseniorservices.gov/DocumentCenter/ProgramSpecificDocuments/tabid/92/Default.aspx</v>
      </c>
      <c r="U1087" s="3"/>
    </row>
    <row r="1088" spans="1:21" ht="45" x14ac:dyDescent="0.25">
      <c r="A1088" s="15" t="str">
        <v>Tucker County Senior Citizens, Inc.</v>
      </c>
      <c r="B1088" s="15" t="str">
        <v>OAA Title IIIB Services</v>
      </c>
      <c r="C1088" s="15" t="str">
        <v>Information/Referral</v>
      </c>
      <c r="D1088" s="15" t="str">
        <v>None</v>
      </c>
      <c r="E1088" s="15" t="str">
        <v>None</v>
      </c>
      <c r="F1088" s="15" t="str">
        <v>None</v>
      </c>
      <c r="G1088" s="15" t="str">
        <v>Tucker</v>
      </c>
      <c r="H1088" s="15" t="str">
        <v>*Required - Please Make a Selection*</v>
      </c>
      <c r="I1088" s="15" t="str">
        <v>http://www.wvseniorservices.gov/DocumentCenter/ProgramSpecificDocuments/tabid/92/Default.aspx</v>
      </c>
      <c r="U1088" s="3"/>
    </row>
    <row r="1089" spans="1:21" ht="180" x14ac:dyDescent="0.25">
      <c r="A1089" s="15" t="str">
        <v>Tucker County Senior Citizens, Inc.</v>
      </c>
      <c r="B1089" s="15" t="str">
        <v>OAA Title IIIB Services</v>
      </c>
      <c r="C1089" s="15" t="str">
        <v>Personal Care</v>
      </c>
      <c r="D1089" s="15" t="str">
        <v>Must complete Level 1, Level 2 and Level 3 of the SAEF. Must need “Much Assistance” or “Unable to Perform” in at least two (2) areas of ADLs on the SAEF to qualify for services.</v>
      </c>
      <c r="E108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89" s="15" t="str">
        <v>None</v>
      </c>
      <c r="G1089" s="15" t="str">
        <v>Tucker</v>
      </c>
      <c r="H1089" s="15" t="str">
        <v>*Required - Please Make a Selection*</v>
      </c>
      <c r="I1089" s="15" t="str">
        <v>http://www.wvseniorservices.gov/DocumentCenter/ProgramSpecificDocuments/tabid/92/Default.aspx</v>
      </c>
      <c r="U1089" s="3"/>
    </row>
    <row r="1090" spans="1:21" ht="45" x14ac:dyDescent="0.25">
      <c r="A1090" s="15" t="str">
        <v>Tucker County Senior Citizens, Inc.</v>
      </c>
      <c r="B1090" s="15" t="str">
        <v>OAA Title IIIB Services</v>
      </c>
      <c r="C1090" s="15" t="str">
        <v>Information/Referral</v>
      </c>
      <c r="D1090" s="15" t="str">
        <v>None</v>
      </c>
      <c r="E1090" s="15" t="str">
        <v>None</v>
      </c>
      <c r="F1090" s="15" t="str">
        <v>None</v>
      </c>
      <c r="G1090" s="15" t="str">
        <v>Tucker</v>
      </c>
      <c r="H1090" s="15" t="str">
        <v>*Required - Please Make a Selection*</v>
      </c>
      <c r="I1090" s="15" t="str">
        <v>http://www.wvseniorservices.gov/DocumentCenter/ProgramSpecificDocuments/tabid/92/Default.aspx</v>
      </c>
      <c r="U1090" s="3"/>
    </row>
    <row r="1091" spans="1:21" ht="45" x14ac:dyDescent="0.25">
      <c r="A1091" s="15" t="str">
        <v>Tucker County Senior Citizens, Inc.</v>
      </c>
      <c r="B1091" s="15" t="str">
        <v>OAA Title IIIB Services</v>
      </c>
      <c r="C1091" s="15" t="str">
        <v>Transportation</v>
      </c>
      <c r="D1091" s="15" t="str">
        <v>Must complete Level 1 of the SAEF</v>
      </c>
      <c r="E1091" s="15" t="str">
        <v>None</v>
      </c>
      <c r="F1091" s="15" t="str">
        <v>None</v>
      </c>
      <c r="G1091" s="15" t="str">
        <v>Tucker</v>
      </c>
      <c r="H1091" s="15" t="str">
        <v>*Required - Please Make a Selection*</v>
      </c>
      <c r="I1091" s="15" t="str">
        <v>http://www.wvseniorservices.gov/DocumentCenter/ProgramSpecificDocuments/tabid/92/Default.aspx</v>
      </c>
      <c r="U1091" s="3"/>
    </row>
    <row r="1092" spans="1:21" ht="150" x14ac:dyDescent="0.25">
      <c r="A1092" s="15" t="str">
        <v>Tucker County Senior Citizens, Inc.</v>
      </c>
      <c r="B1092" s="15" t="str">
        <v>OAA Title IIIC Nutrition Services</v>
      </c>
      <c r="C1092" s="15" t="str">
        <v>Nutrition - Congregate Meals</v>
      </c>
      <c r="D109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9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92" s="15" t="str">
        <v>None</v>
      </c>
      <c r="G1092" s="15" t="str">
        <v>Tucker</v>
      </c>
      <c r="H1092" s="15" t="str">
        <v>*Required - Please Make a Selection*</v>
      </c>
      <c r="I1092" s="15" t="str">
        <v>http://www.wvseniorservices.gov/DocumentCenter/ProgramSpecificDocuments/tabid/92/Default.aspx</v>
      </c>
      <c r="U1092" s="3"/>
    </row>
    <row r="1093" spans="1:21" ht="360" x14ac:dyDescent="0.25">
      <c r="A1093" s="15" t="str">
        <v>Tucker County Senior Citizens, Inc.</v>
      </c>
      <c r="B1093" s="15" t="str">
        <v>OAA Title IIIC Nutrition Services</v>
      </c>
      <c r="C1093" s="15" t="str">
        <v>Nutrition - Home Delivered Meals</v>
      </c>
      <c r="D109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9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93" s="15" t="str">
        <v>None</v>
      </c>
      <c r="G1093" s="15" t="str">
        <v>Tucker</v>
      </c>
      <c r="H1093" s="15" t="str">
        <v>*Required - Please Make a Selection*</v>
      </c>
      <c r="I1093" s="15" t="str">
        <v>http://www.wvseniorservices.gov/DocumentCenter/ProgramSpecificDocuments/tabid/92/Default.aspx</v>
      </c>
      <c r="U1093" s="3"/>
    </row>
    <row r="1094" spans="1:21" ht="45" x14ac:dyDescent="0.25">
      <c r="A1094" s="15" t="str">
        <v>Tucker County Senior Citizens, Inc.</v>
      </c>
      <c r="B1094" s="15" t="str">
        <v>OAA Title IIIC Nutrition Services</v>
      </c>
      <c r="C1094" s="15" t="str">
        <v>Nutrition - Education</v>
      </c>
      <c r="D1094" s="15" t="str">
        <v>A fully completed SAEF (the SAEF you completed for the meal service) is 
required.</v>
      </c>
      <c r="E1094" s="15" t="str">
        <v>None</v>
      </c>
      <c r="F1094" s="15" t="str">
        <v>None</v>
      </c>
      <c r="G1094" s="15" t="str">
        <v>Tucker</v>
      </c>
      <c r="H1094" s="15" t="str">
        <v>*Required - Please Make a Selection*</v>
      </c>
      <c r="I1094" s="15" t="str">
        <v>http://www.wvseniorservices.gov/DocumentCenter/ProgramSpecificDocuments/tabid/92/Default.aspx</v>
      </c>
      <c r="U1094" s="3"/>
    </row>
    <row r="1095" spans="1:21" ht="105" x14ac:dyDescent="0.25">
      <c r="A1095" s="15" t="str">
        <v>Upshur County Senior Citizens Opportunity Center, Inc.</v>
      </c>
      <c r="B1095" s="15" t="str">
        <v>LIGHTHOUSE IN-HOME SERVICES (includes LIFE LIGHTHOUSE SERVICES)</v>
      </c>
      <c r="C1095" s="15" t="str">
        <v>Personal Care, Food Assistance, Chore or Homemaker Services</v>
      </c>
      <c r="D1095" s="15" t="str">
        <v>2+ ADLs via assessment</v>
      </c>
      <c r="E109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95" s="15" t="str">
        <v>Lighthouse is designed to assist those seniors who have functional needs in their homes, but whose income or assets disqualify them for Medicaid services</v>
      </c>
      <c r="G1095" s="15" t="str">
        <v>Upshur</v>
      </c>
      <c r="H1095" s="15" t="str">
        <v>*Required - Please Make a Selection*</v>
      </c>
      <c r="I1095" s="15" t="str">
        <v>http://www.wvseniorservices.gov/HelpatHome/Lighthouse/tabid/74/Default.aspx</v>
      </c>
      <c r="U1095" s="3"/>
    </row>
    <row r="1096" spans="1:21" ht="75" x14ac:dyDescent="0.25">
      <c r="A1096" s="15" t="str">
        <v>Upshur County Senior Citizens Opportunity Center, Inc.</v>
      </c>
      <c r="B1096" s="15" t="str">
        <v>OAA Title IIIB Services</v>
      </c>
      <c r="C1096" s="15" t="str">
        <v>Transportation</v>
      </c>
      <c r="D1096" s="15" t="str">
        <v>Must complete Level 1 and Level 2 of the SAEF. Must indicate the need for hands on assistance with transportation on the SAEF (Question: “Does the service recipient need hands on assistance with transportation?”, Level 2) to qualify for services.</v>
      </c>
      <c r="E1096" s="15" t="str">
        <v>None</v>
      </c>
      <c r="F1096" s="15" t="str">
        <v>None</v>
      </c>
      <c r="G1096" s="15" t="str">
        <v>Upshur</v>
      </c>
      <c r="H1096" s="15" t="str">
        <v>*Required - Please Make a Selection*</v>
      </c>
      <c r="I1096" s="15" t="str">
        <v>http://www.wvseniorservices.gov/DocumentCenter/ProgramSpecificDocuments/tabid/92/Default.aspx</v>
      </c>
      <c r="U1096" s="3"/>
    </row>
    <row r="1097" spans="1:21" ht="60" x14ac:dyDescent="0.25">
      <c r="A1097" s="15" t="str">
        <v>Upshur County Senior Citizens Opportunity Center, Inc.</v>
      </c>
      <c r="B1097" s="15" t="str">
        <v>OAA Title IIIB Services</v>
      </c>
      <c r="C1097" s="15" t="str">
        <v>Group Support Activities</v>
      </c>
      <c r="D1097" s="15" t="str">
        <v>A fully completed SAEF (Level 1) is required to enter the service recipient in SAMS. Group client support is entered as a group service in SAMS.</v>
      </c>
      <c r="E1097" s="15" t="str">
        <v>None</v>
      </c>
      <c r="F1097" s="15" t="str">
        <v>None</v>
      </c>
      <c r="G1097" s="15" t="str">
        <v>Upshur</v>
      </c>
      <c r="H1097" s="15" t="str">
        <v>*Required - Please Make a Selection*</v>
      </c>
      <c r="I1097" s="15" t="str">
        <v>http://www.wvseniorservices.gov/DocumentCenter/ProgramSpecificDocuments/tabid/92/Default.aspx</v>
      </c>
      <c r="U1097" s="3"/>
    </row>
    <row r="1098" spans="1:21" ht="180" x14ac:dyDescent="0.25">
      <c r="A1098" s="15" t="str">
        <v>Upshur County Senior Citizens Opportunity Center, Inc.</v>
      </c>
      <c r="B1098" s="15" t="str">
        <v>OAA Title IIIB Services</v>
      </c>
      <c r="C1098" s="15" t="str">
        <v>Chore or Homemaker Services</v>
      </c>
      <c r="D1098" s="15" t="str">
        <v>Must complete Level 1, Level 2 and Level 3 of the SAEF. Must need “Much Assistance” or “Unable to Perform” on IADL question #3, Shopping and/or IADL question #4, Light Housekeeping on the SAEF to qualify for services.</v>
      </c>
      <c r="E109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98" s="15" t="str">
        <v>None</v>
      </c>
      <c r="G1098" s="15" t="str">
        <v>Upshur</v>
      </c>
      <c r="H1098" s="15" t="str">
        <v>*Required - Please Make a Selection*</v>
      </c>
      <c r="I1098" s="15" t="str">
        <v>http://www.wvseniorservices.gov/DocumentCenter/ProgramSpecificDocuments/tabid/92/Default.aspx</v>
      </c>
      <c r="U1098" s="3"/>
    </row>
    <row r="1099" spans="1:21" ht="60" x14ac:dyDescent="0.25">
      <c r="A1099" s="15" t="str">
        <v>Upshur County Senior Citizens Opportunity Center, Inc.</v>
      </c>
      <c r="B1099" s="15" t="str">
        <v>OAA Title IIIB Services</v>
      </c>
      <c r="C1099" s="15" t="str">
        <v>Case Coordination/Management/Person-Centered Planning</v>
      </c>
      <c r="D1099" s="15" t="str">
        <v>None</v>
      </c>
      <c r="E1099" s="15" t="str">
        <v>None</v>
      </c>
      <c r="F1099" s="15" t="str">
        <v>None</v>
      </c>
      <c r="G1099" s="15" t="str">
        <v>Upshur</v>
      </c>
      <c r="H1099" s="15" t="str">
        <v>*Required - Please Make a Selection*</v>
      </c>
      <c r="I1099" s="15" t="str">
        <v>http://www.wvseniorservices.gov/DocumentCenter/ProgramSpecificDocuments/tabid/92/Default.aspx</v>
      </c>
      <c r="U1099" s="3"/>
    </row>
    <row r="1100" spans="1:21" ht="60" x14ac:dyDescent="0.25">
      <c r="A1100" s="15" t="str">
        <v>Upshur County Senior Citizens Opportunity Center, Inc.</v>
      </c>
      <c r="B1100" s="15" t="str">
        <v>OAA Title IIIB Services</v>
      </c>
      <c r="C1100" s="15" t="str">
        <v>Information/Referral</v>
      </c>
      <c r="D1100" s="15" t="str">
        <v>None</v>
      </c>
      <c r="E1100" s="15" t="str">
        <v>None</v>
      </c>
      <c r="F1100" s="15" t="str">
        <v>None</v>
      </c>
      <c r="G1100" s="15" t="str">
        <v>Upshur</v>
      </c>
      <c r="H1100" s="15" t="str">
        <v>*Required - Please Make a Selection*</v>
      </c>
      <c r="I1100" s="15" t="str">
        <v>http://www.wvseniorservices.gov/DocumentCenter/ProgramSpecificDocuments/tabid/92/Default.aspx</v>
      </c>
      <c r="U1100" s="3"/>
    </row>
    <row r="1101" spans="1:21" ht="60" x14ac:dyDescent="0.25">
      <c r="A1101" s="15" t="str">
        <v>Upshur County Senior Citizens Opportunity Center, Inc.</v>
      </c>
      <c r="B1101" s="15" t="str">
        <v>OAA Title IIIB Services</v>
      </c>
      <c r="C1101" s="15" t="str">
        <v>Legal</v>
      </c>
      <c r="D1101" s="15" t="str">
        <v>None</v>
      </c>
      <c r="E1101" s="15" t="str">
        <v>None</v>
      </c>
      <c r="F1101" s="15" t="str">
        <v>None</v>
      </c>
      <c r="G1101" s="15" t="str">
        <v>Upshur</v>
      </c>
      <c r="H1101" s="15" t="str">
        <v>*Required - Please Make a Selection*</v>
      </c>
      <c r="I1101" s="15" t="str">
        <v>http://www.wvseniorservices.gov/DocumentCenter/ProgramSpecificDocuments/tabid/92/Default.aspx</v>
      </c>
      <c r="U1101" s="3"/>
    </row>
    <row r="1102" spans="1:21" ht="60" x14ac:dyDescent="0.25">
      <c r="A1102" s="15" t="str">
        <v>Upshur County Senior Citizens Opportunity Center, Inc.</v>
      </c>
      <c r="B1102" s="15" t="str">
        <v>OAA Title IIIB Services</v>
      </c>
      <c r="C1102" s="15" t="str">
        <v>Information/Referral</v>
      </c>
      <c r="D1102" s="15" t="str">
        <v>None</v>
      </c>
      <c r="E1102" s="15" t="str">
        <v>None</v>
      </c>
      <c r="F1102" s="15" t="str">
        <v>None</v>
      </c>
      <c r="G1102" s="15" t="str">
        <v>Upshur</v>
      </c>
      <c r="H1102" s="15" t="str">
        <v>*Required - Please Make a Selection*</v>
      </c>
      <c r="I1102" s="15" t="str">
        <v>http://www.wvseniorservices.gov/DocumentCenter/ProgramSpecificDocuments/tabid/92/Default.aspx</v>
      </c>
      <c r="U1102" s="3"/>
    </row>
    <row r="1103" spans="1:21" ht="180" x14ac:dyDescent="0.25">
      <c r="A1103" s="15" t="str">
        <v>Upshur County Senior Citizens Opportunity Center, Inc.</v>
      </c>
      <c r="B1103" s="15" t="str">
        <v>OAA Title IIIB Services</v>
      </c>
      <c r="C1103" s="15" t="str">
        <v>Personal Care</v>
      </c>
      <c r="D1103" s="15" t="str">
        <v>Must complete Level 1, Level 2 and Level 3 of the SAEF. Must need “Much Assistance” or “Unable to Perform” in at least two (2) areas of ADLs on the SAEF to qualify for services.</v>
      </c>
      <c r="E110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03" s="15" t="str">
        <v>None</v>
      </c>
      <c r="G1103" s="15" t="str">
        <v>Upshur</v>
      </c>
      <c r="H1103" s="15" t="str">
        <v>*Required - Please Make a Selection*</v>
      </c>
      <c r="I1103" s="15" t="str">
        <v>http://www.wvseniorservices.gov/DocumentCenter/ProgramSpecificDocuments/tabid/92/Default.aspx</v>
      </c>
      <c r="U1103" s="3"/>
    </row>
    <row r="1104" spans="1:21" ht="60" x14ac:dyDescent="0.25">
      <c r="A1104" s="15" t="str">
        <v>Upshur County Senior Citizens Opportunity Center, Inc.</v>
      </c>
      <c r="B1104" s="15" t="str">
        <v>OAA Title IIIB Services</v>
      </c>
      <c r="C1104" s="15" t="str">
        <v>Information/Referral</v>
      </c>
      <c r="D1104" s="15" t="str">
        <v>None</v>
      </c>
      <c r="E1104" s="15" t="str">
        <v>None</v>
      </c>
      <c r="F1104" s="15" t="str">
        <v>None</v>
      </c>
      <c r="G1104" s="15" t="str">
        <v>Upshur</v>
      </c>
      <c r="H1104" s="15" t="str">
        <v>*Required - Please Make a Selection*</v>
      </c>
      <c r="I1104" s="15" t="str">
        <v>http://www.wvseniorservices.gov/DocumentCenter/ProgramSpecificDocuments/tabid/92/Default.aspx</v>
      </c>
      <c r="U1104" s="3"/>
    </row>
    <row r="1105" spans="1:21" ht="60" x14ac:dyDescent="0.25">
      <c r="A1105" s="15" t="str">
        <v>Upshur County Senior Citizens Opportunity Center, Inc.</v>
      </c>
      <c r="B1105" s="15" t="str">
        <v>OAA Title IIIB Services</v>
      </c>
      <c r="C1105" s="15" t="str">
        <v>Transportation</v>
      </c>
      <c r="D1105" s="15" t="str">
        <v>Must complete Level 1 of the SAEF</v>
      </c>
      <c r="E1105" s="15" t="str">
        <v>None</v>
      </c>
      <c r="F1105" s="15" t="str">
        <v>None</v>
      </c>
      <c r="G1105" s="15" t="str">
        <v>Upshur</v>
      </c>
      <c r="H1105" s="15" t="str">
        <v>*Required - Please Make a Selection*</v>
      </c>
      <c r="I1105" s="15" t="str">
        <v>http://www.wvseniorservices.gov/DocumentCenter/ProgramSpecificDocuments/tabid/92/Default.aspx</v>
      </c>
      <c r="U1105" s="3"/>
    </row>
    <row r="1106" spans="1:21" ht="150" x14ac:dyDescent="0.25">
      <c r="A1106" s="15" t="str">
        <v>Upshur County Senior Citizens Opportunity Center, Inc.</v>
      </c>
      <c r="B1106" s="15" t="str">
        <v>OAA Title IIIC Nutrition Services</v>
      </c>
      <c r="C1106" s="15" t="str">
        <v>Nutrition - Congregate Meals</v>
      </c>
      <c r="D1106"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0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06" s="15" t="str">
        <v>None</v>
      </c>
      <c r="G1106" s="15" t="str">
        <v>Upshur</v>
      </c>
      <c r="H1106" s="15" t="str">
        <v>*Required - Please Make a Selection*</v>
      </c>
      <c r="I1106" s="15" t="str">
        <v>http://www.wvseniorservices.gov/DocumentCenter/ProgramSpecificDocuments/tabid/92/Default.aspx</v>
      </c>
      <c r="U1106" s="3"/>
    </row>
    <row r="1107" spans="1:21" ht="360" x14ac:dyDescent="0.25">
      <c r="A1107" s="15" t="str">
        <v>Upshur County Senior Citizens Opportunity Center, Inc.</v>
      </c>
      <c r="B1107" s="15" t="str">
        <v>OAA Title IIIC Nutrition Services</v>
      </c>
      <c r="C1107" s="15" t="str">
        <v>Nutrition - Home Delivered Meals</v>
      </c>
      <c r="D1107"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07"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07" s="15" t="str">
        <v>None</v>
      </c>
      <c r="G1107" s="15" t="str">
        <v>Upshur</v>
      </c>
      <c r="H1107" s="15" t="str">
        <v>*Required - Please Make a Selection*</v>
      </c>
      <c r="I1107" s="15" t="str">
        <v>http://www.wvseniorservices.gov/DocumentCenter/ProgramSpecificDocuments/tabid/92/Default.aspx</v>
      </c>
      <c r="U1107" s="3"/>
    </row>
    <row r="1108" spans="1:21" ht="60" x14ac:dyDescent="0.25">
      <c r="A1108" s="15" t="str">
        <v>Upshur County Senior Citizens Opportunity Center, Inc.</v>
      </c>
      <c r="B1108" s="15" t="str">
        <v>OAA Title IIIC Nutrition Services</v>
      </c>
      <c r="C1108" s="15" t="str">
        <v>Nutrition - Education</v>
      </c>
      <c r="D1108" s="15" t="str">
        <v>A fully completed SAEF (the SAEF you completed for the meal service) is 
required.</v>
      </c>
      <c r="E1108" s="15" t="str">
        <v>None</v>
      </c>
      <c r="F1108" s="15" t="str">
        <v>None</v>
      </c>
      <c r="G1108" s="15" t="str">
        <v>Upshur</v>
      </c>
      <c r="H1108" s="15" t="str">
        <v>*Required - Please Make a Selection*</v>
      </c>
      <c r="I1108" s="15" t="str">
        <v>http://www.wvseniorservices.gov/DocumentCenter/ProgramSpecificDocuments/tabid/92/Default.aspx</v>
      </c>
      <c r="U1108" s="3"/>
    </row>
    <row r="1109" spans="1:21" ht="105" x14ac:dyDescent="0.25">
      <c r="A1109" s="15" t="str">
        <v>Boone County Community Organization</v>
      </c>
      <c r="B1109" s="15" t="str">
        <v>LIGHTHOUSE IN-HOME SERVICES (includes LIFE LIGHTHOUSE SERVICES)</v>
      </c>
      <c r="C1109" s="15" t="str">
        <v>Personal Care, Food Assistance, Chore or Homemaker Services</v>
      </c>
      <c r="D1109" s="15" t="str">
        <v>2+ ADLs via assessment</v>
      </c>
      <c r="E1109"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09" s="15" t="str">
        <v>Lighthouse is designed to assist those seniors who have functional needs in their homes, but whose income or assets disqualify them for Medicaid services</v>
      </c>
      <c r="G1109" s="15" t="str">
        <v>Boone</v>
      </c>
      <c r="H1109" s="15" t="str">
        <v>*Required - Please Make a Selection*</v>
      </c>
      <c r="I1109" s="15" t="str">
        <v>http://www.wvseniorservices.gov/HelpatHome/Lighthouse/tabid/74/Default.aspx</v>
      </c>
      <c r="U1109" s="3"/>
    </row>
    <row r="1110" spans="1:21" ht="180" x14ac:dyDescent="0.25">
      <c r="A1110" s="15" t="str">
        <v>Boone County Community Organization</v>
      </c>
      <c r="B1110" s="15" t="str">
        <v>OAA Title IIIB Services</v>
      </c>
      <c r="C1110" s="15" t="str">
        <v>Adult Day Care</v>
      </c>
      <c r="D1110" s="15" t="str">
        <v>Must complete Level 1, Level 2 and Level 3 of the SAEF. Must need “Much Assistance” or “Unable to Perform” in at least two (2) ADL/IADL areas on the SAEF to qualify for services.</v>
      </c>
      <c r="E111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10" s="15" t="str">
        <v>None</v>
      </c>
      <c r="G1110" s="15" t="str">
        <v>Boone</v>
      </c>
      <c r="H1110" s="15" t="str">
        <v>*Required - Please Make a Selection*</v>
      </c>
      <c r="I1110" s="15" t="str">
        <v>http://www.wvseniorservices.gov/DocumentCenter/ProgramSpecificDocuments/tabid/92/Default.aspx</v>
      </c>
      <c r="U1110" s="3"/>
    </row>
    <row r="1111" spans="1:21" ht="75" x14ac:dyDescent="0.25">
      <c r="A1111" s="15" t="str">
        <v>Boone County Community Organization</v>
      </c>
      <c r="B1111" s="15" t="str">
        <v>OAA Title IIIB Services</v>
      </c>
      <c r="C1111" s="15" t="str">
        <v>Transportation</v>
      </c>
      <c r="D1111" s="15" t="str">
        <v>Must complete Level 1 and Level 2 of the SAEF. Must indicate the need for hands on assistance with transportation on the SAEF (Question: “Does the service recipient need hands on assistance with transportation?”, Level 2) to qualify for services.</v>
      </c>
      <c r="E1111" s="15" t="str">
        <v>None</v>
      </c>
      <c r="F1111" s="15" t="str">
        <v>None</v>
      </c>
      <c r="G1111" s="15" t="str">
        <v>Boone</v>
      </c>
      <c r="H1111" s="15" t="str">
        <v>*Required - Please Make a Selection*</v>
      </c>
      <c r="I1111" s="15" t="str">
        <v>http://www.wvseniorservices.gov/DocumentCenter/ProgramSpecificDocuments/tabid/92/Default.aspx</v>
      </c>
      <c r="U1111" s="3"/>
    </row>
    <row r="1112" spans="1:21" ht="180" x14ac:dyDescent="0.25">
      <c r="A1112" s="15" t="str">
        <v>Boone County Community Organization</v>
      </c>
      <c r="B1112" s="15" t="str">
        <v>OAA Title IIIB Services</v>
      </c>
      <c r="C1112" s="15" t="str">
        <v>Chore or Homemaker Services</v>
      </c>
      <c r="D1112" s="15" t="str">
        <v>Must complete Level 1, Level 2 and Level 3 of the SAEF. Must need “Much Assistance” or “Unable to Perform” on IADL question #6, Heavy Housework on the SAEF to qualify for services.</v>
      </c>
      <c r="E111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12" s="15" t="str">
        <v>None</v>
      </c>
      <c r="G1112" s="15" t="str">
        <v>Boone</v>
      </c>
      <c r="H1112" s="15" t="str">
        <v>*Required - Please Make a Selection*</v>
      </c>
      <c r="I1112" s="15" t="str">
        <v>http://www.wvseniorservices.gov/DocumentCenter/ProgramSpecificDocuments/tabid/92/Default.aspx</v>
      </c>
      <c r="U1112" s="3"/>
    </row>
    <row r="1113" spans="1:21" ht="45" x14ac:dyDescent="0.25">
      <c r="A1113" s="15" t="str">
        <v>Boone County Community Organization</v>
      </c>
      <c r="B1113" s="15" t="str">
        <v>OAA Title IIIB Services</v>
      </c>
      <c r="C1113" s="15" t="str">
        <v>Group Support Activities</v>
      </c>
      <c r="D1113" s="15" t="str">
        <v>A fully completed SAEF (Level 1) is required to enter the service recipient in SAMS. Group client support is entered as a group service in SAMS.</v>
      </c>
      <c r="E1113" s="15" t="str">
        <v>None</v>
      </c>
      <c r="F1113" s="15" t="str">
        <v>None</v>
      </c>
      <c r="G1113" s="15" t="str">
        <v>Boone</v>
      </c>
      <c r="H1113" s="15" t="str">
        <v>*Required - Please Make a Selection*</v>
      </c>
      <c r="I1113" s="15" t="str">
        <v>http://www.wvseniorservices.gov/DocumentCenter/ProgramSpecificDocuments/tabid/92/Default.aspx</v>
      </c>
      <c r="U1113" s="3"/>
    </row>
    <row r="1114" spans="1:21" ht="180" x14ac:dyDescent="0.25">
      <c r="A1114" s="15" t="str">
        <v>Boone County Community Organization</v>
      </c>
      <c r="B1114" s="15" t="str">
        <v>OAA Title IIIB Services</v>
      </c>
      <c r="C1114" s="15" t="str">
        <v>Chore or Homemaker Services</v>
      </c>
      <c r="D1114" s="15" t="str">
        <v>Must complete Level 1, Level 2 and Level 3 of the SAEF. Must need “Much Assistance” or “Unable to Perform” on IADL question #3, Shopping and/or IADL question #4, Light Housekeeping on the SAEF to qualify for services.</v>
      </c>
      <c r="E111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14" s="15" t="str">
        <v>None</v>
      </c>
      <c r="G1114" s="15" t="str">
        <v>Boone</v>
      </c>
      <c r="H1114" s="15" t="str">
        <v>*Required - Please Make a Selection*</v>
      </c>
      <c r="I1114" s="15" t="str">
        <v>http://www.wvseniorservices.gov/DocumentCenter/ProgramSpecificDocuments/tabid/92/Default.aspx</v>
      </c>
      <c r="U1114" s="3"/>
    </row>
    <row r="1115" spans="1:21" ht="45" x14ac:dyDescent="0.25">
      <c r="A1115" s="15" t="str">
        <v>Boone County Community Organization</v>
      </c>
      <c r="B1115" s="15" t="str">
        <v>OAA Title IIIB Services</v>
      </c>
      <c r="C1115" s="15" t="str">
        <v>Case Coordination/Management/Person-Centered Planning</v>
      </c>
      <c r="D1115" s="15" t="str">
        <v>None</v>
      </c>
      <c r="E1115" s="15" t="str">
        <v>None</v>
      </c>
      <c r="F1115" s="15" t="str">
        <v>None</v>
      </c>
      <c r="G1115" s="15" t="str">
        <v>Boone</v>
      </c>
      <c r="H1115" s="15" t="str">
        <v>*Required - Please Make a Selection*</v>
      </c>
      <c r="I1115" s="15" t="str">
        <v>http://www.wvseniorservices.gov/DocumentCenter/ProgramSpecificDocuments/tabid/92/Default.aspx</v>
      </c>
      <c r="U1115" s="3"/>
    </row>
    <row r="1116" spans="1:21" ht="45" x14ac:dyDescent="0.25">
      <c r="A1116" s="15" t="str">
        <v>Boone County Community Organization</v>
      </c>
      <c r="B1116" s="15" t="str">
        <v>OAA Title IIIB Services</v>
      </c>
      <c r="C1116" s="15" t="str">
        <v>Information/Referral</v>
      </c>
      <c r="D1116" s="15" t="str">
        <v>None</v>
      </c>
      <c r="E1116" s="15" t="str">
        <v>None</v>
      </c>
      <c r="F1116" s="15" t="str">
        <v>None</v>
      </c>
      <c r="G1116" s="15" t="str">
        <v>Boone</v>
      </c>
      <c r="H1116" s="15" t="str">
        <v>*Required - Please Make a Selection*</v>
      </c>
      <c r="I1116" s="15" t="str">
        <v>http://www.wvseniorservices.gov/DocumentCenter/ProgramSpecificDocuments/tabid/92/Default.aspx</v>
      </c>
      <c r="U1116" s="3"/>
    </row>
    <row r="1117" spans="1:21" ht="45" x14ac:dyDescent="0.25">
      <c r="A1117" s="15" t="str">
        <v>Boone County Community Organization</v>
      </c>
      <c r="B1117" s="15" t="str">
        <v>OAA Title IIIB Services</v>
      </c>
      <c r="C1117" s="15" t="str">
        <v>Legal</v>
      </c>
      <c r="D1117" s="15" t="str">
        <v>None</v>
      </c>
      <c r="E1117" s="15" t="str">
        <v>None</v>
      </c>
      <c r="F1117" s="15" t="str">
        <v>None</v>
      </c>
      <c r="G1117" s="15" t="str">
        <v>Boone</v>
      </c>
      <c r="H1117" s="15" t="str">
        <v>*Required - Please Make a Selection*</v>
      </c>
      <c r="I1117" s="15" t="str">
        <v>http://www.wvseniorservices.gov/DocumentCenter/ProgramSpecificDocuments/tabid/92/Default.aspx</v>
      </c>
      <c r="U1117" s="3"/>
    </row>
    <row r="1118" spans="1:21" ht="45" x14ac:dyDescent="0.25">
      <c r="A1118" s="15" t="str">
        <v>Boone County Community Organization</v>
      </c>
      <c r="B1118" s="15" t="str">
        <v>OAA Title IIIB Services</v>
      </c>
      <c r="C1118" s="15" t="str">
        <v>Information/Referral</v>
      </c>
      <c r="D1118" s="15" t="str">
        <v>None</v>
      </c>
      <c r="E1118" s="15" t="str">
        <v>None</v>
      </c>
      <c r="F1118" s="15" t="str">
        <v>None</v>
      </c>
      <c r="G1118" s="15" t="str">
        <v>Boone</v>
      </c>
      <c r="H1118" s="15" t="str">
        <v>*Required - Please Make a Selection*</v>
      </c>
      <c r="I1118" s="15" t="str">
        <v>http://www.wvseniorservices.gov/DocumentCenter/ProgramSpecificDocuments/tabid/92/Default.aspx</v>
      </c>
      <c r="U1118" s="3"/>
    </row>
    <row r="1119" spans="1:21" ht="180" x14ac:dyDescent="0.25">
      <c r="A1119" s="15" t="str">
        <v>Boone County Community Organization</v>
      </c>
      <c r="B1119" s="15" t="str">
        <v>OAA Title IIIB Services</v>
      </c>
      <c r="C1119" s="15" t="str">
        <v>Personal Care</v>
      </c>
      <c r="D1119" s="15" t="str">
        <v>Must complete Level 1, Level 2 and Level 3 of the SAEF. Must need “Much Assistance” or “Unable to Perform” in at least two (2) areas of ADLs on the SAEF to qualify for services.</v>
      </c>
      <c r="E111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19" s="15" t="str">
        <v>None</v>
      </c>
      <c r="G1119" s="15" t="str">
        <v>Boone</v>
      </c>
      <c r="H1119" s="15" t="str">
        <v>*Required - Please Make a Selection*</v>
      </c>
      <c r="I1119" s="15" t="str">
        <v>http://www.wvseniorservices.gov/DocumentCenter/ProgramSpecificDocuments/tabid/92/Default.aspx</v>
      </c>
      <c r="U1119" s="3"/>
    </row>
    <row r="1120" spans="1:21" ht="45" x14ac:dyDescent="0.25">
      <c r="A1120" s="15" t="str">
        <v>Boone County Community Organization</v>
      </c>
      <c r="B1120" s="15" t="str">
        <v>OAA Title IIIB Services</v>
      </c>
      <c r="C1120" s="15" t="str">
        <v>Information/Referral</v>
      </c>
      <c r="D1120" s="15" t="str">
        <v>None</v>
      </c>
      <c r="E1120" s="15" t="str">
        <v>None</v>
      </c>
      <c r="F1120" s="15" t="str">
        <v>None</v>
      </c>
      <c r="G1120" s="15" t="str">
        <v>Boone</v>
      </c>
      <c r="H1120" s="15" t="str">
        <v>*Required - Please Make a Selection*</v>
      </c>
      <c r="I1120" s="15" t="str">
        <v>http://www.wvseniorservices.gov/DocumentCenter/ProgramSpecificDocuments/tabid/92/Default.aspx</v>
      </c>
      <c r="U1120" s="3"/>
    </row>
    <row r="1121" spans="1:21" ht="45" x14ac:dyDescent="0.25">
      <c r="A1121" s="15" t="str">
        <v>Boone County Community Organization</v>
      </c>
      <c r="B1121" s="15" t="str">
        <v>OAA Title IIIB Services</v>
      </c>
      <c r="C1121" s="15" t="str">
        <v>Transportation</v>
      </c>
      <c r="D1121" s="15" t="str">
        <v>Must complete Level 1 of the SAEF</v>
      </c>
      <c r="E1121" s="15" t="str">
        <v>None</v>
      </c>
      <c r="F1121" s="15" t="str">
        <v>None</v>
      </c>
      <c r="G1121" s="15" t="str">
        <v>Boone</v>
      </c>
      <c r="H1121" s="15" t="str">
        <v>*Required - Please Make a Selection*</v>
      </c>
      <c r="I1121" s="15" t="str">
        <v>http://www.wvseniorservices.gov/DocumentCenter/ProgramSpecificDocuments/tabid/92/Default.aspx</v>
      </c>
      <c r="U1121" s="3"/>
    </row>
    <row r="1122" spans="1:21" ht="150" x14ac:dyDescent="0.25">
      <c r="A1122" s="15" t="str">
        <v>Boone County Community Organization</v>
      </c>
      <c r="B1122" s="15" t="str">
        <v>OAA Title IIIC Nutrition Services</v>
      </c>
      <c r="C1122" s="15" t="str">
        <v>Nutrition - Congregate Meals</v>
      </c>
      <c r="D112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2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22" s="15" t="str">
        <v>None</v>
      </c>
      <c r="G1122" s="15" t="str">
        <v>Boone</v>
      </c>
      <c r="H1122" s="15" t="str">
        <v>*Required - Please Make a Selection*</v>
      </c>
      <c r="I1122" s="15" t="str">
        <v>http://www.wvseniorservices.gov/DocumentCenter/ProgramSpecificDocuments/tabid/92/Default.aspx</v>
      </c>
      <c r="U1122" s="3"/>
    </row>
    <row r="1123" spans="1:21" ht="360" x14ac:dyDescent="0.25">
      <c r="A1123" s="15" t="str">
        <v>Boone County Community Organization</v>
      </c>
      <c r="B1123" s="15" t="str">
        <v>OAA Title IIIC Nutrition Services</v>
      </c>
      <c r="C1123" s="15" t="str">
        <v>Nutrition - Home Delivered Meals</v>
      </c>
      <c r="D112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2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23" s="15" t="str">
        <v>None</v>
      </c>
      <c r="G1123" s="15" t="str">
        <v>Boone</v>
      </c>
      <c r="H1123" s="15" t="str">
        <v>*Required - Please Make a Selection*</v>
      </c>
      <c r="I1123" s="15" t="str">
        <v>http://www.wvseniorservices.gov/DocumentCenter/ProgramSpecificDocuments/tabid/92/Default.aspx</v>
      </c>
      <c r="U1123" s="3"/>
    </row>
    <row r="1124" spans="1:21" ht="45" x14ac:dyDescent="0.25">
      <c r="A1124" s="15" t="str">
        <v>Boone County Community Organization</v>
      </c>
      <c r="B1124" s="15" t="str">
        <v>OAA Title IIIC Nutrition Services</v>
      </c>
      <c r="C1124" s="15" t="str">
        <v>Nutrition - Education</v>
      </c>
      <c r="D1124" s="15" t="str">
        <v>A fully completed SAEF (the SAEF you completed for the meal service) is 
required.</v>
      </c>
      <c r="E1124" s="15" t="str">
        <v>None</v>
      </c>
      <c r="F1124" s="15" t="str">
        <v>None</v>
      </c>
      <c r="G1124" s="15" t="str">
        <v>Boone</v>
      </c>
      <c r="H1124" s="15" t="str">
        <v>*Required - Please Make a Selection*</v>
      </c>
      <c r="I1124" s="15" t="str">
        <v>http://www.wvseniorservices.gov/DocumentCenter/ProgramSpecificDocuments/tabid/92/Default.aspx</v>
      </c>
      <c r="U1124" s="3"/>
    </row>
    <row r="1125" spans="1:21" ht="105" x14ac:dyDescent="0.25">
      <c r="A1125" s="15" t="str">
        <v>Cabell County Community Services Organization, Inc.</v>
      </c>
      <c r="B1125" s="15" t="str">
        <v>LIGHTHOUSE IN-HOME SERVICES (includes LIFE LIGHTHOUSE SERVICES)</v>
      </c>
      <c r="C1125" s="15" t="str">
        <v>Personal Care, Food Assistance, Chore or Homemaker Services</v>
      </c>
      <c r="D1125" s="15" t="str">
        <v>2+ ADLs via assessment</v>
      </c>
      <c r="E112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25" s="15" t="str">
        <v>Lighthouse is designed to assist those seniors who have functional needs in their homes, but whose income or assets disqualify them for Medicaid services</v>
      </c>
      <c r="G1125" s="15" t="str">
        <v>Cabell</v>
      </c>
      <c r="H1125" s="15" t="str">
        <v>*Required - Please Make a Selection*</v>
      </c>
      <c r="I1125" s="15" t="str">
        <v>http://www.wvseniorservices.gov/HelpatHome/Lighthouse/tabid/74/Default.aspx</v>
      </c>
      <c r="U1125" s="3"/>
    </row>
    <row r="1126" spans="1:21" ht="180" x14ac:dyDescent="0.25">
      <c r="A1126" s="15" t="str">
        <v>Cabell County Community Services Organization, Inc.</v>
      </c>
      <c r="B1126" s="15" t="str">
        <v>OAA Title IIIB Services</v>
      </c>
      <c r="C1126" s="15" t="str">
        <v>Adult Day Care</v>
      </c>
      <c r="D1126" s="15" t="str">
        <v>Must complete Level 1, Level 2 and Level 3 of the SAEF. Must need “Much Assistance” or “Unable to Perform” in at least two (2) ADL/IADL areas on the SAEF to qualify for services.</v>
      </c>
      <c r="E112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26" s="15" t="str">
        <v>None</v>
      </c>
      <c r="G1126" s="15" t="str">
        <v>Cabell</v>
      </c>
      <c r="H1126" s="15" t="str">
        <v>*Required - Please Make a Selection*</v>
      </c>
      <c r="I1126" s="15" t="str">
        <v>http://www.wvseniorservices.gov/DocumentCenter/ProgramSpecificDocuments/tabid/92/Default.aspx</v>
      </c>
      <c r="U1126" s="3"/>
    </row>
    <row r="1127" spans="1:21" ht="75" x14ac:dyDescent="0.25">
      <c r="A1127" s="15" t="str">
        <v>Cabell County Community Services Organization, Inc.</v>
      </c>
      <c r="B1127" s="15" t="str">
        <v>OAA Title IIIB Services</v>
      </c>
      <c r="C1127" s="15" t="str">
        <v>Transportation</v>
      </c>
      <c r="D1127" s="15" t="str">
        <v>Must complete Level 1 and Level 2 of the SAEF. Must indicate the need for hands on assistance with transportation on the SAEF (Question: “Does the service recipient need hands on assistance with transportation?”, Level 2) to qualify for services.</v>
      </c>
      <c r="E1127" s="15" t="str">
        <v>None</v>
      </c>
      <c r="F1127" s="15" t="str">
        <v>None</v>
      </c>
      <c r="G1127" s="15" t="str">
        <v>Cabell</v>
      </c>
      <c r="H1127" s="15" t="str">
        <v>*Required - Please Make a Selection*</v>
      </c>
      <c r="I1127" s="15" t="str">
        <v>http://www.wvseniorservices.gov/DocumentCenter/ProgramSpecificDocuments/tabid/92/Default.aspx</v>
      </c>
      <c r="U1127" s="3"/>
    </row>
    <row r="1128" spans="1:21" ht="180" x14ac:dyDescent="0.25">
      <c r="A1128" s="15" t="str">
        <v>Cabell County Community Services Organization, Inc.</v>
      </c>
      <c r="B1128" s="15" t="str">
        <v>OAA Title IIIB Services</v>
      </c>
      <c r="C1128" s="15" t="str">
        <v>Chore or Homemaker Services</v>
      </c>
      <c r="D1128" s="15" t="str">
        <v>Must complete Level 1, Level 2 and Level 3 of the SAEF. Must need “Much Assistance” or “Unable to Perform” on IADL question #6, Heavy Housework on the SAEF to qualify for services.</v>
      </c>
      <c r="E112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28" s="15" t="str">
        <v>None</v>
      </c>
      <c r="G1128" s="15" t="str">
        <v>Cabell</v>
      </c>
      <c r="H1128" s="15" t="str">
        <v>*Required - Please Make a Selection*</v>
      </c>
      <c r="I1128" s="15" t="str">
        <v>http://www.wvseniorservices.gov/DocumentCenter/ProgramSpecificDocuments/tabid/92/Default.aspx</v>
      </c>
      <c r="U1128" s="3"/>
    </row>
    <row r="1129" spans="1:21" ht="75" x14ac:dyDescent="0.25">
      <c r="A1129" s="15" t="str">
        <v>Cabell County Community Services Organization, Inc.</v>
      </c>
      <c r="B1129" s="15" t="str">
        <v>OAA Title IIIB Services</v>
      </c>
      <c r="C1129" s="15" t="str">
        <v>Group Support Activities</v>
      </c>
      <c r="D1129" s="15" t="str">
        <v>A fully completed SAEF (Level 1) is required to enter the service recipient in SAMS. Group client support is entered as a group service in SAMS.</v>
      </c>
      <c r="E1129" s="15" t="str">
        <v>None</v>
      </c>
      <c r="F1129" s="15" t="str">
        <v>None</v>
      </c>
      <c r="G1129" s="15" t="str">
        <v>Cabell</v>
      </c>
      <c r="H1129" s="15" t="str">
        <v>*Required - Please Make a Selection*</v>
      </c>
      <c r="I1129" s="15" t="str">
        <v>http://www.wvseniorservices.gov/DocumentCenter/ProgramSpecificDocuments/tabid/92/Default.aspx</v>
      </c>
      <c r="U1129" s="3"/>
    </row>
    <row r="1130" spans="1:21" ht="180" x14ac:dyDescent="0.25">
      <c r="A1130" s="15" t="str">
        <v>Cabell County Community Services Organization, Inc.</v>
      </c>
      <c r="B1130" s="15" t="str">
        <v>OAA Title IIIB Services</v>
      </c>
      <c r="C1130" s="15" t="str">
        <v>Chore or Homemaker Services</v>
      </c>
      <c r="D1130" s="15" t="str">
        <v>Must complete Level 1, Level 2 and Level 3 of the SAEF. Must need “Much Assistance” or “Unable to Perform” on IADL question #3, Shopping and/or IADL question #4, Light Housekeeping on the SAEF to qualify for services.</v>
      </c>
      <c r="E113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30" s="15" t="str">
        <v>None</v>
      </c>
      <c r="G1130" s="15" t="str">
        <v>Cabell</v>
      </c>
      <c r="H1130" s="15" t="str">
        <v>*Required - Please Make a Selection*</v>
      </c>
      <c r="I1130" s="15" t="str">
        <v>http://www.wvseniorservices.gov/DocumentCenter/ProgramSpecificDocuments/tabid/92/Default.aspx</v>
      </c>
      <c r="U1130" s="3"/>
    </row>
    <row r="1131" spans="1:21" ht="75" x14ac:dyDescent="0.25">
      <c r="A1131" s="15" t="str">
        <v>Cabell County Community Services Organization, Inc.</v>
      </c>
      <c r="B1131" s="15" t="str">
        <v>OAA Title IIIB Services</v>
      </c>
      <c r="C1131" s="15" t="str">
        <v>Case Coordination/Management/Person-Centered Planning</v>
      </c>
      <c r="D1131" s="15" t="str">
        <v>None</v>
      </c>
      <c r="E1131" s="15" t="str">
        <v>None</v>
      </c>
      <c r="F1131" s="15" t="str">
        <v>None</v>
      </c>
      <c r="G1131" s="15" t="str">
        <v>Cabell</v>
      </c>
      <c r="H1131" s="15" t="str">
        <v>*Required - Please Make a Selection*</v>
      </c>
      <c r="I1131" s="15" t="str">
        <v>http://www.wvseniorservices.gov/DocumentCenter/ProgramSpecificDocuments/tabid/92/Default.aspx</v>
      </c>
      <c r="U1131" s="3"/>
    </row>
    <row r="1132" spans="1:21" ht="75" x14ac:dyDescent="0.25">
      <c r="A1132" s="15" t="str">
        <v>Cabell County Community Services Organization, Inc.</v>
      </c>
      <c r="B1132" s="15" t="str">
        <v>OAA Title IIIB Services</v>
      </c>
      <c r="C1132" s="15" t="str">
        <v>Information/Referral</v>
      </c>
      <c r="D1132" s="15" t="str">
        <v>None</v>
      </c>
      <c r="E1132" s="15" t="str">
        <v>None</v>
      </c>
      <c r="F1132" s="15" t="str">
        <v>None</v>
      </c>
      <c r="G1132" s="15" t="str">
        <v>Cabell</v>
      </c>
      <c r="H1132" s="15" t="str">
        <v>*Required - Please Make a Selection*</v>
      </c>
      <c r="I1132" s="15" t="str">
        <v>http://www.wvseniorservices.gov/DocumentCenter/ProgramSpecificDocuments/tabid/92/Default.aspx</v>
      </c>
      <c r="U1132" s="3"/>
    </row>
    <row r="1133" spans="1:21" ht="75" x14ac:dyDescent="0.25">
      <c r="A1133" s="15" t="str">
        <v>Cabell County Community Services Organization, Inc.</v>
      </c>
      <c r="B1133" s="15" t="str">
        <v>OAA Title IIIB Services</v>
      </c>
      <c r="C1133" s="15" t="str">
        <v>Legal</v>
      </c>
      <c r="D1133" s="15" t="str">
        <v>None</v>
      </c>
      <c r="E1133" s="15" t="str">
        <v>None</v>
      </c>
      <c r="F1133" s="15" t="str">
        <v>None</v>
      </c>
      <c r="G1133" s="15" t="str">
        <v>Cabell</v>
      </c>
      <c r="H1133" s="15" t="str">
        <v>*Required - Please Make a Selection*</v>
      </c>
      <c r="I1133" s="15" t="str">
        <v>http://www.wvseniorservices.gov/DocumentCenter/ProgramSpecificDocuments/tabid/92/Default.aspx</v>
      </c>
      <c r="U1133" s="3"/>
    </row>
    <row r="1134" spans="1:21" ht="75" x14ac:dyDescent="0.25">
      <c r="A1134" s="15" t="str">
        <v>Cabell County Community Services Organization, Inc.</v>
      </c>
      <c r="B1134" s="15" t="str">
        <v>OAA Title IIIB Services</v>
      </c>
      <c r="C1134" s="15" t="str">
        <v>Information/Referral</v>
      </c>
      <c r="D1134" s="15" t="str">
        <v>None</v>
      </c>
      <c r="E1134" s="15" t="str">
        <v>None</v>
      </c>
      <c r="F1134" s="15" t="str">
        <v>None</v>
      </c>
      <c r="G1134" s="15" t="str">
        <v>Cabell</v>
      </c>
      <c r="H1134" s="15" t="str">
        <v>*Required - Please Make a Selection*</v>
      </c>
      <c r="I1134" s="15" t="str">
        <v>http://www.wvseniorservices.gov/DocumentCenter/ProgramSpecificDocuments/tabid/92/Default.aspx</v>
      </c>
      <c r="U1134" s="3"/>
    </row>
    <row r="1135" spans="1:21" ht="180" x14ac:dyDescent="0.25">
      <c r="A1135" s="15" t="str">
        <v>Cabell County Community Services Organization, Inc.</v>
      </c>
      <c r="B1135" s="15" t="str">
        <v>OAA Title IIIB Services</v>
      </c>
      <c r="C1135" s="15" t="str">
        <v>Personal Care</v>
      </c>
      <c r="D1135" s="15" t="str">
        <v>Must complete Level 1, Level 2 and Level 3 of the SAEF. Must need “Much Assistance” or “Unable to Perform” in at least two (2) areas of ADLs on the SAEF to qualify for services.</v>
      </c>
      <c r="E113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35" s="15" t="str">
        <v>None</v>
      </c>
      <c r="G1135" s="15" t="str">
        <v>Cabell</v>
      </c>
      <c r="H1135" s="15" t="str">
        <v>*Required - Please Make a Selection*</v>
      </c>
      <c r="I1135" s="15" t="str">
        <v>http://www.wvseniorservices.gov/DocumentCenter/ProgramSpecificDocuments/tabid/92/Default.aspx</v>
      </c>
      <c r="U1135" s="3"/>
    </row>
    <row r="1136" spans="1:21" ht="75" x14ac:dyDescent="0.25">
      <c r="A1136" s="15" t="str">
        <v>Cabell County Community Services Organization, Inc.</v>
      </c>
      <c r="B1136" s="15" t="str">
        <v>OAA Title IIIB Services</v>
      </c>
      <c r="C1136" s="15" t="str">
        <v>Information/Referral</v>
      </c>
      <c r="D1136" s="15" t="str">
        <v>None</v>
      </c>
      <c r="E1136" s="15" t="str">
        <v>None</v>
      </c>
      <c r="F1136" s="15" t="str">
        <v>None</v>
      </c>
      <c r="G1136" s="15" t="str">
        <v>Cabell</v>
      </c>
      <c r="H1136" s="15" t="str">
        <v>*Required - Please Make a Selection*</v>
      </c>
      <c r="I1136" s="15" t="str">
        <v>http://www.wvseniorservices.gov/DocumentCenter/ProgramSpecificDocuments/tabid/92/Default.aspx</v>
      </c>
      <c r="U1136" s="3"/>
    </row>
    <row r="1137" spans="1:21" ht="75" x14ac:dyDescent="0.25">
      <c r="A1137" s="15" t="str">
        <v>Cabell County Community Services Organization, Inc.</v>
      </c>
      <c r="B1137" s="15" t="str">
        <v>OAA Title IIIB Services</v>
      </c>
      <c r="C1137" s="15" t="str">
        <v>Transportation</v>
      </c>
      <c r="D1137" s="15" t="str">
        <v>Must complete Level 1 of the SAEF</v>
      </c>
      <c r="E1137" s="15" t="str">
        <v>None</v>
      </c>
      <c r="F1137" s="15" t="str">
        <v>None</v>
      </c>
      <c r="G1137" s="15" t="str">
        <v>Cabell</v>
      </c>
      <c r="H1137" s="15" t="str">
        <v>*Required - Please Make a Selection*</v>
      </c>
      <c r="I1137" s="15" t="str">
        <v>http://www.wvseniorservices.gov/DocumentCenter/ProgramSpecificDocuments/tabid/92/Default.aspx</v>
      </c>
      <c r="U1137" s="3"/>
    </row>
    <row r="1138" spans="1:21" ht="150" x14ac:dyDescent="0.25">
      <c r="A1138" s="15" t="str">
        <v>Cabell County Community Services Organization, Inc.</v>
      </c>
      <c r="B1138" s="15" t="str">
        <v>OAA Title IIIC Nutrition Services</v>
      </c>
      <c r="C1138" s="15" t="str">
        <v>Nutrition - Congregate Meals</v>
      </c>
      <c r="D113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3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38" s="15" t="str">
        <v>None</v>
      </c>
      <c r="G1138" s="15" t="str">
        <v>Cabell</v>
      </c>
      <c r="H1138" s="15" t="str">
        <v>*Required - Please Make a Selection*</v>
      </c>
      <c r="I1138" s="15" t="str">
        <v>http://www.wvseniorservices.gov/DocumentCenter/ProgramSpecificDocuments/tabid/92/Default.aspx</v>
      </c>
      <c r="U1138" s="3"/>
    </row>
    <row r="1139" spans="1:21" ht="360" x14ac:dyDescent="0.25">
      <c r="A1139" s="15" t="str">
        <v>Cabell County Community Services Organization, Inc.</v>
      </c>
      <c r="B1139" s="15" t="str">
        <v>OAA Title IIIC Nutrition Services</v>
      </c>
      <c r="C1139" s="15" t="str">
        <v>Nutrition - Home Delivered Meals</v>
      </c>
      <c r="D113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3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39" s="15" t="str">
        <v>None</v>
      </c>
      <c r="G1139" s="15" t="str">
        <v>Cabell</v>
      </c>
      <c r="H1139" s="15" t="str">
        <v>*Required - Please Make a Selection*</v>
      </c>
      <c r="I1139" s="15" t="str">
        <v>http://www.wvseniorservices.gov/DocumentCenter/ProgramSpecificDocuments/tabid/92/Default.aspx</v>
      </c>
      <c r="U1139" s="3"/>
    </row>
    <row r="1140" spans="1:21" ht="75" x14ac:dyDescent="0.25">
      <c r="A1140" s="15" t="str">
        <v>Cabell County Community Services Organization, Inc.</v>
      </c>
      <c r="B1140" s="15" t="str">
        <v>OAA Title IIIC Nutrition Services</v>
      </c>
      <c r="C1140" s="15" t="str">
        <v>Nutrition - Education</v>
      </c>
      <c r="D1140" s="15" t="str">
        <v>A fully completed SAEF (the SAEF you completed for the meal service) is 
required.</v>
      </c>
      <c r="E1140" s="15" t="str">
        <v>None</v>
      </c>
      <c r="F1140" s="15" t="str">
        <v>None</v>
      </c>
      <c r="G1140" s="15" t="str">
        <v>Cabell</v>
      </c>
      <c r="H1140" s="15" t="str">
        <v>*Required - Please Make a Selection*</v>
      </c>
      <c r="I1140" s="15" t="str">
        <v>http://www.wvseniorservices.gov/DocumentCenter/ProgramSpecificDocuments/tabid/92/Default.aspx</v>
      </c>
      <c r="U1140" s="3"/>
    </row>
    <row r="1141" spans="1:21" ht="105" x14ac:dyDescent="0.25">
      <c r="A1141" s="15" t="str">
        <v>Coalfield Community Action Partnership, Inc. (Mingo County)</v>
      </c>
      <c r="B1141" s="15" t="str">
        <v>LIGHTHOUSE IN-HOME SERVICES (includes LIFE LIGHTHOUSE SERVICES)</v>
      </c>
      <c r="C1141" s="15" t="str">
        <v>Personal Care, Food Assistance, Chore or Homemaker Services</v>
      </c>
      <c r="D1141" s="15" t="str">
        <v>2+ ADLs via assessment</v>
      </c>
      <c r="E1141"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41" s="15" t="str">
        <v>Lighthouse is designed to assist those seniors who have functional needs in their homes, but whose income or assets disqualify them for Medicaid services</v>
      </c>
      <c r="G1141" s="15" t="str">
        <v>Mingo</v>
      </c>
      <c r="H1141" s="15" t="str">
        <v>*Required - Please Make a Selection*</v>
      </c>
      <c r="I1141" s="15" t="str">
        <v>http://www.wvseniorservices.gov/HelpatHome/Lighthouse/tabid/74/Default.aspx</v>
      </c>
      <c r="U1141" s="3"/>
    </row>
    <row r="1142" spans="1:21" ht="180" x14ac:dyDescent="0.25">
      <c r="A1142" s="15" t="str">
        <v>Coalfield Community Action Partnership, Inc. (Mingo County)</v>
      </c>
      <c r="B1142" s="15" t="str">
        <v>OAA Title IIIB Services</v>
      </c>
      <c r="C1142" s="15" t="str">
        <v>Adult Day Care</v>
      </c>
      <c r="D1142" s="15" t="str">
        <v>Must complete Level 1, Level 2 and Level 3 of the SAEF. Must need “Much Assistance” or “Unable to Perform” in at least two (2) ADL/IADL areas on the SAEF to qualify for services.</v>
      </c>
      <c r="E114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42" s="15" t="str">
        <v>None</v>
      </c>
      <c r="G1142" s="15" t="str">
        <v>Mingo</v>
      </c>
      <c r="H1142" s="15" t="str">
        <v>*Required - Please Make a Selection*</v>
      </c>
      <c r="I1142" s="15" t="str">
        <v>http://www.wvseniorservices.gov/DocumentCenter/ProgramSpecificDocuments/tabid/92/Default.aspx</v>
      </c>
      <c r="U1142" s="3"/>
    </row>
    <row r="1143" spans="1:21" ht="90" x14ac:dyDescent="0.25">
      <c r="A1143" s="15" t="str">
        <v>Coalfield Community Action Partnership, Inc. (Mingo County)</v>
      </c>
      <c r="B1143" s="15" t="str">
        <v>OAA Title IIIB Services</v>
      </c>
      <c r="C1143" s="15" t="str">
        <v>Transportation</v>
      </c>
      <c r="D1143" s="15" t="str">
        <v>Must complete Level 1 and Level 2 of the SAEF. Must indicate the need for hands on assistance with transportation on the SAEF (Question: “Does the service recipient need hands on assistance with transportation?”, Level 2) to qualify for services.</v>
      </c>
      <c r="E1143" s="15" t="str">
        <v>None</v>
      </c>
      <c r="F1143" s="15" t="str">
        <v>None</v>
      </c>
      <c r="G1143" s="15" t="str">
        <v>Mingo</v>
      </c>
      <c r="H1143" s="15" t="str">
        <v>*Required - Please Make a Selection*</v>
      </c>
      <c r="I1143" s="15" t="str">
        <v>http://www.wvseniorservices.gov/DocumentCenter/ProgramSpecificDocuments/tabid/92/Default.aspx</v>
      </c>
      <c r="U1143" s="3"/>
    </row>
    <row r="1144" spans="1:21" ht="180" x14ac:dyDescent="0.25">
      <c r="A1144" s="15" t="str">
        <v>Coalfield Community Action Partnership, Inc. (Mingo County)</v>
      </c>
      <c r="B1144" s="15" t="str">
        <v>OAA Title IIIB Services</v>
      </c>
      <c r="C1144" s="15" t="str">
        <v>Chore or Homemaker Services</v>
      </c>
      <c r="D1144" s="15" t="str">
        <v>Must complete Level 1, Level 2 and Level 3 of the SAEF. Must need “Much Assistance” or “Unable to Perform” on IADL question #6, Heavy Housework on the SAEF to qualify for services.</v>
      </c>
      <c r="E114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44" s="15" t="str">
        <v>None</v>
      </c>
      <c r="G1144" s="15" t="str">
        <v>Mingo</v>
      </c>
      <c r="H1144" s="15" t="str">
        <v>*Required - Please Make a Selection*</v>
      </c>
      <c r="I1144" s="15" t="str">
        <v>http://www.wvseniorservices.gov/DocumentCenter/ProgramSpecificDocuments/tabid/92/Default.aspx</v>
      </c>
      <c r="U1144" s="3"/>
    </row>
    <row r="1145" spans="1:21" ht="90" x14ac:dyDescent="0.25">
      <c r="A1145" s="15" t="str">
        <v>Coalfield Community Action Partnership, Inc. (Mingo County)</v>
      </c>
      <c r="B1145" s="15" t="str">
        <v>OAA Title IIIB Services</v>
      </c>
      <c r="C1145" s="15" t="str">
        <v>Group Support Activities</v>
      </c>
      <c r="D1145" s="15" t="str">
        <v>A fully completed SAEF (Level 1) is required to enter the service recipient in SAMS. Group client support is entered as a group service in SAMS.</v>
      </c>
      <c r="E1145" s="15" t="str">
        <v>None</v>
      </c>
      <c r="F1145" s="15" t="str">
        <v>None</v>
      </c>
      <c r="G1145" s="15" t="str">
        <v>Mingo</v>
      </c>
      <c r="H1145" s="15" t="str">
        <v>*Required - Please Make a Selection*</v>
      </c>
      <c r="I1145" s="15" t="str">
        <v>http://www.wvseniorservices.gov/DocumentCenter/ProgramSpecificDocuments/tabid/92/Default.aspx</v>
      </c>
      <c r="U1145" s="3"/>
    </row>
    <row r="1146" spans="1:21" ht="180" x14ac:dyDescent="0.25">
      <c r="A1146" s="15" t="str">
        <v>Coalfield Community Action Partnership, Inc. (Mingo County)</v>
      </c>
      <c r="B1146" s="15" t="str">
        <v>OAA Title IIIB Services</v>
      </c>
      <c r="C1146" s="15" t="str">
        <v>Chore or Homemaker Services</v>
      </c>
      <c r="D1146" s="15" t="str">
        <v>Must complete Level 1, Level 2 and Level 3 of the SAEF. Must need “Much Assistance” or “Unable to Perform” on IADL question #3, Shopping and/or IADL question #4, Light Housekeeping on the SAEF to qualify for services.</v>
      </c>
      <c r="E114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46" s="15" t="str">
        <v>None</v>
      </c>
      <c r="G1146" s="15" t="str">
        <v>Mingo</v>
      </c>
      <c r="H1146" s="15" t="str">
        <v>*Required - Please Make a Selection*</v>
      </c>
      <c r="I1146" s="15" t="str">
        <v>http://www.wvseniorservices.gov/DocumentCenter/ProgramSpecificDocuments/tabid/92/Default.aspx</v>
      </c>
      <c r="U1146" s="3"/>
    </row>
    <row r="1147" spans="1:21" ht="90" x14ac:dyDescent="0.25">
      <c r="A1147" s="15" t="str">
        <v>Coalfield Community Action Partnership, Inc. (Mingo County)</v>
      </c>
      <c r="B1147" s="15" t="str">
        <v>OAA Title IIIB Services</v>
      </c>
      <c r="C1147" s="15" t="str">
        <v>Case Coordination/Management/Person-Centered Planning</v>
      </c>
      <c r="D1147" s="15" t="str">
        <v>None</v>
      </c>
      <c r="E1147" s="15" t="str">
        <v>None</v>
      </c>
      <c r="F1147" s="15" t="str">
        <v>None</v>
      </c>
      <c r="G1147" s="15" t="str">
        <v>Mingo</v>
      </c>
      <c r="H1147" s="15" t="str">
        <v>*Required - Please Make a Selection*</v>
      </c>
      <c r="I1147" s="15" t="str">
        <v>http://www.wvseniorservices.gov/DocumentCenter/ProgramSpecificDocuments/tabid/92/Default.aspx</v>
      </c>
      <c r="U1147" s="3"/>
    </row>
    <row r="1148" spans="1:21" ht="90" x14ac:dyDescent="0.25">
      <c r="A1148" s="15" t="str">
        <v>Coalfield Community Action Partnership, Inc. (Mingo County)</v>
      </c>
      <c r="B1148" s="15" t="str">
        <v>OAA Title IIIB Services</v>
      </c>
      <c r="C1148" s="15" t="str">
        <v>Information/Referral</v>
      </c>
      <c r="D1148" s="15" t="str">
        <v>None</v>
      </c>
      <c r="E1148" s="15" t="str">
        <v>None</v>
      </c>
      <c r="F1148" s="15" t="str">
        <v>None</v>
      </c>
      <c r="G1148" s="15" t="str">
        <v>Mingo</v>
      </c>
      <c r="H1148" s="15" t="str">
        <v>*Required - Please Make a Selection*</v>
      </c>
      <c r="I1148" s="15" t="str">
        <v>http://www.wvseniorservices.gov/DocumentCenter/ProgramSpecificDocuments/tabid/92/Default.aspx</v>
      </c>
      <c r="U1148" s="3"/>
    </row>
    <row r="1149" spans="1:21" ht="90" x14ac:dyDescent="0.25">
      <c r="A1149" s="15" t="str">
        <v>Coalfield Community Action Partnership, Inc. (Mingo County)</v>
      </c>
      <c r="B1149" s="15" t="str">
        <v>OAA Title IIIB Services</v>
      </c>
      <c r="C1149" s="15" t="str">
        <v>Legal</v>
      </c>
      <c r="D1149" s="15" t="str">
        <v>None</v>
      </c>
      <c r="E1149" s="15" t="str">
        <v>None</v>
      </c>
      <c r="F1149" s="15" t="str">
        <v>None</v>
      </c>
      <c r="G1149" s="15" t="str">
        <v>Mingo</v>
      </c>
      <c r="H1149" s="15" t="str">
        <v>*Required - Please Make a Selection*</v>
      </c>
      <c r="I1149" s="15" t="str">
        <v>http://www.wvseniorservices.gov/DocumentCenter/ProgramSpecificDocuments/tabid/92/Default.aspx</v>
      </c>
      <c r="U1149" s="3"/>
    </row>
    <row r="1150" spans="1:21" ht="90" x14ac:dyDescent="0.25">
      <c r="A1150" s="15" t="str">
        <v>Coalfield Community Action Partnership, Inc. (Mingo County)</v>
      </c>
      <c r="B1150" s="15" t="str">
        <v>OAA Title IIIB Services</v>
      </c>
      <c r="C1150" s="15" t="str">
        <v>Information/Referral</v>
      </c>
      <c r="D1150" s="15" t="str">
        <v>None</v>
      </c>
      <c r="E1150" s="15" t="str">
        <v>None</v>
      </c>
      <c r="F1150" s="15" t="str">
        <v>None</v>
      </c>
      <c r="G1150" s="15" t="str">
        <v>Mingo</v>
      </c>
      <c r="H1150" s="15" t="str">
        <v>*Required - Please Make a Selection*</v>
      </c>
      <c r="I1150" s="15" t="str">
        <v>http://www.wvseniorservices.gov/DocumentCenter/ProgramSpecificDocuments/tabid/92/Default.aspx</v>
      </c>
      <c r="U1150" s="3"/>
    </row>
    <row r="1151" spans="1:21" ht="180" x14ac:dyDescent="0.25">
      <c r="A1151" s="15" t="str">
        <v>Coalfield Community Action Partnership, Inc. (Mingo County)</v>
      </c>
      <c r="B1151" s="15" t="str">
        <v>OAA Title IIIB Services</v>
      </c>
      <c r="C1151" s="15" t="str">
        <v>Personal Care</v>
      </c>
      <c r="D1151" s="15" t="str">
        <v>Must complete Level 1, Level 2 and Level 3 of the SAEF. Must need “Much Assistance” or “Unable to Perform” in at least two (2) areas of ADLs on the SAEF to qualify for services.</v>
      </c>
      <c r="E115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51" s="15" t="str">
        <v>None</v>
      </c>
      <c r="G1151" s="15" t="str">
        <v>Mingo</v>
      </c>
      <c r="H1151" s="15" t="str">
        <v>*Required - Please Make a Selection*</v>
      </c>
      <c r="I1151" s="15" t="str">
        <v>http://www.wvseniorservices.gov/DocumentCenter/ProgramSpecificDocuments/tabid/92/Default.aspx</v>
      </c>
      <c r="U1151" s="3"/>
    </row>
    <row r="1152" spans="1:21" ht="90" x14ac:dyDescent="0.25">
      <c r="A1152" s="15" t="str">
        <v>Coalfield Community Action Partnership, Inc. (Mingo County)</v>
      </c>
      <c r="B1152" s="15" t="str">
        <v>OAA Title IIIB Services</v>
      </c>
      <c r="C1152" s="15" t="str">
        <v>Information/Referral</v>
      </c>
      <c r="D1152" s="15" t="str">
        <v>None</v>
      </c>
      <c r="E1152" s="15" t="str">
        <v>None</v>
      </c>
      <c r="F1152" s="15" t="str">
        <v>None</v>
      </c>
      <c r="G1152" s="15" t="str">
        <v>Mingo</v>
      </c>
      <c r="H1152" s="15" t="str">
        <v>*Required - Please Make a Selection*</v>
      </c>
      <c r="I1152" s="15" t="str">
        <v>http://www.wvseniorservices.gov/DocumentCenter/ProgramSpecificDocuments/tabid/92/Default.aspx</v>
      </c>
      <c r="U1152" s="3"/>
    </row>
    <row r="1153" spans="1:21" ht="90" x14ac:dyDescent="0.25">
      <c r="A1153" s="15" t="str">
        <v>Coalfield Community Action Partnership, Inc. (Mingo County)</v>
      </c>
      <c r="B1153" s="15" t="str">
        <v>OAA Title IIIB Services</v>
      </c>
      <c r="C1153" s="15" t="str">
        <v>Transportation</v>
      </c>
      <c r="D1153" s="15" t="str">
        <v>Must complete Level 1 of the SAEF</v>
      </c>
      <c r="E1153" s="15" t="str">
        <v>None</v>
      </c>
      <c r="F1153" s="15" t="str">
        <v>None</v>
      </c>
      <c r="G1153" s="15" t="str">
        <v>Mingo</v>
      </c>
      <c r="H1153" s="15" t="str">
        <v>*Required - Please Make a Selection*</v>
      </c>
      <c r="I1153" s="15" t="str">
        <v>http://www.wvseniorservices.gov/DocumentCenter/ProgramSpecificDocuments/tabid/92/Default.aspx</v>
      </c>
      <c r="U1153" s="3"/>
    </row>
    <row r="1154" spans="1:21" ht="150" x14ac:dyDescent="0.25">
      <c r="A1154" s="15" t="str">
        <v>Coalfield Community Action Partnership, Inc. (Mingo County)</v>
      </c>
      <c r="B1154" s="15" t="str">
        <v>OAA Title IIIC Nutrition Services</v>
      </c>
      <c r="C1154" s="15" t="str">
        <v>Nutrition - Congregate Meals</v>
      </c>
      <c r="D115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5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54" s="15" t="str">
        <v>None</v>
      </c>
      <c r="G1154" s="15" t="str">
        <v>Mingo</v>
      </c>
      <c r="H1154" s="15" t="str">
        <v>*Required - Please Make a Selection*</v>
      </c>
      <c r="I1154" s="15" t="str">
        <v>http://www.wvseniorservices.gov/DocumentCenter/ProgramSpecificDocuments/tabid/92/Default.aspx</v>
      </c>
      <c r="U1154" s="3"/>
    </row>
    <row r="1155" spans="1:21" ht="360" x14ac:dyDescent="0.25">
      <c r="A1155" s="15" t="str">
        <v>Coalfield Community Action Partnership, Inc. (Mingo County)</v>
      </c>
      <c r="B1155" s="15" t="str">
        <v>OAA Title IIIC Nutrition Services</v>
      </c>
      <c r="C1155" s="15" t="str">
        <v>Nutrition - Home Delivered Meals</v>
      </c>
      <c r="D115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5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55" s="15" t="str">
        <v>None</v>
      </c>
      <c r="G1155" s="15" t="str">
        <v>Mingo</v>
      </c>
      <c r="H1155" s="15" t="str">
        <v>*Required - Please Make a Selection*</v>
      </c>
      <c r="I1155" s="15" t="str">
        <v>http://www.wvseniorservices.gov/DocumentCenter/ProgramSpecificDocuments/tabid/92/Default.aspx</v>
      </c>
      <c r="U1155" s="3"/>
    </row>
    <row r="1156" spans="1:21" ht="90" x14ac:dyDescent="0.25">
      <c r="A1156" s="15" t="str">
        <v>Coalfield Community Action Partnership, Inc. (Mingo County)</v>
      </c>
      <c r="B1156" s="15" t="str">
        <v>OAA Title IIIC Nutrition Services</v>
      </c>
      <c r="C1156" s="15" t="str">
        <v>Nutrition - Education</v>
      </c>
      <c r="D1156" s="15" t="str">
        <v>A fully completed SAEF (the SAEF you completed for the meal service) is 
required.</v>
      </c>
      <c r="E1156" s="15" t="str">
        <v>None</v>
      </c>
      <c r="F1156" s="15" t="str">
        <v>None</v>
      </c>
      <c r="G1156" s="15" t="str">
        <v>Mingo</v>
      </c>
      <c r="H1156" s="15" t="str">
        <v>*Required - Please Make a Selection*</v>
      </c>
      <c r="I1156" s="15" t="str">
        <v>http://www.wvseniorservices.gov/DocumentCenter/ProgramSpecificDocuments/tabid/92/Default.aspx</v>
      </c>
      <c r="U1156" s="3"/>
    </row>
    <row r="1157" spans="1:21" ht="105" x14ac:dyDescent="0.25">
      <c r="A1157" s="15" t="str">
        <v>Jackson County Commission on Aging, Inc.</v>
      </c>
      <c r="B1157" s="15" t="str">
        <v>LIGHTHOUSE IN-HOME SERVICES (includes LIFE LIGHTHOUSE SERVICES)</v>
      </c>
      <c r="C1157" s="15" t="str">
        <v>Personal Care, Food Assistance, Chore or Homemaker Services</v>
      </c>
      <c r="D1157" s="15" t="str">
        <v>2+ ADLs via assessment</v>
      </c>
      <c r="E1157"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57" s="15" t="str">
        <v>Lighthouse is designed to assist those seniors who have functional needs in their homes, but whose income or assets disqualify them for Medicaid services</v>
      </c>
      <c r="G1157" s="15" t="str">
        <v>Jackson</v>
      </c>
      <c r="H1157" s="15" t="str">
        <v>*Required - Please Make a Selection*</v>
      </c>
      <c r="I1157" s="15" t="str">
        <v>http://www.wvseniorservices.gov/HelpatHome/Lighthouse/tabid/74/Default.aspx</v>
      </c>
      <c r="U1157" s="3"/>
    </row>
    <row r="1158" spans="1:21" ht="180" x14ac:dyDescent="0.25">
      <c r="A1158" s="15" t="str">
        <v>Jackson County Commission on Aging, Inc.</v>
      </c>
      <c r="B1158" s="15" t="str">
        <v>OAA Title IIIB Services</v>
      </c>
      <c r="C1158" s="15" t="str">
        <v>Adult Day Care</v>
      </c>
      <c r="D1158" s="15" t="str">
        <v>Must complete Level 1, Level 2 and Level 3 of the SAEF. Must need “Much Assistance” or “Unable to Perform” in at least two (2) ADL/IADL areas on the SAEF to qualify for services.</v>
      </c>
      <c r="E115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58" s="15" t="str">
        <v>None</v>
      </c>
      <c r="G1158" s="15" t="str">
        <v>Jackson</v>
      </c>
      <c r="H1158" s="15" t="str">
        <v>*Required - Please Make a Selection*</v>
      </c>
      <c r="I1158" s="15" t="str">
        <v>http://www.wvseniorservices.gov/DocumentCenter/ProgramSpecificDocuments/tabid/92/Default.aspx</v>
      </c>
      <c r="U1158" s="3"/>
    </row>
    <row r="1159" spans="1:21" ht="75" x14ac:dyDescent="0.25">
      <c r="A1159" s="15" t="str">
        <v>Jackson County Commission on Aging, Inc.</v>
      </c>
      <c r="B1159" s="15" t="str">
        <v>OAA Title IIIB Services</v>
      </c>
      <c r="C1159" s="15" t="str">
        <v>Transportation</v>
      </c>
      <c r="D1159" s="15" t="str">
        <v>Must complete Level 1 and Level 2 of the SAEF. Must indicate the need for hands on assistance with transportation on the SAEF (Question: “Does the service recipient need hands on assistance with transportation?”, Level 2) to qualify for services.</v>
      </c>
      <c r="E1159" s="15" t="str">
        <v>None</v>
      </c>
      <c r="F1159" s="15" t="str">
        <v>None</v>
      </c>
      <c r="G1159" s="15" t="str">
        <v>Jackson</v>
      </c>
      <c r="H1159" s="15" t="str">
        <v>*Required - Please Make a Selection*</v>
      </c>
      <c r="I1159" s="15" t="str">
        <v>http://www.wvseniorservices.gov/DocumentCenter/ProgramSpecificDocuments/tabid/92/Default.aspx</v>
      </c>
      <c r="U1159" s="3"/>
    </row>
    <row r="1160" spans="1:21" ht="180" x14ac:dyDescent="0.25">
      <c r="A1160" s="15" t="str">
        <v>Jackson County Commission on Aging, Inc.</v>
      </c>
      <c r="B1160" s="15" t="str">
        <v>OAA Title IIIB Services</v>
      </c>
      <c r="C1160" s="15" t="str">
        <v>Chore or Homemaker Services</v>
      </c>
      <c r="D1160" s="15" t="str">
        <v>Must complete Level 1, Level 2 and Level 3 of the SAEF. Must need “Much Assistance” or “Unable to Perform” on IADL question #6, Heavy Housework on the SAEF to qualify for services.</v>
      </c>
      <c r="E116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60" s="15" t="str">
        <v>None</v>
      </c>
      <c r="G1160" s="15" t="str">
        <v>Jackson</v>
      </c>
      <c r="H1160" s="15" t="str">
        <v>*Required - Please Make a Selection*</v>
      </c>
      <c r="I1160" s="15" t="str">
        <v>http://www.wvseniorservices.gov/DocumentCenter/ProgramSpecificDocuments/tabid/92/Default.aspx</v>
      </c>
      <c r="U1160" s="3"/>
    </row>
    <row r="1161" spans="1:21" ht="45" x14ac:dyDescent="0.25">
      <c r="A1161" s="15" t="str">
        <v>Jackson County Commission on Aging, Inc.</v>
      </c>
      <c r="B1161" s="15" t="str">
        <v>OAA Title IIIB Services</v>
      </c>
      <c r="C1161" s="15" t="str">
        <v>Group Support Activities</v>
      </c>
      <c r="D1161" s="15" t="str">
        <v>A fully completed SAEF (Level 1) is required to enter the service recipient in SAMS. Group client support is entered as a group service in SAMS.</v>
      </c>
      <c r="E1161" s="15" t="str">
        <v>None</v>
      </c>
      <c r="F1161" s="15" t="str">
        <v>None</v>
      </c>
      <c r="G1161" s="15" t="str">
        <v>Jackson</v>
      </c>
      <c r="H1161" s="15" t="str">
        <v>*Required - Please Make a Selection*</v>
      </c>
      <c r="I1161" s="15" t="str">
        <v>http://www.wvseniorservices.gov/DocumentCenter/ProgramSpecificDocuments/tabid/92/Default.aspx</v>
      </c>
      <c r="U1161" s="3"/>
    </row>
    <row r="1162" spans="1:21" ht="180" x14ac:dyDescent="0.25">
      <c r="A1162" s="15" t="str">
        <v>Jackson County Commission on Aging, Inc.</v>
      </c>
      <c r="B1162" s="15" t="str">
        <v>OAA Title IIIB Services</v>
      </c>
      <c r="C1162" s="15" t="str">
        <v>Chore or Homemaker Services</v>
      </c>
      <c r="D1162" s="15" t="str">
        <v>Must complete Level 1, Level 2 and Level 3 of the SAEF. Must need “Much Assistance” or “Unable to Perform” on IADL question #3, Shopping and/or IADL question #4, Light Housekeeping on the SAEF to qualify for services.</v>
      </c>
      <c r="E116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62" s="15" t="str">
        <v>None</v>
      </c>
      <c r="G1162" s="15" t="str">
        <v>Jackson</v>
      </c>
      <c r="H1162" s="15" t="str">
        <v>*Required - Please Make a Selection*</v>
      </c>
      <c r="I1162" s="15" t="str">
        <v>http://www.wvseniorservices.gov/DocumentCenter/ProgramSpecificDocuments/tabid/92/Default.aspx</v>
      </c>
      <c r="U1162" s="3"/>
    </row>
    <row r="1163" spans="1:21" ht="45" x14ac:dyDescent="0.25">
      <c r="A1163" s="15" t="str">
        <v>Jackson County Commission on Aging, Inc.</v>
      </c>
      <c r="B1163" s="15" t="str">
        <v>OAA Title IIIB Services</v>
      </c>
      <c r="C1163" s="15" t="str">
        <v>Case Coordination/Management/Person-Centered Planning</v>
      </c>
      <c r="D1163" s="15" t="str">
        <v>None</v>
      </c>
      <c r="E1163" s="15" t="str">
        <v>None</v>
      </c>
      <c r="F1163" s="15" t="str">
        <v>None</v>
      </c>
      <c r="G1163" s="15" t="str">
        <v>Jackson</v>
      </c>
      <c r="H1163" s="15" t="str">
        <v>*Required - Please Make a Selection*</v>
      </c>
      <c r="I1163" s="15" t="str">
        <v>http://www.wvseniorservices.gov/DocumentCenter/ProgramSpecificDocuments/tabid/92/Default.aspx</v>
      </c>
      <c r="U1163" s="3"/>
    </row>
    <row r="1164" spans="1:21" ht="45" x14ac:dyDescent="0.25">
      <c r="A1164" s="15" t="str">
        <v>Jackson County Commission on Aging, Inc.</v>
      </c>
      <c r="B1164" s="15" t="str">
        <v>OAA Title IIIB Services</v>
      </c>
      <c r="C1164" s="15" t="str">
        <v>Information/Referral</v>
      </c>
      <c r="D1164" s="15" t="str">
        <v>None</v>
      </c>
      <c r="E1164" s="15" t="str">
        <v>None</v>
      </c>
      <c r="F1164" s="15" t="str">
        <v>None</v>
      </c>
      <c r="G1164" s="15" t="str">
        <v>Jackson</v>
      </c>
      <c r="H1164" s="15" t="str">
        <v>*Required - Please Make a Selection*</v>
      </c>
      <c r="I1164" s="15" t="str">
        <v>http://www.wvseniorservices.gov/DocumentCenter/ProgramSpecificDocuments/tabid/92/Default.aspx</v>
      </c>
      <c r="U1164" s="3"/>
    </row>
    <row r="1165" spans="1:21" ht="45" x14ac:dyDescent="0.25">
      <c r="A1165" s="15" t="str">
        <v>Jackson County Commission on Aging, Inc.</v>
      </c>
      <c r="B1165" s="15" t="str">
        <v>OAA Title IIIB Services</v>
      </c>
      <c r="C1165" s="15" t="str">
        <v>Legal</v>
      </c>
      <c r="D1165" s="15" t="str">
        <v>None</v>
      </c>
      <c r="E1165" s="15" t="str">
        <v>None</v>
      </c>
      <c r="F1165" s="15" t="str">
        <v>None</v>
      </c>
      <c r="G1165" s="15" t="str">
        <v>Jackson</v>
      </c>
      <c r="H1165" s="15" t="str">
        <v>*Required - Please Make a Selection*</v>
      </c>
      <c r="I1165" s="15" t="str">
        <v>http://www.wvseniorservices.gov/DocumentCenter/ProgramSpecificDocuments/tabid/92/Default.aspx</v>
      </c>
      <c r="U1165" s="3"/>
    </row>
    <row r="1166" spans="1:21" ht="45" x14ac:dyDescent="0.25">
      <c r="A1166" s="15" t="str">
        <v>Jackson County Commission on Aging, Inc.</v>
      </c>
      <c r="B1166" s="15" t="str">
        <v>OAA Title IIIB Services</v>
      </c>
      <c r="C1166" s="15" t="str">
        <v>Information/Referral</v>
      </c>
      <c r="D1166" s="15" t="str">
        <v>None</v>
      </c>
      <c r="E1166" s="15" t="str">
        <v>None</v>
      </c>
      <c r="F1166" s="15" t="str">
        <v>None</v>
      </c>
      <c r="G1166" s="15" t="str">
        <v>Jackson</v>
      </c>
      <c r="H1166" s="15" t="str">
        <v>*Required - Please Make a Selection*</v>
      </c>
      <c r="I1166" s="15" t="str">
        <v>http://www.wvseniorservices.gov/DocumentCenter/ProgramSpecificDocuments/tabid/92/Default.aspx</v>
      </c>
      <c r="U1166" s="3"/>
    </row>
    <row r="1167" spans="1:21" ht="180" x14ac:dyDescent="0.25">
      <c r="A1167" s="15" t="str">
        <v>Jackson County Commission on Aging, Inc.</v>
      </c>
      <c r="B1167" s="15" t="str">
        <v>OAA Title IIIB Services</v>
      </c>
      <c r="C1167" s="15" t="str">
        <v>Personal Care</v>
      </c>
      <c r="D1167" s="15" t="str">
        <v>Must complete Level 1, Level 2 and Level 3 of the SAEF. Must need “Much Assistance” or “Unable to Perform” in at least two (2) areas of ADLs on the SAEF to qualify for services.</v>
      </c>
      <c r="E116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67" s="15" t="str">
        <v>None</v>
      </c>
      <c r="G1167" s="15" t="str">
        <v>Jackson</v>
      </c>
      <c r="H1167" s="15" t="str">
        <v>*Required - Please Make a Selection*</v>
      </c>
      <c r="I1167" s="15" t="str">
        <v>http://www.wvseniorservices.gov/DocumentCenter/ProgramSpecificDocuments/tabid/92/Default.aspx</v>
      </c>
      <c r="U1167" s="3"/>
    </row>
    <row r="1168" spans="1:21" ht="45" x14ac:dyDescent="0.25">
      <c r="A1168" s="15" t="str">
        <v>Jackson County Commission on Aging, Inc.</v>
      </c>
      <c r="B1168" s="15" t="str">
        <v>OAA Title IIIB Services</v>
      </c>
      <c r="C1168" s="15" t="str">
        <v>Information/Referral</v>
      </c>
      <c r="D1168" s="15" t="str">
        <v>None</v>
      </c>
      <c r="E1168" s="15" t="str">
        <v>None</v>
      </c>
      <c r="F1168" s="15" t="str">
        <v>None</v>
      </c>
      <c r="G1168" s="15" t="str">
        <v>Jackson</v>
      </c>
      <c r="H1168" s="15" t="str">
        <v>*Required - Please Make a Selection*</v>
      </c>
      <c r="I1168" s="15" t="str">
        <v>http://www.wvseniorservices.gov/DocumentCenter/ProgramSpecificDocuments/tabid/92/Default.aspx</v>
      </c>
      <c r="U1168" s="3"/>
    </row>
    <row r="1169" spans="1:21" ht="45" x14ac:dyDescent="0.25">
      <c r="A1169" s="15" t="str">
        <v>Jackson County Commission on Aging, Inc.</v>
      </c>
      <c r="B1169" s="15" t="str">
        <v>OAA Title IIIB Services</v>
      </c>
      <c r="C1169" s="15" t="str">
        <v>Transportation</v>
      </c>
      <c r="D1169" s="15" t="str">
        <v>Must complete Level 1 of the SAEF</v>
      </c>
      <c r="E1169" s="15" t="str">
        <v>None</v>
      </c>
      <c r="F1169" s="15" t="str">
        <v>None</v>
      </c>
      <c r="G1169" s="15" t="str">
        <v>Jackson</v>
      </c>
      <c r="H1169" s="15" t="str">
        <v>*Required - Please Make a Selection*</v>
      </c>
      <c r="I1169" s="15" t="str">
        <v>http://www.wvseniorservices.gov/DocumentCenter/ProgramSpecificDocuments/tabid/92/Default.aspx</v>
      </c>
      <c r="U1169" s="3"/>
    </row>
    <row r="1170" spans="1:21" ht="150" x14ac:dyDescent="0.25">
      <c r="A1170" s="15" t="str">
        <v>Jackson County Commission on Aging, Inc.</v>
      </c>
      <c r="B1170" s="15" t="str">
        <v>OAA Title IIIC Nutrition Services</v>
      </c>
      <c r="C1170" s="15" t="str">
        <v>Nutrition - Congregate Meals</v>
      </c>
      <c r="D1170"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7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70" s="15" t="str">
        <v>None</v>
      </c>
      <c r="G1170" s="15" t="str">
        <v>Jackson</v>
      </c>
      <c r="H1170" s="15" t="str">
        <v>*Required - Please Make a Selection*</v>
      </c>
      <c r="I1170" s="15" t="str">
        <v>http://www.wvseniorservices.gov/DocumentCenter/ProgramSpecificDocuments/tabid/92/Default.aspx</v>
      </c>
      <c r="U1170" s="3"/>
    </row>
    <row r="1171" spans="1:21" ht="360" x14ac:dyDescent="0.25">
      <c r="A1171" s="15" t="str">
        <v>Jackson County Commission on Aging, Inc.</v>
      </c>
      <c r="B1171" s="15" t="str">
        <v>OAA Title IIIC Nutrition Services</v>
      </c>
      <c r="C1171" s="15" t="str">
        <v>Nutrition - Home Delivered Meals</v>
      </c>
      <c r="D1171"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7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71" s="15" t="str">
        <v>None</v>
      </c>
      <c r="G1171" s="15" t="str">
        <v>Jackson</v>
      </c>
      <c r="H1171" s="15" t="str">
        <v>*Required - Please Make a Selection*</v>
      </c>
      <c r="I1171" s="15" t="str">
        <v>http://www.wvseniorservices.gov/DocumentCenter/ProgramSpecificDocuments/tabid/92/Default.aspx</v>
      </c>
      <c r="U1171" s="3"/>
    </row>
    <row r="1172" spans="1:21" ht="45" x14ac:dyDescent="0.25">
      <c r="A1172" s="15" t="str">
        <v>Jackson County Commission on Aging, Inc.</v>
      </c>
      <c r="B1172" s="15" t="str">
        <v>OAA Title IIIC Nutrition Services</v>
      </c>
      <c r="C1172" s="15" t="str">
        <v>Nutrition - Education</v>
      </c>
      <c r="D1172" s="15" t="str">
        <v>A fully completed SAEF (the SAEF you completed for the meal service) is 
required.</v>
      </c>
      <c r="E1172" s="15" t="str">
        <v>None</v>
      </c>
      <c r="F1172" s="15" t="str">
        <v>None</v>
      </c>
      <c r="G1172" s="15" t="str">
        <v>Jackson</v>
      </c>
      <c r="H1172" s="15" t="str">
        <v>*Required - Please Make a Selection*</v>
      </c>
      <c r="I1172" s="15" t="str">
        <v>http://www.wvseniorservices.gov/DocumentCenter/ProgramSpecificDocuments/tabid/92/Default.aspx</v>
      </c>
      <c r="U1172" s="3"/>
    </row>
    <row r="1173" spans="1:21" ht="60" x14ac:dyDescent="0.25">
      <c r="A1173" s="15" t="str">
        <v>Jackson County Commission on Aging, Inc.</v>
      </c>
      <c r="B1173" s="15" t="str">
        <v>OAA Title IIID Evidence-Based Disease Prevention and Health Promotion Services</v>
      </c>
      <c r="C1173" s="15" t="str">
        <v>Group Physical Activity (Bingocize/Drums Alive/Tai Chi/Walk with Ease)</v>
      </c>
      <c r="D1173" s="15" t="str">
        <v>Must complete Level 1 of the SAEF</v>
      </c>
      <c r="E1173" s="15" t="str">
        <v>None</v>
      </c>
      <c r="F1173" s="15" t="str">
        <v>None</v>
      </c>
      <c r="G1173" s="15" t="str">
        <v>Jackson</v>
      </c>
      <c r="H1173" s="15" t="str">
        <v>*Required - Please Make a Selection*</v>
      </c>
      <c r="I1173" s="15" t="str">
        <v>http://www.wvseniorservices.gov/DocumentCenter/ProgramSpecificDocuments/tabid/92/Default.aspx</v>
      </c>
      <c r="U1173" s="3"/>
    </row>
    <row r="1174" spans="1:21" ht="105" x14ac:dyDescent="0.25">
      <c r="A1174" s="15" t="str">
        <v>Kanawha Valley Senior Services</v>
      </c>
      <c r="B1174" s="15" t="str">
        <v>LIGHTHOUSE IN-HOME SERVICES (includes LIFE LIGHTHOUSE SERVICES)</v>
      </c>
      <c r="C1174" s="15" t="str">
        <v>Personal Care, Food Assistance, Chore or Homemaker Services</v>
      </c>
      <c r="D1174" s="15" t="str">
        <v>2+ ADLs via assessment</v>
      </c>
      <c r="E117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74" s="15" t="str">
        <v>Lighthouse is designed to assist those seniors who have functional needs in their homes, but whose income or assets disqualify them for Medicaid services</v>
      </c>
      <c r="G1174" s="15" t="str">
        <v>Kanawha</v>
      </c>
      <c r="H1174" s="15" t="str">
        <v>*Required - Please Make a Selection*</v>
      </c>
      <c r="I1174" s="15" t="str">
        <v>http://www.wvseniorservices.gov/HelpatHome/Lighthouse/tabid/74/Default.aspx</v>
      </c>
      <c r="U1174" s="3"/>
    </row>
    <row r="1175" spans="1:21" ht="180" x14ac:dyDescent="0.25">
      <c r="A1175" s="15" t="str">
        <v>Kanawha Valley Senior Services</v>
      </c>
      <c r="B1175" s="15" t="str">
        <v>OAA Title IIIB Services</v>
      </c>
      <c r="C1175" s="15" t="str">
        <v>Adult Day Care</v>
      </c>
      <c r="D1175" s="15" t="str">
        <v>Must complete Level 1, Level 2 and Level 3 of the SAEF. Must need “Much Assistance” or “Unable to Perform” in at least two (2) ADL/IADL areas on the SAEF to qualify for services.</v>
      </c>
      <c r="E117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75" s="15" t="str">
        <v>None</v>
      </c>
      <c r="G1175" s="15" t="str">
        <v>Kanawha</v>
      </c>
      <c r="H1175" s="15" t="str">
        <v>*Required - Please Make a Selection*</v>
      </c>
      <c r="I1175" s="15" t="str">
        <v>http://www.wvseniorservices.gov/DocumentCenter/ProgramSpecificDocuments/tabid/92/Default.aspx</v>
      </c>
      <c r="U1175" s="3"/>
    </row>
    <row r="1176" spans="1:21" ht="75" x14ac:dyDescent="0.25">
      <c r="A1176" s="15" t="str">
        <v>Kanawha Valley Senior Services</v>
      </c>
      <c r="B1176" s="15" t="str">
        <v>OAA Title IIIB Services</v>
      </c>
      <c r="C1176" s="15" t="str">
        <v>Transportation</v>
      </c>
      <c r="D1176" s="15" t="str">
        <v>Must complete Level 1 and Level 2 of the SAEF. Must indicate the need for hands on assistance with transportation on the SAEF (Question: “Does the service recipient need hands on assistance with transportation?”, Level 2) to qualify for services.</v>
      </c>
      <c r="E1176" s="15" t="str">
        <v>None</v>
      </c>
      <c r="F1176" s="15" t="str">
        <v>None</v>
      </c>
      <c r="G1176" s="15" t="str">
        <v>Kanawha</v>
      </c>
      <c r="H1176" s="15" t="str">
        <v>*Required - Please Make a Selection*</v>
      </c>
      <c r="I1176" s="15" t="str">
        <v>http://www.wvseniorservices.gov/DocumentCenter/ProgramSpecificDocuments/tabid/92/Default.aspx</v>
      </c>
      <c r="U1176" s="3"/>
    </row>
    <row r="1177" spans="1:21" ht="180" x14ac:dyDescent="0.25">
      <c r="A1177" s="15" t="str">
        <v>Kanawha Valley Senior Services</v>
      </c>
      <c r="B1177" s="15" t="str">
        <v>OAA Title IIIB Services</v>
      </c>
      <c r="C1177" s="15" t="str">
        <v>Chore or Homemaker Services</v>
      </c>
      <c r="D1177" s="15" t="str">
        <v>Must complete Level 1, Level 2 and Level 3 of the SAEF. Must need “Much Assistance” or “Unable to Perform” on IADL question #6, Heavy Housework on the SAEF to qualify for services.</v>
      </c>
      <c r="E117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77" s="15" t="str">
        <v>None</v>
      </c>
      <c r="G1177" s="15" t="str">
        <v>Kanawha</v>
      </c>
      <c r="H1177" s="15" t="str">
        <v>*Required - Please Make a Selection*</v>
      </c>
      <c r="I1177" s="15" t="str">
        <v>http://www.wvseniorservices.gov/DocumentCenter/ProgramSpecificDocuments/tabid/92/Default.aspx</v>
      </c>
      <c r="U1177" s="3"/>
    </row>
    <row r="1178" spans="1:21" ht="45" x14ac:dyDescent="0.25">
      <c r="A1178" s="15" t="str">
        <v>Kanawha Valley Senior Services</v>
      </c>
      <c r="B1178" s="15" t="str">
        <v>OAA Title IIIB Services</v>
      </c>
      <c r="C1178" s="15" t="str">
        <v>Group Support Activities</v>
      </c>
      <c r="D1178" s="15" t="str">
        <v>A fully completed SAEF (Level 1) is required to enter the service recipient in SAMS. Group client support is entered as a group service in SAMS.</v>
      </c>
      <c r="E1178" s="15" t="str">
        <v>None</v>
      </c>
      <c r="F1178" s="15" t="str">
        <v>None</v>
      </c>
      <c r="G1178" s="15" t="str">
        <v>Kanawha</v>
      </c>
      <c r="H1178" s="15" t="str">
        <v>*Required - Please Make a Selection*</v>
      </c>
      <c r="I1178" s="15" t="str">
        <v>http://www.wvseniorservices.gov/DocumentCenter/ProgramSpecificDocuments/tabid/92/Default.aspx</v>
      </c>
      <c r="U1178" s="3"/>
    </row>
    <row r="1179" spans="1:21" ht="180" x14ac:dyDescent="0.25">
      <c r="A1179" s="15" t="str">
        <v>Kanawha Valley Senior Services</v>
      </c>
      <c r="B1179" s="15" t="str">
        <v>OAA Title IIIB Services</v>
      </c>
      <c r="C1179" s="15" t="str">
        <v>Chore or Homemaker Services</v>
      </c>
      <c r="D1179" s="15" t="str">
        <v>Must complete Level 1, Level 2 and Level 3 of the SAEF. Must need “Much Assistance” or “Unable to Perform” on IADL question #3, Shopping and/or IADL question #4, Light Housekeeping on the SAEF to qualify for services.</v>
      </c>
      <c r="E117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79" s="15" t="str">
        <v>None</v>
      </c>
      <c r="G1179" s="15" t="str">
        <v>Kanawha</v>
      </c>
      <c r="H1179" s="15" t="str">
        <v>*Required - Please Make a Selection*</v>
      </c>
      <c r="I1179" s="15" t="str">
        <v>http://www.wvseniorservices.gov/DocumentCenter/ProgramSpecificDocuments/tabid/92/Default.aspx</v>
      </c>
      <c r="U1179" s="3"/>
    </row>
    <row r="1180" spans="1:21" ht="45" x14ac:dyDescent="0.25">
      <c r="A1180" s="15" t="str">
        <v>Kanawha Valley Senior Services</v>
      </c>
      <c r="B1180" s="15" t="str">
        <v>OAA Title IIIB Services</v>
      </c>
      <c r="C1180" s="15" t="str">
        <v>Case Coordination/Management/Person-Centered Planning</v>
      </c>
      <c r="D1180" s="15" t="str">
        <v>None</v>
      </c>
      <c r="E1180" s="15" t="str">
        <v>None</v>
      </c>
      <c r="F1180" s="15" t="str">
        <v>None</v>
      </c>
      <c r="G1180" s="15" t="str">
        <v>Kanawha</v>
      </c>
      <c r="H1180" s="15" t="str">
        <v>*Required - Please Make a Selection*</v>
      </c>
      <c r="I1180" s="15" t="str">
        <v>http://www.wvseniorservices.gov/DocumentCenter/ProgramSpecificDocuments/tabid/92/Default.aspx</v>
      </c>
      <c r="U1180" s="3"/>
    </row>
    <row r="1181" spans="1:21" ht="45" x14ac:dyDescent="0.25">
      <c r="A1181" s="15" t="str">
        <v>Kanawha Valley Senior Services</v>
      </c>
      <c r="B1181" s="15" t="str">
        <v>OAA Title IIIB Services</v>
      </c>
      <c r="C1181" s="15" t="str">
        <v>Information/Referral</v>
      </c>
      <c r="D1181" s="15" t="str">
        <v>None</v>
      </c>
      <c r="E1181" s="15" t="str">
        <v>None</v>
      </c>
      <c r="F1181" s="15" t="str">
        <v>None</v>
      </c>
      <c r="G1181" s="15" t="str">
        <v>Kanawha</v>
      </c>
      <c r="H1181" s="15" t="str">
        <v>*Required - Please Make a Selection*</v>
      </c>
      <c r="I1181" s="15" t="str">
        <v>http://www.wvseniorservices.gov/DocumentCenter/ProgramSpecificDocuments/tabid/92/Default.aspx</v>
      </c>
      <c r="U1181" s="3"/>
    </row>
    <row r="1182" spans="1:21" ht="45" x14ac:dyDescent="0.25">
      <c r="A1182" s="15" t="str">
        <v>Kanawha Valley Senior Services</v>
      </c>
      <c r="B1182" s="15" t="str">
        <v>OAA Title IIIB Services</v>
      </c>
      <c r="C1182" s="15" t="str">
        <v>Legal</v>
      </c>
      <c r="D1182" s="15" t="str">
        <v>None</v>
      </c>
      <c r="E1182" s="15" t="str">
        <v>None</v>
      </c>
      <c r="F1182" s="15" t="str">
        <v>None</v>
      </c>
      <c r="G1182" s="15" t="str">
        <v>Kanawha</v>
      </c>
      <c r="H1182" s="15" t="str">
        <v>*Required - Please Make a Selection*</v>
      </c>
      <c r="I1182" s="15" t="str">
        <v>http://www.wvseniorservices.gov/DocumentCenter/ProgramSpecificDocuments/tabid/92/Default.aspx</v>
      </c>
      <c r="U1182" s="3"/>
    </row>
    <row r="1183" spans="1:21" ht="45" x14ac:dyDescent="0.25">
      <c r="A1183" s="15" t="str">
        <v>Kanawha Valley Senior Services</v>
      </c>
      <c r="B1183" s="15" t="str">
        <v>OAA Title IIIB Services</v>
      </c>
      <c r="C1183" s="15" t="str">
        <v>Information/Referral</v>
      </c>
      <c r="D1183" s="15" t="str">
        <v>None</v>
      </c>
      <c r="E1183" s="15" t="str">
        <v>None</v>
      </c>
      <c r="F1183" s="15" t="str">
        <v>None</v>
      </c>
      <c r="G1183" s="15" t="str">
        <v>Kanawha</v>
      </c>
      <c r="H1183" s="15" t="str">
        <v>*Required - Please Make a Selection*</v>
      </c>
      <c r="I1183" s="15" t="str">
        <v>http://www.wvseniorservices.gov/DocumentCenter/ProgramSpecificDocuments/tabid/92/Default.aspx</v>
      </c>
      <c r="U1183" s="3"/>
    </row>
    <row r="1184" spans="1:21" ht="180" x14ac:dyDescent="0.25">
      <c r="A1184" s="15" t="str">
        <v>Kanawha Valley Senior Services</v>
      </c>
      <c r="B1184" s="15" t="str">
        <v>OAA Title IIIB Services</v>
      </c>
      <c r="C1184" s="15" t="str">
        <v>Personal Care</v>
      </c>
      <c r="D1184" s="15" t="str">
        <v>Must complete Level 1, Level 2 and Level 3 of the SAEF. Must need “Much Assistance” or “Unable to Perform” in at least two (2) areas of ADLs on the SAEF to qualify for services.</v>
      </c>
      <c r="E118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84" s="15" t="str">
        <v>None</v>
      </c>
      <c r="G1184" s="15" t="str">
        <v>Kanawha</v>
      </c>
      <c r="H1184" s="15" t="str">
        <v>*Required - Please Make a Selection*</v>
      </c>
      <c r="I1184" s="15" t="str">
        <v>http://www.wvseniorservices.gov/DocumentCenter/ProgramSpecificDocuments/tabid/92/Default.aspx</v>
      </c>
      <c r="U1184" s="3"/>
    </row>
    <row r="1185" spans="1:21" ht="45" x14ac:dyDescent="0.25">
      <c r="A1185" s="15" t="str">
        <v>Kanawha Valley Senior Services</v>
      </c>
      <c r="B1185" s="15" t="str">
        <v>OAA Title IIIB Services</v>
      </c>
      <c r="C1185" s="15" t="str">
        <v>Information/Referral</v>
      </c>
      <c r="D1185" s="15" t="str">
        <v>None</v>
      </c>
      <c r="E1185" s="15" t="str">
        <v>None</v>
      </c>
      <c r="F1185" s="15" t="str">
        <v>None</v>
      </c>
      <c r="G1185" s="15" t="str">
        <v>Kanawha</v>
      </c>
      <c r="H1185" s="15" t="str">
        <v>*Required - Please Make a Selection*</v>
      </c>
      <c r="I1185" s="15" t="str">
        <v>http://www.wvseniorservices.gov/DocumentCenter/ProgramSpecificDocuments/tabid/92/Default.aspx</v>
      </c>
      <c r="U1185" s="3"/>
    </row>
    <row r="1186" spans="1:21" ht="45" x14ac:dyDescent="0.25">
      <c r="A1186" s="15" t="str">
        <v>Kanawha Valley Senior Services</v>
      </c>
      <c r="B1186" s="15" t="str">
        <v>OAA Title IIIB Services</v>
      </c>
      <c r="C1186" s="15" t="str">
        <v>Transportation</v>
      </c>
      <c r="D1186" s="15" t="str">
        <v>Must complete Level 1 of the SAEF</v>
      </c>
      <c r="E1186" s="15" t="str">
        <v>None</v>
      </c>
      <c r="F1186" s="15" t="str">
        <v>None</v>
      </c>
      <c r="G1186" s="15" t="str">
        <v>Kanawha</v>
      </c>
      <c r="H1186" s="15" t="str">
        <v>*Required - Please Make a Selection*</v>
      </c>
      <c r="I1186" s="15" t="str">
        <v>http://www.wvseniorservices.gov/DocumentCenter/ProgramSpecificDocuments/tabid/92/Default.aspx</v>
      </c>
      <c r="U1186" s="3"/>
    </row>
    <row r="1187" spans="1:21" ht="150" x14ac:dyDescent="0.25">
      <c r="A1187" s="15" t="str">
        <v>Kanawha Valley Senior Services</v>
      </c>
      <c r="B1187" s="15" t="str">
        <v>OAA Title IIIC Nutrition Services</v>
      </c>
      <c r="C1187" s="15" t="str">
        <v>Nutrition - Congregate Meals</v>
      </c>
      <c r="D1187"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87"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87" s="15" t="str">
        <v>None</v>
      </c>
      <c r="G1187" s="15" t="str">
        <v>Kanawha</v>
      </c>
      <c r="H1187" s="15" t="str">
        <v>*Required - Please Make a Selection*</v>
      </c>
      <c r="I1187" s="15" t="str">
        <v>http://www.wvseniorservices.gov/DocumentCenter/ProgramSpecificDocuments/tabid/92/Default.aspx</v>
      </c>
      <c r="U1187" s="3"/>
    </row>
    <row r="1188" spans="1:21" ht="360" x14ac:dyDescent="0.25">
      <c r="A1188" s="15" t="str">
        <v>Kanawha Valley Senior Services</v>
      </c>
      <c r="B1188" s="15" t="str">
        <v>OAA Title IIIC Nutrition Services</v>
      </c>
      <c r="C1188" s="15" t="str">
        <v>Nutrition - Home Delivered Meals</v>
      </c>
      <c r="D1188"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8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88" s="15" t="str">
        <v>None</v>
      </c>
      <c r="G1188" s="15" t="str">
        <v>Kanawha</v>
      </c>
      <c r="H1188" s="15" t="str">
        <v>*Required - Please Make a Selection*</v>
      </c>
      <c r="I1188" s="15" t="str">
        <v>http://www.wvseniorservices.gov/DocumentCenter/ProgramSpecificDocuments/tabid/92/Default.aspx</v>
      </c>
      <c r="U1188" s="3"/>
    </row>
    <row r="1189" spans="1:21" ht="45" x14ac:dyDescent="0.25">
      <c r="A1189" s="15" t="str">
        <v>Kanawha Valley Senior Services</v>
      </c>
      <c r="B1189" s="15" t="str">
        <v>OAA Title IIIC Nutrition Services</v>
      </c>
      <c r="C1189" s="15" t="str">
        <v>Nutrition - Education</v>
      </c>
      <c r="D1189" s="15" t="str">
        <v>A fully completed SAEF (the SAEF you completed for the meal service) is 
required.</v>
      </c>
      <c r="E1189" s="15" t="str">
        <v>None</v>
      </c>
      <c r="F1189" s="15" t="str">
        <v>None</v>
      </c>
      <c r="G1189" s="15" t="str">
        <v>Kanawha</v>
      </c>
      <c r="H1189" s="15" t="str">
        <v>*Required - Please Make a Selection*</v>
      </c>
      <c r="I1189" s="15" t="str">
        <v>http://www.wvseniorservices.gov/DocumentCenter/ProgramSpecificDocuments/tabid/92/Default.aspx</v>
      </c>
      <c r="U1189" s="3"/>
    </row>
    <row r="1190" spans="1:21" ht="60" x14ac:dyDescent="0.25">
      <c r="A1190" s="15" t="str">
        <v>Kanawha Valley Senior Services</v>
      </c>
      <c r="B1190" s="15" t="str">
        <v>OAA Title IIID Evidence-Based Disease Prevention and Health Promotion Services</v>
      </c>
      <c r="C1190" s="15" t="str">
        <v>Group Physical Activity (Bingocize/Drums Alive/Tai Chi/Walk with Ease)</v>
      </c>
      <c r="D1190" s="15" t="str">
        <v>Must complete Level 1 of the SAEF</v>
      </c>
      <c r="E1190" s="15" t="str">
        <v>None</v>
      </c>
      <c r="F1190" s="15" t="str">
        <v>None</v>
      </c>
      <c r="G1190" s="15" t="str">
        <v>Kanawha</v>
      </c>
      <c r="H1190" s="15" t="str">
        <v>*Required - Please Make a Selection*</v>
      </c>
      <c r="I1190" s="15" t="str">
        <v>http://www.wvseniorservices.gov/DocumentCenter/ProgramSpecificDocuments/tabid/92/Default.aspx</v>
      </c>
      <c r="U1190" s="3"/>
    </row>
    <row r="1191" spans="1:21" ht="105" x14ac:dyDescent="0.25">
      <c r="A1191" s="15" t="str">
        <v>Lincoln County Opportunity Co., Inc.</v>
      </c>
      <c r="B1191" s="15" t="str">
        <v>LIGHTHOUSE IN-HOME SERVICES (includes LIFE LIGHTHOUSE SERVICES)</v>
      </c>
      <c r="C1191" s="15" t="str">
        <v>Personal Care, Food Assistance, Chore or Homemaker Services</v>
      </c>
      <c r="D1191" s="15" t="str">
        <v>2+ ADLs via assessment</v>
      </c>
      <c r="E1191"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91" s="15" t="str">
        <v>Lighthouse is designed to assist those seniors who have functional needs in their homes, but whose income or assets disqualify them for Medicaid services</v>
      </c>
      <c r="G1191" s="15" t="str">
        <v>Lincoln</v>
      </c>
      <c r="H1191" s="15" t="str">
        <v>*Required - Please Make a Selection*</v>
      </c>
      <c r="I1191" s="15" t="str">
        <v>http://www.wvseniorservices.gov/HelpatHome/Lighthouse/tabid/74/Default.aspx</v>
      </c>
      <c r="U1191" s="3"/>
    </row>
    <row r="1192" spans="1:21" ht="180" x14ac:dyDescent="0.25">
      <c r="A1192" s="15" t="str">
        <v>Lincoln County Opportunity Co., Inc.</v>
      </c>
      <c r="B1192" s="15" t="str">
        <v>OAA Title IIIB Services</v>
      </c>
      <c r="C1192" s="15" t="str">
        <v>Adult Day Care</v>
      </c>
      <c r="D1192" s="15" t="str">
        <v>Must complete Level 1, Level 2 and Level 3 of the SAEF. Must need “Much Assistance” or “Unable to Perform” in at least two (2) ADL/IADL areas on the SAEF to qualify for services.</v>
      </c>
      <c r="E119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92" s="15" t="str">
        <v>None</v>
      </c>
      <c r="G1192" s="15" t="str">
        <v>Lincoln</v>
      </c>
      <c r="H1192" s="15" t="str">
        <v>*Required - Please Make a Selection*</v>
      </c>
      <c r="I1192" s="15" t="str">
        <v>http://www.wvseniorservices.gov/DocumentCenter/ProgramSpecificDocuments/tabid/92/Default.aspx</v>
      </c>
      <c r="U1192" s="3"/>
    </row>
    <row r="1193" spans="1:21" ht="75" x14ac:dyDescent="0.25">
      <c r="A1193" s="15" t="str">
        <v>Lincoln County Opportunity Co., Inc.</v>
      </c>
      <c r="B1193" s="15" t="str">
        <v>OAA Title IIIB Services</v>
      </c>
      <c r="C1193" s="15" t="str">
        <v>Transportation</v>
      </c>
      <c r="D1193" s="15" t="str">
        <v>Must complete Level 1 and Level 2 of the SAEF. Must indicate the need for hands on assistance with transportation on the SAEF (Question: “Does the service recipient need hands on assistance with transportation?”, Level 2) to qualify for services.</v>
      </c>
      <c r="E1193" s="15" t="str">
        <v>None</v>
      </c>
      <c r="F1193" s="15" t="str">
        <v>None</v>
      </c>
      <c r="G1193" s="15" t="str">
        <v>Lincoln</v>
      </c>
      <c r="H1193" s="15" t="str">
        <v>*Required - Please Make a Selection*</v>
      </c>
      <c r="I1193" s="15" t="str">
        <v>http://www.wvseniorservices.gov/DocumentCenter/ProgramSpecificDocuments/tabid/92/Default.aspx</v>
      </c>
      <c r="U1193" s="3"/>
    </row>
    <row r="1194" spans="1:21" ht="180" x14ac:dyDescent="0.25">
      <c r="A1194" s="15" t="str">
        <v>Lincoln County Opportunity Co., Inc.</v>
      </c>
      <c r="B1194" s="15" t="str">
        <v>OAA Title IIIB Services</v>
      </c>
      <c r="C1194" s="15" t="str">
        <v>Chore or Homemaker Services</v>
      </c>
      <c r="D1194" s="15" t="str">
        <v>Must complete Level 1, Level 2 and Level 3 of the SAEF. Must need “Much Assistance” or “Unable to Perform” on IADL question #6, Heavy Housework on the SAEF to qualify for services.</v>
      </c>
      <c r="E119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94" s="15" t="str">
        <v>None</v>
      </c>
      <c r="G1194" s="15" t="str">
        <v>Lincoln</v>
      </c>
      <c r="H1194" s="15" t="str">
        <v>*Required - Please Make a Selection*</v>
      </c>
      <c r="I1194" s="15" t="str">
        <v>http://www.wvseniorservices.gov/DocumentCenter/ProgramSpecificDocuments/tabid/92/Default.aspx</v>
      </c>
      <c r="U1194" s="3"/>
    </row>
    <row r="1195" spans="1:21" ht="45" x14ac:dyDescent="0.25">
      <c r="A1195" s="15" t="str">
        <v>Lincoln County Opportunity Co., Inc.</v>
      </c>
      <c r="B1195" s="15" t="str">
        <v>OAA Title IIIB Services</v>
      </c>
      <c r="C1195" s="15" t="str">
        <v>Group Support Activities</v>
      </c>
      <c r="D1195" s="15" t="str">
        <v>A fully completed SAEF (Level 1) is required to enter the service recipient in SAMS. Group client support is entered as a group service in SAMS.</v>
      </c>
      <c r="E1195" s="15" t="str">
        <v>None</v>
      </c>
      <c r="F1195" s="15" t="str">
        <v>None</v>
      </c>
      <c r="G1195" s="15" t="str">
        <v>Lincoln</v>
      </c>
      <c r="H1195" s="15" t="str">
        <v>*Required - Please Make a Selection*</v>
      </c>
      <c r="I1195" s="15" t="str">
        <v>http://www.wvseniorservices.gov/DocumentCenter/ProgramSpecificDocuments/tabid/92/Default.aspx</v>
      </c>
      <c r="U1195" s="3"/>
    </row>
    <row r="1196" spans="1:21" ht="180" x14ac:dyDescent="0.25">
      <c r="A1196" s="15" t="str">
        <v>Lincoln County Opportunity Co., Inc.</v>
      </c>
      <c r="B1196" s="15" t="str">
        <v>OAA Title IIIB Services</v>
      </c>
      <c r="C1196" s="15" t="str">
        <v>Chore or Homemaker Services</v>
      </c>
      <c r="D1196" s="15" t="str">
        <v>Must complete Level 1, Level 2 and Level 3 of the SAEF. Must need “Much Assistance” or “Unable to Perform” on IADL question #3, Shopping and/or IADL question #4, Light Housekeeping on the SAEF to qualify for services.</v>
      </c>
      <c r="E119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96" s="15" t="str">
        <v>None</v>
      </c>
      <c r="G1196" s="15" t="str">
        <v>Lincoln</v>
      </c>
      <c r="H1196" s="15" t="str">
        <v>*Required - Please Make a Selection*</v>
      </c>
      <c r="I1196" s="15" t="str">
        <v>http://www.wvseniorservices.gov/DocumentCenter/ProgramSpecificDocuments/tabid/92/Default.aspx</v>
      </c>
      <c r="U1196" s="3"/>
    </row>
    <row r="1197" spans="1:21" ht="45" x14ac:dyDescent="0.25">
      <c r="A1197" s="15" t="str">
        <v>Lincoln County Opportunity Co., Inc.</v>
      </c>
      <c r="B1197" s="15" t="str">
        <v>OAA Title IIIB Services</v>
      </c>
      <c r="C1197" s="15" t="str">
        <v>Case Coordination/Management/Person-Centered Planning</v>
      </c>
      <c r="D1197" s="15" t="str">
        <v>None</v>
      </c>
      <c r="E1197" s="15" t="str">
        <v>None</v>
      </c>
      <c r="F1197" s="15" t="str">
        <v>None</v>
      </c>
      <c r="G1197" s="15" t="str">
        <v>Lincoln</v>
      </c>
      <c r="H1197" s="15" t="str">
        <v>*Required - Please Make a Selection*</v>
      </c>
      <c r="I1197" s="15" t="str">
        <v>http://www.wvseniorservices.gov/DocumentCenter/ProgramSpecificDocuments/tabid/92/Default.aspx</v>
      </c>
      <c r="U1197" s="3"/>
    </row>
    <row r="1198" spans="1:21" ht="45" x14ac:dyDescent="0.25">
      <c r="A1198" s="15" t="str">
        <v>Lincoln County Opportunity Co., Inc.</v>
      </c>
      <c r="B1198" s="15" t="str">
        <v>OAA Title IIIB Services</v>
      </c>
      <c r="C1198" s="15" t="str">
        <v>Information/Referral</v>
      </c>
      <c r="D1198" s="15" t="str">
        <v>None</v>
      </c>
      <c r="E1198" s="15" t="str">
        <v>None</v>
      </c>
      <c r="F1198" s="15" t="str">
        <v>None</v>
      </c>
      <c r="G1198" s="15" t="str">
        <v>Lincoln</v>
      </c>
      <c r="H1198" s="15" t="str">
        <v>*Required - Please Make a Selection*</v>
      </c>
      <c r="I1198" s="15" t="str">
        <v>http://www.wvseniorservices.gov/DocumentCenter/ProgramSpecificDocuments/tabid/92/Default.aspx</v>
      </c>
      <c r="U1198" s="3"/>
    </row>
    <row r="1199" spans="1:21" ht="45" x14ac:dyDescent="0.25">
      <c r="A1199" s="15" t="str">
        <v>Lincoln County Opportunity Co., Inc.</v>
      </c>
      <c r="B1199" s="15" t="str">
        <v>OAA Title IIIB Services</v>
      </c>
      <c r="C1199" s="15" t="str">
        <v>Legal</v>
      </c>
      <c r="D1199" s="15" t="str">
        <v>None</v>
      </c>
      <c r="E1199" s="15" t="str">
        <v>None</v>
      </c>
      <c r="F1199" s="15" t="str">
        <v>None</v>
      </c>
      <c r="G1199" s="15" t="str">
        <v>Lincoln</v>
      </c>
      <c r="H1199" s="15" t="str">
        <v>*Required - Please Make a Selection*</v>
      </c>
      <c r="I1199" s="15" t="str">
        <v>http://www.wvseniorservices.gov/DocumentCenter/ProgramSpecificDocuments/tabid/92/Default.aspx</v>
      </c>
      <c r="U1199" s="3"/>
    </row>
    <row r="1200" spans="1:21" ht="45" x14ac:dyDescent="0.25">
      <c r="A1200" s="15" t="str">
        <v>Lincoln County Opportunity Co., Inc.</v>
      </c>
      <c r="B1200" s="15" t="str">
        <v>OAA Title IIIB Services</v>
      </c>
      <c r="C1200" s="15" t="str">
        <v>Information/Referral</v>
      </c>
      <c r="D1200" s="15" t="str">
        <v>None</v>
      </c>
      <c r="E1200" s="15" t="str">
        <v>None</v>
      </c>
      <c r="F1200" s="15" t="str">
        <v>None</v>
      </c>
      <c r="G1200" s="15" t="str">
        <v>Lincoln</v>
      </c>
      <c r="H1200" s="15" t="str">
        <v>*Required - Please Make a Selection*</v>
      </c>
      <c r="I1200" s="15" t="str">
        <v>http://www.wvseniorservices.gov/DocumentCenter/ProgramSpecificDocuments/tabid/92/Default.aspx</v>
      </c>
      <c r="U1200" s="3"/>
    </row>
    <row r="1201" spans="1:21" ht="180" x14ac:dyDescent="0.25">
      <c r="A1201" s="15" t="str">
        <v>Lincoln County Opportunity Co., Inc.</v>
      </c>
      <c r="B1201" s="15" t="str">
        <v>OAA Title IIIB Services</v>
      </c>
      <c r="C1201" s="15" t="str">
        <v>Personal Care</v>
      </c>
      <c r="D1201" s="15" t="str">
        <v>Must complete Level 1, Level 2 and Level 3 of the SAEF. Must need “Much Assistance” or “Unable to Perform” in at least two (2) areas of ADLs on the SAEF to qualify for services.</v>
      </c>
      <c r="E120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01" s="15" t="str">
        <v>None</v>
      </c>
      <c r="G1201" s="15" t="str">
        <v>Lincoln</v>
      </c>
      <c r="H1201" s="15" t="str">
        <v>*Required - Please Make a Selection*</v>
      </c>
      <c r="I1201" s="15" t="str">
        <v>http://www.wvseniorservices.gov/DocumentCenter/ProgramSpecificDocuments/tabid/92/Default.aspx</v>
      </c>
      <c r="U1201" s="3"/>
    </row>
    <row r="1202" spans="1:21" ht="45" x14ac:dyDescent="0.25">
      <c r="A1202" s="15" t="str">
        <v>Lincoln County Opportunity Co., Inc.</v>
      </c>
      <c r="B1202" s="15" t="str">
        <v>OAA Title IIIB Services</v>
      </c>
      <c r="C1202" s="15" t="str">
        <v>Information/Referral</v>
      </c>
      <c r="D1202" s="15" t="str">
        <v>None</v>
      </c>
      <c r="E1202" s="15" t="str">
        <v>None</v>
      </c>
      <c r="F1202" s="15" t="str">
        <v>None</v>
      </c>
      <c r="G1202" s="15" t="str">
        <v>Lincoln</v>
      </c>
      <c r="H1202" s="15" t="str">
        <v>*Required - Please Make a Selection*</v>
      </c>
      <c r="I1202" s="15" t="str">
        <v>http://www.wvseniorservices.gov/DocumentCenter/ProgramSpecificDocuments/tabid/92/Default.aspx</v>
      </c>
      <c r="U1202" s="3"/>
    </row>
    <row r="1203" spans="1:21" ht="45" x14ac:dyDescent="0.25">
      <c r="A1203" s="15" t="str">
        <v>Lincoln County Opportunity Co., Inc.</v>
      </c>
      <c r="B1203" s="15" t="str">
        <v>OAA Title IIIB Services</v>
      </c>
      <c r="C1203" s="15" t="str">
        <v>Transportation</v>
      </c>
      <c r="D1203" s="15" t="str">
        <v>Must complete Level 1 of the SAEF</v>
      </c>
      <c r="E1203" s="15" t="str">
        <v>None</v>
      </c>
      <c r="F1203" s="15" t="str">
        <v>None</v>
      </c>
      <c r="G1203" s="15" t="str">
        <v>Lincoln</v>
      </c>
      <c r="H1203" s="15" t="str">
        <v>*Required - Please Make a Selection*</v>
      </c>
      <c r="I1203" s="15" t="str">
        <v>http://www.wvseniorservices.gov/DocumentCenter/ProgramSpecificDocuments/tabid/92/Default.aspx</v>
      </c>
      <c r="U1203" s="3"/>
    </row>
    <row r="1204" spans="1:21" ht="150" x14ac:dyDescent="0.25">
      <c r="A1204" s="15" t="str">
        <v>Lincoln County Opportunity Co., Inc.</v>
      </c>
      <c r="B1204" s="15" t="str">
        <v>OAA Title IIIC Nutrition Services</v>
      </c>
      <c r="C1204" s="15" t="str">
        <v>Nutrition - Congregate Meals</v>
      </c>
      <c r="D120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0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04" s="15" t="str">
        <v>None</v>
      </c>
      <c r="G1204" s="15" t="str">
        <v>Lincoln</v>
      </c>
      <c r="H1204" s="15" t="str">
        <v>*Required - Please Make a Selection*</v>
      </c>
      <c r="I1204" s="15" t="str">
        <v>http://www.wvseniorservices.gov/DocumentCenter/ProgramSpecificDocuments/tabid/92/Default.aspx</v>
      </c>
      <c r="U1204" s="3"/>
    </row>
    <row r="1205" spans="1:21" ht="360" x14ac:dyDescent="0.25">
      <c r="A1205" s="15" t="str">
        <v>Lincoln County Opportunity Co., Inc.</v>
      </c>
      <c r="B1205" s="15" t="str">
        <v>OAA Title IIIC Nutrition Services</v>
      </c>
      <c r="C1205" s="15" t="str">
        <v>Nutrition - Home Delivered Meals</v>
      </c>
      <c r="D120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0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05" s="15" t="str">
        <v>None</v>
      </c>
      <c r="G1205" s="15" t="str">
        <v>Lincoln</v>
      </c>
      <c r="H1205" s="15" t="str">
        <v>*Required - Please Make a Selection*</v>
      </c>
      <c r="I1205" s="15" t="str">
        <v>http://www.wvseniorservices.gov/DocumentCenter/ProgramSpecificDocuments/tabid/92/Default.aspx</v>
      </c>
      <c r="U1205" s="3"/>
    </row>
    <row r="1206" spans="1:21" ht="45" x14ac:dyDescent="0.25">
      <c r="A1206" s="15" t="str">
        <v>Lincoln County Opportunity Co., Inc.</v>
      </c>
      <c r="B1206" s="15" t="str">
        <v>OAA Title IIIC Nutrition Services</v>
      </c>
      <c r="C1206" s="15" t="str">
        <v>Nutrition - Education</v>
      </c>
      <c r="D1206" s="15" t="str">
        <v>A fully completed SAEF (the SAEF you completed for the meal service) is 
required.</v>
      </c>
      <c r="E1206" s="15" t="str">
        <v>None</v>
      </c>
      <c r="F1206" s="15" t="str">
        <v>None</v>
      </c>
      <c r="G1206" s="15" t="str">
        <v>Lincoln</v>
      </c>
      <c r="H1206" s="15" t="str">
        <v>*Required - Please Make a Selection*</v>
      </c>
      <c r="I1206" s="15" t="str">
        <v>http://www.wvseniorservices.gov/DocumentCenter/ProgramSpecificDocuments/tabid/92/Default.aspx</v>
      </c>
      <c r="U1206" s="3"/>
    </row>
    <row r="1207" spans="1:21" ht="60" x14ac:dyDescent="0.25">
      <c r="A1207" s="15" t="str">
        <v>Lincoln County Opportunity Co., Inc.</v>
      </c>
      <c r="B1207" s="15" t="str">
        <v>OAA Title IIID Evidence-Based Disease Prevention and Health Promotion Services</v>
      </c>
      <c r="C1207" s="15" t="str">
        <v>Group Physical Activity (Bingocize/Drums Alive/Tai Chi/Walk with Ease)</v>
      </c>
      <c r="D1207" s="15" t="str">
        <v>Must complete Level 1 of the SAEF</v>
      </c>
      <c r="E1207" s="15" t="str">
        <v>None</v>
      </c>
      <c r="F1207" s="15" t="str">
        <v>None</v>
      </c>
      <c r="G1207" s="15" t="str">
        <v>Lincoln</v>
      </c>
      <c r="H1207" s="15" t="str">
        <v>*Required - Please Make a Selection*</v>
      </c>
      <c r="I1207" s="15" t="str">
        <v>http://www.wvseniorservices.gov/DocumentCenter/ProgramSpecificDocuments/tabid/92/Default.aspx</v>
      </c>
      <c r="U1207" s="3"/>
    </row>
    <row r="1208" spans="1:21" ht="105" x14ac:dyDescent="0.25">
      <c r="A1208" s="15" t="str">
        <v>Mason County Action Group, Inc.</v>
      </c>
      <c r="B1208" s="15" t="str">
        <v>LIGHTHOUSE IN-HOME SERVICES (includes LIFE LIGHTHOUSE SERVICES)</v>
      </c>
      <c r="C1208" s="15" t="str">
        <v>Personal Care, Food Assistance, Chore or Homemaker Services</v>
      </c>
      <c r="D1208" s="15" t="str">
        <v>2+ ADLs via assessment</v>
      </c>
      <c r="E120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08" s="15" t="str">
        <v>Lighthouse is designed to assist those seniors who have functional needs in their homes, but whose income or assets disqualify them for Medicaid services</v>
      </c>
      <c r="G1208" s="15" t="str">
        <v>Mason</v>
      </c>
      <c r="H1208" s="15" t="str">
        <v>*Required - Please Make a Selection*</v>
      </c>
      <c r="I1208" s="15" t="str">
        <v>http://www.wvseniorservices.gov/HelpatHome/Lighthouse/tabid/74/Default.aspx</v>
      </c>
      <c r="U1208" s="3"/>
    </row>
    <row r="1209" spans="1:21" ht="180" x14ac:dyDescent="0.25">
      <c r="A1209" s="15" t="str">
        <v>Mason County Action Group, Inc.</v>
      </c>
      <c r="B1209" s="15" t="str">
        <v>OAA Title IIIB Services</v>
      </c>
      <c r="C1209" s="15" t="str">
        <v>Adult Day Care</v>
      </c>
      <c r="D1209" s="15" t="str">
        <v>Must complete Level 1, Level 2 and Level 3 of the SAEF. Must need “Much Assistance” or “Unable to Perform” in at least two (2) ADL/IADL areas on the SAEF to qualify for services.</v>
      </c>
      <c r="E120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09" s="15" t="str">
        <v>None</v>
      </c>
      <c r="G1209" s="15" t="str">
        <v>Mason</v>
      </c>
      <c r="H1209" s="15" t="str">
        <v>*Required - Please Make a Selection*</v>
      </c>
      <c r="I1209" s="15" t="str">
        <v>http://www.wvseniorservices.gov/DocumentCenter/ProgramSpecificDocuments/tabid/92/Default.aspx</v>
      </c>
      <c r="U1209" s="3"/>
    </row>
    <row r="1210" spans="1:21" ht="75" x14ac:dyDescent="0.25">
      <c r="A1210" s="15" t="str">
        <v>Mason County Action Group, Inc.</v>
      </c>
      <c r="B1210" s="15" t="str">
        <v>OAA Title IIIB Services</v>
      </c>
      <c r="C1210" s="15" t="str">
        <v>Transportation</v>
      </c>
      <c r="D1210" s="15" t="str">
        <v>Must complete Level 1 and Level 2 of the SAEF. Must indicate the need for hands on assistance with transportation on the SAEF (Question: “Does the service recipient need hands on assistance with transportation?”, Level 2) to qualify for services.</v>
      </c>
      <c r="E1210" s="15" t="str">
        <v>None</v>
      </c>
      <c r="F1210" s="15" t="str">
        <v>None</v>
      </c>
      <c r="G1210" s="15" t="str">
        <v>Mason</v>
      </c>
      <c r="H1210" s="15" t="str">
        <v>*Required - Please Make a Selection*</v>
      </c>
      <c r="I1210" s="15" t="str">
        <v>http://www.wvseniorservices.gov/DocumentCenter/ProgramSpecificDocuments/tabid/92/Default.aspx</v>
      </c>
      <c r="U1210" s="3"/>
    </row>
    <row r="1211" spans="1:21" ht="180" x14ac:dyDescent="0.25">
      <c r="A1211" s="15" t="str">
        <v>Mason County Action Group, Inc.</v>
      </c>
      <c r="B1211" s="15" t="str">
        <v>OAA Title IIIB Services</v>
      </c>
      <c r="C1211" s="15" t="str">
        <v>Chore or Homemaker Services</v>
      </c>
      <c r="D1211" s="15" t="str">
        <v>Must complete Level 1, Level 2 and Level 3 of the SAEF. Must need “Much Assistance” or “Unable to Perform” on IADL question #6, Heavy Housework on the SAEF to qualify for services.</v>
      </c>
      <c r="E121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11" s="15" t="str">
        <v>None</v>
      </c>
      <c r="G1211" s="15" t="str">
        <v>Mason</v>
      </c>
      <c r="H1211" s="15" t="str">
        <v>*Required - Please Make a Selection*</v>
      </c>
      <c r="I1211" s="15" t="str">
        <v>http://www.wvseniorservices.gov/DocumentCenter/ProgramSpecificDocuments/tabid/92/Default.aspx</v>
      </c>
      <c r="U1211" s="3"/>
    </row>
    <row r="1212" spans="1:21" ht="45" x14ac:dyDescent="0.25">
      <c r="A1212" s="15" t="str">
        <v>Mason County Action Group, Inc.</v>
      </c>
      <c r="B1212" s="15" t="str">
        <v>OAA Title IIIB Services</v>
      </c>
      <c r="C1212" s="15" t="str">
        <v>Group Support Activities</v>
      </c>
      <c r="D1212" s="15" t="str">
        <v>A fully completed SAEF (Level 1) is required to enter the service recipient in SAMS. Group client support is entered as a group service in SAMS.</v>
      </c>
      <c r="E1212" s="15" t="str">
        <v>None</v>
      </c>
      <c r="F1212" s="15" t="str">
        <v>None</v>
      </c>
      <c r="G1212" s="15" t="str">
        <v>Mason</v>
      </c>
      <c r="H1212" s="15" t="str">
        <v>*Required - Please Make a Selection*</v>
      </c>
      <c r="I1212" s="15" t="str">
        <v>http://www.wvseniorservices.gov/DocumentCenter/ProgramSpecificDocuments/tabid/92/Default.aspx</v>
      </c>
      <c r="U1212" s="3"/>
    </row>
    <row r="1213" spans="1:21" ht="180" x14ac:dyDescent="0.25">
      <c r="A1213" s="15" t="str">
        <v>Mason County Action Group, Inc.</v>
      </c>
      <c r="B1213" s="15" t="str">
        <v>OAA Title IIIB Services</v>
      </c>
      <c r="C1213" s="15" t="str">
        <v>Chore or Homemaker Services</v>
      </c>
      <c r="D1213" s="15" t="str">
        <v>Must complete Level 1, Level 2 and Level 3 of the SAEF. Must need “Much Assistance” or “Unable to Perform” on IADL question #3, Shopping and/or IADL question #4, Light Housekeeping on the SAEF to qualify for services.</v>
      </c>
      <c r="E121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13" s="15" t="str">
        <v>None</v>
      </c>
      <c r="G1213" s="15" t="str">
        <v>Mason</v>
      </c>
      <c r="H1213" s="15" t="str">
        <v>*Required - Please Make a Selection*</v>
      </c>
      <c r="I1213" s="15" t="str">
        <v>http://www.wvseniorservices.gov/DocumentCenter/ProgramSpecificDocuments/tabid/92/Default.aspx</v>
      </c>
      <c r="U1213" s="3"/>
    </row>
    <row r="1214" spans="1:21" ht="45" x14ac:dyDescent="0.25">
      <c r="A1214" s="15" t="str">
        <v>Mason County Action Group, Inc.</v>
      </c>
      <c r="B1214" s="15" t="str">
        <v>OAA Title IIIB Services</v>
      </c>
      <c r="C1214" s="15" t="str">
        <v>Case Coordination/Management/Person-Centered Planning</v>
      </c>
      <c r="D1214" s="15" t="str">
        <v>None</v>
      </c>
      <c r="E1214" s="15" t="str">
        <v>None</v>
      </c>
      <c r="F1214" s="15" t="str">
        <v>None</v>
      </c>
      <c r="G1214" s="15" t="str">
        <v>Mason</v>
      </c>
      <c r="H1214" s="15" t="str">
        <v>*Required - Please Make a Selection*</v>
      </c>
      <c r="I1214" s="15" t="str">
        <v>http://www.wvseniorservices.gov/DocumentCenter/ProgramSpecificDocuments/tabid/92/Default.aspx</v>
      </c>
      <c r="U1214" s="3"/>
    </row>
    <row r="1215" spans="1:21" ht="45" x14ac:dyDescent="0.25">
      <c r="A1215" s="15" t="str">
        <v>Mason County Action Group, Inc.</v>
      </c>
      <c r="B1215" s="15" t="str">
        <v>OAA Title IIIB Services</v>
      </c>
      <c r="C1215" s="15" t="str">
        <v>Information/Referral</v>
      </c>
      <c r="D1215" s="15" t="str">
        <v>None</v>
      </c>
      <c r="E1215" s="15" t="str">
        <v>None</v>
      </c>
      <c r="F1215" s="15" t="str">
        <v>None</v>
      </c>
      <c r="G1215" s="15" t="str">
        <v>Mason</v>
      </c>
      <c r="H1215" s="15" t="str">
        <v>*Required - Please Make a Selection*</v>
      </c>
      <c r="I1215" s="15" t="str">
        <v>http://www.wvseniorservices.gov/DocumentCenter/ProgramSpecificDocuments/tabid/92/Default.aspx</v>
      </c>
      <c r="U1215" s="3"/>
    </row>
    <row r="1216" spans="1:21" ht="45" x14ac:dyDescent="0.25">
      <c r="A1216" s="15" t="str">
        <v>Mason County Action Group, Inc.</v>
      </c>
      <c r="B1216" s="15" t="str">
        <v>OAA Title IIIB Services</v>
      </c>
      <c r="C1216" s="15" t="str">
        <v>Legal</v>
      </c>
      <c r="D1216" s="15" t="str">
        <v>None</v>
      </c>
      <c r="E1216" s="15" t="str">
        <v>None</v>
      </c>
      <c r="F1216" s="15" t="str">
        <v>None</v>
      </c>
      <c r="G1216" s="15" t="str">
        <v>Mason</v>
      </c>
      <c r="H1216" s="15" t="str">
        <v>*Required - Please Make a Selection*</v>
      </c>
      <c r="I1216" s="15" t="str">
        <v>http://www.wvseniorservices.gov/DocumentCenter/ProgramSpecificDocuments/tabid/92/Default.aspx</v>
      </c>
      <c r="U1216" s="3"/>
    </row>
    <row r="1217" spans="1:21" ht="45" x14ac:dyDescent="0.25">
      <c r="A1217" s="15" t="str">
        <v>Mason County Action Group, Inc.</v>
      </c>
      <c r="B1217" s="15" t="str">
        <v>OAA Title IIIB Services</v>
      </c>
      <c r="C1217" s="15" t="str">
        <v>Information/Referral</v>
      </c>
      <c r="D1217" s="15" t="str">
        <v>None</v>
      </c>
      <c r="E1217" s="15" t="str">
        <v>None</v>
      </c>
      <c r="F1217" s="15" t="str">
        <v>None</v>
      </c>
      <c r="G1217" s="15" t="str">
        <v>Mason</v>
      </c>
      <c r="H1217" s="15" t="str">
        <v>*Required - Please Make a Selection*</v>
      </c>
      <c r="I1217" s="15" t="str">
        <v>http://www.wvseniorservices.gov/DocumentCenter/ProgramSpecificDocuments/tabid/92/Default.aspx</v>
      </c>
      <c r="U1217" s="3"/>
    </row>
    <row r="1218" spans="1:21" ht="180" x14ac:dyDescent="0.25">
      <c r="A1218" s="15" t="str">
        <v>Mason County Action Group, Inc.</v>
      </c>
      <c r="B1218" s="15" t="str">
        <v>OAA Title IIIB Services</v>
      </c>
      <c r="C1218" s="15" t="str">
        <v>Personal Care</v>
      </c>
      <c r="D1218" s="15" t="str">
        <v>Must complete Level 1, Level 2 and Level 3 of the SAEF. Must need “Much Assistance” or “Unable to Perform” in at least two (2) areas of ADLs on the SAEF to qualify for services.</v>
      </c>
      <c r="E121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18" s="15" t="str">
        <v>None</v>
      </c>
      <c r="G1218" s="15" t="str">
        <v>Mason</v>
      </c>
      <c r="H1218" s="15" t="str">
        <v>*Required - Please Make a Selection*</v>
      </c>
      <c r="I1218" s="15" t="str">
        <v>http://www.wvseniorservices.gov/DocumentCenter/ProgramSpecificDocuments/tabid/92/Default.aspx</v>
      </c>
      <c r="U1218" s="3"/>
    </row>
    <row r="1219" spans="1:21" ht="45" x14ac:dyDescent="0.25">
      <c r="A1219" s="15" t="str">
        <v>Mason County Action Group, Inc.</v>
      </c>
      <c r="B1219" s="15" t="str">
        <v>OAA Title IIIB Services</v>
      </c>
      <c r="C1219" s="15" t="str">
        <v>Information/Referral</v>
      </c>
      <c r="D1219" s="15" t="str">
        <v>None</v>
      </c>
      <c r="E1219" s="15" t="str">
        <v>None</v>
      </c>
      <c r="F1219" s="15" t="str">
        <v>None</v>
      </c>
      <c r="G1219" s="15" t="str">
        <v>Mason</v>
      </c>
      <c r="H1219" s="15" t="str">
        <v>*Required - Please Make a Selection*</v>
      </c>
      <c r="I1219" s="15" t="str">
        <v>http://www.wvseniorservices.gov/DocumentCenter/ProgramSpecificDocuments/tabid/92/Default.aspx</v>
      </c>
      <c r="U1219" s="3"/>
    </row>
    <row r="1220" spans="1:21" ht="45" x14ac:dyDescent="0.25">
      <c r="A1220" s="15" t="str">
        <v>Mason County Action Group, Inc.</v>
      </c>
      <c r="B1220" s="15" t="str">
        <v>OAA Title IIIB Services</v>
      </c>
      <c r="C1220" s="15" t="str">
        <v>Transportation</v>
      </c>
      <c r="D1220" s="15" t="str">
        <v>Must complete Level 1 of the SAEF</v>
      </c>
      <c r="E1220" s="15" t="str">
        <v>None</v>
      </c>
      <c r="F1220" s="15" t="str">
        <v>None</v>
      </c>
      <c r="G1220" s="15" t="str">
        <v>Mason</v>
      </c>
      <c r="H1220" s="15" t="str">
        <v>*Required - Please Make a Selection*</v>
      </c>
      <c r="I1220" s="15" t="str">
        <v>http://www.wvseniorservices.gov/DocumentCenter/ProgramSpecificDocuments/tabid/92/Default.aspx</v>
      </c>
      <c r="U1220" s="3"/>
    </row>
    <row r="1221" spans="1:21" ht="150" x14ac:dyDescent="0.25">
      <c r="A1221" s="15" t="str">
        <v>Mason County Action Group, Inc.</v>
      </c>
      <c r="B1221" s="15" t="str">
        <v>OAA Title IIIC Nutrition Services</v>
      </c>
      <c r="C1221" s="15" t="str">
        <v>Nutrition - Congregate Meals</v>
      </c>
      <c r="D122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2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21" s="15" t="str">
        <v>None</v>
      </c>
      <c r="G1221" s="15" t="str">
        <v>Mason</v>
      </c>
      <c r="H1221" s="15" t="str">
        <v>*Required - Please Make a Selection*</v>
      </c>
      <c r="I1221" s="15" t="str">
        <v>http://www.wvseniorservices.gov/DocumentCenter/ProgramSpecificDocuments/tabid/92/Default.aspx</v>
      </c>
      <c r="U1221" s="3"/>
    </row>
    <row r="1222" spans="1:21" ht="360" x14ac:dyDescent="0.25">
      <c r="A1222" s="15" t="str">
        <v>Mason County Action Group, Inc.</v>
      </c>
      <c r="B1222" s="15" t="str">
        <v>OAA Title IIIC Nutrition Services</v>
      </c>
      <c r="C1222" s="15" t="str">
        <v>Nutrition - Home Delivered Meals</v>
      </c>
      <c r="D122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2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22" s="15" t="str">
        <v>None</v>
      </c>
      <c r="G1222" s="15" t="str">
        <v>Mason</v>
      </c>
      <c r="H1222" s="15" t="str">
        <v>*Required - Please Make a Selection*</v>
      </c>
      <c r="I1222" s="15" t="str">
        <v>http://www.wvseniorservices.gov/DocumentCenter/ProgramSpecificDocuments/tabid/92/Default.aspx</v>
      </c>
      <c r="U1222" s="3"/>
    </row>
    <row r="1223" spans="1:21" ht="45" x14ac:dyDescent="0.25">
      <c r="A1223" s="15" t="str">
        <v>Mason County Action Group, Inc.</v>
      </c>
      <c r="B1223" s="15" t="str">
        <v>OAA Title IIIC Nutrition Services</v>
      </c>
      <c r="C1223" s="15" t="str">
        <v>Nutrition - Education</v>
      </c>
      <c r="D1223" s="15" t="str">
        <v>A fully completed SAEF (the SAEF you completed for the meal service) is 
required.</v>
      </c>
      <c r="E1223" s="15" t="str">
        <v>None</v>
      </c>
      <c r="F1223" s="15" t="str">
        <v>None</v>
      </c>
      <c r="G1223" s="15" t="str">
        <v>Mason</v>
      </c>
      <c r="H1223" s="15" t="str">
        <v>*Required - Please Make a Selection*</v>
      </c>
      <c r="I1223" s="15" t="str">
        <v>http://www.wvseniorservices.gov/DocumentCenter/ProgramSpecificDocuments/tabid/92/Default.aspx</v>
      </c>
      <c r="U1223" s="3"/>
    </row>
    <row r="1224" spans="1:21" ht="105" x14ac:dyDescent="0.25">
      <c r="A1224" s="15" t="str">
        <v>Pride Community Services, Inc. (Logan County)</v>
      </c>
      <c r="B1224" s="15" t="str">
        <v>LIGHTHOUSE IN-HOME SERVICES (includes LIFE LIGHTHOUSE SERVICES)</v>
      </c>
      <c r="C1224" s="15" t="str">
        <v>Personal Care, Food Assistance, Chore or Homemaker Services</v>
      </c>
      <c r="D1224" s="15" t="str">
        <v>2+ ADLs via assessment</v>
      </c>
      <c r="E122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24" s="15" t="str">
        <v>Lighthouse is designed to assist those seniors who have functional needs in their homes, but whose income or assets disqualify them for Medicaid services</v>
      </c>
      <c r="G1224" s="15" t="str">
        <v>Logan</v>
      </c>
      <c r="H1224" s="15" t="str">
        <v>*Required - Please Make a Selection*</v>
      </c>
      <c r="I1224" s="15" t="str">
        <v>http://www.wvseniorservices.gov/HelpatHome/Lighthouse/tabid/74/Default.aspx</v>
      </c>
      <c r="U1224" s="3"/>
    </row>
    <row r="1225" spans="1:21" ht="180" x14ac:dyDescent="0.25">
      <c r="A1225" s="15" t="str">
        <v>Pride Community Services, Inc. (Logan County)</v>
      </c>
      <c r="B1225" s="15" t="str">
        <v>OAA Title IIIB Services</v>
      </c>
      <c r="C1225" s="15" t="str">
        <v>Adult Day Care</v>
      </c>
      <c r="D1225" s="15" t="str">
        <v>Must complete Level 1, Level 2 and Level 3 of the SAEF. Must need “Much Assistance” or “Unable to Perform” in at least two (2) ADL/IADL areas on the SAEF to qualify for services.</v>
      </c>
      <c r="E122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25" s="15" t="str">
        <v>None</v>
      </c>
      <c r="G1225" s="15" t="str">
        <v>Logan</v>
      </c>
      <c r="H1225" s="15" t="str">
        <v>*Required - Please Make a Selection*</v>
      </c>
      <c r="I1225" s="15" t="str">
        <v>http://www.wvseniorservices.gov/DocumentCenter/ProgramSpecificDocuments/tabid/92/Default.aspx</v>
      </c>
      <c r="U1225" s="3"/>
    </row>
    <row r="1226" spans="1:21" ht="75" x14ac:dyDescent="0.25">
      <c r="A1226" s="15" t="str">
        <v>Pride Community Services, Inc. (Logan County)</v>
      </c>
      <c r="B1226" s="15" t="str">
        <v>OAA Title IIIB Services</v>
      </c>
      <c r="C1226" s="15" t="str">
        <v>Transportation</v>
      </c>
      <c r="D1226" s="15" t="str">
        <v>Must complete Level 1 and Level 2 of the SAEF. Must indicate the need for hands on assistance with transportation on the SAEF (Question: “Does the service recipient need hands on assistance with transportation?”, Level 2) to qualify for services.</v>
      </c>
      <c r="E1226" s="15" t="str">
        <v>None</v>
      </c>
      <c r="F1226" s="15" t="str">
        <v>None</v>
      </c>
      <c r="G1226" s="15" t="str">
        <v>Logan</v>
      </c>
      <c r="H1226" s="15" t="str">
        <v>*Required - Please Make a Selection*</v>
      </c>
      <c r="I1226" s="15" t="str">
        <v>http://www.wvseniorservices.gov/DocumentCenter/ProgramSpecificDocuments/tabid/92/Default.aspx</v>
      </c>
      <c r="U1226" s="3"/>
    </row>
    <row r="1227" spans="1:21" ht="180" x14ac:dyDescent="0.25">
      <c r="A1227" s="15" t="str">
        <v>Pride Community Services, Inc. (Logan County)</v>
      </c>
      <c r="B1227" s="15" t="str">
        <v>OAA Title IIIB Services</v>
      </c>
      <c r="C1227" s="15" t="str">
        <v>Chore or Homemaker Services</v>
      </c>
      <c r="D1227" s="15" t="str">
        <v>Must complete Level 1, Level 2 and Level 3 of the SAEF. Must need “Much Assistance” or “Unable to Perform” on IADL question #6, Heavy Housework on the SAEF to qualify for services.</v>
      </c>
      <c r="E122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27" s="15" t="str">
        <v>None</v>
      </c>
      <c r="G1227" s="15" t="str">
        <v>Logan</v>
      </c>
      <c r="H1227" s="15" t="str">
        <v>*Required - Please Make a Selection*</v>
      </c>
      <c r="I1227" s="15" t="str">
        <v>http://www.wvseniorservices.gov/DocumentCenter/ProgramSpecificDocuments/tabid/92/Default.aspx</v>
      </c>
      <c r="U1227" s="3"/>
    </row>
    <row r="1228" spans="1:21" ht="75" x14ac:dyDescent="0.25">
      <c r="A1228" s="15" t="str">
        <v>Pride Community Services, Inc. (Logan County)</v>
      </c>
      <c r="B1228" s="15" t="str">
        <v>OAA Title IIIB Services</v>
      </c>
      <c r="C1228" s="15" t="str">
        <v>Group Support Activities</v>
      </c>
      <c r="D1228" s="15" t="str">
        <v>A fully completed SAEF (Level 1) is required to enter the service recipient in SAMS. Group client support is entered as a group service in SAMS.</v>
      </c>
      <c r="E1228" s="15" t="str">
        <v>None</v>
      </c>
      <c r="F1228" s="15" t="str">
        <v>None</v>
      </c>
      <c r="G1228" s="15" t="str">
        <v>Logan</v>
      </c>
      <c r="H1228" s="15" t="str">
        <v>*Required - Please Make a Selection*</v>
      </c>
      <c r="I1228" s="15" t="str">
        <v>http://www.wvseniorservices.gov/DocumentCenter/ProgramSpecificDocuments/tabid/92/Default.aspx</v>
      </c>
      <c r="U1228" s="3"/>
    </row>
    <row r="1229" spans="1:21" ht="180" x14ac:dyDescent="0.25">
      <c r="A1229" s="15" t="str">
        <v>Pride Community Services, Inc. (Logan County)</v>
      </c>
      <c r="B1229" s="15" t="str">
        <v>OAA Title IIIB Services</v>
      </c>
      <c r="C1229" s="15" t="str">
        <v>Chore or Homemaker Services</v>
      </c>
      <c r="D1229" s="15" t="str">
        <v>Must complete Level 1, Level 2 and Level 3 of the SAEF. Must need “Much Assistance” or “Unable to Perform” on IADL question #3, Shopping and/or IADL question #4, Light Housekeeping on the SAEF to qualify for services.</v>
      </c>
      <c r="E122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29" s="15" t="str">
        <v>None</v>
      </c>
      <c r="G1229" s="15" t="str">
        <v>Logan</v>
      </c>
      <c r="H1229" s="15" t="str">
        <v>*Required - Please Make a Selection*</v>
      </c>
      <c r="I1229" s="15" t="str">
        <v>http://www.wvseniorservices.gov/DocumentCenter/ProgramSpecificDocuments/tabid/92/Default.aspx</v>
      </c>
      <c r="U1229" s="3"/>
    </row>
    <row r="1230" spans="1:21" ht="75" x14ac:dyDescent="0.25">
      <c r="A1230" s="15" t="str">
        <v>Pride Community Services, Inc. (Logan County)</v>
      </c>
      <c r="B1230" s="15" t="str">
        <v>OAA Title IIIB Services</v>
      </c>
      <c r="C1230" s="15" t="str">
        <v>Case Coordination/Management/Person-Centered Planning</v>
      </c>
      <c r="D1230" s="15" t="str">
        <v>None</v>
      </c>
      <c r="E1230" s="15" t="str">
        <v>None</v>
      </c>
      <c r="F1230" s="15" t="str">
        <v>None</v>
      </c>
      <c r="G1230" s="15" t="str">
        <v>Logan</v>
      </c>
      <c r="H1230" s="15" t="str">
        <v>*Required - Please Make a Selection*</v>
      </c>
      <c r="I1230" s="15" t="str">
        <v>http://www.wvseniorservices.gov/DocumentCenter/ProgramSpecificDocuments/tabid/92/Default.aspx</v>
      </c>
      <c r="U1230" s="3"/>
    </row>
    <row r="1231" spans="1:21" ht="75" x14ac:dyDescent="0.25">
      <c r="A1231" s="15" t="str">
        <v>Pride Community Services, Inc. (Logan County)</v>
      </c>
      <c r="B1231" s="15" t="str">
        <v>OAA Title IIIB Services</v>
      </c>
      <c r="C1231" s="15" t="str">
        <v>Information/Referral</v>
      </c>
      <c r="D1231" s="15" t="str">
        <v>None</v>
      </c>
      <c r="E1231" s="15" t="str">
        <v>None</v>
      </c>
      <c r="F1231" s="15" t="str">
        <v>None</v>
      </c>
      <c r="G1231" s="15" t="str">
        <v>Logan</v>
      </c>
      <c r="H1231" s="15" t="str">
        <v>*Required - Please Make a Selection*</v>
      </c>
      <c r="I1231" s="15" t="str">
        <v>http://www.wvseniorservices.gov/DocumentCenter/ProgramSpecificDocuments/tabid/92/Default.aspx</v>
      </c>
      <c r="U1231" s="3"/>
    </row>
    <row r="1232" spans="1:21" ht="75" x14ac:dyDescent="0.25">
      <c r="A1232" s="15" t="str">
        <v>Pride Community Services, Inc. (Logan County)</v>
      </c>
      <c r="B1232" s="15" t="str">
        <v>OAA Title IIIB Services</v>
      </c>
      <c r="C1232" s="15" t="str">
        <v>Legal</v>
      </c>
      <c r="D1232" s="15" t="str">
        <v>None</v>
      </c>
      <c r="E1232" s="15" t="str">
        <v>None</v>
      </c>
      <c r="F1232" s="15" t="str">
        <v>None</v>
      </c>
      <c r="G1232" s="15" t="str">
        <v>Logan</v>
      </c>
      <c r="H1232" s="15" t="str">
        <v>*Required - Please Make a Selection*</v>
      </c>
      <c r="I1232" s="15" t="str">
        <v>http://www.wvseniorservices.gov/DocumentCenter/ProgramSpecificDocuments/tabid/92/Default.aspx</v>
      </c>
      <c r="U1232" s="3"/>
    </row>
    <row r="1233" spans="1:21" ht="75" x14ac:dyDescent="0.25">
      <c r="A1233" s="15" t="str">
        <v>Pride Community Services, Inc. (Logan County)</v>
      </c>
      <c r="B1233" s="15" t="str">
        <v>OAA Title IIIB Services</v>
      </c>
      <c r="C1233" s="15" t="str">
        <v>Information/Referral</v>
      </c>
      <c r="D1233" s="15" t="str">
        <v>None</v>
      </c>
      <c r="E1233" s="15" t="str">
        <v>None</v>
      </c>
      <c r="F1233" s="15" t="str">
        <v>None</v>
      </c>
      <c r="G1233" s="15" t="str">
        <v>Logan</v>
      </c>
      <c r="H1233" s="15" t="str">
        <v>*Required - Please Make a Selection*</v>
      </c>
      <c r="I1233" s="15" t="str">
        <v>http://www.wvseniorservices.gov/DocumentCenter/ProgramSpecificDocuments/tabid/92/Default.aspx</v>
      </c>
      <c r="U1233" s="3"/>
    </row>
    <row r="1234" spans="1:21" ht="180" x14ac:dyDescent="0.25">
      <c r="A1234" s="15" t="str">
        <v>Pride Community Services, Inc. (Logan County)</v>
      </c>
      <c r="B1234" s="15" t="str">
        <v>OAA Title IIIB Services</v>
      </c>
      <c r="C1234" s="15" t="str">
        <v>Personal Care</v>
      </c>
      <c r="D1234" s="15" t="str">
        <v>Must complete Level 1, Level 2 and Level 3 of the SAEF. Must need “Much Assistance” or “Unable to Perform” in at least two (2) areas of ADLs on the SAEF to qualify for services.</v>
      </c>
      <c r="E123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34" s="15" t="str">
        <v>None</v>
      </c>
      <c r="G1234" s="15" t="str">
        <v>Logan</v>
      </c>
      <c r="H1234" s="15" t="str">
        <v>*Required - Please Make a Selection*</v>
      </c>
      <c r="I1234" s="15" t="str">
        <v>http://www.wvseniorservices.gov/DocumentCenter/ProgramSpecificDocuments/tabid/92/Default.aspx</v>
      </c>
      <c r="U1234" s="3"/>
    </row>
    <row r="1235" spans="1:21" ht="75" x14ac:dyDescent="0.25">
      <c r="A1235" s="15" t="str">
        <v>Pride Community Services, Inc. (Logan County)</v>
      </c>
      <c r="B1235" s="15" t="str">
        <v>OAA Title IIIB Services</v>
      </c>
      <c r="C1235" s="15" t="str">
        <v>Information/Referral</v>
      </c>
      <c r="D1235" s="15" t="str">
        <v>None</v>
      </c>
      <c r="E1235" s="15" t="str">
        <v>None</v>
      </c>
      <c r="F1235" s="15" t="str">
        <v>None</v>
      </c>
      <c r="G1235" s="15" t="str">
        <v>Logan</v>
      </c>
      <c r="H1235" s="15" t="str">
        <v>*Required - Please Make a Selection*</v>
      </c>
      <c r="I1235" s="15" t="str">
        <v>http://www.wvseniorservices.gov/DocumentCenter/ProgramSpecificDocuments/tabid/92/Default.aspx</v>
      </c>
      <c r="U1235" s="3"/>
    </row>
    <row r="1236" spans="1:21" ht="75" x14ac:dyDescent="0.25">
      <c r="A1236" s="15" t="str">
        <v>Pride Community Services, Inc. (Logan County)</v>
      </c>
      <c r="B1236" s="15" t="str">
        <v>OAA Title IIIB Services</v>
      </c>
      <c r="C1236" s="15" t="str">
        <v>Transportation</v>
      </c>
      <c r="D1236" s="15" t="str">
        <v>Must complete Level 1 of the SAEF</v>
      </c>
      <c r="E1236" s="15" t="str">
        <v>None</v>
      </c>
      <c r="F1236" s="15" t="str">
        <v>None</v>
      </c>
      <c r="G1236" s="15" t="str">
        <v>Logan</v>
      </c>
      <c r="H1236" s="15" t="str">
        <v>*Required - Please Make a Selection*</v>
      </c>
      <c r="I1236" s="15" t="str">
        <v>http://www.wvseniorservices.gov/DocumentCenter/ProgramSpecificDocuments/tabid/92/Default.aspx</v>
      </c>
      <c r="U1236" s="3"/>
    </row>
    <row r="1237" spans="1:21" ht="150" x14ac:dyDescent="0.25">
      <c r="A1237" s="15" t="str">
        <v>Pride Community Services, Inc. (Logan County)</v>
      </c>
      <c r="B1237" s="15" t="str">
        <v>OAA Title IIIC Nutrition Services</v>
      </c>
      <c r="C1237" s="15" t="str">
        <v>Nutrition - Congregate Meals</v>
      </c>
      <c r="D1237"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37"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37" s="15" t="str">
        <v>None</v>
      </c>
      <c r="G1237" s="15" t="str">
        <v>Logan</v>
      </c>
      <c r="H1237" s="15" t="str">
        <v>*Required - Please Make a Selection*</v>
      </c>
      <c r="I1237" s="15" t="str">
        <v>http://www.wvseniorservices.gov/DocumentCenter/ProgramSpecificDocuments/tabid/92/Default.aspx</v>
      </c>
      <c r="U1237" s="3"/>
    </row>
    <row r="1238" spans="1:21" ht="360" x14ac:dyDescent="0.25">
      <c r="A1238" s="15" t="str">
        <v>Pride Community Services, Inc. (Logan County)</v>
      </c>
      <c r="B1238" s="15" t="str">
        <v>OAA Title IIIC Nutrition Services</v>
      </c>
      <c r="C1238" s="15" t="str">
        <v>Nutrition - Home Delivered Meals</v>
      </c>
      <c r="D1238"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3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38" s="15" t="str">
        <v>None</v>
      </c>
      <c r="G1238" s="15" t="str">
        <v>Logan</v>
      </c>
      <c r="H1238" s="15" t="str">
        <v>*Required - Please Make a Selection*</v>
      </c>
      <c r="I1238" s="15" t="str">
        <v>http://www.wvseniorservices.gov/DocumentCenter/ProgramSpecificDocuments/tabid/92/Default.aspx</v>
      </c>
      <c r="U1238" s="3"/>
    </row>
    <row r="1239" spans="1:21" ht="75" x14ac:dyDescent="0.25">
      <c r="A1239" s="15" t="str">
        <v>Pride Community Services, Inc. (Logan County)</v>
      </c>
      <c r="B1239" s="15" t="str">
        <v>OAA Title IIIC Nutrition Services</v>
      </c>
      <c r="C1239" s="15" t="str">
        <v>Nutrition - Education</v>
      </c>
      <c r="D1239" s="15" t="str">
        <v>A fully completed SAEF (the SAEF you completed for the meal service) is 
required.</v>
      </c>
      <c r="E1239" s="15" t="str">
        <v>None</v>
      </c>
      <c r="F1239" s="15" t="str">
        <v>None</v>
      </c>
      <c r="G1239" s="15" t="str">
        <v>Logan</v>
      </c>
      <c r="H1239" s="15" t="str">
        <v>*Required - Please Make a Selection*</v>
      </c>
      <c r="I1239" s="15" t="str">
        <v>http://www.wvseniorservices.gov/DocumentCenter/ProgramSpecificDocuments/tabid/92/Default.aspx</v>
      </c>
      <c r="U1239" s="3"/>
    </row>
    <row r="1240" spans="1:21" ht="75" x14ac:dyDescent="0.25">
      <c r="A1240" s="15" t="str">
        <v>Pride Community Services, Inc. (Logan County)</v>
      </c>
      <c r="B1240" s="15" t="str">
        <v>OAA Title IIID Evidence-Based Disease Prevention and Health Promotion Services</v>
      </c>
      <c r="C1240" s="15" t="str">
        <v>Group Physical Activity (Bingocize/Drums Alive/Tai Chi/Walk with Ease)</v>
      </c>
      <c r="D1240" s="15" t="str">
        <v>Must complete Level 1 of the SAEF</v>
      </c>
      <c r="E1240" s="15" t="str">
        <v>None</v>
      </c>
      <c r="F1240" s="15" t="str">
        <v>None</v>
      </c>
      <c r="G1240" s="15" t="str">
        <v>Logan</v>
      </c>
      <c r="H1240" s="15" t="str">
        <v>*Required - Please Make a Selection*</v>
      </c>
      <c r="I1240" s="15" t="str">
        <v>http://www.wvseniorservices.gov/DocumentCenter/ProgramSpecificDocuments/tabid/92/Default.aspx</v>
      </c>
      <c r="U1240" s="3"/>
    </row>
    <row r="1241" spans="1:21" ht="105" x14ac:dyDescent="0.25">
      <c r="A1241" s="15" t="str">
        <v>Putnam Aging Program, Inc. (also nutrition in Clay and Fayette)</v>
      </c>
      <c r="B1241" s="15" t="str">
        <v>LIGHTHOUSE IN-HOME SERVICES (includes LIFE LIGHTHOUSE SERVICES)</v>
      </c>
      <c r="C1241" s="15" t="str">
        <v>Personal Care, Food Assistance, Chore or Homemaker Services</v>
      </c>
      <c r="D1241" s="15" t="str">
        <v>2+ ADLs via assessment</v>
      </c>
      <c r="E1241"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41" s="15" t="str">
        <v>Lighthouse is designed to assist those seniors who have functional needs in their homes, but whose income or assets disqualify them for Medicaid services</v>
      </c>
      <c r="G1241" s="15" t="str">
        <v>Putnam</v>
      </c>
      <c r="H1241" s="15" t="str">
        <v>*Required - Please Make a Selection*</v>
      </c>
      <c r="I1241" s="15" t="str">
        <v>http://www.wvseniorservices.gov/HelpatHome/Lighthouse/tabid/74/Default.aspx</v>
      </c>
      <c r="U1241" s="3"/>
    </row>
    <row r="1242" spans="1:21" ht="180" x14ac:dyDescent="0.25">
      <c r="A1242" s="15" t="str">
        <v>Putnam Aging Program, Inc. (also nutrition in Clay and Fayette)</v>
      </c>
      <c r="B1242" s="15" t="str">
        <v>OAA Title IIIB Services</v>
      </c>
      <c r="C1242" s="15" t="str">
        <v>Adult Day Care</v>
      </c>
      <c r="D1242" s="15" t="str">
        <v>Must complete Level 1, Level 2 and Level 3 of the SAEF. Must need “Much Assistance” or “Unable to Perform” in at least two (2) ADL/IADL areas on the SAEF to qualify for services.</v>
      </c>
      <c r="E124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42" s="15" t="str">
        <v>None</v>
      </c>
      <c r="G1242" s="15" t="str">
        <v>Putnam</v>
      </c>
      <c r="H1242" s="15" t="str">
        <v>*Required - Please Make a Selection*</v>
      </c>
      <c r="I1242" s="15" t="str">
        <v>http://www.wvseniorservices.gov/DocumentCenter/ProgramSpecificDocuments/tabid/92/Default.aspx</v>
      </c>
      <c r="U1242" s="3"/>
    </row>
    <row r="1243" spans="1:21" ht="75" x14ac:dyDescent="0.25">
      <c r="A1243" s="15" t="str">
        <v>Putnam Aging Program, Inc. (also nutrition in Clay and Fayette)</v>
      </c>
      <c r="B1243" s="15" t="str">
        <v>OAA Title IIIB Services</v>
      </c>
      <c r="C1243" s="15" t="str">
        <v>Transportation</v>
      </c>
      <c r="D1243" s="15" t="str">
        <v>Must complete Level 1 and Level 2 of the SAEF. Must indicate the need for hands on assistance with transportation on the SAEF (Question: “Does the service recipient need hands on assistance with transportation?”, Level 2) to qualify for services.</v>
      </c>
      <c r="E1243" s="15" t="str">
        <v>None</v>
      </c>
      <c r="F1243" s="15" t="str">
        <v>None</v>
      </c>
      <c r="G1243" s="15" t="str">
        <v>Putnam</v>
      </c>
      <c r="H1243" s="15" t="str">
        <v>*Required - Please Make a Selection*</v>
      </c>
      <c r="I1243" s="15" t="str">
        <v>http://www.wvseniorservices.gov/DocumentCenter/ProgramSpecificDocuments/tabid/92/Default.aspx</v>
      </c>
      <c r="U1243" s="3"/>
    </row>
    <row r="1244" spans="1:21" ht="180" x14ac:dyDescent="0.25">
      <c r="A1244" s="15" t="str">
        <v>Putnam Aging Program, Inc. (also nutrition in Clay and Fayette)</v>
      </c>
      <c r="B1244" s="15" t="str">
        <v>OAA Title IIIB Services</v>
      </c>
      <c r="C1244" s="15" t="str">
        <v>Chore or Homemaker Services</v>
      </c>
      <c r="D1244" s="15" t="str">
        <v>Must complete Level 1, Level 2 and Level 3 of the SAEF. Must need “Much Assistance” or “Unable to Perform” on IADL question #6, Heavy Housework on the SAEF to qualify for services.</v>
      </c>
      <c r="E124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44" s="15" t="str">
        <v>None</v>
      </c>
      <c r="G1244" s="15" t="str">
        <v>Putnam</v>
      </c>
      <c r="H1244" s="15" t="str">
        <v>*Required - Please Make a Selection*</v>
      </c>
      <c r="I1244" s="15" t="str">
        <v>http://www.wvseniorservices.gov/DocumentCenter/ProgramSpecificDocuments/tabid/92/Default.aspx</v>
      </c>
      <c r="U1244" s="3"/>
    </row>
    <row r="1245" spans="1:21" ht="75" x14ac:dyDescent="0.25">
      <c r="A1245" s="15" t="str">
        <v>Putnam Aging Program, Inc. (also nutrition in Clay and Fayette)</v>
      </c>
      <c r="B1245" s="15" t="str">
        <v>OAA Title IIIB Services</v>
      </c>
      <c r="C1245" s="15" t="str">
        <v>Group Support Activities</v>
      </c>
      <c r="D1245" s="15" t="str">
        <v>A fully completed SAEF (Level 1) is required to enter the service recipient in SAMS. Group client support is entered as a group service in SAMS.</v>
      </c>
      <c r="E1245" s="15" t="str">
        <v>None</v>
      </c>
      <c r="F1245" s="15" t="str">
        <v>None</v>
      </c>
      <c r="G1245" s="15" t="str">
        <v>Putnam</v>
      </c>
      <c r="H1245" s="15" t="str">
        <v>*Required - Please Make a Selection*</v>
      </c>
      <c r="I1245" s="15" t="str">
        <v>http://www.wvseniorservices.gov/DocumentCenter/ProgramSpecificDocuments/tabid/92/Default.aspx</v>
      </c>
      <c r="U1245" s="3"/>
    </row>
    <row r="1246" spans="1:21" ht="180" x14ac:dyDescent="0.25">
      <c r="A1246" s="15" t="str">
        <v>Putnam Aging Program, Inc. (also nutrition in Clay and Fayette)</v>
      </c>
      <c r="B1246" s="15" t="str">
        <v>OAA Title IIIB Services</v>
      </c>
      <c r="C1246" s="15" t="str">
        <v>Chore or Homemaker Services</v>
      </c>
      <c r="D1246" s="15" t="str">
        <v>Must complete Level 1, Level 2 and Level 3 of the SAEF. Must need “Much Assistance” or “Unable to Perform” on IADL question #3, Shopping and/or IADL question #4, Light Housekeeping on the SAEF to qualify for services.</v>
      </c>
      <c r="E124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46" s="15" t="str">
        <v>None</v>
      </c>
      <c r="G1246" s="15" t="str">
        <v>Putnam</v>
      </c>
      <c r="H1246" s="15" t="str">
        <v>*Required - Please Make a Selection*</v>
      </c>
      <c r="I1246" s="15" t="str">
        <v>http://www.wvseniorservices.gov/DocumentCenter/ProgramSpecificDocuments/tabid/92/Default.aspx</v>
      </c>
      <c r="U1246" s="3"/>
    </row>
    <row r="1247" spans="1:21" ht="75" x14ac:dyDescent="0.25">
      <c r="A1247" s="15" t="str">
        <v>Putnam Aging Program, Inc. (also nutrition in Clay and Fayette)</v>
      </c>
      <c r="B1247" s="15" t="str">
        <v>OAA Title IIIB Services</v>
      </c>
      <c r="C1247" s="15" t="str">
        <v>Case Coordination/Management/Person-Centered Planning</v>
      </c>
      <c r="D1247" s="15" t="str">
        <v>None</v>
      </c>
      <c r="E1247" s="15" t="str">
        <v>None</v>
      </c>
      <c r="F1247" s="15" t="str">
        <v>None</v>
      </c>
      <c r="G1247" s="15" t="str">
        <v>Putnam</v>
      </c>
      <c r="H1247" s="15" t="str">
        <v>*Required - Please Make a Selection*</v>
      </c>
      <c r="I1247" s="15" t="str">
        <v>http://www.wvseniorservices.gov/DocumentCenter/ProgramSpecificDocuments/tabid/92/Default.aspx</v>
      </c>
      <c r="U1247" s="3"/>
    </row>
    <row r="1248" spans="1:21" ht="75" x14ac:dyDescent="0.25">
      <c r="A1248" s="15" t="str">
        <v>Putnam Aging Program, Inc. (also nutrition in Clay and Fayette)</v>
      </c>
      <c r="B1248" s="15" t="str">
        <v>OAA Title IIIB Services</v>
      </c>
      <c r="C1248" s="15" t="str">
        <v>Information/Referral</v>
      </c>
      <c r="D1248" s="15" t="str">
        <v>None</v>
      </c>
      <c r="E1248" s="15" t="str">
        <v>None</v>
      </c>
      <c r="F1248" s="15" t="str">
        <v>None</v>
      </c>
      <c r="G1248" s="15" t="str">
        <v>Putnam</v>
      </c>
      <c r="H1248" s="15" t="str">
        <v>*Required - Please Make a Selection*</v>
      </c>
      <c r="I1248" s="15" t="str">
        <v>http://www.wvseniorservices.gov/DocumentCenter/ProgramSpecificDocuments/tabid/92/Default.aspx</v>
      </c>
      <c r="U1248" s="3"/>
    </row>
    <row r="1249" spans="1:21" ht="75" x14ac:dyDescent="0.25">
      <c r="A1249" s="15" t="str">
        <v>Putnam Aging Program, Inc. (also nutrition in Clay and Fayette)</v>
      </c>
      <c r="B1249" s="15" t="str">
        <v>OAA Title IIIB Services</v>
      </c>
      <c r="C1249" s="15" t="str">
        <v>Legal</v>
      </c>
      <c r="D1249" s="15" t="str">
        <v>None</v>
      </c>
      <c r="E1249" s="15" t="str">
        <v>None</v>
      </c>
      <c r="F1249" s="15" t="str">
        <v>None</v>
      </c>
      <c r="G1249" s="15" t="str">
        <v>Putnam</v>
      </c>
      <c r="H1249" s="15" t="str">
        <v>*Required - Please Make a Selection*</v>
      </c>
      <c r="I1249" s="15" t="str">
        <v>http://www.wvseniorservices.gov/DocumentCenter/ProgramSpecificDocuments/tabid/92/Default.aspx</v>
      </c>
      <c r="U1249" s="3"/>
    </row>
    <row r="1250" spans="1:21" ht="75" x14ac:dyDescent="0.25">
      <c r="A1250" s="15" t="str">
        <v>Putnam Aging Program, Inc. (also nutrition in Clay and Fayette)</v>
      </c>
      <c r="B1250" s="15" t="str">
        <v>OAA Title IIIB Services</v>
      </c>
      <c r="C1250" s="15" t="str">
        <v>Information/Referral</v>
      </c>
      <c r="D1250" s="15" t="str">
        <v>None</v>
      </c>
      <c r="E1250" s="15" t="str">
        <v>None</v>
      </c>
      <c r="F1250" s="15" t="str">
        <v>None</v>
      </c>
      <c r="G1250" s="15" t="str">
        <v>Putnam</v>
      </c>
      <c r="H1250" s="15" t="str">
        <v>*Required - Please Make a Selection*</v>
      </c>
      <c r="I1250" s="15" t="str">
        <v>http://www.wvseniorservices.gov/DocumentCenter/ProgramSpecificDocuments/tabid/92/Default.aspx</v>
      </c>
      <c r="U1250" s="3"/>
    </row>
    <row r="1251" spans="1:21" ht="180" x14ac:dyDescent="0.25">
      <c r="A1251" s="15" t="str">
        <v>Putnam Aging Program, Inc. (also nutrition in Clay and Fayette)</v>
      </c>
      <c r="B1251" s="15" t="str">
        <v>OAA Title IIIB Services</v>
      </c>
      <c r="C1251" s="15" t="str">
        <v>Personal Care</v>
      </c>
      <c r="D1251" s="15" t="str">
        <v>Must complete Level 1, Level 2 and Level 3 of the SAEF. Must need “Much Assistance” or “Unable to Perform” in at least two (2) areas of ADLs on the SAEF to qualify for services.</v>
      </c>
      <c r="E125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51" s="15" t="str">
        <v>None</v>
      </c>
      <c r="G1251" s="15" t="str">
        <v>Putnam</v>
      </c>
      <c r="H1251" s="15" t="str">
        <v>*Required - Please Make a Selection*</v>
      </c>
      <c r="I1251" s="15" t="str">
        <v>http://www.wvseniorservices.gov/DocumentCenter/ProgramSpecificDocuments/tabid/92/Default.aspx</v>
      </c>
      <c r="U1251" s="3"/>
    </row>
    <row r="1252" spans="1:21" ht="75" x14ac:dyDescent="0.25">
      <c r="A1252" s="15" t="str">
        <v>Putnam Aging Program, Inc. (also nutrition in Clay and Fayette)</v>
      </c>
      <c r="B1252" s="15" t="str">
        <v>OAA Title IIIB Services</v>
      </c>
      <c r="C1252" s="15" t="str">
        <v>Information/Referral</v>
      </c>
      <c r="D1252" s="15" t="str">
        <v>None</v>
      </c>
      <c r="E1252" s="15" t="str">
        <v>None</v>
      </c>
      <c r="F1252" s="15" t="str">
        <v>None</v>
      </c>
      <c r="G1252" s="15" t="str">
        <v>Putnam</v>
      </c>
      <c r="H1252" s="15" t="str">
        <v>*Required - Please Make a Selection*</v>
      </c>
      <c r="I1252" s="15" t="str">
        <v>http://www.wvseniorservices.gov/DocumentCenter/ProgramSpecificDocuments/tabid/92/Default.aspx</v>
      </c>
      <c r="U1252" s="3"/>
    </row>
    <row r="1253" spans="1:21" ht="75" x14ac:dyDescent="0.25">
      <c r="A1253" s="15" t="str">
        <v>Putnam Aging Program, Inc. (also nutrition in Clay and Fayette)</v>
      </c>
      <c r="B1253" s="15" t="str">
        <v>OAA Title IIIB Services</v>
      </c>
      <c r="C1253" s="15" t="str">
        <v>Transportation</v>
      </c>
      <c r="D1253" s="15" t="str">
        <v>Must complete Level 1 of the SAEF</v>
      </c>
      <c r="E1253" s="15" t="str">
        <v>None</v>
      </c>
      <c r="F1253" s="15" t="str">
        <v>None</v>
      </c>
      <c r="G1253" s="15" t="str">
        <v>Putnam</v>
      </c>
      <c r="H1253" s="15" t="str">
        <v>*Required - Please Make a Selection*</v>
      </c>
      <c r="I1253" s="15" t="str">
        <v>http://www.wvseniorservices.gov/DocumentCenter/ProgramSpecificDocuments/tabid/92/Default.aspx</v>
      </c>
      <c r="U1253" s="3"/>
    </row>
    <row r="1254" spans="1:21" ht="150" x14ac:dyDescent="0.25">
      <c r="A1254" s="15" t="str">
        <v>Putnam Aging Program, Inc. (also nutrition in Clay and Fayette)</v>
      </c>
      <c r="B1254" s="15" t="str">
        <v>OAA Title IIIC Nutrition Services</v>
      </c>
      <c r="C1254" s="15" t="str">
        <v>Nutrition - Congregate Meals</v>
      </c>
      <c r="D125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5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54" s="15" t="str">
        <v>None</v>
      </c>
      <c r="G1254" s="15" t="str">
        <v>Putnam</v>
      </c>
      <c r="H1254" s="15" t="str">
        <v>*Required - Please Make a Selection*</v>
      </c>
      <c r="I1254" s="15" t="str">
        <v>http://www.wvseniorservices.gov/DocumentCenter/ProgramSpecificDocuments/tabid/92/Default.aspx</v>
      </c>
      <c r="U1254" s="3"/>
    </row>
    <row r="1255" spans="1:21" ht="360" x14ac:dyDescent="0.25">
      <c r="A1255" s="15" t="str">
        <v>Putnam Aging Program, Inc. (also nutrition in Clay and Fayette)</v>
      </c>
      <c r="B1255" s="15" t="str">
        <v>OAA Title IIIC Nutrition Services</v>
      </c>
      <c r="C1255" s="15" t="str">
        <v>Nutrition - Home Delivered Meals</v>
      </c>
      <c r="D125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5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55" s="15" t="str">
        <v>None</v>
      </c>
      <c r="G1255" s="15" t="str">
        <v>Putnam</v>
      </c>
      <c r="H1255" s="15" t="str">
        <v>*Required - Please Make a Selection*</v>
      </c>
      <c r="I1255" s="15" t="str">
        <v>http://www.wvseniorservices.gov/DocumentCenter/ProgramSpecificDocuments/tabid/92/Default.aspx</v>
      </c>
      <c r="U1255" s="3"/>
    </row>
    <row r="1256" spans="1:21" ht="75" x14ac:dyDescent="0.25">
      <c r="A1256" s="15" t="str">
        <v>Putnam Aging Program, Inc. (also nutrition in Clay and Fayette)</v>
      </c>
      <c r="B1256" s="15" t="str">
        <v>OAA Title IIIC Nutrition Services</v>
      </c>
      <c r="C1256" s="15" t="str">
        <v>Nutrition - Education</v>
      </c>
      <c r="D1256" s="15" t="str">
        <v>A fully completed SAEF (the SAEF you completed for the meal service) is 
required.</v>
      </c>
      <c r="E1256" s="15" t="str">
        <v>None</v>
      </c>
      <c r="F1256" s="15" t="str">
        <v>None</v>
      </c>
      <c r="G1256" s="15" t="str">
        <v>Putnam</v>
      </c>
      <c r="H1256" s="15" t="str">
        <v>*Required - Please Make a Selection*</v>
      </c>
      <c r="I1256" s="15" t="str">
        <v>http://www.wvseniorservices.gov/DocumentCenter/ProgramSpecificDocuments/tabid/92/Default.aspx</v>
      </c>
      <c r="U1256" s="3"/>
    </row>
    <row r="1257" spans="1:21" ht="75" x14ac:dyDescent="0.25">
      <c r="A1257" s="15" t="str">
        <v>Putnam Aging Program, Inc. (also nutrition in Clay and Fayette)</v>
      </c>
      <c r="B1257" s="15" t="str">
        <v>OAA Title IIID Evidence-Based Disease Prevention and Health Promotion Services</v>
      </c>
      <c r="C1257" s="15" t="str">
        <v>Group Physical Activity (Bingocize/Drums Alive/Tai Chi/Walk with Ease)</v>
      </c>
      <c r="D1257" s="15" t="str">
        <v>Must complete Level 1 of the SAEF</v>
      </c>
      <c r="E1257" s="15" t="str">
        <v>None</v>
      </c>
      <c r="F1257" s="15" t="str">
        <v>None</v>
      </c>
      <c r="G1257" s="15" t="str">
        <v>Putnam</v>
      </c>
      <c r="H1257" s="15" t="str">
        <v>*Required - Please Make a Selection*</v>
      </c>
      <c r="I1257" s="15" t="str">
        <v>http://www.wvseniorservices.gov/DocumentCenter/ProgramSpecificDocuments/tabid/92/Default.aspx</v>
      </c>
      <c r="U1257" s="3"/>
    </row>
    <row r="1258" spans="1:21" ht="105" x14ac:dyDescent="0.25">
      <c r="A1258" s="15" t="str">
        <v>Roane County Committee on Aging, Inc.</v>
      </c>
      <c r="B1258" s="15" t="str">
        <v>LIGHTHOUSE IN-HOME SERVICES (includes LIFE LIGHTHOUSE SERVICES)</v>
      </c>
      <c r="C1258" s="15" t="str">
        <v>Personal Care, Food Assistance, Chore or Homemaker Services</v>
      </c>
      <c r="D1258" s="15" t="str">
        <v>2+ ADLs via assessment</v>
      </c>
      <c r="E125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58" s="15" t="str">
        <v>Lighthouse is designed to assist those seniors who have functional needs in their homes, but whose income or assets disqualify them for Medicaid services</v>
      </c>
      <c r="G1258" s="15" t="str">
        <v>Roane</v>
      </c>
      <c r="H1258" s="15" t="str">
        <v>*Required - Please Make a Selection*</v>
      </c>
      <c r="I1258" s="15" t="str">
        <v>http://www.wvseniorservices.gov/HelpatHome/Lighthouse/tabid/74/Default.aspx</v>
      </c>
      <c r="U1258" s="3"/>
    </row>
    <row r="1259" spans="1:21" ht="180" x14ac:dyDescent="0.25">
      <c r="A1259" s="15" t="str">
        <v>Roane County Committee on Aging, Inc.</v>
      </c>
      <c r="B1259" s="15" t="str">
        <v>OAA Title IIIB Services</v>
      </c>
      <c r="C1259" s="15" t="str">
        <v>Adult Day Care</v>
      </c>
      <c r="D1259" s="15" t="str">
        <v>Must complete Level 1, Level 2 and Level 3 of the SAEF. Must need “Much Assistance” or “Unable to Perform” in at least two (2) ADL/IADL areas on the SAEF to qualify for services.</v>
      </c>
      <c r="E125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59" s="15" t="str">
        <v>None</v>
      </c>
      <c r="G1259" s="15" t="str">
        <v>Roane</v>
      </c>
      <c r="H1259" s="15" t="str">
        <v>*Required - Please Make a Selection*</v>
      </c>
      <c r="I1259" s="15" t="str">
        <v>http://www.wvseniorservices.gov/DocumentCenter/ProgramSpecificDocuments/tabid/92/Default.aspx</v>
      </c>
      <c r="U1259" s="3"/>
    </row>
    <row r="1260" spans="1:21" ht="75" x14ac:dyDescent="0.25">
      <c r="A1260" s="15" t="str">
        <v>Roane County Committee on Aging, Inc.</v>
      </c>
      <c r="B1260" s="15" t="str">
        <v>OAA Title IIIB Services</v>
      </c>
      <c r="C1260" s="15" t="str">
        <v>Transportation</v>
      </c>
      <c r="D1260" s="15" t="str">
        <v>Must complete Level 1 and Level 2 of the SAEF. Must indicate the need for hands on assistance with transportation on the SAEF (Question: “Does the service recipient need hands on assistance with transportation?”, Level 2) to qualify for services.</v>
      </c>
      <c r="E1260" s="15" t="str">
        <v>None</v>
      </c>
      <c r="F1260" s="15" t="str">
        <v>None</v>
      </c>
      <c r="G1260" s="15" t="str">
        <v>Roane</v>
      </c>
      <c r="H1260" s="15" t="str">
        <v>*Required - Please Make a Selection*</v>
      </c>
      <c r="I1260" s="15" t="str">
        <v>http://www.wvseniorservices.gov/DocumentCenter/ProgramSpecificDocuments/tabid/92/Default.aspx</v>
      </c>
      <c r="U1260" s="3"/>
    </row>
    <row r="1261" spans="1:21" ht="180" x14ac:dyDescent="0.25">
      <c r="A1261" s="15" t="str">
        <v>Roane County Committee on Aging, Inc.</v>
      </c>
      <c r="B1261" s="15" t="str">
        <v>OAA Title IIIB Services</v>
      </c>
      <c r="C1261" s="15" t="str">
        <v>Chore or Homemaker Services</v>
      </c>
      <c r="D1261" s="15" t="str">
        <v>Must complete Level 1, Level 2 and Level 3 of the SAEF. Must need “Much Assistance” or “Unable to Perform” on IADL question #6, Heavy Housework on the SAEF to qualify for services.</v>
      </c>
      <c r="E126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61" s="15" t="str">
        <v>None</v>
      </c>
      <c r="G1261" s="15" t="str">
        <v>Roane</v>
      </c>
      <c r="H1261" s="15" t="str">
        <v>*Required - Please Make a Selection*</v>
      </c>
      <c r="I1261" s="15" t="str">
        <v>http://www.wvseniorservices.gov/DocumentCenter/ProgramSpecificDocuments/tabid/92/Default.aspx</v>
      </c>
      <c r="U1261" s="3"/>
    </row>
    <row r="1262" spans="1:21" ht="45" x14ac:dyDescent="0.25">
      <c r="A1262" s="15" t="str">
        <v>Roane County Committee on Aging, Inc.</v>
      </c>
      <c r="B1262" s="15" t="str">
        <v>OAA Title IIIB Services</v>
      </c>
      <c r="C1262" s="15" t="str">
        <v>Group Support Activities</v>
      </c>
      <c r="D1262" s="15" t="str">
        <v>A fully completed SAEF (Level 1) is required to enter the service recipient in SAMS. Group client support is entered as a group service in SAMS.</v>
      </c>
      <c r="E1262" s="15" t="str">
        <v>None</v>
      </c>
      <c r="F1262" s="15" t="str">
        <v>None</v>
      </c>
      <c r="G1262" s="15" t="str">
        <v>Roane</v>
      </c>
      <c r="H1262" s="15" t="str">
        <v>*Required - Please Make a Selection*</v>
      </c>
      <c r="I1262" s="15" t="str">
        <v>http://www.wvseniorservices.gov/DocumentCenter/ProgramSpecificDocuments/tabid/92/Default.aspx</v>
      </c>
      <c r="U1262" s="3"/>
    </row>
    <row r="1263" spans="1:21" ht="180" x14ac:dyDescent="0.25">
      <c r="A1263" s="15" t="str">
        <v>Roane County Committee on Aging, Inc.</v>
      </c>
      <c r="B1263" s="15" t="str">
        <v>OAA Title IIIB Services</v>
      </c>
      <c r="C1263" s="15" t="str">
        <v>Chore or Homemaker Services</v>
      </c>
      <c r="D1263" s="15" t="str">
        <v>Must complete Level 1, Level 2 and Level 3 of the SAEF. Must need “Much Assistance” or “Unable to Perform” on IADL question #3, Shopping and/or IADL question #4, Light Housekeeping on the SAEF to qualify for services.</v>
      </c>
      <c r="E126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63" s="15" t="str">
        <v>None</v>
      </c>
      <c r="G1263" s="15" t="str">
        <v>Roane</v>
      </c>
      <c r="H1263" s="15" t="str">
        <v>*Required - Please Make a Selection*</v>
      </c>
      <c r="I1263" s="15" t="str">
        <v>http://www.wvseniorservices.gov/DocumentCenter/ProgramSpecificDocuments/tabid/92/Default.aspx</v>
      </c>
      <c r="U1263" s="3"/>
    </row>
    <row r="1264" spans="1:21" ht="45" x14ac:dyDescent="0.25">
      <c r="A1264" s="15" t="str">
        <v>Roane County Committee on Aging, Inc.</v>
      </c>
      <c r="B1264" s="15" t="str">
        <v>OAA Title IIIB Services</v>
      </c>
      <c r="C1264" s="15" t="str">
        <v>Case Coordination/Management/Person-Centered Planning</v>
      </c>
      <c r="D1264" s="15" t="str">
        <v>None</v>
      </c>
      <c r="E1264" s="15" t="str">
        <v>None</v>
      </c>
      <c r="F1264" s="15" t="str">
        <v>None</v>
      </c>
      <c r="G1264" s="15" t="str">
        <v>Roane</v>
      </c>
      <c r="H1264" s="15" t="str">
        <v>*Required - Please Make a Selection*</v>
      </c>
      <c r="I1264" s="15" t="str">
        <v>http://www.wvseniorservices.gov/DocumentCenter/ProgramSpecificDocuments/tabid/92/Default.aspx</v>
      </c>
      <c r="U1264" s="3"/>
    </row>
    <row r="1265" spans="1:21" ht="45" x14ac:dyDescent="0.25">
      <c r="A1265" s="15" t="str">
        <v>Roane County Committee on Aging, Inc.</v>
      </c>
      <c r="B1265" s="15" t="str">
        <v>OAA Title IIIB Services</v>
      </c>
      <c r="C1265" s="15" t="str">
        <v>Information/Referral</v>
      </c>
      <c r="D1265" s="15" t="str">
        <v>None</v>
      </c>
      <c r="E1265" s="15" t="str">
        <v>None</v>
      </c>
      <c r="F1265" s="15" t="str">
        <v>None</v>
      </c>
      <c r="G1265" s="15" t="str">
        <v>Roane</v>
      </c>
      <c r="H1265" s="15" t="str">
        <v>*Required - Please Make a Selection*</v>
      </c>
      <c r="I1265" s="15" t="str">
        <v>http://www.wvseniorservices.gov/DocumentCenter/ProgramSpecificDocuments/tabid/92/Default.aspx</v>
      </c>
      <c r="U1265" s="3"/>
    </row>
    <row r="1266" spans="1:21" ht="45" x14ac:dyDescent="0.25">
      <c r="A1266" s="15" t="str">
        <v>Roane County Committee on Aging, Inc.</v>
      </c>
      <c r="B1266" s="15" t="str">
        <v>OAA Title IIIB Services</v>
      </c>
      <c r="C1266" s="15" t="str">
        <v>Legal</v>
      </c>
      <c r="D1266" s="15" t="str">
        <v>None</v>
      </c>
      <c r="E1266" s="15" t="str">
        <v>None</v>
      </c>
      <c r="F1266" s="15" t="str">
        <v>None</v>
      </c>
      <c r="G1266" s="15" t="str">
        <v>Roane</v>
      </c>
      <c r="H1266" s="15" t="str">
        <v>*Required - Please Make a Selection*</v>
      </c>
      <c r="I1266" s="15" t="str">
        <v>http://www.wvseniorservices.gov/DocumentCenter/ProgramSpecificDocuments/tabid/92/Default.aspx</v>
      </c>
      <c r="U1266" s="3"/>
    </row>
    <row r="1267" spans="1:21" ht="45" x14ac:dyDescent="0.25">
      <c r="A1267" s="15" t="str">
        <v>Roane County Committee on Aging, Inc.</v>
      </c>
      <c r="B1267" s="15" t="str">
        <v>OAA Title IIIB Services</v>
      </c>
      <c r="C1267" s="15" t="str">
        <v>Information/Referral</v>
      </c>
      <c r="D1267" s="15" t="str">
        <v>None</v>
      </c>
      <c r="E1267" s="15" t="str">
        <v>None</v>
      </c>
      <c r="F1267" s="15" t="str">
        <v>None</v>
      </c>
      <c r="G1267" s="15" t="str">
        <v>Roane</v>
      </c>
      <c r="H1267" s="15" t="str">
        <v>*Required - Please Make a Selection*</v>
      </c>
      <c r="I1267" s="15" t="str">
        <v>http://www.wvseniorservices.gov/DocumentCenter/ProgramSpecificDocuments/tabid/92/Default.aspx</v>
      </c>
      <c r="U1267" s="3"/>
    </row>
    <row r="1268" spans="1:21" ht="180" x14ac:dyDescent="0.25">
      <c r="A1268" s="15" t="str">
        <v>Roane County Committee on Aging, Inc.</v>
      </c>
      <c r="B1268" s="15" t="str">
        <v>OAA Title IIIB Services</v>
      </c>
      <c r="C1268" s="15" t="str">
        <v>Personal Care</v>
      </c>
      <c r="D1268" s="15" t="str">
        <v>Must complete Level 1, Level 2 and Level 3 of the SAEF. Must need “Much Assistance” or “Unable to Perform” in at least two (2) areas of ADLs on the SAEF to qualify for services.</v>
      </c>
      <c r="E126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68" s="15" t="str">
        <v>None</v>
      </c>
      <c r="G1268" s="15" t="str">
        <v>Roane</v>
      </c>
      <c r="H1268" s="15" t="str">
        <v>*Required - Please Make a Selection*</v>
      </c>
      <c r="I1268" s="15" t="str">
        <v>http://www.wvseniorservices.gov/DocumentCenter/ProgramSpecificDocuments/tabid/92/Default.aspx</v>
      </c>
      <c r="U1268" s="3"/>
    </row>
    <row r="1269" spans="1:21" ht="45" x14ac:dyDescent="0.25">
      <c r="A1269" s="15" t="str">
        <v>Roane County Committee on Aging, Inc.</v>
      </c>
      <c r="B1269" s="15" t="str">
        <v>OAA Title IIIB Services</v>
      </c>
      <c r="C1269" s="15" t="str">
        <v>Information/Referral</v>
      </c>
      <c r="D1269" s="15" t="str">
        <v>None</v>
      </c>
      <c r="E1269" s="15" t="str">
        <v>None</v>
      </c>
      <c r="F1269" s="15" t="str">
        <v>None</v>
      </c>
      <c r="G1269" s="15" t="str">
        <v>Roane</v>
      </c>
      <c r="H1269" s="15" t="str">
        <v>*Required - Please Make a Selection*</v>
      </c>
      <c r="I1269" s="15" t="str">
        <v>http://www.wvseniorservices.gov/DocumentCenter/ProgramSpecificDocuments/tabid/92/Default.aspx</v>
      </c>
      <c r="U1269" s="3"/>
    </row>
    <row r="1270" spans="1:21" ht="45" x14ac:dyDescent="0.25">
      <c r="A1270" s="15" t="str">
        <v>Roane County Committee on Aging, Inc.</v>
      </c>
      <c r="B1270" s="15" t="str">
        <v>OAA Title IIIB Services</v>
      </c>
      <c r="C1270" s="15" t="str">
        <v>Transportation</v>
      </c>
      <c r="D1270" s="15" t="str">
        <v>Must complete Level 1 of the SAEF</v>
      </c>
      <c r="E1270" s="15" t="str">
        <v>None</v>
      </c>
      <c r="F1270" s="15" t="str">
        <v>None</v>
      </c>
      <c r="G1270" s="15" t="str">
        <v>Roane</v>
      </c>
      <c r="H1270" s="15" t="str">
        <v>*Required - Please Make a Selection*</v>
      </c>
      <c r="I1270" s="15" t="str">
        <v>http://www.wvseniorservices.gov/DocumentCenter/ProgramSpecificDocuments/tabid/92/Default.aspx</v>
      </c>
      <c r="U1270" s="3"/>
    </row>
    <row r="1271" spans="1:21" ht="150" x14ac:dyDescent="0.25">
      <c r="A1271" s="15" t="str">
        <v>Roane County Committee on Aging, Inc.</v>
      </c>
      <c r="B1271" s="15" t="str">
        <v>OAA Title IIIC Nutrition Services</v>
      </c>
      <c r="C1271" s="15" t="str">
        <v>Nutrition - Congregate Meals</v>
      </c>
      <c r="D127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7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71" s="15" t="str">
        <v>None</v>
      </c>
      <c r="G1271" s="15" t="str">
        <v>Roane</v>
      </c>
      <c r="H1271" s="15" t="str">
        <v>*Required - Please Make a Selection*</v>
      </c>
      <c r="I1271" s="15" t="str">
        <v>http://www.wvseniorservices.gov/DocumentCenter/ProgramSpecificDocuments/tabid/92/Default.aspx</v>
      </c>
      <c r="U1271" s="3"/>
    </row>
    <row r="1272" spans="1:21" ht="360" x14ac:dyDescent="0.25">
      <c r="A1272" s="15" t="str">
        <v>Roane County Committee on Aging, Inc.</v>
      </c>
      <c r="B1272" s="15" t="str">
        <v>OAA Title IIIC Nutrition Services</v>
      </c>
      <c r="C1272" s="15" t="str">
        <v>Nutrition - Home Delivered Meals</v>
      </c>
      <c r="D127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7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72" s="15" t="str">
        <v>None</v>
      </c>
      <c r="G1272" s="15" t="str">
        <v>Roane</v>
      </c>
      <c r="H1272" s="15" t="str">
        <v>*Required - Please Make a Selection*</v>
      </c>
      <c r="I1272" s="15" t="str">
        <v>http://www.wvseniorservices.gov/DocumentCenter/ProgramSpecificDocuments/tabid/92/Default.aspx</v>
      </c>
      <c r="U1272" s="3"/>
    </row>
    <row r="1273" spans="1:21" ht="45" x14ac:dyDescent="0.25">
      <c r="A1273" s="15" t="str">
        <v>Roane County Committee on Aging, Inc.</v>
      </c>
      <c r="B1273" s="15" t="str">
        <v>OAA Title IIIC Nutrition Services</v>
      </c>
      <c r="C1273" s="15" t="str">
        <v>Nutrition - Education</v>
      </c>
      <c r="D1273" s="15" t="str">
        <v>A fully completed SAEF (the SAEF you completed for the meal service) is 
required.</v>
      </c>
      <c r="E1273" s="15" t="str">
        <v>None</v>
      </c>
      <c r="F1273" s="15" t="str">
        <v>None</v>
      </c>
      <c r="G1273" s="15" t="str">
        <v>Roane</v>
      </c>
      <c r="H1273" s="15" t="str">
        <v>*Required - Please Make a Selection*</v>
      </c>
      <c r="I1273" s="15" t="str">
        <v>http://www.wvseniorservices.gov/DocumentCenter/ProgramSpecificDocuments/tabid/92/Default.aspx</v>
      </c>
      <c r="U1273" s="3"/>
    </row>
    <row r="1274" spans="1:21" ht="105" x14ac:dyDescent="0.25">
      <c r="A1274" s="15" t="str">
        <v xml:space="preserve">Wayne County – Lincoln County Opportunity Co., Inc. (Superior Senior Care) </v>
      </c>
      <c r="B1274" s="15" t="str">
        <v>LIGHTHOUSE IN-HOME SERVICES (includes LIFE LIGHTHOUSE SERVICES)</v>
      </c>
      <c r="C1274" s="15" t="str">
        <v>Personal Care, Food Assistance, Chore or Homemaker Services</v>
      </c>
      <c r="D1274" s="15" t="str">
        <v>2+ ADLs via assessment</v>
      </c>
      <c r="E127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74" s="15" t="str">
        <v>Lighthouse is designed to assist those seniors who have functional needs in their homes, but whose income or assets disqualify them for Medicaid services</v>
      </c>
      <c r="G1274" s="15" t="str">
        <v>Wayne</v>
      </c>
      <c r="H1274" s="15" t="str">
        <v>*Required - Please Make a Selection*</v>
      </c>
      <c r="I1274" s="15" t="str">
        <v>http://www.wvseniorservices.gov/HelpatHome/Lighthouse/tabid/74/Default.aspx</v>
      </c>
      <c r="U1274" s="3"/>
    </row>
    <row r="1275" spans="1:21" ht="180" x14ac:dyDescent="0.25">
      <c r="A1275" s="15" t="str">
        <v xml:space="preserve">Wayne County – Lincoln County Opportunity Co., Inc. (Superior Senior Care) </v>
      </c>
      <c r="B1275" s="15" t="str">
        <v>OAA Title IIIB Services</v>
      </c>
      <c r="C1275" s="15" t="str">
        <v>Adult Day Care</v>
      </c>
      <c r="D1275" s="15" t="str">
        <v>Must complete Level 1, Level 2 and Level 3 of the SAEF. Must need “Much Assistance” or “Unable to Perform” in at least two (2) ADL/IADL areas on the SAEF to qualify for services.</v>
      </c>
      <c r="E127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75" s="15" t="str">
        <v>None</v>
      </c>
      <c r="G1275" s="15" t="str">
        <v>Wayne</v>
      </c>
      <c r="H1275" s="15" t="str">
        <v>*Required - Please Make a Selection*</v>
      </c>
      <c r="I1275" s="15" t="str">
        <v>http://www.wvseniorservices.gov/DocumentCenter/ProgramSpecificDocuments/tabid/92/Default.aspx</v>
      </c>
      <c r="U1275" s="3"/>
    </row>
    <row r="1276" spans="1:21" ht="75" x14ac:dyDescent="0.25">
      <c r="A1276" s="15" t="str">
        <v xml:space="preserve">Wayne County – Lincoln County Opportunity Co., Inc. (Superior Senior Care) </v>
      </c>
      <c r="B1276" s="15" t="str">
        <v>OAA Title IIIB Services</v>
      </c>
      <c r="C1276" s="15" t="str">
        <v>Transportation</v>
      </c>
      <c r="D1276" s="15" t="str">
        <v>Must complete Level 1 and Level 2 of the SAEF. Must indicate the need for hands on assistance with transportation on the SAEF (Question: “Does the service recipient need hands on assistance with transportation?”, Level 2) to qualify for services.</v>
      </c>
      <c r="E1276" s="15" t="str">
        <v>None</v>
      </c>
      <c r="F1276" s="15" t="str">
        <v>None</v>
      </c>
      <c r="G1276" s="15" t="str">
        <v>Wayne</v>
      </c>
      <c r="H1276" s="15" t="str">
        <v>*Required - Please Make a Selection*</v>
      </c>
      <c r="I1276" s="15" t="str">
        <v>http://www.wvseniorservices.gov/DocumentCenter/ProgramSpecificDocuments/tabid/92/Default.aspx</v>
      </c>
      <c r="U1276" s="3"/>
    </row>
    <row r="1277" spans="1:21" ht="180" x14ac:dyDescent="0.25">
      <c r="A1277" s="15" t="str">
        <v xml:space="preserve">Wayne County – Lincoln County Opportunity Co., Inc. (Superior Senior Care) </v>
      </c>
      <c r="B1277" s="15" t="str">
        <v>OAA Title IIIB Services</v>
      </c>
      <c r="C1277" s="15" t="str">
        <v>Chore or Homemaker Services</v>
      </c>
      <c r="D1277" s="15" t="str">
        <v>Must complete Level 1, Level 2 and Level 3 of the SAEF. Must need “Much Assistance” or “Unable to Perform” on IADL question #6, Heavy Housework on the SAEF to qualify for services.</v>
      </c>
      <c r="E127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77" s="15" t="str">
        <v>None</v>
      </c>
      <c r="G1277" s="15" t="str">
        <v>Wayne</v>
      </c>
      <c r="H1277" s="15" t="str">
        <v>*Required - Please Make a Selection*</v>
      </c>
      <c r="I1277" s="15" t="str">
        <v>http://www.wvseniorservices.gov/DocumentCenter/ProgramSpecificDocuments/tabid/92/Default.aspx</v>
      </c>
      <c r="U1277" s="3"/>
    </row>
    <row r="1278" spans="1:21" ht="75" x14ac:dyDescent="0.25">
      <c r="A1278" s="15" t="str">
        <v xml:space="preserve">Wayne County – Lincoln County Opportunity Co., Inc. (Superior Senior Care) </v>
      </c>
      <c r="B1278" s="15" t="str">
        <v>OAA Title IIIB Services</v>
      </c>
      <c r="C1278" s="15" t="str">
        <v>Group Support Activities</v>
      </c>
      <c r="D1278" s="15" t="str">
        <v>A fully completed SAEF (Level 1) is required to enter the service recipient in SAMS. Group client support is entered as a group service in SAMS.</v>
      </c>
      <c r="E1278" s="15" t="str">
        <v>None</v>
      </c>
      <c r="F1278" s="15" t="str">
        <v>None</v>
      </c>
      <c r="G1278" s="15" t="str">
        <v>Wayne</v>
      </c>
      <c r="H1278" s="15" t="str">
        <v>*Required - Please Make a Selection*</v>
      </c>
      <c r="I1278" s="15" t="str">
        <v>http://www.wvseniorservices.gov/DocumentCenter/ProgramSpecificDocuments/tabid/92/Default.aspx</v>
      </c>
      <c r="U1278" s="3"/>
    </row>
    <row r="1279" spans="1:21" ht="180" x14ac:dyDescent="0.25">
      <c r="A1279" s="15" t="str">
        <v xml:space="preserve">Wayne County – Lincoln County Opportunity Co., Inc. (Superior Senior Care) </v>
      </c>
      <c r="B1279" s="15" t="str">
        <v>OAA Title IIIB Services</v>
      </c>
      <c r="C1279" s="15" t="str">
        <v>Chore or Homemaker Services</v>
      </c>
      <c r="D1279" s="15" t="str">
        <v>Must complete Level 1, Level 2 and Level 3 of the SAEF. Must need “Much Assistance” or “Unable to Perform” on IADL question #3, Shopping and/or IADL question #4, Light Housekeeping on the SAEF to qualify for services.</v>
      </c>
      <c r="E127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79" s="15" t="str">
        <v>None</v>
      </c>
      <c r="G1279" s="15" t="str">
        <v>Wayne</v>
      </c>
      <c r="H1279" s="15" t="str">
        <v>*Required - Please Make a Selection*</v>
      </c>
      <c r="I1279" s="15" t="str">
        <v>http://www.wvseniorservices.gov/DocumentCenter/ProgramSpecificDocuments/tabid/92/Default.aspx</v>
      </c>
      <c r="U1279" s="3"/>
    </row>
    <row r="1280" spans="1:21" ht="75" x14ac:dyDescent="0.25">
      <c r="A1280" s="15" t="str">
        <v xml:space="preserve">Wayne County – Lincoln County Opportunity Co., Inc. (Superior Senior Care) </v>
      </c>
      <c r="B1280" s="15" t="str">
        <v>OAA Title IIIB Services</v>
      </c>
      <c r="C1280" s="15" t="str">
        <v>Case Coordination/Management/Person-Centered Planning</v>
      </c>
      <c r="D1280" s="15" t="str">
        <v>None</v>
      </c>
      <c r="E1280" s="15" t="str">
        <v>None</v>
      </c>
      <c r="F1280" s="15" t="str">
        <v>None</v>
      </c>
      <c r="G1280" s="15" t="str">
        <v>Wayne</v>
      </c>
      <c r="H1280" s="15" t="str">
        <v>*Required - Please Make a Selection*</v>
      </c>
      <c r="I1280" s="15" t="str">
        <v>http://www.wvseniorservices.gov/DocumentCenter/ProgramSpecificDocuments/tabid/92/Default.aspx</v>
      </c>
      <c r="U1280" s="3"/>
    </row>
    <row r="1281" spans="1:21" ht="75" x14ac:dyDescent="0.25">
      <c r="A1281" s="15" t="str">
        <v xml:space="preserve">Wayne County – Lincoln County Opportunity Co., Inc. (Superior Senior Care) </v>
      </c>
      <c r="B1281" s="15" t="str">
        <v>OAA Title IIIB Services</v>
      </c>
      <c r="C1281" s="15" t="str">
        <v>Information/Referral</v>
      </c>
      <c r="D1281" s="15" t="str">
        <v>None</v>
      </c>
      <c r="E1281" s="15" t="str">
        <v>None</v>
      </c>
      <c r="F1281" s="15" t="str">
        <v>None</v>
      </c>
      <c r="G1281" s="15" t="str">
        <v>Wayne</v>
      </c>
      <c r="H1281" s="15" t="str">
        <v>*Required - Please Make a Selection*</v>
      </c>
      <c r="I1281" s="15" t="str">
        <v>http://www.wvseniorservices.gov/DocumentCenter/ProgramSpecificDocuments/tabid/92/Default.aspx</v>
      </c>
      <c r="U1281" s="3"/>
    </row>
    <row r="1282" spans="1:21" ht="75" x14ac:dyDescent="0.25">
      <c r="A1282" s="15" t="str">
        <v xml:space="preserve">Wayne County – Lincoln County Opportunity Co., Inc. (Superior Senior Care) </v>
      </c>
      <c r="B1282" s="15" t="str">
        <v>OAA Title IIIB Services</v>
      </c>
      <c r="C1282" s="15" t="str">
        <v>Legal</v>
      </c>
      <c r="D1282" s="15" t="str">
        <v>None</v>
      </c>
      <c r="E1282" s="15" t="str">
        <v>None</v>
      </c>
      <c r="F1282" s="15" t="str">
        <v>None</v>
      </c>
      <c r="G1282" s="15" t="str">
        <v>Wayne</v>
      </c>
      <c r="H1282" s="15" t="str">
        <v>*Required - Please Make a Selection*</v>
      </c>
      <c r="I1282" s="15" t="str">
        <v>http://www.wvseniorservices.gov/DocumentCenter/ProgramSpecificDocuments/tabid/92/Default.aspx</v>
      </c>
      <c r="U1282" s="3"/>
    </row>
    <row r="1283" spans="1:21" ht="75" x14ac:dyDescent="0.25">
      <c r="A1283" s="15" t="str">
        <v xml:space="preserve">Wayne County – Lincoln County Opportunity Co., Inc. (Superior Senior Care) </v>
      </c>
      <c r="B1283" s="15" t="str">
        <v>OAA Title IIIB Services</v>
      </c>
      <c r="C1283" s="15" t="str">
        <v>Information/Referral</v>
      </c>
      <c r="D1283" s="15" t="str">
        <v>None</v>
      </c>
      <c r="E1283" s="15" t="str">
        <v>None</v>
      </c>
      <c r="F1283" s="15" t="str">
        <v>None</v>
      </c>
      <c r="G1283" s="15" t="str">
        <v>Wayne</v>
      </c>
      <c r="H1283" s="15" t="str">
        <v>*Required - Please Make a Selection*</v>
      </c>
      <c r="I1283" s="15" t="str">
        <v>http://www.wvseniorservices.gov/DocumentCenter/ProgramSpecificDocuments/tabid/92/Default.aspx</v>
      </c>
      <c r="U1283" s="3"/>
    </row>
    <row r="1284" spans="1:21" ht="180" x14ac:dyDescent="0.25">
      <c r="A1284" s="15" t="str">
        <v xml:space="preserve">Wayne County – Lincoln County Opportunity Co., Inc. (Superior Senior Care) </v>
      </c>
      <c r="B1284" s="15" t="str">
        <v>OAA Title IIIB Services</v>
      </c>
      <c r="C1284" s="15" t="str">
        <v>Personal Care</v>
      </c>
      <c r="D1284" s="15" t="str">
        <v>Must complete Level 1, Level 2 and Level 3 of the SAEF. Must need “Much Assistance” or “Unable to Perform” in at least two (2) areas of ADLs on the SAEF to qualify for services.</v>
      </c>
      <c r="E128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84" s="15" t="str">
        <v>None</v>
      </c>
      <c r="G1284" s="15" t="str">
        <v>Wayne</v>
      </c>
      <c r="H1284" s="15" t="str">
        <v>*Required - Please Make a Selection*</v>
      </c>
      <c r="I1284" s="15" t="str">
        <v>http://www.wvseniorservices.gov/DocumentCenter/ProgramSpecificDocuments/tabid/92/Default.aspx</v>
      </c>
      <c r="U1284" s="3"/>
    </row>
    <row r="1285" spans="1:21" ht="75" x14ac:dyDescent="0.25">
      <c r="A1285" s="15" t="str">
        <v xml:space="preserve">Wayne County – Lincoln County Opportunity Co., Inc. (Superior Senior Care) </v>
      </c>
      <c r="B1285" s="15" t="str">
        <v>OAA Title IIIB Services</v>
      </c>
      <c r="C1285" s="15" t="str">
        <v>Information/Referral</v>
      </c>
      <c r="D1285" s="15" t="str">
        <v>None</v>
      </c>
      <c r="E1285" s="15" t="str">
        <v>None</v>
      </c>
      <c r="F1285" s="15" t="str">
        <v>None</v>
      </c>
      <c r="G1285" s="15" t="str">
        <v>Wayne</v>
      </c>
      <c r="H1285" s="15" t="str">
        <v>*Required - Please Make a Selection*</v>
      </c>
      <c r="I1285" s="15" t="str">
        <v>http://www.wvseniorservices.gov/DocumentCenter/ProgramSpecificDocuments/tabid/92/Default.aspx</v>
      </c>
      <c r="U1285" s="3"/>
    </row>
    <row r="1286" spans="1:21" ht="75" x14ac:dyDescent="0.25">
      <c r="A1286" s="15" t="str">
        <v xml:space="preserve">Wayne County – Lincoln County Opportunity Co., Inc. (Superior Senior Care) </v>
      </c>
      <c r="B1286" s="15" t="str">
        <v>OAA Title IIIB Services</v>
      </c>
      <c r="C1286" s="15" t="str">
        <v>Transportation</v>
      </c>
      <c r="D1286" s="15" t="str">
        <v>Must complete Level 1 of the SAEF</v>
      </c>
      <c r="E1286" s="15" t="str">
        <v>None</v>
      </c>
      <c r="F1286" s="15" t="str">
        <v>None</v>
      </c>
      <c r="G1286" s="15" t="str">
        <v>Wayne</v>
      </c>
      <c r="H1286" s="15" t="str">
        <v>*Required - Please Make a Selection*</v>
      </c>
      <c r="I1286" s="15" t="str">
        <v>http://www.wvseniorservices.gov/DocumentCenter/ProgramSpecificDocuments/tabid/92/Default.aspx</v>
      </c>
      <c r="U1286" s="3"/>
    </row>
    <row r="1287" spans="1:21" ht="150" x14ac:dyDescent="0.25">
      <c r="A1287" s="15" t="str">
        <v xml:space="preserve">Wayne County – Lincoln County Opportunity Co., Inc. (Superior Senior Care) </v>
      </c>
      <c r="B1287" s="15" t="str">
        <v>OAA Title IIIC Nutrition Services</v>
      </c>
      <c r="C1287" s="15" t="str">
        <v>Nutrition - Congregate Meals</v>
      </c>
      <c r="D1287"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87"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87" s="15" t="str">
        <v>None</v>
      </c>
      <c r="G1287" s="15" t="str">
        <v>Wayne</v>
      </c>
      <c r="H1287" s="15" t="str">
        <v>*Required - Please Make a Selection*</v>
      </c>
      <c r="I1287" s="15" t="str">
        <v>http://www.wvseniorservices.gov/DocumentCenter/ProgramSpecificDocuments/tabid/92/Default.aspx</v>
      </c>
      <c r="U1287" s="3"/>
    </row>
    <row r="1288" spans="1:21" ht="360" x14ac:dyDescent="0.25">
      <c r="A1288" s="15" t="str">
        <v xml:space="preserve">Wayne County – Lincoln County Opportunity Co., Inc. (Superior Senior Care) </v>
      </c>
      <c r="B1288" s="15" t="str">
        <v>OAA Title IIIC Nutrition Services</v>
      </c>
      <c r="C1288" s="15" t="str">
        <v>Nutrition - Home Delivered Meals</v>
      </c>
      <c r="D1288"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8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88" s="15" t="str">
        <v>None</v>
      </c>
      <c r="G1288" s="15" t="str">
        <v>Wayne</v>
      </c>
      <c r="H1288" s="15" t="str">
        <v>*Required - Please Make a Selection*</v>
      </c>
      <c r="I1288" s="15" t="str">
        <v>http://www.wvseniorservices.gov/DocumentCenter/ProgramSpecificDocuments/tabid/92/Default.aspx</v>
      </c>
      <c r="U1288" s="3"/>
    </row>
    <row r="1289" spans="1:21" ht="75" x14ac:dyDescent="0.25">
      <c r="A1289" s="15" t="str">
        <v xml:space="preserve">Wayne County – Lincoln County Opportunity Co., Inc. (Superior Senior Care) </v>
      </c>
      <c r="B1289" s="15" t="str">
        <v>OAA Title IIIC Nutrition Services</v>
      </c>
      <c r="C1289" s="15" t="str">
        <v>Nutrition - Education</v>
      </c>
      <c r="D1289" s="15" t="str">
        <v>A fully completed SAEF (the SAEF you completed for the meal service) is 
required.</v>
      </c>
      <c r="E1289" s="15" t="str">
        <v>None</v>
      </c>
      <c r="F1289" s="15" t="str">
        <v>None</v>
      </c>
      <c r="G1289" s="15" t="str">
        <v>Wayne</v>
      </c>
      <c r="H1289" s="15" t="str">
        <v>*Required - Please Make a Selection*</v>
      </c>
      <c r="I1289" s="15" t="str">
        <v>http://www.wvseniorservices.gov/DocumentCenter/ProgramSpecificDocuments/tabid/92/Default.aspx</v>
      </c>
      <c r="U1289" s="3"/>
    </row>
    <row r="1290" spans="1:21" ht="90" x14ac:dyDescent="0.25">
      <c r="A1290" s="15" t="str">
        <v>Disability Rights of West Virginia (DRWV)</v>
      </c>
      <c r="B1290" s="15" t="str">
        <v>Client Assistance Program (CAP)</v>
      </c>
      <c r="C1290" s="15" t="str">
        <v>Advocacy</v>
      </c>
      <c r="D1290" s="15" t="str">
        <v>Individuals with disabilities</v>
      </c>
      <c r="E1290" s="15" t="str">
        <v>None</v>
      </c>
      <c r="F1290" s="15" t="str">
        <v>None</v>
      </c>
      <c r="G129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0" s="15" t="str">
        <v>*Required - Please Make a Selection*</v>
      </c>
      <c r="I1290" s="15" t="str">
        <v>https://www.drofwv.org/cap</v>
      </c>
      <c r="U1290" s="3"/>
    </row>
    <row r="1291" spans="1:21" ht="90" x14ac:dyDescent="0.25">
      <c r="A1291" s="15" t="str">
        <v>Disability Rights of West Virginia (DRWV)</v>
      </c>
      <c r="B1291" s="15" t="str">
        <v>Medley/Hartley Advocacy Program (MHAP)</v>
      </c>
      <c r="C1291" s="15" t="str">
        <v>Advocacy</v>
      </c>
      <c r="D1291" s="15" t="str">
        <v>Must have a diagnosis of an intellectual disability</v>
      </c>
      <c r="E1291" s="15" t="str">
        <v>None</v>
      </c>
      <c r="F1291" s="15" t="str">
        <v>None</v>
      </c>
      <c r="G129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1" s="15" t="str">
        <v>*Required - Please Make a Selection*</v>
      </c>
      <c r="I1291" s="15" t="str">
        <v>https://www.drofwv.org/mhap</v>
      </c>
      <c r="U1291" s="3"/>
    </row>
    <row r="1292" spans="1:21" ht="90" x14ac:dyDescent="0.25">
      <c r="A1292" s="15" t="str">
        <v>Disability Rights of West Virginia (DRWV)</v>
      </c>
      <c r="B1292" s="15" t="str">
        <v>Protection and Advocacy for Assistive Technology (PAAT)</v>
      </c>
      <c r="C1292" s="15" t="str">
        <v>Advocacy</v>
      </c>
      <c r="D1292" s="15" t="str">
        <v>None</v>
      </c>
      <c r="E1292" s="15" t="str">
        <v>None</v>
      </c>
      <c r="F1292" s="15" t="str">
        <v>None</v>
      </c>
      <c r="G129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2" s="15" t="str">
        <v>*Required - Please Make a Selection*</v>
      </c>
      <c r="I1292" s="15" t="str">
        <v>https://www.drofwv.org/paat</v>
      </c>
      <c r="U1292" s="3"/>
    </row>
    <row r="1293" spans="1:21" ht="90" x14ac:dyDescent="0.25">
      <c r="A1293" s="15" t="str">
        <v>Disability Rights of West Virginia (DRWV)</v>
      </c>
      <c r="B1293" s="15" t="str">
        <v>Protection and Advocacy for Beneficiaries of Representative Payees (PABRP)</v>
      </c>
      <c r="C1293" s="15" t="str">
        <v>Advocacy</v>
      </c>
      <c r="D1293" s="15" t="str">
        <v xml:space="preserve">A PABRP client must be a SSI/SSDI beneficiary with a need or desire to obtain assistance with managing funds received from SSI/SSDI. </v>
      </c>
      <c r="E1293" s="15" t="str">
        <v>None</v>
      </c>
      <c r="F1293" s="15" t="str">
        <v xml:space="preserve">A PABRP client must be a SSI/SSDI beneficiary with a need or desire to obtain assistance with managing funds received from SSI/SSDI. </v>
      </c>
      <c r="G129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3" s="15" t="str">
        <v>*Required - Please Make a Selection*</v>
      </c>
      <c r="I1293" s="15" t="str">
        <v>https://www.drofwv.org/pabrp</v>
      </c>
      <c r="U1293" s="3"/>
    </row>
    <row r="1294" spans="1:21" ht="90" x14ac:dyDescent="0.25">
      <c r="A1294" s="15" t="str">
        <v>Disability Rights of West Virginia (DRWV)</v>
      </c>
      <c r="B1294" s="15" t="str">
        <v>Protection and Advocacy for Beneficiaries of Social Security (PABSS)</v>
      </c>
      <c r="C1294" s="15" t="str">
        <v>Advocacy</v>
      </c>
      <c r="D1294" s="15" t="str">
        <v>A PABSS client must be a SSI/SSDI beneficiary who desires to work and has a barrier keeping him/her from working.</v>
      </c>
      <c r="E1294" s="15" t="str">
        <v>None</v>
      </c>
      <c r="F1294" s="15" t="str">
        <v>A PABSS client must be a SSI/SSDI beneficiary who desires to work and has a barrier keeping him/her from working.</v>
      </c>
      <c r="G129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4" s="15" t="str">
        <v>*Required - Please Make a Selection*</v>
      </c>
      <c r="I1294" s="15" t="str">
        <v>https://www.drofwv.org/pabss</v>
      </c>
      <c r="U1294" s="3"/>
    </row>
    <row r="1295" spans="1:21" ht="90" x14ac:dyDescent="0.25">
      <c r="A1295" s="15" t="str">
        <v>Disability Rights of West Virginia (DRWV)</v>
      </c>
      <c r="B1295" s="15" t="str">
        <v>Protection and Advocacy for Individuals with Developmental Disabilities (PADD)</v>
      </c>
      <c r="C1295" s="15" t="str">
        <v>Advocacy</v>
      </c>
      <c r="D1295" s="15" t="str">
        <v>To be eligible for services under our PADD Program a person must have:
Acquired a developmental disability before the age of 22, and;
Have three (3) functional limitations.</v>
      </c>
      <c r="E1295" s="15" t="str">
        <v>None</v>
      </c>
      <c r="F1295" s="15" t="str">
        <v>None</v>
      </c>
      <c r="G129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5" s="15" t="str">
        <v>*Required - Please Make a Selection*</v>
      </c>
      <c r="I1295" s="15" t="str">
        <v>https://www.drofwv.org/padd</v>
      </c>
      <c r="U1295" s="3"/>
    </row>
    <row r="1296" spans="1:21" ht="90" x14ac:dyDescent="0.25">
      <c r="A1296" s="15" t="str">
        <v>Disability Rights of West Virginia (DRWV)</v>
      </c>
      <c r="B1296" s="15" t="str">
        <v>Protection and Advocacy for Individuals with Mental Illness (PAIMI)</v>
      </c>
      <c r="C1296" s="15" t="str">
        <v>Advocacy</v>
      </c>
      <c r="D1296" s="15" t="str">
        <v>To be eligible for services under our PAIMI Program, a person must have a significant mental illness, emotional impairment, and/or receives inpatient treatment in a State psychiatric hospital.</v>
      </c>
      <c r="E1296" s="15" t="str">
        <v>None</v>
      </c>
      <c r="F1296" s="15" t="str">
        <v>None</v>
      </c>
      <c r="G129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6" s="15" t="str">
        <v>*Required - Please Make a Selection*</v>
      </c>
      <c r="I1296" s="15" t="str">
        <v>https://www.drofwv.org/paimi</v>
      </c>
      <c r="U1296" s="3"/>
    </row>
    <row r="1297" spans="1:21" ht="105" x14ac:dyDescent="0.25">
      <c r="A1297" s="15" t="str">
        <v>Disability Rights of West Virginia (DRWV)</v>
      </c>
      <c r="B1297" s="15" t="str">
        <v>Protection and Advocacy of Individual Rights (PAIR)</v>
      </c>
      <c r="C1297" s="15" t="str">
        <v>Advocacy</v>
      </c>
      <c r="D1297" s="15" t="str">
        <v>A PAIR client must have a substantial limitation in one major life activity and not be eligible under our PADD (Protection and Advocacy for Individuals with Developmental Disabilities) or PAIMI (Protection and Advocacy for Individuals with Mental Illness) programs, and the issue cannot be addressed by the CAP (Client Assistance Program) program.</v>
      </c>
      <c r="E1297" s="15" t="str">
        <v>None</v>
      </c>
      <c r="F1297" s="15" t="str">
        <v>None</v>
      </c>
      <c r="G129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7" s="15" t="str">
        <v>*Required - Please Make a Selection*</v>
      </c>
      <c r="I1297" s="15" t="str">
        <v>https://www.drofwv.org/pair</v>
      </c>
      <c r="U1297" s="3"/>
    </row>
    <row r="1298" spans="1:21" ht="90" x14ac:dyDescent="0.25">
      <c r="A1298" s="15" t="str">
        <v>Disability Rights of West Virginia (DRWV)</v>
      </c>
      <c r="B1298" s="15" t="str">
        <v>Protection and Advocacy for Traumatic Brain Injury (PATBI)</v>
      </c>
      <c r="C1298" s="15" t="str">
        <v>Advocacy</v>
      </c>
      <c r="D1298" s="15" t="str">
        <v>A PATBI Client must have a Traumatic Brain Injury (TBI) that limits a major life activity.</v>
      </c>
      <c r="E1298" s="15" t="str">
        <v>None</v>
      </c>
      <c r="F1298" s="15" t="str">
        <v>None</v>
      </c>
      <c r="G129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8" s="15" t="str">
        <v>*Required - Please Make a Selection*</v>
      </c>
      <c r="I1298" s="15" t="str">
        <v>https://www.drofwv.org/patbi</v>
      </c>
      <c r="U1298" s="3"/>
    </row>
    <row r="1299" spans="1:21" ht="90" x14ac:dyDescent="0.25">
      <c r="A1299" s="15" t="str">
        <v>Disability Rights of West Virginia (DRWV)</v>
      </c>
      <c r="B1299" s="15" t="str">
        <v>Protection and Advocacy for the Help America Vote Act (PAVA)</v>
      </c>
      <c r="C1299" s="15" t="str">
        <v>Advocacy</v>
      </c>
      <c r="D1299" s="15" t="str">
        <v>Individuals with disabilities</v>
      </c>
      <c r="E1299" s="15" t="str">
        <v>None</v>
      </c>
      <c r="F1299" s="15" t="str">
        <v>None</v>
      </c>
      <c r="G129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9" s="15" t="str">
        <v>*Required - Please Make a Selection*</v>
      </c>
      <c r="I1299" s="15" t="str">
        <v>https://www.drofwv.org/pava</v>
      </c>
      <c r="U1299" s="3"/>
    </row>
    <row r="1300" spans="1:21" ht="105" x14ac:dyDescent="0.25">
      <c r="A1300" s="15" t="str">
        <v>Division of Rehabilitation Services</v>
      </c>
      <c r="B1300" s="15" t="str">
        <v>Pre-Employment Transition Services</v>
      </c>
      <c r="C1300" s="15" t="str">
        <v>Training/Education, Youth Transition Services, Advocacy</v>
      </c>
      <c r="D1300" s="15" t="str">
        <v>1. You have a disability
2. Your disability interferes with your ability to prepare for a job, get a job, or keep a job
3. You require vocational rehabilitation services to become employed or to stay employed</v>
      </c>
      <c r="E1300" s="15" t="str">
        <v>There is no charge for vocational rehabilitation services. However, consumers may be required to financially participate in certain services in their Individualized Plan for Employment (IPE). Consumers are also required to take advantage of any insurance or other programs for which they may be eligible.</v>
      </c>
      <c r="F1300" s="15" t="str">
        <v>None</v>
      </c>
      <c r="G130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0" s="15" t="str">
        <v>*Required - Please Make a Selection*</v>
      </c>
      <c r="I1300" s="15" t="str">
        <v>https://wvdrs.org/students/services/</v>
      </c>
      <c r="U1300" s="3"/>
    </row>
    <row r="1301" spans="1:21" ht="90" x14ac:dyDescent="0.25">
      <c r="A1301" s="15" t="str">
        <v>Division of Rehabilitation Services</v>
      </c>
      <c r="B1301" s="15" t="str">
        <v>Rehabilitation Technology Services</v>
      </c>
      <c r="C1301" s="15" t="str">
        <v>Assistive Technology/Home Modifications</v>
      </c>
      <c r="D1301" s="15" t="str">
        <v>1. You have a disability
2. Your disability interferes with your ability to prepare for a job, get a job, or keep a job
3. You require vocational rehabilitation services to become employed or to stay employed</v>
      </c>
      <c r="E1301" s="15" t="str">
        <v>Individuals may be required to financially participate in certain services in their Individualized Plan for Employment (IPE), including rehabilitation technology.</v>
      </c>
      <c r="F1301" s="15" t="str">
        <v>None</v>
      </c>
      <c r="G130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1" s="15" t="str">
        <v>*Required - Please Make a Selection*</v>
      </c>
      <c r="I1301" s="15" t="str">
        <v>https://wvdrs.org/adults/rehabilitation-technology/</v>
      </c>
      <c r="U1301" s="3"/>
    </row>
    <row r="1302" spans="1:21" ht="90" x14ac:dyDescent="0.25">
      <c r="A1302" s="15" t="str">
        <v>Division of Rehabilitation Services</v>
      </c>
      <c r="B1302" s="15" t="str">
        <v>Services for Deaf/Hard of Hearing</v>
      </c>
      <c r="C1302" s="15" t="str">
        <v>Assistive Technology/Home Modifications, Assessment, Training/Education</v>
      </c>
      <c r="D1302" s="15" t="str">
        <v xml:space="preserve">Deaf or hard of hearing </v>
      </c>
      <c r="E1302" s="15" t="str">
        <v>Individuals may be required to financially participate in certain services in their Individualized Plan for Employment (IPE).</v>
      </c>
      <c r="F1302" s="15" t="str">
        <v>None</v>
      </c>
      <c r="G130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2" s="15" t="str">
        <v>*Required - Please Make a Selection*</v>
      </c>
      <c r="I1302" s="15" t="str">
        <v>https://wvdrs.org/adults/adults-hearing-impairment/services-for-deaf-hard-of-hearing/</v>
      </c>
      <c r="U1302" s="3"/>
    </row>
    <row r="1303" spans="1:21" ht="90" x14ac:dyDescent="0.25">
      <c r="A1303" s="15" t="str">
        <v>Division of Rehabilitation Services</v>
      </c>
      <c r="B1303" s="15" t="str">
        <v>Services for the Blind and Impaired</v>
      </c>
      <c r="C1303" s="15" t="str">
        <v>Training/Education</v>
      </c>
      <c r="D1303" s="15" t="str">
        <v>Blind or Visually Impaired</v>
      </c>
      <c r="E1303" s="15" t="str">
        <v>Individuals may be required to financially participate in certain services in their Individualized Plan for Employment (IPE).</v>
      </c>
      <c r="F1303" s="15" t="str">
        <v>None</v>
      </c>
      <c r="G130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3" s="15" t="str">
        <v>*Required - Please Make a Selection*</v>
      </c>
      <c r="I1303" s="15" t="str">
        <v>https://wvdrs.org/adults/specialized-services/services-for-the-blind-and-impaired/</v>
      </c>
      <c r="U1303" s="3"/>
    </row>
    <row r="1304" spans="1:21" ht="90" x14ac:dyDescent="0.25">
      <c r="A1304" s="15" t="str">
        <v>Division of Rehabilitation Services</v>
      </c>
      <c r="B1304" s="15" t="str">
        <v>Technology-Related Assistance Revolving Loan Fund for Individuals with Disabilities</v>
      </c>
      <c r="C1304" s="15" t="str">
        <v>Assistive Technology/Home Modifications</v>
      </c>
      <c r="D1304" s="15" t="str">
        <v>Applicant must be an individual with a disability or his or her representative who demonstrates that the loan will assist one or more persons with disabilities to improve independence, productivity, or participation in the community.</v>
      </c>
      <c r="E1304" s="15" t="str">
        <v>Applicants will submit a written application and a $20 nonrefundable fee to the Board. Loans ranging from $500 to $5000 for 90% of the cost of the technology-related device or service.</v>
      </c>
      <c r="F1304" s="15" t="str">
        <v>None</v>
      </c>
      <c r="G130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4" s="15" t="str">
        <v>*Required - Please Make a Selection*</v>
      </c>
      <c r="I1304" s="15" t="str">
        <v>https://wvdrs.org/adults/west-virginia-technology-related-assistance-revolving-loan-fund/</v>
      </c>
      <c r="U1304" s="3"/>
    </row>
    <row r="1305" spans="1:21" ht="90" x14ac:dyDescent="0.25">
      <c r="A1305" s="15" t="str">
        <v>Division of Rehabilitation Services</v>
      </c>
      <c r="B1305" s="15" t="str">
        <v>VISIONS (Visually Impaired Seniors In-Home Outreach and Networking Services)</v>
      </c>
      <c r="C1305" s="15" t="str">
        <v>Case Coordination/Management/Person-Centered Planning, Assessment, Training/Education, Assistive Technology/Home Modifications</v>
      </c>
      <c r="D1305" s="15" t="str">
        <v>Permanent visual impairment that affects daily living activities such as reading mail, using the phone, cooking, shopping, socializing, and more</v>
      </c>
      <c r="E1305" s="15" t="str">
        <v>None - Free to qualified applicants</v>
      </c>
      <c r="F1305" s="15" t="str">
        <v>$0 income - Must not work</v>
      </c>
      <c r="G130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5" s="15" t="str">
        <v>*Required - Please Make a Selection*</v>
      </c>
      <c r="I1305" s="15" t="str">
        <v>https://wvdrs.org/adults/specialized-services/visions/</v>
      </c>
      <c r="U1305" s="3"/>
    </row>
    <row r="1306" spans="1:21" ht="165" x14ac:dyDescent="0.25">
      <c r="A1306" s="15" t="str">
        <v>Division of Rehabilitation Services</v>
      </c>
      <c r="B1306" s="15" t="str">
        <v>Vocational Rehabilitation</v>
      </c>
      <c r="C1306" s="15" t="str">
        <v>Youth Transition Services, Advocacy, Training/Education, Assessment, Assistive Technology/Home Modifications, Mental/Behavioral Health</v>
      </c>
      <c r="D1306" s="15" t="str">
        <v>You will be eligible if:
1. You have a disability and
2. Your disability interferes with your ability to prepare for a job, get a job, or keep a job and
3. You require vocational rehabilitation services to become employed or to stay employed.
If you receive Social Security Disability Insurance (SSDI) or Supplemental Security Income (SSI) for your disability, you are presumed eligible for vocational rehabilitation services if you plan to become employed.</v>
      </c>
      <c r="E1306" s="15" t="str">
        <v>There is no charge for vocational rehabilitation services. However, consumers may be required to financially participate in certain services in their Individualized Plan for Employment (IPE). Consumers are also required to take advantage of any insurance or other programs for which they may be eligible.</v>
      </c>
      <c r="F1306" s="15" t="str">
        <v>If you receive Social Security Disability Insurance (SSDI) or Supplemental Security Income (SSI) for your disability, you are presumed eligible for vocational rehabilitation services if you plan to become employed.</v>
      </c>
      <c r="G130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6" s="15" t="str">
        <v>*Required - Please Make a Selection*</v>
      </c>
      <c r="I1306" s="15" t="str">
        <v>https://wvdrs.org/adults/services/</v>
      </c>
      <c r="U1306" s="3"/>
    </row>
    <row r="1307" spans="1:21" ht="90" x14ac:dyDescent="0.25">
      <c r="A1307" s="15" t="str">
        <v>Legal Aid of West Virginia</v>
      </c>
      <c r="B1307" s="15" t="str">
        <v>Behavioral Health Advocacy - Adult Advocacy Services</v>
      </c>
      <c r="C1307" s="15" t="str">
        <v>Legal</v>
      </c>
      <c r="D1307" s="15" t="str">
        <v>The adult seeking services must have a diagnoses mental or behavioral health condition.</v>
      </c>
      <c r="E1307" s="15" t="str">
        <v>None</v>
      </c>
      <c r="F1307" s="15" t="str">
        <v>None</v>
      </c>
      <c r="G130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7" s="15" t="str">
        <v>*Required - Please Make a Selection*</v>
      </c>
      <c r="I1307" s="15" t="str">
        <v>https://legalaidwv.org/our-programs/behavioral-health-advocacy/adult-community-services/</v>
      </c>
      <c r="U1307" s="3"/>
    </row>
    <row r="1308" spans="1:21" ht="120" x14ac:dyDescent="0.25">
      <c r="A1308" s="15" t="str">
        <v>Legal Aid of West Virginia</v>
      </c>
      <c r="B1308" s="15" t="str">
        <v>Family Advocacy, Support, and Training (FAST) Program</v>
      </c>
      <c r="C1308" s="15" t="str">
        <v>Legal</v>
      </c>
      <c r="D1308" s="15" t="str">
        <v>The child seeking services must have a co-occurring or co-existing diagnoses of a mental or behavioral health condition and must be struggling or experiencing discrimination in school or early learning programs because of their mental health challenges. Please note: priority for services will be given to families participating in Safe at Home WV or children’s wraparound initiatives.</v>
      </c>
      <c r="E1308" s="15" t="str">
        <v>None</v>
      </c>
      <c r="F1308" s="15" t="str">
        <v>None</v>
      </c>
      <c r="G130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8" s="15" t="str">
        <v>*Required - Please Make a Selection*</v>
      </c>
      <c r="I1308" s="15" t="str">
        <v>https://legalaidwv.org/our-programs/legal-services/special-education-fast/</v>
      </c>
      <c r="U1308" s="3"/>
    </row>
    <row r="1309" spans="1:21" ht="180" x14ac:dyDescent="0.25">
      <c r="A1309" s="15" t="str">
        <v>Legal Aid of West Virginia</v>
      </c>
      <c r="B1309" s="15" t="str">
        <v>Financial Exploitation Program</v>
      </c>
      <c r="C1309" s="15" t="str">
        <v>Legal</v>
      </c>
      <c r="D1309" s="15" t="str">
        <v>Sometimes can help people with higher incomes if they have a child with a mental health diagnosis.</v>
      </c>
      <c r="E1309" s="15" t="str">
        <v>None</v>
      </c>
      <c r="F1309" s="15" t="str">
        <v>Low income or a victim of domestic violence
Sometimes can help people who have higher incomes if:
- they have concerns for their safety; or
- they are a veteran; or
- they have a child with a mental health diagnosis; or
- someone in their household receives WV WORKS. (WV WORKS provides monthly cash assistance to eligible families. Most people who receive a monthly WV WORKS benefit also receive SNAP and Medicaid, but these are not guaranteed based just on receipt of WV WORKS.)</v>
      </c>
      <c r="G130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9" s="15" t="str">
        <v>*Required - Please Make a Selection*</v>
      </c>
      <c r="I1309" s="15" t="str">
        <v>https://legalaidwv.org/our-programs/legal-services/financial-exploitation/</v>
      </c>
      <c r="U1309" s="3"/>
    </row>
    <row r="1310" spans="1:21" ht="90" x14ac:dyDescent="0.25">
      <c r="A1310" s="15" t="str">
        <v>Legal Aid of West Virginia</v>
      </c>
      <c r="B1310" s="15" t="str">
        <v>Kinship Care</v>
      </c>
      <c r="C1310" s="15" t="str">
        <v>Legal</v>
      </c>
      <c r="D1310" s="15" t="str">
        <v>None</v>
      </c>
      <c r="E1310" s="15" t="str">
        <v>None</v>
      </c>
      <c r="F1310" s="15" t="str">
        <v>None</v>
      </c>
      <c r="G131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0" s="15" t="str">
        <v>*Required - Please Make a Selection*</v>
      </c>
      <c r="I1310" s="15" t="str">
        <v>https://legalaidwv.org/our-programs/legal-services/kinship-care/</v>
      </c>
      <c r="U1310" s="3"/>
    </row>
    <row r="1311" spans="1:21" ht="90" x14ac:dyDescent="0.25">
      <c r="A1311" s="15" t="str">
        <v>Legal Aid of West Virginia</v>
      </c>
      <c r="B1311" s="15" t="str">
        <v>Lawyer in the School Program</v>
      </c>
      <c r="C1311" s="15" t="str">
        <v>Legal</v>
      </c>
      <c r="D1311" s="15" t="str">
        <v>None</v>
      </c>
      <c r="E1311" s="15" t="str">
        <v>None</v>
      </c>
      <c r="F1311" s="15" t="str">
        <v>None</v>
      </c>
      <c r="G131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1" s="15" t="str">
        <v>*Required - Please Make a Selection*</v>
      </c>
      <c r="I1311" s="15" t="str">
        <v>https://legalaidwv.org/our-programs/legal-services/lawyer-in-school/</v>
      </c>
      <c r="U1311" s="3"/>
    </row>
    <row r="1312" spans="1:21" ht="180" x14ac:dyDescent="0.25">
      <c r="A1312" s="15" t="str">
        <v>Legal Aid of West Virginia</v>
      </c>
      <c r="B1312" s="15" t="str">
        <v>Legal Services</v>
      </c>
      <c r="C1312" s="15" t="str">
        <v>Legal</v>
      </c>
      <c r="D1312" s="15" t="str">
        <v>Sometimes can help people with higher incomes if they have a child with a mental health diagnosis.</v>
      </c>
      <c r="E1312" s="15" t="str">
        <v>None</v>
      </c>
      <c r="F1312" s="15" t="str">
        <v>Low income or a victim of domestic violence
Sometimes can help people who have higher incomes if:
- they have concerns for their safety; or
- they are a veteran; or
- they have a child with a mental health diagnosis; or
- someone in their household receives WV WORKS. (WV WORKS provides monthly cash assistance to eligible families. Most people who receive a monthly WV WORKS benefit also receive SNAP and Medicaid, but these are not guaranteed based just on receipt of WV WORKS.)</v>
      </c>
      <c r="G131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2" s="15" t="str">
        <v>*Required - Please Make a Selection*</v>
      </c>
      <c r="I1312" s="15" t="str">
        <v>https://legalaidwv.org/our-programs/legal-services/</v>
      </c>
      <c r="U1312" s="3"/>
    </row>
    <row r="1313" spans="1:21" ht="90" x14ac:dyDescent="0.25">
      <c r="A1313" s="15" t="str">
        <v>Legal Aid of West Virginia</v>
      </c>
      <c r="B1313" s="15" t="str">
        <v>Regional Long-Term Care Ombudsman Program</v>
      </c>
      <c r="C1313" s="15" t="str">
        <v>Legal</v>
      </c>
      <c r="D1313" s="15" t="str">
        <v>None</v>
      </c>
      <c r="E1313" s="15" t="str">
        <v>None</v>
      </c>
      <c r="F1313" s="15" t="str">
        <v>None</v>
      </c>
      <c r="G131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3" s="15" t="str">
        <v>*Required - Please Make a Selection*</v>
      </c>
      <c r="I1313" s="15" t="str">
        <v>https://legalaidwv.org/our-programs/long-term-care/</v>
      </c>
      <c r="U1313" s="3"/>
    </row>
    <row r="1314" spans="1:21" ht="60" x14ac:dyDescent="0.25">
      <c r="A1314" s="15" t="str">
        <v>LiveAbility CIL (Previous Name: Northern WV CIL)</v>
      </c>
      <c r="B1314" s="15" t="str">
        <v>Community Living Services Program (CLSP)</v>
      </c>
      <c r="C1314" s="15" t="str">
        <v>Assistive Technology/Home Modifications, Accessibility Support</v>
      </c>
      <c r="D1314" s="15" t="str">
        <v>Individuals with disabilities who are at risk of entering institutions</v>
      </c>
      <c r="E1314" s="15" t="str">
        <v>None</v>
      </c>
      <c r="F1314" s="15" t="str">
        <v>Free or sliding scale, referencing West Virginia Department of Human Services Income Maintenance Manual</v>
      </c>
      <c r="G1314" s="15" t="str">
        <v>Barbour, Braxton, Doddridge, Gilmer, Harrison, Lewis, Marion, Monongalia, Preston, Randolph, Taylor, Tucker, Upshur</v>
      </c>
      <c r="H1314" s="15" t="str">
        <v>*Required - Please Make a Selection*</v>
      </c>
      <c r="I1314" s="15" t="str">
        <v>http://liveabilitywv.org/programs/clsp/</v>
      </c>
      <c r="U1314" s="3"/>
    </row>
    <row r="1315" spans="1:21" ht="60" x14ac:dyDescent="0.25">
      <c r="A1315" s="15" t="str">
        <v>LiveAbility CIL (Previous Name: Northern WV CIL)</v>
      </c>
      <c r="B1315" s="15" t="str">
        <v>Individual Advocacy</v>
      </c>
      <c r="C1315" s="15" t="str">
        <v>Advocacy</v>
      </c>
      <c r="D1315" s="15" t="str">
        <v>Individuals with disabilities</v>
      </c>
      <c r="E1315" s="15" t="str">
        <v>None</v>
      </c>
      <c r="F1315" s="15" t="str">
        <v>Free or sliding scale, referencing West Virginia Department of Human Services Income Maintenance Manual</v>
      </c>
      <c r="G1315" s="15" t="str">
        <v>Barbour, Braxton, Doddridge, Gilmer, Harrison, Lewis, Marion, Monongalia, Preston, Randolph, Taylor, Tucker, Upshur</v>
      </c>
      <c r="H1315" s="15" t="str">
        <v>*Required - Please Make a Selection*</v>
      </c>
      <c r="I1315" s="15" t="str">
        <v>http://liveabilitywv.org/core-services/advocacy/</v>
      </c>
      <c r="U1315" s="3"/>
    </row>
    <row r="1316" spans="1:21" ht="60" x14ac:dyDescent="0.25">
      <c r="A1316" s="15" t="str">
        <v>LiveAbility CIL (Previous Name: Northern WV CIL)</v>
      </c>
      <c r="B1316" s="15" t="str">
        <v>Information and Referral Services</v>
      </c>
      <c r="C1316" s="15" t="str">
        <v>Information/Referral</v>
      </c>
      <c r="D1316" s="15" t="str">
        <v>Individuals with disabilities</v>
      </c>
      <c r="E1316" s="15" t="str">
        <v>None</v>
      </c>
      <c r="F1316" s="15" t="str">
        <v>Free or sliding scale, referencing West Virginia Department of Human Services Income Maintenance Manual</v>
      </c>
      <c r="G1316" s="15" t="str">
        <v>Barbour, Braxton, Doddridge, Gilmer, Harrison, Lewis, Marion, Monongalia, Preston, Randolph, Taylor, Tucker, Upshur</v>
      </c>
      <c r="H1316" s="15" t="str">
        <v>*Required - Please Make a Selection*</v>
      </c>
      <c r="I1316" s="15" t="str">
        <v>http://liveabilitywv.org/core-services/info-referral/</v>
      </c>
      <c r="U1316" s="3"/>
    </row>
    <row r="1317" spans="1:21" ht="60" x14ac:dyDescent="0.25">
      <c r="A1317" s="15" t="str">
        <v>LiveAbility CIL (Previous Name: Northern WV CIL)</v>
      </c>
      <c r="B1317" s="15" t="str">
        <v>Our Lives: Safe and Strong Program</v>
      </c>
      <c r="C1317" s="15" t="str">
        <v>Advocacy</v>
      </c>
      <c r="D1317" s="15" t="str">
        <v>Individuals with disabilities</v>
      </c>
      <c r="E1317" s="15" t="str">
        <v>None</v>
      </c>
      <c r="F1317" s="15" t="str">
        <v>Free or sliding scale, referencing West Virginia Department of Human Services Income Maintenance Manual</v>
      </c>
      <c r="G1317" s="15" t="str">
        <v>Barbour, Braxton, Doddridge, Gilmer, Harrison, Lewis, Marion, Monongalia, Preston, Randolph, Taylor, Tucker, Upshur</v>
      </c>
      <c r="H1317" s="15" t="str">
        <v>*Required - Please Make a Selection*</v>
      </c>
      <c r="I1317" s="15" t="str">
        <v>http://liveabilitywv.org/programs/our-lives/</v>
      </c>
      <c r="U1317" s="3"/>
    </row>
    <row r="1318" spans="1:21" ht="60" x14ac:dyDescent="0.25">
      <c r="A1318" s="15" t="str">
        <v>LiveAbility CIL (Previous Name: Northern WV CIL)</v>
      </c>
      <c r="B1318" s="15" t="str">
        <v>Peer Support</v>
      </c>
      <c r="C1318" s="15" t="str">
        <v>Peer Support</v>
      </c>
      <c r="D1318" s="15" t="str">
        <v>Individuals with disabilities</v>
      </c>
      <c r="E1318" s="15" t="str">
        <v>None</v>
      </c>
      <c r="F1318" s="15" t="str">
        <v>Free or sliding scale, referencing West Virginia Department of Human Services Income Maintenance Manual</v>
      </c>
      <c r="G1318" s="15" t="str">
        <v>Barbour, Braxton, Doddridge, Gilmer, Harrison, Lewis, Marion, Monongalia, Preston, Randolph, Taylor, Tucker, Upshur</v>
      </c>
      <c r="H1318" s="15" t="str">
        <v>*Required - Please Make a Selection*</v>
      </c>
      <c r="I1318" s="15" t="str">
        <v>http://liveabilitywv.org/core-services/peer-support/</v>
      </c>
      <c r="U1318" s="3"/>
    </row>
    <row r="1319" spans="1:21" ht="60" x14ac:dyDescent="0.25">
      <c r="A1319" s="15" t="str">
        <v>LiveAbility CIL (Previous Name: Northern WV CIL)</v>
      </c>
      <c r="B1319" s="15" t="str">
        <v>Self Advocacy</v>
      </c>
      <c r="C1319" s="15" t="str">
        <v>Advocacy</v>
      </c>
      <c r="D1319" s="15" t="str">
        <v>Individuals with disabilities</v>
      </c>
      <c r="E1319" s="15" t="str">
        <v>None</v>
      </c>
      <c r="F1319" s="15" t="str">
        <v>Free or sliding scale, referencing West Virginia Department of Human Services Income Maintenance Manual</v>
      </c>
      <c r="G1319" s="15" t="str">
        <v>Barbour, Braxton, Doddridge, Gilmer, Harrison, Lewis, Marion, Monongalia, Preston, Randolph, Taylor, Tucker, Upshur</v>
      </c>
      <c r="H1319" s="15" t="str">
        <v>*Required - Please Make a Selection*</v>
      </c>
      <c r="I1319" s="15" t="str">
        <v>http://liveabilitywv.org/core-services/advocacy/</v>
      </c>
      <c r="U1319" s="3"/>
    </row>
    <row r="1320" spans="1:21" ht="60" x14ac:dyDescent="0.25">
      <c r="A1320" s="15" t="str">
        <v>LiveAbility CIL (Previous Name: Northern WV CIL)</v>
      </c>
      <c r="B1320" s="15" t="str">
        <v>Skills Training</v>
      </c>
      <c r="C1320" s="15" t="str">
        <v>Training/Education</v>
      </c>
      <c r="D1320" s="15" t="str">
        <v>Individuals with disabilities</v>
      </c>
      <c r="E1320" s="15" t="str">
        <v>None</v>
      </c>
      <c r="F1320" s="15" t="str">
        <v>Free or sliding scale, referencing West Virginia Department of Human Services Income Maintenance Manual</v>
      </c>
      <c r="G1320" s="15" t="str">
        <v>Barbour, Braxton, Doddridge, Gilmer, Harrison, Lewis, Marion, Monongalia, Preston, Randolph, Taylor, Tucker, Upshur</v>
      </c>
      <c r="H1320" s="15" t="str">
        <v>*Required - Please Make a Selection*</v>
      </c>
      <c r="I1320" s="15" t="str">
        <v>http://liveabilitywv.org/core-services/skills-training/</v>
      </c>
      <c r="U1320" s="3"/>
    </row>
    <row r="1321" spans="1:21" ht="60" x14ac:dyDescent="0.25">
      <c r="A1321" s="15" t="str">
        <v>LiveAbility CIL (Previous Name: Northern WV CIL)</v>
      </c>
      <c r="B1321" s="15" t="str">
        <v>Systems Advocacy</v>
      </c>
      <c r="C1321" s="15" t="str">
        <v>Advocacy</v>
      </c>
      <c r="D1321" s="15" t="str">
        <v>Individuals with disabilities</v>
      </c>
      <c r="E1321" s="15" t="str">
        <v>None</v>
      </c>
      <c r="F1321" s="15" t="str">
        <v>Free or sliding scale, referencing West Virginia Department of Human Services Income Maintenance Manual</v>
      </c>
      <c r="G1321" s="15" t="str">
        <v>Barbour, Braxton, Doddridge, Gilmer, Harrison, Lewis, Marion, Monongalia, Preston, Randolph, Taylor, Tucker, Upshur</v>
      </c>
      <c r="H1321" s="15" t="str">
        <v>*Required - Please Make a Selection*</v>
      </c>
      <c r="I1321" s="15" t="str">
        <v>http://liveabilitywv.org/core-services/advocacy/</v>
      </c>
      <c r="U1321" s="3"/>
    </row>
    <row r="1322" spans="1:21" ht="60" x14ac:dyDescent="0.25">
      <c r="A1322" s="15" t="str">
        <v>LiveAbility CIL (Previous Name: Northern WV CIL)</v>
      </c>
      <c r="B1322" s="15" t="str">
        <v>Transitions - Adult Transition Services/Preventing Institutionalization</v>
      </c>
      <c r="C1322" s="15" t="str">
        <v>Transition Services (Hospital/Nursing Facility/Other Institution - to Home/Community)</v>
      </c>
      <c r="D1322" s="15" t="str">
        <v>Individuals with disabilities who are at risk of entering institutions</v>
      </c>
      <c r="E1322" s="15" t="str">
        <v>None</v>
      </c>
      <c r="F1322" s="15" t="str">
        <v>Free or sliding scale, referencing West Virginia Department of Human Services Income Maintenance Manual</v>
      </c>
      <c r="G1322" s="15" t="str">
        <v>Barbour, Braxton, Doddridge, Gilmer, Harrison, Lewis, Marion, Monongalia, Preston, Randolph, Taylor, Tucker, Upshur</v>
      </c>
      <c r="H1322" s="15" t="str">
        <v>*Required - Please Make a Selection*</v>
      </c>
      <c r="I1322" s="15" t="str">
        <v>http://liveabilitywv.org/core-services/transition-services/</v>
      </c>
      <c r="U1322" s="3"/>
    </row>
    <row r="1323" spans="1:21" ht="60" x14ac:dyDescent="0.25">
      <c r="A1323" s="15" t="str">
        <v>LiveAbility CIL (Previous Name: Northern WV CIL)</v>
      </c>
      <c r="B1323" s="15" t="str">
        <v>Transitions - Nursing Home Transition Services/Moving to the Community</v>
      </c>
      <c r="C1323" s="15" t="str">
        <v>Transition Services (Hospital/Nursing Facility/Other Institution - to Home/Community)</v>
      </c>
      <c r="D1323" s="15" t="str">
        <v>Individuals with disabilities from nursing homes and other institutions to home and community-based residences, with the requisite supports and services.</v>
      </c>
      <c r="E1323" s="15" t="str">
        <v>None</v>
      </c>
      <c r="F1323" s="15" t="str">
        <v>Free or sliding scale, referencing West Virginia Department of Human Services Income Maintenance Manual</v>
      </c>
      <c r="G1323" s="15" t="str">
        <v>Barbour, Braxton, Doddridge, Gilmer, Harrison, Lewis, Marion, Monongalia, Preston, Randolph, Taylor, Tucker, Upshur</v>
      </c>
      <c r="H1323" s="15" t="str">
        <v>*Required - Please Make a Selection*</v>
      </c>
      <c r="I1323" s="15" t="str">
        <v>http://liveabilitywv.org/core-services/transition-services/</v>
      </c>
      <c r="U1323" s="3"/>
    </row>
    <row r="1324" spans="1:21" ht="90" x14ac:dyDescent="0.25">
      <c r="A1324" s="15" t="str">
        <v>LiveAbility CIL (Previous Name: Northern WV CIL)</v>
      </c>
      <c r="B1324" s="15" t="str">
        <v>Transitions - Youth Transition Services</v>
      </c>
      <c r="C1324" s="15" t="str">
        <v>Youth Transition Services</v>
      </c>
      <c r="D1324" s="15" t="str">
        <v>Individuals with disabilities who are eligible for individualized education programs under Section 614(d) of the Individuals with Disabilities Education Act (20 U.S.C. 14149d)) and who have completed their secondary education or otherwise left school, to post secondary life.</v>
      </c>
      <c r="E1324" s="15" t="str">
        <v>None</v>
      </c>
      <c r="F1324" s="15" t="str">
        <v>Free or sliding scale, referencing West Virginia Department of Human Services Income Maintenance Manual</v>
      </c>
      <c r="G1324" s="15" t="str">
        <v>Barbour, Braxton, Doddridge, Gilmer, Harrison, Lewis, Marion, Monongalia, Preston, Randolph, Taylor, Tucker, Upshur</v>
      </c>
      <c r="H1324" s="15" t="str">
        <v>*Required - Please Make a Selection*</v>
      </c>
      <c r="I1324" s="15" t="str">
        <v>http://liveabilitywv.org/core-services/transition-services/</v>
      </c>
      <c r="U1324" s="3"/>
    </row>
    <row r="1325" spans="1:21" ht="60" x14ac:dyDescent="0.25">
      <c r="A1325" s="15" t="str">
        <v>LiveAbility CIL (Previous Name: Northern WV CIL)</v>
      </c>
      <c r="B1325" s="15" t="str">
        <v>West Virginia Assistive Technology System (WVATS)</v>
      </c>
      <c r="C1325" s="15" t="str">
        <v>Assistive Technology/Home Modifications</v>
      </c>
      <c r="D1325" s="15" t="str">
        <v>Individuals with disabilities</v>
      </c>
      <c r="E1325" s="15" t="str">
        <v>None</v>
      </c>
      <c r="F1325" s="15" t="str">
        <v>Free or sliding scale, referencing West Virginia Department of Human Services Income Maintenance Manual</v>
      </c>
      <c r="G1325" s="15" t="str">
        <v>Barbour, Braxton, Doddridge, Gilmer, Harrison, Lewis, Marion, Monongalia, Preston, Randolph, Taylor, Tucker, Upshur</v>
      </c>
      <c r="H1325" s="15" t="str">
        <v>*Required - Please Make a Selection*</v>
      </c>
      <c r="I1325" s="15" t="str">
        <v>http://liveabilitywv.org/programs/wvats/</v>
      </c>
      <c r="U1325" s="3"/>
    </row>
    <row r="1326" spans="1:21" ht="30" x14ac:dyDescent="0.25">
      <c r="A1326" s="15" t="str">
        <v>Mountain State CIL (MTSTCIL)</v>
      </c>
      <c r="B1326" s="15" t="str">
        <v>Advocacy</v>
      </c>
      <c r="C1326" s="15" t="str">
        <v>Advocacy</v>
      </c>
      <c r="D1326" s="15" t="str">
        <v>Individuals with disabilities</v>
      </c>
      <c r="E1326" s="15" t="str">
        <v>None</v>
      </c>
      <c r="F1326" s="15" t="str">
        <v>None</v>
      </c>
      <c r="G1326" s="15" t="str">
        <v>Cabell, Fayette, Lincoln, Raleigh, Wayne</v>
      </c>
      <c r="H1326" s="15" t="str">
        <v>*Required - Please Make a Selection*</v>
      </c>
      <c r="I1326" s="15" t="str">
        <v>https://mtstcil.org/services/advocacy/</v>
      </c>
      <c r="U1326" s="3"/>
    </row>
    <row r="1327" spans="1:21" ht="30" x14ac:dyDescent="0.25">
      <c r="A1327" s="15" t="str">
        <v>Mountain State CIL (MTSTCIL)</v>
      </c>
      <c r="B1327" s="15" t="str">
        <v>Advocacy in Action</v>
      </c>
      <c r="C1327" s="15" t="str">
        <v>Advocacy</v>
      </c>
      <c r="D1327" s="15" t="str">
        <v>Individuals with disabilities</v>
      </c>
      <c r="E1327" s="15" t="str">
        <v>None</v>
      </c>
      <c r="F1327" s="15" t="str">
        <v>None</v>
      </c>
      <c r="G1327" s="15" t="str">
        <v>Cabell, Fayette, Lincoln, Raleigh, Wayne</v>
      </c>
      <c r="H1327" s="15" t="str">
        <v>*Required - Please Make a Selection*</v>
      </c>
      <c r="I1327" s="15" t="str">
        <v>https://mtstcil.org/services/advocacy/</v>
      </c>
      <c r="U1327" s="3"/>
    </row>
    <row r="1328" spans="1:21" ht="30" x14ac:dyDescent="0.25">
      <c r="A1328" s="15" t="str">
        <v>Mountain State CIL (MTSTCIL)</v>
      </c>
      <c r="B1328" s="15" t="str">
        <v>Community Living Services Program (CLSP)</v>
      </c>
      <c r="C1328" s="15" t="str">
        <v>Assistive Technology/Home Modifications, Accessibility Support</v>
      </c>
      <c r="D1328" s="15" t="str">
        <v>Individuals with disabilities who are at risk of entering institutions</v>
      </c>
      <c r="E1328" s="15" t="str">
        <v>None</v>
      </c>
      <c r="F1328" s="15" t="str">
        <v>None</v>
      </c>
      <c r="G1328" s="15" t="str">
        <v>Brooke, Cabell, Fayette, Hancock, Lincoln, Logan, Marshall, Mason, McDowell, Mercer, Mingo, Monroe, Ohio, Raleigh, Summers, Tyler, Wayne, Wetzel, Wyoming</v>
      </c>
      <c r="H1328" s="15" t="str">
        <v>*Required - Please Make a Selection*</v>
      </c>
      <c r="I1328" s="15" t="str">
        <v>https://mtstcil.org/services/community-living-services-program/</v>
      </c>
      <c r="U1328" s="3"/>
    </row>
    <row r="1329" spans="1:21" ht="45" x14ac:dyDescent="0.25">
      <c r="A1329" s="15" t="str">
        <v>Mountain State CIL (MTSTCIL)</v>
      </c>
      <c r="B1329" s="15" t="str">
        <v>Employment Services - Community Based Assessment</v>
      </c>
      <c r="C1329" s="15" t="str">
        <v>Employment Support</v>
      </c>
      <c r="D1329" s="15" t="str">
        <v>Individuals with disabilities</v>
      </c>
      <c r="E1329" s="15" t="str">
        <v>None</v>
      </c>
      <c r="F1329" s="15" t="str">
        <v>None</v>
      </c>
      <c r="G1329" s="15" t="str">
        <v>Cabell, Fayette, Lincoln, Raleigh, Wayne</v>
      </c>
      <c r="H1329" s="15" t="str">
        <v>*Required - Please Make a Selection*</v>
      </c>
      <c r="I1329" s="15" t="str">
        <v>https://mtstcil.org/services/employment-services/</v>
      </c>
      <c r="U1329" s="3"/>
    </row>
    <row r="1330" spans="1:21" ht="30" x14ac:dyDescent="0.25">
      <c r="A1330" s="15" t="str">
        <v>Mountain State CIL (MTSTCIL)</v>
      </c>
      <c r="B1330" s="15" t="str">
        <v>Employment Services - Direct Placement</v>
      </c>
      <c r="C1330" s="15" t="str">
        <v>Employment Support</v>
      </c>
      <c r="D1330" s="15" t="str">
        <v>Individuals with disabilities</v>
      </c>
      <c r="E1330" s="15" t="str">
        <v>None</v>
      </c>
      <c r="F1330" s="15" t="str">
        <v>None</v>
      </c>
      <c r="G1330" s="15" t="str">
        <v>Cabell, Fayette, Lincoln, Raleigh, Wayne</v>
      </c>
      <c r="H1330" s="15" t="str">
        <v>*Required - Please Make a Selection*</v>
      </c>
      <c r="I1330" s="15" t="str">
        <v>https://mtstcil.org/services/employment-services/</v>
      </c>
      <c r="U1330" s="3"/>
    </row>
    <row r="1331" spans="1:21" ht="60" x14ac:dyDescent="0.25">
      <c r="A1331" s="15" t="str">
        <v>Mountain State CIL (MTSTCIL)</v>
      </c>
      <c r="B1331" s="15" t="str">
        <v>Employment Services - Employment Readiness and Basic Life Skills Training</v>
      </c>
      <c r="C1331" s="15" t="str">
        <v>Employment Support</v>
      </c>
      <c r="D1331" s="15" t="str">
        <v>Individuals with disabilities</v>
      </c>
      <c r="E1331" s="15" t="str">
        <v>None</v>
      </c>
      <c r="F1331" s="15" t="str">
        <v>None</v>
      </c>
      <c r="G1331" s="15" t="str">
        <v>Cabell, Fayette, Lincoln, Raleigh, Wayne</v>
      </c>
      <c r="H1331" s="15" t="str">
        <v>*Required - Please Make a Selection*</v>
      </c>
      <c r="I1331" s="15" t="str">
        <v>https://mtstcil.org/services/employment-services/</v>
      </c>
      <c r="U1331" s="3"/>
    </row>
    <row r="1332" spans="1:21" ht="60" x14ac:dyDescent="0.25">
      <c r="A1332" s="15" t="str">
        <v>Mountain State CIL (MTSTCIL)</v>
      </c>
      <c r="B1332" s="15" t="str">
        <v>Employment Services - School to Work Transition Services (Pre-ETS)</v>
      </c>
      <c r="C1332" s="15" t="str">
        <v>Employment Support</v>
      </c>
      <c r="D1332" s="15" t="str">
        <v>Individuals with disabilities</v>
      </c>
      <c r="E1332" s="15" t="str">
        <v>None</v>
      </c>
      <c r="F1332" s="15" t="str">
        <v>None</v>
      </c>
      <c r="G1332" s="15" t="str">
        <v>Cabell, Fayette, Lincoln, Raleigh, Wayne</v>
      </c>
      <c r="H1332" s="15" t="str">
        <v>*Required - Please Make a Selection*</v>
      </c>
      <c r="I1332" s="15" t="str">
        <v>https://mtstcil.org/services/employment-services/</v>
      </c>
      <c r="U1332" s="3"/>
    </row>
    <row r="1333" spans="1:21" ht="60" x14ac:dyDescent="0.25">
      <c r="A1333" s="15" t="str">
        <v>Mountain State CIL (MTSTCIL)</v>
      </c>
      <c r="B1333" s="15" t="str">
        <v>Employment Services - Supported Employment and Extended Supported Employment Services</v>
      </c>
      <c r="C1333" s="15" t="str">
        <v>Employment Support</v>
      </c>
      <c r="D1333" s="15" t="str">
        <v>Most disabled individuals who are referred to the Foundation for Independent Living from the West Virginia Division of Rehabilitation Services.</v>
      </c>
      <c r="E1333" s="15" t="str">
        <v>None</v>
      </c>
      <c r="F1333" s="15" t="str">
        <v>None</v>
      </c>
      <c r="G1333" s="15" t="str">
        <v>Cabell, Fayette, Lincoln, Raleigh, Wayne</v>
      </c>
      <c r="H1333" s="15" t="str">
        <v>*Required - Please Make a Selection*</v>
      </c>
      <c r="I1333" s="15" t="str">
        <v>https://mtstcil.org/services/employment-services/</v>
      </c>
      <c r="U1333" s="3"/>
    </row>
    <row r="1334" spans="1:21" ht="45" x14ac:dyDescent="0.25">
      <c r="A1334" s="15" t="str">
        <v>Mountain State CIL (MTSTCIL)</v>
      </c>
      <c r="B1334" s="15" t="str">
        <v>Employment Services - Work Adjustment Training</v>
      </c>
      <c r="C1334" s="15" t="str">
        <v>Employment Support</v>
      </c>
      <c r="D1334" s="15" t="str">
        <v>Individuals with disabilities</v>
      </c>
      <c r="E1334" s="15" t="str">
        <v>None</v>
      </c>
      <c r="F1334" s="15" t="str">
        <v>None</v>
      </c>
      <c r="G1334" s="15" t="str">
        <v>Cabell, Fayette, Lincoln, Raleigh, Wayne</v>
      </c>
      <c r="H1334" s="15" t="str">
        <v>*Required - Please Make a Selection*</v>
      </c>
      <c r="I1334" s="15" t="str">
        <v>https://mtstcil.org/services/employment-services/</v>
      </c>
      <c r="U1334" s="3"/>
    </row>
    <row r="1335" spans="1:21" ht="45" x14ac:dyDescent="0.25">
      <c r="A1335" s="15" t="str">
        <v>Mountain State CIL (MTSTCIL)</v>
      </c>
      <c r="B1335" s="15" t="str">
        <v>Employment Services - Work-Based Learning Experience</v>
      </c>
      <c r="C1335" s="15" t="str">
        <v>Employment Support</v>
      </c>
      <c r="D1335" s="15" t="str">
        <v>Individuals with disabilities</v>
      </c>
      <c r="E1335" s="15" t="str">
        <v>None</v>
      </c>
      <c r="F1335" s="15" t="str">
        <v>None</v>
      </c>
      <c r="G1335" s="15" t="str">
        <v>Cabell, Fayette, Lincoln, Raleigh, Wayne</v>
      </c>
      <c r="H1335" s="15" t="str">
        <v>*Required - Please Make a Selection*</v>
      </c>
      <c r="I1335" s="15" t="str">
        <v>https://mtstcil.org/services/employment-services/</v>
      </c>
      <c r="U1335" s="3"/>
    </row>
    <row r="1336" spans="1:21" ht="30" x14ac:dyDescent="0.25">
      <c r="A1336" s="15" t="str">
        <v>Mountain State CIL (MTSTCIL)</v>
      </c>
      <c r="B1336" s="15" t="str">
        <v>Housing Services (Part of Skills Training)</v>
      </c>
      <c r="C1336" s="15" t="str">
        <v>Housing Related Services/Education</v>
      </c>
      <c r="D1336" s="15" t="str">
        <v>Individuals with disabilities</v>
      </c>
      <c r="E1336" s="15" t="str">
        <v>None</v>
      </c>
      <c r="F1336" s="15" t="str">
        <v>None</v>
      </c>
      <c r="G1336" s="15" t="str">
        <v>Cabell, Fayette, Lincoln, Raleigh, Wayne</v>
      </c>
      <c r="H1336" s="15" t="str">
        <v>*Required - Please Make a Selection*</v>
      </c>
      <c r="I1336" s="15" t="str">
        <v>https://mtstcil.org/services/housing/</v>
      </c>
      <c r="U1336" s="3"/>
    </row>
    <row r="1337" spans="1:21" ht="30" x14ac:dyDescent="0.25">
      <c r="A1337" s="15" t="str">
        <v>Mountain State CIL (MTSTCIL)</v>
      </c>
      <c r="B1337" s="15" t="str">
        <v>Information and Referral Services</v>
      </c>
      <c r="C1337" s="15" t="str">
        <v>Information/Referral</v>
      </c>
      <c r="D1337" s="15" t="str">
        <v>Individuals with disabilities</v>
      </c>
      <c r="E1337" s="15" t="str">
        <v>None</v>
      </c>
      <c r="F1337" s="15" t="str">
        <v>None</v>
      </c>
      <c r="G1337" s="15" t="str">
        <v>Cabell, Fayette, Lincoln, Raleigh, Wayne</v>
      </c>
      <c r="H1337" s="15" t="str">
        <v>*Required - Please Make a Selection*</v>
      </c>
      <c r="I1337" s="15" t="str">
        <v>https://mtstcil.org/services/information-referral/</v>
      </c>
      <c r="U1337" s="3"/>
    </row>
    <row r="1338" spans="1:21" ht="30" x14ac:dyDescent="0.25">
      <c r="A1338" s="15" t="str">
        <v>Mountain State CIL (MTSTCIL)</v>
      </c>
      <c r="B1338" s="15" t="str">
        <v>Peer Support</v>
      </c>
      <c r="C1338" s="15" t="str">
        <v>Peer Support</v>
      </c>
      <c r="D1338" s="15" t="str">
        <v>Individuals with disabilities</v>
      </c>
      <c r="E1338" s="15" t="str">
        <v>None</v>
      </c>
      <c r="F1338" s="15" t="str">
        <v>None</v>
      </c>
      <c r="G1338" s="15" t="str">
        <v>Cabell, Fayette, Lincoln, Raleigh, Wayne</v>
      </c>
      <c r="H1338" s="15" t="str">
        <v>*Required - Please Make a Selection*</v>
      </c>
      <c r="I1338" s="15" t="str">
        <v>https://mtstcil.org/services/peer-support/</v>
      </c>
      <c r="U1338" s="3"/>
    </row>
    <row r="1339" spans="1:21" ht="30" x14ac:dyDescent="0.25">
      <c r="A1339" s="15" t="str">
        <v>Mountain State CIL (MTSTCIL)</v>
      </c>
      <c r="B1339" s="15" t="str">
        <v>Skills Training</v>
      </c>
      <c r="C1339" s="15" t="str">
        <v>Training/Education</v>
      </c>
      <c r="D1339" s="15" t="str">
        <v>Individuals with disabilities</v>
      </c>
      <c r="E1339" s="15" t="str">
        <v>None</v>
      </c>
      <c r="F1339" s="15" t="str">
        <v>None</v>
      </c>
      <c r="G1339" s="15" t="str">
        <v>Cabell, Fayette, Lincoln, Raleigh, Wayne</v>
      </c>
      <c r="H1339" s="15" t="str">
        <v>*Required - Please Make a Selection*</v>
      </c>
      <c r="I1339" s="15" t="str">
        <v>https://mtstcil.org/services/skills-training/</v>
      </c>
      <c r="U1339" s="3"/>
    </row>
    <row r="1340" spans="1:21" ht="30" x14ac:dyDescent="0.25">
      <c r="A1340" s="15" t="str">
        <v>Mountain State CIL (MTSTCIL)</v>
      </c>
      <c r="B1340" s="15" t="str">
        <v>Transitions - Moving to the Community</v>
      </c>
      <c r="C1340" s="15" t="str">
        <v>Transition Services (Hospital/Nursing Facility/Other Institution - to Home/Community)</v>
      </c>
      <c r="D1340" s="15" t="str">
        <v>Individuals with disabilities</v>
      </c>
      <c r="E1340" s="15" t="str">
        <v>None</v>
      </c>
      <c r="F1340" s="15" t="str">
        <v>None</v>
      </c>
      <c r="G1340" s="15" t="str">
        <v>Cabell, Fayette, Lincoln, Raleigh, Wayne</v>
      </c>
      <c r="H1340" s="15" t="str">
        <v>*Required - Please Make a Selection*</v>
      </c>
      <c r="I1340" s="15" t="str">
        <v>https://mtstcil.org/services/transitioning/</v>
      </c>
      <c r="U1340" s="3"/>
    </row>
    <row r="1341" spans="1:21" ht="30" x14ac:dyDescent="0.25">
      <c r="A1341" s="15" t="str">
        <v>Mountain State CIL (MTSTCIL)</v>
      </c>
      <c r="B1341" s="15" t="str">
        <v>Transitions - Preventing Institutionalization</v>
      </c>
      <c r="C1341" s="15" t="str">
        <v>Transition Services (Hospital/Nursing Facility/Other Institution - to Home/Community)</v>
      </c>
      <c r="D1341" s="15" t="str">
        <v>Individuals with disabilities who are at risk of entering institutions</v>
      </c>
      <c r="E1341" s="15" t="str">
        <v>None</v>
      </c>
      <c r="F1341" s="15" t="str">
        <v>None</v>
      </c>
      <c r="G1341" s="15" t="str">
        <v>Cabell, Fayette, Lincoln, Raleigh, Wayne</v>
      </c>
      <c r="H1341" s="15" t="str">
        <v>*Required - Please Make a Selection*</v>
      </c>
      <c r="I1341" s="15" t="str">
        <v>https://mtstcil.org/services/transitioning/</v>
      </c>
      <c r="U1341" s="3"/>
    </row>
    <row r="1342" spans="1:21" ht="30" x14ac:dyDescent="0.25">
      <c r="A1342" s="15" t="str">
        <v>Mountain State CIL (MTSTCIL)</v>
      </c>
      <c r="B1342" s="15" t="str">
        <v>Transitions - Youth Transition Services</v>
      </c>
      <c r="C1342" s="15" t="str">
        <v>Youth Transition Services</v>
      </c>
      <c r="D1342" s="15" t="str">
        <v>Individuals with disabilities</v>
      </c>
      <c r="E1342" s="15" t="str">
        <v>None</v>
      </c>
      <c r="F1342" s="15" t="str">
        <v>None</v>
      </c>
      <c r="G1342" s="15" t="str">
        <v>Cabell, Fayette, Lincoln, Raleigh, Wayne</v>
      </c>
      <c r="H1342" s="15" t="str">
        <v>*Required - Please Make a Selection*</v>
      </c>
      <c r="I1342" s="15" t="str">
        <v>https://mtstcil.org/services/transitioning/</v>
      </c>
      <c r="U1342" s="3"/>
    </row>
    <row r="1343" spans="1:21" ht="180" x14ac:dyDescent="0.25">
      <c r="A1343" s="15" t="str">
        <v>WV Office of Inspector General, Olmstead Office</v>
      </c>
      <c r="B1343" s="15" t="str">
        <v>Transition and Diversion Program</v>
      </c>
      <c r="C1343" s="15" t="str">
        <v>Transition Services (Hospital/Nursing Facility/Other Institution - to Home/Community), Financial or Tax Support, Assistive Technology/Home Modifications</v>
      </c>
      <c r="D1343" s="15" t="str">
        <v>Individuals in the community whose mental or physical health has deteriorated resulting in a new need to support self-care that cannot be met without the requested support from the Olmstead Transition and Diversion Program and facility placement is likely within three months are at imminent risk of institutionalization. 
People who reside in an institutional setting, such as nursing homes, intermediate care facilities, state psychiatric facilities, rehabilitation facilities, acute care hospitals, or assisted living residences accepting state supplemental funding.</v>
      </c>
      <c r="E1343" s="15" t="str">
        <v>None</v>
      </c>
      <c r="F1343" s="15" t="str">
        <v>None</v>
      </c>
      <c r="G134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43" s="15" t="str">
        <v>*Required - Please Make a Selection*</v>
      </c>
      <c r="I1343" s="15" t="str">
        <v>https://oig.wv.gov/olmstead-office</v>
      </c>
      <c r="U1343" s="3"/>
    </row>
    <row r="1344" spans="1:21" ht="45" x14ac:dyDescent="0.25">
      <c r="A1344" s="15" t="str">
        <v>ADRC Cross Lanes- State Office</v>
      </c>
      <c r="B1344" s="15" t="str">
        <v>Aging and Disability Resource Center</v>
      </c>
      <c r="C1344" s="15" t="str">
        <v>Information/Referral</v>
      </c>
      <c r="D1344" s="15" t="str">
        <v>None</v>
      </c>
      <c r="E1344" s="15" t="str">
        <v>None</v>
      </c>
      <c r="F1344" s="15" t="str">
        <v>None</v>
      </c>
      <c r="G1344" s="15" t="str">
        <v>Boone, Cabell, Jackson, Kanawha, Lincoln, Logan, Mason, Mingo, Putnam, Roane, Wayne</v>
      </c>
      <c r="H1344" s="15" t="str">
        <v>*Required - Please Make a Selection*</v>
      </c>
      <c r="I1344" s="15" t="str">
        <v>https://www.wvadrc.com/</v>
      </c>
      <c r="U1344" s="3"/>
    </row>
    <row r="1345" spans="1:21" ht="30" x14ac:dyDescent="0.25">
      <c r="A1345" s="15" t="str">
        <v xml:space="preserve">ADRC Fairmont </v>
      </c>
      <c r="B1345" s="15" t="str">
        <v>Aging and Disability Resource Center</v>
      </c>
      <c r="C1345" s="15" t="str">
        <v>Information/Referral</v>
      </c>
      <c r="D1345" s="15" t="str">
        <v>None</v>
      </c>
      <c r="E1345" s="15" t="str">
        <v>None</v>
      </c>
      <c r="F1345" s="15" t="str">
        <v>None</v>
      </c>
      <c r="G1345" s="15" t="str">
        <v>Brooke, Calhoun, Doddridge, Gilmer, Hancock, Harrison, Marion, Marshall, Monongalia, Ohio, Pleasants, Ritchie, Tyler, Wetzel, Wirt, Wood</v>
      </c>
      <c r="H1345" s="15" t="str">
        <v>*Required - Please Make a Selection*</v>
      </c>
      <c r="I1345" s="15" t="str">
        <v>https://www.wvadrc.com/</v>
      </c>
      <c r="U1345" s="3"/>
    </row>
    <row r="1346" spans="1:21" ht="30" x14ac:dyDescent="0.25">
      <c r="A1346" s="15" t="str">
        <v>ADRC Petersburg</v>
      </c>
      <c r="B1346" s="15" t="str">
        <v>Aging and Disability Resource Center</v>
      </c>
      <c r="C1346" s="15" t="str">
        <v>Information/Referral</v>
      </c>
      <c r="D1346" s="15" t="str">
        <v>None</v>
      </c>
      <c r="E1346" s="15" t="str">
        <v>None</v>
      </c>
      <c r="F1346" s="15" t="str">
        <v>None</v>
      </c>
      <c r="G1346" s="15" t="str">
        <v>Barbour, Berkeley, Grant, Hampshire, Hardy, Jefferson, Lewis, Mineral, Morgan, Pendleton, Preston, Randolph, Taylor, Tucker, Upshur</v>
      </c>
      <c r="H1346" s="15" t="str">
        <v>*Required - Please Make a Selection*</v>
      </c>
      <c r="I1346" s="15" t="str">
        <v>https://www.wvadrc.com/</v>
      </c>
      <c r="U1346" s="3"/>
    </row>
    <row r="1347" spans="1:21" ht="30" x14ac:dyDescent="0.25">
      <c r="A1347" s="15" t="str">
        <v>ADRC Princeton</v>
      </c>
      <c r="B1347" s="15" t="str">
        <v>Aging and Disability Resource Center</v>
      </c>
      <c r="C1347" s="15" t="str">
        <v>Information/Referral</v>
      </c>
      <c r="D1347" s="15" t="str">
        <v>None</v>
      </c>
      <c r="E1347" s="15" t="str">
        <v>None</v>
      </c>
      <c r="F1347" s="15" t="str">
        <v>None</v>
      </c>
      <c r="G1347" s="15" t="str">
        <v>Braxton, Clay, Fayette, Greenbrier, McDowell, Mercer, Monroe, Nicholas, Pocahontas, Raleigh, Summers, Webster, Wyoming</v>
      </c>
      <c r="H1347" s="15" t="str">
        <v>*Required - Please Make a Selection*</v>
      </c>
      <c r="I1347" s="15" t="str">
        <v>https://www.wvadrc.com/</v>
      </c>
      <c r="U1347" s="3"/>
    </row>
    <row r="1348" spans="1:21" ht="90" x14ac:dyDescent="0.25">
      <c r="A1348" s="15" t="str">
        <v xml:space="preserve">West Virginia Department of Veterans Assistance </v>
      </c>
      <c r="B1348" s="15" t="str">
        <v>Homestead Exemption</v>
      </c>
      <c r="C1348" s="15" t="str">
        <v>Financial or Tax Support</v>
      </c>
      <c r="D1348" s="15" t="str">
        <v>Rated 100% permanent and totally disabled by the federal Department of Veterans Affairs </v>
      </c>
      <c r="E1348" s="15" t="str">
        <v>None</v>
      </c>
      <c r="F1348" s="15" t="str">
        <v>None</v>
      </c>
      <c r="G134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48" s="15" t="str">
        <v>*Required - Please Make a Selection*</v>
      </c>
      <c r="I1348" s="15" t="str">
        <v>https://veterans.wv.gov/Pages/economicsassistance.aspx</v>
      </c>
      <c r="U1348" s="3"/>
    </row>
    <row r="1349" spans="1:21" ht="90" x14ac:dyDescent="0.25">
      <c r="A1349" s="15" t="str">
        <v>West Virginia Developmental Disabilities Council</v>
      </c>
      <c r="B1349" s="15" t="str">
        <v>People First WV</v>
      </c>
      <c r="C1349" s="15" t="str">
        <v>Training/Education, Advocacy</v>
      </c>
      <c r="D1349" s="15" t="str">
        <v>Individuals with disabilities</v>
      </c>
      <c r="E1349" s="15" t="str">
        <v>None</v>
      </c>
      <c r="F1349" s="15" t="str">
        <v>None</v>
      </c>
      <c r="G134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49" s="15" t="str">
        <v>*Required - Please Make a Selection*</v>
      </c>
      <c r="I1349" s="15" t="str">
        <v>https://thearcmov.org/peoplefirstwv/; https://ddc.wv.gov/council-projects/currentgrantprojects/Pages/default.aspx</v>
      </c>
      <c r="U1349" s="3"/>
    </row>
    <row r="1350" spans="1:21" ht="90" x14ac:dyDescent="0.25">
      <c r="A1350" s="15" t="str">
        <v>West Virginia Developmental Disabilities Council</v>
      </c>
      <c r="B1350" s="15" t="str">
        <v>WV Student Success Project</v>
      </c>
      <c r="C1350" s="15" t="str">
        <v>Advocacy</v>
      </c>
      <c r="D1350" s="15" t="str">
        <v>Individuals with disabilities</v>
      </c>
      <c r="E1350" s="15" t="str">
        <v>None</v>
      </c>
      <c r="F1350" s="15" t="str">
        <v>None</v>
      </c>
      <c r="G135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0" s="15" t="str">
        <v>*Required - Please Make a Selection*</v>
      </c>
      <c r="I1350" s="15" t="str">
        <v>https://wvstudentsuccess.org/</v>
      </c>
      <c r="U1350" s="3"/>
    </row>
    <row r="1351" spans="1:21" ht="90" x14ac:dyDescent="0.25">
      <c r="A1351" s="15" t="str">
        <v>West Virginia Statewide Independent Living Council</v>
      </c>
      <c r="B1351" s="15" t="str">
        <v>Fair Shake Initiative</v>
      </c>
      <c r="C1351" s="15" t="str">
        <v>Advocacy</v>
      </c>
      <c r="D1351" s="15" t="str">
        <v>Individuals with disabilities</v>
      </c>
      <c r="E1351" s="15" t="str">
        <v>None</v>
      </c>
      <c r="F1351" s="15" t="str">
        <v>None</v>
      </c>
      <c r="G135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1" s="15" t="str">
        <v>*Required - Please Make a Selection*</v>
      </c>
      <c r="I1351" s="15" t="str">
        <v>http://www.fairshake.org/; https://wvsilc.org/fsi</v>
      </c>
      <c r="U1351" s="3"/>
    </row>
    <row r="1352" spans="1:21" ht="90" x14ac:dyDescent="0.25">
      <c r="A1352" s="15" t="str">
        <v>West Virginia Housing Development Fund (WVHDF)</v>
      </c>
      <c r="B1352" s="15" t="str">
        <v>Homeownership Program</v>
      </c>
      <c r="C1352" s="15" t="str">
        <v>Housing Related Services/Education</v>
      </c>
      <c r="D1352" s="15" t="str">
        <v>None</v>
      </c>
      <c r="E1352" s="15" t="str">
        <v>None</v>
      </c>
      <c r="F1352" s="15" t="str">
        <v>None</v>
      </c>
      <c r="G135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2" s="15" t="str">
        <v>*Required - Please Make a Selection*</v>
      </c>
      <c r="I1352" s="15" t="str">
        <v>https://www.wvhdf.com/home-buyers/homeownership-program</v>
      </c>
      <c r="U1352" s="3"/>
    </row>
    <row r="1353" spans="1:21" ht="90" x14ac:dyDescent="0.25">
      <c r="A1353" s="15" t="str">
        <v>West Virginia Housing Development Fund (WVHDF)</v>
      </c>
      <c r="B1353" s="15" t="str">
        <v>Low Down Home Loan</v>
      </c>
      <c r="C1353" s="15" t="str">
        <v>Housing Related Services/Education</v>
      </c>
      <c r="D1353" s="15" t="str">
        <v>None</v>
      </c>
      <c r="E1353" s="15" t="str">
        <v>None</v>
      </c>
      <c r="F1353" s="15" t="str">
        <v>None</v>
      </c>
      <c r="G135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3" s="15" t="str">
        <v>*Required - Please Make a Selection*</v>
      </c>
      <c r="I1353" s="15" t="str">
        <v>https://www.wvhdf.com/home-buyers/low-down-home-loan</v>
      </c>
      <c r="U1353" s="3"/>
    </row>
    <row r="1354" spans="1:21" ht="90" x14ac:dyDescent="0.25">
      <c r="A1354" s="15" t="str">
        <v>West Virginia Housing Development Fund (WVHDF)</v>
      </c>
      <c r="B1354" s="15" t="str">
        <v>Movin' Up Program</v>
      </c>
      <c r="C1354" s="15" t="str">
        <v>Housing Related Services/Education</v>
      </c>
      <c r="D1354" s="15" t="str">
        <v>None</v>
      </c>
      <c r="E1354" s="15" t="str">
        <v>None</v>
      </c>
      <c r="F1354" s="15" t="str">
        <v>None</v>
      </c>
      <c r="G135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4" s="15" t="str">
        <v>*Required - Please Make a Selection*</v>
      </c>
      <c r="I1354" s="15" t="str">
        <v>https://www.wvhdf.com/home-buyers/movin-up-loan-program</v>
      </c>
      <c r="U1354" s="3"/>
    </row>
    <row r="1355" spans="1:21" ht="90" x14ac:dyDescent="0.25">
      <c r="A1355" s="15" t="str">
        <v>West Virginia Housing Development Fund (WVHDF)</v>
      </c>
      <c r="B1355" s="15" t="str">
        <v>Movin' Up Special Program</v>
      </c>
      <c r="C1355" s="15" t="str">
        <v>Housing Related Services/Education</v>
      </c>
      <c r="D1355" s="15" t="str">
        <v>None</v>
      </c>
      <c r="E1355" s="15" t="str">
        <v>None</v>
      </c>
      <c r="F1355" s="15" t="str">
        <v>None</v>
      </c>
      <c r="G135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5" s="15" t="str">
        <v>*Required - Please Make a Selection*</v>
      </c>
      <c r="I1355" s="15" t="str">
        <v>https://www.wvhdf.com/home-buyers/movin-up-loan-program</v>
      </c>
      <c r="U1355" s="3"/>
    </row>
    <row r="1356" spans="1:21" ht="90" x14ac:dyDescent="0.25">
      <c r="A1356" s="15" t="str">
        <v>West Virginia Housing Development Fund (WVHDF)</v>
      </c>
      <c r="B1356" s="15" t="str">
        <v>On-Site Systems Loan Program</v>
      </c>
      <c r="C1356" s="15" t="str">
        <v>Housing Related Services/Education</v>
      </c>
      <c r="D1356" s="15" t="str">
        <v>None</v>
      </c>
      <c r="E1356" s="15" t="str">
        <v>None</v>
      </c>
      <c r="F1356" s="15" t="str">
        <v>None</v>
      </c>
      <c r="G135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6" s="15" t="str">
        <v>*Required - Please Make a Selection*</v>
      </c>
      <c r="I1356" s="15" t="str">
        <v>https://www.wvhdf.com/programs/on-site-systems-loan-program</v>
      </c>
      <c r="U1356" s="3"/>
    </row>
    <row r="1357" spans="1:21" ht="90" x14ac:dyDescent="0.25">
      <c r="A1357" s="15" t="str">
        <v>West Virginia Senior Legal Aid</v>
      </c>
      <c r="B1357" s="15" t="str">
        <v>West Virginia Senior Legal Aid</v>
      </c>
      <c r="C1357" s="15" t="str">
        <v>Legal</v>
      </c>
      <c r="D1357" s="15" t="str">
        <v>None</v>
      </c>
      <c r="E1357" s="15" t="str">
        <v>None</v>
      </c>
      <c r="F1357" s="15" t="str">
        <v>None</v>
      </c>
      <c r="G135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7" s="15" t="str">
        <v>*Required - Please Make a Selection*</v>
      </c>
      <c r="I1357" s="15" t="str">
        <v>https://www.seniorlegalaid.org/</v>
      </c>
      <c r="U1357" s="3"/>
    </row>
    <row r="1358" spans="1:21" ht="135" x14ac:dyDescent="0.25">
      <c r="A1358" s="15" t="str">
        <v>WVABLE Savings Program</v>
      </c>
      <c r="B1358" s="15" t="str">
        <v>STABLE Account</v>
      </c>
      <c r="C1358" s="15" t="str">
        <v>Financial or Tax Support</v>
      </c>
      <c r="D1358" s="15" t="str">
        <v>Be blind or have a medically determinable physical or mental impairment that results in marked and severe functional limitations, and such condition developed before the age of 26* and will last, or has lasted, at least a year. *Effective January 1, 2026, the age of onset of disability increases to before age 46.
(See Other Requirements/Notes column for additional eligibility criteria.)</v>
      </c>
      <c r="E1358" s="15" t="str">
        <v>None</v>
      </c>
      <c r="F1358" s="15" t="str">
        <v>None</v>
      </c>
      <c r="G135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8" s="15" t="str">
        <v>*Required - Please Make a Selection*</v>
      </c>
      <c r="I1358" s="15" t="str">
        <v>https://wvable.com/</v>
      </c>
      <c r="U1358" s="3"/>
    </row>
    <row r="1359" spans="1:21" ht="90" x14ac:dyDescent="0.25">
      <c r="A1359" s="15" t="str">
        <v>West Virginia University Center for Excellence in Disabilities</v>
      </c>
      <c r="B1359" s="15" t="str">
        <v>Assistive Technology Evaluation Clinic (ATEC)</v>
      </c>
      <c r="C1359" s="15" t="str">
        <v>Assistive Technology/Home Modifications</v>
      </c>
      <c r="D1359" s="15" t="str">
        <v>In need of assistive technology</v>
      </c>
      <c r="E1359" s="15" t="str">
        <v>None</v>
      </c>
      <c r="F1359" s="15" t="str">
        <v>None</v>
      </c>
      <c r="G135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9" s="15" t="str">
        <v>*Required - Please Make a Selection*</v>
      </c>
      <c r="I1359" s="15" t="str">
        <v>https://cedwvu.org/atec/</v>
      </c>
      <c r="U1359" s="3"/>
    </row>
    <row r="1360" spans="1:21" ht="90" x14ac:dyDescent="0.25">
      <c r="A1360" s="15" t="str">
        <v>West Virginia University Center for Excellence in Disabilities</v>
      </c>
      <c r="B1360" s="15" t="str">
        <v>Communication Access &amp; Assistive Technology</v>
      </c>
      <c r="C1360" s="15" t="str">
        <v>Assistive Technology/Home Modifications</v>
      </c>
      <c r="D1360" s="15" t="str">
        <v>A range of disabilities</v>
      </c>
      <c r="E1360" s="15" t="str">
        <v>None</v>
      </c>
      <c r="F1360" s="15" t="str">
        <v>None</v>
      </c>
      <c r="G136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0" s="15" t="str">
        <v>*Required - Please Make a Selection*</v>
      </c>
      <c r="I1360" s="15" t="str">
        <v>https://cedwvu.org/caat/</v>
      </c>
      <c r="U1360" s="3"/>
    </row>
    <row r="1361" spans="1:21" ht="90" x14ac:dyDescent="0.25">
      <c r="A1361" s="15" t="str">
        <v>West Virginia University Center for Excellence in Disabilities</v>
      </c>
      <c r="B1361" s="15" t="str">
        <v>Country Roads Program</v>
      </c>
      <c r="C1361" s="15" t="str">
        <v>Training/Education, Youth Transition Services</v>
      </c>
      <c r="D1361" s="15" t="str">
        <v>Documentation of an intellectual disability, with significant limitations in intellectual functioning and in adaptive behavior (AAIDD definition) and/or a developmental disability (CDC definition)</v>
      </c>
      <c r="E1361" s="15" t="str">
        <v>None</v>
      </c>
      <c r="F1361" s="15" t="str">
        <v>None</v>
      </c>
      <c r="G136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1" s="15" t="str">
        <v>*Required - Please Make a Selection*</v>
      </c>
      <c r="I1361" s="15" t="str">
        <v>https://countryroads.cedwvu.org/</v>
      </c>
      <c r="U1361" s="3"/>
    </row>
    <row r="1362" spans="1:21" ht="90" x14ac:dyDescent="0.25">
      <c r="A1362" s="15" t="str">
        <v>West Virginia University Center for Excellence in Disabilities</v>
      </c>
      <c r="B1362" s="15" t="str">
        <v>Disability Employment Services</v>
      </c>
      <c r="C1362" s="15" t="str">
        <v>Employment Support</v>
      </c>
      <c r="D1362" s="15" t="str">
        <v>Individuals with disabilities</v>
      </c>
      <c r="E1362" s="15" t="str">
        <v>None</v>
      </c>
      <c r="F1362" s="15" t="str">
        <v>None</v>
      </c>
      <c r="G136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2" s="15" t="str">
        <v>*Required - Please Make a Selection*</v>
      </c>
      <c r="I1362" s="15" t="str">
        <v>https://cedwvu.org/employment-services/</v>
      </c>
      <c r="U1362" s="3"/>
    </row>
    <row r="1363" spans="1:21" ht="90" x14ac:dyDescent="0.25">
      <c r="A1363" s="15" t="str">
        <v>West Virginia University Center for Excellence in Disabilities</v>
      </c>
      <c r="B1363" s="15" t="str">
        <v>Feeding &amp; Swallowing Clinic</v>
      </c>
      <c r="C1363" s="15" t="str">
        <v>Nutrition - Education, Assessment</v>
      </c>
      <c r="D1363" s="15" t="str">
        <v>In need of feeding and swallowing support.</v>
      </c>
      <c r="E1363" s="15" t="str">
        <v>None</v>
      </c>
      <c r="F1363" s="15" t="str">
        <v>None</v>
      </c>
      <c r="G136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3" s="15" t="str">
        <v>*Required - Please Make a Selection*</v>
      </c>
      <c r="I1363" s="15" t="str">
        <v>https://feeding.cedwvu.org/</v>
      </c>
      <c r="U1363" s="3"/>
    </row>
    <row r="1364" spans="1:21" ht="90" x14ac:dyDescent="0.25">
      <c r="A1364" s="15" t="str">
        <v>West Virginia University Center for Excellence in Disabilities</v>
      </c>
      <c r="B1364" s="15" t="str">
        <v>Paths for Parents and Family to Family Programs</v>
      </c>
      <c r="C1364" s="15" t="str">
        <v>Peer Support, Advocacy</v>
      </c>
      <c r="D1364" s="15" t="str">
        <v>Individuals with disabilities</v>
      </c>
      <c r="E1364" s="15" t="str">
        <v>None</v>
      </c>
      <c r="F1364" s="15" t="str">
        <v>None</v>
      </c>
      <c r="G136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4" s="15" t="str">
        <v>*Required - Please Make a Selection*</v>
      </c>
      <c r="I1364" s="15" t="str">
        <v>https://cedwvu.org/families/</v>
      </c>
      <c r="U1364" s="3"/>
    </row>
    <row r="1365" spans="1:21" ht="90" x14ac:dyDescent="0.25">
      <c r="A1365" s="15" t="str">
        <v>West Virginia University Center for Excellence in Disabilities</v>
      </c>
      <c r="B1365" s="15" t="str">
        <v>Pediatric &amp; Adolescent Occupational Therapy Services</v>
      </c>
      <c r="C1365" s="15" t="str">
        <v>Therapy (Occupational/Physical/Speech/Dietary)</v>
      </c>
      <c r="D1365" s="15" t="str">
        <v>Developmental challenge with motor skills, cognition, vision and perception, self-care, play, sensory processing, and/ or participation with peers, in school or with activities</v>
      </c>
      <c r="E1365" s="15" t="str">
        <v>None</v>
      </c>
      <c r="F1365" s="15" t="str">
        <v>None</v>
      </c>
      <c r="G136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5" s="15" t="str">
        <v>*Required - Please Make a Selection*</v>
      </c>
      <c r="I1365" s="15" t="str">
        <v>https://cedwvu.org/ots/</v>
      </c>
      <c r="U1365" s="3"/>
    </row>
    <row r="1366" spans="1:21" ht="90" x14ac:dyDescent="0.25">
      <c r="A1366" s="15" t="str">
        <v>West Virginia University Center for Excellence in Disabilities</v>
      </c>
      <c r="B1366" s="15" t="str">
        <v>Positive Behavior Support Program</v>
      </c>
      <c r="C1366" s="15" t="str">
        <v>Mental/Behavioral Health</v>
      </c>
      <c r="D1366" s="15" t="str">
        <v>Have a serious emotional disturbance and be at immediate risk of out of home placement</v>
      </c>
      <c r="E1366" s="15" t="str">
        <v>None</v>
      </c>
      <c r="F1366" s="15" t="str">
        <v>None</v>
      </c>
      <c r="G136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6" s="15" t="str">
        <v>*Required - Please Make a Selection*</v>
      </c>
      <c r="I1366" s="15" t="str">
        <v>https://pbs.cedwvu.org/</v>
      </c>
      <c r="U1366" s="3"/>
    </row>
    <row r="1367" spans="1:21" ht="90" x14ac:dyDescent="0.25">
      <c r="A1367" s="15" t="str">
        <v>West Virginia University Center for Excellence in Disabilities</v>
      </c>
      <c r="B1367" s="15" t="str">
        <v>Regional Transition Navigator Services</v>
      </c>
      <c r="C1367" s="15" t="str">
        <v>Case Coordination/Management/Person-Centered Planning</v>
      </c>
      <c r="D1367" s="15" t="str">
        <v>Must be facing, or at risk of, at least one of the following:
-Mental health diagnosis
-Substance use
-Homelessness</v>
      </c>
      <c r="E1367" s="15" t="str">
        <v>None</v>
      </c>
      <c r="F1367" s="15" t="str">
        <v>None</v>
      </c>
      <c r="G136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7" s="15" t="str">
        <v>*Required - Please Make a Selection*</v>
      </c>
      <c r="I1367" s="15" t="str">
        <v>https://rtn.cedwvu.org/</v>
      </c>
      <c r="U1367" s="3"/>
    </row>
    <row r="1368" spans="1:21" ht="90" x14ac:dyDescent="0.25">
      <c r="A1368" s="15" t="str">
        <v>West Virginia University Center for Excellence in Disabilities</v>
      </c>
      <c r="B1368" s="15" t="str">
        <v>Specialized Family Care Program</v>
      </c>
      <c r="C1368" s="15" t="str">
        <v>Case Coordination/Management/Person-Centered Planning</v>
      </c>
      <c r="D1368" s="15" t="str">
        <v>Intellectual or developmental disabilities</v>
      </c>
      <c r="E1368" s="15" t="str">
        <v>None</v>
      </c>
      <c r="F1368" s="15" t="str">
        <v>None</v>
      </c>
      <c r="G136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8" s="15" t="str">
        <v>*Required - Please Make a Selection*</v>
      </c>
      <c r="I1368" s="15" t="str">
        <v>https://sfcp.cedwvu.org/</v>
      </c>
      <c r="U1368" s="3"/>
    </row>
    <row r="1369" spans="1:21" ht="120" x14ac:dyDescent="0.25">
      <c r="A1369" s="15" t="str">
        <v>West Virginia University Center for Excellence in Disabilities</v>
      </c>
      <c r="B1369" s="15" t="str">
        <v>Traumatic Brain Injury Services</v>
      </c>
      <c r="C1369" s="15" t="str">
        <v>Case Coordination/Management/Person-Centered Planning</v>
      </c>
      <c r="D1369" s="15" t="str">
        <v>Has a medical Diagnosis of a Traumatic Brain Injury. According to West Virginia Legislative Code, Chapter 9, Article 10 (3) “Traumatic brain injury” means an acquired injury to the brain, including brain injuries caused by anoxia due to near drowning. “Traumatic brain injury” does not include brain dysfunction caused by congenital or degenerative disorders, nor birth trauma.</v>
      </c>
      <c r="E1369" s="15" t="str">
        <v>None</v>
      </c>
      <c r="F1369" s="15" t="str">
        <v>None</v>
      </c>
      <c r="G136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9" s="15" t="str">
        <v>*Required - Please Make a Selection*</v>
      </c>
      <c r="I1369" s="15" t="str">
        <v>https://tbi.cedwvu.org/</v>
      </c>
      <c r="U1369" s="3"/>
    </row>
    <row r="1370" spans="1:21" ht="90" x14ac:dyDescent="0.25">
      <c r="A1370" s="15" t="str">
        <v>West Virginia University Center for Excellence in Disabilities</v>
      </c>
      <c r="B1370" s="15" t="str">
        <v>Traumatic Brain Injury Services - Resource Coordination</v>
      </c>
      <c r="C1370" s="15" t="str">
        <v>Case Coordination/Management/Person-Centered Planning</v>
      </c>
      <c r="D1370" s="15" t="str">
        <v>Diagnosis of traumatic brain injury</v>
      </c>
      <c r="E1370" s="15" t="str">
        <v>None</v>
      </c>
      <c r="F1370" s="15" t="str">
        <v>None</v>
      </c>
      <c r="G137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70" s="15" t="str">
        <v>*Required - Please Make a Selection*</v>
      </c>
      <c r="I1370" s="15" t="str">
        <v>https://tbi.cedwvu.org/services/</v>
      </c>
      <c r="U1370" s="3"/>
    </row>
    <row r="1371" spans="1:21" ht="90" x14ac:dyDescent="0.25">
      <c r="A1371" s="15" t="str">
        <v>West Virginia University Center for Excellence in Disabilities</v>
      </c>
      <c r="B1371" s="15" t="str">
        <v>Wayfinders Clinic</v>
      </c>
      <c r="C1371" s="15" t="str">
        <v>Information/Referral</v>
      </c>
      <c r="D1371" s="15" t="str">
        <v>Individuals with disabilities</v>
      </c>
      <c r="E1371" s="15" t="str">
        <v>None</v>
      </c>
      <c r="F1371" s="15" t="str">
        <v>None</v>
      </c>
      <c r="G137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71" s="15" t="str">
        <v>*Required - Please Make a Selection*</v>
      </c>
      <c r="I1371" s="15" t="str">
        <v>https://cedwvu.org/wayfinders/</v>
      </c>
      <c r="U1371" s="3"/>
    </row>
    <row r="1372" spans="1:21" ht="90" x14ac:dyDescent="0.25">
      <c r="A1372" s="15" t="str">
        <v>West Virginia University Center for Excellence in Disabilities</v>
      </c>
      <c r="B1372" s="15" t="str">
        <v>West Virginia Assistive Technology System (WVATS) Virtual Loan Library</v>
      </c>
      <c r="C1372" s="15" t="str">
        <v>Assistive Technology/Home Modifications</v>
      </c>
      <c r="D1372" s="15" t="str">
        <v>Individuals with disabilities</v>
      </c>
      <c r="E1372" s="15" t="str">
        <v>None</v>
      </c>
      <c r="F1372" s="15" t="str">
        <v>None</v>
      </c>
      <c r="G137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72" s="15" t="str">
        <v>*Required - Please Make a Selection*</v>
      </c>
      <c r="I1372" s="15" t="str">
        <v>https://wvats.cedwvu.org/; https://vll.cedwvu.org/</v>
      </c>
      <c r="U1372" s="3"/>
    </row>
    <row r="1373" spans="1:21" ht="90" x14ac:dyDescent="0.25">
      <c r="A1373" s="15" t="str">
        <v>West Virginia University Center for Excellence in Disabilities</v>
      </c>
      <c r="B1373" s="15" t="str">
        <v>WIPA (Work Incentives Planning and Assistance)</v>
      </c>
      <c r="C1373" s="15" t="str">
        <v>Information/Referral</v>
      </c>
      <c r="D1373" s="15" t="str">
        <v>People who receive Social Security Disability Insurance (SSDI) or Supplemental Security Income (SSI) based on a disability</v>
      </c>
      <c r="E1373" s="15" t="str">
        <v>None</v>
      </c>
      <c r="F1373" s="15" t="str">
        <v>None</v>
      </c>
      <c r="G137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73" s="15" t="str">
        <v>*Required - Please Make a Selection*</v>
      </c>
      <c r="I1373" s="15" t="str">
        <v>https://wipa.cedwvu.org/</v>
      </c>
      <c r="U1373" s="3"/>
    </row>
    <row r="1374" spans="1:21" ht="90" x14ac:dyDescent="0.25">
      <c r="A1374" s="15" t="str">
        <v>West Virginia University Center for Excellence in Disabilities</v>
      </c>
      <c r="B1374" s="15" t="str">
        <v>WV Leadership Education in Neurodevelopmental Disabilities (LEND) Trainee Program</v>
      </c>
      <c r="C1374" s="15" t="str">
        <v>Training/Education, Advocacy</v>
      </c>
      <c r="D1374" s="15" t="str">
        <v>Individuals with disabilities</v>
      </c>
      <c r="E1374" s="15" t="str">
        <v>None</v>
      </c>
      <c r="F1374" s="15" t="str">
        <v>None</v>
      </c>
      <c r="G137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74" s="15" t="str">
        <v>*Required - Please Make a Selection*</v>
      </c>
      <c r="I1374" s="15" t="str">
        <v>https://lend.cedwvu.org/</v>
      </c>
      <c r="U1374" s="3"/>
    </row>
    <row r="1375" spans="1:21" x14ac:dyDescent="0.25">
      <c r="A1375" s="15"/>
      <c r="B1375" s="15"/>
      <c r="C1375" s="15"/>
      <c r="D1375" s="15"/>
      <c r="E1375" s="15"/>
      <c r="F1375" s="15"/>
      <c r="G1375" s="15"/>
      <c r="H1375" s="15"/>
      <c r="I1375" s="15"/>
      <c r="U1375" s="3"/>
    </row>
    <row r="1376" spans="1:21" x14ac:dyDescent="0.25">
      <c r="A1376" s="15"/>
      <c r="B1376" s="15"/>
      <c r="C1376" s="15"/>
      <c r="D1376" s="15"/>
      <c r="E1376" s="15"/>
      <c r="F1376" s="15"/>
      <c r="G1376" s="15"/>
      <c r="H1376" s="15"/>
      <c r="I1376" s="15"/>
      <c r="U1376" s="3"/>
    </row>
    <row r="1377" spans="1:21" x14ac:dyDescent="0.25">
      <c r="A1377" s="15"/>
      <c r="B1377" s="15"/>
      <c r="C1377" s="15"/>
      <c r="D1377" s="15"/>
      <c r="E1377" s="15"/>
      <c r="F1377" s="15"/>
      <c r="G1377" s="15"/>
      <c r="H1377" s="15"/>
      <c r="I1377" s="15"/>
      <c r="U1377" s="3"/>
    </row>
    <row r="1378" spans="1:21" x14ac:dyDescent="0.25">
      <c r="A1378" s="15"/>
      <c r="B1378" s="15"/>
      <c r="C1378" s="15"/>
      <c r="D1378" s="15"/>
      <c r="E1378" s="15"/>
      <c r="F1378" s="15"/>
      <c r="G1378" s="15"/>
      <c r="H1378" s="15"/>
      <c r="I1378" s="15"/>
      <c r="U1378" s="3"/>
    </row>
    <row r="1379" spans="1:21" x14ac:dyDescent="0.25">
      <c r="A1379" s="15"/>
      <c r="B1379" s="15"/>
      <c r="C1379" s="15"/>
      <c r="D1379" s="15"/>
      <c r="E1379" s="15"/>
      <c r="F1379" s="15"/>
      <c r="G1379" s="15"/>
      <c r="H1379" s="15"/>
      <c r="I1379" s="15"/>
      <c r="U1379" s="3"/>
    </row>
    <row r="1380" spans="1:21" x14ac:dyDescent="0.25">
      <c r="A1380" s="15"/>
      <c r="B1380" s="15"/>
      <c r="C1380" s="15"/>
      <c r="D1380" s="15"/>
      <c r="E1380" s="15"/>
      <c r="F1380" s="15"/>
      <c r="G1380" s="15"/>
      <c r="H1380" s="15"/>
      <c r="I1380" s="15"/>
      <c r="U1380" s="3"/>
    </row>
    <row r="1381" spans="1:21" x14ac:dyDescent="0.25">
      <c r="A1381" s="15"/>
      <c r="B1381" s="15"/>
      <c r="C1381" s="15"/>
      <c r="D1381" s="15"/>
      <c r="E1381" s="15"/>
      <c r="F1381" s="15"/>
      <c r="G1381" s="15"/>
      <c r="H1381" s="15"/>
      <c r="I1381" s="15"/>
      <c r="U1381" s="3"/>
    </row>
    <row r="1382" spans="1:21" x14ac:dyDescent="0.25">
      <c r="A1382" s="15"/>
      <c r="B1382" s="15"/>
      <c r="C1382" s="15"/>
      <c r="D1382" s="15"/>
      <c r="E1382" s="15"/>
      <c r="F1382" s="15"/>
      <c r="G1382" s="15"/>
      <c r="H1382" s="15"/>
      <c r="I1382" s="15"/>
      <c r="U1382" s="3"/>
    </row>
    <row r="1383" spans="1:21" x14ac:dyDescent="0.25">
      <c r="A1383" s="15"/>
      <c r="B1383" s="15"/>
      <c r="C1383" s="15"/>
      <c r="D1383" s="15"/>
      <c r="E1383" s="15"/>
      <c r="F1383" s="15"/>
      <c r="G1383" s="15"/>
      <c r="H1383" s="15"/>
      <c r="I1383" s="15"/>
      <c r="U1383" s="3"/>
    </row>
    <row r="1384" spans="1:21" x14ac:dyDescent="0.25">
      <c r="A1384" s="15"/>
      <c r="B1384" s="15"/>
      <c r="C1384" s="15"/>
      <c r="D1384" s="15"/>
      <c r="E1384" s="15"/>
      <c r="F1384" s="15"/>
      <c r="G1384" s="15"/>
      <c r="H1384" s="15"/>
      <c r="I1384" s="15"/>
      <c r="U1384" s="3"/>
    </row>
    <row r="1385" spans="1:21" x14ac:dyDescent="0.25">
      <c r="A1385" s="15"/>
      <c r="B1385" s="15"/>
      <c r="C1385" s="15"/>
      <c r="D1385" s="15"/>
      <c r="E1385" s="15"/>
      <c r="F1385" s="15"/>
      <c r="G1385" s="15"/>
      <c r="H1385" s="15"/>
      <c r="I1385" s="15"/>
      <c r="U1385" s="3"/>
    </row>
    <row r="1386" spans="1:21" x14ac:dyDescent="0.25">
      <c r="A1386" s="15"/>
      <c r="B1386" s="15"/>
      <c r="C1386" s="15"/>
      <c r="D1386" s="15"/>
      <c r="E1386" s="15"/>
      <c r="F1386" s="15"/>
      <c r="G1386" s="15"/>
      <c r="H1386" s="15"/>
      <c r="I1386" s="15"/>
      <c r="U1386" s="3"/>
    </row>
    <row r="1387" spans="1:21" x14ac:dyDescent="0.25">
      <c r="A1387" s="15"/>
      <c r="B1387" s="15"/>
      <c r="C1387" s="15"/>
      <c r="D1387" s="15"/>
      <c r="E1387" s="15"/>
      <c r="F1387" s="15"/>
      <c r="G1387" s="15"/>
      <c r="H1387" s="15"/>
      <c r="I1387" s="15"/>
      <c r="U1387" s="3"/>
    </row>
    <row r="1388" spans="1:21" x14ac:dyDescent="0.25">
      <c r="A1388" s="15"/>
      <c r="B1388" s="15"/>
      <c r="C1388" s="15"/>
      <c r="D1388" s="15"/>
      <c r="E1388" s="15"/>
      <c r="F1388" s="15"/>
      <c r="G1388" s="15"/>
      <c r="H1388" s="15"/>
      <c r="I1388" s="15"/>
      <c r="U1388" s="3"/>
    </row>
    <row r="1389" spans="1:21" x14ac:dyDescent="0.25">
      <c r="A1389" s="15"/>
      <c r="B1389" s="15"/>
      <c r="C1389" s="15"/>
      <c r="D1389" s="15"/>
      <c r="E1389" s="15"/>
      <c r="F1389" s="15"/>
      <c r="G1389" s="15"/>
      <c r="H1389" s="15"/>
      <c r="I1389" s="15"/>
      <c r="U1389" s="3"/>
    </row>
    <row r="1390" spans="1:21" x14ac:dyDescent="0.25">
      <c r="A1390" s="15"/>
      <c r="B1390" s="15"/>
      <c r="C1390" s="15"/>
      <c r="D1390" s="15"/>
      <c r="E1390" s="15"/>
      <c r="F1390" s="15"/>
      <c r="G1390" s="15"/>
      <c r="H1390" s="15"/>
      <c r="I1390" s="15"/>
      <c r="U1390" s="3"/>
    </row>
    <row r="1391" spans="1:21" x14ac:dyDescent="0.25">
      <c r="A1391" s="15"/>
      <c r="B1391" s="15"/>
      <c r="C1391" s="15"/>
      <c r="D1391" s="15"/>
      <c r="E1391" s="15"/>
      <c r="F1391" s="15"/>
      <c r="G1391" s="15"/>
      <c r="H1391" s="15"/>
      <c r="I1391" s="15"/>
      <c r="U1391" s="3"/>
    </row>
    <row r="1392" spans="1:21" x14ac:dyDescent="0.25">
      <c r="A1392" s="15"/>
      <c r="B1392" s="15"/>
      <c r="C1392" s="15"/>
      <c r="D1392" s="15"/>
      <c r="E1392" s="15"/>
      <c r="F1392" s="15"/>
      <c r="G1392" s="15"/>
      <c r="H1392" s="15"/>
      <c r="I1392" s="15"/>
      <c r="U1392" s="3"/>
    </row>
    <row r="1393" spans="1:21" x14ac:dyDescent="0.25">
      <c r="A1393" s="15"/>
      <c r="B1393" s="15"/>
      <c r="C1393" s="15"/>
      <c r="D1393" s="15"/>
      <c r="E1393" s="15"/>
      <c r="F1393" s="15"/>
      <c r="G1393" s="15"/>
      <c r="H1393" s="15"/>
      <c r="I1393" s="15"/>
      <c r="U1393" s="3"/>
    </row>
    <row r="1394" spans="1:21" x14ac:dyDescent="0.25">
      <c r="A1394" s="15"/>
      <c r="B1394" s="15"/>
      <c r="C1394" s="15"/>
      <c r="D1394" s="15"/>
      <c r="E1394" s="15"/>
      <c r="F1394" s="15"/>
      <c r="G1394" s="15"/>
      <c r="H1394" s="15"/>
      <c r="I1394" s="15"/>
      <c r="U1394" s="3"/>
    </row>
    <row r="1395" spans="1:21" x14ac:dyDescent="0.25">
      <c r="A1395" s="15"/>
      <c r="B1395" s="15"/>
      <c r="C1395" s="15"/>
      <c r="D1395" s="15"/>
      <c r="E1395" s="15"/>
      <c r="F1395" s="15"/>
      <c r="G1395" s="15"/>
      <c r="H1395" s="15"/>
      <c r="I1395" s="15"/>
      <c r="U1395" s="3"/>
    </row>
    <row r="1396" spans="1:21" x14ac:dyDescent="0.25">
      <c r="A1396" s="15"/>
      <c r="B1396" s="15"/>
      <c r="C1396" s="15"/>
      <c r="D1396" s="15"/>
      <c r="E1396" s="15"/>
      <c r="F1396" s="15"/>
      <c r="G1396" s="15"/>
      <c r="H1396" s="15"/>
      <c r="I1396" s="15"/>
      <c r="U1396" s="3"/>
    </row>
    <row r="1397" spans="1:21" x14ac:dyDescent="0.25">
      <c r="A1397" s="15"/>
      <c r="B1397" s="15"/>
      <c r="C1397" s="15"/>
      <c r="D1397" s="15"/>
      <c r="E1397" s="15"/>
      <c r="F1397" s="15"/>
      <c r="G1397" s="15"/>
      <c r="H1397" s="15"/>
      <c r="I1397" s="15"/>
      <c r="U1397" s="3"/>
    </row>
    <row r="1398" spans="1:21" x14ac:dyDescent="0.25">
      <c r="A1398" s="15"/>
      <c r="B1398" s="15"/>
      <c r="C1398" s="15"/>
      <c r="D1398" s="15"/>
      <c r="E1398" s="15"/>
      <c r="F1398" s="15"/>
      <c r="G1398" s="15"/>
      <c r="H1398" s="15"/>
      <c r="I1398" s="15"/>
      <c r="U1398" s="3"/>
    </row>
    <row r="1399" spans="1:21" x14ac:dyDescent="0.25">
      <c r="A1399" s="15"/>
      <c r="B1399" s="15"/>
      <c r="C1399" s="15"/>
      <c r="D1399" s="15"/>
      <c r="E1399" s="15"/>
      <c r="F1399" s="15"/>
      <c r="G1399" s="15"/>
      <c r="H1399" s="15"/>
      <c r="I1399" s="15"/>
      <c r="U1399" s="3"/>
    </row>
    <row r="1400" spans="1:21" x14ac:dyDescent="0.25">
      <c r="A1400" s="15"/>
      <c r="B1400" s="15"/>
      <c r="C1400" s="15"/>
      <c r="D1400" s="15"/>
      <c r="E1400" s="15"/>
      <c r="F1400" s="15"/>
      <c r="G1400" s="15"/>
      <c r="H1400" s="15"/>
      <c r="I1400" s="15"/>
      <c r="U1400" s="3"/>
    </row>
    <row r="1401" spans="1:21" x14ac:dyDescent="0.25">
      <c r="A1401" s="15"/>
      <c r="B1401" s="15"/>
      <c r="C1401" s="15"/>
      <c r="D1401" s="15"/>
      <c r="E1401" s="15"/>
      <c r="F1401" s="15"/>
      <c r="G1401" s="15"/>
      <c r="H1401" s="15"/>
      <c r="I1401" s="15"/>
      <c r="U1401" s="3"/>
    </row>
    <row r="1402" spans="1:21" x14ac:dyDescent="0.25">
      <c r="A1402" s="15"/>
      <c r="B1402" s="15"/>
      <c r="C1402" s="15"/>
      <c r="D1402" s="15"/>
      <c r="E1402" s="15"/>
      <c r="F1402" s="15"/>
      <c r="G1402" s="15"/>
      <c r="H1402" s="15"/>
      <c r="I1402" s="15"/>
      <c r="U1402" s="3"/>
    </row>
    <row r="1403" spans="1:21" x14ac:dyDescent="0.25">
      <c r="A1403" s="15"/>
      <c r="B1403" s="15"/>
      <c r="C1403" s="15"/>
      <c r="D1403" s="15"/>
      <c r="E1403" s="15"/>
      <c r="F1403" s="15"/>
      <c r="G1403" s="15"/>
      <c r="H1403" s="15"/>
      <c r="I1403" s="15"/>
      <c r="U1403" s="3"/>
    </row>
    <row r="1404" spans="1:21" x14ac:dyDescent="0.25">
      <c r="A1404" s="15"/>
      <c r="B1404" s="15"/>
      <c r="C1404" s="15"/>
      <c r="D1404" s="15"/>
      <c r="E1404" s="15"/>
      <c r="F1404" s="15"/>
      <c r="G1404" s="15"/>
      <c r="H1404" s="15"/>
      <c r="I1404" s="15"/>
      <c r="U1404" s="3"/>
    </row>
    <row r="1405" spans="1:21" x14ac:dyDescent="0.25">
      <c r="A1405" s="15"/>
      <c r="B1405" s="15"/>
      <c r="C1405" s="15"/>
      <c r="D1405" s="15"/>
      <c r="E1405" s="15"/>
      <c r="F1405" s="15"/>
      <c r="G1405" s="15"/>
      <c r="H1405" s="15"/>
      <c r="I1405" s="15"/>
      <c r="U1405" s="3"/>
    </row>
    <row r="1406" spans="1:21" x14ac:dyDescent="0.25">
      <c r="A1406" s="15"/>
      <c r="B1406" s="15"/>
      <c r="C1406" s="15"/>
      <c r="D1406" s="15"/>
      <c r="E1406" s="15"/>
      <c r="F1406" s="15"/>
      <c r="G1406" s="15"/>
      <c r="H1406" s="15"/>
      <c r="I1406" s="15"/>
      <c r="U1406" s="3"/>
    </row>
    <row r="1407" spans="1:21" x14ac:dyDescent="0.25">
      <c r="A1407" s="15"/>
      <c r="B1407" s="15"/>
      <c r="C1407" s="15"/>
      <c r="D1407" s="15"/>
      <c r="E1407" s="15"/>
      <c r="F1407" s="15"/>
      <c r="G1407" s="15"/>
      <c r="H1407" s="15"/>
      <c r="I1407" s="15"/>
      <c r="U1407" s="3"/>
    </row>
    <row r="1408" spans="1:21" x14ac:dyDescent="0.25">
      <c r="A1408" s="15"/>
      <c r="B1408" s="15"/>
      <c r="C1408" s="15"/>
      <c r="D1408" s="15"/>
      <c r="E1408" s="15"/>
      <c r="F1408" s="15"/>
      <c r="G1408" s="15"/>
      <c r="H1408" s="15"/>
      <c r="I1408" s="15"/>
      <c r="U1408" s="3"/>
    </row>
    <row r="1409" spans="1:21" x14ac:dyDescent="0.25">
      <c r="A1409" s="15"/>
      <c r="B1409" s="15"/>
      <c r="C1409" s="15"/>
      <c r="D1409" s="15"/>
      <c r="E1409" s="15"/>
      <c r="F1409" s="15"/>
      <c r="G1409" s="15"/>
      <c r="H1409" s="15"/>
      <c r="I1409" s="15"/>
      <c r="U1409" s="3"/>
    </row>
    <row r="1410" spans="1:21" x14ac:dyDescent="0.25">
      <c r="A1410" s="15"/>
      <c r="B1410" s="15"/>
      <c r="C1410" s="15"/>
      <c r="D1410" s="15"/>
      <c r="E1410" s="15"/>
      <c r="F1410" s="15"/>
      <c r="G1410" s="15"/>
      <c r="H1410" s="15"/>
      <c r="I1410" s="15"/>
      <c r="U1410" s="3"/>
    </row>
    <row r="1411" spans="1:21" x14ac:dyDescent="0.25">
      <c r="A1411" s="15"/>
      <c r="B1411" s="15"/>
      <c r="C1411" s="15"/>
      <c r="D1411" s="15"/>
      <c r="E1411" s="15"/>
      <c r="F1411" s="15"/>
      <c r="G1411" s="15"/>
      <c r="H1411" s="15"/>
      <c r="I1411" s="15"/>
      <c r="U1411" s="3"/>
    </row>
    <row r="1412" spans="1:21" x14ac:dyDescent="0.25">
      <c r="A1412" s="15"/>
      <c r="B1412" s="15"/>
      <c r="C1412" s="15"/>
      <c r="D1412" s="15"/>
      <c r="E1412" s="15"/>
      <c r="F1412" s="15"/>
      <c r="G1412" s="15"/>
      <c r="H1412" s="15"/>
      <c r="I1412" s="15"/>
      <c r="U1412" s="3"/>
    </row>
    <row r="1413" spans="1:21" x14ac:dyDescent="0.25">
      <c r="A1413" s="15"/>
      <c r="B1413" s="15"/>
      <c r="C1413" s="15"/>
      <c r="D1413" s="15"/>
      <c r="E1413" s="15"/>
      <c r="F1413" s="15"/>
      <c r="G1413" s="15"/>
      <c r="H1413" s="15"/>
      <c r="I1413" s="15"/>
      <c r="U1413" s="3"/>
    </row>
    <row r="1414" spans="1:21" x14ac:dyDescent="0.25">
      <c r="A1414" s="15"/>
      <c r="B1414" s="15"/>
      <c r="C1414" s="15"/>
      <c r="D1414" s="15"/>
      <c r="E1414" s="15"/>
      <c r="F1414" s="15"/>
      <c r="G1414" s="15"/>
      <c r="H1414" s="15"/>
      <c r="I1414" s="15"/>
      <c r="U1414" s="3"/>
    </row>
    <row r="1415" spans="1:21" x14ac:dyDescent="0.25">
      <c r="A1415" s="15"/>
      <c r="B1415" s="15"/>
      <c r="C1415" s="15"/>
      <c r="D1415" s="15"/>
      <c r="E1415" s="15"/>
      <c r="F1415" s="15"/>
      <c r="G1415" s="15"/>
      <c r="H1415" s="15"/>
      <c r="I1415" s="15"/>
      <c r="U1415" s="3"/>
    </row>
    <row r="1416" spans="1:21" x14ac:dyDescent="0.25">
      <c r="A1416" s="15"/>
      <c r="B1416" s="15"/>
      <c r="C1416" s="15"/>
      <c r="D1416" s="15"/>
      <c r="E1416" s="15"/>
      <c r="F1416" s="15"/>
      <c r="G1416" s="15"/>
      <c r="H1416" s="15"/>
      <c r="I1416" s="15"/>
      <c r="U1416" s="3"/>
    </row>
    <row r="1417" spans="1:21" x14ac:dyDescent="0.25">
      <c r="A1417" s="15"/>
      <c r="B1417" s="15"/>
      <c r="C1417" s="15"/>
      <c r="D1417" s="15"/>
      <c r="E1417" s="15"/>
      <c r="F1417" s="15"/>
      <c r="G1417" s="15"/>
      <c r="H1417" s="15"/>
      <c r="I1417" s="15"/>
      <c r="U1417" s="3"/>
    </row>
    <row r="1418" spans="1:21" x14ac:dyDescent="0.25">
      <c r="A1418" s="15"/>
      <c r="B1418" s="15"/>
      <c r="C1418" s="15"/>
      <c r="D1418" s="15"/>
      <c r="E1418" s="15"/>
      <c r="F1418" s="15"/>
      <c r="G1418" s="15"/>
      <c r="H1418" s="15"/>
      <c r="I1418" s="15"/>
      <c r="U1418" s="3"/>
    </row>
    <row r="1419" spans="1:21" x14ac:dyDescent="0.25">
      <c r="A1419" s="15"/>
      <c r="B1419" s="15"/>
      <c r="C1419" s="15"/>
      <c r="D1419" s="15"/>
      <c r="E1419" s="15"/>
      <c r="F1419" s="15"/>
      <c r="G1419" s="15"/>
      <c r="H1419" s="15"/>
      <c r="I1419" s="15"/>
      <c r="U1419" s="3"/>
    </row>
  </sheetData>
  <sheetProtection algorithmName="SHA-512" hashValue="02UK7aUYYSKwlTtFkfD5uG160WNn76HgNyc+JVRahmnaDqU1XBaLtKZ15UFn/P57XCpU6RnZpmO0I/5vnoPp3w==" saltValue="obUmZcQfrUIOXMKLAxfdnw==" spinCount="100000" sheet="1" objects="1" scenarios="1" sort="0" autoFilter="0"/>
  <autoFilter ref="A1:H1324" xr:uid="{D7D4E093-55F2-4E70-BF06-76DB856DF69A}"/>
  <pageMargins left="0.7" right="0.7" top="0.75" bottom="0.75" header="0.3" footer="0.3"/>
  <ignoredErrors>
    <ignoredError sqref="A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94091-5DFC-4CFC-96CA-B0D0867D29B9}">
  <sheetPr codeName="Sheet5">
    <tabColor theme="0"/>
  </sheetPr>
  <dimension ref="A8:J28"/>
  <sheetViews>
    <sheetView showGridLines="0" zoomScaleNormal="100" workbookViewId="0">
      <selection activeCell="G13" sqref="G13"/>
    </sheetView>
  </sheetViews>
  <sheetFormatPr defaultColWidth="9.140625" defaultRowHeight="15" x14ac:dyDescent="0.25"/>
  <cols>
    <col min="1" max="1" width="3.85546875" style="1" customWidth="1"/>
    <col min="2" max="2" width="37.42578125" style="1" customWidth="1"/>
    <col min="3" max="3" width="1.42578125" style="1" customWidth="1"/>
    <col min="4" max="4" width="30.85546875" style="1" customWidth="1"/>
    <col min="5" max="5" width="4.28515625" style="1" customWidth="1"/>
    <col min="6" max="6" width="2.42578125" style="1" customWidth="1"/>
    <col min="7" max="7" width="50" style="1" customWidth="1"/>
    <col min="8" max="8" width="2.140625" style="1" customWidth="1"/>
    <col min="9" max="9" width="30.5703125" style="1" customWidth="1"/>
    <col min="10" max="10" width="2.140625" style="1" customWidth="1"/>
    <col min="11" max="16384" width="9.140625" style="1"/>
  </cols>
  <sheetData>
    <row r="8" spans="2:10" ht="15" customHeight="1" x14ac:dyDescent="0.25"/>
    <row r="9" spans="2:10" ht="30" customHeight="1" x14ac:dyDescent="0.25">
      <c r="B9" s="64" t="s">
        <v>125</v>
      </c>
      <c r="C9" s="64"/>
      <c r="D9" s="64"/>
      <c r="E9" s="64"/>
      <c r="F9" s="64"/>
      <c r="G9" s="64"/>
      <c r="H9" s="64"/>
      <c r="I9" s="64"/>
    </row>
    <row r="10" spans="2:10" ht="9" customHeight="1" x14ac:dyDescent="0.25">
      <c r="B10" s="13"/>
      <c r="C10" s="13"/>
      <c r="D10" s="13"/>
      <c r="E10" s="6"/>
      <c r="F10" s="6"/>
      <c r="G10" s="6"/>
      <c r="H10" s="6"/>
      <c r="I10" s="6"/>
      <c r="J10" s="6"/>
    </row>
    <row r="11" spans="2:10" ht="46.5" customHeight="1" x14ac:dyDescent="0.3">
      <c r="B11" s="35" t="s">
        <v>1180</v>
      </c>
      <c r="C11" s="34"/>
      <c r="D11" s="56"/>
      <c r="E11" s="36"/>
      <c r="F11" s="37"/>
      <c r="G11" s="35" t="s">
        <v>1177</v>
      </c>
      <c r="H11" s="37"/>
      <c r="I11" s="56"/>
      <c r="J11" s="25"/>
    </row>
    <row r="12" spans="2:10" ht="5.25" customHeight="1" x14ac:dyDescent="0.35">
      <c r="B12" s="32"/>
      <c r="C12" s="34"/>
      <c r="D12" s="34"/>
      <c r="E12" s="36"/>
      <c r="F12" s="37"/>
      <c r="G12" s="32"/>
      <c r="H12" s="34"/>
      <c r="I12" s="34"/>
      <c r="J12" s="25"/>
    </row>
    <row r="13" spans="2:10" ht="46.5" customHeight="1" x14ac:dyDescent="0.3">
      <c r="B13" s="35" t="s">
        <v>3</v>
      </c>
      <c r="C13" s="34"/>
      <c r="D13" s="55"/>
      <c r="E13" s="36"/>
      <c r="F13" s="37"/>
      <c r="G13" s="35" t="s">
        <v>5</v>
      </c>
      <c r="H13" s="37"/>
      <c r="I13" s="56"/>
      <c r="J13" s="25"/>
    </row>
    <row r="14" spans="2:10" ht="7.5" customHeight="1" x14ac:dyDescent="0.25"/>
    <row r="18" spans="1:5" ht="17.25" x14ac:dyDescent="0.25">
      <c r="A18" s="5"/>
    </row>
    <row r="19" spans="1:5" ht="17.25" x14ac:dyDescent="0.25">
      <c r="B19" s="5"/>
      <c r="C19" s="5"/>
      <c r="D19" s="5"/>
    </row>
    <row r="20" spans="1:5" ht="17.25" x14ac:dyDescent="0.25">
      <c r="A20" s="5"/>
      <c r="B20" s="5"/>
      <c r="C20" s="5"/>
      <c r="D20" s="5"/>
    </row>
    <row r="21" spans="1:5" ht="17.25" x14ac:dyDescent="0.25">
      <c r="A21" s="5"/>
      <c r="B21" s="5"/>
      <c r="C21" s="5"/>
      <c r="D21" s="5"/>
      <c r="E21" s="5"/>
    </row>
    <row r="22" spans="1:5" ht="17.25" x14ac:dyDescent="0.25">
      <c r="A22" s="31"/>
      <c r="E22" s="5"/>
    </row>
    <row r="23" spans="1:5" ht="17.25" x14ac:dyDescent="0.25">
      <c r="A23" s="5"/>
      <c r="E23" s="5"/>
    </row>
    <row r="24" spans="1:5" ht="17.25" x14ac:dyDescent="0.25">
      <c r="A24" s="5"/>
    </row>
    <row r="25" spans="1:5" ht="17.25" x14ac:dyDescent="0.25">
      <c r="A25" s="5"/>
    </row>
    <row r="26" spans="1:5" ht="17.25" x14ac:dyDescent="0.25">
      <c r="A26" s="5"/>
    </row>
    <row r="27" spans="1:5" ht="17.25" x14ac:dyDescent="0.25">
      <c r="A27" s="5"/>
    </row>
    <row r="28" spans="1:5" ht="17.25" x14ac:dyDescent="0.25">
      <c r="A28" s="5"/>
    </row>
  </sheetData>
  <sheetProtection algorithmName="SHA-512" hashValue="R/dq42p1SROXfSyCaxb1Lzl1YLeoCU0houociSD4gDD7vFD7y1cVSgCtVZOm5rz/VDCzx6gJAsuhVLCg5aanOA==" saltValue="HVpTREYuKwZXmuIn9tqcZA==" spinCount="100000" sheet="1" objects="1" scenarios="1" sort="0" autoFilter="0"/>
  <mergeCells count="1">
    <mergeCell ref="B9:I9"/>
  </mergeCells>
  <dataValidations count="2">
    <dataValidation type="whole" allowBlank="1" showInputMessage="1" showErrorMessage="1" sqref="E11:E13" xr:uid="{9E38D947-7CC6-48EE-AAF2-6E122A099A37}">
      <formula1>0</formula1>
      <formula2>120</formula2>
    </dataValidation>
    <dataValidation type="list" allowBlank="1" showInputMessage="1" showErrorMessage="1" sqref="D11" xr:uid="{E0DE8021-2BCF-4A65-9C8D-E77184D394EC}">
      <formula1>"Yes"</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C9F2E4B-1003-4B67-8641-40AD5EFFEC92}">
          <x14:formula1>
            <xm:f>'Drop-Down Options'!$C$2:$C$10</xm:f>
          </x14:formula1>
          <xm:sqref>D13</xm:sqref>
        </x14:dataValidation>
        <x14:dataValidation type="list" allowBlank="1" showInputMessage="1" showErrorMessage="1" xr:uid="{67EC1F23-A2F1-4D37-9034-E334F738416B}">
          <x14:formula1>
            <xm:f>'Drop-Down Options'!$A$2:$A$55</xm:f>
          </x14:formula1>
          <xm:sqref>I13 I11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6BB1E-C919-46AF-A57F-16DA02D58538}">
  <sheetPr>
    <tabColor theme="0"/>
  </sheetPr>
  <dimension ref="A1:U1419"/>
  <sheetViews>
    <sheetView showGridLines="0" zoomScale="78" zoomScaleNormal="78" workbookViewId="0">
      <selection activeCell="D3" sqref="D3"/>
    </sheetView>
  </sheetViews>
  <sheetFormatPr defaultColWidth="9.140625" defaultRowHeight="15" x14ac:dyDescent="0.25"/>
  <cols>
    <col min="1" max="1" width="15.7109375" style="2" customWidth="1"/>
    <col min="2" max="2" width="23" style="2" customWidth="1"/>
    <col min="3" max="6" width="48.5703125" style="2" customWidth="1"/>
    <col min="7" max="7" width="86.140625" style="2" customWidth="1"/>
    <col min="8" max="8" width="24.5703125" style="2" customWidth="1"/>
    <col min="9" max="9" width="42.5703125" style="2" customWidth="1"/>
    <col min="10" max="10" width="6.28515625" style="2" customWidth="1"/>
    <col min="11" max="20" width="9.140625" style="2"/>
    <col min="21" max="21" width="108.7109375" style="2" customWidth="1"/>
    <col min="22" max="16384" width="9.140625" style="2"/>
  </cols>
  <sheetData>
    <row r="1" spans="1:21" s="3" customFormat="1" ht="30" x14ac:dyDescent="0.25">
      <c r="A1" s="16" t="str" cm="1">
        <f t="array" ref="A1:I1">_xlfn.CHOOSECOLS(ProgramsTable[#Headers], _xlfn.XMATCH({"Organization Name","Program","Type of Service","Functional Needs, Disabilities, and Medical Conditions","Cost Share","Income or Asset Eligibility","Geographic Coverage","Services Provided in Your County? (Caregiver)","Website"}, ProgramsTable[#Headers]))</f>
        <v>Organization Name</v>
      </c>
      <c r="B1" s="16" t="str">
        <v>Program</v>
      </c>
      <c r="C1" s="16" t="str">
        <v>Type of Service</v>
      </c>
      <c r="D1" s="16" t="str">
        <v>Functional Needs, Disabilities, and Medical Conditions</v>
      </c>
      <c r="E1" s="16" t="str">
        <v>Cost Share</v>
      </c>
      <c r="F1" s="16" t="str">
        <v>Income or Asset Eligibility</v>
      </c>
      <c r="G1" s="16" t="str">
        <v>Geographic Coverage</v>
      </c>
      <c r="H1" s="16" t="str">
        <v>Services Provided in Your County? (Caregiver)</v>
      </c>
      <c r="I1" s="16" t="str">
        <v>Website</v>
      </c>
      <c r="T1" s="1"/>
    </row>
    <row r="2" spans="1:21" ht="90" x14ac:dyDescent="0.25">
      <c r="A2" s="15" t="str" cm="1">
        <f t="array" ref="A2:I1415">_xlfn.LET(_xlpm.headers,ProgramsTable[#Headers],_xlpm.selectedCols,_xlfn.XMATCH({"Organization Name","Program","Type of Service","Functional Needs, Disabilities, and Medical Conditions","Cost Share","Income or Asset Eligibility","Geographic Coverage","Services Provided in Your County? (Caregiver)","Website"},_xlpm.headers),_xlpm.filteredData,_xlfn._xlws.FILTER(ProgramsTable[],ProgramsTable[Caregiver Criteria Match]="Yes"),_xlpm.sortedData, _xlfn.SORTBY(_xlpm.filteredData, INDEX(_xlpm.filteredData,,_xlfn.XMATCH("Services Provided in Your County? (Caregiver)", _xlpm.headers)),-1), _xlfn.CHOOSECOLS(_xlpm.sortedData,_xlpm.selectedCols))</f>
        <v>Behavioral Health Planning Council</v>
      </c>
      <c r="B2" s="15" t="str">
        <v>West Virginia Leadership Academy</v>
      </c>
      <c r="C2" s="15" t="str">
        <v>Training/Education, Advocacy</v>
      </c>
      <c r="D2" s="15" t="str">
        <v>Adults &amp; adult family members living with mental health and/or substance use disorder histories</v>
      </c>
      <c r="E2" s="15" t="str">
        <v>None</v>
      </c>
      <c r="F2" s="15" t="str">
        <v>None</v>
      </c>
      <c r="G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2" s="15" t="str">
        <v>*Required - Please Make a Selection*</v>
      </c>
      <c r="I2" s="15" t="str">
        <v>https://wvbhpc.org/west-virginia-leadership-academy/</v>
      </c>
      <c r="U2" s="3"/>
    </row>
    <row r="3" spans="1:21" ht="409.5" x14ac:dyDescent="0.25">
      <c r="A3" s="15" t="str">
        <v>Bureau for Behavioral Health</v>
      </c>
      <c r="B3" s="15" t="str">
        <v>Family and Community Support Program</v>
      </c>
      <c r="C3" s="15" t="str">
        <v>Financial or Tax Support, Respite, Transportation, Assistive Technology/Home Modifications, Therapy (Occupational/Physical/Speech/Dietary)</v>
      </c>
      <c r="D3" s="15" t="str">
        <v>Families who have a child or adult with a developmental disability who is living at home are eligible for the program. The term developmental disability means a severe, chronic disability of an individual that is attributable to a mental or physical impairment, or a combination of both, and: 
(A) is manifested before age 22, 
(B) is likely to continue indefinitely, 
(C) results in substantial functional limitations in three or more of the following areas: 
   (a) Self-care 
   (b) Receptive and expressive language 
   (c) Learning 
   (d) Mobility 
   (e) Self-direction 
   (f) Capacity for independent living 
   (g) Economic self-sufficiency; and 
(D)reflects the individual’s need for a combination and sequence of special, interdisciplinary, or generic services, individualized supports, or other forms of assistance that are of lifelong or extended duration and are individually planned and coordinated. A child from birth through age nine who has a substantial developmental delay or specific condition, either from birth or acquired, may be considered to have a developmental disability without meeting three, or more of the criteria described in (C), (a) through (g) if the child, without services and supports, has a high probability of meeting those criteria later in life.</v>
      </c>
      <c r="E3" s="15" t="str">
        <v>Although family income is not a basis for eligibility, cost sharing may be required.</v>
      </c>
      <c r="F3" s="15" t="str">
        <v>None</v>
      </c>
      <c r="G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3" s="15" t="str">
        <v>*Required - Please Make a Selection*</v>
      </c>
      <c r="I3" s="15" t="str">
        <v>https://dhhr.wv.gov/BBH/about/Adult%20Services/Pages/default.aspx; https://dhhr.wv.gov/BBH/DocumentSearch/Adult%20Services/IDD/WV%20Family%20Support%20Program%20Flyer.pdf</v>
      </c>
      <c r="U3" s="3"/>
    </row>
    <row r="4" spans="1:21" ht="390" x14ac:dyDescent="0.25">
      <c r="A4" s="15" t="str">
        <v>Bureau for Behavioral Health</v>
      </c>
      <c r="B4" s="15" t="str">
        <v>I/DD Waitlist Support Grant</v>
      </c>
      <c r="C4" s="15" t="str">
        <v>Adult Day Care, Respite, Mental/Behavioral Health, Assistive Technology/Home Modifications</v>
      </c>
      <c r="D4" s="15" t="str">
        <v>Intellectual Disability or Developmental Disability, or Both  (same as I/DD Waiver); Must have the presence of at least 3 substantial deficits out of the 6 identified major life areas listed below:
-Self-care;
-Receptive or expressive language (communication);
-Learning (functional academics);
-Mobility;
-Self-direction; and,
-Capacity for independent living which includes the following 6 sub-domains: home living, social skills, employment, health and safety, community and leisure activities.  At a minimum, 3 of these sub-domains must be substantially limited to meet the criteria in this major life area.
(Same as I/DD Waiver) Diagnosis of intellectual disability with concurrent substantial deficits manifested prior to age 22 or a related condition which constitutes a severe and chronic disability with concurrent substantial deficits manifested prior to age 22. Diagnosis likely to continue indefinitely. Every applicant must have an initial Independent Psychological Evaluation (IPE) completed by a member of the Independent Psychologist Network (IPN).
ICF/IID level of care</v>
      </c>
      <c r="E4" s="15" t="str">
        <v>None</v>
      </c>
      <c r="F4" s="15" t="str">
        <v>300% of the SSI Federal Benefit Rate (approved for the I/DD Waiver, but not given a slot yet)</v>
      </c>
      <c r="G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 s="15" t="str">
        <v>*Required - Please Make a Selection*</v>
      </c>
      <c r="I4" s="15" t="str">
        <v>https://dhhr.wv.gov/BBH/DocumentSearch/Adult%20Services/IDD/Waitlist%20Grant%20Policy.pdf; https://dhhr.wv.gov/BBH/about/Adult%20Services/Pages/default.aspx</v>
      </c>
      <c r="U4" s="3"/>
    </row>
    <row r="5" spans="1:21" ht="90" x14ac:dyDescent="0.25">
      <c r="A5" s="15" t="str">
        <v>Bureau for Behavioral Health</v>
      </c>
      <c r="B5" s="15" t="str">
        <v>Traumatic Brain Injury Services - Funds for You</v>
      </c>
      <c r="C5" s="15" t="str">
        <v>Assistive Technology/Home Modifications, Case Coordination/Management/Person-Centered Planning, Financial or Tax Support, Caregiver Support, Personal Care</v>
      </c>
      <c r="D5" s="15" t="str">
        <v>Medically confirmed diagnosis of traumatic brain injury or spinal cord injury</v>
      </c>
      <c r="E5" s="15" t="str">
        <v>None</v>
      </c>
      <c r="F5" s="15" t="str">
        <v>None</v>
      </c>
      <c r="G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 s="15" t="str">
        <v>*Required - Please Make a Selection*</v>
      </c>
      <c r="I5" s="15" t="str">
        <v>https://tbi.cedwvu.org/tbi-funds-for-you/; https://tbi.cedwvu.org/media/4541/ffy-policy-updated.pdf</v>
      </c>
      <c r="U5" s="3"/>
    </row>
    <row r="6" spans="1:21" ht="390" x14ac:dyDescent="0.25">
      <c r="A6" s="15" t="str">
        <v>Bureau for Medical Services</v>
      </c>
      <c r="B6" s="15" t="str">
        <v>Intellectual/Developmental Disability Waiver</v>
      </c>
      <c r="C6" s="15" t="str">
        <v>Mental/Behavioral Health, Case Coordination/Management/Person-Centered Planning, Therapy (Occupational/Physical/Speech/Dietary), Respite, Adult Day Care, Transportation, Skilled Nursing, Education/Training</v>
      </c>
      <c r="D6" s="15" t="str">
        <v>Intellectual Disability or Developmental Disability, or Both  (same as I/DD Waiver); Must have the presence of at least 3 substantial deficits out of the 6 identified major life areas listed below:
-Self-care;
-Receptive or expressive language (communication);
-Learning (functional academics);
-Mobility;
-Self-direction; and,
-Capacity for independent living which includes the following 6 sub-domains: home living, social skills, employment, health and safety, community and leisure activities.  At a minimum, 3 of these sub-domains must be substantially limited to meet the criteria in this major life area.
(Same as I/DD Waiver) Diagnosis of intellectual disability with concurrent substantial deficits manifested prior to age 22 or a related condition which constitutes a severe and chronic disability with concurrent substantial deficits manifested prior to age 22. Diagnosis likely to continue indefinitely. Every applicant must have an initial Independent Psychological Evaluation (IPE) completed by a member of the Independent Psychologist Network (IPN).
ICF/IID level of care</v>
      </c>
      <c r="E6" s="15" t="str">
        <v>None</v>
      </c>
      <c r="F6" s="15" t="str">
        <v>300% of the SSI Federal Benefit Rate</v>
      </c>
      <c r="G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6" s="15" t="str">
        <v>*Required - Please Make a Selection*</v>
      </c>
      <c r="I6" s="15" t="str">
        <v>https://dhhr.wv.gov/bms/Programs/WaiverPrograms/IDDW/Pages/default.aspx</v>
      </c>
      <c r="U6" s="3"/>
    </row>
    <row r="7" spans="1:21" ht="105" x14ac:dyDescent="0.25">
      <c r="A7" s="15" t="str">
        <v>Braxton County Senior Citizens Center, Inc.</v>
      </c>
      <c r="B7" s="15" t="str">
        <v>FAIR RESPITE CONGREGATE SERVICES (includes LIFE FAIR SERVICES)</v>
      </c>
      <c r="C7" s="15" t="str">
        <v>Respite</v>
      </c>
      <c r="D7" s="15" t="str">
        <v>Care recipient must have a written diagnosis of Alzheimer's disease or a related dementia</v>
      </c>
      <c r="E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 s="15" t="str">
        <v>Caregiver must be unpaid. The fee for FAIR services depends on the income of the person with dementia or, if married, the combined income of the care receiver and spouse.</v>
      </c>
      <c r="G7" s="15" t="str">
        <v>Braxton</v>
      </c>
      <c r="H7" s="15" t="str">
        <v>*Required - Please Make a Selection*</v>
      </c>
      <c r="I7" s="15" t="str">
        <v>http://www.wvseniorservices.gov/HelpatHome/FAIRFamilyAlzheimersInHomeRespite/tabid/75/Default.aspx</v>
      </c>
      <c r="U7" s="3"/>
    </row>
    <row r="8" spans="1:21" ht="105" x14ac:dyDescent="0.25">
      <c r="A8" s="15" t="str">
        <v>Braxton County Senior Citizens Center, Inc.</v>
      </c>
      <c r="B8" s="15" t="str">
        <v>FAIR RESPITE IN-HOME SERVICES (includes LIFE FAIR SERVICES)</v>
      </c>
      <c r="C8" s="15" t="str">
        <v>Respite</v>
      </c>
      <c r="D8" s="15" t="str">
        <v>Care recipient must have a written diagnosis of Alzheimer's disease or a related dementia</v>
      </c>
      <c r="E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 s="15" t="str">
        <v>Caregiver must be unpaid. The fee for FAIR services depends on the income of the person with dementia or, if married, the combined income of the care receiver and spouse.</v>
      </c>
      <c r="G8" s="15" t="str">
        <v>Braxton</v>
      </c>
      <c r="H8" s="15" t="str">
        <v>*Required - Please Make a Selection*</v>
      </c>
      <c r="I8" s="15" t="str">
        <v>http://www.wvseniorservices.gov/HelpatHome/FAIRFamilyAlzheimersInHomeRespite/tabid/75/Default.aspx</v>
      </c>
      <c r="U8" s="3"/>
    </row>
    <row r="9" spans="1:21" ht="180" x14ac:dyDescent="0.25">
      <c r="A9" s="15" t="str">
        <v>Braxton County Senior Citizens Center, Inc.</v>
      </c>
      <c r="B9" s="15" t="str">
        <v xml:space="preserve">OAA Title IIIE National Family Caregiver Support Program </v>
      </c>
      <c r="C9" s="15" t="str">
        <v>Respite</v>
      </c>
      <c r="D9" s="15" t="str">
        <v>There must be an unpaid caregiver (who is the service recipient) of an at-risk, frail individual at least sixty (60) years old or an individual of any age with a written diagnosis of Alzheimer’s disease or a related dementia.</v>
      </c>
      <c r="E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9" s="15" t="str">
        <v>Braxton</v>
      </c>
      <c r="H9" s="15" t="str">
        <v>*Required - Please Make a Selection*</v>
      </c>
      <c r="I9" s="15" t="str">
        <v>http://www.wvseniorservices.gov/DocumentCenter/ProgramSpecificDocuments/tabid/92/Default.aspx</v>
      </c>
      <c r="U9" s="3"/>
    </row>
    <row r="10" spans="1:21" ht="180" x14ac:dyDescent="0.25">
      <c r="A10" s="15" t="str">
        <v>Braxton County Senior Citizens Center, Inc.</v>
      </c>
      <c r="B10" s="15" t="str">
        <v xml:space="preserve">OAA Title IIIE National Family Caregiver Support Program </v>
      </c>
      <c r="C10" s="15" t="str">
        <v>Respite</v>
      </c>
      <c r="D10" s="15" t="str">
        <v>There must be an unpaid caregiver (who is the service recipient) of an at-risk, frail individual at least sixty (60) years old or an individual of any age with a written diagnosis of Alzheimer’s disease or a related dementia.</v>
      </c>
      <c r="E1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 s="15" t="str">
        <v>In the case of a caregiver service, the income level will be based on the care receiver’s income (the at-risk, frail individual at least sixty (60) years old or an individual of any age with a written diagnosis of Alzheimer’s disease or a related dementia).</v>
      </c>
      <c r="G10" s="15" t="str">
        <v>Braxton</v>
      </c>
      <c r="H10" s="15" t="str">
        <v>*Required - Please Make a Selection*</v>
      </c>
      <c r="I10" s="15" t="str">
        <v>http://www.wvseniorservices.gov/DocumentCenter/ProgramSpecificDocuments/tabid/92/Default.aspx</v>
      </c>
      <c r="U10" s="3"/>
    </row>
    <row r="11" spans="1:21" ht="75" x14ac:dyDescent="0.25">
      <c r="A11" s="15" t="str">
        <v>Braxton County Senior Citizens Center, Inc.</v>
      </c>
      <c r="B11" s="15" t="str">
        <v xml:space="preserve">OAA Title IIIE National Family Caregiver Support Program </v>
      </c>
      <c r="C11" s="15" t="str">
        <v>Training/Education, Caregiver Support</v>
      </c>
      <c r="D11" s="15" t="str">
        <v>There must be an unpaid caregiver (who is the service recipient) of an at-risk, frail individual at least sixty (60) years old or an individual of any age with a written diagnosis of Alzheimer’s disease or a related dementia.</v>
      </c>
      <c r="E11" s="15" t="str">
        <v>None</v>
      </c>
      <c r="F11" s="15" t="str">
        <v>Unpaid caregiver</v>
      </c>
      <c r="G11" s="15" t="str">
        <v>Braxton</v>
      </c>
      <c r="H11" s="15" t="str">
        <v>*Required - Please Make a Selection*</v>
      </c>
      <c r="I11" s="15" t="str">
        <v>http://www.wvseniorservices.gov/DocumentCenter/ProgramSpecificDocuments/tabid/92/Default.aspx</v>
      </c>
      <c r="U11" s="3"/>
    </row>
    <row r="12" spans="1:21" ht="45" x14ac:dyDescent="0.25">
      <c r="A12" s="15" t="str">
        <v>Braxton County Senior Citizens Center, Inc.</v>
      </c>
      <c r="B12" s="15" t="str">
        <v xml:space="preserve">OAA Title IIIE National Family Caregiver Support Program </v>
      </c>
      <c r="C12" s="15" t="str">
        <v>Information/Referral, Caregiver Support</v>
      </c>
      <c r="D12" s="15" t="str">
        <v>None</v>
      </c>
      <c r="E12" s="15" t="str">
        <v>None</v>
      </c>
      <c r="F12" s="15" t="str">
        <v>None</v>
      </c>
      <c r="G12" s="15" t="str">
        <v>Braxton</v>
      </c>
      <c r="H12" s="15" t="str">
        <v>*Required - Please Make a Selection*</v>
      </c>
      <c r="I12" s="15" t="str">
        <v>http://www.wvseniorservices.gov/DocumentCenter/ProgramSpecificDocuments/tabid/92/Default.aspx</v>
      </c>
      <c r="U12" s="3"/>
    </row>
    <row r="13" spans="1:21" ht="45" x14ac:dyDescent="0.25">
      <c r="A13" s="15" t="str">
        <v>Braxton County Senior Citizens Center, Inc.</v>
      </c>
      <c r="B13" s="15" t="str">
        <v xml:space="preserve">OAA Title IIIE National Family Caregiver Support Program </v>
      </c>
      <c r="C13" s="15" t="str">
        <v>Information/Referral, Caregiver Support</v>
      </c>
      <c r="D13" s="15" t="str">
        <v>None</v>
      </c>
      <c r="E13" s="15" t="str">
        <v>None</v>
      </c>
      <c r="F13" s="15" t="str">
        <v>None</v>
      </c>
      <c r="G13" s="15" t="str">
        <v>Braxton</v>
      </c>
      <c r="H13" s="15" t="str">
        <v>*Required - Please Make a Selection*</v>
      </c>
      <c r="I13" s="15" t="str">
        <v>http://www.wvseniorservices.gov/DocumentCenter/ProgramSpecificDocuments/tabid/92/Default.aspx</v>
      </c>
      <c r="U13" s="3"/>
    </row>
    <row r="14" spans="1:21" ht="75" x14ac:dyDescent="0.25">
      <c r="A14" s="15" t="str">
        <v>Braxton County Senior Citizens Center, Inc.</v>
      </c>
      <c r="B14" s="15" t="str">
        <v xml:space="preserve">OAA Title IIIE National Family Caregiver Support Program </v>
      </c>
      <c r="C14" s="15" t="str">
        <v>Caregiver Support</v>
      </c>
      <c r="D14" s="15" t="str">
        <v>Support group must target unpaid caregivers (who is the service recipient) of an at-risk, frail individual at least sixty (60) years old or an individual of any age with a written diagnosis of Alzheimer’s disease or a related dementia.</v>
      </c>
      <c r="E14" s="15" t="str">
        <v>None</v>
      </c>
      <c r="F14" s="15" t="str">
        <v>Unpaid caregiver</v>
      </c>
      <c r="G14" s="15" t="str">
        <v>Braxton</v>
      </c>
      <c r="H14" s="15" t="str">
        <v>*Required - Please Make a Selection*</v>
      </c>
      <c r="I14" s="15" t="str">
        <v>http://www.wvseniorservices.gov/DocumentCenter/ProgramSpecificDocuments/tabid/92/Default.aspx</v>
      </c>
      <c r="U14" s="3"/>
    </row>
    <row r="15" spans="1:21" ht="75" x14ac:dyDescent="0.25">
      <c r="A15" s="15" t="str">
        <v>Braxton County Senior Citizens Center, Inc.</v>
      </c>
      <c r="B15" s="15" t="str">
        <v xml:space="preserve">OAA Title IIIE Older Relative Caregivers (Grandparents and Other Elderly Relative Caregivers) </v>
      </c>
      <c r="C15" s="15" t="str">
        <v>Information/Referral, Caregiver Support</v>
      </c>
      <c r="D15" s="15" t="str">
        <v>The older relative caregiver must live with and be the primary unpaid caregiver for a child or an individual with a disability of any age; The older relative caregiver must be related to the individual they provide care for;</v>
      </c>
      <c r="E15" s="15" t="str">
        <v>None</v>
      </c>
      <c r="F15" s="15" t="str">
        <v>None</v>
      </c>
      <c r="G15" s="15" t="str">
        <v>Braxton</v>
      </c>
      <c r="H15" s="15" t="str">
        <v>*Required - Please Make a Selection*</v>
      </c>
      <c r="I15" s="15" t="str">
        <v>http://www.wvseniorservices.gov/DocumentCenter/ProgramSpecificDocuments/tabid/92/Default.aspx</v>
      </c>
      <c r="U15" s="3"/>
    </row>
    <row r="16" spans="1:21" ht="75" x14ac:dyDescent="0.25">
      <c r="A16" s="15" t="str">
        <v>Braxton County Senior Citizens Center, Inc.</v>
      </c>
      <c r="B16" s="15" t="str">
        <v xml:space="preserve">OAA Title IIIE Older Relative Caregivers (Grandparents and Other Elderly Relative Caregivers) </v>
      </c>
      <c r="C16" s="15" t="str">
        <v>Information/Referral, Caregiver Support</v>
      </c>
      <c r="D16" s="15" t="str">
        <v>The older relative caregiver must live with and be the primary unpaid caregiver for a child or an individual with a disability of any age; The older relative caregiver must be related to the individual they provide care for;</v>
      </c>
      <c r="E16" s="15" t="str">
        <v>None</v>
      </c>
      <c r="F16" s="15" t="str">
        <v>None</v>
      </c>
      <c r="G16" s="15" t="str">
        <v>Braxton</v>
      </c>
      <c r="H16" s="15" t="str">
        <v>*Required - Please Make a Selection*</v>
      </c>
      <c r="I16" s="15" t="str">
        <v>http://www.wvseniorservices.gov/DocumentCenter/ProgramSpecificDocuments/tabid/92/Default.aspx</v>
      </c>
      <c r="U16" s="3"/>
    </row>
    <row r="17" spans="1:21" ht="105" x14ac:dyDescent="0.25">
      <c r="A17" s="15" t="str">
        <v>Braxton County Senior Citizens Center, Inc.</v>
      </c>
      <c r="B17" s="15" t="str">
        <v xml:space="preserve">OAA Title IIIE Older Relative Caregivers (Grandparents and Other Elderly Relative Caregivers) </v>
      </c>
      <c r="C17" s="15" t="str">
        <v>Caregiver Support</v>
      </c>
      <c r="D1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7" s="15" t="str">
        <v>None</v>
      </c>
      <c r="F17" s="15" t="str">
        <v>None</v>
      </c>
      <c r="G17" s="15" t="str">
        <v>Braxton</v>
      </c>
      <c r="H17" s="15" t="str">
        <v>*Required - Please Make a Selection*</v>
      </c>
      <c r="I17" s="15" t="str">
        <v>http://www.wvseniorservices.gov/DocumentCenter/ProgramSpecificDocuments/tabid/92/Default.aspx</v>
      </c>
      <c r="U17" s="3"/>
    </row>
    <row r="18" spans="1:21" ht="105" x14ac:dyDescent="0.25">
      <c r="A18" s="15" t="str">
        <v>CASE WV Aging Program (Mercer County)</v>
      </c>
      <c r="B18" s="15" t="str">
        <v>FAIR RESPITE CONGREGATE SERVICES (includes LIFE FAIR SERVICES)</v>
      </c>
      <c r="C18" s="15" t="str">
        <v>Respite</v>
      </c>
      <c r="D18" s="15" t="str">
        <v>Care recipient must have a written diagnosis of Alzheimer's disease or a related dementia</v>
      </c>
      <c r="E1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8" s="15" t="str">
        <v>Caregiver must be unpaid. The fee for FAIR services depends on the income of the person with dementia or, if married, the combined income of the care receiver and spouse.</v>
      </c>
      <c r="G18" s="15" t="str">
        <v>Mercer</v>
      </c>
      <c r="H18" s="15" t="str">
        <v>*Required - Please Make a Selection*</v>
      </c>
      <c r="I18" s="15" t="str">
        <v>http://www.wvseniorservices.gov/HelpatHome/FAIRFamilyAlzheimersInHomeRespite/tabid/75/Default.aspx</v>
      </c>
      <c r="U18" s="3"/>
    </row>
    <row r="19" spans="1:21" ht="105" x14ac:dyDescent="0.25">
      <c r="A19" s="15" t="str">
        <v>CASE WV Aging Program (Mercer County)</v>
      </c>
      <c r="B19" s="15" t="str">
        <v>FAIR RESPITE IN-HOME SERVICES (includes LIFE FAIR SERVICES)</v>
      </c>
      <c r="C19" s="15" t="str">
        <v>Respite</v>
      </c>
      <c r="D19" s="15" t="str">
        <v>Care recipient must have a written diagnosis of Alzheimer's disease or a related dementia</v>
      </c>
      <c r="E1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9" s="15" t="str">
        <v>Caregiver must be unpaid. The fee for FAIR services depends on the income of the person with dementia or, if married, the combined income of the care receiver and spouse.</v>
      </c>
      <c r="G19" s="15" t="str">
        <v>Mercer</v>
      </c>
      <c r="H19" s="15" t="str">
        <v>*Required - Please Make a Selection*</v>
      </c>
      <c r="I19" s="15" t="str">
        <v>http://www.wvseniorservices.gov/HelpatHome/FAIRFamilyAlzheimersInHomeRespite/tabid/75/Default.aspx</v>
      </c>
      <c r="U19" s="3"/>
    </row>
    <row r="20" spans="1:21" ht="180" x14ac:dyDescent="0.25">
      <c r="A20" s="15" t="str">
        <v>CASE WV Aging Program (Mercer County)</v>
      </c>
      <c r="B20" s="15" t="str">
        <v xml:space="preserve">OAA Title IIIE National Family Caregiver Support Program </v>
      </c>
      <c r="C20" s="15" t="str">
        <v>Respite</v>
      </c>
      <c r="D20" s="15" t="str">
        <v>There must be an unpaid caregiver (who is the service recipient) of an at-risk, frail individual at least sixty (60) years old or an individual of any age with a written diagnosis of Alzheimer’s disease or a related dementia.</v>
      </c>
      <c r="E2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20" s="15" t="str">
        <v>Mercer</v>
      </c>
      <c r="H20" s="15" t="str">
        <v>*Required - Please Make a Selection*</v>
      </c>
      <c r="I20" s="15" t="str">
        <v>http://www.wvseniorservices.gov/DocumentCenter/ProgramSpecificDocuments/tabid/92/Default.aspx</v>
      </c>
      <c r="U20" s="3"/>
    </row>
    <row r="21" spans="1:21" ht="180" x14ac:dyDescent="0.25">
      <c r="A21" s="15" t="str">
        <v>CASE WV Aging Program (Mercer County)</v>
      </c>
      <c r="B21" s="15" t="str">
        <v xml:space="preserve">OAA Title IIIE National Family Caregiver Support Program </v>
      </c>
      <c r="C21" s="15" t="str">
        <v>Respite</v>
      </c>
      <c r="D21" s="15" t="str">
        <v>There must be an unpaid caregiver (who is the service recipient) of an at-risk, frail individual at least sixty (60) years old or an individual of any age with a written diagnosis of Alzheimer’s disease or a related dementia.</v>
      </c>
      <c r="E2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1" s="15" t="str">
        <v>In the case of a caregiver service, the income level will be based on the care receiver’s income (the at-risk, frail individual at least sixty (60) years old or an individual of any age with a written diagnosis of Alzheimer’s disease or a related dementia).</v>
      </c>
      <c r="G21" s="15" t="str">
        <v>Mercer</v>
      </c>
      <c r="H21" s="15" t="str">
        <v>*Required - Please Make a Selection*</v>
      </c>
      <c r="I21" s="15" t="str">
        <v>http://www.wvseniorservices.gov/DocumentCenter/ProgramSpecificDocuments/tabid/92/Default.aspx</v>
      </c>
      <c r="U21" s="3"/>
    </row>
    <row r="22" spans="1:21" ht="75" x14ac:dyDescent="0.25">
      <c r="A22" s="15" t="str">
        <v>CASE WV Aging Program (Mercer County)</v>
      </c>
      <c r="B22" s="15" t="str">
        <v xml:space="preserve">OAA Title IIIE National Family Caregiver Support Program </v>
      </c>
      <c r="C22" s="15" t="str">
        <v>Training/Education, Caregiver Support</v>
      </c>
      <c r="D22" s="15" t="str">
        <v>There must be an unpaid caregiver (who is the service recipient) of an at-risk, frail individual at least sixty (60) years old or an individual of any age with a written diagnosis of Alzheimer’s disease or a related dementia.</v>
      </c>
      <c r="E22" s="15" t="str">
        <v>None</v>
      </c>
      <c r="F22" s="15" t="str">
        <v>Unpaid caregiver</v>
      </c>
      <c r="G22" s="15" t="str">
        <v>Mercer</v>
      </c>
      <c r="H22" s="15" t="str">
        <v>*Required - Please Make a Selection*</v>
      </c>
      <c r="I22" s="15" t="str">
        <v>http://www.wvseniorservices.gov/DocumentCenter/ProgramSpecificDocuments/tabid/92/Default.aspx</v>
      </c>
      <c r="U22" s="3"/>
    </row>
    <row r="23" spans="1:21" ht="45" x14ac:dyDescent="0.25">
      <c r="A23" s="15" t="str">
        <v>CASE WV Aging Program (Mercer County)</v>
      </c>
      <c r="B23" s="15" t="str">
        <v xml:space="preserve">OAA Title IIIE National Family Caregiver Support Program </v>
      </c>
      <c r="C23" s="15" t="str">
        <v>Information/Referral, Caregiver Support</v>
      </c>
      <c r="D23" s="15" t="str">
        <v>None</v>
      </c>
      <c r="E23" s="15" t="str">
        <v>None</v>
      </c>
      <c r="F23" s="15" t="str">
        <v>None</v>
      </c>
      <c r="G23" s="15" t="str">
        <v>Mercer</v>
      </c>
      <c r="H23" s="15" t="str">
        <v>*Required - Please Make a Selection*</v>
      </c>
      <c r="I23" s="15" t="str">
        <v>http://www.wvseniorservices.gov/DocumentCenter/ProgramSpecificDocuments/tabid/92/Default.aspx</v>
      </c>
      <c r="U23" s="3"/>
    </row>
    <row r="24" spans="1:21" ht="45" x14ac:dyDescent="0.25">
      <c r="A24" s="15" t="str">
        <v>CASE WV Aging Program (Mercer County)</v>
      </c>
      <c r="B24" s="15" t="str">
        <v xml:space="preserve">OAA Title IIIE National Family Caregiver Support Program </v>
      </c>
      <c r="C24" s="15" t="str">
        <v>Information/Referral, Caregiver Support</v>
      </c>
      <c r="D24" s="15" t="str">
        <v>None</v>
      </c>
      <c r="E24" s="15" t="str">
        <v>None</v>
      </c>
      <c r="F24" s="15" t="str">
        <v>None</v>
      </c>
      <c r="G24" s="15" t="str">
        <v>Mercer</v>
      </c>
      <c r="H24" s="15" t="str">
        <v>*Required - Please Make a Selection*</v>
      </c>
      <c r="I24" s="15" t="str">
        <v>http://www.wvseniorservices.gov/DocumentCenter/ProgramSpecificDocuments/tabid/92/Default.aspx</v>
      </c>
      <c r="U24" s="3"/>
    </row>
    <row r="25" spans="1:21" ht="75" x14ac:dyDescent="0.25">
      <c r="A25" s="15" t="str">
        <v>CASE WV Aging Program (Mercer County)</v>
      </c>
      <c r="B25" s="15" t="str">
        <v xml:space="preserve">OAA Title IIIE National Family Caregiver Support Program </v>
      </c>
      <c r="C25" s="15" t="str">
        <v>Caregiver Support</v>
      </c>
      <c r="D25" s="15" t="str">
        <v>Support group must target unpaid caregivers (who is the service recipient) of an at-risk, frail individual at least sixty (60) years old or an individual of any age with a written diagnosis of Alzheimer’s disease or a related dementia.</v>
      </c>
      <c r="E25" s="15" t="str">
        <v>None</v>
      </c>
      <c r="F25" s="15" t="str">
        <v>Unpaid caregiver</v>
      </c>
      <c r="G25" s="15" t="str">
        <v>Mercer</v>
      </c>
      <c r="H25" s="15" t="str">
        <v>*Required - Please Make a Selection*</v>
      </c>
      <c r="I25" s="15" t="str">
        <v>http://www.wvseniorservices.gov/DocumentCenter/ProgramSpecificDocuments/tabid/92/Default.aspx</v>
      </c>
      <c r="U25" s="3"/>
    </row>
    <row r="26" spans="1:21" ht="75" x14ac:dyDescent="0.25">
      <c r="A26" s="15" t="str">
        <v>CASE WV Aging Program (Mercer County)</v>
      </c>
      <c r="B26" s="15" t="str">
        <v xml:space="preserve">OAA Title IIIE Older Relative Caregivers (Grandparents and Other Elderly Relative Caregivers) </v>
      </c>
      <c r="C26" s="15" t="str">
        <v>Information/Referral, Caregiver Support</v>
      </c>
      <c r="D26" s="15" t="str">
        <v>The older relative caregiver must live with and be the primary unpaid caregiver for a child or an individual with a disability of any age; The older relative caregiver must be related to the individual they provide care for;</v>
      </c>
      <c r="E26" s="15" t="str">
        <v>None</v>
      </c>
      <c r="F26" s="15" t="str">
        <v>None</v>
      </c>
      <c r="G26" s="15" t="str">
        <v>Mercer</v>
      </c>
      <c r="H26" s="15" t="str">
        <v>*Required - Please Make a Selection*</v>
      </c>
      <c r="I26" s="15" t="str">
        <v>http://www.wvseniorservices.gov/DocumentCenter/ProgramSpecificDocuments/tabid/92/Default.aspx</v>
      </c>
      <c r="U26" s="3"/>
    </row>
    <row r="27" spans="1:21" ht="75" x14ac:dyDescent="0.25">
      <c r="A27" s="15" t="str">
        <v>CASE WV Aging Program (Mercer County)</v>
      </c>
      <c r="B27" s="15" t="str">
        <v xml:space="preserve">OAA Title IIIE Older Relative Caregivers (Grandparents and Other Elderly Relative Caregivers) </v>
      </c>
      <c r="C27" s="15" t="str">
        <v>Information/Referral, Caregiver Support</v>
      </c>
      <c r="D27" s="15" t="str">
        <v>The older relative caregiver must live with and be the primary unpaid caregiver for a child or an individual with a disability of any age; The older relative caregiver must be related to the individual they provide care for;</v>
      </c>
      <c r="E27" s="15" t="str">
        <v>None</v>
      </c>
      <c r="F27" s="15" t="str">
        <v>None</v>
      </c>
      <c r="G27" s="15" t="str">
        <v>Mercer</v>
      </c>
      <c r="H27" s="15" t="str">
        <v>*Required - Please Make a Selection*</v>
      </c>
      <c r="I27" s="15" t="str">
        <v>http://www.wvseniorservices.gov/DocumentCenter/ProgramSpecificDocuments/tabid/92/Default.aspx</v>
      </c>
      <c r="U27" s="3"/>
    </row>
    <row r="28" spans="1:21" ht="105" x14ac:dyDescent="0.25">
      <c r="A28" s="15" t="str">
        <v>CASE WV Aging Program (Mercer County)</v>
      </c>
      <c r="B28" s="15" t="str">
        <v xml:space="preserve">OAA Title IIIE Older Relative Caregivers (Grandparents and Other Elderly Relative Caregivers) </v>
      </c>
      <c r="C28" s="15" t="str">
        <v>Caregiver Support</v>
      </c>
      <c r="D2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8" s="15" t="str">
        <v>None</v>
      </c>
      <c r="F28" s="15" t="str">
        <v>None</v>
      </c>
      <c r="G28" s="15" t="str">
        <v>Mercer</v>
      </c>
      <c r="H28" s="15" t="str">
        <v>*Required - Please Make a Selection*</v>
      </c>
      <c r="I28" s="15" t="str">
        <v>http://www.wvseniorservices.gov/DocumentCenter/ProgramSpecificDocuments/tabid/92/Default.aspx</v>
      </c>
      <c r="U28" s="3"/>
    </row>
    <row r="29" spans="1:21" ht="105" x14ac:dyDescent="0.25">
      <c r="A29" s="15" t="str">
        <v>Council on Aging (Wyoming County)</v>
      </c>
      <c r="B29" s="15" t="str">
        <v>FAIR RESPITE CONGREGATE SERVICES (includes LIFE FAIR SERVICES)</v>
      </c>
      <c r="C29" s="15" t="str">
        <v>Respite</v>
      </c>
      <c r="D29" s="15" t="str">
        <v>Care recipient must have a written diagnosis of Alzheimer's disease or a related dementia</v>
      </c>
      <c r="E2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9" s="15" t="str">
        <v>Caregiver must be unpaid. The fee for FAIR services depends on the income of the person with dementia or, if married, the combined income of the care receiver and spouse.</v>
      </c>
      <c r="G29" s="15" t="str">
        <v>Wyoming</v>
      </c>
      <c r="H29" s="15" t="str">
        <v>*Required - Please Make a Selection*</v>
      </c>
      <c r="I29" s="15" t="str">
        <v>http://www.wvseniorservices.gov/HelpatHome/FAIRFamilyAlzheimersInHomeRespite/tabid/75/Default.aspx</v>
      </c>
      <c r="U29" s="3"/>
    </row>
    <row r="30" spans="1:21" ht="105" x14ac:dyDescent="0.25">
      <c r="A30" s="15" t="str">
        <v>Council on Aging (Wyoming County)</v>
      </c>
      <c r="B30" s="15" t="str">
        <v>FAIR RESPITE IN-HOME SERVICES (includes LIFE FAIR SERVICES)</v>
      </c>
      <c r="C30" s="15" t="str">
        <v>Respite</v>
      </c>
      <c r="D30" s="15" t="str">
        <v>Care recipient must have a written diagnosis of Alzheimer's disease or a related dementia</v>
      </c>
      <c r="E30"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0" s="15" t="str">
        <v>Caregiver must be unpaid. The fee for FAIR services depends on the income of the person with dementia or, if married, the combined income of the care receiver and spouse.</v>
      </c>
      <c r="G30" s="15" t="str">
        <v>Wyoming</v>
      </c>
      <c r="H30" s="15" t="str">
        <v>*Required - Please Make a Selection*</v>
      </c>
      <c r="I30" s="15" t="str">
        <v>http://www.wvseniorservices.gov/HelpatHome/FAIRFamilyAlzheimersInHomeRespite/tabid/75/Default.aspx</v>
      </c>
      <c r="U30" s="3"/>
    </row>
    <row r="31" spans="1:21" ht="180" x14ac:dyDescent="0.25">
      <c r="A31" s="15" t="str">
        <v>Council on Aging (Wyoming County)</v>
      </c>
      <c r="B31" s="15" t="str">
        <v xml:space="preserve">OAA Title IIIE National Family Caregiver Support Program </v>
      </c>
      <c r="C31" s="15" t="str">
        <v>Respite</v>
      </c>
      <c r="D31" s="15" t="str">
        <v>There must be an unpaid caregiver (who is the service recipient) of an at-risk, frail individual at least sixty (60) years old or an individual of any age with a written diagnosis of Alzheimer’s disease or a related dementia.</v>
      </c>
      <c r="E3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1"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1" s="15" t="str">
        <v>Wyoming</v>
      </c>
      <c r="H31" s="15" t="str">
        <v>*Required - Please Make a Selection*</v>
      </c>
      <c r="I31" s="15" t="str">
        <v>http://www.wvseniorservices.gov/DocumentCenter/ProgramSpecificDocuments/tabid/92/Default.aspx</v>
      </c>
      <c r="U31" s="3"/>
    </row>
    <row r="32" spans="1:21" ht="180" x14ac:dyDescent="0.25">
      <c r="A32" s="15" t="str">
        <v>Council on Aging (Wyoming County)</v>
      </c>
      <c r="B32" s="15" t="str">
        <v xml:space="preserve">OAA Title IIIE National Family Caregiver Support Program </v>
      </c>
      <c r="C32" s="15" t="str">
        <v>Respite</v>
      </c>
      <c r="D32" s="15" t="str">
        <v>There must be an unpaid caregiver (who is the service recipient) of an at-risk, frail individual at least sixty (60) years old or an individual of any age with a written diagnosis of Alzheimer’s disease or a related dementia.</v>
      </c>
      <c r="E3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2" s="15" t="str">
        <v>In the case of a caregiver service, the income level will be based on the care receiver’s income (the at-risk, frail individual at least sixty (60) years old or an individual of any age with a written diagnosis of Alzheimer’s disease or a related dementia).</v>
      </c>
      <c r="G32" s="15" t="str">
        <v>Wyoming</v>
      </c>
      <c r="H32" s="15" t="str">
        <v>*Required - Please Make a Selection*</v>
      </c>
      <c r="I32" s="15" t="str">
        <v>http://www.wvseniorservices.gov/DocumentCenter/ProgramSpecificDocuments/tabid/92/Default.aspx</v>
      </c>
      <c r="U32" s="3"/>
    </row>
    <row r="33" spans="1:21" ht="75" x14ac:dyDescent="0.25">
      <c r="A33" s="15" t="str">
        <v>Council on Aging (Wyoming County)</v>
      </c>
      <c r="B33" s="15" t="str">
        <v xml:space="preserve">OAA Title IIIE National Family Caregiver Support Program </v>
      </c>
      <c r="C33" s="15" t="str">
        <v>Training/Education, Caregiver Support</v>
      </c>
      <c r="D33" s="15" t="str">
        <v>There must be an unpaid caregiver (who is the service recipient) of an at-risk, frail individual at least sixty (60) years old or an individual of any age with a written diagnosis of Alzheimer’s disease or a related dementia.</v>
      </c>
      <c r="E33" s="15" t="str">
        <v>None</v>
      </c>
      <c r="F33" s="15" t="str">
        <v>Unpaid caregiver</v>
      </c>
      <c r="G33" s="15" t="str">
        <v>Wyoming</v>
      </c>
      <c r="H33" s="15" t="str">
        <v>*Required - Please Make a Selection*</v>
      </c>
      <c r="I33" s="15" t="str">
        <v>http://www.wvseniorservices.gov/DocumentCenter/ProgramSpecificDocuments/tabid/92/Default.aspx</v>
      </c>
      <c r="U33" s="3"/>
    </row>
    <row r="34" spans="1:21" ht="45" x14ac:dyDescent="0.25">
      <c r="A34" s="15" t="str">
        <v>Council on Aging (Wyoming County)</v>
      </c>
      <c r="B34" s="15" t="str">
        <v xml:space="preserve">OAA Title IIIE National Family Caregiver Support Program </v>
      </c>
      <c r="C34" s="15" t="str">
        <v>Information/Referral, Caregiver Support</v>
      </c>
      <c r="D34" s="15" t="str">
        <v>None</v>
      </c>
      <c r="E34" s="15" t="str">
        <v>None</v>
      </c>
      <c r="F34" s="15" t="str">
        <v>None</v>
      </c>
      <c r="G34" s="15" t="str">
        <v>Wyoming</v>
      </c>
      <c r="H34" s="15" t="str">
        <v>*Required - Please Make a Selection*</v>
      </c>
      <c r="I34" s="15" t="str">
        <v>http://www.wvseniorservices.gov/DocumentCenter/ProgramSpecificDocuments/tabid/92/Default.aspx</v>
      </c>
      <c r="U34" s="3"/>
    </row>
    <row r="35" spans="1:21" ht="45" x14ac:dyDescent="0.25">
      <c r="A35" s="15" t="str">
        <v>Council on Aging (Wyoming County)</v>
      </c>
      <c r="B35" s="15" t="str">
        <v xml:space="preserve">OAA Title IIIE National Family Caregiver Support Program </v>
      </c>
      <c r="C35" s="15" t="str">
        <v>Information/Referral, Caregiver Support</v>
      </c>
      <c r="D35" s="15" t="str">
        <v>None</v>
      </c>
      <c r="E35" s="15" t="str">
        <v>None</v>
      </c>
      <c r="F35" s="15" t="str">
        <v>None</v>
      </c>
      <c r="G35" s="15" t="str">
        <v>Wyoming</v>
      </c>
      <c r="H35" s="15" t="str">
        <v>*Required - Please Make a Selection*</v>
      </c>
      <c r="I35" s="15" t="str">
        <v>http://www.wvseniorservices.gov/DocumentCenter/ProgramSpecificDocuments/tabid/92/Default.aspx</v>
      </c>
      <c r="U35" s="3"/>
    </row>
    <row r="36" spans="1:21" ht="75" x14ac:dyDescent="0.25">
      <c r="A36" s="15" t="str">
        <v>Council on Aging (Wyoming County)</v>
      </c>
      <c r="B36" s="15" t="str">
        <v xml:space="preserve">OAA Title IIIE National Family Caregiver Support Program </v>
      </c>
      <c r="C36" s="15" t="str">
        <v>Caregiver Support</v>
      </c>
      <c r="D36" s="15" t="str">
        <v>Support group must target unpaid caregivers (who is the service recipient) of an at-risk, frail individual at least sixty (60) years old or an individual of any age with a written diagnosis of Alzheimer’s disease or a related dementia.</v>
      </c>
      <c r="E36" s="15" t="str">
        <v>None</v>
      </c>
      <c r="F36" s="15" t="str">
        <v>Unpaid caregiver</v>
      </c>
      <c r="G36" s="15" t="str">
        <v>Wyoming</v>
      </c>
      <c r="H36" s="15" t="str">
        <v>*Required - Please Make a Selection*</v>
      </c>
      <c r="I36" s="15" t="str">
        <v>http://www.wvseniorservices.gov/DocumentCenter/ProgramSpecificDocuments/tabid/92/Default.aspx</v>
      </c>
      <c r="U36" s="3"/>
    </row>
    <row r="37" spans="1:21" ht="75" x14ac:dyDescent="0.25">
      <c r="A37" s="15" t="str">
        <v>Council on Aging (Wyoming County)</v>
      </c>
      <c r="B37" s="15" t="str">
        <v xml:space="preserve">OAA Title IIIE Older Relative Caregivers (Grandparents and Other Elderly Relative Caregivers) </v>
      </c>
      <c r="C37" s="15" t="str">
        <v>Information/Referral, Caregiver Support</v>
      </c>
      <c r="D37" s="15" t="str">
        <v>The older relative caregiver must live with and be the primary unpaid caregiver for a child or an individual with a disability of any age; The older relative caregiver must be related to the individual they provide care for;</v>
      </c>
      <c r="E37" s="15" t="str">
        <v>None</v>
      </c>
      <c r="F37" s="15" t="str">
        <v>None</v>
      </c>
      <c r="G37" s="15" t="str">
        <v>Wyoming</v>
      </c>
      <c r="H37" s="15" t="str">
        <v>*Required - Please Make a Selection*</v>
      </c>
      <c r="I37" s="15" t="str">
        <v>http://www.wvseniorservices.gov/DocumentCenter/ProgramSpecificDocuments/tabid/92/Default.aspx</v>
      </c>
      <c r="U37" s="3"/>
    </row>
    <row r="38" spans="1:21" ht="75" x14ac:dyDescent="0.25">
      <c r="A38" s="15" t="str">
        <v>Council on Aging (Wyoming County)</v>
      </c>
      <c r="B38" s="15" t="str">
        <v xml:space="preserve">OAA Title IIIE Older Relative Caregivers (Grandparents and Other Elderly Relative Caregivers) </v>
      </c>
      <c r="C38" s="15" t="str">
        <v>Information/Referral, Caregiver Support</v>
      </c>
      <c r="D38" s="15" t="str">
        <v>The older relative caregiver must live with and be the primary unpaid caregiver for a child or an individual with a disability of any age; The older relative caregiver must be related to the individual they provide care for;</v>
      </c>
      <c r="E38" s="15" t="str">
        <v>None</v>
      </c>
      <c r="F38" s="15" t="str">
        <v>None</v>
      </c>
      <c r="G38" s="15" t="str">
        <v>Wyoming</v>
      </c>
      <c r="H38" s="15" t="str">
        <v>*Required - Please Make a Selection*</v>
      </c>
      <c r="I38" s="15" t="str">
        <v>http://www.wvseniorservices.gov/DocumentCenter/ProgramSpecificDocuments/tabid/92/Default.aspx</v>
      </c>
      <c r="U38" s="3"/>
    </row>
    <row r="39" spans="1:21" ht="105" x14ac:dyDescent="0.25">
      <c r="A39" s="15" t="str">
        <v>Council on Aging (Wyoming County)</v>
      </c>
      <c r="B39" s="15" t="str">
        <v xml:space="preserve">OAA Title IIIE Older Relative Caregivers (Grandparents and Other Elderly Relative Caregivers) </v>
      </c>
      <c r="C39" s="15" t="str">
        <v>Caregiver Support</v>
      </c>
      <c r="D39"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9" s="15" t="str">
        <v>None</v>
      </c>
      <c r="F39" s="15" t="str">
        <v>None</v>
      </c>
      <c r="G39" s="15" t="str">
        <v>Wyoming</v>
      </c>
      <c r="H39" s="15" t="str">
        <v>*Required - Please Make a Selection*</v>
      </c>
      <c r="I39" s="15" t="str">
        <v>http://www.wvseniorservices.gov/DocumentCenter/ProgramSpecificDocuments/tabid/92/Default.aspx</v>
      </c>
      <c r="U39" s="3"/>
    </row>
    <row r="40" spans="1:21" ht="105" x14ac:dyDescent="0.25">
      <c r="A40" s="15" t="str">
        <v>Fayette County Senior Program (administered by Putnam Aging Services)</v>
      </c>
      <c r="B40" s="15" t="str">
        <v>FAIR RESPITE CONGREGATE SERVICES (includes LIFE FAIR SERVICES)</v>
      </c>
      <c r="C40" s="15" t="str">
        <v>Respite</v>
      </c>
      <c r="D40" s="15" t="str">
        <v>Care recipient must have a written diagnosis of Alzheimer's disease or a related dementia</v>
      </c>
      <c r="E40"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0" s="15" t="str">
        <v>Caregiver must be unpaid. The fee for FAIR services depends on the income of the person with dementia or, if married, the combined income of the care receiver and spouse.</v>
      </c>
      <c r="G40" s="15" t="str">
        <v>Fayette</v>
      </c>
      <c r="H40" s="15" t="str">
        <v>*Required - Please Make a Selection*</v>
      </c>
      <c r="I40" s="15" t="str">
        <v>http://www.wvseniorservices.gov/HelpatHome/FAIRFamilyAlzheimersInHomeRespite/tabid/75/Default.aspx</v>
      </c>
      <c r="U40" s="3"/>
    </row>
    <row r="41" spans="1:21" ht="105" x14ac:dyDescent="0.25">
      <c r="A41" s="15" t="str">
        <v>Fayette County Senior Program (administered by Putnam Aging Services)</v>
      </c>
      <c r="B41" s="15" t="str">
        <v>FAIR RESPITE IN-HOME SERVICES (includes LIFE FAIR SERVICES)</v>
      </c>
      <c r="C41" s="15" t="str">
        <v>Respite</v>
      </c>
      <c r="D41" s="15" t="str">
        <v>Care recipient must have a written diagnosis of Alzheimer's disease or a related dementia</v>
      </c>
      <c r="E4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1" s="15" t="str">
        <v>Caregiver must be unpaid. The fee for FAIR services depends on the income of the person with dementia or, if married, the combined income of the care receiver and spouse.</v>
      </c>
      <c r="G41" s="15" t="str">
        <v>Fayette</v>
      </c>
      <c r="H41" s="15" t="str">
        <v>*Required - Please Make a Selection*</v>
      </c>
      <c r="I41" s="15" t="str">
        <v>http://www.wvseniorservices.gov/HelpatHome/FAIRFamilyAlzheimersInHomeRespite/tabid/75/Default.aspx</v>
      </c>
      <c r="U41" s="3"/>
    </row>
    <row r="42" spans="1:21" ht="180" x14ac:dyDescent="0.25">
      <c r="A42" s="15" t="str">
        <v>Fayette County Senior Program (administered by Putnam Aging Services)</v>
      </c>
      <c r="B42" s="15" t="str">
        <v xml:space="preserve">OAA Title IIIE National Family Caregiver Support Program </v>
      </c>
      <c r="C42" s="15" t="str">
        <v>Respite</v>
      </c>
      <c r="D42" s="15" t="str">
        <v>There must be an unpaid caregiver (who is the service recipient) of an at-risk, frail individual at least sixty (60) years old or an individual of any age with a written diagnosis of Alzheimer’s disease or a related dementia.</v>
      </c>
      <c r="E4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2"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42" s="15" t="str">
        <v>Fayette</v>
      </c>
      <c r="H42" s="15" t="str">
        <v>*Required - Please Make a Selection*</v>
      </c>
      <c r="I42" s="15" t="str">
        <v>http://www.wvseniorservices.gov/DocumentCenter/ProgramSpecificDocuments/tabid/92/Default.aspx</v>
      </c>
      <c r="U42" s="3"/>
    </row>
    <row r="43" spans="1:21" ht="180" x14ac:dyDescent="0.25">
      <c r="A43" s="15" t="str">
        <v>Fayette County Senior Program (administered by Putnam Aging Services)</v>
      </c>
      <c r="B43" s="15" t="str">
        <v xml:space="preserve">OAA Title IIIE National Family Caregiver Support Program </v>
      </c>
      <c r="C43" s="15" t="str">
        <v>Respite</v>
      </c>
      <c r="D43" s="15" t="str">
        <v>There must be an unpaid caregiver (who is the service recipient) of an at-risk, frail individual at least sixty (60) years old or an individual of any age with a written diagnosis of Alzheimer’s disease or a related dementia.</v>
      </c>
      <c r="E4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3" s="15" t="str">
        <v>In the case of a caregiver service, the income level will be based on the care receiver’s income (the at-risk, frail individual at least sixty (60) years old or an individual of any age with a written diagnosis of Alzheimer’s disease or a related dementia).</v>
      </c>
      <c r="G43" s="15" t="str">
        <v>Fayette</v>
      </c>
      <c r="H43" s="15" t="str">
        <v>*Required - Please Make a Selection*</v>
      </c>
      <c r="I43" s="15" t="str">
        <v>http://www.wvseniorservices.gov/DocumentCenter/ProgramSpecificDocuments/tabid/92/Default.aspx</v>
      </c>
      <c r="U43" s="3"/>
    </row>
    <row r="44" spans="1:21" ht="90" x14ac:dyDescent="0.25">
      <c r="A44" s="15" t="str">
        <v>Fayette County Senior Program (administered by Putnam Aging Services)</v>
      </c>
      <c r="B44" s="15" t="str">
        <v xml:space="preserve">OAA Title IIIE National Family Caregiver Support Program </v>
      </c>
      <c r="C44" s="15" t="str">
        <v>Training/Education, Caregiver Support</v>
      </c>
      <c r="D44" s="15" t="str">
        <v>There must be an unpaid caregiver (who is the service recipient) of an at-risk, frail individual at least sixty (60) years old or an individual of any age with a written diagnosis of Alzheimer’s disease or a related dementia.</v>
      </c>
      <c r="E44" s="15" t="str">
        <v>None</v>
      </c>
      <c r="F44" s="15" t="str">
        <v>Unpaid caregiver</v>
      </c>
      <c r="G44" s="15" t="str">
        <v>Fayette</v>
      </c>
      <c r="H44" s="15" t="str">
        <v>*Required - Please Make a Selection*</v>
      </c>
      <c r="I44" s="15" t="str">
        <v>http://www.wvseniorservices.gov/DocumentCenter/ProgramSpecificDocuments/tabid/92/Default.aspx</v>
      </c>
      <c r="U44" s="3"/>
    </row>
    <row r="45" spans="1:21" ht="90" x14ac:dyDescent="0.25">
      <c r="A45" s="15" t="str">
        <v>Fayette County Senior Program (administered by Putnam Aging Services)</v>
      </c>
      <c r="B45" s="15" t="str">
        <v xml:space="preserve">OAA Title IIIE National Family Caregiver Support Program </v>
      </c>
      <c r="C45" s="15" t="str">
        <v>Information/Referral, Caregiver Support</v>
      </c>
      <c r="D45" s="15" t="str">
        <v>None</v>
      </c>
      <c r="E45" s="15" t="str">
        <v>None</v>
      </c>
      <c r="F45" s="15" t="str">
        <v>None</v>
      </c>
      <c r="G45" s="15" t="str">
        <v>Fayette</v>
      </c>
      <c r="H45" s="15" t="str">
        <v>*Required - Please Make a Selection*</v>
      </c>
      <c r="I45" s="15" t="str">
        <v>http://www.wvseniorservices.gov/DocumentCenter/ProgramSpecificDocuments/tabid/92/Default.aspx</v>
      </c>
      <c r="U45" s="3"/>
    </row>
    <row r="46" spans="1:21" ht="90" x14ac:dyDescent="0.25">
      <c r="A46" s="15" t="str">
        <v>Fayette County Senior Program (administered by Putnam Aging Services)</v>
      </c>
      <c r="B46" s="15" t="str">
        <v xml:space="preserve">OAA Title IIIE National Family Caregiver Support Program </v>
      </c>
      <c r="C46" s="15" t="str">
        <v>Information/Referral, Caregiver Support</v>
      </c>
      <c r="D46" s="15" t="str">
        <v>None</v>
      </c>
      <c r="E46" s="15" t="str">
        <v>None</v>
      </c>
      <c r="F46" s="15" t="str">
        <v>None</v>
      </c>
      <c r="G46" s="15" t="str">
        <v>Fayette</v>
      </c>
      <c r="H46" s="15" t="str">
        <v>*Required - Please Make a Selection*</v>
      </c>
      <c r="I46" s="15" t="str">
        <v>http://www.wvseniorservices.gov/DocumentCenter/ProgramSpecificDocuments/tabid/92/Default.aspx</v>
      </c>
      <c r="U46" s="3"/>
    </row>
    <row r="47" spans="1:21" ht="90" x14ac:dyDescent="0.25">
      <c r="A47" s="15" t="str">
        <v>Fayette County Senior Program (administered by Putnam Aging Services)</v>
      </c>
      <c r="B47" s="15" t="str">
        <v xml:space="preserve">OAA Title IIIE National Family Caregiver Support Program </v>
      </c>
      <c r="C47" s="15" t="str">
        <v>Caregiver Support</v>
      </c>
      <c r="D47" s="15" t="str">
        <v>Support group must target unpaid caregivers (who is the service recipient) of an at-risk, frail individual at least sixty (60) years old or an individual of any age with a written diagnosis of Alzheimer’s disease or a related dementia.</v>
      </c>
      <c r="E47" s="15" t="str">
        <v>None</v>
      </c>
      <c r="F47" s="15" t="str">
        <v>Unpaid caregiver</v>
      </c>
      <c r="G47" s="15" t="str">
        <v>Fayette</v>
      </c>
      <c r="H47" s="15" t="str">
        <v>*Required - Please Make a Selection*</v>
      </c>
      <c r="I47" s="15" t="str">
        <v>http://www.wvseniorservices.gov/DocumentCenter/ProgramSpecificDocuments/tabid/92/Default.aspx</v>
      </c>
      <c r="U47" s="3"/>
    </row>
    <row r="48" spans="1:21" ht="90" x14ac:dyDescent="0.25">
      <c r="A48" s="15" t="str">
        <v>Fayette County Senior Program (administered by Putnam Aging Services)</v>
      </c>
      <c r="B48" s="15" t="str">
        <v xml:space="preserve">OAA Title IIIE Older Relative Caregivers (Grandparents and Other Elderly Relative Caregivers) </v>
      </c>
      <c r="C48" s="15" t="str">
        <v>Information/Referral, Caregiver Support</v>
      </c>
      <c r="D48" s="15" t="str">
        <v>The older relative caregiver must live with and be the primary unpaid caregiver for a child or an individual with a disability of any age; The older relative caregiver must be related to the individual they provide care for;</v>
      </c>
      <c r="E48" s="15" t="str">
        <v>None</v>
      </c>
      <c r="F48" s="15" t="str">
        <v>None</v>
      </c>
      <c r="G48" s="15" t="str">
        <v>Fayette</v>
      </c>
      <c r="H48" s="15" t="str">
        <v>*Required - Please Make a Selection*</v>
      </c>
      <c r="I48" s="15" t="str">
        <v>http://www.wvseniorservices.gov/DocumentCenter/ProgramSpecificDocuments/tabid/92/Default.aspx</v>
      </c>
      <c r="U48" s="3"/>
    </row>
    <row r="49" spans="1:21" ht="90" x14ac:dyDescent="0.25">
      <c r="A49" s="15" t="str">
        <v>Fayette County Senior Program (administered by Putnam Aging Services)</v>
      </c>
      <c r="B49" s="15" t="str">
        <v xml:space="preserve">OAA Title IIIE Older Relative Caregivers (Grandparents and Other Elderly Relative Caregivers) </v>
      </c>
      <c r="C49" s="15" t="str">
        <v>Information/Referral, Caregiver Support</v>
      </c>
      <c r="D49" s="15" t="str">
        <v>The older relative caregiver must live with and be the primary unpaid caregiver for a child or an individual with a disability of any age; The older relative caregiver must be related to the individual they provide care for;</v>
      </c>
      <c r="E49" s="15" t="str">
        <v>None</v>
      </c>
      <c r="F49" s="15" t="str">
        <v>None</v>
      </c>
      <c r="G49" s="15" t="str">
        <v>Fayette</v>
      </c>
      <c r="H49" s="15" t="str">
        <v>*Required - Please Make a Selection*</v>
      </c>
      <c r="I49" s="15" t="str">
        <v>http://www.wvseniorservices.gov/DocumentCenter/ProgramSpecificDocuments/tabid/92/Default.aspx</v>
      </c>
      <c r="U49" s="3"/>
    </row>
    <row r="50" spans="1:21" ht="105" x14ac:dyDescent="0.25">
      <c r="A50" s="15" t="str">
        <v>Fayette County Senior Program (administered by Putnam Aging Services)</v>
      </c>
      <c r="B50" s="15" t="str">
        <v xml:space="preserve">OAA Title IIIE Older Relative Caregivers (Grandparents and Other Elderly Relative Caregivers) </v>
      </c>
      <c r="C50" s="15" t="str">
        <v>Caregiver Support</v>
      </c>
      <c r="D50"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50" s="15" t="str">
        <v>None</v>
      </c>
      <c r="F50" s="15" t="str">
        <v>None</v>
      </c>
      <c r="G50" s="15" t="str">
        <v>Fayette</v>
      </c>
      <c r="H50" s="15" t="str">
        <v>*Required - Please Make a Selection*</v>
      </c>
      <c r="I50" s="15" t="str">
        <v>http://www.wvseniorservices.gov/DocumentCenter/ProgramSpecificDocuments/tabid/92/Default.aspx</v>
      </c>
      <c r="U50" s="3"/>
    </row>
    <row r="51" spans="1:21" ht="105" x14ac:dyDescent="0.25">
      <c r="A51" s="15" t="str">
        <v>Greenbrier County Committee on Aging</v>
      </c>
      <c r="B51" s="15" t="str">
        <v>FAIR RESPITE CONGREGATE SERVICES (includes LIFE FAIR SERVICES)</v>
      </c>
      <c r="C51" s="15" t="str">
        <v>Respite</v>
      </c>
      <c r="D51" s="15" t="str">
        <v>Care recipient must have a written diagnosis of Alzheimer's disease or a related dementia</v>
      </c>
      <c r="E5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51" s="15" t="str">
        <v>Caregiver must be unpaid. The fee for FAIR services depends on the income of the person with dementia or, if married, the combined income of the care receiver and spouse.</v>
      </c>
      <c r="G51" s="15" t="str">
        <v>Greenbrier</v>
      </c>
      <c r="H51" s="15" t="str">
        <v>*Required - Please Make a Selection*</v>
      </c>
      <c r="I51" s="15" t="str">
        <v>http://www.wvseniorservices.gov/HelpatHome/FAIRFamilyAlzheimersInHomeRespite/tabid/75/Default.aspx</v>
      </c>
      <c r="U51" s="3"/>
    </row>
    <row r="52" spans="1:21" ht="105" x14ac:dyDescent="0.25">
      <c r="A52" s="15" t="str">
        <v>Greenbrier County Committee on Aging</v>
      </c>
      <c r="B52" s="15" t="str">
        <v>FAIR RESPITE IN-HOME SERVICES (includes LIFE FAIR SERVICES)</v>
      </c>
      <c r="C52" s="15" t="str">
        <v>Respite</v>
      </c>
      <c r="D52" s="15" t="str">
        <v>Care recipient must have a written diagnosis of Alzheimer's disease or a related dementia</v>
      </c>
      <c r="E5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52" s="15" t="str">
        <v>Caregiver must be unpaid. The fee for FAIR services depends on the income of the person with dementia or, if married, the combined income of the care receiver and spouse.</v>
      </c>
      <c r="G52" s="15" t="str">
        <v>Greenbrier</v>
      </c>
      <c r="H52" s="15" t="str">
        <v>*Required - Please Make a Selection*</v>
      </c>
      <c r="I52" s="15" t="str">
        <v>http://www.wvseniorservices.gov/HelpatHome/FAIRFamilyAlzheimersInHomeRespite/tabid/75/Default.aspx</v>
      </c>
      <c r="U52" s="3"/>
    </row>
    <row r="53" spans="1:21" ht="180" x14ac:dyDescent="0.25">
      <c r="A53" s="15" t="str">
        <v>Greenbrier County Committee on Aging</v>
      </c>
      <c r="B53" s="15" t="str">
        <v xml:space="preserve">OAA Title IIIE National Family Caregiver Support Program </v>
      </c>
      <c r="C53" s="15" t="str">
        <v>Respite</v>
      </c>
      <c r="D53" s="15" t="str">
        <v>There must be an unpaid caregiver (who is the service recipient) of an at-risk, frail individual at least sixty (60) years old or an individual of any age with a written diagnosis of Alzheimer’s disease or a related dementia.</v>
      </c>
      <c r="E5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3"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53" s="15" t="str">
        <v>Greenbrier</v>
      </c>
      <c r="H53" s="15" t="str">
        <v>*Required - Please Make a Selection*</v>
      </c>
      <c r="I53" s="15" t="str">
        <v>http://www.wvseniorservices.gov/DocumentCenter/ProgramSpecificDocuments/tabid/92/Default.aspx</v>
      </c>
      <c r="U53" s="3"/>
    </row>
    <row r="54" spans="1:21" ht="180" x14ac:dyDescent="0.25">
      <c r="A54" s="15" t="str">
        <v>Greenbrier County Committee on Aging</v>
      </c>
      <c r="B54" s="15" t="str">
        <v xml:space="preserve">OAA Title IIIE National Family Caregiver Support Program </v>
      </c>
      <c r="C54" s="15" t="str">
        <v>Respite</v>
      </c>
      <c r="D54" s="15" t="str">
        <v>There must be an unpaid caregiver (who is the service recipient) of an at-risk, frail individual at least sixty (60) years old or an individual of any age with a written diagnosis of Alzheimer’s disease or a related dementia.</v>
      </c>
      <c r="E5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4" s="15" t="str">
        <v>In the case of a caregiver service, the income level will be based on the care receiver’s income (the at-risk, frail individual at least sixty (60) years old or an individual of any age with a written diagnosis of Alzheimer’s disease or a related dementia).</v>
      </c>
      <c r="G54" s="15" t="str">
        <v>Greenbrier</v>
      </c>
      <c r="H54" s="15" t="str">
        <v>*Required - Please Make a Selection*</v>
      </c>
      <c r="I54" s="15" t="str">
        <v>http://www.wvseniorservices.gov/DocumentCenter/ProgramSpecificDocuments/tabid/92/Default.aspx</v>
      </c>
      <c r="U54" s="3"/>
    </row>
    <row r="55" spans="1:21" ht="75" x14ac:dyDescent="0.25">
      <c r="A55" s="15" t="str">
        <v>Greenbrier County Committee on Aging</v>
      </c>
      <c r="B55" s="15" t="str">
        <v xml:space="preserve">OAA Title IIIE National Family Caregiver Support Program </v>
      </c>
      <c r="C55" s="15" t="str">
        <v>Training/Education, Caregiver Support</v>
      </c>
      <c r="D55" s="15" t="str">
        <v>There must be an unpaid caregiver (who is the service recipient) of an at-risk, frail individual at least sixty (60) years old or an individual of any age with a written diagnosis of Alzheimer’s disease or a related dementia.</v>
      </c>
      <c r="E55" s="15" t="str">
        <v>None</v>
      </c>
      <c r="F55" s="15" t="str">
        <v>Unpaid caregiver</v>
      </c>
      <c r="G55" s="15" t="str">
        <v>Greenbrier</v>
      </c>
      <c r="H55" s="15" t="str">
        <v>*Required - Please Make a Selection*</v>
      </c>
      <c r="I55" s="15" t="str">
        <v>http://www.wvseniorservices.gov/DocumentCenter/ProgramSpecificDocuments/tabid/92/Default.aspx</v>
      </c>
      <c r="U55" s="3"/>
    </row>
    <row r="56" spans="1:21" ht="60" x14ac:dyDescent="0.25">
      <c r="A56" s="15" t="str">
        <v>Greenbrier County Committee on Aging</v>
      </c>
      <c r="B56" s="15" t="str">
        <v xml:space="preserve">OAA Title IIIE National Family Caregiver Support Program </v>
      </c>
      <c r="C56" s="15" t="str">
        <v>Information/Referral, Caregiver Support</v>
      </c>
      <c r="D56" s="15" t="str">
        <v>None</v>
      </c>
      <c r="E56" s="15" t="str">
        <v>None</v>
      </c>
      <c r="F56" s="15" t="str">
        <v>None</v>
      </c>
      <c r="G56" s="15" t="str">
        <v>Greenbrier</v>
      </c>
      <c r="H56" s="15" t="str">
        <v>*Required - Please Make a Selection*</v>
      </c>
      <c r="I56" s="15" t="str">
        <v>http://www.wvseniorservices.gov/DocumentCenter/ProgramSpecificDocuments/tabid/92/Default.aspx</v>
      </c>
      <c r="U56" s="3"/>
    </row>
    <row r="57" spans="1:21" ht="60" x14ac:dyDescent="0.25">
      <c r="A57" s="15" t="str">
        <v>Greenbrier County Committee on Aging</v>
      </c>
      <c r="B57" s="15" t="str">
        <v xml:space="preserve">OAA Title IIIE National Family Caregiver Support Program </v>
      </c>
      <c r="C57" s="15" t="str">
        <v>Information/Referral, Caregiver Support</v>
      </c>
      <c r="D57" s="15" t="str">
        <v>None</v>
      </c>
      <c r="E57" s="15" t="str">
        <v>None</v>
      </c>
      <c r="F57" s="15" t="str">
        <v>None</v>
      </c>
      <c r="G57" s="15" t="str">
        <v>Greenbrier</v>
      </c>
      <c r="H57" s="15" t="str">
        <v>*Required - Please Make a Selection*</v>
      </c>
      <c r="I57" s="15" t="str">
        <v>http://www.wvseniorservices.gov/DocumentCenter/ProgramSpecificDocuments/tabid/92/Default.aspx</v>
      </c>
      <c r="U57" s="3"/>
    </row>
    <row r="58" spans="1:21" ht="75" x14ac:dyDescent="0.25">
      <c r="A58" s="15" t="str">
        <v>Greenbrier County Committee on Aging</v>
      </c>
      <c r="B58" s="15" t="str">
        <v xml:space="preserve">OAA Title IIIE National Family Caregiver Support Program </v>
      </c>
      <c r="C58" s="15" t="str">
        <v>Caregiver Support</v>
      </c>
      <c r="D58" s="15" t="str">
        <v>Support group must target unpaid caregivers (who is the service recipient) of an at-risk, frail individual at least sixty (60) years old or an individual of any age with a written diagnosis of Alzheimer’s disease or a related dementia.</v>
      </c>
      <c r="E58" s="15" t="str">
        <v>None</v>
      </c>
      <c r="F58" s="15" t="str">
        <v>Unpaid caregiver</v>
      </c>
      <c r="G58" s="15" t="str">
        <v>Greenbrier</v>
      </c>
      <c r="H58" s="15" t="str">
        <v>*Required - Please Make a Selection*</v>
      </c>
      <c r="I58" s="15" t="str">
        <v>http://www.wvseniorservices.gov/DocumentCenter/ProgramSpecificDocuments/tabid/92/Default.aspx</v>
      </c>
      <c r="U58" s="3"/>
    </row>
    <row r="59" spans="1:21" ht="75" x14ac:dyDescent="0.25">
      <c r="A59" s="15" t="str">
        <v>Greenbrier County Committee on Aging</v>
      </c>
      <c r="B59" s="15" t="str">
        <v xml:space="preserve">OAA Title IIIE Older Relative Caregivers (Grandparents and Other Elderly Relative Caregivers) </v>
      </c>
      <c r="C59" s="15" t="str">
        <v>Information/Referral, Caregiver Support</v>
      </c>
      <c r="D59" s="15" t="str">
        <v>The older relative caregiver must live with and be the primary unpaid caregiver for a child or an individual with a disability of any age; The older relative caregiver must be related to the individual they provide care for;</v>
      </c>
      <c r="E59" s="15" t="str">
        <v>None</v>
      </c>
      <c r="F59" s="15" t="str">
        <v>None</v>
      </c>
      <c r="G59" s="15" t="str">
        <v>Greenbrier</v>
      </c>
      <c r="H59" s="15" t="str">
        <v>*Required - Please Make a Selection*</v>
      </c>
      <c r="I59" s="15" t="str">
        <v>http://www.wvseniorservices.gov/DocumentCenter/ProgramSpecificDocuments/tabid/92/Default.aspx</v>
      </c>
      <c r="U59" s="3"/>
    </row>
    <row r="60" spans="1:21" ht="75" x14ac:dyDescent="0.25">
      <c r="A60" s="15" t="str">
        <v>Greenbrier County Committee on Aging</v>
      </c>
      <c r="B60" s="15" t="str">
        <v xml:space="preserve">OAA Title IIIE Older Relative Caregivers (Grandparents and Other Elderly Relative Caregivers) </v>
      </c>
      <c r="C60" s="15" t="str">
        <v>Information/Referral, Caregiver Support</v>
      </c>
      <c r="D60" s="15" t="str">
        <v>The older relative caregiver must live with and be the primary unpaid caregiver for a child or an individual with a disability of any age; The older relative caregiver must be related to the individual they provide care for;</v>
      </c>
      <c r="E60" s="15" t="str">
        <v>None</v>
      </c>
      <c r="F60" s="15" t="str">
        <v>None</v>
      </c>
      <c r="G60" s="15" t="str">
        <v>Greenbrier</v>
      </c>
      <c r="H60" s="15" t="str">
        <v>*Required - Please Make a Selection*</v>
      </c>
      <c r="I60" s="15" t="str">
        <v>http://www.wvseniorservices.gov/DocumentCenter/ProgramSpecificDocuments/tabid/92/Default.aspx</v>
      </c>
      <c r="U60" s="3"/>
    </row>
    <row r="61" spans="1:21" ht="105" x14ac:dyDescent="0.25">
      <c r="A61" s="15" t="str">
        <v>Greenbrier County Committee on Aging</v>
      </c>
      <c r="B61" s="15" t="str">
        <v xml:space="preserve">OAA Title IIIE Older Relative Caregivers (Grandparents and Other Elderly Relative Caregivers) </v>
      </c>
      <c r="C61" s="15" t="str">
        <v>Caregiver Support</v>
      </c>
      <c r="D61"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61" s="15" t="str">
        <v>None</v>
      </c>
      <c r="F61" s="15" t="str">
        <v>None</v>
      </c>
      <c r="G61" s="15" t="str">
        <v>Greenbrier</v>
      </c>
      <c r="H61" s="15" t="str">
        <v>*Required - Please Make a Selection*</v>
      </c>
      <c r="I61" s="15" t="str">
        <v>http://www.wvseniorservices.gov/DocumentCenter/ProgramSpecificDocuments/tabid/92/Default.aspx</v>
      </c>
      <c r="U61" s="3"/>
    </row>
    <row r="62" spans="1:21" ht="105" x14ac:dyDescent="0.25">
      <c r="A62" s="15" t="str">
        <v>McDowell County Commission on Aging</v>
      </c>
      <c r="B62" s="15" t="str">
        <v>FAIR RESPITE CONGREGATE SERVICES (includes LIFE FAIR SERVICES)</v>
      </c>
      <c r="C62" s="15" t="str">
        <v>Respite</v>
      </c>
      <c r="D62" s="15" t="str">
        <v>Care recipient must have a written diagnosis of Alzheimer's disease or a related dementia</v>
      </c>
      <c r="E6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2" s="15" t="str">
        <v>Caregiver must be unpaid. The fee for FAIR services depends on the income of the person with dementia or, if married, the combined income of the care receiver and spouse.</v>
      </c>
      <c r="G62" s="15" t="str">
        <v>McDowell</v>
      </c>
      <c r="H62" s="15" t="str">
        <v>*Required - Please Make a Selection*</v>
      </c>
      <c r="I62" s="15" t="str">
        <v>http://www.wvseniorservices.gov/HelpatHome/FAIRFamilyAlzheimersInHomeRespite/tabid/75/Default.aspx</v>
      </c>
      <c r="U62" s="3"/>
    </row>
    <row r="63" spans="1:21" ht="105" x14ac:dyDescent="0.25">
      <c r="A63" s="15" t="str">
        <v>McDowell County Commission on Aging</v>
      </c>
      <c r="B63" s="15" t="str">
        <v>FAIR RESPITE IN-HOME SERVICES (includes LIFE FAIR SERVICES)</v>
      </c>
      <c r="C63" s="15" t="str">
        <v>Respite</v>
      </c>
      <c r="D63" s="15" t="str">
        <v>Care recipient must have a written diagnosis of Alzheimer's disease or a related dementia</v>
      </c>
      <c r="E6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3" s="15" t="str">
        <v>Caregiver must be unpaid. The fee for FAIR services depends on the income of the person with dementia or, if married, the combined income of the care receiver and spouse.</v>
      </c>
      <c r="G63" s="15" t="str">
        <v>McDowell</v>
      </c>
      <c r="H63" s="15" t="str">
        <v>*Required - Please Make a Selection*</v>
      </c>
      <c r="I63" s="15" t="str">
        <v>http://www.wvseniorservices.gov/HelpatHome/FAIRFamilyAlzheimersInHomeRespite/tabid/75/Default.aspx</v>
      </c>
      <c r="U63" s="3"/>
    </row>
    <row r="64" spans="1:21" ht="180" x14ac:dyDescent="0.25">
      <c r="A64" s="15" t="str">
        <v>McDowell County Commission on Aging</v>
      </c>
      <c r="B64" s="15" t="str">
        <v xml:space="preserve">OAA Title IIIE National Family Caregiver Support Program </v>
      </c>
      <c r="C64" s="15" t="str">
        <v>Respite</v>
      </c>
      <c r="D64" s="15" t="str">
        <v>There must be an unpaid caregiver (who is the service recipient) of an at-risk, frail individual at least sixty (60) years old or an individual of any age with a written diagnosis of Alzheimer’s disease or a related dementia.</v>
      </c>
      <c r="E6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4"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64" s="15" t="str">
        <v>McDowell</v>
      </c>
      <c r="H64" s="15" t="str">
        <v>*Required - Please Make a Selection*</v>
      </c>
      <c r="I64" s="15" t="str">
        <v>http://www.wvseniorservices.gov/DocumentCenter/ProgramSpecificDocuments/tabid/92/Default.aspx</v>
      </c>
      <c r="U64" s="3"/>
    </row>
    <row r="65" spans="1:21" ht="180" x14ac:dyDescent="0.25">
      <c r="A65" s="15" t="str">
        <v>McDowell County Commission on Aging</v>
      </c>
      <c r="B65" s="15" t="str">
        <v xml:space="preserve">OAA Title IIIE National Family Caregiver Support Program </v>
      </c>
      <c r="C65" s="15" t="str">
        <v>Respite</v>
      </c>
      <c r="D65" s="15" t="str">
        <v>There must be an unpaid caregiver (who is the service recipient) of an at-risk, frail individual at least sixty (60) years old or an individual of any age with a written diagnosis of Alzheimer’s disease or a related dementia.</v>
      </c>
      <c r="E6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5" s="15" t="str">
        <v>In the case of a caregiver service, the income level will be based on the care receiver’s income (the at-risk, frail individual at least sixty (60) years old or an individual of any age with a written diagnosis of Alzheimer’s disease or a related dementia).</v>
      </c>
      <c r="G65" s="15" t="str">
        <v>McDowell</v>
      </c>
      <c r="H65" s="15" t="str">
        <v>*Required - Please Make a Selection*</v>
      </c>
      <c r="I65" s="15" t="str">
        <v>http://www.wvseniorservices.gov/DocumentCenter/ProgramSpecificDocuments/tabid/92/Default.aspx</v>
      </c>
      <c r="U65" s="3"/>
    </row>
    <row r="66" spans="1:21" ht="75" x14ac:dyDescent="0.25">
      <c r="A66" s="15" t="str">
        <v>McDowell County Commission on Aging</v>
      </c>
      <c r="B66" s="15" t="str">
        <v xml:space="preserve">OAA Title IIIE National Family Caregiver Support Program </v>
      </c>
      <c r="C66" s="15" t="str">
        <v>Training/Education, Caregiver Support</v>
      </c>
      <c r="D66" s="15" t="str">
        <v>There must be an unpaid caregiver (who is the service recipient) of an at-risk, frail individual at least sixty (60) years old or an individual of any age with a written diagnosis of Alzheimer’s disease or a related dementia.</v>
      </c>
      <c r="E66" s="15" t="str">
        <v>None</v>
      </c>
      <c r="F66" s="15" t="str">
        <v>Unpaid caregiver</v>
      </c>
      <c r="G66" s="15" t="str">
        <v>McDowell</v>
      </c>
      <c r="H66" s="15" t="str">
        <v>*Required - Please Make a Selection*</v>
      </c>
      <c r="I66" s="15" t="str">
        <v>http://www.wvseniorservices.gov/DocumentCenter/ProgramSpecificDocuments/tabid/92/Default.aspx</v>
      </c>
      <c r="U66" s="3"/>
    </row>
    <row r="67" spans="1:21" ht="60" x14ac:dyDescent="0.25">
      <c r="A67" s="15" t="str">
        <v>McDowell County Commission on Aging</v>
      </c>
      <c r="B67" s="15" t="str">
        <v xml:space="preserve">OAA Title IIIE National Family Caregiver Support Program </v>
      </c>
      <c r="C67" s="15" t="str">
        <v>Information/Referral, Caregiver Support</v>
      </c>
      <c r="D67" s="15" t="str">
        <v>None</v>
      </c>
      <c r="E67" s="15" t="str">
        <v>None</v>
      </c>
      <c r="F67" s="15" t="str">
        <v>None</v>
      </c>
      <c r="G67" s="15" t="str">
        <v>McDowell</v>
      </c>
      <c r="H67" s="15" t="str">
        <v>*Required - Please Make a Selection*</v>
      </c>
      <c r="I67" s="15" t="str">
        <v>http://www.wvseniorservices.gov/DocumentCenter/ProgramSpecificDocuments/tabid/92/Default.aspx</v>
      </c>
      <c r="U67" s="3"/>
    </row>
    <row r="68" spans="1:21" ht="60" x14ac:dyDescent="0.25">
      <c r="A68" s="15" t="str">
        <v>McDowell County Commission on Aging</v>
      </c>
      <c r="B68" s="15" t="str">
        <v xml:space="preserve">OAA Title IIIE National Family Caregiver Support Program </v>
      </c>
      <c r="C68" s="15" t="str">
        <v>Information/Referral, Caregiver Support</v>
      </c>
      <c r="D68" s="15" t="str">
        <v>None</v>
      </c>
      <c r="E68" s="15" t="str">
        <v>None</v>
      </c>
      <c r="F68" s="15" t="str">
        <v>None</v>
      </c>
      <c r="G68" s="15" t="str">
        <v>McDowell</v>
      </c>
      <c r="H68" s="15" t="str">
        <v>*Required - Please Make a Selection*</v>
      </c>
      <c r="I68" s="15" t="str">
        <v>http://www.wvseniorservices.gov/DocumentCenter/ProgramSpecificDocuments/tabid/92/Default.aspx</v>
      </c>
      <c r="U68" s="3"/>
    </row>
    <row r="69" spans="1:21" ht="75" x14ac:dyDescent="0.25">
      <c r="A69" s="15" t="str">
        <v>McDowell County Commission on Aging</v>
      </c>
      <c r="B69" s="15" t="str">
        <v xml:space="preserve">OAA Title IIIE National Family Caregiver Support Program </v>
      </c>
      <c r="C69" s="15" t="str">
        <v>Caregiver Support</v>
      </c>
      <c r="D69" s="15" t="str">
        <v>Support group must target unpaid caregivers (who is the service recipient) of an at-risk, frail individual at least sixty (60) years old or an individual of any age with a written diagnosis of Alzheimer’s disease or a related dementia.</v>
      </c>
      <c r="E69" s="15" t="str">
        <v>None</v>
      </c>
      <c r="F69" s="15" t="str">
        <v>Unpaid caregiver</v>
      </c>
      <c r="G69" s="15" t="str">
        <v>McDowell</v>
      </c>
      <c r="H69" s="15" t="str">
        <v>*Required - Please Make a Selection*</v>
      </c>
      <c r="I69" s="15" t="str">
        <v>http://www.wvseniorservices.gov/DocumentCenter/ProgramSpecificDocuments/tabid/92/Default.aspx</v>
      </c>
      <c r="U69" s="3"/>
    </row>
    <row r="70" spans="1:21" ht="75" x14ac:dyDescent="0.25">
      <c r="A70" s="15" t="str">
        <v>McDowell County Commission on Aging</v>
      </c>
      <c r="B70" s="15" t="str">
        <v xml:space="preserve">OAA Title IIIE Older Relative Caregivers (Grandparents and Other Elderly Relative Caregivers) </v>
      </c>
      <c r="C70" s="15" t="str">
        <v>Information/Referral, Caregiver Support</v>
      </c>
      <c r="D70" s="15" t="str">
        <v>The older relative caregiver must live with and be the primary unpaid caregiver for a child or an individual with a disability of any age; The older relative caregiver must be related to the individual they provide care for;</v>
      </c>
      <c r="E70" s="15" t="str">
        <v>None</v>
      </c>
      <c r="F70" s="15" t="str">
        <v>None</v>
      </c>
      <c r="G70" s="15" t="str">
        <v>McDowell</v>
      </c>
      <c r="H70" s="15" t="str">
        <v>*Required - Please Make a Selection*</v>
      </c>
      <c r="I70" s="15" t="str">
        <v>http://www.wvseniorservices.gov/DocumentCenter/ProgramSpecificDocuments/tabid/92/Default.aspx</v>
      </c>
      <c r="U70" s="3"/>
    </row>
    <row r="71" spans="1:21" ht="75" x14ac:dyDescent="0.25">
      <c r="A71" s="15" t="str">
        <v>McDowell County Commission on Aging</v>
      </c>
      <c r="B71" s="15" t="str">
        <v xml:space="preserve">OAA Title IIIE Older Relative Caregivers (Grandparents and Other Elderly Relative Caregivers) </v>
      </c>
      <c r="C71" s="15" t="str">
        <v>Information/Referral, Caregiver Support</v>
      </c>
      <c r="D71" s="15" t="str">
        <v>The older relative caregiver must live with and be the primary unpaid caregiver for a child or an individual with a disability of any age; The older relative caregiver must be related to the individual they provide care for;</v>
      </c>
      <c r="E71" s="15" t="str">
        <v>None</v>
      </c>
      <c r="F71" s="15" t="str">
        <v>None</v>
      </c>
      <c r="G71" s="15" t="str">
        <v>McDowell</v>
      </c>
      <c r="H71" s="15" t="str">
        <v>*Required - Please Make a Selection*</v>
      </c>
      <c r="I71" s="15" t="str">
        <v>http://www.wvseniorservices.gov/DocumentCenter/ProgramSpecificDocuments/tabid/92/Default.aspx</v>
      </c>
      <c r="U71" s="3"/>
    </row>
    <row r="72" spans="1:21" ht="105" x14ac:dyDescent="0.25">
      <c r="A72" s="15" t="str">
        <v>McDowell County Commission on Aging</v>
      </c>
      <c r="B72" s="15" t="str">
        <v xml:space="preserve">OAA Title IIIE Older Relative Caregivers (Grandparents and Other Elderly Relative Caregivers) </v>
      </c>
      <c r="C72" s="15" t="str">
        <v>Caregiver Support</v>
      </c>
      <c r="D72"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72" s="15" t="str">
        <v>None</v>
      </c>
      <c r="F72" s="15" t="str">
        <v>None</v>
      </c>
      <c r="G72" s="15" t="str">
        <v>McDowell</v>
      </c>
      <c r="H72" s="15" t="str">
        <v>*Required - Please Make a Selection*</v>
      </c>
      <c r="I72" s="15" t="str">
        <v>http://www.wvseniorservices.gov/DocumentCenter/ProgramSpecificDocuments/tabid/92/Default.aspx</v>
      </c>
      <c r="U72" s="3"/>
    </row>
    <row r="73" spans="1:21" ht="105" x14ac:dyDescent="0.25">
      <c r="A73" s="15" t="str">
        <v>Monroe County Council on Aging</v>
      </c>
      <c r="B73" s="15" t="str">
        <v>FAIR RESPITE CONGREGATE SERVICES (includes LIFE FAIR SERVICES)</v>
      </c>
      <c r="C73" s="15" t="str">
        <v>Respite</v>
      </c>
      <c r="D73" s="15" t="str">
        <v>Care recipient must have a written diagnosis of Alzheimer's disease or a related dementia</v>
      </c>
      <c r="E7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3" s="15" t="str">
        <v>Caregiver must be unpaid. The fee for FAIR services depends on the income of the person with dementia or, if married, the combined income of the care receiver and spouse.</v>
      </c>
      <c r="G73" s="15" t="str">
        <v>Monroe</v>
      </c>
      <c r="H73" s="15" t="str">
        <v>*Required - Please Make a Selection*</v>
      </c>
      <c r="I73" s="15" t="str">
        <v>http://www.wvseniorservices.gov/HelpatHome/FAIRFamilyAlzheimersInHomeRespite/tabid/75/Default.aspx</v>
      </c>
      <c r="U73" s="3"/>
    </row>
    <row r="74" spans="1:21" ht="105" x14ac:dyDescent="0.25">
      <c r="A74" s="15" t="str">
        <v>Monroe County Council on Aging</v>
      </c>
      <c r="B74" s="15" t="str">
        <v>FAIR RESPITE IN-HOME SERVICES (includes LIFE FAIR SERVICES)</v>
      </c>
      <c r="C74" s="15" t="str">
        <v>Respite</v>
      </c>
      <c r="D74" s="15" t="str">
        <v>Care recipient must have a written diagnosis of Alzheimer's disease or a related dementia</v>
      </c>
      <c r="E7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4" s="15" t="str">
        <v>Caregiver must be unpaid. The fee for FAIR services depends on the income of the person with dementia or, if married, the combined income of the care receiver and spouse.</v>
      </c>
      <c r="G74" s="15" t="str">
        <v>Monroe</v>
      </c>
      <c r="H74" s="15" t="str">
        <v>*Required - Please Make a Selection*</v>
      </c>
      <c r="I74" s="15" t="str">
        <v>http://www.wvseniorservices.gov/HelpatHome/FAIRFamilyAlzheimersInHomeRespite/tabid/75/Default.aspx</v>
      </c>
      <c r="U74" s="3"/>
    </row>
    <row r="75" spans="1:21" ht="180" x14ac:dyDescent="0.25">
      <c r="A75" s="15" t="str">
        <v>Monroe County Council on Aging</v>
      </c>
      <c r="B75" s="15" t="str">
        <v xml:space="preserve">OAA Title IIIE National Family Caregiver Support Program </v>
      </c>
      <c r="C75" s="15" t="str">
        <v>Respite</v>
      </c>
      <c r="D75" s="15" t="str">
        <v>There must be an unpaid caregiver (who is the service recipient) of an at-risk, frail individual at least sixty (60) years old or an individual of any age with a written diagnosis of Alzheimer’s disease or a related dementia.</v>
      </c>
      <c r="E7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5"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75" s="15" t="str">
        <v>Monroe</v>
      </c>
      <c r="H75" s="15" t="str">
        <v>*Required - Please Make a Selection*</v>
      </c>
      <c r="I75" s="15" t="str">
        <v>http://www.wvseniorservices.gov/DocumentCenter/ProgramSpecificDocuments/tabid/92/Default.aspx</v>
      </c>
      <c r="U75" s="3"/>
    </row>
    <row r="76" spans="1:21" ht="180" x14ac:dyDescent="0.25">
      <c r="A76" s="15" t="str">
        <v>Monroe County Council on Aging</v>
      </c>
      <c r="B76" s="15" t="str">
        <v xml:space="preserve">OAA Title IIIE National Family Caregiver Support Program </v>
      </c>
      <c r="C76" s="15" t="str">
        <v>Respite</v>
      </c>
      <c r="D76" s="15" t="str">
        <v>There must be an unpaid caregiver (who is the service recipient) of an at-risk, frail individual at least sixty (60) years old or an individual of any age with a written diagnosis of Alzheimer’s disease or a related dementia.</v>
      </c>
      <c r="E7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6" s="15" t="str">
        <v>In the case of a caregiver service, the income level will be based on the care receiver’s income (the at-risk, frail individual at least sixty (60) years old or an individual of any age with a written diagnosis of Alzheimer’s disease or a related dementia).</v>
      </c>
      <c r="G76" s="15" t="str">
        <v>Monroe</v>
      </c>
      <c r="H76" s="15" t="str">
        <v>*Required - Please Make a Selection*</v>
      </c>
      <c r="I76" s="15" t="str">
        <v>http://www.wvseniorservices.gov/DocumentCenter/ProgramSpecificDocuments/tabid/92/Default.aspx</v>
      </c>
      <c r="U76" s="3"/>
    </row>
    <row r="77" spans="1:21" ht="75" x14ac:dyDescent="0.25">
      <c r="A77" s="15" t="str">
        <v>Monroe County Council on Aging</v>
      </c>
      <c r="B77" s="15" t="str">
        <v xml:space="preserve">OAA Title IIIE National Family Caregiver Support Program </v>
      </c>
      <c r="C77" s="15" t="str">
        <v>Training/Education, Caregiver Support</v>
      </c>
      <c r="D77" s="15" t="str">
        <v>There must be an unpaid caregiver (who is the service recipient) of an at-risk, frail individual at least sixty (60) years old or an individual of any age with a written diagnosis of Alzheimer’s disease or a related dementia.</v>
      </c>
      <c r="E77" s="15" t="str">
        <v>None</v>
      </c>
      <c r="F77" s="15" t="str">
        <v>Unpaid caregiver</v>
      </c>
      <c r="G77" s="15" t="str">
        <v>Monroe</v>
      </c>
      <c r="H77" s="15" t="str">
        <v>*Required - Please Make a Selection*</v>
      </c>
      <c r="I77" s="15" t="str">
        <v>http://www.wvseniorservices.gov/DocumentCenter/ProgramSpecificDocuments/tabid/92/Default.aspx</v>
      </c>
      <c r="U77" s="3"/>
    </row>
    <row r="78" spans="1:21" ht="45" x14ac:dyDescent="0.25">
      <c r="A78" s="15" t="str">
        <v>Monroe County Council on Aging</v>
      </c>
      <c r="B78" s="15" t="str">
        <v xml:space="preserve">OAA Title IIIE National Family Caregiver Support Program </v>
      </c>
      <c r="C78" s="15" t="str">
        <v>Information/Referral, Caregiver Support</v>
      </c>
      <c r="D78" s="15" t="str">
        <v>None</v>
      </c>
      <c r="E78" s="15" t="str">
        <v>None</v>
      </c>
      <c r="F78" s="15" t="str">
        <v>None</v>
      </c>
      <c r="G78" s="15" t="str">
        <v>Monroe</v>
      </c>
      <c r="H78" s="15" t="str">
        <v>*Required - Please Make a Selection*</v>
      </c>
      <c r="I78" s="15" t="str">
        <v>http://www.wvseniorservices.gov/DocumentCenter/ProgramSpecificDocuments/tabid/92/Default.aspx</v>
      </c>
      <c r="U78" s="3"/>
    </row>
    <row r="79" spans="1:21" ht="45" x14ac:dyDescent="0.25">
      <c r="A79" s="15" t="str">
        <v>Monroe County Council on Aging</v>
      </c>
      <c r="B79" s="15" t="str">
        <v xml:space="preserve">OAA Title IIIE National Family Caregiver Support Program </v>
      </c>
      <c r="C79" s="15" t="str">
        <v>Information/Referral, Caregiver Support</v>
      </c>
      <c r="D79" s="15" t="str">
        <v>None</v>
      </c>
      <c r="E79" s="15" t="str">
        <v>None</v>
      </c>
      <c r="F79" s="15" t="str">
        <v>None</v>
      </c>
      <c r="G79" s="15" t="str">
        <v>Monroe</v>
      </c>
      <c r="H79" s="15" t="str">
        <v>*Required - Please Make a Selection*</v>
      </c>
      <c r="I79" s="15" t="str">
        <v>http://www.wvseniorservices.gov/DocumentCenter/ProgramSpecificDocuments/tabid/92/Default.aspx</v>
      </c>
      <c r="U79" s="3"/>
    </row>
    <row r="80" spans="1:21" ht="75" x14ac:dyDescent="0.25">
      <c r="A80" s="15" t="str">
        <v>Monroe County Council on Aging</v>
      </c>
      <c r="B80" s="15" t="str">
        <v xml:space="preserve">OAA Title IIIE National Family Caregiver Support Program </v>
      </c>
      <c r="C80" s="15" t="str">
        <v>Caregiver Support</v>
      </c>
      <c r="D80" s="15" t="str">
        <v>Support group must target unpaid caregivers (who is the service recipient) of an at-risk, frail individual at least sixty (60) years old or an individual of any age with a written diagnosis of Alzheimer’s disease or a related dementia.</v>
      </c>
      <c r="E80" s="15" t="str">
        <v>None</v>
      </c>
      <c r="F80" s="15" t="str">
        <v>Unpaid caregiver</v>
      </c>
      <c r="G80" s="15" t="str">
        <v>Monroe</v>
      </c>
      <c r="H80" s="15" t="str">
        <v>*Required - Please Make a Selection*</v>
      </c>
      <c r="I80" s="15" t="str">
        <v>http://www.wvseniorservices.gov/DocumentCenter/ProgramSpecificDocuments/tabid/92/Default.aspx</v>
      </c>
      <c r="U80" s="3"/>
    </row>
    <row r="81" spans="1:21" ht="75" x14ac:dyDescent="0.25">
      <c r="A81" s="15" t="str">
        <v>Monroe County Council on Aging</v>
      </c>
      <c r="B81" s="15" t="str">
        <v xml:space="preserve">OAA Title IIIE Older Relative Caregivers (Grandparents and Other Elderly Relative Caregivers) </v>
      </c>
      <c r="C81" s="15" t="str">
        <v>Information/Referral, Caregiver Support</v>
      </c>
      <c r="D81" s="15" t="str">
        <v>The older relative caregiver must live with and be the primary unpaid caregiver for a child or an individual with a disability of any age; The older relative caregiver must be related to the individual they provide care for;</v>
      </c>
      <c r="E81" s="15" t="str">
        <v>None</v>
      </c>
      <c r="F81" s="15" t="str">
        <v>None</v>
      </c>
      <c r="G81" s="15" t="str">
        <v>Monroe</v>
      </c>
      <c r="H81" s="15" t="str">
        <v>*Required - Please Make a Selection*</v>
      </c>
      <c r="I81" s="15" t="str">
        <v>http://www.wvseniorservices.gov/DocumentCenter/ProgramSpecificDocuments/tabid/92/Default.aspx</v>
      </c>
      <c r="U81" s="3"/>
    </row>
    <row r="82" spans="1:21" ht="75" x14ac:dyDescent="0.25">
      <c r="A82" s="15" t="str">
        <v>Monroe County Council on Aging</v>
      </c>
      <c r="B82" s="15" t="str">
        <v xml:space="preserve">OAA Title IIIE Older Relative Caregivers (Grandparents and Other Elderly Relative Caregivers) </v>
      </c>
      <c r="C82" s="15" t="str">
        <v>Information/Referral, Caregiver Support</v>
      </c>
      <c r="D82" s="15" t="str">
        <v>The older relative caregiver must live with and be the primary unpaid caregiver for a child or an individual with a disability of any age; The older relative caregiver must be related to the individual they provide care for;</v>
      </c>
      <c r="E82" s="15" t="str">
        <v>None</v>
      </c>
      <c r="F82" s="15" t="str">
        <v>None</v>
      </c>
      <c r="G82" s="15" t="str">
        <v>Monroe</v>
      </c>
      <c r="H82" s="15" t="str">
        <v>*Required - Please Make a Selection*</v>
      </c>
      <c r="I82" s="15" t="str">
        <v>http://www.wvseniorservices.gov/DocumentCenter/ProgramSpecificDocuments/tabid/92/Default.aspx</v>
      </c>
      <c r="U82" s="3"/>
    </row>
    <row r="83" spans="1:21" ht="105" x14ac:dyDescent="0.25">
      <c r="A83" s="15" t="str">
        <v>Monroe County Council on Aging</v>
      </c>
      <c r="B83" s="15" t="str">
        <v xml:space="preserve">OAA Title IIIE Older Relative Caregivers (Grandparents and Other Elderly Relative Caregivers) </v>
      </c>
      <c r="C83" s="15" t="str">
        <v>Caregiver Support</v>
      </c>
      <c r="D83"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83" s="15" t="str">
        <v>None</v>
      </c>
      <c r="F83" s="15" t="str">
        <v>None</v>
      </c>
      <c r="G83" s="15" t="str">
        <v>Monroe</v>
      </c>
      <c r="H83" s="15" t="str">
        <v>*Required - Please Make a Selection*</v>
      </c>
      <c r="I83" s="15" t="str">
        <v>http://www.wvseniorservices.gov/DocumentCenter/ProgramSpecificDocuments/tabid/92/Default.aspx</v>
      </c>
      <c r="U83" s="3"/>
    </row>
    <row r="84" spans="1:21" ht="105" x14ac:dyDescent="0.25">
      <c r="A84" s="15" t="str">
        <v>Nicholas Community Action Partnership, Inc.</v>
      </c>
      <c r="B84" s="15" t="str">
        <v>FAIR RESPITE CONGREGATE SERVICES (includes LIFE FAIR SERVICES)</v>
      </c>
      <c r="C84" s="15" t="str">
        <v>Respite</v>
      </c>
      <c r="D84" s="15" t="str">
        <v>Care recipient must have a written diagnosis of Alzheimer's disease or a related dementia</v>
      </c>
      <c r="E8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4" s="15" t="str">
        <v>Caregiver must be unpaid. The fee for FAIR services depends on the income of the person with dementia or, if married, the combined income of the care receiver and spouse.</v>
      </c>
      <c r="G84" s="15" t="str">
        <v>Nicholas</v>
      </c>
      <c r="H84" s="15" t="str">
        <v>*Required - Please Make a Selection*</v>
      </c>
      <c r="I84" s="15" t="str">
        <v>http://www.wvseniorservices.gov/HelpatHome/FAIRFamilyAlzheimersInHomeRespite/tabid/75/Default.aspx</v>
      </c>
      <c r="U84" s="3"/>
    </row>
    <row r="85" spans="1:21" ht="105" x14ac:dyDescent="0.25">
      <c r="A85" s="15" t="str">
        <v>Nicholas Community Action Partnership, Inc.</v>
      </c>
      <c r="B85" s="15" t="str">
        <v>FAIR RESPITE IN-HOME SERVICES (includes LIFE FAIR SERVICES)</v>
      </c>
      <c r="C85" s="15" t="str">
        <v>Respite</v>
      </c>
      <c r="D85" s="15" t="str">
        <v>Care recipient must have a written diagnosis of Alzheimer's disease or a related dementia</v>
      </c>
      <c r="E85"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5" s="15" t="str">
        <v>Caregiver must be unpaid. The fee for FAIR services depends on the income of the person with dementia or, if married, the combined income of the care receiver and spouse.</v>
      </c>
      <c r="G85" s="15" t="str">
        <v>Nicholas</v>
      </c>
      <c r="H85" s="15" t="str">
        <v>*Required - Please Make a Selection*</v>
      </c>
      <c r="I85" s="15" t="str">
        <v>http://www.wvseniorservices.gov/HelpatHome/FAIRFamilyAlzheimersInHomeRespite/tabid/75/Default.aspx</v>
      </c>
      <c r="U85" s="3"/>
    </row>
    <row r="86" spans="1:21" ht="180" x14ac:dyDescent="0.25">
      <c r="A86" s="15" t="str">
        <v>Nicholas Community Action Partnership, Inc.</v>
      </c>
      <c r="B86" s="15" t="str">
        <v xml:space="preserve">OAA Title IIIE National Family Caregiver Support Program </v>
      </c>
      <c r="C86" s="15" t="str">
        <v>Respite</v>
      </c>
      <c r="D86" s="15" t="str">
        <v>There must be an unpaid caregiver (who is the service recipient) of an at-risk, frail individual at least sixty (60) years old or an individual of any age with a written diagnosis of Alzheimer’s disease or a related dementia.</v>
      </c>
      <c r="E8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6"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86" s="15" t="str">
        <v>Nicholas</v>
      </c>
      <c r="H86" s="15" t="str">
        <v>*Required - Please Make a Selection*</v>
      </c>
      <c r="I86" s="15" t="str">
        <v>http://www.wvseniorservices.gov/DocumentCenter/ProgramSpecificDocuments/tabid/92/Default.aspx</v>
      </c>
      <c r="U86" s="3"/>
    </row>
    <row r="87" spans="1:21" ht="180" x14ac:dyDescent="0.25">
      <c r="A87" s="15" t="str">
        <v>Nicholas Community Action Partnership, Inc.</v>
      </c>
      <c r="B87" s="15" t="str">
        <v xml:space="preserve">OAA Title IIIE National Family Caregiver Support Program </v>
      </c>
      <c r="C87" s="15" t="str">
        <v>Respite</v>
      </c>
      <c r="D87" s="15" t="str">
        <v>There must be an unpaid caregiver (who is the service recipient) of an at-risk, frail individual at least sixty (60) years old or an individual of any age with a written diagnosis of Alzheimer’s disease or a related dementia.</v>
      </c>
      <c r="E8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7" s="15" t="str">
        <v>In the case of a caregiver service, the income level will be based on the care receiver’s income (the at-risk, frail individual at least sixty (60) years old or an individual of any age with a written diagnosis of Alzheimer’s disease or a related dementia).</v>
      </c>
      <c r="G87" s="15" t="str">
        <v>Nicholas</v>
      </c>
      <c r="H87" s="15" t="str">
        <v>*Required - Please Make a Selection*</v>
      </c>
      <c r="I87" s="15" t="str">
        <v>http://www.wvseniorservices.gov/DocumentCenter/ProgramSpecificDocuments/tabid/92/Default.aspx</v>
      </c>
      <c r="U87" s="3"/>
    </row>
    <row r="88" spans="1:21" ht="75" x14ac:dyDescent="0.25">
      <c r="A88" s="15" t="str">
        <v>Nicholas Community Action Partnership, Inc.</v>
      </c>
      <c r="B88" s="15" t="str">
        <v xml:space="preserve">OAA Title IIIE National Family Caregiver Support Program </v>
      </c>
      <c r="C88" s="15" t="str">
        <v>Training/Education, Caregiver Support</v>
      </c>
      <c r="D88" s="15" t="str">
        <v>There must be an unpaid caregiver (who is the service recipient) of an at-risk, frail individual at least sixty (60) years old or an individual of any age with a written diagnosis of Alzheimer’s disease or a related dementia.</v>
      </c>
      <c r="E88" s="15" t="str">
        <v>None</v>
      </c>
      <c r="F88" s="15" t="str">
        <v>Unpaid caregiver</v>
      </c>
      <c r="G88" s="15" t="str">
        <v>Nicholas</v>
      </c>
      <c r="H88" s="15" t="str">
        <v>*Required - Please Make a Selection*</v>
      </c>
      <c r="I88" s="15" t="str">
        <v>http://www.wvseniorservices.gov/DocumentCenter/ProgramSpecificDocuments/tabid/92/Default.aspx</v>
      </c>
      <c r="U88" s="3"/>
    </row>
    <row r="89" spans="1:21" ht="60" x14ac:dyDescent="0.25">
      <c r="A89" s="15" t="str">
        <v>Nicholas Community Action Partnership, Inc.</v>
      </c>
      <c r="B89" s="15" t="str">
        <v xml:space="preserve">OAA Title IIIE National Family Caregiver Support Program </v>
      </c>
      <c r="C89" s="15" t="str">
        <v>Information/Referral, Caregiver Support</v>
      </c>
      <c r="D89" s="15" t="str">
        <v>None</v>
      </c>
      <c r="E89" s="15" t="str">
        <v>None</v>
      </c>
      <c r="F89" s="15" t="str">
        <v>None</v>
      </c>
      <c r="G89" s="15" t="str">
        <v>Nicholas</v>
      </c>
      <c r="H89" s="15" t="str">
        <v>*Required - Please Make a Selection*</v>
      </c>
      <c r="I89" s="15" t="str">
        <v>http://www.wvseniorservices.gov/DocumentCenter/ProgramSpecificDocuments/tabid/92/Default.aspx</v>
      </c>
      <c r="U89" s="3"/>
    </row>
    <row r="90" spans="1:21" ht="60" x14ac:dyDescent="0.25">
      <c r="A90" s="15" t="str">
        <v>Nicholas Community Action Partnership, Inc.</v>
      </c>
      <c r="B90" s="15" t="str">
        <v xml:space="preserve">OAA Title IIIE National Family Caregiver Support Program </v>
      </c>
      <c r="C90" s="15" t="str">
        <v>Information/Referral, Caregiver Support</v>
      </c>
      <c r="D90" s="15" t="str">
        <v>None</v>
      </c>
      <c r="E90" s="15" t="str">
        <v>None</v>
      </c>
      <c r="F90" s="15" t="str">
        <v>None</v>
      </c>
      <c r="G90" s="15" t="str">
        <v>Nicholas</v>
      </c>
      <c r="H90" s="15" t="str">
        <v>*Required - Please Make a Selection*</v>
      </c>
      <c r="I90" s="15" t="str">
        <v>http://www.wvseniorservices.gov/DocumentCenter/ProgramSpecificDocuments/tabid/92/Default.aspx</v>
      </c>
      <c r="U90" s="3"/>
    </row>
    <row r="91" spans="1:21" ht="75" x14ac:dyDescent="0.25">
      <c r="A91" s="15" t="str">
        <v>Nicholas Community Action Partnership, Inc.</v>
      </c>
      <c r="B91" s="15" t="str">
        <v xml:space="preserve">OAA Title IIIE National Family Caregiver Support Program </v>
      </c>
      <c r="C91" s="15" t="str">
        <v>Caregiver Support</v>
      </c>
      <c r="D91" s="15" t="str">
        <v>Support group must target unpaid caregivers (who is the service recipient) of an at-risk, frail individual at least sixty (60) years old or an individual of any age with a written diagnosis of Alzheimer’s disease or a related dementia.</v>
      </c>
      <c r="E91" s="15" t="str">
        <v>None</v>
      </c>
      <c r="F91" s="15" t="str">
        <v>Unpaid caregiver</v>
      </c>
      <c r="G91" s="15" t="str">
        <v>Nicholas</v>
      </c>
      <c r="H91" s="15" t="str">
        <v>*Required - Please Make a Selection*</v>
      </c>
      <c r="I91" s="15" t="str">
        <v>http://www.wvseniorservices.gov/DocumentCenter/ProgramSpecificDocuments/tabid/92/Default.aspx</v>
      </c>
      <c r="U91" s="3"/>
    </row>
    <row r="92" spans="1:21" ht="75" x14ac:dyDescent="0.25">
      <c r="A92" s="15" t="str">
        <v>Nicholas Community Action Partnership, Inc.</v>
      </c>
      <c r="B92" s="15" t="str">
        <v xml:space="preserve">OAA Title IIIE Older Relative Caregivers (Grandparents and Other Elderly Relative Caregivers) </v>
      </c>
      <c r="C92" s="15" t="str">
        <v>Information/Referral, Caregiver Support</v>
      </c>
      <c r="D92" s="15" t="str">
        <v>The older relative caregiver must live with and be the primary unpaid caregiver for a child or an individual with a disability of any age; The older relative caregiver must be related to the individual they provide care for;</v>
      </c>
      <c r="E92" s="15" t="str">
        <v>None</v>
      </c>
      <c r="F92" s="15" t="str">
        <v>None</v>
      </c>
      <c r="G92" s="15" t="str">
        <v>Nicholas</v>
      </c>
      <c r="H92" s="15" t="str">
        <v>*Required - Please Make a Selection*</v>
      </c>
      <c r="I92" s="15" t="str">
        <v>http://www.wvseniorservices.gov/DocumentCenter/ProgramSpecificDocuments/tabid/92/Default.aspx</v>
      </c>
      <c r="U92" s="3"/>
    </row>
    <row r="93" spans="1:21" ht="75" x14ac:dyDescent="0.25">
      <c r="A93" s="15" t="str">
        <v>Nicholas Community Action Partnership, Inc.</v>
      </c>
      <c r="B93" s="15" t="str">
        <v xml:space="preserve">OAA Title IIIE Older Relative Caregivers (Grandparents and Other Elderly Relative Caregivers) </v>
      </c>
      <c r="C93" s="15" t="str">
        <v>Information/Referral, Caregiver Support</v>
      </c>
      <c r="D93" s="15" t="str">
        <v>The older relative caregiver must live with and be the primary unpaid caregiver for a child or an individual with a disability of any age; The older relative caregiver must be related to the individual they provide care for;</v>
      </c>
      <c r="E93" s="15" t="str">
        <v>None</v>
      </c>
      <c r="F93" s="15" t="str">
        <v>None</v>
      </c>
      <c r="G93" s="15" t="str">
        <v>Nicholas</v>
      </c>
      <c r="H93" s="15" t="str">
        <v>*Required - Please Make a Selection*</v>
      </c>
      <c r="I93" s="15" t="str">
        <v>http://www.wvseniorservices.gov/DocumentCenter/ProgramSpecificDocuments/tabid/92/Default.aspx</v>
      </c>
      <c r="U93" s="3"/>
    </row>
    <row r="94" spans="1:21" ht="105" x14ac:dyDescent="0.25">
      <c r="A94" s="15" t="str">
        <v>Nicholas Community Action Partnership, Inc.</v>
      </c>
      <c r="B94" s="15" t="str">
        <v xml:space="preserve">OAA Title IIIE Older Relative Caregivers (Grandparents and Other Elderly Relative Caregivers) </v>
      </c>
      <c r="C94" s="15" t="str">
        <v>Caregiver Support</v>
      </c>
      <c r="D94"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94" s="15" t="str">
        <v>None</v>
      </c>
      <c r="F94" s="15" t="str">
        <v>None</v>
      </c>
      <c r="G94" s="15" t="str">
        <v>Nicholas</v>
      </c>
      <c r="H94" s="15" t="str">
        <v>*Required - Please Make a Selection*</v>
      </c>
      <c r="I94" s="15" t="str">
        <v>http://www.wvseniorservices.gov/DocumentCenter/ProgramSpecificDocuments/tabid/92/Default.aspx</v>
      </c>
      <c r="U94" s="3"/>
    </row>
    <row r="95" spans="1:21" ht="105" x14ac:dyDescent="0.25">
      <c r="A95" s="15" t="str">
        <v>Pocahontas County Senior Citizens, Inc.</v>
      </c>
      <c r="B95" s="15" t="str">
        <v>FAIR RESPITE CONGREGATE SERVICES (includes LIFE FAIR SERVICES)</v>
      </c>
      <c r="C95" s="15" t="str">
        <v>Respite</v>
      </c>
      <c r="D95" s="15" t="str">
        <v>Care recipient must have a written diagnosis of Alzheimer's disease or a related dementia</v>
      </c>
      <c r="E95"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5" s="15" t="str">
        <v>Caregiver must be unpaid. The fee for FAIR services depends on the income of the person with dementia or, if married, the combined income of the care receiver and spouse.</v>
      </c>
      <c r="G95" s="15" t="str">
        <v>Pocahontas</v>
      </c>
      <c r="H95" s="15" t="str">
        <v>*Required - Please Make a Selection*</v>
      </c>
      <c r="I95" s="15" t="str">
        <v>http://www.wvseniorservices.gov/HelpatHome/FAIRFamilyAlzheimersInHomeRespite/tabid/75/Default.aspx</v>
      </c>
      <c r="U95" s="3"/>
    </row>
    <row r="96" spans="1:21" ht="105" x14ac:dyDescent="0.25">
      <c r="A96" s="15" t="str">
        <v>Pocahontas County Senior Citizens, Inc.</v>
      </c>
      <c r="B96" s="15" t="str">
        <v>FAIR RESPITE IN-HOME SERVICES (includes LIFE FAIR SERVICES)</v>
      </c>
      <c r="C96" s="15" t="str">
        <v>Respite</v>
      </c>
      <c r="D96" s="15" t="str">
        <v>Care recipient must have a written diagnosis of Alzheimer's disease or a related dementia</v>
      </c>
      <c r="E9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6" s="15" t="str">
        <v>Caregiver must be unpaid. The fee for FAIR services depends on the income of the person with dementia or, if married, the combined income of the care receiver and spouse.</v>
      </c>
      <c r="G96" s="15" t="str">
        <v>Pocahontas</v>
      </c>
      <c r="H96" s="15" t="str">
        <v>*Required - Please Make a Selection*</v>
      </c>
      <c r="I96" s="15" t="str">
        <v>http://www.wvseniorservices.gov/HelpatHome/FAIRFamilyAlzheimersInHomeRespite/tabid/75/Default.aspx</v>
      </c>
      <c r="U96" s="3"/>
    </row>
    <row r="97" spans="1:21" ht="180" x14ac:dyDescent="0.25">
      <c r="A97" s="15" t="str">
        <v>Pocahontas County Senior Citizens, Inc.</v>
      </c>
      <c r="B97" s="15" t="str">
        <v xml:space="preserve">OAA Title IIIE National Family Caregiver Support Program </v>
      </c>
      <c r="C97" s="15" t="str">
        <v>Respite</v>
      </c>
      <c r="D97" s="15" t="str">
        <v>There must be an unpaid caregiver (who is the service recipient) of an at-risk, frail individual at least sixty (60) years old or an individual of any age with a written diagnosis of Alzheimer’s disease or a related dementia.</v>
      </c>
      <c r="E9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7"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97" s="15" t="str">
        <v>Pocahontas</v>
      </c>
      <c r="H97" s="15" t="str">
        <v>*Required - Please Make a Selection*</v>
      </c>
      <c r="I97" s="15" t="str">
        <v>http://www.wvseniorservices.gov/DocumentCenter/ProgramSpecificDocuments/tabid/92/Default.aspx</v>
      </c>
      <c r="U97" s="3"/>
    </row>
    <row r="98" spans="1:21" ht="180" x14ac:dyDescent="0.25">
      <c r="A98" s="15" t="str">
        <v>Pocahontas County Senior Citizens, Inc.</v>
      </c>
      <c r="B98" s="15" t="str">
        <v xml:space="preserve">OAA Title IIIE National Family Caregiver Support Program </v>
      </c>
      <c r="C98" s="15" t="str">
        <v>Respite</v>
      </c>
      <c r="D98" s="15" t="str">
        <v>There must be an unpaid caregiver (who is the service recipient) of an at-risk, frail individual at least sixty (60) years old or an individual of any age with a written diagnosis of Alzheimer’s disease or a related dementia.</v>
      </c>
      <c r="E9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8" s="15" t="str">
        <v>In the case of a caregiver service, the income level will be based on the care receiver’s income (the at-risk, frail individual at least sixty (60) years old or an individual of any age with a written diagnosis of Alzheimer’s disease or a related dementia).</v>
      </c>
      <c r="G98" s="15" t="str">
        <v>Pocahontas</v>
      </c>
      <c r="H98" s="15" t="str">
        <v>*Required - Please Make a Selection*</v>
      </c>
      <c r="I98" s="15" t="str">
        <v>http://www.wvseniorservices.gov/DocumentCenter/ProgramSpecificDocuments/tabid/92/Default.aspx</v>
      </c>
      <c r="U98" s="3"/>
    </row>
    <row r="99" spans="1:21" ht="75" x14ac:dyDescent="0.25">
      <c r="A99" s="15" t="str">
        <v>Pocahontas County Senior Citizens, Inc.</v>
      </c>
      <c r="B99" s="15" t="str">
        <v xml:space="preserve">OAA Title IIIE National Family Caregiver Support Program </v>
      </c>
      <c r="C99" s="15" t="str">
        <v>Training/Education, Caregiver Support</v>
      </c>
      <c r="D99" s="15" t="str">
        <v>There must be an unpaid caregiver (who is the service recipient) of an at-risk, frail individual at least sixty (60) years old or an individual of any age with a written diagnosis of Alzheimer’s disease or a related dementia.</v>
      </c>
      <c r="E99" s="15" t="str">
        <v>None</v>
      </c>
      <c r="F99" s="15" t="str">
        <v>Unpaid caregiver</v>
      </c>
      <c r="G99" s="15" t="str">
        <v>Pocahontas</v>
      </c>
      <c r="H99" s="15" t="str">
        <v>*Required - Please Make a Selection*</v>
      </c>
      <c r="I99" s="15" t="str">
        <v>http://www.wvseniorservices.gov/DocumentCenter/ProgramSpecificDocuments/tabid/92/Default.aspx</v>
      </c>
      <c r="U99" s="3"/>
    </row>
    <row r="100" spans="1:21" ht="45" x14ac:dyDescent="0.25">
      <c r="A100" s="15" t="str">
        <v>Pocahontas County Senior Citizens, Inc.</v>
      </c>
      <c r="B100" s="15" t="str">
        <v xml:space="preserve">OAA Title IIIE National Family Caregiver Support Program </v>
      </c>
      <c r="C100" s="15" t="str">
        <v>Information/Referral, Caregiver Support</v>
      </c>
      <c r="D100" s="15" t="str">
        <v>None</v>
      </c>
      <c r="E100" s="15" t="str">
        <v>None</v>
      </c>
      <c r="F100" s="15" t="str">
        <v>None</v>
      </c>
      <c r="G100" s="15" t="str">
        <v>Pocahontas</v>
      </c>
      <c r="H100" s="15" t="str">
        <v>*Required - Please Make a Selection*</v>
      </c>
      <c r="I100" s="15" t="str">
        <v>http://www.wvseniorservices.gov/DocumentCenter/ProgramSpecificDocuments/tabid/92/Default.aspx</v>
      </c>
      <c r="U100" s="3"/>
    </row>
    <row r="101" spans="1:21" ht="45" x14ac:dyDescent="0.25">
      <c r="A101" s="15" t="str">
        <v>Pocahontas County Senior Citizens, Inc.</v>
      </c>
      <c r="B101" s="15" t="str">
        <v xml:space="preserve">OAA Title IIIE National Family Caregiver Support Program </v>
      </c>
      <c r="C101" s="15" t="str">
        <v>Information/Referral, Caregiver Support</v>
      </c>
      <c r="D101" s="15" t="str">
        <v>None</v>
      </c>
      <c r="E101" s="15" t="str">
        <v>None</v>
      </c>
      <c r="F101" s="15" t="str">
        <v>None</v>
      </c>
      <c r="G101" s="15" t="str">
        <v>Pocahontas</v>
      </c>
      <c r="H101" s="15" t="str">
        <v>*Required - Please Make a Selection*</v>
      </c>
      <c r="I101" s="15" t="str">
        <v>http://www.wvseniorservices.gov/DocumentCenter/ProgramSpecificDocuments/tabid/92/Default.aspx</v>
      </c>
      <c r="U101" s="3"/>
    </row>
    <row r="102" spans="1:21" ht="75" x14ac:dyDescent="0.25">
      <c r="A102" s="15" t="str">
        <v>Pocahontas County Senior Citizens, Inc.</v>
      </c>
      <c r="B102" s="15" t="str">
        <v xml:space="preserve">OAA Title IIIE National Family Caregiver Support Program </v>
      </c>
      <c r="C102" s="15" t="str">
        <v>Caregiver Support</v>
      </c>
      <c r="D102" s="15" t="str">
        <v>Support group must target unpaid caregivers (who is the service recipient) of an at-risk, frail individual at least sixty (60) years old or an individual of any age with a written diagnosis of Alzheimer’s disease or a related dementia.</v>
      </c>
      <c r="E102" s="15" t="str">
        <v>None</v>
      </c>
      <c r="F102" s="15" t="str">
        <v>Unpaid caregiver</v>
      </c>
      <c r="G102" s="15" t="str">
        <v>Pocahontas</v>
      </c>
      <c r="H102" s="15" t="str">
        <v>*Required - Please Make a Selection*</v>
      </c>
      <c r="I102" s="15" t="str">
        <v>http://www.wvseniorservices.gov/DocumentCenter/ProgramSpecificDocuments/tabid/92/Default.aspx</v>
      </c>
      <c r="U102" s="3"/>
    </row>
    <row r="103" spans="1:21" ht="75" x14ac:dyDescent="0.25">
      <c r="A103" s="15" t="str">
        <v>Pocahontas County Senior Citizens, Inc.</v>
      </c>
      <c r="B103" s="15" t="str">
        <v xml:space="preserve">OAA Title IIIE Older Relative Caregivers (Grandparents and Other Elderly Relative Caregivers) </v>
      </c>
      <c r="C103" s="15" t="str">
        <v>Information/Referral, Caregiver Support</v>
      </c>
      <c r="D103" s="15" t="str">
        <v>The older relative caregiver must live with and be the primary unpaid caregiver for a child or an individual with a disability of any age; The older relative caregiver must be related to the individual they provide care for;</v>
      </c>
      <c r="E103" s="15" t="str">
        <v>None</v>
      </c>
      <c r="F103" s="15" t="str">
        <v>None</v>
      </c>
      <c r="G103" s="15" t="str">
        <v>Pocahontas</v>
      </c>
      <c r="H103" s="15" t="str">
        <v>*Required - Please Make a Selection*</v>
      </c>
      <c r="I103" s="15" t="str">
        <v>http://www.wvseniorservices.gov/DocumentCenter/ProgramSpecificDocuments/tabid/92/Default.aspx</v>
      </c>
      <c r="U103" s="3"/>
    </row>
    <row r="104" spans="1:21" ht="75" x14ac:dyDescent="0.25">
      <c r="A104" s="15" t="str">
        <v>Pocahontas County Senior Citizens, Inc.</v>
      </c>
      <c r="B104" s="15" t="str">
        <v xml:space="preserve">OAA Title IIIE Older Relative Caregivers (Grandparents and Other Elderly Relative Caregivers) </v>
      </c>
      <c r="C104" s="15" t="str">
        <v>Information/Referral, Caregiver Support</v>
      </c>
      <c r="D104" s="15" t="str">
        <v>The older relative caregiver must live with and be the primary unpaid caregiver for a child or an individual with a disability of any age; The older relative caregiver must be related to the individual they provide care for;</v>
      </c>
      <c r="E104" s="15" t="str">
        <v>None</v>
      </c>
      <c r="F104" s="15" t="str">
        <v>None</v>
      </c>
      <c r="G104" s="15" t="str">
        <v>Pocahontas</v>
      </c>
      <c r="H104" s="15" t="str">
        <v>*Required - Please Make a Selection*</v>
      </c>
      <c r="I104" s="15" t="str">
        <v>http://www.wvseniorservices.gov/DocumentCenter/ProgramSpecificDocuments/tabid/92/Default.aspx</v>
      </c>
      <c r="U104" s="3"/>
    </row>
    <row r="105" spans="1:21" ht="105" x14ac:dyDescent="0.25">
      <c r="A105" s="15" t="str">
        <v>Pocahontas County Senior Citizens, Inc.</v>
      </c>
      <c r="B105" s="15" t="str">
        <v xml:space="preserve">OAA Title IIIE Older Relative Caregivers (Grandparents and Other Elderly Relative Caregivers) </v>
      </c>
      <c r="C105" s="15" t="str">
        <v>Caregiver Support</v>
      </c>
      <c r="D105"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05" s="15" t="str">
        <v>None</v>
      </c>
      <c r="F105" s="15" t="str">
        <v>None</v>
      </c>
      <c r="G105" s="15" t="str">
        <v>Pocahontas</v>
      </c>
      <c r="H105" s="15" t="str">
        <v>*Required - Please Make a Selection*</v>
      </c>
      <c r="I105" s="15" t="str">
        <v>http://www.wvseniorservices.gov/DocumentCenter/ProgramSpecificDocuments/tabid/92/Default.aspx</v>
      </c>
      <c r="U105" s="3"/>
    </row>
    <row r="106" spans="1:21" ht="105" x14ac:dyDescent="0.25">
      <c r="A106" s="15" t="str">
        <v>Raleigh County Commission on Aging</v>
      </c>
      <c r="B106" s="15" t="str">
        <v>FAIR RESPITE CONGREGATE SERVICES (includes LIFE FAIR SERVICES)</v>
      </c>
      <c r="C106" s="15" t="str">
        <v>Respite</v>
      </c>
      <c r="D106" s="15" t="str">
        <v>Care recipient must have a written diagnosis of Alzheimer's disease or a related dementia</v>
      </c>
      <c r="E10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6" s="15" t="str">
        <v>Caregiver must be unpaid. The fee for FAIR services depends on the income of the person with dementia or, if married, the combined income of the care receiver and spouse.</v>
      </c>
      <c r="G106" s="15" t="str">
        <v>Raleigh</v>
      </c>
      <c r="H106" s="15" t="str">
        <v>*Required - Please Make a Selection*</v>
      </c>
      <c r="I106" s="15" t="str">
        <v>http://www.wvseniorservices.gov/HelpatHome/FAIRFamilyAlzheimersInHomeRespite/tabid/75/Default.aspx</v>
      </c>
      <c r="U106" s="3"/>
    </row>
    <row r="107" spans="1:21" ht="105" x14ac:dyDescent="0.25">
      <c r="A107" s="15" t="str">
        <v>Raleigh County Commission on Aging</v>
      </c>
      <c r="B107" s="15" t="str">
        <v>FAIR RESPITE IN-HOME SERVICES (includes LIFE FAIR SERVICES)</v>
      </c>
      <c r="C107" s="15" t="str">
        <v>Respite</v>
      </c>
      <c r="D107" s="15" t="str">
        <v>Care recipient must have a written diagnosis of Alzheimer's disease or a related dementia</v>
      </c>
      <c r="E10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7" s="15" t="str">
        <v>Caregiver must be unpaid. The fee for FAIR services depends on the income of the person with dementia or, if married, the combined income of the care receiver and spouse.</v>
      </c>
      <c r="G107" s="15" t="str">
        <v>Raleigh</v>
      </c>
      <c r="H107" s="15" t="str">
        <v>*Required - Please Make a Selection*</v>
      </c>
      <c r="I107" s="15" t="str">
        <v>http://www.wvseniorservices.gov/HelpatHome/FAIRFamilyAlzheimersInHomeRespite/tabid/75/Default.aspx</v>
      </c>
      <c r="U107" s="3"/>
    </row>
    <row r="108" spans="1:21" ht="180" x14ac:dyDescent="0.25">
      <c r="A108" s="15" t="str">
        <v>Raleigh County Commission on Aging</v>
      </c>
      <c r="B108" s="15" t="str">
        <v xml:space="preserve">OAA Title IIIE National Family Caregiver Support Program </v>
      </c>
      <c r="C108" s="15" t="str">
        <v>Respite</v>
      </c>
      <c r="D108" s="15" t="str">
        <v>There must be an unpaid caregiver (who is the service recipient) of an at-risk, frail individual at least sixty (60) years old or an individual of any age with a written diagnosis of Alzheimer’s disease or a related dementia.</v>
      </c>
      <c r="E10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8"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108" s="15" t="str">
        <v>Raleigh</v>
      </c>
      <c r="H108" s="15" t="str">
        <v>*Required - Please Make a Selection*</v>
      </c>
      <c r="I108" s="15" t="str">
        <v>http://www.wvseniorservices.gov/DocumentCenter/ProgramSpecificDocuments/tabid/92/Default.aspx</v>
      </c>
      <c r="U108" s="3"/>
    </row>
    <row r="109" spans="1:21" ht="180" x14ac:dyDescent="0.25">
      <c r="A109" s="15" t="str">
        <v>Raleigh County Commission on Aging</v>
      </c>
      <c r="B109" s="15" t="str">
        <v xml:space="preserve">OAA Title IIIE National Family Caregiver Support Program </v>
      </c>
      <c r="C109" s="15" t="str">
        <v>Respite</v>
      </c>
      <c r="D109" s="15" t="str">
        <v>There must be an unpaid caregiver (who is the service recipient) of an at-risk, frail individual at least sixty (60) years old or an individual of any age with a written diagnosis of Alzheimer’s disease or a related dementia.</v>
      </c>
      <c r="E10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9" s="15" t="str">
        <v>In the case of a caregiver service, the income level will be based on the care receiver’s income (the at-risk, frail individual at least sixty (60) years old or an individual of any age with a written diagnosis of Alzheimer’s disease or a related dementia).</v>
      </c>
      <c r="G109" s="15" t="str">
        <v>Raleigh</v>
      </c>
      <c r="H109" s="15" t="str">
        <v>*Required - Please Make a Selection*</v>
      </c>
      <c r="I109" s="15" t="str">
        <v>http://www.wvseniorservices.gov/DocumentCenter/ProgramSpecificDocuments/tabid/92/Default.aspx</v>
      </c>
      <c r="U109" s="3"/>
    </row>
    <row r="110" spans="1:21" ht="75" x14ac:dyDescent="0.25">
      <c r="A110" s="15" t="str">
        <v>Raleigh County Commission on Aging</v>
      </c>
      <c r="B110" s="15" t="str">
        <v xml:space="preserve">OAA Title IIIE National Family Caregiver Support Program </v>
      </c>
      <c r="C110" s="15" t="str">
        <v>Training/Education, Caregiver Support</v>
      </c>
      <c r="D110" s="15" t="str">
        <v>There must be an unpaid caregiver (who is the service recipient) of an at-risk, frail individual at least sixty (60) years old or an individual of any age with a written diagnosis of Alzheimer’s disease or a related dementia.</v>
      </c>
      <c r="E110" s="15" t="str">
        <v>None</v>
      </c>
      <c r="F110" s="15" t="str">
        <v>Unpaid caregiver</v>
      </c>
      <c r="G110" s="15" t="str">
        <v>Raleigh</v>
      </c>
      <c r="H110" s="15" t="str">
        <v>*Required - Please Make a Selection*</v>
      </c>
      <c r="I110" s="15" t="str">
        <v>http://www.wvseniorservices.gov/DocumentCenter/ProgramSpecificDocuments/tabid/92/Default.aspx</v>
      </c>
      <c r="U110" s="3"/>
    </row>
    <row r="111" spans="1:21" ht="45" x14ac:dyDescent="0.25">
      <c r="A111" s="15" t="str">
        <v>Raleigh County Commission on Aging</v>
      </c>
      <c r="B111" s="15" t="str">
        <v xml:space="preserve">OAA Title IIIE National Family Caregiver Support Program </v>
      </c>
      <c r="C111" s="15" t="str">
        <v>Information/Referral, Caregiver Support</v>
      </c>
      <c r="D111" s="15" t="str">
        <v>None</v>
      </c>
      <c r="E111" s="15" t="str">
        <v>None</v>
      </c>
      <c r="F111" s="15" t="str">
        <v>None</v>
      </c>
      <c r="G111" s="15" t="str">
        <v>Raleigh</v>
      </c>
      <c r="H111" s="15" t="str">
        <v>*Required - Please Make a Selection*</v>
      </c>
      <c r="I111" s="15" t="str">
        <v>http://www.wvseniorservices.gov/DocumentCenter/ProgramSpecificDocuments/tabid/92/Default.aspx</v>
      </c>
      <c r="U111" s="3"/>
    </row>
    <row r="112" spans="1:21" ht="45" x14ac:dyDescent="0.25">
      <c r="A112" s="15" t="str">
        <v>Raleigh County Commission on Aging</v>
      </c>
      <c r="B112" s="15" t="str">
        <v xml:space="preserve">OAA Title IIIE National Family Caregiver Support Program </v>
      </c>
      <c r="C112" s="15" t="str">
        <v>Information/Referral, Caregiver Support</v>
      </c>
      <c r="D112" s="15" t="str">
        <v>None</v>
      </c>
      <c r="E112" s="15" t="str">
        <v>None</v>
      </c>
      <c r="F112" s="15" t="str">
        <v>None</v>
      </c>
      <c r="G112" s="15" t="str">
        <v>Raleigh</v>
      </c>
      <c r="H112" s="15" t="str">
        <v>*Required - Please Make a Selection*</v>
      </c>
      <c r="I112" s="15" t="str">
        <v>http://www.wvseniorservices.gov/DocumentCenter/ProgramSpecificDocuments/tabid/92/Default.aspx</v>
      </c>
      <c r="U112" s="3"/>
    </row>
    <row r="113" spans="1:21" ht="75" x14ac:dyDescent="0.25">
      <c r="A113" s="15" t="str">
        <v>Raleigh County Commission on Aging</v>
      </c>
      <c r="B113" s="15" t="str">
        <v xml:space="preserve">OAA Title IIIE National Family Caregiver Support Program </v>
      </c>
      <c r="C113" s="15" t="str">
        <v>Caregiver Support</v>
      </c>
      <c r="D113" s="15" t="str">
        <v>Support group must target unpaid caregivers (who is the service recipient) of an at-risk, frail individual at least sixty (60) years old or an individual of any age with a written diagnosis of Alzheimer’s disease or a related dementia.</v>
      </c>
      <c r="E113" s="15" t="str">
        <v>None</v>
      </c>
      <c r="F113" s="15" t="str">
        <v>Unpaid caregiver</v>
      </c>
      <c r="G113" s="15" t="str">
        <v>Raleigh</v>
      </c>
      <c r="H113" s="15" t="str">
        <v>*Required - Please Make a Selection*</v>
      </c>
      <c r="I113" s="15" t="str">
        <v>http://www.wvseniorservices.gov/DocumentCenter/ProgramSpecificDocuments/tabid/92/Default.aspx</v>
      </c>
      <c r="U113" s="3"/>
    </row>
    <row r="114" spans="1:21" ht="75" x14ac:dyDescent="0.25">
      <c r="A114" s="15" t="str">
        <v>Raleigh County Commission on Aging</v>
      </c>
      <c r="B114" s="15" t="str">
        <v xml:space="preserve">OAA Title IIIE Older Relative Caregivers (Grandparents and Other Elderly Relative Caregivers) </v>
      </c>
      <c r="C114" s="15" t="str">
        <v>Information/Referral, Caregiver Support</v>
      </c>
      <c r="D114" s="15" t="str">
        <v>The older relative caregiver must live with and be the primary unpaid caregiver for a child or an individual with a disability of any age; The older relative caregiver must be related to the individual they provide care for;</v>
      </c>
      <c r="E114" s="15" t="str">
        <v>None</v>
      </c>
      <c r="F114" s="15" t="str">
        <v>None</v>
      </c>
      <c r="G114" s="15" t="str">
        <v>Raleigh</v>
      </c>
      <c r="H114" s="15" t="str">
        <v>*Required - Please Make a Selection*</v>
      </c>
      <c r="I114" s="15" t="str">
        <v>http://www.wvseniorservices.gov/DocumentCenter/ProgramSpecificDocuments/tabid/92/Default.aspx</v>
      </c>
      <c r="U114" s="3"/>
    </row>
    <row r="115" spans="1:21" ht="75" x14ac:dyDescent="0.25">
      <c r="A115" s="15" t="str">
        <v>Raleigh County Commission on Aging</v>
      </c>
      <c r="B115" s="15" t="str">
        <v xml:space="preserve">OAA Title IIIE Older Relative Caregivers (Grandparents and Other Elderly Relative Caregivers) </v>
      </c>
      <c r="C115" s="15" t="str">
        <v>Information/Referral, Caregiver Support</v>
      </c>
      <c r="D115" s="15" t="str">
        <v>The older relative caregiver must live with and be the primary unpaid caregiver for a child or an individual with a disability of any age; The older relative caregiver must be related to the individual they provide care for;</v>
      </c>
      <c r="E115" s="15" t="str">
        <v>None</v>
      </c>
      <c r="F115" s="15" t="str">
        <v>None</v>
      </c>
      <c r="G115" s="15" t="str">
        <v>Raleigh</v>
      </c>
      <c r="H115" s="15" t="str">
        <v>*Required - Please Make a Selection*</v>
      </c>
      <c r="I115" s="15" t="str">
        <v>http://www.wvseniorservices.gov/DocumentCenter/ProgramSpecificDocuments/tabid/92/Default.aspx</v>
      </c>
      <c r="U115" s="3"/>
    </row>
    <row r="116" spans="1:21" ht="105" x14ac:dyDescent="0.25">
      <c r="A116" s="15" t="str">
        <v>Raleigh County Commission on Aging</v>
      </c>
      <c r="B116" s="15" t="str">
        <v xml:space="preserve">OAA Title IIIE Older Relative Caregivers (Grandparents and Other Elderly Relative Caregivers) </v>
      </c>
      <c r="C116" s="15" t="str">
        <v>Caregiver Support</v>
      </c>
      <c r="D11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16" s="15" t="str">
        <v>None</v>
      </c>
      <c r="F116" s="15" t="str">
        <v>None</v>
      </c>
      <c r="G116" s="15" t="str">
        <v>Raleigh</v>
      </c>
      <c r="H116" s="15" t="str">
        <v>*Required - Please Make a Selection*</v>
      </c>
      <c r="I116" s="15" t="str">
        <v>http://www.wvseniorservices.gov/DocumentCenter/ProgramSpecificDocuments/tabid/92/Default.aspx</v>
      </c>
      <c r="U116" s="3"/>
    </row>
    <row r="117" spans="1:21" ht="105" x14ac:dyDescent="0.25">
      <c r="A117" s="15" t="str">
        <v>Summers County Council on Aging</v>
      </c>
      <c r="B117" s="15" t="str">
        <v>FAIR RESPITE CONGREGATE SERVICES (includes LIFE FAIR SERVICES)</v>
      </c>
      <c r="C117" s="15" t="str">
        <v>Respite</v>
      </c>
      <c r="D117" s="15" t="str">
        <v>Care recipient must have a written diagnosis of Alzheimer's disease or a related dementia</v>
      </c>
      <c r="E11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7" s="15" t="str">
        <v>Caregiver must be unpaid. The fee for FAIR services depends on the income of the person with dementia or, if married, the combined income of the care receiver and spouse.</v>
      </c>
      <c r="G117" s="15" t="str">
        <v>Summers</v>
      </c>
      <c r="H117" s="15" t="str">
        <v>*Required - Please Make a Selection*</v>
      </c>
      <c r="I117" s="15" t="str">
        <v>http://www.wvseniorservices.gov/HelpatHome/FAIRFamilyAlzheimersInHomeRespite/tabid/75/Default.aspx</v>
      </c>
      <c r="U117" s="3"/>
    </row>
    <row r="118" spans="1:21" ht="105" x14ac:dyDescent="0.25">
      <c r="A118" s="15" t="str">
        <v>Summers County Council on Aging</v>
      </c>
      <c r="B118" s="15" t="str">
        <v>FAIR RESPITE IN-HOME SERVICES (includes LIFE FAIR SERVICES)</v>
      </c>
      <c r="C118" s="15" t="str">
        <v>Respite</v>
      </c>
      <c r="D118" s="15" t="str">
        <v>Care recipient must have a written diagnosis of Alzheimer's disease or a related dementia</v>
      </c>
      <c r="E11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8" s="15" t="str">
        <v>Caregiver must be unpaid. The fee for FAIR services depends on the income of the person with dementia or, if married, the combined income of the care receiver and spouse.</v>
      </c>
      <c r="G118" s="15" t="str">
        <v>Summers</v>
      </c>
      <c r="H118" s="15" t="str">
        <v>*Required - Please Make a Selection*</v>
      </c>
      <c r="I118" s="15" t="str">
        <v>http://www.wvseniorservices.gov/HelpatHome/FAIRFamilyAlzheimersInHomeRespite/tabid/75/Default.aspx</v>
      </c>
      <c r="U118" s="3"/>
    </row>
    <row r="119" spans="1:21" ht="180" x14ac:dyDescent="0.25">
      <c r="A119" s="15" t="str">
        <v>Summers County Council on Aging</v>
      </c>
      <c r="B119" s="15" t="str">
        <v xml:space="preserve">OAA Title IIIE National Family Caregiver Support Program </v>
      </c>
      <c r="C119" s="15" t="str">
        <v>Respite</v>
      </c>
      <c r="D119" s="15" t="str">
        <v>There must be an unpaid caregiver (who is the service recipient) of an at-risk, frail individual at least sixty (60) years old or an individual of any age with a written diagnosis of Alzheimer’s disease or a related dementia.</v>
      </c>
      <c r="E11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9"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119" s="15" t="str">
        <v>Summers</v>
      </c>
      <c r="H119" s="15" t="str">
        <v>*Required - Please Make a Selection*</v>
      </c>
      <c r="I119" s="15" t="str">
        <v>http://www.wvseniorservices.gov/DocumentCenter/ProgramSpecificDocuments/tabid/92/Default.aspx</v>
      </c>
      <c r="U119" s="3"/>
    </row>
    <row r="120" spans="1:21" ht="180" x14ac:dyDescent="0.25">
      <c r="A120" s="15" t="str">
        <v>Summers County Council on Aging</v>
      </c>
      <c r="B120" s="15" t="str">
        <v xml:space="preserve">OAA Title IIIE National Family Caregiver Support Program </v>
      </c>
      <c r="C120" s="15" t="str">
        <v>Respite</v>
      </c>
      <c r="D120" s="15" t="str">
        <v>There must be an unpaid caregiver (who is the service recipient) of an at-risk, frail individual at least sixty (60) years old or an individual of any age with a written diagnosis of Alzheimer’s disease or a related dementia.</v>
      </c>
      <c r="E12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0" s="15" t="str">
        <v>In the case of a caregiver service, the income level will be based on the care receiver’s income (the at-risk, frail individual at least sixty (60) years old or an individual of any age with a written diagnosis of Alzheimer’s disease or a related dementia).</v>
      </c>
      <c r="G120" s="15" t="str">
        <v>Summers</v>
      </c>
      <c r="H120" s="15" t="str">
        <v>*Required - Please Make a Selection*</v>
      </c>
      <c r="I120" s="15" t="str">
        <v>http://www.wvseniorservices.gov/DocumentCenter/ProgramSpecificDocuments/tabid/92/Default.aspx</v>
      </c>
      <c r="U120" s="3"/>
    </row>
    <row r="121" spans="1:21" ht="75" x14ac:dyDescent="0.25">
      <c r="A121" s="15" t="str">
        <v>Summers County Council on Aging</v>
      </c>
      <c r="B121" s="15" t="str">
        <v xml:space="preserve">OAA Title IIIE National Family Caregiver Support Program </v>
      </c>
      <c r="C121" s="15" t="str">
        <v>Training/Education, Caregiver Support</v>
      </c>
      <c r="D121" s="15" t="str">
        <v>There must be an unpaid caregiver (who is the service recipient) of an at-risk, frail individual at least sixty (60) years old or an individual of any age with a written diagnosis of Alzheimer’s disease or a related dementia.</v>
      </c>
      <c r="E121" s="15" t="str">
        <v>None</v>
      </c>
      <c r="F121" s="15" t="str">
        <v>Unpaid caregiver</v>
      </c>
      <c r="G121" s="15" t="str">
        <v>Summers</v>
      </c>
      <c r="H121" s="15" t="str">
        <v>*Required - Please Make a Selection*</v>
      </c>
      <c r="I121" s="15" t="str">
        <v>http://www.wvseniorservices.gov/DocumentCenter/ProgramSpecificDocuments/tabid/92/Default.aspx</v>
      </c>
      <c r="U121" s="3"/>
    </row>
    <row r="122" spans="1:21" ht="45" x14ac:dyDescent="0.25">
      <c r="A122" s="15" t="str">
        <v>Summers County Council on Aging</v>
      </c>
      <c r="B122" s="15" t="str">
        <v xml:space="preserve">OAA Title IIIE National Family Caregiver Support Program </v>
      </c>
      <c r="C122" s="15" t="str">
        <v>Information/Referral, Caregiver Support</v>
      </c>
      <c r="D122" s="15" t="str">
        <v>None</v>
      </c>
      <c r="E122" s="15" t="str">
        <v>None</v>
      </c>
      <c r="F122" s="15" t="str">
        <v>None</v>
      </c>
      <c r="G122" s="15" t="str">
        <v>Summers</v>
      </c>
      <c r="H122" s="15" t="str">
        <v>*Required - Please Make a Selection*</v>
      </c>
      <c r="I122" s="15" t="str">
        <v>http://www.wvseniorservices.gov/DocumentCenter/ProgramSpecificDocuments/tabid/92/Default.aspx</v>
      </c>
      <c r="U122" s="3"/>
    </row>
    <row r="123" spans="1:21" ht="45" x14ac:dyDescent="0.25">
      <c r="A123" s="15" t="str">
        <v>Summers County Council on Aging</v>
      </c>
      <c r="B123" s="15" t="str">
        <v xml:space="preserve">OAA Title IIIE National Family Caregiver Support Program </v>
      </c>
      <c r="C123" s="15" t="str">
        <v>Information/Referral, Caregiver Support</v>
      </c>
      <c r="D123" s="15" t="str">
        <v>None</v>
      </c>
      <c r="E123" s="15" t="str">
        <v>None</v>
      </c>
      <c r="F123" s="15" t="str">
        <v>None</v>
      </c>
      <c r="G123" s="15" t="str">
        <v>Summers</v>
      </c>
      <c r="H123" s="15" t="str">
        <v>*Required - Please Make a Selection*</v>
      </c>
      <c r="I123" s="15" t="str">
        <v>http://www.wvseniorservices.gov/DocumentCenter/ProgramSpecificDocuments/tabid/92/Default.aspx</v>
      </c>
      <c r="U123" s="3"/>
    </row>
    <row r="124" spans="1:21" ht="75" x14ac:dyDescent="0.25">
      <c r="A124" s="15" t="str">
        <v>Summers County Council on Aging</v>
      </c>
      <c r="B124" s="15" t="str">
        <v xml:space="preserve">OAA Title IIIE National Family Caregiver Support Program </v>
      </c>
      <c r="C124" s="15" t="str">
        <v>Caregiver Support</v>
      </c>
      <c r="D124" s="15" t="str">
        <v>Support group must target unpaid caregivers (who is the service recipient) of an at-risk, frail individual at least sixty (60) years old or an individual of any age with a written diagnosis of Alzheimer’s disease or a related dementia.</v>
      </c>
      <c r="E124" s="15" t="str">
        <v>None</v>
      </c>
      <c r="F124" s="15" t="str">
        <v>Unpaid caregiver</v>
      </c>
      <c r="G124" s="15" t="str">
        <v>Summers</v>
      </c>
      <c r="H124" s="15" t="str">
        <v>*Required - Please Make a Selection*</v>
      </c>
      <c r="I124" s="15" t="str">
        <v>http://www.wvseniorservices.gov/DocumentCenter/ProgramSpecificDocuments/tabid/92/Default.aspx</v>
      </c>
      <c r="U124" s="3"/>
    </row>
    <row r="125" spans="1:21" ht="75" x14ac:dyDescent="0.25">
      <c r="A125" s="15" t="str">
        <v>Summers County Council on Aging</v>
      </c>
      <c r="B125" s="15" t="str">
        <v xml:space="preserve">OAA Title IIIE Older Relative Caregivers (Grandparents and Other Elderly Relative Caregivers) </v>
      </c>
      <c r="C125" s="15" t="str">
        <v>Information/Referral, Caregiver Support</v>
      </c>
      <c r="D125" s="15" t="str">
        <v>The older relative caregiver must live with and be the primary unpaid caregiver for a child or an individual with a disability of any age; The older relative caregiver must be related to the individual they provide care for;</v>
      </c>
      <c r="E125" s="15" t="str">
        <v>None</v>
      </c>
      <c r="F125" s="15" t="str">
        <v>None</v>
      </c>
      <c r="G125" s="15" t="str">
        <v>Summers</v>
      </c>
      <c r="H125" s="15" t="str">
        <v>*Required - Please Make a Selection*</v>
      </c>
      <c r="I125" s="15" t="str">
        <v>http://www.wvseniorservices.gov/DocumentCenter/ProgramSpecificDocuments/tabid/92/Default.aspx</v>
      </c>
      <c r="U125" s="3"/>
    </row>
    <row r="126" spans="1:21" ht="75" x14ac:dyDescent="0.25">
      <c r="A126" s="15" t="str">
        <v>Summers County Council on Aging</v>
      </c>
      <c r="B126" s="15" t="str">
        <v xml:space="preserve">OAA Title IIIE Older Relative Caregivers (Grandparents and Other Elderly Relative Caregivers) </v>
      </c>
      <c r="C126" s="15" t="str">
        <v>Information/Referral, Caregiver Support</v>
      </c>
      <c r="D126" s="15" t="str">
        <v>The older relative caregiver must live with and be the primary unpaid caregiver for a child or an individual with a disability of any age; The older relative caregiver must be related to the individual they provide care for;</v>
      </c>
      <c r="E126" s="15" t="str">
        <v>None</v>
      </c>
      <c r="F126" s="15" t="str">
        <v>None</v>
      </c>
      <c r="G126" s="15" t="str">
        <v>Summers</v>
      </c>
      <c r="H126" s="15" t="str">
        <v>*Required - Please Make a Selection*</v>
      </c>
      <c r="I126" s="15" t="str">
        <v>http://www.wvseniorservices.gov/DocumentCenter/ProgramSpecificDocuments/tabid/92/Default.aspx</v>
      </c>
      <c r="U126" s="3"/>
    </row>
    <row r="127" spans="1:21" ht="105" x14ac:dyDescent="0.25">
      <c r="A127" s="15" t="str">
        <v>Summers County Council on Aging</v>
      </c>
      <c r="B127" s="15" t="str">
        <v xml:space="preserve">OAA Title IIIE Older Relative Caregivers (Grandparents and Other Elderly Relative Caregivers) </v>
      </c>
      <c r="C127" s="15" t="str">
        <v>Caregiver Support</v>
      </c>
      <c r="D12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27" s="15" t="str">
        <v>None</v>
      </c>
      <c r="F127" s="15" t="str">
        <v>None</v>
      </c>
      <c r="G127" s="15" t="str">
        <v>Summers</v>
      </c>
      <c r="H127" s="15" t="str">
        <v>*Required - Please Make a Selection*</v>
      </c>
      <c r="I127" s="15" t="str">
        <v>http://www.wvseniorservices.gov/DocumentCenter/ProgramSpecificDocuments/tabid/92/Default.aspx</v>
      </c>
      <c r="U127" s="3"/>
    </row>
    <row r="128" spans="1:21" ht="105" x14ac:dyDescent="0.25">
      <c r="A128" s="15" t="str">
        <v>Webster County Senior Citizens</v>
      </c>
      <c r="B128" s="15" t="str">
        <v>FAIR RESPITE CONGREGATE SERVICES (includes LIFE FAIR SERVICES)</v>
      </c>
      <c r="C128" s="15" t="str">
        <v>Respite</v>
      </c>
      <c r="D128" s="15" t="str">
        <v>Care recipient must have a written diagnosis of Alzheimer's disease or a related dementia</v>
      </c>
      <c r="E12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8" s="15" t="str">
        <v>Caregiver must be unpaid. The fee for FAIR services depends on the income of the person with dementia or, if married, the combined income of the care receiver and spouse.</v>
      </c>
      <c r="G128" s="15" t="str">
        <v>Webster</v>
      </c>
      <c r="H128" s="15" t="str">
        <v>*Required - Please Make a Selection*</v>
      </c>
      <c r="I128" s="15" t="str">
        <v>http://www.wvseniorservices.gov/HelpatHome/FAIRFamilyAlzheimersInHomeRespite/tabid/75/Default.aspx</v>
      </c>
      <c r="U128" s="3"/>
    </row>
    <row r="129" spans="1:21" ht="105" x14ac:dyDescent="0.25">
      <c r="A129" s="15" t="str">
        <v>Webster County Senior Citizens</v>
      </c>
      <c r="B129" s="15" t="str">
        <v>FAIR RESPITE IN-HOME SERVICES (includes LIFE FAIR SERVICES)</v>
      </c>
      <c r="C129" s="15" t="str">
        <v>Respite</v>
      </c>
      <c r="D129" s="15" t="str">
        <v>Care recipient must have a written diagnosis of Alzheimer's disease or a related dementia</v>
      </c>
      <c r="E12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9" s="15" t="str">
        <v>Caregiver must be unpaid. The fee for FAIR services depends on the income of the person with dementia or, if married, the combined income of the care receiver and spouse.</v>
      </c>
      <c r="G129" s="15" t="str">
        <v>Webster</v>
      </c>
      <c r="H129" s="15" t="str">
        <v>*Required - Please Make a Selection*</v>
      </c>
      <c r="I129" s="15" t="str">
        <v>http://www.wvseniorservices.gov/HelpatHome/FAIRFamilyAlzheimersInHomeRespite/tabid/75/Default.aspx</v>
      </c>
      <c r="U129" s="3"/>
    </row>
    <row r="130" spans="1:21" ht="180" x14ac:dyDescent="0.25">
      <c r="A130" s="15" t="str">
        <v>Webster County Senior Citizens</v>
      </c>
      <c r="B130" s="15" t="str">
        <v xml:space="preserve">OAA Title IIIE National Family Caregiver Support Program </v>
      </c>
      <c r="C130" s="15" t="str">
        <v>Respite</v>
      </c>
      <c r="D130" s="15" t="str">
        <v>There must be an unpaid caregiver (who is the service recipient) of an at-risk, frail individual at least sixty (60) years old or an individual of any age with a written diagnosis of Alzheimer’s disease or a related dementia.</v>
      </c>
      <c r="E13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3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130" s="15" t="str">
        <v>Webster</v>
      </c>
      <c r="H130" s="15" t="str">
        <v>*Required - Please Make a Selection*</v>
      </c>
      <c r="I130" s="15" t="str">
        <v>http://www.wvseniorservices.gov/DocumentCenter/ProgramSpecificDocuments/tabid/92/Default.aspx</v>
      </c>
      <c r="U130" s="3"/>
    </row>
    <row r="131" spans="1:21" ht="180" x14ac:dyDescent="0.25">
      <c r="A131" s="15" t="str">
        <v>Webster County Senior Citizens</v>
      </c>
      <c r="B131" s="15" t="str">
        <v xml:space="preserve">OAA Title IIIE National Family Caregiver Support Program </v>
      </c>
      <c r="C131" s="15" t="str">
        <v>Respite</v>
      </c>
      <c r="D131" s="15" t="str">
        <v>There must be an unpaid caregiver (who is the service recipient) of an at-risk, frail individual at least sixty (60) years old or an individual of any age with a written diagnosis of Alzheimer’s disease or a related dementia.</v>
      </c>
      <c r="E13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31" s="15" t="str">
        <v>In the case of a caregiver service, the income level will be based on the care receiver’s income (the at-risk, frail individual at least sixty (60) years old or an individual of any age with a written diagnosis of Alzheimer’s disease or a related dementia).</v>
      </c>
      <c r="G131" s="15" t="str">
        <v>Webster</v>
      </c>
      <c r="H131" s="15" t="str">
        <v>*Required - Please Make a Selection*</v>
      </c>
      <c r="I131" s="15" t="str">
        <v>http://www.wvseniorservices.gov/DocumentCenter/ProgramSpecificDocuments/tabid/92/Default.aspx</v>
      </c>
      <c r="U131" s="3"/>
    </row>
    <row r="132" spans="1:21" ht="75" x14ac:dyDescent="0.25">
      <c r="A132" s="15" t="str">
        <v>Webster County Senior Citizens</v>
      </c>
      <c r="B132" s="15" t="str">
        <v xml:space="preserve">OAA Title IIIE National Family Caregiver Support Program </v>
      </c>
      <c r="C132" s="15" t="str">
        <v>Training/Education, Caregiver Support</v>
      </c>
      <c r="D132" s="15" t="str">
        <v>There must be an unpaid caregiver (who is the service recipient) of an at-risk, frail individual at least sixty (60) years old or an individual of any age with a written diagnosis of Alzheimer’s disease or a related dementia.</v>
      </c>
      <c r="E132" s="15" t="str">
        <v>None</v>
      </c>
      <c r="F132" s="15" t="str">
        <v>Unpaid caregiver</v>
      </c>
      <c r="G132" s="15" t="str">
        <v>Webster</v>
      </c>
      <c r="H132" s="15" t="str">
        <v>*Required - Please Make a Selection*</v>
      </c>
      <c r="I132" s="15" t="str">
        <v>http://www.wvseniorservices.gov/DocumentCenter/ProgramSpecificDocuments/tabid/92/Default.aspx</v>
      </c>
      <c r="U132" s="3"/>
    </row>
    <row r="133" spans="1:21" ht="45" x14ac:dyDescent="0.25">
      <c r="A133" s="15" t="str">
        <v>Webster County Senior Citizens</v>
      </c>
      <c r="B133" s="15" t="str">
        <v xml:space="preserve">OAA Title IIIE National Family Caregiver Support Program </v>
      </c>
      <c r="C133" s="15" t="str">
        <v>Information/Referral, Caregiver Support</v>
      </c>
      <c r="D133" s="15" t="str">
        <v>None</v>
      </c>
      <c r="E133" s="15" t="str">
        <v>None</v>
      </c>
      <c r="F133" s="15" t="str">
        <v>None</v>
      </c>
      <c r="G133" s="15" t="str">
        <v>Webster</v>
      </c>
      <c r="H133" s="15" t="str">
        <v>*Required - Please Make a Selection*</v>
      </c>
      <c r="I133" s="15" t="str">
        <v>http://www.wvseniorservices.gov/DocumentCenter/ProgramSpecificDocuments/tabid/92/Default.aspx</v>
      </c>
      <c r="U133" s="3"/>
    </row>
    <row r="134" spans="1:21" ht="45" x14ac:dyDescent="0.25">
      <c r="A134" s="15" t="str">
        <v>Webster County Senior Citizens</v>
      </c>
      <c r="B134" s="15" t="str">
        <v xml:space="preserve">OAA Title IIIE National Family Caregiver Support Program </v>
      </c>
      <c r="C134" s="15" t="str">
        <v>Information/Referral, Caregiver Support</v>
      </c>
      <c r="D134" s="15" t="str">
        <v>None</v>
      </c>
      <c r="E134" s="15" t="str">
        <v>None</v>
      </c>
      <c r="F134" s="15" t="str">
        <v>None</v>
      </c>
      <c r="G134" s="15" t="str">
        <v>Webster</v>
      </c>
      <c r="H134" s="15" t="str">
        <v>*Required - Please Make a Selection*</v>
      </c>
      <c r="I134" s="15" t="str">
        <v>http://www.wvseniorservices.gov/DocumentCenter/ProgramSpecificDocuments/tabid/92/Default.aspx</v>
      </c>
      <c r="U134" s="3"/>
    </row>
    <row r="135" spans="1:21" ht="75" x14ac:dyDescent="0.25">
      <c r="A135" s="15" t="str">
        <v>Webster County Senior Citizens</v>
      </c>
      <c r="B135" s="15" t="str">
        <v xml:space="preserve">OAA Title IIIE National Family Caregiver Support Program </v>
      </c>
      <c r="C135" s="15" t="str">
        <v>Caregiver Support</v>
      </c>
      <c r="D135" s="15" t="str">
        <v>Support group must target unpaid caregivers (who is the service recipient) of an at-risk, frail individual at least sixty (60) years old or an individual of any age with a written diagnosis of Alzheimer’s disease or a related dementia.</v>
      </c>
      <c r="E135" s="15" t="str">
        <v>None</v>
      </c>
      <c r="F135" s="15" t="str">
        <v>Unpaid caregiver</v>
      </c>
      <c r="G135" s="15" t="str">
        <v>Webster</v>
      </c>
      <c r="H135" s="15" t="str">
        <v>*Required - Please Make a Selection*</v>
      </c>
      <c r="I135" s="15" t="str">
        <v>http://www.wvseniorservices.gov/DocumentCenter/ProgramSpecificDocuments/tabid/92/Default.aspx</v>
      </c>
      <c r="U135" s="3"/>
    </row>
    <row r="136" spans="1:21" ht="75" x14ac:dyDescent="0.25">
      <c r="A136" s="15" t="str">
        <v>Webster County Senior Citizens</v>
      </c>
      <c r="B136" s="15" t="str">
        <v xml:space="preserve">OAA Title IIIE Older Relative Caregivers (Grandparents and Other Elderly Relative Caregivers) </v>
      </c>
      <c r="C136" s="15" t="str">
        <v>Information/Referral, Caregiver Support</v>
      </c>
      <c r="D136" s="15" t="str">
        <v>The older relative caregiver must live with and be the primary unpaid caregiver for a child or an individual with a disability of any age; The older relative caregiver must be related to the individual they provide care for;</v>
      </c>
      <c r="E136" s="15" t="str">
        <v>None</v>
      </c>
      <c r="F136" s="15" t="str">
        <v>None</v>
      </c>
      <c r="G136" s="15" t="str">
        <v>Webster</v>
      </c>
      <c r="H136" s="15" t="str">
        <v>*Required - Please Make a Selection*</v>
      </c>
      <c r="I136" s="15" t="str">
        <v>http://www.wvseniorservices.gov/DocumentCenter/ProgramSpecificDocuments/tabid/92/Default.aspx</v>
      </c>
      <c r="U136" s="3"/>
    </row>
    <row r="137" spans="1:21" ht="75" x14ac:dyDescent="0.25">
      <c r="A137" s="15" t="str">
        <v>Webster County Senior Citizens</v>
      </c>
      <c r="B137" s="15" t="str">
        <v xml:space="preserve">OAA Title IIIE Older Relative Caregivers (Grandparents and Other Elderly Relative Caregivers) </v>
      </c>
      <c r="C137" s="15" t="str">
        <v>Information/Referral, Caregiver Support</v>
      </c>
      <c r="D137" s="15" t="str">
        <v>The older relative caregiver must live with and be the primary unpaid caregiver for a child or an individual with a disability of any age; The older relative caregiver must be related to the individual they provide care for;</v>
      </c>
      <c r="E137" s="15" t="str">
        <v>None</v>
      </c>
      <c r="F137" s="15" t="str">
        <v>None</v>
      </c>
      <c r="G137" s="15" t="str">
        <v>Webster</v>
      </c>
      <c r="H137" s="15" t="str">
        <v>*Required - Please Make a Selection*</v>
      </c>
      <c r="I137" s="15" t="str">
        <v>http://www.wvseniorservices.gov/DocumentCenter/ProgramSpecificDocuments/tabid/92/Default.aspx</v>
      </c>
      <c r="U137" s="3"/>
    </row>
    <row r="138" spans="1:21" ht="105" x14ac:dyDescent="0.25">
      <c r="A138" s="15" t="str">
        <v>Webster County Senior Citizens</v>
      </c>
      <c r="B138" s="15" t="str">
        <v xml:space="preserve">OAA Title IIIE Older Relative Caregivers (Grandparents and Other Elderly Relative Caregivers) </v>
      </c>
      <c r="C138" s="15" t="str">
        <v>Caregiver Support</v>
      </c>
      <c r="D13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38" s="15" t="str">
        <v>None</v>
      </c>
      <c r="F138" s="15" t="str">
        <v>None</v>
      </c>
      <c r="G138" s="15" t="str">
        <v>Webster</v>
      </c>
      <c r="H138" s="15" t="str">
        <v>*Required - Please Make a Selection*</v>
      </c>
      <c r="I138" s="15" t="str">
        <v>http://www.wvseniorservices.gov/DocumentCenter/ProgramSpecificDocuments/tabid/92/Default.aspx</v>
      </c>
      <c r="U138" s="3"/>
    </row>
    <row r="139" spans="1:21" ht="105" x14ac:dyDescent="0.25">
      <c r="A139" s="15" t="str">
        <v>Brooke County Committee on Aging </v>
      </c>
      <c r="B139" s="15" t="str">
        <v>FAIR RESPITE IN-HOME SERVICES (includes LIFE FAIR SERVICES)</v>
      </c>
      <c r="C139" s="15" t="str">
        <v>Respite</v>
      </c>
      <c r="D139" s="15" t="str">
        <v>Care recipient must have a written diagnosis of Alzheimer's disease or a related dementia</v>
      </c>
      <c r="E13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39" s="15" t="str">
        <v>Caregiver must be unpaid. The fee for FAIR services depends on the income of the person with dementia or, if married, the combined income of the care receiver and spouse.</v>
      </c>
      <c r="G139" s="15" t="str">
        <v>Brooke</v>
      </c>
      <c r="H139" s="15" t="str">
        <v>*Required - Please Make a Selection*</v>
      </c>
      <c r="I139" s="15" t="str">
        <v>http://www.wvseniorservices.gov/HelpatHome/FAIRFamilyAlzheimersInHomeRespite/tabid/75/Default.aspx</v>
      </c>
      <c r="U139" s="3"/>
    </row>
    <row r="140" spans="1:21" ht="180" x14ac:dyDescent="0.25">
      <c r="A140" s="15" t="str">
        <v>Brooke County Committee on Aging </v>
      </c>
      <c r="B140" s="15" t="str">
        <v xml:space="preserve">OAA Title IIIE National Family Caregiver Support Program </v>
      </c>
      <c r="C140" s="15" t="str">
        <v>Respite</v>
      </c>
      <c r="D140" s="15" t="str">
        <v>There must be an unpaid caregiver (who is the service recipient) of an at-risk, frail individual at least sixty (60) years old or an individual of any age with a written diagnosis of Alzheimer’s disease or a related dementia.</v>
      </c>
      <c r="E14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40" s="15" t="str">
        <v>In the case of a caregiver service, the income level will be based on the care receiver’s income (the at-risk, frail individual at least sixty (60) years old or an individual of any age with a written diagnosis of Alzheimer’s disease or a related dementia).</v>
      </c>
      <c r="G140" s="15" t="str">
        <v>Brooke</v>
      </c>
      <c r="H140" s="15" t="str">
        <v>*Required - Please Make a Selection*</v>
      </c>
      <c r="I140" s="15" t="str">
        <v>http://www.wvseniorservices.gov/DocumentCenter/ProgramSpecificDocuments/tabid/92/Default.aspx</v>
      </c>
      <c r="U140" s="3"/>
    </row>
    <row r="141" spans="1:21" ht="150" x14ac:dyDescent="0.25">
      <c r="A141" s="15" t="str">
        <v>Brooke Hancock Nutrition</v>
      </c>
      <c r="B141" s="15" t="str">
        <v>OAA Title IIIC Nutrition Services</v>
      </c>
      <c r="C141" s="15" t="str">
        <v>Nutrition - Congregate Meals</v>
      </c>
      <c r="D141" s="15" t="str">
        <v>There must be an unpaid caregiver (who is the service recipient) of an at-risk, frail individual at least sixty (60) years old or an individual of any age with a written diagnosis of Alzheimer’s disease or a related dementia.</v>
      </c>
      <c r="E14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41" s="15" t="str">
        <v>None</v>
      </c>
      <c r="G141" s="15" t="str">
        <v>Brooke, Hancock</v>
      </c>
      <c r="H141" s="15" t="str">
        <v>*Required - Please Make a Selection*</v>
      </c>
      <c r="I141" s="15" t="str">
        <v>http://www.wvseniorservices.gov/DocumentCenter/ProgramSpecificDocuments/tabid/92/Default.aspx</v>
      </c>
      <c r="U141" s="3"/>
    </row>
    <row r="142" spans="1:21" ht="105" x14ac:dyDescent="0.25">
      <c r="A142" s="15" t="str">
        <v>Calhoun County Committee on Aging, Inc.</v>
      </c>
      <c r="B142" s="15" t="str">
        <v>FAIR RESPITE IN-HOME SERVICES (includes LIFE FAIR SERVICES)</v>
      </c>
      <c r="C142" s="15" t="str">
        <v>Respite</v>
      </c>
      <c r="D142" s="15" t="str">
        <v>Care recipient must have a written diagnosis of Alzheimer's disease or a related dementia</v>
      </c>
      <c r="E14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42" s="15" t="str">
        <v>Caregiver must be unpaid. The fee for FAIR services depends on the income of the person with dementia or, if married, the combined income of the care receiver and spouse.</v>
      </c>
      <c r="G142" s="15" t="str">
        <v>Calhoun</v>
      </c>
      <c r="H142" s="15" t="str">
        <v>*Required - Please Make a Selection*</v>
      </c>
      <c r="I142" s="15" t="str">
        <v>http://www.wvseniorservices.gov/HelpatHome/FAIRFamilyAlzheimersInHomeRespite/tabid/75/Default.aspx</v>
      </c>
      <c r="U142" s="3"/>
    </row>
    <row r="143" spans="1:21" ht="180" x14ac:dyDescent="0.25">
      <c r="A143" s="15" t="str">
        <v>Calhoun County Committee on Aging, Inc.</v>
      </c>
      <c r="B143" s="15" t="str">
        <v xml:space="preserve">OAA Title IIIE National Family Caregiver Support Program </v>
      </c>
      <c r="C143" s="15" t="str">
        <v>Respite</v>
      </c>
      <c r="D143" s="15" t="str">
        <v>There must be an unpaid caregiver (who is the service recipient) of an at-risk, frail individual at least sixty (60) years old or an individual of any age with a written diagnosis of Alzheimer’s disease or a related dementia.</v>
      </c>
      <c r="E14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43" s="15" t="str">
        <v>In the case of a caregiver service, the income level will be based on the care receiver’s income (the at-risk, frail individual at least sixty (60) years old or an individual of any age with a written diagnosis of Alzheimer’s disease or a related dementia).</v>
      </c>
      <c r="G143" s="15" t="str">
        <v>Calhoun</v>
      </c>
      <c r="H143" s="15" t="str">
        <v>*Required - Please Make a Selection*</v>
      </c>
      <c r="I143" s="15" t="str">
        <v>http://www.wvseniorservices.gov/DocumentCenter/ProgramSpecificDocuments/tabid/92/Default.aspx</v>
      </c>
      <c r="U143" s="3"/>
    </row>
    <row r="144" spans="1:21" ht="105" x14ac:dyDescent="0.25">
      <c r="A144" s="15" t="str">
        <v>Council of Senior Citizens of Gilmer County, Inc.</v>
      </c>
      <c r="B144" s="15" t="str">
        <v>FAIR RESPITE IN-HOME SERVICES (includes LIFE FAIR SERVICES)</v>
      </c>
      <c r="C144" s="15" t="str">
        <v>Respite</v>
      </c>
      <c r="D144" s="15" t="str">
        <v>Care recipient must have a written diagnosis of Alzheimer's disease or a related dementia</v>
      </c>
      <c r="E14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44" s="15" t="str">
        <v>Caregiver must be unpaid. The fee for FAIR services depends on the income of the person with dementia or, if married, the combined income of the care receiver and spouse.</v>
      </c>
      <c r="G144" s="15" t="str">
        <v>Gilmer</v>
      </c>
      <c r="H144" s="15" t="str">
        <v>*Required - Please Make a Selection*</v>
      </c>
      <c r="I144" s="15" t="str">
        <v>http://www.wvseniorservices.gov/HelpatHome/FAIRFamilyAlzheimersInHomeRespite/tabid/75/Default.aspx</v>
      </c>
      <c r="U144" s="3"/>
    </row>
    <row r="145" spans="1:21" ht="180" x14ac:dyDescent="0.25">
      <c r="A145" s="15" t="str">
        <v>Council of Senior Citizens of Gilmer County, Inc.</v>
      </c>
      <c r="B145" s="15" t="str">
        <v xml:space="preserve">OAA Title IIIE National Family Caregiver Support Program </v>
      </c>
      <c r="C145" s="15" t="str">
        <v>Respite</v>
      </c>
      <c r="D145" s="15" t="str">
        <v>There must be an unpaid caregiver (who is the service recipient) of an at-risk, frail individual at least sixty (60) years old or an individual of any age with a written diagnosis of Alzheimer’s disease or a related dementia.</v>
      </c>
      <c r="E14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45" s="15" t="str">
        <v>In the case of a caregiver service, the income level will be based on the care receiver’s income (the at-risk, frail individual at least sixty (60) years old or an individual of any age with a written diagnosis of Alzheimer’s disease or a related dementia).</v>
      </c>
      <c r="G145" s="15" t="str">
        <v>Gilmer</v>
      </c>
      <c r="H145" s="15" t="str">
        <v>*Required - Please Make a Selection*</v>
      </c>
      <c r="I145" s="15" t="str">
        <v>http://www.wvseniorservices.gov/DocumentCenter/ProgramSpecificDocuments/tabid/92/Default.aspx</v>
      </c>
      <c r="U145" s="3"/>
    </row>
    <row r="146" spans="1:21" ht="60" x14ac:dyDescent="0.25">
      <c r="A146" s="15" t="str">
        <v>Council of Senior Citizens of Gilmer County, Inc.</v>
      </c>
      <c r="B146" s="15" t="str">
        <v xml:space="preserve">OAA Title IIIE National Family Caregiver Support Program </v>
      </c>
      <c r="C146" s="15" t="str">
        <v>Information/Referral, Caregiver Support</v>
      </c>
      <c r="D146" s="15" t="str">
        <v>None</v>
      </c>
      <c r="E146" s="15" t="str">
        <v>None</v>
      </c>
      <c r="F146" s="15" t="str">
        <v>None</v>
      </c>
      <c r="G146" s="15" t="str">
        <v>Gilmer</v>
      </c>
      <c r="H146" s="15" t="str">
        <v>*Required - Please Make a Selection*</v>
      </c>
      <c r="I146" s="15" t="str">
        <v>http://www.wvseniorservices.gov/DocumentCenter/ProgramSpecificDocuments/tabid/92/Default.aspx</v>
      </c>
      <c r="U146" s="3"/>
    </row>
    <row r="147" spans="1:21" ht="105" x14ac:dyDescent="0.25">
      <c r="A147" s="15" t="str">
        <v>Council of Senior Tyler Countians, Inc.</v>
      </c>
      <c r="B147" s="15" t="str">
        <v>FAIR RESPITE IN-HOME SERVICES (includes LIFE FAIR SERVICES)</v>
      </c>
      <c r="C147" s="15" t="str">
        <v>Respite</v>
      </c>
      <c r="D147" s="15" t="str">
        <v>Care recipient must have a written diagnosis of Alzheimer's disease or a related dementia</v>
      </c>
      <c r="E14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47" s="15" t="str">
        <v>Caregiver must be unpaid. The fee for FAIR services depends on the income of the person with dementia or, if married, the combined income of the care receiver and spouse.</v>
      </c>
      <c r="G147" s="15" t="str">
        <v>Tyler</v>
      </c>
      <c r="H147" s="15" t="str">
        <v>*Required - Please Make a Selection*</v>
      </c>
      <c r="I147" s="15" t="str">
        <v>http://www.wvseniorservices.gov/HelpatHome/FAIRFamilyAlzheimersInHomeRespite/tabid/75/Default.aspx</v>
      </c>
      <c r="U147" s="3"/>
    </row>
    <row r="148" spans="1:21" ht="180" x14ac:dyDescent="0.25">
      <c r="A148" s="15" t="str">
        <v>Council of Senior Tyler Countians, Inc.</v>
      </c>
      <c r="B148" s="15" t="str">
        <v xml:space="preserve">OAA Title IIIE National Family Caregiver Support Program </v>
      </c>
      <c r="C148" s="15" t="str">
        <v>Respite</v>
      </c>
      <c r="D148" s="15" t="str">
        <v>There must be an unpaid caregiver (who is the service recipient) of an at-risk, frail individual at least sixty (60) years old or an individual of any age with a written diagnosis of Alzheimer’s disease or a related dementia.</v>
      </c>
      <c r="E14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48" s="15" t="str">
        <v>In the case of a caregiver service, the income level will be based on the care receiver’s income (the at-risk, frail individual at least sixty (60) years old or an individual of any age with a written diagnosis of Alzheimer’s disease or a related dementia).</v>
      </c>
      <c r="G148" s="15" t="str">
        <v>Tyler</v>
      </c>
      <c r="H148" s="15" t="str">
        <v>*Required - Please Make a Selection*</v>
      </c>
      <c r="I148" s="15" t="str">
        <v>http://www.wvseniorservices.gov/DocumentCenter/ProgramSpecificDocuments/tabid/92/Default.aspx</v>
      </c>
      <c r="U148" s="3"/>
    </row>
    <row r="149" spans="1:21" ht="105" x14ac:dyDescent="0.25">
      <c r="A149" s="15" t="str">
        <v xml:space="preserve">Doddridge County Senior Citizens, Inc. </v>
      </c>
      <c r="B149" s="15" t="str">
        <v>FAIR RESPITE IN-HOME SERVICES (includes LIFE FAIR SERVICES)</v>
      </c>
      <c r="C149" s="15" t="str">
        <v>Respite</v>
      </c>
      <c r="D149"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4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49" s="15" t="str">
        <v>Caregiver must be unpaid. The fee for FAIR services depends on the income of the person with dementia or, if married, the combined income of the care receiver and spouse.</v>
      </c>
      <c r="G149" s="15" t="str">
        <v>Doddridge</v>
      </c>
      <c r="H149" s="15" t="str">
        <v>*Required - Please Make a Selection*</v>
      </c>
      <c r="I149" s="15" t="str">
        <v>http://www.wvseniorservices.gov/HelpatHome/FAIRFamilyAlzheimersInHomeRespite/tabid/75/Default.aspx</v>
      </c>
      <c r="U149" s="3"/>
    </row>
    <row r="150" spans="1:21" ht="180" x14ac:dyDescent="0.25">
      <c r="A150" s="15" t="str">
        <v xml:space="preserve">Doddridge County Senior Citizens, Inc. </v>
      </c>
      <c r="B150" s="15" t="str">
        <v xml:space="preserve">OAA Title IIIE National Family Caregiver Support Program </v>
      </c>
      <c r="C150" s="15" t="str">
        <v>Respite</v>
      </c>
      <c r="D150" s="15" t="str">
        <v>Must complete Level 1 of the SAEF</v>
      </c>
      <c r="E15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50" s="15" t="str">
        <v>In the case of a caregiver service, the income level will be based on the care receiver’s income (the at-risk, frail individual at least sixty (60) years old or an individual of any age with a written diagnosis of Alzheimer’s disease or a related dementia).</v>
      </c>
      <c r="G150" s="15" t="str">
        <v>Doddridge</v>
      </c>
      <c r="H150" s="15" t="str">
        <v>*Required - Please Make a Selection*</v>
      </c>
      <c r="I150" s="15" t="str">
        <v>http://www.wvseniorservices.gov/DocumentCenter/ProgramSpecificDocuments/tabid/92/Default.aspx</v>
      </c>
      <c r="U150" s="3"/>
    </row>
    <row r="151" spans="1:21" ht="105" x14ac:dyDescent="0.25">
      <c r="A151" s="15" t="str">
        <v>Family Services - Upper Ohio Valley (also nutrition in Marshall)</v>
      </c>
      <c r="B151" s="15" t="str">
        <v>FAIR RESPITE IN-HOME SERVICES (includes LIFE FAIR SERVICES)</v>
      </c>
      <c r="C151" s="15" t="str">
        <v>Respite</v>
      </c>
      <c r="D151" s="15" t="str">
        <v>Care recipient must have a written diagnosis of Alzheimer's disease or a related dementia</v>
      </c>
      <c r="E15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1" s="15" t="str">
        <v>Caregiver must be unpaid. The fee for FAIR services depends on the income of the person with dementia or, if married, the combined income of the care receiver and spouse.</v>
      </c>
      <c r="G151" s="15" t="str">
        <v>Ohio</v>
      </c>
      <c r="H151" s="15" t="str">
        <v>*Required - Please Make a Selection*</v>
      </c>
      <c r="I151" s="15" t="str">
        <v>http://www.wvseniorservices.gov/HelpatHome/FAIRFamilyAlzheimersInHomeRespite/tabid/75/Default.aspx</v>
      </c>
      <c r="U151" s="3"/>
    </row>
    <row r="152" spans="1:21" ht="180" x14ac:dyDescent="0.25">
      <c r="A152" s="15" t="str">
        <v>Family Services - Upper Ohio Valley (also nutrition in Marshall)</v>
      </c>
      <c r="B152" s="15" t="str">
        <v xml:space="preserve">OAA Title IIIE National Family Caregiver Support Program </v>
      </c>
      <c r="C152" s="15" t="str">
        <v>Respite</v>
      </c>
      <c r="D152" s="15" t="str">
        <v>There must be an unpaid caregiver (who is the service recipient) of an at-risk, frail individual at least sixty (60) years old or an individual of any age with a written diagnosis of Alzheimer’s disease or a related dementia.</v>
      </c>
      <c r="E15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52" s="15" t="str">
        <v>In the case of a caregiver service, the income level will be based on the care receiver’s income (the at-risk, frail individual at least sixty (60) years old or an individual of any age with a written diagnosis of Alzheimer’s disease or a related dementia).</v>
      </c>
      <c r="G152" s="15" t="str">
        <v>Ohio</v>
      </c>
      <c r="H152" s="15" t="str">
        <v>*Required - Please Make a Selection*</v>
      </c>
      <c r="I152" s="15" t="str">
        <v>http://www.wvseniorservices.gov/DocumentCenter/ProgramSpecificDocuments/tabid/92/Default.aspx</v>
      </c>
      <c r="U152" s="3"/>
    </row>
    <row r="153" spans="1:21" ht="105" x14ac:dyDescent="0.25">
      <c r="A153" s="15" t="str">
        <v>Committee for Hancock County Senior Citizens</v>
      </c>
      <c r="B153" s="15" t="str">
        <v>FAIR RESPITE IN-HOME SERVICES (includes LIFE FAIR SERVICES)</v>
      </c>
      <c r="C153" s="15" t="str">
        <v>Respite</v>
      </c>
      <c r="D153" s="15" t="str">
        <v>Must complete Level 1 and Level 2 of the SAEF. Must indicate the need for hands on assistance with transportation on the SAEF (Question: “Does the service recipient need hands on assistance with transportation?”, Level 2) to qualify for services.</v>
      </c>
      <c r="E15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3" s="15" t="str">
        <v>Caregiver must be unpaid. The fee for FAIR services depends on the income of the person with dementia or, if married, the combined income of the care receiver and spouse.</v>
      </c>
      <c r="G153" s="15" t="str">
        <v>Hancock</v>
      </c>
      <c r="H153" s="15" t="str">
        <v>*Required - Please Make a Selection*</v>
      </c>
      <c r="I153" s="15" t="str">
        <v>http://www.wvseniorservices.gov/HelpatHome/FAIRFamilyAlzheimersInHomeRespite/tabid/75/Default.aspx</v>
      </c>
      <c r="U153" s="3"/>
    </row>
    <row r="154" spans="1:21" ht="105" x14ac:dyDescent="0.25">
      <c r="A154" s="15" t="str">
        <v>Harrison County Senior Citizens Center, Inc. (no nutrition)</v>
      </c>
      <c r="B154" s="15" t="str">
        <v>FAIR RESPITE CONGREGATE SERVICES (includes LIFE FAIR SERVICES)</v>
      </c>
      <c r="C154" s="15" t="str">
        <v>Respite</v>
      </c>
      <c r="D154" s="15" t="str">
        <v>Care recipient must have a written diagnosis of Alzheimer's disease or a related dementia</v>
      </c>
      <c r="E15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4" s="15" t="str">
        <v>Caregiver must be unpaid. The fee for FAIR services depends on the income of the person with dementia or, if married, the combined income of the care receiver and spouse.</v>
      </c>
      <c r="G154" s="15" t="str">
        <v>Harrison</v>
      </c>
      <c r="H154" s="15" t="str">
        <v>*Required - Please Make a Selection*</v>
      </c>
      <c r="I154" s="15" t="str">
        <v>http://www.wvseniorservices.gov/HelpatHome/FAIRFamilyAlzheimersInHomeRespite/tabid/75/Default.aspx</v>
      </c>
      <c r="U154" s="3"/>
    </row>
    <row r="155" spans="1:21" ht="105" x14ac:dyDescent="0.25">
      <c r="A155" s="15" t="str">
        <v>Harrison County Senior Citizens Center, Inc. (no nutrition)</v>
      </c>
      <c r="B155" s="15" t="str">
        <v>FAIR RESPITE IN-HOME SERVICES (includes LIFE FAIR SERVICES)</v>
      </c>
      <c r="C155" s="15" t="str">
        <v>Respite</v>
      </c>
      <c r="D155" s="15" t="str">
        <v>Must complete Level 1 and Level 2 of the SAEF. Must indicate the need for hands on assistance with transportation on the SAEF (Question: “Does the service recipient need hands on assistance with transportation?”, Level 2) to qualify for services.</v>
      </c>
      <c r="E155"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5" s="15" t="str">
        <v>Caregiver must be unpaid. The fee for FAIR services depends on the income of the person with dementia or, if married, the combined income of the care receiver and spouse.</v>
      </c>
      <c r="G155" s="15" t="str">
        <v>Harrison</v>
      </c>
      <c r="H155" s="15" t="str">
        <v>*Required - Please Make a Selection*</v>
      </c>
      <c r="I155" s="15" t="str">
        <v>http://www.wvseniorservices.gov/HelpatHome/FAIRFamilyAlzheimersInHomeRespite/tabid/75/Default.aspx</v>
      </c>
      <c r="U155" s="3"/>
    </row>
    <row r="156" spans="1:21" ht="180" x14ac:dyDescent="0.25">
      <c r="A156" s="15" t="str">
        <v>Harrison County Senior Citizens Center, Inc. (no nutrition)</v>
      </c>
      <c r="B156" s="15" t="str">
        <v xml:space="preserve">OAA Title IIIE National Family Caregiver Support Program </v>
      </c>
      <c r="C156" s="15" t="str">
        <v>Respite</v>
      </c>
      <c r="D156" s="15" t="str">
        <v>There must be an unpaid caregiver (who is the service recipient) of an at-risk, frail individual at least sixty (60) years old or an individual of any age with a written diagnosis of Alzheimer’s disease or a related dementia.</v>
      </c>
      <c r="E15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56" s="15" t="str">
        <v>In the case of a caregiver service, the income level will be based on the care receiver’s income (the at-risk, frail individual at least sixty (60) years old or an individual of any age with a written diagnosis of Alzheimer’s disease or a related dementia).</v>
      </c>
      <c r="G156" s="15" t="str">
        <v>Harrison</v>
      </c>
      <c r="H156" s="15" t="str">
        <v>*Required - Please Make a Selection*</v>
      </c>
      <c r="I156" s="15" t="str">
        <v>http://www.wvseniorservices.gov/DocumentCenter/ProgramSpecificDocuments/tabid/92/Default.aspx</v>
      </c>
      <c r="U156" s="3"/>
    </row>
    <row r="157" spans="1:21" ht="105" x14ac:dyDescent="0.25">
      <c r="A157" s="15" t="str">
        <v>Marion County Senior Citizens, Inc.</v>
      </c>
      <c r="B157" s="15" t="str">
        <v>FAIR RESPITE IN-HOME SERVICES (includes LIFE FAIR SERVICES)</v>
      </c>
      <c r="C157" s="15" t="str">
        <v>Respite</v>
      </c>
      <c r="D157" s="15" t="str">
        <v>Care recipient must have a written diagnosis of Alzheimer's disease or a related dementia</v>
      </c>
      <c r="E15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7" s="15" t="str">
        <v>Caregiver must be unpaid. The fee for FAIR services depends on the income of the person with dementia or, if married, the combined income of the care receiver and spouse.</v>
      </c>
      <c r="G157" s="15" t="str">
        <v>Marion</v>
      </c>
      <c r="H157" s="15" t="str">
        <v>*Required - Please Make a Selection*</v>
      </c>
      <c r="I157" s="15" t="str">
        <v>http://www.wvseniorservices.gov/HelpatHome/FAIRFamilyAlzheimersInHomeRespite/tabid/75/Default.aspx</v>
      </c>
      <c r="U157" s="3"/>
    </row>
    <row r="158" spans="1:21" ht="180" x14ac:dyDescent="0.25">
      <c r="A158" s="15" t="str">
        <v>Marion County Senior Citizens, Inc.</v>
      </c>
      <c r="B158" s="15" t="str">
        <v xml:space="preserve">OAA Title IIIE National Family Caregiver Support Program </v>
      </c>
      <c r="C158" s="15" t="str">
        <v>Respite</v>
      </c>
      <c r="D158" s="15" t="str">
        <v>There must be an unpaid caregiver (who is the service recipient) of an at-risk, frail individual at least sixty (60) years old or an individual of any age with a written diagnosis of Alzheimer’s disease or a related dementia.</v>
      </c>
      <c r="E15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58" s="15" t="str">
        <v>In the case of a caregiver service, the income level will be based on the care receiver’s income (the at-risk, frail individual at least sixty (60) years old or an individual of any age with a written diagnosis of Alzheimer’s disease or a related dementia).</v>
      </c>
      <c r="G158" s="15" t="str">
        <v>Marion</v>
      </c>
      <c r="H158" s="15" t="str">
        <v>*Required - Please Make a Selection*</v>
      </c>
      <c r="I158" s="15" t="str">
        <v>http://www.wvseniorservices.gov/DocumentCenter/ProgramSpecificDocuments/tabid/92/Default.aspx</v>
      </c>
      <c r="U158" s="3"/>
    </row>
    <row r="159" spans="1:21" ht="105" x14ac:dyDescent="0.25">
      <c r="A159" s="15" t="str">
        <v>Marshall County Committee on Aging  (no nutrition)</v>
      </c>
      <c r="B159" s="15" t="str">
        <v>FAIR RESPITE IN-HOME SERVICES (includes LIFE FAIR SERVICES)</v>
      </c>
      <c r="C159" s="15" t="str">
        <v>Respite</v>
      </c>
      <c r="D159"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5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59" s="15" t="str">
        <v>Caregiver must be unpaid. The fee for FAIR services depends on the income of the person with dementia or, if married, the combined income of the care receiver and spouse.</v>
      </c>
      <c r="G159" s="15" t="str">
        <v>Marshall</v>
      </c>
      <c r="H159" s="15" t="str">
        <v>*Required - Please Make a Selection*</v>
      </c>
      <c r="I159" s="15" t="str">
        <v>http://www.wvseniorservices.gov/HelpatHome/FAIRFamilyAlzheimersInHomeRespite/tabid/75/Default.aspx</v>
      </c>
      <c r="U159" s="3"/>
    </row>
    <row r="160" spans="1:21" ht="180" x14ac:dyDescent="0.25">
      <c r="A160" s="15" t="str">
        <v>Marshall County Committee on Aging  (no nutrition)</v>
      </c>
      <c r="B160" s="15" t="str">
        <v xml:space="preserve">OAA Title IIIE National Family Caregiver Support Program </v>
      </c>
      <c r="C160" s="15" t="str">
        <v>Respite</v>
      </c>
      <c r="D160" s="15" t="str">
        <v>There must be an unpaid caregiver (who is the service recipient) of an at-risk, frail individual at least sixty (60) years old or an individual of any age with a written diagnosis of Alzheimer’s disease or a related dementia.</v>
      </c>
      <c r="E16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60" s="15" t="str">
        <v>In the case of a caregiver service, the income level will be based on the care receiver’s income (the at-risk, frail individual at least sixty (60) years old or an individual of any age with a written diagnosis of Alzheimer’s disease or a related dementia).</v>
      </c>
      <c r="G160" s="15" t="str">
        <v>Marshall</v>
      </c>
      <c r="H160" s="15" t="str">
        <v>*Required - Please Make a Selection*</v>
      </c>
      <c r="I160" s="15" t="str">
        <v>http://www.wvseniorservices.gov/DocumentCenter/ProgramSpecificDocuments/tabid/92/Default.aspx</v>
      </c>
      <c r="U160" s="3"/>
    </row>
    <row r="161" spans="1:21" ht="105" x14ac:dyDescent="0.25">
      <c r="A161" s="15" t="str">
        <v>Pleasants County Senior Citizen Center (no nutrition)</v>
      </c>
      <c r="B161" s="15" t="str">
        <v>FAIR RESPITE IN-HOME SERVICES (includes LIFE FAIR SERVICES)</v>
      </c>
      <c r="C161" s="15" t="str">
        <v>Respite</v>
      </c>
      <c r="D161" s="15" t="str">
        <v>Care recipient must have a written diagnosis of Alzheimer's disease or a related dementia</v>
      </c>
      <c r="E16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61" s="15" t="str">
        <v>Caregiver must be unpaid. The fee for FAIR services depends on the income of the person with dementia or, if married, the combined income of the care receiver and spouse.</v>
      </c>
      <c r="G161" s="15" t="str">
        <v>Pleasants</v>
      </c>
      <c r="H161" s="15" t="str">
        <v>*Required - Please Make a Selection*</v>
      </c>
      <c r="I161" s="15" t="str">
        <v>http://www.wvseniorservices.gov/HelpatHome/FAIRFamilyAlzheimersInHomeRespite/tabid/75/Default.aspx</v>
      </c>
      <c r="U161" s="3"/>
    </row>
    <row r="162" spans="1:21" ht="105" x14ac:dyDescent="0.25">
      <c r="A162" s="15" t="str">
        <v>Ritchie County Integrated Family Services</v>
      </c>
      <c r="B162" s="15" t="str">
        <v>FAIR RESPITE IN-HOME SERVICES (includes LIFE FAIR SERVICES)</v>
      </c>
      <c r="C162" s="15" t="str">
        <v>Respite</v>
      </c>
      <c r="D162" s="15" t="str">
        <v>Care recipient must have a written diagnosis of Alzheimer's disease or a related dementia</v>
      </c>
      <c r="E16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62" s="15" t="str">
        <v>Caregiver must be unpaid. The fee for FAIR services depends on the income of the person with dementia or, if married, the combined income of the care receiver and spouse.</v>
      </c>
      <c r="G162" s="15" t="str">
        <v>Ritchie</v>
      </c>
      <c r="H162" s="15" t="str">
        <v>*Required - Please Make a Selection*</v>
      </c>
      <c r="I162" s="15" t="str">
        <v>http://www.wvseniorservices.gov/HelpatHome/FAIRFamilyAlzheimersInHomeRespite/tabid/75/Default.aspx</v>
      </c>
      <c r="U162" s="3"/>
    </row>
    <row r="163" spans="1:21" ht="180" x14ac:dyDescent="0.25">
      <c r="A163" s="15" t="str">
        <v>Ritchie County Integrated Family Services</v>
      </c>
      <c r="B163" s="15" t="str">
        <v xml:space="preserve">OAA Title IIIE National Family Caregiver Support Program </v>
      </c>
      <c r="C163" s="15" t="str">
        <v>Respite</v>
      </c>
      <c r="D163" s="15" t="str">
        <v>There must be an unpaid caregiver (who is the service recipient) of an at-risk, frail individual at least sixty (60) years old or an individual of any age with a written diagnosis of Alzheimer’s disease or a related dementia.</v>
      </c>
      <c r="E16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63" s="15" t="str">
        <v>In the case of a caregiver service, the income level will be based on the care receiver’s income (the at-risk, frail individual at least sixty (60) years old or an individual of any age with a written diagnosis of Alzheimer’s disease or a related dementia).</v>
      </c>
      <c r="G163" s="15" t="str">
        <v>Ritchie</v>
      </c>
      <c r="H163" s="15" t="str">
        <v>*Required - Please Make a Selection*</v>
      </c>
      <c r="I163" s="15" t="str">
        <v>http://www.wvseniorservices.gov/DocumentCenter/ProgramSpecificDocuments/tabid/92/Default.aspx</v>
      </c>
      <c r="U163" s="3"/>
    </row>
    <row r="164" spans="1:21" ht="105" x14ac:dyDescent="0.25">
      <c r="A164" s="15" t="str">
        <v>Senior Monongalians, Inc.</v>
      </c>
      <c r="B164" s="15" t="str">
        <v>FAIR RESPITE IN-HOME SERVICES (includes LIFE FAIR SERVICES)</v>
      </c>
      <c r="C164" s="15" t="str">
        <v>Respite</v>
      </c>
      <c r="D164" s="15" t="str">
        <v>Care recipient must have a written diagnosis of Alzheimer's disease or a related dementia</v>
      </c>
      <c r="E16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64" s="15" t="str">
        <v>Caregiver must be unpaid. The fee for FAIR services depends on the income of the person with dementia or, if married, the combined income of the care receiver and spouse.</v>
      </c>
      <c r="G164" s="15" t="str">
        <v>Mongolia</v>
      </c>
      <c r="H164" s="15" t="str">
        <v>*Required - Please Make a Selection*</v>
      </c>
      <c r="I164" s="15" t="str">
        <v>http://www.wvseniorservices.gov/HelpatHome/FAIRFamilyAlzheimersInHomeRespite/tabid/75/Default.aspx</v>
      </c>
      <c r="U164" s="3"/>
    </row>
    <row r="165" spans="1:21" ht="180" x14ac:dyDescent="0.25">
      <c r="A165" s="15" t="str">
        <v>Senior Monongalians, Inc.</v>
      </c>
      <c r="B165" s="15" t="str">
        <v xml:space="preserve">OAA Title IIIE National Family Caregiver Support Program </v>
      </c>
      <c r="C165" s="15" t="str">
        <v>Respite</v>
      </c>
      <c r="D165" s="15" t="str">
        <v>There must be an unpaid caregiver (who is the service recipient) of an at-risk, frail individual at least sixty (60) years old or an individual of any age with a written diagnosis of Alzheimer’s disease or a related dementia.</v>
      </c>
      <c r="E16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65" s="15" t="str">
        <v>In the case of a caregiver service, the income level will be based on the care receiver’s income (the at-risk, frail individual at least sixty (60) years old or an individual of any age with a written diagnosis of Alzheimer’s disease or a related dementia).</v>
      </c>
      <c r="G165" s="15" t="str">
        <v>Mongolia</v>
      </c>
      <c r="H165" s="15" t="str">
        <v>*Required - Please Make a Selection*</v>
      </c>
      <c r="I165" s="15" t="str">
        <v>http://www.wvseniorservices.gov/DocumentCenter/ProgramSpecificDocuments/tabid/92/Default.aspx</v>
      </c>
      <c r="U165" s="3"/>
    </row>
    <row r="166" spans="1:21" ht="105" x14ac:dyDescent="0.25">
      <c r="A166" s="15" t="str">
        <v xml:space="preserve">Wetzel County Committee on Aging </v>
      </c>
      <c r="B166" s="15" t="str">
        <v>FAIR RESPITE IN-HOME SERVICES (includes LIFE FAIR SERVICES)</v>
      </c>
      <c r="C166" s="15" t="str">
        <v>Respite</v>
      </c>
      <c r="D16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6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66" s="15" t="str">
        <v>Caregiver must be unpaid. The fee for FAIR services depends on the income of the person with dementia or, if married, the combined income of the care receiver and spouse.</v>
      </c>
      <c r="G166" s="15" t="str">
        <v>Wetzel</v>
      </c>
      <c r="H166" s="15" t="str">
        <v>*Required - Please Make a Selection*</v>
      </c>
      <c r="I166" s="15" t="str">
        <v>http://www.wvseniorservices.gov/HelpatHome/FAIRFamilyAlzheimersInHomeRespite/tabid/75/Default.aspx</v>
      </c>
      <c r="U166" s="3"/>
    </row>
    <row r="167" spans="1:21" ht="180" x14ac:dyDescent="0.25">
      <c r="A167" s="15" t="str">
        <v xml:space="preserve">Wetzel County Committee on Aging </v>
      </c>
      <c r="B167" s="15" t="str">
        <v xml:space="preserve">OAA Title IIIE National Family Caregiver Support Program </v>
      </c>
      <c r="C167" s="15" t="str">
        <v>Respite</v>
      </c>
      <c r="D167" s="15" t="str">
        <v>There must be an unpaid caregiver (who is the service recipient) of an at-risk, frail individual at least sixty (60) years old or an individual of any age with a written diagnosis of Alzheimer’s disease or a related dementia.</v>
      </c>
      <c r="E16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67" s="15" t="str">
        <v>In the case of a caregiver service, the income level will be based on the care receiver’s income (the at-risk, frail individual at least sixty (60) years old or an individual of any age with a written diagnosis of Alzheimer’s disease or a related dementia).</v>
      </c>
      <c r="G167" s="15" t="str">
        <v>Wetzel</v>
      </c>
      <c r="H167" s="15" t="str">
        <v>*Required - Please Make a Selection*</v>
      </c>
      <c r="I167" s="15" t="str">
        <v>http://www.wvseniorservices.gov/DocumentCenter/ProgramSpecificDocuments/tabid/92/Default.aspx</v>
      </c>
      <c r="U167" s="3"/>
    </row>
    <row r="168" spans="1:21" ht="45" x14ac:dyDescent="0.25">
      <c r="A168" s="15" t="str">
        <v xml:space="preserve">Wetzel County Committee on Aging </v>
      </c>
      <c r="B168" s="15" t="str">
        <v xml:space="preserve">OAA Title IIIE National Family Caregiver Support Program </v>
      </c>
      <c r="C168" s="15" t="str">
        <v>Information/Referral, Caregiver Support</v>
      </c>
      <c r="D168" s="15" t="str">
        <v>None</v>
      </c>
      <c r="E168" s="15" t="str">
        <v>None</v>
      </c>
      <c r="F168" s="15" t="str">
        <v>None</v>
      </c>
      <c r="G168" s="15" t="str">
        <v>Wetzel</v>
      </c>
      <c r="H168" s="15" t="str">
        <v>*Required - Please Make a Selection*</v>
      </c>
      <c r="I168" s="15" t="str">
        <v>http://www.wvseniorservices.gov/DocumentCenter/ProgramSpecificDocuments/tabid/92/Default.aspx</v>
      </c>
      <c r="U168" s="3"/>
    </row>
    <row r="169" spans="1:21" ht="105" x14ac:dyDescent="0.25">
      <c r="A169" s="15" t="str">
        <v>Wirt County Committee on Aging, Inc.</v>
      </c>
      <c r="B169" s="15" t="str">
        <v>FAIR RESPITE IN-HOME SERVICES (includes LIFE FAIR SERVICES)</v>
      </c>
      <c r="C169" s="15" t="str">
        <v>Respite</v>
      </c>
      <c r="D169" s="15" t="str">
        <v>Care recipient must have a written diagnosis of Alzheimer's disease or a related dementia</v>
      </c>
      <c r="E16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69" s="15" t="str">
        <v>Caregiver must be unpaid. The fee for FAIR services depends on the income of the person with dementia or, if married, the combined income of the care receiver and spouse.</v>
      </c>
      <c r="G169" s="15" t="str">
        <v>Wirt</v>
      </c>
      <c r="H169" s="15" t="str">
        <v>*Required - Please Make a Selection*</v>
      </c>
      <c r="I169" s="15" t="str">
        <v>http://www.wvseniorservices.gov/HelpatHome/FAIRFamilyAlzheimersInHomeRespite/tabid/75/Default.aspx</v>
      </c>
      <c r="U169" s="3"/>
    </row>
    <row r="170" spans="1:21" ht="180" x14ac:dyDescent="0.25">
      <c r="A170" s="15" t="str">
        <v>Wirt County Committee on Aging, Inc.</v>
      </c>
      <c r="B170" s="15" t="str">
        <v xml:space="preserve">OAA Title IIIE National Family Caregiver Support Program </v>
      </c>
      <c r="C170" s="15" t="str">
        <v>Respite</v>
      </c>
      <c r="D170" s="15" t="str">
        <v>There must be an unpaid caregiver (who is the service recipient) of an at-risk, frail individual at least sixty (60) years old or an individual of any age with a written diagnosis of Alzheimer’s disease or a related dementia.</v>
      </c>
      <c r="E17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70" s="15" t="str">
        <v>In the case of a caregiver service, the income level will be based on the care receiver’s income (the at-risk, frail individual at least sixty (60) years old or an individual of any age with a written diagnosis of Alzheimer’s disease or a related dementia).</v>
      </c>
      <c r="G170" s="15" t="str">
        <v>Wirt</v>
      </c>
      <c r="H170" s="15" t="str">
        <v>*Required - Please Make a Selection*</v>
      </c>
      <c r="I170" s="15" t="str">
        <v>http://www.wvseniorservices.gov/DocumentCenter/ProgramSpecificDocuments/tabid/92/Default.aspx</v>
      </c>
      <c r="U170" s="3"/>
    </row>
    <row r="171" spans="1:21" ht="105" x14ac:dyDescent="0.25">
      <c r="A171" s="15" t="str">
        <v>Wood County Senior Citizens Association, Inc. </v>
      </c>
      <c r="B171" s="15" t="str">
        <v>FAIR RESPITE IN-HOME SERVICES (includes LIFE FAIR SERVICES)</v>
      </c>
      <c r="C171" s="15" t="str">
        <v>Respite</v>
      </c>
      <c r="D171" s="15" t="str">
        <v>Care recipient must have a written diagnosis of Alzheimer's disease or a related dementia</v>
      </c>
      <c r="E17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71" s="15" t="str">
        <v>Caregiver must be unpaid. The fee for FAIR services depends on the income of the person with dementia or, if married, the combined income of the care receiver and spouse.</v>
      </c>
      <c r="G171" s="15" t="str">
        <v>Wood</v>
      </c>
      <c r="H171" s="15" t="str">
        <v>*Required - Please Make a Selection*</v>
      </c>
      <c r="I171" s="15" t="str">
        <v>http://www.wvseniorservices.gov/HelpatHome/FAIRFamilyAlzheimersInHomeRespite/tabid/75/Default.aspx</v>
      </c>
      <c r="U171" s="3"/>
    </row>
    <row r="172" spans="1:21" ht="180" x14ac:dyDescent="0.25">
      <c r="A172" s="15" t="str">
        <v>Wood County Senior Citizens Association, Inc. </v>
      </c>
      <c r="B172" s="15" t="str">
        <v xml:space="preserve">OAA Title IIIE National Family Caregiver Support Program </v>
      </c>
      <c r="C172" s="15" t="str">
        <v>Respite</v>
      </c>
      <c r="D172" s="15" t="str">
        <v>There must be an unpaid caregiver (who is the service recipient) of an at-risk, frail individual at least sixty (60) years old or an individual of any age with a written diagnosis of Alzheimer’s disease or a related dementia.</v>
      </c>
      <c r="E17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72" s="15" t="str">
        <v>In the case of a caregiver service, the income level will be based on the care receiver’s income (the at-risk, frail individual at least sixty (60) years old or an individual of any age with a written diagnosis of Alzheimer’s disease or a related dementia).</v>
      </c>
      <c r="G172" s="15" t="str">
        <v>Wood</v>
      </c>
      <c r="H172" s="15" t="str">
        <v>*Required - Please Make a Selection*</v>
      </c>
      <c r="I172" s="15" t="str">
        <v>http://www.wvseniorservices.gov/DocumentCenter/ProgramSpecificDocuments/tabid/92/Default.aspx</v>
      </c>
      <c r="U172" s="3"/>
    </row>
    <row r="173" spans="1:21" ht="105" x14ac:dyDescent="0.25">
      <c r="A173" s="15" t="str">
        <v>Aging and Family Services of Mineral County, Inc. </v>
      </c>
      <c r="B173" s="15" t="str">
        <v>FAIR RESPITE IN-HOME SERVICES (includes LIFE FAIR SERVICES)</v>
      </c>
      <c r="C173" s="15" t="str">
        <v>Respite</v>
      </c>
      <c r="D173" s="15" t="str">
        <v>Care recipient must have a written diagnosis of Alzheimer's disease or a related dementia</v>
      </c>
      <c r="E17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73" s="15" t="str">
        <v>Caregiver must be unpaid. The fee for FAIR services depends on the income of the person with dementia or, if married, the combined income of the care receiver and spouse.</v>
      </c>
      <c r="G173" s="15" t="str">
        <v>Mineral</v>
      </c>
      <c r="H173" s="15" t="str">
        <v>*Required - Please Make a Selection*</v>
      </c>
      <c r="I173" s="15" t="str">
        <v>http://www.wvseniorservices.gov/HelpatHome/FAIRFamilyAlzheimersInHomeRespite/tabid/75/Default.aspx</v>
      </c>
      <c r="U173" s="3"/>
    </row>
    <row r="174" spans="1:21" ht="180" x14ac:dyDescent="0.25">
      <c r="A174" s="15" t="str">
        <v>Aging and Family Services of Mineral County, Inc. </v>
      </c>
      <c r="B174" s="15" t="str">
        <v xml:space="preserve">OAA Title IIIE National Family Caregiver Support Program </v>
      </c>
      <c r="C174" s="15" t="str">
        <v>Respite</v>
      </c>
      <c r="D174" s="15" t="str">
        <v>There must be an unpaid caregiver (who is the service recipient) of an at-risk, frail individual at least sixty (60) years old or an individual of any age with a written diagnosis of Alzheimer’s disease or a related dementia.</v>
      </c>
      <c r="E17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74" s="15" t="str">
        <v>In the case of a caregiver service, the income level will be based on the care receiver’s income (the at-risk, frail individual at least sixty (60) years old or an individual of any age with a written diagnosis of Alzheimer’s disease or a related dementia).</v>
      </c>
      <c r="G174" s="15" t="str">
        <v>Mineral</v>
      </c>
      <c r="H174" s="15" t="str">
        <v>*Required - Please Make a Selection*</v>
      </c>
      <c r="I174" s="15" t="str">
        <v>http://www.wvseniorservices.gov/DocumentCenter/ProgramSpecificDocuments/tabid/92/Default.aspx</v>
      </c>
      <c r="U174" s="3"/>
    </row>
    <row r="175" spans="1:21" ht="75" x14ac:dyDescent="0.25">
      <c r="A175" s="15" t="str">
        <v>Aging and Family Services of Mineral County, Inc. </v>
      </c>
      <c r="B175" s="15" t="str">
        <v xml:space="preserve">OAA Title IIIE National Family Caregiver Support Program </v>
      </c>
      <c r="C175" s="15" t="str">
        <v>Training/Education, Caregiver Support</v>
      </c>
      <c r="D175" s="15" t="str">
        <v>There must be an unpaid caregiver (who is the service recipient) of an at-risk, frail individual at least sixty (60) years old or an individual of any age with a written diagnosis of Alzheimer’s disease or a related dementia.</v>
      </c>
      <c r="E175" s="15" t="str">
        <v>None</v>
      </c>
      <c r="F175" s="15" t="str">
        <v>Unpaid caregiver</v>
      </c>
      <c r="G175" s="15" t="str">
        <v>Mineral</v>
      </c>
      <c r="H175" s="15" t="str">
        <v>*Required - Please Make a Selection*</v>
      </c>
      <c r="I175" s="15" t="str">
        <v>http://www.wvseniorservices.gov/DocumentCenter/ProgramSpecificDocuments/tabid/92/Default.aspx</v>
      </c>
      <c r="U175" s="3"/>
    </row>
    <row r="176" spans="1:21" ht="60" x14ac:dyDescent="0.25">
      <c r="A176" s="15" t="str">
        <v>Aging and Family Services of Mineral County, Inc. </v>
      </c>
      <c r="B176" s="15" t="str">
        <v xml:space="preserve">OAA Title IIIE National Family Caregiver Support Program </v>
      </c>
      <c r="C176" s="15" t="str">
        <v>Information/Referral, Caregiver Support</v>
      </c>
      <c r="D176" s="15" t="str">
        <v>None</v>
      </c>
      <c r="E176" s="15" t="str">
        <v>None</v>
      </c>
      <c r="F176" s="15" t="str">
        <v>None</v>
      </c>
      <c r="G176" s="15" t="str">
        <v>Mineral</v>
      </c>
      <c r="H176" s="15" t="str">
        <v>*Required - Please Make a Selection*</v>
      </c>
      <c r="I176" s="15" t="str">
        <v>http://www.wvseniorservices.gov/DocumentCenter/ProgramSpecificDocuments/tabid/92/Default.aspx</v>
      </c>
      <c r="U176" s="3"/>
    </row>
    <row r="177" spans="1:21" ht="60" x14ac:dyDescent="0.25">
      <c r="A177" s="15" t="str">
        <v>Aging and Family Services of Mineral County, Inc. </v>
      </c>
      <c r="B177" s="15" t="str">
        <v xml:space="preserve">OAA Title IIIE National Family Caregiver Support Program </v>
      </c>
      <c r="C177" s="15" t="str">
        <v>Information/Referral, Caregiver Support</v>
      </c>
      <c r="D177" s="15" t="str">
        <v>None</v>
      </c>
      <c r="E177" s="15" t="str">
        <v>None</v>
      </c>
      <c r="F177" s="15" t="str">
        <v>None</v>
      </c>
      <c r="G177" s="15" t="str">
        <v>Mineral</v>
      </c>
      <c r="H177" s="15" t="str">
        <v>*Required - Please Make a Selection*</v>
      </c>
      <c r="I177" s="15" t="str">
        <v>http://www.wvseniorservices.gov/DocumentCenter/ProgramSpecificDocuments/tabid/92/Default.aspx</v>
      </c>
      <c r="U177" s="3"/>
    </row>
    <row r="178" spans="1:21" ht="75" x14ac:dyDescent="0.25">
      <c r="A178" s="15" t="str">
        <v>Aging and Family Services of Mineral County, Inc. </v>
      </c>
      <c r="B178" s="15" t="str">
        <v xml:space="preserve">OAA Title IIIE National Family Caregiver Support Program </v>
      </c>
      <c r="C178" s="15" t="str">
        <v>Caregiver Support</v>
      </c>
      <c r="D178" s="15" t="str">
        <v>Support group must target unpaid caregivers (who is the service recipient) of an at-risk, frail individual at least sixty (60) years old or an individual of any age with a written diagnosis of Alzheimer’s disease or a related dementia.</v>
      </c>
      <c r="E178" s="15" t="str">
        <v>None</v>
      </c>
      <c r="F178" s="15" t="str">
        <v>Unpaid caregiver</v>
      </c>
      <c r="G178" s="15" t="str">
        <v>Mineral</v>
      </c>
      <c r="H178" s="15" t="str">
        <v>*Required - Please Make a Selection*</v>
      </c>
      <c r="I178" s="15" t="str">
        <v>http://www.wvseniorservices.gov/DocumentCenter/ProgramSpecificDocuments/tabid/92/Default.aspx</v>
      </c>
      <c r="U178" s="3"/>
    </row>
    <row r="179" spans="1:21" ht="75" x14ac:dyDescent="0.25">
      <c r="A179" s="15" t="str">
        <v>Aging and Family Services of Mineral County, Inc. </v>
      </c>
      <c r="B179" s="15" t="str">
        <v xml:space="preserve">OAA Title IIIE Older Relative Caregivers (Grandparents and Other Elderly Relative Caregivers) </v>
      </c>
      <c r="C179" s="15" t="str">
        <v>Information/Referral, Caregiver Support</v>
      </c>
      <c r="D179" s="15" t="str">
        <v>The older relative caregiver must live with and be the primary unpaid caregiver for a child or an individual with a disability of any age; The older relative caregiver must be related to the individual they provide care for;</v>
      </c>
      <c r="E179" s="15" t="str">
        <v>None</v>
      </c>
      <c r="F179" s="15" t="str">
        <v>None</v>
      </c>
      <c r="G179" s="15" t="str">
        <v>Mineral</v>
      </c>
      <c r="H179" s="15" t="str">
        <v>*Required - Please Make a Selection*</v>
      </c>
      <c r="I179" s="15" t="str">
        <v>http://www.wvseniorservices.gov/DocumentCenter/ProgramSpecificDocuments/tabid/92/Default.aspx</v>
      </c>
      <c r="U179" s="3"/>
    </row>
    <row r="180" spans="1:21" ht="75" x14ac:dyDescent="0.25">
      <c r="A180" s="15" t="str">
        <v>Aging and Family Services of Mineral County, Inc. </v>
      </c>
      <c r="B180" s="15" t="str">
        <v xml:space="preserve">OAA Title IIIE Older Relative Caregivers (Grandparents and Other Elderly Relative Caregivers) </v>
      </c>
      <c r="C180" s="15" t="str">
        <v>Information/Referral, Caregiver Support</v>
      </c>
      <c r="D180" s="15" t="str">
        <v>The older relative caregiver must live with and be the primary unpaid caregiver for a child or an individual with a disability of any age; The older relative caregiver must be related to the individual they provide care for;</v>
      </c>
      <c r="E180" s="15" t="str">
        <v>None</v>
      </c>
      <c r="F180" s="15" t="str">
        <v>None</v>
      </c>
      <c r="G180" s="15" t="str">
        <v>Mineral</v>
      </c>
      <c r="H180" s="15" t="str">
        <v>*Required - Please Make a Selection*</v>
      </c>
      <c r="I180" s="15" t="str">
        <v>http://www.wvseniorservices.gov/DocumentCenter/ProgramSpecificDocuments/tabid/92/Default.aspx</v>
      </c>
      <c r="U180" s="3"/>
    </row>
    <row r="181" spans="1:21" ht="105" x14ac:dyDescent="0.25">
      <c r="A181" s="15" t="str">
        <v>Aging and Family Services of Mineral County, Inc. </v>
      </c>
      <c r="B181" s="15" t="str">
        <v xml:space="preserve">OAA Title IIIE Older Relative Caregivers (Grandparents and Other Elderly Relative Caregivers) </v>
      </c>
      <c r="C181" s="15" t="str">
        <v>Caregiver Support</v>
      </c>
      <c r="D181"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81" s="15" t="str">
        <v>None</v>
      </c>
      <c r="F181" s="15" t="str">
        <v>None</v>
      </c>
      <c r="G181" s="15" t="str">
        <v>Mineral</v>
      </c>
      <c r="H181" s="15" t="str">
        <v>*Required - Please Make a Selection*</v>
      </c>
      <c r="I181" s="15" t="str">
        <v>http://www.wvseniorservices.gov/DocumentCenter/ProgramSpecificDocuments/tabid/92/Default.aspx</v>
      </c>
      <c r="U181" s="3"/>
    </row>
    <row r="182" spans="1:21" ht="105" x14ac:dyDescent="0.25">
      <c r="A182" s="15" t="str">
        <v>Barbour County Senior Center, Inc.</v>
      </c>
      <c r="B182" s="15" t="str">
        <v>FAIR RESPITE IN-HOME SERVICES (includes LIFE FAIR SERVICES)</v>
      </c>
      <c r="C182" s="15" t="str">
        <v>Respite</v>
      </c>
      <c r="D182" s="15" t="str">
        <v>Care recipient must have a written diagnosis of Alzheimer's disease or a related dementia</v>
      </c>
      <c r="E18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82" s="15" t="str">
        <v>Caregiver must be unpaid. The fee for FAIR services depends on the income of the person with dementia or, if married, the combined income of the care receiver and spouse.</v>
      </c>
      <c r="G182" s="15" t="str">
        <v>Barbour</v>
      </c>
      <c r="H182" s="15" t="str">
        <v>*Required - Please Make a Selection*</v>
      </c>
      <c r="I182" s="15" t="str">
        <v>http://www.wvseniorservices.gov/HelpatHome/FAIRFamilyAlzheimersInHomeRespite/tabid/75/Default.aspx</v>
      </c>
      <c r="U182" s="3"/>
    </row>
    <row r="183" spans="1:21" ht="180" x14ac:dyDescent="0.25">
      <c r="A183" s="15" t="str">
        <v>Barbour County Senior Center, Inc.</v>
      </c>
      <c r="B183" s="15" t="str">
        <v xml:space="preserve">OAA Title IIIE National Family Caregiver Support Program </v>
      </c>
      <c r="C183" s="15" t="str">
        <v>Respite</v>
      </c>
      <c r="D183" s="15" t="str">
        <v>There must be an unpaid caregiver (who is the service recipient) of an at-risk, frail individual at least sixty (60) years old or an individual of any age with a written diagnosis of Alzheimer’s disease or a related dementia.</v>
      </c>
      <c r="E18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83" s="15" t="str">
        <v>In the case of a caregiver service, the income level will be based on the care receiver’s income (the at-risk, frail individual at least sixty (60) years old or an individual of any age with a written diagnosis of Alzheimer’s disease or a related dementia).</v>
      </c>
      <c r="G183" s="15" t="str">
        <v>Barbour</v>
      </c>
      <c r="H183" s="15" t="str">
        <v>*Required - Please Make a Selection*</v>
      </c>
      <c r="I183" s="15" t="str">
        <v>http://www.wvseniorservices.gov/DocumentCenter/ProgramSpecificDocuments/tabid/92/Default.aspx</v>
      </c>
      <c r="U183" s="3"/>
    </row>
    <row r="184" spans="1:21" ht="75" x14ac:dyDescent="0.25">
      <c r="A184" s="15" t="str">
        <v>Barbour County Senior Center, Inc.</v>
      </c>
      <c r="B184" s="15" t="str">
        <v xml:space="preserve">OAA Title IIIE National Family Caregiver Support Program </v>
      </c>
      <c r="C184" s="15" t="str">
        <v>Training/Education, Caregiver Support</v>
      </c>
      <c r="D184" s="15" t="str">
        <v>There must be an unpaid caregiver (who is the service recipient) of an at-risk, frail individual at least sixty (60) years old or an individual of any age with a written diagnosis of Alzheimer’s disease or a related dementia.</v>
      </c>
      <c r="E184" s="15" t="str">
        <v>None</v>
      </c>
      <c r="F184" s="15" t="str">
        <v>Unpaid caregiver</v>
      </c>
      <c r="G184" s="15" t="str">
        <v>Barbour</v>
      </c>
      <c r="H184" s="15" t="str">
        <v>*Required - Please Make a Selection*</v>
      </c>
      <c r="I184" s="15" t="str">
        <v>http://www.wvseniorservices.gov/DocumentCenter/ProgramSpecificDocuments/tabid/92/Default.aspx</v>
      </c>
      <c r="U184" s="3"/>
    </row>
    <row r="185" spans="1:21" ht="45" x14ac:dyDescent="0.25">
      <c r="A185" s="15" t="str">
        <v>Barbour County Senior Center, Inc.</v>
      </c>
      <c r="B185" s="15" t="str">
        <v xml:space="preserve">OAA Title IIIE National Family Caregiver Support Program </v>
      </c>
      <c r="C185" s="15" t="str">
        <v>Information/Referral, Caregiver Support</v>
      </c>
      <c r="D185" s="15" t="str">
        <v>None</v>
      </c>
      <c r="E185" s="15" t="str">
        <v>None</v>
      </c>
      <c r="F185" s="15" t="str">
        <v>None</v>
      </c>
      <c r="G185" s="15" t="str">
        <v>Barbour</v>
      </c>
      <c r="H185" s="15" t="str">
        <v>*Required - Please Make a Selection*</v>
      </c>
      <c r="I185" s="15" t="str">
        <v>http://www.wvseniorservices.gov/DocumentCenter/ProgramSpecificDocuments/tabid/92/Default.aspx</v>
      </c>
      <c r="U185" s="3"/>
    </row>
    <row r="186" spans="1:21" ht="45" x14ac:dyDescent="0.25">
      <c r="A186" s="15" t="str">
        <v>Barbour County Senior Center, Inc.</v>
      </c>
      <c r="B186" s="15" t="str">
        <v xml:space="preserve">OAA Title IIIE National Family Caregiver Support Program </v>
      </c>
      <c r="C186" s="15" t="str">
        <v>Information/Referral, Caregiver Support</v>
      </c>
      <c r="D186" s="15" t="str">
        <v>None</v>
      </c>
      <c r="E186" s="15" t="str">
        <v>None</v>
      </c>
      <c r="F186" s="15" t="str">
        <v>None</v>
      </c>
      <c r="G186" s="15" t="str">
        <v>Barbour</v>
      </c>
      <c r="H186" s="15" t="str">
        <v>*Required - Please Make a Selection*</v>
      </c>
      <c r="I186" s="15" t="str">
        <v>http://www.wvseniorservices.gov/DocumentCenter/ProgramSpecificDocuments/tabid/92/Default.aspx</v>
      </c>
      <c r="U186" s="3"/>
    </row>
    <row r="187" spans="1:21" ht="75" x14ac:dyDescent="0.25">
      <c r="A187" s="15" t="str">
        <v>Barbour County Senior Center, Inc.</v>
      </c>
      <c r="B187" s="15" t="str">
        <v xml:space="preserve">OAA Title IIIE National Family Caregiver Support Program </v>
      </c>
      <c r="C187" s="15" t="str">
        <v>Caregiver Support</v>
      </c>
      <c r="D187" s="15" t="str">
        <v>Support group must target unpaid caregivers (who is the service recipient) of an at-risk, frail individual at least sixty (60) years old or an individual of any age with a written diagnosis of Alzheimer’s disease or a related dementia.</v>
      </c>
      <c r="E187" s="15" t="str">
        <v>None</v>
      </c>
      <c r="F187" s="15" t="str">
        <v>Unpaid caregiver</v>
      </c>
      <c r="G187" s="15" t="str">
        <v>Barbour</v>
      </c>
      <c r="H187" s="15" t="str">
        <v>*Required - Please Make a Selection*</v>
      </c>
      <c r="I187" s="15" t="str">
        <v>http://www.wvseniorservices.gov/DocumentCenter/ProgramSpecificDocuments/tabid/92/Default.aspx</v>
      </c>
      <c r="U187" s="3"/>
    </row>
    <row r="188" spans="1:21" ht="75" x14ac:dyDescent="0.25">
      <c r="A188" s="15" t="str">
        <v>Barbour County Senior Center, Inc.</v>
      </c>
      <c r="B188" s="15" t="str">
        <v xml:space="preserve">OAA Title IIIE Older Relative Caregivers (Grandparents and Other Elderly Relative Caregivers) </v>
      </c>
      <c r="C188" s="15" t="str">
        <v>Information/Referral, Caregiver Support</v>
      </c>
      <c r="D188" s="15" t="str">
        <v>The older relative caregiver must live with and be the primary unpaid caregiver for a child or an individual with a disability of any age; The older relative caregiver must be related to the individual they provide care for;</v>
      </c>
      <c r="E188" s="15" t="str">
        <v>None</v>
      </c>
      <c r="F188" s="15" t="str">
        <v>None</v>
      </c>
      <c r="G188" s="15" t="str">
        <v>Barbour</v>
      </c>
      <c r="H188" s="15" t="str">
        <v>*Required - Please Make a Selection*</v>
      </c>
      <c r="I188" s="15" t="str">
        <v>http://www.wvseniorservices.gov/DocumentCenter/ProgramSpecificDocuments/tabid/92/Default.aspx</v>
      </c>
      <c r="U188" s="3"/>
    </row>
    <row r="189" spans="1:21" ht="75" x14ac:dyDescent="0.25">
      <c r="A189" s="15" t="str">
        <v>Barbour County Senior Center, Inc.</v>
      </c>
      <c r="B189" s="15" t="str">
        <v xml:space="preserve">OAA Title IIIE Older Relative Caregivers (Grandparents and Other Elderly Relative Caregivers) </v>
      </c>
      <c r="C189" s="15" t="str">
        <v>Information/Referral, Caregiver Support</v>
      </c>
      <c r="D189" s="15" t="str">
        <v>The older relative caregiver must live with and be the primary unpaid caregiver for a child or an individual with a disability of any age; The older relative caregiver must be related to the individual they provide care for;</v>
      </c>
      <c r="E189" s="15" t="str">
        <v>None</v>
      </c>
      <c r="F189" s="15" t="str">
        <v>None</v>
      </c>
      <c r="G189" s="15" t="str">
        <v>Barbour</v>
      </c>
      <c r="H189" s="15" t="str">
        <v>*Required - Please Make a Selection*</v>
      </c>
      <c r="I189" s="15" t="str">
        <v>http://www.wvseniorservices.gov/DocumentCenter/ProgramSpecificDocuments/tabid/92/Default.aspx</v>
      </c>
      <c r="U189" s="3"/>
    </row>
    <row r="190" spans="1:21" ht="105" x14ac:dyDescent="0.25">
      <c r="A190" s="15" t="str">
        <v>Barbour County Senior Center, Inc.</v>
      </c>
      <c r="B190" s="15" t="str">
        <v xml:space="preserve">OAA Title IIIE Older Relative Caregivers (Grandparents and Other Elderly Relative Caregivers) </v>
      </c>
      <c r="C190" s="15" t="str">
        <v>Caregiver Support</v>
      </c>
      <c r="D190"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190" s="15" t="str">
        <v>None</v>
      </c>
      <c r="F190" s="15" t="str">
        <v>None</v>
      </c>
      <c r="G190" s="15" t="str">
        <v>Barbour</v>
      </c>
      <c r="H190" s="15" t="str">
        <v>*Required - Please Make a Selection*</v>
      </c>
      <c r="I190" s="15" t="str">
        <v>http://www.wvseniorservices.gov/DocumentCenter/ProgramSpecificDocuments/tabid/92/Default.aspx</v>
      </c>
      <c r="U190" s="3"/>
    </row>
    <row r="191" spans="1:21" ht="105" x14ac:dyDescent="0.25">
      <c r="A191" s="15" t="str">
        <v>Berkeley Senior Services</v>
      </c>
      <c r="B191" s="15" t="str">
        <v>FAIR RESPITE CONGREGATE SERVICES (includes LIFE FAIR SERVICES)</v>
      </c>
      <c r="C191" s="15" t="str">
        <v>Respite</v>
      </c>
      <c r="D191" s="15" t="str">
        <v>Care recipient must have a written diagnosis of Alzheimer's disease or a related dementia</v>
      </c>
      <c r="E19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91" s="15" t="str">
        <v>Caregiver must be unpaid. The fee for FAIR services depends on the income of the person with dementia or, if married, the combined income of the care receiver and spouse.</v>
      </c>
      <c r="G191" s="15" t="str">
        <v>Berkeley</v>
      </c>
      <c r="H191" s="15" t="str">
        <v>*Required - Please Make a Selection*</v>
      </c>
      <c r="I191" s="15" t="str">
        <v>http://www.wvseniorservices.gov/HelpatHome/FAIRFamilyAlzheimersInHomeRespite/tabid/75/Default.aspx</v>
      </c>
      <c r="U191" s="3"/>
    </row>
    <row r="192" spans="1:21" ht="105" x14ac:dyDescent="0.25">
      <c r="A192" s="15" t="str">
        <v>Berkeley Senior Services</v>
      </c>
      <c r="B192" s="15" t="str">
        <v>FAIR RESPITE IN-HOME SERVICES (includes LIFE FAIR SERVICES)</v>
      </c>
      <c r="C192" s="15" t="str">
        <v>Respite</v>
      </c>
      <c r="D192" s="15" t="str">
        <v>Care recipient must have a written diagnosis of Alzheimer's disease or a related dementia</v>
      </c>
      <c r="E19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92" s="15" t="str">
        <v>Caregiver must be unpaid. The fee for FAIR services depends on the income of the person with dementia or, if married, the combined income of the care receiver and spouse.</v>
      </c>
      <c r="G192" s="15" t="str">
        <v>Berkeley</v>
      </c>
      <c r="H192" s="15" t="str">
        <v>*Required - Please Make a Selection*</v>
      </c>
      <c r="I192" s="15" t="str">
        <v>http://www.wvseniorservices.gov/HelpatHome/FAIRFamilyAlzheimersInHomeRespite/tabid/75/Default.aspx</v>
      </c>
      <c r="U192" s="3"/>
    </row>
    <row r="193" spans="1:21" ht="180" x14ac:dyDescent="0.25">
      <c r="A193" s="15" t="str">
        <v>Berkeley Senior Services</v>
      </c>
      <c r="B193" s="15" t="str">
        <v xml:space="preserve">OAA Title IIIE National Family Caregiver Support Program </v>
      </c>
      <c r="C193" s="15" t="str">
        <v>Respite</v>
      </c>
      <c r="D193" s="15" t="str">
        <v>There must be an unpaid caregiver (who is the service recipient) of an at-risk, frail individual at least sixty (60) years old or an individual of any age with a written diagnosis of Alzheimer’s disease or a related dementia.</v>
      </c>
      <c r="E19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93"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193" s="15" t="str">
        <v>Berkeley</v>
      </c>
      <c r="H193" s="15" t="str">
        <v>*Required - Please Make a Selection*</v>
      </c>
      <c r="I193" s="15" t="str">
        <v>http://www.wvseniorservices.gov/DocumentCenter/ProgramSpecificDocuments/tabid/92/Default.aspx</v>
      </c>
      <c r="U193" s="3"/>
    </row>
    <row r="194" spans="1:21" ht="180" x14ac:dyDescent="0.25">
      <c r="A194" s="15" t="str">
        <v>Berkeley Senior Services</v>
      </c>
      <c r="B194" s="15" t="str">
        <v xml:space="preserve">OAA Title IIIE National Family Caregiver Support Program </v>
      </c>
      <c r="C194" s="15" t="str">
        <v>Respite</v>
      </c>
      <c r="D194" s="15" t="str">
        <v>There must be an unpaid caregiver (who is the service recipient) of an at-risk, frail individual at least sixty (60) years old or an individual of any age with a written diagnosis of Alzheimer’s disease or a related dementia.</v>
      </c>
      <c r="E19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94" s="15" t="str">
        <v>In the case of a caregiver service, the income level will be based on the care receiver’s income (the at-risk, frail individual at least sixty (60) years old or an individual of any age with a written diagnosis of Alzheimer’s disease or a related dementia).</v>
      </c>
      <c r="G194" s="15" t="str">
        <v>Berkeley</v>
      </c>
      <c r="H194" s="15" t="str">
        <v>*Required - Please Make a Selection*</v>
      </c>
      <c r="I194" s="15" t="str">
        <v>http://www.wvseniorservices.gov/DocumentCenter/ProgramSpecificDocuments/tabid/92/Default.aspx</v>
      </c>
      <c r="U194" s="3"/>
    </row>
    <row r="195" spans="1:21" ht="75" x14ac:dyDescent="0.25">
      <c r="A195" s="15" t="str">
        <v>Berkeley Senior Services</v>
      </c>
      <c r="B195" s="15" t="str">
        <v xml:space="preserve">OAA Title IIIE National Family Caregiver Support Program </v>
      </c>
      <c r="C195" s="15" t="str">
        <v>Training/Education, Caregiver Support</v>
      </c>
      <c r="D195" s="15" t="str">
        <v>There must be an unpaid caregiver (who is the service recipient) of an at-risk, frail individual at least sixty (60) years old or an individual of any age with a written diagnosis of Alzheimer’s disease or a related dementia.</v>
      </c>
      <c r="E195" s="15" t="str">
        <v>None</v>
      </c>
      <c r="F195" s="15" t="str">
        <v>Unpaid caregiver</v>
      </c>
      <c r="G195" s="15" t="str">
        <v>Berkeley</v>
      </c>
      <c r="H195" s="15" t="str">
        <v>*Required - Please Make a Selection*</v>
      </c>
      <c r="I195" s="15" t="str">
        <v>http://www.wvseniorservices.gov/DocumentCenter/ProgramSpecificDocuments/tabid/92/Default.aspx</v>
      </c>
      <c r="U195" s="3"/>
    </row>
    <row r="196" spans="1:21" ht="45" x14ac:dyDescent="0.25">
      <c r="A196" s="15" t="str">
        <v>Berkeley Senior Services</v>
      </c>
      <c r="B196" s="15" t="str">
        <v xml:space="preserve">OAA Title IIIE National Family Caregiver Support Program </v>
      </c>
      <c r="C196" s="15" t="str">
        <v>Information/Referral, Caregiver Support</v>
      </c>
      <c r="D196" s="15" t="str">
        <v>None</v>
      </c>
      <c r="E196" s="15" t="str">
        <v>None</v>
      </c>
      <c r="F196" s="15" t="str">
        <v>None</v>
      </c>
      <c r="G196" s="15" t="str">
        <v>Berkeley</v>
      </c>
      <c r="H196" s="15" t="str">
        <v>*Required - Please Make a Selection*</v>
      </c>
      <c r="I196" s="15" t="str">
        <v>http://www.wvseniorservices.gov/DocumentCenter/ProgramSpecificDocuments/tabid/92/Default.aspx</v>
      </c>
      <c r="U196" s="3"/>
    </row>
    <row r="197" spans="1:21" ht="45" x14ac:dyDescent="0.25">
      <c r="A197" s="15" t="str">
        <v>Berkeley Senior Services</v>
      </c>
      <c r="B197" s="15" t="str">
        <v xml:space="preserve">OAA Title IIIE National Family Caregiver Support Program </v>
      </c>
      <c r="C197" s="15" t="str">
        <v>Information/Referral, Caregiver Support</v>
      </c>
      <c r="D197" s="15" t="str">
        <v>None</v>
      </c>
      <c r="E197" s="15" t="str">
        <v>None</v>
      </c>
      <c r="F197" s="15" t="str">
        <v>None</v>
      </c>
      <c r="G197" s="15" t="str">
        <v>Berkeley</v>
      </c>
      <c r="H197" s="15" t="str">
        <v>*Required - Please Make a Selection*</v>
      </c>
      <c r="I197" s="15" t="str">
        <v>http://www.wvseniorservices.gov/DocumentCenter/ProgramSpecificDocuments/tabid/92/Default.aspx</v>
      </c>
      <c r="U197" s="3"/>
    </row>
    <row r="198" spans="1:21" ht="75" x14ac:dyDescent="0.25">
      <c r="A198" s="15" t="str">
        <v>Berkeley Senior Services</v>
      </c>
      <c r="B198" s="15" t="str">
        <v xml:space="preserve">OAA Title IIIE National Family Caregiver Support Program </v>
      </c>
      <c r="C198" s="15" t="str">
        <v>Caregiver Support</v>
      </c>
      <c r="D198" s="15" t="str">
        <v>Support group must target unpaid caregivers (who is the service recipient) of an at-risk, frail individual at least sixty (60) years old or an individual of any age with a written diagnosis of Alzheimer’s disease or a related dementia.</v>
      </c>
      <c r="E198" s="15" t="str">
        <v>None</v>
      </c>
      <c r="F198" s="15" t="str">
        <v>Unpaid caregiver</v>
      </c>
      <c r="G198" s="15" t="str">
        <v>Berkeley</v>
      </c>
      <c r="H198" s="15" t="str">
        <v>*Required - Please Make a Selection*</v>
      </c>
      <c r="I198" s="15" t="str">
        <v>http://www.wvseniorservices.gov/DocumentCenter/ProgramSpecificDocuments/tabid/92/Default.aspx</v>
      </c>
      <c r="U198" s="3"/>
    </row>
    <row r="199" spans="1:21" ht="75" x14ac:dyDescent="0.25">
      <c r="A199" s="15" t="str">
        <v>Berkeley Senior Services</v>
      </c>
      <c r="B199" s="15" t="str">
        <v xml:space="preserve">OAA Title IIIE Older Relative Caregivers (Grandparents and Other Elderly Relative Caregivers) </v>
      </c>
      <c r="C199" s="15" t="str">
        <v>Information/Referral, Caregiver Support</v>
      </c>
      <c r="D199" s="15" t="str">
        <v>The older relative caregiver must live with and be the primary unpaid caregiver for a child or an individual with a disability of any age; The older relative caregiver must be related to the individual they provide care for;</v>
      </c>
      <c r="E199" s="15" t="str">
        <v>None</v>
      </c>
      <c r="F199" s="15" t="str">
        <v>None</v>
      </c>
      <c r="G199" s="15" t="str">
        <v>Berkeley</v>
      </c>
      <c r="H199" s="15" t="str">
        <v>*Required - Please Make a Selection*</v>
      </c>
      <c r="I199" s="15" t="str">
        <v>http://www.wvseniorservices.gov/DocumentCenter/ProgramSpecificDocuments/tabid/92/Default.aspx</v>
      </c>
      <c r="U199" s="3"/>
    </row>
    <row r="200" spans="1:21" ht="75" x14ac:dyDescent="0.25">
      <c r="A200" s="15" t="str">
        <v>Berkeley Senior Services</v>
      </c>
      <c r="B200" s="15" t="str">
        <v xml:space="preserve">OAA Title IIIE Older Relative Caregivers (Grandparents and Other Elderly Relative Caregivers) </v>
      </c>
      <c r="C200" s="15" t="str">
        <v>Information/Referral, Caregiver Support</v>
      </c>
      <c r="D200" s="15" t="str">
        <v>The older relative caregiver must live with and be the primary unpaid caregiver for a child or an individual with a disability of any age; The older relative caregiver must be related to the individual they provide care for;</v>
      </c>
      <c r="E200" s="15" t="str">
        <v>None</v>
      </c>
      <c r="F200" s="15" t="str">
        <v>None</v>
      </c>
      <c r="G200" s="15" t="str">
        <v>Berkeley</v>
      </c>
      <c r="H200" s="15" t="str">
        <v>*Required - Please Make a Selection*</v>
      </c>
      <c r="I200" s="15" t="str">
        <v>http://www.wvseniorservices.gov/DocumentCenter/ProgramSpecificDocuments/tabid/92/Default.aspx</v>
      </c>
      <c r="U200" s="3"/>
    </row>
    <row r="201" spans="1:21" ht="105" x14ac:dyDescent="0.25">
      <c r="A201" s="15" t="str">
        <v>Berkeley Senior Services</v>
      </c>
      <c r="B201" s="15" t="str">
        <v xml:space="preserve">OAA Title IIIE Older Relative Caregivers (Grandparents and Other Elderly Relative Caregivers) </v>
      </c>
      <c r="C201" s="15" t="str">
        <v>Caregiver Support</v>
      </c>
      <c r="D201"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01" s="15" t="str">
        <v>None</v>
      </c>
      <c r="F201" s="15" t="str">
        <v>None</v>
      </c>
      <c r="G201" s="15" t="str">
        <v>Berkeley</v>
      </c>
      <c r="H201" s="15" t="str">
        <v>*Required - Please Make a Selection*</v>
      </c>
      <c r="I201" s="15" t="str">
        <v>http://www.wvseniorservices.gov/DocumentCenter/ProgramSpecificDocuments/tabid/92/Default.aspx</v>
      </c>
      <c r="U201" s="3"/>
    </row>
    <row r="202" spans="1:21" ht="105" x14ac:dyDescent="0.25">
      <c r="A202" s="15" t="str">
        <v>Grant County Commission on Aging Family Services</v>
      </c>
      <c r="B202" s="15" t="str">
        <v>FAIR RESPITE IN-HOME SERVICES (includes LIFE FAIR SERVICES)</v>
      </c>
      <c r="C202" s="15" t="str">
        <v>Respite</v>
      </c>
      <c r="D202" s="15" t="str">
        <v>Care recipient must have a written diagnosis of Alzheimer's disease or a related dementia</v>
      </c>
      <c r="E20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02" s="15" t="str">
        <v>Caregiver must be unpaid. The fee for FAIR services depends on the income of the person with dementia or, if married, the combined income of the care receiver and spouse.</v>
      </c>
      <c r="G202" s="15" t="str">
        <v>Grant</v>
      </c>
      <c r="H202" s="15" t="str">
        <v>*Required - Please Make a Selection*</v>
      </c>
      <c r="I202" s="15" t="str">
        <v>http://www.wvseniorservices.gov/HelpatHome/FAIRFamilyAlzheimersInHomeRespite/tabid/75/Default.aspx</v>
      </c>
      <c r="U202" s="3"/>
    </row>
    <row r="203" spans="1:21" ht="180" x14ac:dyDescent="0.25">
      <c r="A203" s="15" t="str">
        <v>Grant County Commission on Aging Family Services</v>
      </c>
      <c r="B203" s="15" t="str">
        <v xml:space="preserve">OAA Title IIIE National Family Caregiver Support Program </v>
      </c>
      <c r="C203" s="15" t="str">
        <v>Respite</v>
      </c>
      <c r="D203" s="15" t="str">
        <v>There must be an unpaid caregiver (who is the service recipient) of an at-risk, frail individual at least sixty (60) years old or an individual of any age with a written diagnosis of Alzheimer’s disease or a related dementia.</v>
      </c>
      <c r="E20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03" s="15" t="str">
        <v>In the case of a caregiver service, the income level will be based on the care receiver’s income (the at-risk, frail individual at least sixty (60) years old or an individual of any age with a written diagnosis of Alzheimer’s disease or a related dementia).</v>
      </c>
      <c r="G203" s="15" t="str">
        <v>Grant</v>
      </c>
      <c r="H203" s="15" t="str">
        <v>*Required - Please Make a Selection*</v>
      </c>
      <c r="I203" s="15" t="str">
        <v>http://www.wvseniorservices.gov/DocumentCenter/ProgramSpecificDocuments/tabid/92/Default.aspx</v>
      </c>
      <c r="U203" s="3"/>
    </row>
    <row r="204" spans="1:21" ht="75" x14ac:dyDescent="0.25">
      <c r="A204" s="15" t="str">
        <v>Grant County Commission on Aging Family Services</v>
      </c>
      <c r="B204" s="15" t="str">
        <v xml:space="preserve">OAA Title IIIE National Family Caregiver Support Program </v>
      </c>
      <c r="C204" s="15" t="str">
        <v>Training/Education, Caregiver Support</v>
      </c>
      <c r="D204" s="15" t="str">
        <v>There must be an unpaid caregiver (who is the service recipient) of an at-risk, frail individual at least sixty (60) years old or an individual of any age with a written diagnosis of Alzheimer’s disease or a related dementia.</v>
      </c>
      <c r="E204" s="15" t="str">
        <v>None</v>
      </c>
      <c r="F204" s="15" t="str">
        <v>Unpaid caregiver</v>
      </c>
      <c r="G204" s="15" t="str">
        <v>Grant</v>
      </c>
      <c r="H204" s="15" t="str">
        <v>*Required - Please Make a Selection*</v>
      </c>
      <c r="I204" s="15" t="str">
        <v>http://www.wvseniorservices.gov/DocumentCenter/ProgramSpecificDocuments/tabid/92/Default.aspx</v>
      </c>
      <c r="U204" s="3"/>
    </row>
    <row r="205" spans="1:21" ht="60" x14ac:dyDescent="0.25">
      <c r="A205" s="15" t="str">
        <v>Grant County Commission on Aging Family Services</v>
      </c>
      <c r="B205" s="15" t="str">
        <v xml:space="preserve">OAA Title IIIE National Family Caregiver Support Program </v>
      </c>
      <c r="C205" s="15" t="str">
        <v>Information/Referral, Caregiver Support</v>
      </c>
      <c r="D205" s="15" t="str">
        <v>None</v>
      </c>
      <c r="E205" s="15" t="str">
        <v>None</v>
      </c>
      <c r="F205" s="15" t="str">
        <v>None</v>
      </c>
      <c r="G205" s="15" t="str">
        <v>Grant</v>
      </c>
      <c r="H205" s="15" t="str">
        <v>*Required - Please Make a Selection*</v>
      </c>
      <c r="I205" s="15" t="str">
        <v>http://www.wvseniorservices.gov/DocumentCenter/ProgramSpecificDocuments/tabid/92/Default.aspx</v>
      </c>
      <c r="U205" s="3"/>
    </row>
    <row r="206" spans="1:21" ht="60" x14ac:dyDescent="0.25">
      <c r="A206" s="15" t="str">
        <v>Grant County Commission on Aging Family Services</v>
      </c>
      <c r="B206" s="15" t="str">
        <v xml:space="preserve">OAA Title IIIE National Family Caregiver Support Program </v>
      </c>
      <c r="C206" s="15" t="str">
        <v>Information/Referral, Caregiver Support</v>
      </c>
      <c r="D206" s="15" t="str">
        <v>None</v>
      </c>
      <c r="E206" s="15" t="str">
        <v>None</v>
      </c>
      <c r="F206" s="15" t="str">
        <v>None</v>
      </c>
      <c r="G206" s="15" t="str">
        <v>Grant</v>
      </c>
      <c r="H206" s="15" t="str">
        <v>*Required - Please Make a Selection*</v>
      </c>
      <c r="I206" s="15" t="str">
        <v>http://www.wvseniorservices.gov/DocumentCenter/ProgramSpecificDocuments/tabid/92/Default.aspx</v>
      </c>
      <c r="U206" s="3"/>
    </row>
    <row r="207" spans="1:21" ht="75" x14ac:dyDescent="0.25">
      <c r="A207" s="15" t="str">
        <v>Grant County Commission on Aging Family Services</v>
      </c>
      <c r="B207" s="15" t="str">
        <v xml:space="preserve">OAA Title IIIE National Family Caregiver Support Program </v>
      </c>
      <c r="C207" s="15" t="str">
        <v>Caregiver Support</v>
      </c>
      <c r="D207" s="15" t="str">
        <v>Support group must target unpaid caregivers (who is the service recipient) of an at-risk, frail individual at least sixty (60) years old or an individual of any age with a written diagnosis of Alzheimer’s disease or a related dementia.</v>
      </c>
      <c r="E207" s="15" t="str">
        <v>None</v>
      </c>
      <c r="F207" s="15" t="str">
        <v>Unpaid caregiver</v>
      </c>
      <c r="G207" s="15" t="str">
        <v>Grant</v>
      </c>
      <c r="H207" s="15" t="str">
        <v>*Required - Please Make a Selection*</v>
      </c>
      <c r="I207" s="15" t="str">
        <v>http://www.wvseniorservices.gov/DocumentCenter/ProgramSpecificDocuments/tabid/92/Default.aspx</v>
      </c>
      <c r="U207" s="3"/>
    </row>
    <row r="208" spans="1:21" ht="75" x14ac:dyDescent="0.25">
      <c r="A208" s="15" t="str">
        <v>Grant County Commission on Aging Family Services</v>
      </c>
      <c r="B208" s="15" t="str">
        <v xml:space="preserve">OAA Title IIIE Older Relative Caregivers (Grandparents and Other Elderly Relative Caregivers) </v>
      </c>
      <c r="C208" s="15" t="str">
        <v>Information/Referral, Caregiver Support</v>
      </c>
      <c r="D208" s="15" t="str">
        <v>The older relative caregiver must live with and be the primary unpaid caregiver for a child or an individual with a disability of any age; The older relative caregiver must be related to the individual they provide care for;</v>
      </c>
      <c r="E208" s="15" t="str">
        <v>None</v>
      </c>
      <c r="F208" s="15" t="str">
        <v>None</v>
      </c>
      <c r="G208" s="15" t="str">
        <v>Grant</v>
      </c>
      <c r="H208" s="15" t="str">
        <v>*Required - Please Make a Selection*</v>
      </c>
      <c r="I208" s="15" t="str">
        <v>http://www.wvseniorservices.gov/DocumentCenter/ProgramSpecificDocuments/tabid/92/Default.aspx</v>
      </c>
      <c r="U208" s="3"/>
    </row>
    <row r="209" spans="1:21" ht="75" x14ac:dyDescent="0.25">
      <c r="A209" s="15" t="str">
        <v>Grant County Commission on Aging Family Services</v>
      </c>
      <c r="B209" s="15" t="str">
        <v xml:space="preserve">OAA Title IIIE Older Relative Caregivers (Grandparents and Other Elderly Relative Caregivers) </v>
      </c>
      <c r="C209" s="15" t="str">
        <v>Information/Referral, Caregiver Support</v>
      </c>
      <c r="D209" s="15" t="str">
        <v>The older relative caregiver must live with and be the primary unpaid caregiver for a child or an individual with a disability of any age; The older relative caregiver must be related to the individual they provide care for;</v>
      </c>
      <c r="E209" s="15" t="str">
        <v>None</v>
      </c>
      <c r="F209" s="15" t="str">
        <v>None</v>
      </c>
      <c r="G209" s="15" t="str">
        <v>Grant</v>
      </c>
      <c r="H209" s="15" t="str">
        <v>*Required - Please Make a Selection*</v>
      </c>
      <c r="I209" s="15" t="str">
        <v>http://www.wvseniorservices.gov/DocumentCenter/ProgramSpecificDocuments/tabid/92/Default.aspx</v>
      </c>
      <c r="U209" s="3"/>
    </row>
    <row r="210" spans="1:21" ht="105" x14ac:dyDescent="0.25">
      <c r="A210" s="15" t="str">
        <v>Grant County Commission on Aging Family Services</v>
      </c>
      <c r="B210" s="15" t="str">
        <v xml:space="preserve">OAA Title IIIE Older Relative Caregivers (Grandparents and Other Elderly Relative Caregivers) </v>
      </c>
      <c r="C210" s="15" t="str">
        <v>Caregiver Support</v>
      </c>
      <c r="D210"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10" s="15" t="str">
        <v>None</v>
      </c>
      <c r="F210" s="15" t="str">
        <v>None</v>
      </c>
      <c r="G210" s="15" t="str">
        <v>Grant</v>
      </c>
      <c r="H210" s="15" t="str">
        <v>*Required - Please Make a Selection*</v>
      </c>
      <c r="I210" s="15" t="str">
        <v>http://www.wvseniorservices.gov/DocumentCenter/ProgramSpecificDocuments/tabid/92/Default.aspx</v>
      </c>
      <c r="U210" s="3"/>
    </row>
    <row r="211" spans="1:21" ht="105" x14ac:dyDescent="0.25">
      <c r="A211" s="15" t="str">
        <v>Hampshire County Committee on Aging</v>
      </c>
      <c r="B211" s="15" t="str">
        <v>FAIR RESPITE IN-HOME SERVICES (includes LIFE FAIR SERVICES)</v>
      </c>
      <c r="C211" s="15" t="str">
        <v>Respite</v>
      </c>
      <c r="D211" s="15" t="str">
        <v>Care recipient must have a written diagnosis of Alzheimer's disease or a related dementia</v>
      </c>
      <c r="E21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11" s="15" t="str">
        <v>Caregiver must be unpaid. The fee for FAIR services depends on the income of the person with dementia or, if married, the combined income of the care receiver and spouse.</v>
      </c>
      <c r="G211" s="15" t="str">
        <v>Hampshire</v>
      </c>
      <c r="H211" s="15" t="str">
        <v>*Required - Please Make a Selection*</v>
      </c>
      <c r="I211" s="15" t="str">
        <v>http://www.wvseniorservices.gov/HelpatHome/FAIRFamilyAlzheimersInHomeRespite/tabid/75/Default.aspx</v>
      </c>
      <c r="U211" s="3"/>
    </row>
    <row r="212" spans="1:21" ht="180" x14ac:dyDescent="0.25">
      <c r="A212" s="15" t="str">
        <v>Hampshire County Committee on Aging</v>
      </c>
      <c r="B212" s="15" t="str">
        <v xml:space="preserve">OAA Title IIIE National Family Caregiver Support Program </v>
      </c>
      <c r="C212" s="15" t="str">
        <v>Respite</v>
      </c>
      <c r="D212" s="15" t="str">
        <v>There must be an unpaid caregiver (who is the service recipient) of an at-risk, frail individual at least sixty (60) years old or an individual of any age with a written diagnosis of Alzheimer’s disease or a related dementia.</v>
      </c>
      <c r="E21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12" s="15" t="str">
        <v>In the case of a caregiver service, the income level will be based on the care receiver’s income (the at-risk, frail individual at least sixty (60) years old or an individual of any age with a written diagnosis of Alzheimer’s disease or a related dementia).</v>
      </c>
      <c r="G212" s="15" t="str">
        <v>Hampshire</v>
      </c>
      <c r="H212" s="15" t="str">
        <v>*Required - Please Make a Selection*</v>
      </c>
      <c r="I212" s="15" t="str">
        <v>http://www.wvseniorservices.gov/DocumentCenter/ProgramSpecificDocuments/tabid/92/Default.aspx</v>
      </c>
      <c r="U212" s="3"/>
    </row>
    <row r="213" spans="1:21" ht="75" x14ac:dyDescent="0.25">
      <c r="A213" s="15" t="str">
        <v>Hampshire County Committee on Aging</v>
      </c>
      <c r="B213" s="15" t="str">
        <v xml:space="preserve">OAA Title IIIE National Family Caregiver Support Program </v>
      </c>
      <c r="C213" s="15" t="str">
        <v>Training/Education, Caregiver Support</v>
      </c>
      <c r="D213" s="15" t="str">
        <v>There must be an unpaid caregiver (who is the service recipient) of an at-risk, frail individual at least sixty (60) years old or an individual of any age with a written diagnosis of Alzheimer’s disease or a related dementia.</v>
      </c>
      <c r="E213" s="15" t="str">
        <v>None</v>
      </c>
      <c r="F213" s="15" t="str">
        <v>Unpaid caregiver</v>
      </c>
      <c r="G213" s="15" t="str">
        <v>Hampshire</v>
      </c>
      <c r="H213" s="15" t="str">
        <v>*Required - Please Make a Selection*</v>
      </c>
      <c r="I213" s="15" t="str">
        <v>http://www.wvseniorservices.gov/DocumentCenter/ProgramSpecificDocuments/tabid/92/Default.aspx</v>
      </c>
      <c r="U213" s="3"/>
    </row>
    <row r="214" spans="1:21" ht="60" x14ac:dyDescent="0.25">
      <c r="A214" s="15" t="str">
        <v>Hampshire County Committee on Aging</v>
      </c>
      <c r="B214" s="15" t="str">
        <v xml:space="preserve">OAA Title IIIE National Family Caregiver Support Program </v>
      </c>
      <c r="C214" s="15" t="str">
        <v>Information/Referral, Caregiver Support</v>
      </c>
      <c r="D214" s="15" t="str">
        <v>None</v>
      </c>
      <c r="E214" s="15" t="str">
        <v>None</v>
      </c>
      <c r="F214" s="15" t="str">
        <v>None</v>
      </c>
      <c r="G214" s="15" t="str">
        <v>Hampshire</v>
      </c>
      <c r="H214" s="15" t="str">
        <v>*Required - Please Make a Selection*</v>
      </c>
      <c r="I214" s="15" t="str">
        <v>http://www.wvseniorservices.gov/DocumentCenter/ProgramSpecificDocuments/tabid/92/Default.aspx</v>
      </c>
      <c r="U214" s="3"/>
    </row>
    <row r="215" spans="1:21" ht="60" x14ac:dyDescent="0.25">
      <c r="A215" s="15" t="str">
        <v>Hampshire County Committee on Aging</v>
      </c>
      <c r="B215" s="15" t="str">
        <v xml:space="preserve">OAA Title IIIE National Family Caregiver Support Program </v>
      </c>
      <c r="C215" s="15" t="str">
        <v>Information/Referral, Caregiver Support</v>
      </c>
      <c r="D215" s="15" t="str">
        <v>None</v>
      </c>
      <c r="E215" s="15" t="str">
        <v>None</v>
      </c>
      <c r="F215" s="15" t="str">
        <v>None</v>
      </c>
      <c r="G215" s="15" t="str">
        <v>Hampshire</v>
      </c>
      <c r="H215" s="15" t="str">
        <v>*Required - Please Make a Selection*</v>
      </c>
      <c r="I215" s="15" t="str">
        <v>http://www.wvseniorservices.gov/DocumentCenter/ProgramSpecificDocuments/tabid/92/Default.aspx</v>
      </c>
      <c r="U215" s="3"/>
    </row>
    <row r="216" spans="1:21" ht="75" x14ac:dyDescent="0.25">
      <c r="A216" s="15" t="str">
        <v>Hampshire County Committee on Aging</v>
      </c>
      <c r="B216" s="15" t="str">
        <v xml:space="preserve">OAA Title IIIE National Family Caregiver Support Program </v>
      </c>
      <c r="C216" s="15" t="str">
        <v>Caregiver Support</v>
      </c>
      <c r="D216" s="15" t="str">
        <v>Support group must target unpaid caregivers (who is the service recipient) of an at-risk, frail individual at least sixty (60) years old or an individual of any age with a written diagnosis of Alzheimer’s disease or a related dementia.</v>
      </c>
      <c r="E216" s="15" t="str">
        <v>None</v>
      </c>
      <c r="F216" s="15" t="str">
        <v>Unpaid caregiver</v>
      </c>
      <c r="G216" s="15" t="str">
        <v>Hampshire</v>
      </c>
      <c r="H216" s="15" t="str">
        <v>*Required - Please Make a Selection*</v>
      </c>
      <c r="I216" s="15" t="str">
        <v>http://www.wvseniorservices.gov/DocumentCenter/ProgramSpecificDocuments/tabid/92/Default.aspx</v>
      </c>
      <c r="U216" s="3"/>
    </row>
    <row r="217" spans="1:21" ht="75" x14ac:dyDescent="0.25">
      <c r="A217" s="15" t="str">
        <v>Hampshire County Committee on Aging</v>
      </c>
      <c r="B217" s="15" t="str">
        <v xml:space="preserve">OAA Title IIIE Older Relative Caregivers (Grandparents and Other Elderly Relative Caregivers) </v>
      </c>
      <c r="C217" s="15" t="str">
        <v>Information/Referral, Caregiver Support</v>
      </c>
      <c r="D217" s="15" t="str">
        <v>The older relative caregiver must live with and be the primary unpaid caregiver for a child or an individual with a disability of any age; The older relative caregiver must be related to the individual they provide care for;</v>
      </c>
      <c r="E217" s="15" t="str">
        <v>None</v>
      </c>
      <c r="F217" s="15" t="str">
        <v>None</v>
      </c>
      <c r="G217" s="15" t="str">
        <v>Hampshire</v>
      </c>
      <c r="H217" s="15" t="str">
        <v>*Required - Please Make a Selection*</v>
      </c>
      <c r="I217" s="15" t="str">
        <v>http://www.wvseniorservices.gov/DocumentCenter/ProgramSpecificDocuments/tabid/92/Default.aspx</v>
      </c>
      <c r="U217" s="3"/>
    </row>
    <row r="218" spans="1:21" ht="75" x14ac:dyDescent="0.25">
      <c r="A218" s="15" t="str">
        <v>Hampshire County Committee on Aging</v>
      </c>
      <c r="B218" s="15" t="str">
        <v xml:space="preserve">OAA Title IIIE Older Relative Caregivers (Grandparents and Other Elderly Relative Caregivers) </v>
      </c>
      <c r="C218" s="15" t="str">
        <v>Information/Referral, Caregiver Support</v>
      </c>
      <c r="D218" s="15" t="str">
        <v>The older relative caregiver must live with and be the primary unpaid caregiver for a child or an individual with a disability of any age; The older relative caregiver must be related to the individual they provide care for;</v>
      </c>
      <c r="E218" s="15" t="str">
        <v>None</v>
      </c>
      <c r="F218" s="15" t="str">
        <v>None</v>
      </c>
      <c r="G218" s="15" t="str">
        <v>Hampshire</v>
      </c>
      <c r="H218" s="15" t="str">
        <v>*Required - Please Make a Selection*</v>
      </c>
      <c r="I218" s="15" t="str">
        <v>http://www.wvseniorservices.gov/DocumentCenter/ProgramSpecificDocuments/tabid/92/Default.aspx</v>
      </c>
      <c r="U218" s="3"/>
    </row>
    <row r="219" spans="1:21" ht="105" x14ac:dyDescent="0.25">
      <c r="A219" s="15" t="str">
        <v>Hampshire County Committee on Aging</v>
      </c>
      <c r="B219" s="15" t="str">
        <v xml:space="preserve">OAA Title IIIE Older Relative Caregivers (Grandparents and Other Elderly Relative Caregivers) </v>
      </c>
      <c r="C219" s="15" t="str">
        <v>Caregiver Support</v>
      </c>
      <c r="D219"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19" s="15" t="str">
        <v>None</v>
      </c>
      <c r="F219" s="15" t="str">
        <v>None</v>
      </c>
      <c r="G219" s="15" t="str">
        <v>Hampshire</v>
      </c>
      <c r="H219" s="15" t="str">
        <v>*Required - Please Make a Selection*</v>
      </c>
      <c r="I219" s="15" t="str">
        <v>http://www.wvseniorservices.gov/DocumentCenter/ProgramSpecificDocuments/tabid/92/Default.aspx</v>
      </c>
      <c r="U219" s="3"/>
    </row>
    <row r="220" spans="1:21" ht="105" x14ac:dyDescent="0.25">
      <c r="A220" s="15" t="str">
        <v>Hardy County Committee on Aging</v>
      </c>
      <c r="B220" s="15" t="str">
        <v>FAIR RESPITE IN-HOME SERVICES (includes LIFE FAIR SERVICES)</v>
      </c>
      <c r="C220" s="15" t="str">
        <v>Respite</v>
      </c>
      <c r="D220" s="15" t="str">
        <v>Care recipient must have a written diagnosis of Alzheimer's disease or a related dementia</v>
      </c>
      <c r="E220"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20" s="15" t="str">
        <v>Caregiver must be unpaid. The fee for FAIR services depends on the income of the person with dementia or, if married, the combined income of the care receiver and spouse.</v>
      </c>
      <c r="G220" s="15" t="str">
        <v>Hardy</v>
      </c>
      <c r="H220" s="15" t="str">
        <v>*Required - Please Make a Selection*</v>
      </c>
      <c r="I220" s="15" t="str">
        <v>http://www.wvseniorservices.gov/HelpatHome/FAIRFamilyAlzheimersInHomeRespite/tabid/75/Default.aspx</v>
      </c>
      <c r="U220" s="3"/>
    </row>
    <row r="221" spans="1:21" ht="180" x14ac:dyDescent="0.25">
      <c r="A221" s="15" t="str">
        <v>Hardy County Committee on Aging</v>
      </c>
      <c r="B221" s="15" t="str">
        <v xml:space="preserve">OAA Title IIIE National Family Caregiver Support Program </v>
      </c>
      <c r="C221" s="15" t="str">
        <v>Respite</v>
      </c>
      <c r="D221" s="15" t="str">
        <v>There must be an unpaid caregiver (who is the service recipient) of an at-risk, frail individual at least sixty (60) years old or an individual of any age with a written diagnosis of Alzheimer’s disease or a related dementia.</v>
      </c>
      <c r="E22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21" s="15" t="str">
        <v>In the case of a caregiver service, the income level will be based on the care receiver’s income (the at-risk, frail individual at least sixty (60) years old or an individual of any age with a written diagnosis of Alzheimer’s disease or a related dementia).</v>
      </c>
      <c r="G221" s="15" t="str">
        <v>Hardy</v>
      </c>
      <c r="H221" s="15" t="str">
        <v>*Required - Please Make a Selection*</v>
      </c>
      <c r="I221" s="15" t="str">
        <v>http://www.wvseniorservices.gov/DocumentCenter/ProgramSpecificDocuments/tabid/92/Default.aspx</v>
      </c>
      <c r="U221" s="3"/>
    </row>
    <row r="222" spans="1:21" ht="75" x14ac:dyDescent="0.25">
      <c r="A222" s="15" t="str">
        <v>Hardy County Committee on Aging</v>
      </c>
      <c r="B222" s="15" t="str">
        <v xml:space="preserve">OAA Title IIIE National Family Caregiver Support Program </v>
      </c>
      <c r="C222" s="15" t="str">
        <v>Training/Education, Caregiver Support</v>
      </c>
      <c r="D222" s="15" t="str">
        <v>There must be an unpaid caregiver (who is the service recipient) of an at-risk, frail individual at least sixty (60) years old or an individual of any age with a written diagnosis of Alzheimer’s disease or a related dementia.</v>
      </c>
      <c r="E222" s="15" t="str">
        <v>None</v>
      </c>
      <c r="F222" s="15" t="str">
        <v>Unpaid caregiver</v>
      </c>
      <c r="G222" s="15" t="str">
        <v>Hardy</v>
      </c>
      <c r="H222" s="15" t="str">
        <v>*Required - Please Make a Selection*</v>
      </c>
      <c r="I222" s="15" t="str">
        <v>http://www.wvseniorservices.gov/DocumentCenter/ProgramSpecificDocuments/tabid/92/Default.aspx</v>
      </c>
      <c r="U222" s="3"/>
    </row>
    <row r="223" spans="1:21" ht="45" x14ac:dyDescent="0.25">
      <c r="A223" s="15" t="str">
        <v>Hardy County Committee on Aging</v>
      </c>
      <c r="B223" s="15" t="str">
        <v xml:space="preserve">OAA Title IIIE National Family Caregiver Support Program </v>
      </c>
      <c r="C223" s="15" t="str">
        <v>Information/Referral, Caregiver Support</v>
      </c>
      <c r="D223" s="15" t="str">
        <v>None</v>
      </c>
      <c r="E223" s="15" t="str">
        <v>None</v>
      </c>
      <c r="F223" s="15" t="str">
        <v>None</v>
      </c>
      <c r="G223" s="15" t="str">
        <v>Hardy</v>
      </c>
      <c r="H223" s="15" t="str">
        <v>*Required - Please Make a Selection*</v>
      </c>
      <c r="I223" s="15" t="str">
        <v>http://www.wvseniorservices.gov/DocumentCenter/ProgramSpecificDocuments/tabid/92/Default.aspx</v>
      </c>
      <c r="U223" s="3"/>
    </row>
    <row r="224" spans="1:21" ht="45" x14ac:dyDescent="0.25">
      <c r="A224" s="15" t="str">
        <v>Hardy County Committee on Aging</v>
      </c>
      <c r="B224" s="15" t="str">
        <v xml:space="preserve">OAA Title IIIE National Family Caregiver Support Program </v>
      </c>
      <c r="C224" s="15" t="str">
        <v>Information/Referral, Caregiver Support</v>
      </c>
      <c r="D224" s="15" t="str">
        <v>None</v>
      </c>
      <c r="E224" s="15" t="str">
        <v>None</v>
      </c>
      <c r="F224" s="15" t="str">
        <v>None</v>
      </c>
      <c r="G224" s="15" t="str">
        <v>Hardy</v>
      </c>
      <c r="H224" s="15" t="str">
        <v>*Required - Please Make a Selection*</v>
      </c>
      <c r="I224" s="15" t="str">
        <v>http://www.wvseniorservices.gov/DocumentCenter/ProgramSpecificDocuments/tabid/92/Default.aspx</v>
      </c>
      <c r="U224" s="3"/>
    </row>
    <row r="225" spans="1:21" ht="75" x14ac:dyDescent="0.25">
      <c r="A225" s="15" t="str">
        <v>Hardy County Committee on Aging</v>
      </c>
      <c r="B225" s="15" t="str">
        <v xml:space="preserve">OAA Title IIIE National Family Caregiver Support Program </v>
      </c>
      <c r="C225" s="15" t="str">
        <v>Caregiver Support</v>
      </c>
      <c r="D225" s="15" t="str">
        <v>Support group must target unpaid caregivers (who is the service recipient) of an at-risk, frail individual at least sixty (60) years old or an individual of any age with a written diagnosis of Alzheimer’s disease or a related dementia.</v>
      </c>
      <c r="E225" s="15" t="str">
        <v>None</v>
      </c>
      <c r="F225" s="15" t="str">
        <v>Unpaid caregiver</v>
      </c>
      <c r="G225" s="15" t="str">
        <v>Hardy</v>
      </c>
      <c r="H225" s="15" t="str">
        <v>*Required - Please Make a Selection*</v>
      </c>
      <c r="I225" s="15" t="str">
        <v>http://www.wvseniorservices.gov/DocumentCenter/ProgramSpecificDocuments/tabid/92/Default.aspx</v>
      </c>
      <c r="U225" s="3"/>
    </row>
    <row r="226" spans="1:21" ht="75" x14ac:dyDescent="0.25">
      <c r="A226" s="15" t="str">
        <v>Hardy County Committee on Aging</v>
      </c>
      <c r="B226" s="15" t="str">
        <v xml:space="preserve">OAA Title IIIE Older Relative Caregivers (Grandparents and Other Elderly Relative Caregivers) </v>
      </c>
      <c r="C226" s="15" t="str">
        <v>Information/Referral, Caregiver Support</v>
      </c>
      <c r="D226" s="15" t="str">
        <v>The older relative caregiver must live with and be the primary unpaid caregiver for a child or an individual with a disability of any age; The older relative caregiver must be related to the individual they provide care for;</v>
      </c>
      <c r="E226" s="15" t="str">
        <v>None</v>
      </c>
      <c r="F226" s="15" t="str">
        <v>None</v>
      </c>
      <c r="G226" s="15" t="str">
        <v>Hardy</v>
      </c>
      <c r="H226" s="15" t="str">
        <v>*Required - Please Make a Selection*</v>
      </c>
      <c r="I226" s="15" t="str">
        <v>http://www.wvseniorservices.gov/DocumentCenter/ProgramSpecificDocuments/tabid/92/Default.aspx</v>
      </c>
      <c r="U226" s="3"/>
    </row>
    <row r="227" spans="1:21" ht="75" x14ac:dyDescent="0.25">
      <c r="A227" s="15" t="str">
        <v>Hardy County Committee on Aging</v>
      </c>
      <c r="B227" s="15" t="str">
        <v xml:space="preserve">OAA Title IIIE Older Relative Caregivers (Grandparents and Other Elderly Relative Caregivers) </v>
      </c>
      <c r="C227" s="15" t="str">
        <v>Information/Referral, Caregiver Support</v>
      </c>
      <c r="D227" s="15" t="str">
        <v>The older relative caregiver must live with and be the primary unpaid caregiver for a child or an individual with a disability of any age; The older relative caregiver must be related to the individual they provide care for;</v>
      </c>
      <c r="E227" s="15" t="str">
        <v>None</v>
      </c>
      <c r="F227" s="15" t="str">
        <v>None</v>
      </c>
      <c r="G227" s="15" t="str">
        <v>Hardy</v>
      </c>
      <c r="H227" s="15" t="str">
        <v>*Required - Please Make a Selection*</v>
      </c>
      <c r="I227" s="15" t="str">
        <v>http://www.wvseniorservices.gov/DocumentCenter/ProgramSpecificDocuments/tabid/92/Default.aspx</v>
      </c>
      <c r="U227" s="3"/>
    </row>
    <row r="228" spans="1:21" ht="105" x14ac:dyDescent="0.25">
      <c r="A228" s="15" t="str">
        <v>Hardy County Committee on Aging</v>
      </c>
      <c r="B228" s="15" t="str">
        <v xml:space="preserve">OAA Title IIIE Older Relative Caregivers (Grandparents and Other Elderly Relative Caregivers) </v>
      </c>
      <c r="C228" s="15" t="str">
        <v>Caregiver Support</v>
      </c>
      <c r="D22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28" s="15" t="str">
        <v>None</v>
      </c>
      <c r="F228" s="15" t="str">
        <v>None</v>
      </c>
      <c r="G228" s="15" t="str">
        <v>Hardy</v>
      </c>
      <c r="H228" s="15" t="str">
        <v>*Required - Please Make a Selection*</v>
      </c>
      <c r="I228" s="15" t="str">
        <v>http://www.wvseniorservices.gov/DocumentCenter/ProgramSpecificDocuments/tabid/92/Default.aspx</v>
      </c>
      <c r="U228" s="3"/>
    </row>
    <row r="229" spans="1:21" ht="105" x14ac:dyDescent="0.25">
      <c r="A229" s="15" t="str">
        <v>Jefferson County Council on Aging</v>
      </c>
      <c r="B229" s="15" t="str">
        <v>FAIR RESPITE IN-HOME SERVICES (includes LIFE FAIR SERVICES)</v>
      </c>
      <c r="C229" s="15" t="str">
        <v>Respite</v>
      </c>
      <c r="D229" s="15" t="str">
        <v>Care recipient must have a written diagnosis of Alzheimer's disease or a related dementia</v>
      </c>
      <c r="E22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29" s="15" t="str">
        <v>Caregiver must be unpaid. The fee for FAIR services depends on the income of the person with dementia or, if married, the combined income of the care receiver and spouse.</v>
      </c>
      <c r="G229" s="15" t="str">
        <v>Jefferson</v>
      </c>
      <c r="H229" s="15" t="str">
        <v>*Required - Please Make a Selection*</v>
      </c>
      <c r="I229" s="15" t="str">
        <v>http://www.wvseniorservices.gov/HelpatHome/FAIRFamilyAlzheimersInHomeRespite/tabid/75/Default.aspx</v>
      </c>
      <c r="U229" s="3"/>
    </row>
    <row r="230" spans="1:21" ht="180" x14ac:dyDescent="0.25">
      <c r="A230" s="15" t="str">
        <v>Jefferson County Council on Aging</v>
      </c>
      <c r="B230" s="15" t="str">
        <v xml:space="preserve">OAA Title IIIE National Family Caregiver Support Program </v>
      </c>
      <c r="C230" s="15" t="str">
        <v>Respite</v>
      </c>
      <c r="D230" s="15" t="str">
        <v>There must be an unpaid caregiver (who is the service recipient) of an at-risk, frail individual at least sixty (60) years old or an individual of any age with a written diagnosis of Alzheimer’s disease or a related dementia.</v>
      </c>
      <c r="E23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3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230" s="15" t="str">
        <v>Jefferson</v>
      </c>
      <c r="H230" s="15" t="str">
        <v>*Required - Please Make a Selection*</v>
      </c>
      <c r="I230" s="15" t="str">
        <v>http://www.wvseniorservices.gov/DocumentCenter/ProgramSpecificDocuments/tabid/92/Default.aspx</v>
      </c>
      <c r="U230" s="3"/>
    </row>
    <row r="231" spans="1:21" ht="180" x14ac:dyDescent="0.25">
      <c r="A231" s="15" t="str">
        <v>Jefferson County Council on Aging</v>
      </c>
      <c r="B231" s="15" t="str">
        <v xml:space="preserve">OAA Title IIIE National Family Caregiver Support Program </v>
      </c>
      <c r="C231" s="15" t="str">
        <v>Respite</v>
      </c>
      <c r="D231" s="15" t="str">
        <v>There must be an unpaid caregiver (who is the service recipient) of an at-risk, frail individual at least sixty (60) years old or an individual of any age with a written diagnosis of Alzheimer’s disease or a related dementia.</v>
      </c>
      <c r="E23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31" s="15" t="str">
        <v>In the case of a caregiver service, the income level will be based on the care receiver’s income (the at-risk, frail individual at least sixty (60) years old or an individual of any age with a written diagnosis of Alzheimer’s disease or a related dementia).</v>
      </c>
      <c r="G231" s="15" t="str">
        <v>Jefferson</v>
      </c>
      <c r="H231" s="15" t="str">
        <v>*Required - Please Make a Selection*</v>
      </c>
      <c r="I231" s="15" t="str">
        <v>http://www.wvseniorservices.gov/DocumentCenter/ProgramSpecificDocuments/tabid/92/Default.aspx</v>
      </c>
      <c r="U231" s="3"/>
    </row>
    <row r="232" spans="1:21" ht="75" x14ac:dyDescent="0.25">
      <c r="A232" s="15" t="str">
        <v>Jefferson County Council on Aging</v>
      </c>
      <c r="B232" s="15" t="str">
        <v xml:space="preserve">OAA Title IIIE National Family Caregiver Support Program </v>
      </c>
      <c r="C232" s="15" t="str">
        <v>Training/Education, Caregiver Support</v>
      </c>
      <c r="D232" s="15" t="str">
        <v>There must be an unpaid caregiver (who is the service recipient) of an at-risk, frail individual at least sixty (60) years old or an individual of any age with a written diagnosis of Alzheimer’s disease or a related dementia.</v>
      </c>
      <c r="E232" s="15" t="str">
        <v>None</v>
      </c>
      <c r="F232" s="15" t="str">
        <v>Unpaid caregiver</v>
      </c>
      <c r="G232" s="15" t="str">
        <v>Jefferson</v>
      </c>
      <c r="H232" s="15" t="str">
        <v>*Required - Please Make a Selection*</v>
      </c>
      <c r="I232" s="15" t="str">
        <v>http://www.wvseniorservices.gov/DocumentCenter/ProgramSpecificDocuments/tabid/92/Default.aspx</v>
      </c>
      <c r="U232" s="3"/>
    </row>
    <row r="233" spans="1:21" ht="45" x14ac:dyDescent="0.25">
      <c r="A233" s="15" t="str">
        <v>Jefferson County Council on Aging</v>
      </c>
      <c r="B233" s="15" t="str">
        <v xml:space="preserve">OAA Title IIIE National Family Caregiver Support Program </v>
      </c>
      <c r="C233" s="15" t="str">
        <v>Information/Referral, Caregiver Support</v>
      </c>
      <c r="D233" s="15" t="str">
        <v>None</v>
      </c>
      <c r="E233" s="15" t="str">
        <v>None</v>
      </c>
      <c r="F233" s="15" t="str">
        <v>None</v>
      </c>
      <c r="G233" s="15" t="str">
        <v>Jefferson</v>
      </c>
      <c r="H233" s="15" t="str">
        <v>*Required - Please Make a Selection*</v>
      </c>
      <c r="I233" s="15" t="str">
        <v>http://www.wvseniorservices.gov/DocumentCenter/ProgramSpecificDocuments/tabid/92/Default.aspx</v>
      </c>
      <c r="U233" s="3"/>
    </row>
    <row r="234" spans="1:21" ht="45" x14ac:dyDescent="0.25">
      <c r="A234" s="15" t="str">
        <v>Jefferson County Council on Aging</v>
      </c>
      <c r="B234" s="15" t="str">
        <v xml:space="preserve">OAA Title IIIE National Family Caregiver Support Program </v>
      </c>
      <c r="C234" s="15" t="str">
        <v>Information/Referral, Caregiver Support</v>
      </c>
      <c r="D234" s="15" t="str">
        <v>None</v>
      </c>
      <c r="E234" s="15" t="str">
        <v>None</v>
      </c>
      <c r="F234" s="15" t="str">
        <v>None</v>
      </c>
      <c r="G234" s="15" t="str">
        <v>Jefferson</v>
      </c>
      <c r="H234" s="15" t="str">
        <v>*Required - Please Make a Selection*</v>
      </c>
      <c r="I234" s="15" t="str">
        <v>http://www.wvseniorservices.gov/DocumentCenter/ProgramSpecificDocuments/tabid/92/Default.aspx</v>
      </c>
      <c r="U234" s="3"/>
    </row>
    <row r="235" spans="1:21" ht="75" x14ac:dyDescent="0.25">
      <c r="A235" s="15" t="str">
        <v>Jefferson County Council on Aging</v>
      </c>
      <c r="B235" s="15" t="str">
        <v xml:space="preserve">OAA Title IIIE National Family Caregiver Support Program </v>
      </c>
      <c r="C235" s="15" t="str">
        <v>Caregiver Support</v>
      </c>
      <c r="D235" s="15" t="str">
        <v>Support group must target unpaid caregivers (who is the service recipient) of an at-risk, frail individual at least sixty (60) years old or an individual of any age with a written diagnosis of Alzheimer’s disease or a related dementia.</v>
      </c>
      <c r="E235" s="15" t="str">
        <v>None</v>
      </c>
      <c r="F235" s="15" t="str">
        <v>Unpaid caregiver</v>
      </c>
      <c r="G235" s="15" t="str">
        <v>Jefferson</v>
      </c>
      <c r="H235" s="15" t="str">
        <v>*Required - Please Make a Selection*</v>
      </c>
      <c r="I235" s="15" t="str">
        <v>http://www.wvseniorservices.gov/DocumentCenter/ProgramSpecificDocuments/tabid/92/Default.aspx</v>
      </c>
      <c r="U235" s="3"/>
    </row>
    <row r="236" spans="1:21" ht="75" x14ac:dyDescent="0.25">
      <c r="A236" s="15" t="str">
        <v>Jefferson County Council on Aging</v>
      </c>
      <c r="B236" s="15" t="str">
        <v xml:space="preserve">OAA Title IIIE Older Relative Caregivers (Grandparents and Other Elderly Relative Caregivers) </v>
      </c>
      <c r="C236" s="15" t="str">
        <v>Information/Referral, Caregiver Support</v>
      </c>
      <c r="D236" s="15" t="str">
        <v>The older relative caregiver must live with and be the primary unpaid caregiver for a child or an individual with a disability of any age; The older relative caregiver must be related to the individual they provide care for;</v>
      </c>
      <c r="E236" s="15" t="str">
        <v>None</v>
      </c>
      <c r="F236" s="15" t="str">
        <v>None</v>
      </c>
      <c r="G236" s="15" t="str">
        <v>Jefferson</v>
      </c>
      <c r="H236" s="15" t="str">
        <v>*Required - Please Make a Selection*</v>
      </c>
      <c r="I236" s="15" t="str">
        <v>http://www.wvseniorservices.gov/DocumentCenter/ProgramSpecificDocuments/tabid/92/Default.aspx</v>
      </c>
      <c r="U236" s="3"/>
    </row>
    <row r="237" spans="1:21" ht="75" x14ac:dyDescent="0.25">
      <c r="A237" s="15" t="str">
        <v>Jefferson County Council on Aging</v>
      </c>
      <c r="B237" s="15" t="str">
        <v xml:space="preserve">OAA Title IIIE Older Relative Caregivers (Grandparents and Other Elderly Relative Caregivers) </v>
      </c>
      <c r="C237" s="15" t="str">
        <v>Information/Referral, Caregiver Support</v>
      </c>
      <c r="D237" s="15" t="str">
        <v>The older relative caregiver must live with and be the primary unpaid caregiver for a child or an individual with a disability of any age; The older relative caregiver must be related to the individual they provide care for;</v>
      </c>
      <c r="E237" s="15" t="str">
        <v>None</v>
      </c>
      <c r="F237" s="15" t="str">
        <v>None</v>
      </c>
      <c r="G237" s="15" t="str">
        <v>Jefferson</v>
      </c>
      <c r="H237" s="15" t="str">
        <v>*Required - Please Make a Selection*</v>
      </c>
      <c r="I237" s="15" t="str">
        <v>http://www.wvseniorservices.gov/DocumentCenter/ProgramSpecificDocuments/tabid/92/Default.aspx</v>
      </c>
      <c r="U237" s="3"/>
    </row>
    <row r="238" spans="1:21" ht="105" x14ac:dyDescent="0.25">
      <c r="A238" s="15" t="str">
        <v>Jefferson County Council on Aging</v>
      </c>
      <c r="B238" s="15" t="str">
        <v xml:space="preserve">OAA Title IIIE Older Relative Caregivers (Grandparents and Other Elderly Relative Caregivers) </v>
      </c>
      <c r="C238" s="15" t="str">
        <v>Caregiver Support</v>
      </c>
      <c r="D23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38" s="15" t="str">
        <v>None</v>
      </c>
      <c r="F238" s="15" t="str">
        <v>None</v>
      </c>
      <c r="G238" s="15" t="str">
        <v>Jefferson</v>
      </c>
      <c r="H238" s="15" t="str">
        <v>*Required - Please Make a Selection*</v>
      </c>
      <c r="I238" s="15" t="str">
        <v>http://www.wvseniorservices.gov/DocumentCenter/ProgramSpecificDocuments/tabid/92/Default.aspx</v>
      </c>
      <c r="U238" s="3"/>
    </row>
    <row r="239" spans="1:21" ht="105" x14ac:dyDescent="0.25">
      <c r="A239" s="15" t="str">
        <v>Lewis County Senior Citizens Center, Inc.</v>
      </c>
      <c r="B239" s="15" t="str">
        <v>FAIR RESPITE IN-HOME SERVICES (includes LIFE FAIR SERVICES)</v>
      </c>
      <c r="C239" s="15" t="str">
        <v>Respite</v>
      </c>
      <c r="D239" s="15" t="str">
        <v>Care recipient must have a written diagnosis of Alzheimer's disease or a related dementia</v>
      </c>
      <c r="E23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39" s="15" t="str">
        <v>Caregiver must be unpaid. The fee for FAIR services depends on the income of the person with dementia or, if married, the combined income of the care receiver and spouse.</v>
      </c>
      <c r="G239" s="15" t="str">
        <v>Lewis</v>
      </c>
      <c r="H239" s="15" t="str">
        <v>*Required - Please Make a Selection*</v>
      </c>
      <c r="I239" s="15" t="str">
        <v>http://www.wvseniorservices.gov/HelpatHome/FAIRFamilyAlzheimersInHomeRespite/tabid/75/Default.aspx</v>
      </c>
      <c r="U239" s="3"/>
    </row>
    <row r="240" spans="1:21" ht="180" x14ac:dyDescent="0.25">
      <c r="A240" s="15" t="str">
        <v>Lewis County Senior Citizens Center, Inc.</v>
      </c>
      <c r="B240" s="15" t="str">
        <v xml:space="preserve">OAA Title IIIE National Family Caregiver Support Program </v>
      </c>
      <c r="C240" s="15" t="str">
        <v>Respite</v>
      </c>
      <c r="D240" s="15" t="str">
        <v>There must be an unpaid caregiver (who is the service recipient) of an at-risk, frail individual at least sixty (60) years old or an individual of any age with a written diagnosis of Alzheimer’s disease or a related dementia.</v>
      </c>
      <c r="E24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40" s="15" t="str">
        <v>In the case of a caregiver service, the income level will be based on the care receiver’s income (the at-risk, frail individual at least sixty (60) years old or an individual of any age with a written diagnosis of Alzheimer’s disease or a related dementia).</v>
      </c>
      <c r="G240" s="15" t="str">
        <v>Lewis</v>
      </c>
      <c r="H240" s="15" t="str">
        <v>*Required - Please Make a Selection*</v>
      </c>
      <c r="I240" s="15" t="str">
        <v>http://www.wvseniorservices.gov/DocumentCenter/ProgramSpecificDocuments/tabid/92/Default.aspx</v>
      </c>
      <c r="U240" s="3"/>
    </row>
    <row r="241" spans="1:21" ht="75" x14ac:dyDescent="0.25">
      <c r="A241" s="15" t="str">
        <v>Lewis County Senior Citizens Center, Inc.</v>
      </c>
      <c r="B241" s="15" t="str">
        <v xml:space="preserve">OAA Title IIIE National Family Caregiver Support Program </v>
      </c>
      <c r="C241" s="15" t="str">
        <v>Training/Education, Caregiver Support</v>
      </c>
      <c r="D241" s="15" t="str">
        <v>There must be an unpaid caregiver (who is the service recipient) of an at-risk, frail individual at least sixty (60) years old or an individual of any age with a written diagnosis of Alzheimer’s disease or a related dementia.</v>
      </c>
      <c r="E241" s="15" t="str">
        <v>None</v>
      </c>
      <c r="F241" s="15" t="str">
        <v>Unpaid caregiver</v>
      </c>
      <c r="G241" s="15" t="str">
        <v>Lewis</v>
      </c>
      <c r="H241" s="15" t="str">
        <v>*Required - Please Make a Selection*</v>
      </c>
      <c r="I241" s="15" t="str">
        <v>http://www.wvseniorservices.gov/DocumentCenter/ProgramSpecificDocuments/tabid/92/Default.aspx</v>
      </c>
      <c r="U241" s="3"/>
    </row>
    <row r="242" spans="1:21" ht="45" x14ac:dyDescent="0.25">
      <c r="A242" s="15" t="str">
        <v>Lewis County Senior Citizens Center, Inc.</v>
      </c>
      <c r="B242" s="15" t="str">
        <v xml:space="preserve">OAA Title IIIE National Family Caregiver Support Program </v>
      </c>
      <c r="C242" s="15" t="str">
        <v>Information/Referral, Caregiver Support</v>
      </c>
      <c r="D242" s="15" t="str">
        <v>None</v>
      </c>
      <c r="E242" s="15" t="str">
        <v>None</v>
      </c>
      <c r="F242" s="15" t="str">
        <v>None</v>
      </c>
      <c r="G242" s="15" t="str">
        <v>Lewis</v>
      </c>
      <c r="H242" s="15" t="str">
        <v>*Required - Please Make a Selection*</v>
      </c>
      <c r="I242" s="15" t="str">
        <v>http://www.wvseniorservices.gov/DocumentCenter/ProgramSpecificDocuments/tabid/92/Default.aspx</v>
      </c>
      <c r="U242" s="3"/>
    </row>
    <row r="243" spans="1:21" ht="45" x14ac:dyDescent="0.25">
      <c r="A243" s="15" t="str">
        <v>Lewis County Senior Citizens Center, Inc.</v>
      </c>
      <c r="B243" s="15" t="str">
        <v xml:space="preserve">OAA Title IIIE National Family Caregiver Support Program </v>
      </c>
      <c r="C243" s="15" t="str">
        <v>Information/Referral, Caregiver Support</v>
      </c>
      <c r="D243" s="15" t="str">
        <v>None</v>
      </c>
      <c r="E243" s="15" t="str">
        <v>None</v>
      </c>
      <c r="F243" s="15" t="str">
        <v>None</v>
      </c>
      <c r="G243" s="15" t="str">
        <v>Lewis</v>
      </c>
      <c r="H243" s="15" t="str">
        <v>*Required - Please Make a Selection*</v>
      </c>
      <c r="I243" s="15" t="str">
        <v>http://www.wvseniorservices.gov/DocumentCenter/ProgramSpecificDocuments/tabid/92/Default.aspx</v>
      </c>
      <c r="U243" s="3"/>
    </row>
    <row r="244" spans="1:21" ht="75" x14ac:dyDescent="0.25">
      <c r="A244" s="15" t="str">
        <v>Lewis County Senior Citizens Center, Inc.</v>
      </c>
      <c r="B244" s="15" t="str">
        <v xml:space="preserve">OAA Title IIIE National Family Caregiver Support Program </v>
      </c>
      <c r="C244" s="15" t="str">
        <v>Caregiver Support</v>
      </c>
      <c r="D244" s="15" t="str">
        <v>Support group must target unpaid caregivers (who is the service recipient) of an at-risk, frail individual at least sixty (60) years old or an individual of any age with a written diagnosis of Alzheimer’s disease or a related dementia.</v>
      </c>
      <c r="E244" s="15" t="str">
        <v>None</v>
      </c>
      <c r="F244" s="15" t="str">
        <v>Unpaid caregiver</v>
      </c>
      <c r="G244" s="15" t="str">
        <v>Lewis</v>
      </c>
      <c r="H244" s="15" t="str">
        <v>*Required - Please Make a Selection*</v>
      </c>
      <c r="I244" s="15" t="str">
        <v>http://www.wvseniorservices.gov/DocumentCenter/ProgramSpecificDocuments/tabid/92/Default.aspx</v>
      </c>
      <c r="U244" s="3"/>
    </row>
    <row r="245" spans="1:21" ht="75" x14ac:dyDescent="0.25">
      <c r="A245" s="15" t="str">
        <v>Lewis County Senior Citizens Center, Inc.</v>
      </c>
      <c r="B245" s="15" t="str">
        <v xml:space="preserve">OAA Title IIIE Older Relative Caregivers (Grandparents and Other Elderly Relative Caregivers) </v>
      </c>
      <c r="C245" s="15" t="str">
        <v>Information/Referral, Caregiver Support</v>
      </c>
      <c r="D245" s="15" t="str">
        <v>The older relative caregiver must live with and be the primary unpaid caregiver for a child or an individual with a disability of any age; The older relative caregiver must be related to the individual they provide care for;</v>
      </c>
      <c r="E245" s="15" t="str">
        <v>None</v>
      </c>
      <c r="F245" s="15" t="str">
        <v>None</v>
      </c>
      <c r="G245" s="15" t="str">
        <v>Lewis</v>
      </c>
      <c r="H245" s="15" t="str">
        <v>*Required - Please Make a Selection*</v>
      </c>
      <c r="I245" s="15" t="str">
        <v>http://www.wvseniorservices.gov/DocumentCenter/ProgramSpecificDocuments/tabid/92/Default.aspx</v>
      </c>
      <c r="U245" s="3"/>
    </row>
    <row r="246" spans="1:21" ht="75" x14ac:dyDescent="0.25">
      <c r="A246" s="15" t="str">
        <v>Lewis County Senior Citizens Center, Inc.</v>
      </c>
      <c r="B246" s="15" t="str">
        <v xml:space="preserve">OAA Title IIIE Older Relative Caregivers (Grandparents and Other Elderly Relative Caregivers) </v>
      </c>
      <c r="C246" s="15" t="str">
        <v>Information/Referral, Caregiver Support</v>
      </c>
      <c r="D246" s="15" t="str">
        <v>The older relative caregiver must live with and be the primary unpaid caregiver for a child or an individual with a disability of any age; The older relative caregiver must be related to the individual they provide care for;</v>
      </c>
      <c r="E246" s="15" t="str">
        <v>None</v>
      </c>
      <c r="F246" s="15" t="str">
        <v>None</v>
      </c>
      <c r="G246" s="15" t="str">
        <v>Lewis</v>
      </c>
      <c r="H246" s="15" t="str">
        <v>*Required - Please Make a Selection*</v>
      </c>
      <c r="I246" s="15" t="str">
        <v>http://www.wvseniorservices.gov/DocumentCenter/ProgramSpecificDocuments/tabid/92/Default.aspx</v>
      </c>
      <c r="U246" s="3"/>
    </row>
    <row r="247" spans="1:21" ht="105" x14ac:dyDescent="0.25">
      <c r="A247" s="15" t="str">
        <v>Lewis County Senior Citizens Center, Inc.</v>
      </c>
      <c r="B247" s="15" t="str">
        <v xml:space="preserve">OAA Title IIIE Older Relative Caregivers (Grandparents and Other Elderly Relative Caregivers) </v>
      </c>
      <c r="C247" s="15" t="str">
        <v>Caregiver Support</v>
      </c>
      <c r="D24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47" s="15" t="str">
        <v>None</v>
      </c>
      <c r="F247" s="15" t="str">
        <v>None</v>
      </c>
      <c r="G247" s="15" t="str">
        <v>Lewis</v>
      </c>
      <c r="H247" s="15" t="str">
        <v>*Required - Please Make a Selection*</v>
      </c>
      <c r="I247" s="15" t="str">
        <v>http://www.wvseniorservices.gov/DocumentCenter/ProgramSpecificDocuments/tabid/92/Default.aspx</v>
      </c>
      <c r="U247" s="3"/>
    </row>
    <row r="248" spans="1:21" ht="105" x14ac:dyDescent="0.25">
      <c r="A248" s="15" t="str">
        <v>Pendelton Senior and Family Services, Inc.</v>
      </c>
      <c r="B248" s="15" t="str">
        <v>FAIR RESPITE IN-HOME SERVICES (includes LIFE FAIR SERVICES)</v>
      </c>
      <c r="C248" s="15" t="str">
        <v>Respite</v>
      </c>
      <c r="D248" s="15" t="str">
        <v>Care recipient must have a written diagnosis of Alzheimer's disease or a related dementia</v>
      </c>
      <c r="E24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48" s="15" t="str">
        <v>Caregiver must be unpaid. The fee for FAIR services depends on the income of the person with dementia or, if married, the combined income of the care receiver and spouse.</v>
      </c>
      <c r="G248" s="15" t="str">
        <v>Pendelton</v>
      </c>
      <c r="H248" s="15" t="str">
        <v>*Required - Please Make a Selection*</v>
      </c>
      <c r="I248" s="15" t="str">
        <v>http://www.wvseniorservices.gov/HelpatHome/FAIRFamilyAlzheimersInHomeRespite/tabid/75/Default.aspx</v>
      </c>
      <c r="U248" s="3"/>
    </row>
    <row r="249" spans="1:21" ht="180" x14ac:dyDescent="0.25">
      <c r="A249" s="15" t="str">
        <v>Pendelton Senior and Family Services, Inc.</v>
      </c>
      <c r="B249" s="15" t="str">
        <v xml:space="preserve">OAA Title IIIE National Family Caregiver Support Program </v>
      </c>
      <c r="C249" s="15" t="str">
        <v>Respite</v>
      </c>
      <c r="D249" s="15" t="str">
        <v>There must be an unpaid caregiver (who is the service recipient) of an at-risk, frail individual at least sixty (60) years old or an individual of any age with a written diagnosis of Alzheimer’s disease or a related dementia.</v>
      </c>
      <c r="E24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49" s="15" t="str">
        <v>In the case of a caregiver service, the income level will be based on the care receiver’s income (the at-risk, frail individual at least sixty (60) years old or an individual of any age with a written diagnosis of Alzheimer’s disease or a related dementia).</v>
      </c>
      <c r="G249" s="15" t="str">
        <v>Pendelton</v>
      </c>
      <c r="H249" s="15" t="str">
        <v>*Required - Please Make a Selection*</v>
      </c>
      <c r="I249" s="15" t="str">
        <v>http://www.wvseniorservices.gov/DocumentCenter/ProgramSpecificDocuments/tabid/92/Default.aspx</v>
      </c>
      <c r="U249" s="3"/>
    </row>
    <row r="250" spans="1:21" ht="75" x14ac:dyDescent="0.25">
      <c r="A250" s="15" t="str">
        <v>Pendelton Senior and Family Services, Inc.</v>
      </c>
      <c r="B250" s="15" t="str">
        <v xml:space="preserve">OAA Title IIIE National Family Caregiver Support Program </v>
      </c>
      <c r="C250" s="15" t="str">
        <v>Training/Education, Caregiver Support</v>
      </c>
      <c r="D250" s="15" t="str">
        <v>There must be an unpaid caregiver (who is the service recipient) of an at-risk, frail individual at least sixty (60) years old or an individual of any age with a written diagnosis of Alzheimer’s disease or a related dementia.</v>
      </c>
      <c r="E250" s="15" t="str">
        <v>None</v>
      </c>
      <c r="F250" s="15" t="str">
        <v>Unpaid caregiver</v>
      </c>
      <c r="G250" s="15" t="str">
        <v>Pendelton</v>
      </c>
      <c r="H250" s="15" t="str">
        <v>*Required - Please Make a Selection*</v>
      </c>
      <c r="I250" s="15" t="str">
        <v>http://www.wvseniorservices.gov/DocumentCenter/ProgramSpecificDocuments/tabid/92/Default.aspx</v>
      </c>
      <c r="U250" s="3"/>
    </row>
    <row r="251" spans="1:21" ht="60" x14ac:dyDescent="0.25">
      <c r="A251" s="15" t="str">
        <v>Pendelton Senior and Family Services, Inc.</v>
      </c>
      <c r="B251" s="15" t="str">
        <v xml:space="preserve">OAA Title IIIE National Family Caregiver Support Program </v>
      </c>
      <c r="C251" s="15" t="str">
        <v>Information/Referral, Caregiver Support</v>
      </c>
      <c r="D251" s="15" t="str">
        <v>None</v>
      </c>
      <c r="E251" s="15" t="str">
        <v>None</v>
      </c>
      <c r="F251" s="15" t="str">
        <v>None</v>
      </c>
      <c r="G251" s="15" t="str">
        <v>Pendelton</v>
      </c>
      <c r="H251" s="15" t="str">
        <v>*Required - Please Make a Selection*</v>
      </c>
      <c r="I251" s="15" t="str">
        <v>http://www.wvseniorservices.gov/DocumentCenter/ProgramSpecificDocuments/tabid/92/Default.aspx</v>
      </c>
      <c r="U251" s="3"/>
    </row>
    <row r="252" spans="1:21" ht="60" x14ac:dyDescent="0.25">
      <c r="A252" s="15" t="str">
        <v>Pendelton Senior and Family Services, Inc.</v>
      </c>
      <c r="B252" s="15" t="str">
        <v xml:space="preserve">OAA Title IIIE National Family Caregiver Support Program </v>
      </c>
      <c r="C252" s="15" t="str">
        <v>Information/Referral, Caregiver Support</v>
      </c>
      <c r="D252" s="15" t="str">
        <v>None</v>
      </c>
      <c r="E252" s="15" t="str">
        <v>None</v>
      </c>
      <c r="F252" s="15" t="str">
        <v>None</v>
      </c>
      <c r="G252" s="15" t="str">
        <v>Pendelton</v>
      </c>
      <c r="H252" s="15" t="str">
        <v>*Required - Please Make a Selection*</v>
      </c>
      <c r="I252" s="15" t="str">
        <v>http://www.wvseniorservices.gov/DocumentCenter/ProgramSpecificDocuments/tabid/92/Default.aspx</v>
      </c>
      <c r="U252" s="3"/>
    </row>
    <row r="253" spans="1:21" ht="75" x14ac:dyDescent="0.25">
      <c r="A253" s="15" t="str">
        <v>Pendelton Senior and Family Services, Inc.</v>
      </c>
      <c r="B253" s="15" t="str">
        <v xml:space="preserve">OAA Title IIIE National Family Caregiver Support Program </v>
      </c>
      <c r="C253" s="15" t="str">
        <v>Caregiver Support</v>
      </c>
      <c r="D253" s="15" t="str">
        <v>Support group must target unpaid caregivers (who is the service recipient) of an at-risk, frail individual at least sixty (60) years old or an individual of any age with a written diagnosis of Alzheimer’s disease or a related dementia.</v>
      </c>
      <c r="E253" s="15" t="str">
        <v>None</v>
      </c>
      <c r="F253" s="15" t="str">
        <v>Unpaid caregiver</v>
      </c>
      <c r="G253" s="15" t="str">
        <v>Pendelton</v>
      </c>
      <c r="H253" s="15" t="str">
        <v>*Required - Please Make a Selection*</v>
      </c>
      <c r="I253" s="15" t="str">
        <v>http://www.wvseniorservices.gov/DocumentCenter/ProgramSpecificDocuments/tabid/92/Default.aspx</v>
      </c>
      <c r="U253" s="3"/>
    </row>
    <row r="254" spans="1:21" ht="75" x14ac:dyDescent="0.25">
      <c r="A254" s="15" t="str">
        <v>Pendelton Senior and Family Services, Inc.</v>
      </c>
      <c r="B254" s="15" t="str">
        <v xml:space="preserve">OAA Title IIIE Older Relative Caregivers (Grandparents and Other Elderly Relative Caregivers) </v>
      </c>
      <c r="C254" s="15" t="str">
        <v>Information/Referral, Caregiver Support</v>
      </c>
      <c r="D254" s="15" t="str">
        <v>The older relative caregiver must live with and be the primary unpaid caregiver for a child or an individual with a disability of any age; The older relative caregiver must be related to the individual they provide care for;</v>
      </c>
      <c r="E254" s="15" t="str">
        <v>None</v>
      </c>
      <c r="F254" s="15" t="str">
        <v>None</v>
      </c>
      <c r="G254" s="15" t="str">
        <v>Pendelton</v>
      </c>
      <c r="H254" s="15" t="str">
        <v>*Required - Please Make a Selection*</v>
      </c>
      <c r="I254" s="15" t="str">
        <v>http://www.wvseniorservices.gov/DocumentCenter/ProgramSpecificDocuments/tabid/92/Default.aspx</v>
      </c>
      <c r="U254" s="3"/>
    </row>
    <row r="255" spans="1:21" ht="75" x14ac:dyDescent="0.25">
      <c r="A255" s="15" t="str">
        <v>Pendelton Senior and Family Services, Inc.</v>
      </c>
      <c r="B255" s="15" t="str">
        <v xml:space="preserve">OAA Title IIIE Older Relative Caregivers (Grandparents and Other Elderly Relative Caregivers) </v>
      </c>
      <c r="C255" s="15" t="str">
        <v>Information/Referral, Caregiver Support</v>
      </c>
      <c r="D255" s="15" t="str">
        <v>The older relative caregiver must live with and be the primary unpaid caregiver for a child or an individual with a disability of any age; The older relative caregiver must be related to the individual they provide care for;</v>
      </c>
      <c r="E255" s="15" t="str">
        <v>None</v>
      </c>
      <c r="F255" s="15" t="str">
        <v>None</v>
      </c>
      <c r="G255" s="15" t="str">
        <v>Pendelton</v>
      </c>
      <c r="H255" s="15" t="str">
        <v>*Required - Please Make a Selection*</v>
      </c>
      <c r="I255" s="15" t="str">
        <v>http://www.wvseniorservices.gov/DocumentCenter/ProgramSpecificDocuments/tabid/92/Default.aspx</v>
      </c>
      <c r="U255" s="3"/>
    </row>
    <row r="256" spans="1:21" ht="105" x14ac:dyDescent="0.25">
      <c r="A256" s="15" t="str">
        <v>Pendelton Senior and Family Services, Inc.</v>
      </c>
      <c r="B256" s="15" t="str">
        <v xml:space="preserve">OAA Title IIIE Older Relative Caregivers (Grandparents and Other Elderly Relative Caregivers) </v>
      </c>
      <c r="C256" s="15" t="str">
        <v>Caregiver Support</v>
      </c>
      <c r="D25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56" s="15" t="str">
        <v>None</v>
      </c>
      <c r="F256" s="15" t="str">
        <v>None</v>
      </c>
      <c r="G256" s="15" t="str">
        <v>Pendelton</v>
      </c>
      <c r="H256" s="15" t="str">
        <v>*Required - Please Make a Selection*</v>
      </c>
      <c r="I256" s="15" t="str">
        <v>http://www.wvseniorservices.gov/DocumentCenter/ProgramSpecificDocuments/tabid/92/Default.aspx</v>
      </c>
      <c r="U256" s="3"/>
    </row>
    <row r="257" spans="1:21" ht="105" x14ac:dyDescent="0.25">
      <c r="A257" s="15" t="str">
        <v>Preston County Senior Citizens, Inc. </v>
      </c>
      <c r="B257" s="15" t="str">
        <v>FAIR RESPITE CONGREGATE SERVICES (includes LIFE FAIR SERVICES)</v>
      </c>
      <c r="C257" s="15" t="str">
        <v>Respite</v>
      </c>
      <c r="D257" s="15" t="str">
        <v>Care recipient must have a written diagnosis of Alzheimer's disease or a related dementia</v>
      </c>
      <c r="E25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57" s="15" t="str">
        <v>Caregiver must be unpaid. The fee for FAIR services depends on the income of the person with dementia or, if married, the combined income of the care receiver and spouse.</v>
      </c>
      <c r="G257" s="15" t="str">
        <v>Preston</v>
      </c>
      <c r="H257" s="15" t="str">
        <v>*Required - Please Make a Selection*</v>
      </c>
      <c r="I257" s="15" t="str">
        <v>http://www.wvseniorservices.gov/HelpatHome/FAIRFamilyAlzheimersInHomeRespite/tabid/75/Default.aspx</v>
      </c>
      <c r="U257" s="3"/>
    </row>
    <row r="258" spans="1:21" ht="105" x14ac:dyDescent="0.25">
      <c r="A258" s="15" t="str">
        <v>Preston County Senior Citizens, Inc. </v>
      </c>
      <c r="B258" s="15" t="str">
        <v>FAIR RESPITE IN-HOME SERVICES (includes LIFE FAIR SERVICES)</v>
      </c>
      <c r="C258" s="15" t="str">
        <v>Respite</v>
      </c>
      <c r="D258" s="15" t="str">
        <v>Care recipient must have a written diagnosis of Alzheimer's disease or a related dementia</v>
      </c>
      <c r="E25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58" s="15" t="str">
        <v>Caregiver must be unpaid. The fee for FAIR services depends on the income of the person with dementia or, if married, the combined income of the care receiver and spouse.</v>
      </c>
      <c r="G258" s="15" t="str">
        <v>Preston</v>
      </c>
      <c r="H258" s="15" t="str">
        <v>*Required - Please Make a Selection*</v>
      </c>
      <c r="I258" s="15" t="str">
        <v>http://www.wvseniorservices.gov/HelpatHome/FAIRFamilyAlzheimersInHomeRespite/tabid/75/Default.aspx</v>
      </c>
      <c r="U258" s="3"/>
    </row>
    <row r="259" spans="1:21" ht="180" x14ac:dyDescent="0.25">
      <c r="A259" s="15" t="str">
        <v>Preston County Senior Citizens, Inc. </v>
      </c>
      <c r="B259" s="15" t="str">
        <v xml:space="preserve">OAA Title IIIE National Family Caregiver Support Program </v>
      </c>
      <c r="C259" s="15" t="str">
        <v>Respite</v>
      </c>
      <c r="D259" s="15" t="str">
        <v>There must be an unpaid caregiver (who is the service recipient) of an at-risk, frail individual at least sixty (60) years old or an individual of any age with a written diagnosis of Alzheimer’s disease or a related dementia.</v>
      </c>
      <c r="E25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59"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259" s="15" t="str">
        <v>Preston</v>
      </c>
      <c r="H259" s="15" t="str">
        <v>*Required - Please Make a Selection*</v>
      </c>
      <c r="I259" s="15" t="str">
        <v>http://www.wvseniorservices.gov/DocumentCenter/ProgramSpecificDocuments/tabid/92/Default.aspx</v>
      </c>
      <c r="U259" s="3"/>
    </row>
    <row r="260" spans="1:21" ht="180" x14ac:dyDescent="0.25">
      <c r="A260" s="15" t="str">
        <v>Preston County Senior Citizens, Inc. </v>
      </c>
      <c r="B260" s="15" t="str">
        <v xml:space="preserve">OAA Title IIIE National Family Caregiver Support Program </v>
      </c>
      <c r="C260" s="15" t="str">
        <v>Respite</v>
      </c>
      <c r="D260" s="15" t="str">
        <v>There must be an unpaid caregiver (who is the service recipient) of an at-risk, frail individual at least sixty (60) years old or an individual of any age with a written diagnosis of Alzheimer’s disease or a related dementia.</v>
      </c>
      <c r="E26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60" s="15" t="str">
        <v>In the case of a caregiver service, the income level will be based on the care receiver’s income (the at-risk, frail individual at least sixty (60) years old or an individual of any age with a written diagnosis of Alzheimer’s disease or a related dementia).</v>
      </c>
      <c r="G260" s="15" t="str">
        <v>Preston</v>
      </c>
      <c r="H260" s="15" t="str">
        <v>*Required - Please Make a Selection*</v>
      </c>
      <c r="I260" s="15" t="str">
        <v>http://www.wvseniorservices.gov/DocumentCenter/ProgramSpecificDocuments/tabid/92/Default.aspx</v>
      </c>
      <c r="U260" s="3"/>
    </row>
    <row r="261" spans="1:21" ht="75" x14ac:dyDescent="0.25">
      <c r="A261" s="15" t="str">
        <v>Preston County Senior Citizens, Inc. </v>
      </c>
      <c r="B261" s="15" t="str">
        <v xml:space="preserve">OAA Title IIIE National Family Caregiver Support Program </v>
      </c>
      <c r="C261" s="15" t="str">
        <v>Training/Education, Caregiver Support</v>
      </c>
      <c r="D261" s="15" t="str">
        <v>There must be an unpaid caregiver (who is the service recipient) of an at-risk, frail individual at least sixty (60) years old or an individual of any age with a written diagnosis of Alzheimer’s disease or a related dementia.</v>
      </c>
      <c r="E261" s="15" t="str">
        <v>None</v>
      </c>
      <c r="F261" s="15" t="str">
        <v>Unpaid caregiver</v>
      </c>
      <c r="G261" s="15" t="str">
        <v>Preston</v>
      </c>
      <c r="H261" s="15" t="str">
        <v>*Required - Please Make a Selection*</v>
      </c>
      <c r="I261" s="15" t="str">
        <v>http://www.wvseniorservices.gov/DocumentCenter/ProgramSpecificDocuments/tabid/92/Default.aspx</v>
      </c>
      <c r="U261" s="3"/>
    </row>
    <row r="262" spans="1:21" ht="45" x14ac:dyDescent="0.25">
      <c r="A262" s="15" t="str">
        <v>Preston County Senior Citizens, Inc. </v>
      </c>
      <c r="B262" s="15" t="str">
        <v xml:space="preserve">OAA Title IIIE National Family Caregiver Support Program </v>
      </c>
      <c r="C262" s="15" t="str">
        <v>Information/Referral, Caregiver Support</v>
      </c>
      <c r="D262" s="15" t="str">
        <v>None</v>
      </c>
      <c r="E262" s="15" t="str">
        <v>None</v>
      </c>
      <c r="F262" s="15" t="str">
        <v>None</v>
      </c>
      <c r="G262" s="15" t="str">
        <v>Preston</v>
      </c>
      <c r="H262" s="15" t="str">
        <v>*Required - Please Make a Selection*</v>
      </c>
      <c r="I262" s="15" t="str">
        <v>http://www.wvseniorservices.gov/DocumentCenter/ProgramSpecificDocuments/tabid/92/Default.aspx</v>
      </c>
      <c r="U262" s="3"/>
    </row>
    <row r="263" spans="1:21" ht="45" x14ac:dyDescent="0.25">
      <c r="A263" s="15" t="str">
        <v>Preston County Senior Citizens, Inc. </v>
      </c>
      <c r="B263" s="15" t="str">
        <v xml:space="preserve">OAA Title IIIE National Family Caregiver Support Program </v>
      </c>
      <c r="C263" s="15" t="str">
        <v>Information/Referral, Caregiver Support</v>
      </c>
      <c r="D263" s="15" t="str">
        <v>None</v>
      </c>
      <c r="E263" s="15" t="str">
        <v>None</v>
      </c>
      <c r="F263" s="15" t="str">
        <v>None</v>
      </c>
      <c r="G263" s="15" t="str">
        <v>Preston</v>
      </c>
      <c r="H263" s="15" t="str">
        <v>*Required - Please Make a Selection*</v>
      </c>
      <c r="I263" s="15" t="str">
        <v>http://www.wvseniorservices.gov/DocumentCenter/ProgramSpecificDocuments/tabid/92/Default.aspx</v>
      </c>
      <c r="U263" s="3"/>
    </row>
    <row r="264" spans="1:21" ht="75" x14ac:dyDescent="0.25">
      <c r="A264" s="15" t="str">
        <v>Preston County Senior Citizens, Inc. </v>
      </c>
      <c r="B264" s="15" t="str">
        <v xml:space="preserve">OAA Title IIIE National Family Caregiver Support Program </v>
      </c>
      <c r="C264" s="15" t="str">
        <v>Caregiver Support</v>
      </c>
      <c r="D264" s="15" t="str">
        <v>Support group must target unpaid caregivers (who is the service recipient) of an at-risk, frail individual at least sixty (60) years old or an individual of any age with a written diagnosis of Alzheimer’s disease or a related dementia.</v>
      </c>
      <c r="E264" s="15" t="str">
        <v>None</v>
      </c>
      <c r="F264" s="15" t="str">
        <v>Unpaid caregiver</v>
      </c>
      <c r="G264" s="15" t="str">
        <v>Preston</v>
      </c>
      <c r="H264" s="15" t="str">
        <v>*Required - Please Make a Selection*</v>
      </c>
      <c r="I264" s="15" t="str">
        <v>http://www.wvseniorservices.gov/DocumentCenter/ProgramSpecificDocuments/tabid/92/Default.aspx</v>
      </c>
      <c r="U264" s="3"/>
    </row>
    <row r="265" spans="1:21" ht="75" x14ac:dyDescent="0.25">
      <c r="A265" s="15" t="str">
        <v>Preston County Senior Citizens, Inc. </v>
      </c>
      <c r="B265" s="15" t="str">
        <v xml:space="preserve">OAA Title IIIE Older Relative Caregivers (Grandparents and Other Elderly Relative Caregivers) </v>
      </c>
      <c r="C265" s="15" t="str">
        <v>Information/Referral, Caregiver Support</v>
      </c>
      <c r="D265" s="15" t="str">
        <v>The older relative caregiver must live with and be the primary unpaid caregiver for a child or an individual with a disability of any age; The older relative caregiver must be related to the individual they provide care for;</v>
      </c>
      <c r="E265" s="15" t="str">
        <v>None</v>
      </c>
      <c r="F265" s="15" t="str">
        <v>None</v>
      </c>
      <c r="G265" s="15" t="str">
        <v>Preston</v>
      </c>
      <c r="H265" s="15" t="str">
        <v>*Required - Please Make a Selection*</v>
      </c>
      <c r="I265" s="15" t="str">
        <v>http://www.wvseniorservices.gov/DocumentCenter/ProgramSpecificDocuments/tabid/92/Default.aspx</v>
      </c>
      <c r="U265" s="3"/>
    </row>
    <row r="266" spans="1:21" ht="75" x14ac:dyDescent="0.25">
      <c r="A266" s="15" t="str">
        <v>Preston County Senior Citizens, Inc. </v>
      </c>
      <c r="B266" s="15" t="str">
        <v xml:space="preserve">OAA Title IIIE Older Relative Caregivers (Grandparents and Other Elderly Relative Caregivers) </v>
      </c>
      <c r="C266" s="15" t="str">
        <v>Information/Referral, Caregiver Support</v>
      </c>
      <c r="D266" s="15" t="str">
        <v>The older relative caregiver must live with and be the primary unpaid caregiver for a child or an individual with a disability of any age; The older relative caregiver must be related to the individual they provide care for;</v>
      </c>
      <c r="E266" s="15" t="str">
        <v>None</v>
      </c>
      <c r="F266" s="15" t="str">
        <v>None</v>
      </c>
      <c r="G266" s="15" t="str">
        <v>Preston</v>
      </c>
      <c r="H266" s="15" t="str">
        <v>*Required - Please Make a Selection*</v>
      </c>
      <c r="I266" s="15" t="str">
        <v>http://www.wvseniorservices.gov/DocumentCenter/ProgramSpecificDocuments/tabid/92/Default.aspx</v>
      </c>
      <c r="U266" s="3"/>
    </row>
    <row r="267" spans="1:21" ht="105" x14ac:dyDescent="0.25">
      <c r="A267" s="15" t="str">
        <v>Preston County Senior Citizens, Inc. </v>
      </c>
      <c r="B267" s="15" t="str">
        <v xml:space="preserve">OAA Title IIIE Older Relative Caregivers (Grandparents and Other Elderly Relative Caregivers) </v>
      </c>
      <c r="C267" s="15" t="str">
        <v>Caregiver Support</v>
      </c>
      <c r="D26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67" s="15" t="str">
        <v>None</v>
      </c>
      <c r="F267" s="15" t="str">
        <v>None</v>
      </c>
      <c r="G267" s="15" t="str">
        <v>Preston</v>
      </c>
      <c r="H267" s="15" t="str">
        <v>*Required - Please Make a Selection*</v>
      </c>
      <c r="I267" s="15" t="str">
        <v>http://www.wvseniorservices.gov/DocumentCenter/ProgramSpecificDocuments/tabid/92/Default.aspx</v>
      </c>
      <c r="U267" s="3"/>
    </row>
    <row r="268" spans="1:21" ht="105" x14ac:dyDescent="0.25">
      <c r="A268" s="15" t="str">
        <v>Senior Life Services of Morgan County</v>
      </c>
      <c r="B268" s="15" t="str">
        <v>FAIR RESPITE CONGREGATE SERVICES (includes LIFE FAIR SERVICES)</v>
      </c>
      <c r="C268" s="15" t="str">
        <v>Respite</v>
      </c>
      <c r="D268" s="15" t="str">
        <v>Care recipient must have a written diagnosis of Alzheimer's disease or a related dementia</v>
      </c>
      <c r="E26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68" s="15" t="str">
        <v>Caregiver must be unpaid. The fee for FAIR services depends on the income of the person with dementia or, if married, the combined income of the care receiver and spouse.</v>
      </c>
      <c r="G268" s="15" t="str">
        <v>Morgan</v>
      </c>
      <c r="H268" s="15" t="str">
        <v>*Required - Please Make a Selection*</v>
      </c>
      <c r="I268" s="15" t="str">
        <v>http://www.wvseniorservices.gov/HelpatHome/FAIRFamilyAlzheimersInHomeRespite/tabid/75/Default.aspx</v>
      </c>
      <c r="U268" s="3"/>
    </row>
    <row r="269" spans="1:21" ht="105" x14ac:dyDescent="0.25">
      <c r="A269" s="15" t="str">
        <v>Senior Life Services of Morgan County</v>
      </c>
      <c r="B269" s="15" t="str">
        <v>FAIR RESPITE IN-HOME SERVICES (includes LIFE FAIR SERVICES)</v>
      </c>
      <c r="C269" s="15" t="str">
        <v>Respite</v>
      </c>
      <c r="D269" s="15" t="str">
        <v>Care recipient must have a written diagnosis of Alzheimer's disease or a related dementia</v>
      </c>
      <c r="E26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69" s="15" t="str">
        <v>Caregiver must be unpaid. The fee for FAIR services depends on the income of the person with dementia or, if married, the combined income of the care receiver and spouse.</v>
      </c>
      <c r="G269" s="15" t="str">
        <v>Morgan</v>
      </c>
      <c r="H269" s="15" t="str">
        <v>*Required - Please Make a Selection*</v>
      </c>
      <c r="I269" s="15" t="str">
        <v>http://www.wvseniorservices.gov/HelpatHome/FAIRFamilyAlzheimersInHomeRespite/tabid/75/Default.aspx</v>
      </c>
      <c r="U269" s="3"/>
    </row>
    <row r="270" spans="1:21" ht="180" x14ac:dyDescent="0.25">
      <c r="A270" s="15" t="str">
        <v>Senior Life Services of Morgan County</v>
      </c>
      <c r="B270" s="15" t="str">
        <v xml:space="preserve">OAA Title IIIE National Family Caregiver Support Program </v>
      </c>
      <c r="C270" s="15" t="str">
        <v>Respite</v>
      </c>
      <c r="D270" s="15" t="str">
        <v>There must be an unpaid caregiver (who is the service recipient) of an at-risk, frail individual at least sixty (60) years old or an individual of any age with a written diagnosis of Alzheimer’s disease or a related dementia.</v>
      </c>
      <c r="E27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7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270" s="15" t="str">
        <v>Morgan</v>
      </c>
      <c r="H270" s="15" t="str">
        <v>*Required - Please Make a Selection*</v>
      </c>
      <c r="I270" s="15" t="str">
        <v>http://www.wvseniorservices.gov/DocumentCenter/ProgramSpecificDocuments/tabid/92/Default.aspx</v>
      </c>
      <c r="U270" s="3"/>
    </row>
    <row r="271" spans="1:21" ht="180" x14ac:dyDescent="0.25">
      <c r="A271" s="15" t="str">
        <v>Senior Life Services of Morgan County</v>
      </c>
      <c r="B271" s="15" t="str">
        <v xml:space="preserve">OAA Title IIIE National Family Caregiver Support Program </v>
      </c>
      <c r="C271" s="15" t="str">
        <v>Respite</v>
      </c>
      <c r="D271" s="15" t="str">
        <v>There must be an unpaid caregiver (who is the service recipient) of an at-risk, frail individual at least sixty (60) years old or an individual of any age with a written diagnosis of Alzheimer’s disease or a related dementia.</v>
      </c>
      <c r="E27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71" s="15" t="str">
        <v>In the case of a caregiver service, the income level will be based on the care receiver’s income (the at-risk, frail individual at least sixty (60) years old or an individual of any age with a written diagnosis of Alzheimer’s disease or a related dementia).</v>
      </c>
      <c r="G271" s="15" t="str">
        <v>Morgan</v>
      </c>
      <c r="H271" s="15" t="str">
        <v>*Required - Please Make a Selection*</v>
      </c>
      <c r="I271" s="15" t="str">
        <v>http://www.wvseniorservices.gov/DocumentCenter/ProgramSpecificDocuments/tabid/92/Default.aspx</v>
      </c>
      <c r="U271" s="3"/>
    </row>
    <row r="272" spans="1:21" ht="75" x14ac:dyDescent="0.25">
      <c r="A272" s="15" t="str">
        <v>Senior Life Services of Morgan County</v>
      </c>
      <c r="B272" s="15" t="str">
        <v xml:space="preserve">OAA Title IIIE National Family Caregiver Support Program </v>
      </c>
      <c r="C272" s="15" t="str">
        <v>Training/Education, Caregiver Support</v>
      </c>
      <c r="D272" s="15" t="str">
        <v>There must be an unpaid caregiver (who is the service recipient) of an at-risk, frail individual at least sixty (60) years old or an individual of any age with a written diagnosis of Alzheimer’s disease or a related dementia.</v>
      </c>
      <c r="E272" s="15" t="str">
        <v>None</v>
      </c>
      <c r="F272" s="15" t="str">
        <v>Unpaid caregiver</v>
      </c>
      <c r="G272" s="15" t="str">
        <v>Morgan</v>
      </c>
      <c r="H272" s="15" t="str">
        <v>*Required - Please Make a Selection*</v>
      </c>
      <c r="I272" s="15" t="str">
        <v>http://www.wvseniorservices.gov/DocumentCenter/ProgramSpecificDocuments/tabid/92/Default.aspx</v>
      </c>
      <c r="U272" s="3"/>
    </row>
    <row r="273" spans="1:21" ht="45" x14ac:dyDescent="0.25">
      <c r="A273" s="15" t="str">
        <v>Senior Life Services of Morgan County</v>
      </c>
      <c r="B273" s="15" t="str">
        <v xml:space="preserve">OAA Title IIIE National Family Caregiver Support Program </v>
      </c>
      <c r="C273" s="15" t="str">
        <v>Information/Referral, Caregiver Support</v>
      </c>
      <c r="D273" s="15" t="str">
        <v>None</v>
      </c>
      <c r="E273" s="15" t="str">
        <v>None</v>
      </c>
      <c r="F273" s="15" t="str">
        <v>None</v>
      </c>
      <c r="G273" s="15" t="str">
        <v>Morgan</v>
      </c>
      <c r="H273" s="15" t="str">
        <v>*Required - Please Make a Selection*</v>
      </c>
      <c r="I273" s="15" t="str">
        <v>http://www.wvseniorservices.gov/DocumentCenter/ProgramSpecificDocuments/tabid/92/Default.aspx</v>
      </c>
      <c r="U273" s="3"/>
    </row>
    <row r="274" spans="1:21" ht="45" x14ac:dyDescent="0.25">
      <c r="A274" s="15" t="str">
        <v>Senior Life Services of Morgan County</v>
      </c>
      <c r="B274" s="15" t="str">
        <v xml:space="preserve">OAA Title IIIE National Family Caregiver Support Program </v>
      </c>
      <c r="C274" s="15" t="str">
        <v>Information/Referral, Caregiver Support</v>
      </c>
      <c r="D274" s="15" t="str">
        <v>None</v>
      </c>
      <c r="E274" s="15" t="str">
        <v>None</v>
      </c>
      <c r="F274" s="15" t="str">
        <v>None</v>
      </c>
      <c r="G274" s="15" t="str">
        <v>Morgan</v>
      </c>
      <c r="H274" s="15" t="str">
        <v>*Required - Please Make a Selection*</v>
      </c>
      <c r="I274" s="15" t="str">
        <v>http://www.wvseniorservices.gov/DocumentCenter/ProgramSpecificDocuments/tabid/92/Default.aspx</v>
      </c>
      <c r="U274" s="3"/>
    </row>
    <row r="275" spans="1:21" ht="75" x14ac:dyDescent="0.25">
      <c r="A275" s="15" t="str">
        <v>Senior Life Services of Morgan County</v>
      </c>
      <c r="B275" s="15" t="str">
        <v xml:space="preserve">OAA Title IIIE National Family Caregiver Support Program </v>
      </c>
      <c r="C275" s="15" t="str">
        <v>Caregiver Support</v>
      </c>
      <c r="D275" s="15" t="str">
        <v>Support group must target unpaid caregivers (who is the service recipient) of an at-risk, frail individual at least sixty (60) years old or an individual of any age with a written diagnosis of Alzheimer’s disease or a related dementia.</v>
      </c>
      <c r="E275" s="15" t="str">
        <v>None</v>
      </c>
      <c r="F275" s="15" t="str">
        <v>Unpaid caregiver</v>
      </c>
      <c r="G275" s="15" t="str">
        <v>Morgan</v>
      </c>
      <c r="H275" s="15" t="str">
        <v>*Required - Please Make a Selection*</v>
      </c>
      <c r="I275" s="15" t="str">
        <v>http://www.wvseniorservices.gov/DocumentCenter/ProgramSpecificDocuments/tabid/92/Default.aspx</v>
      </c>
      <c r="U275" s="3"/>
    </row>
    <row r="276" spans="1:21" ht="75" x14ac:dyDescent="0.25">
      <c r="A276" s="15" t="str">
        <v>Senior Life Services of Morgan County</v>
      </c>
      <c r="B276" s="15" t="str">
        <v xml:space="preserve">OAA Title IIIE Older Relative Caregivers (Grandparents and Other Elderly Relative Caregivers) </v>
      </c>
      <c r="C276" s="15" t="str">
        <v>Information/Referral, Caregiver Support</v>
      </c>
      <c r="D276" s="15" t="str">
        <v>The older relative caregiver must live with and be the primary unpaid caregiver for a child or an individual with a disability of any age; The older relative caregiver must be related to the individual they provide care for;</v>
      </c>
      <c r="E276" s="15" t="str">
        <v>None</v>
      </c>
      <c r="F276" s="15" t="str">
        <v>None</v>
      </c>
      <c r="G276" s="15" t="str">
        <v>Morgan</v>
      </c>
      <c r="H276" s="15" t="str">
        <v>*Required - Please Make a Selection*</v>
      </c>
      <c r="I276" s="15" t="str">
        <v>http://www.wvseniorservices.gov/DocumentCenter/ProgramSpecificDocuments/tabid/92/Default.aspx</v>
      </c>
      <c r="U276" s="3"/>
    </row>
    <row r="277" spans="1:21" ht="75" x14ac:dyDescent="0.25">
      <c r="A277" s="15" t="str">
        <v>Senior Life Services of Morgan County</v>
      </c>
      <c r="B277" s="15" t="str">
        <v xml:space="preserve">OAA Title IIIE Older Relative Caregivers (Grandparents and Other Elderly Relative Caregivers) </v>
      </c>
      <c r="C277" s="15" t="str">
        <v>Information/Referral, Caregiver Support</v>
      </c>
      <c r="D277" s="15" t="str">
        <v>The older relative caregiver must live with and be the primary unpaid caregiver for a child or an individual with a disability of any age; The older relative caregiver must be related to the individual they provide care for;</v>
      </c>
      <c r="E277" s="15" t="str">
        <v>None</v>
      </c>
      <c r="F277" s="15" t="str">
        <v>None</v>
      </c>
      <c r="G277" s="15" t="str">
        <v>Morgan</v>
      </c>
      <c r="H277" s="15" t="str">
        <v>*Required - Please Make a Selection*</v>
      </c>
      <c r="I277" s="15" t="str">
        <v>http://www.wvseniorservices.gov/DocumentCenter/ProgramSpecificDocuments/tabid/92/Default.aspx</v>
      </c>
      <c r="U277" s="3"/>
    </row>
    <row r="278" spans="1:21" ht="105" x14ac:dyDescent="0.25">
      <c r="A278" s="15" t="str">
        <v>Senior Life Services of Morgan County</v>
      </c>
      <c r="B278" s="15" t="str">
        <v xml:space="preserve">OAA Title IIIE Older Relative Caregivers (Grandparents and Other Elderly Relative Caregivers) </v>
      </c>
      <c r="C278" s="15" t="str">
        <v>Caregiver Support</v>
      </c>
      <c r="D27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78" s="15" t="str">
        <v>None</v>
      </c>
      <c r="F278" s="15" t="str">
        <v>None</v>
      </c>
      <c r="G278" s="15" t="str">
        <v>Morgan</v>
      </c>
      <c r="H278" s="15" t="str">
        <v>*Required - Please Make a Selection*</v>
      </c>
      <c r="I278" s="15" t="str">
        <v>http://www.wvseniorservices.gov/DocumentCenter/ProgramSpecificDocuments/tabid/92/Default.aspx</v>
      </c>
      <c r="U278" s="3"/>
    </row>
    <row r="279" spans="1:21" ht="105" x14ac:dyDescent="0.25">
      <c r="A279" s="15" t="str">
        <v>Taylor County Senior Citizens, Inc.</v>
      </c>
      <c r="B279" s="15" t="str">
        <v>FAIR RESPITE IN-HOME SERVICES (includes LIFE FAIR SERVICES)</v>
      </c>
      <c r="C279" s="15" t="str">
        <v>Respite</v>
      </c>
      <c r="D279" s="15" t="str">
        <v>Care recipient must have a written diagnosis of Alzheimer's disease or a related dementia</v>
      </c>
      <c r="E27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79" s="15" t="str">
        <v>Caregiver must be unpaid. The fee for FAIR services depends on the income of the person with dementia or, if married, the combined income of the care receiver and spouse.</v>
      </c>
      <c r="G279" s="15" t="str">
        <v>Taylor</v>
      </c>
      <c r="H279" s="15" t="str">
        <v>*Required - Please Make a Selection*</v>
      </c>
      <c r="I279" s="15" t="str">
        <v>http://www.wvseniorservices.gov/HelpatHome/FAIRFamilyAlzheimersInHomeRespite/tabid/75/Default.aspx</v>
      </c>
      <c r="U279" s="3"/>
    </row>
    <row r="280" spans="1:21" ht="180" x14ac:dyDescent="0.25">
      <c r="A280" s="15" t="str">
        <v>Taylor County Senior Citizens, Inc.</v>
      </c>
      <c r="B280" s="15" t="str">
        <v xml:space="preserve">OAA Title IIIE National Family Caregiver Support Program </v>
      </c>
      <c r="C280" s="15" t="str">
        <v>Respite</v>
      </c>
      <c r="D280" s="15" t="str">
        <v>There must be an unpaid caregiver (who is the service recipient) of an at-risk, frail individual at least sixty (60) years old or an individual of any age with a written diagnosis of Alzheimer’s disease or a related dementia.</v>
      </c>
      <c r="E28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8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280" s="15" t="str">
        <v>Taylor</v>
      </c>
      <c r="H280" s="15" t="str">
        <v>*Required - Please Make a Selection*</v>
      </c>
      <c r="I280" s="15" t="str">
        <v>http://www.wvseniorservices.gov/DocumentCenter/ProgramSpecificDocuments/tabid/92/Default.aspx</v>
      </c>
      <c r="U280" s="3"/>
    </row>
    <row r="281" spans="1:21" ht="180" x14ac:dyDescent="0.25">
      <c r="A281" s="15" t="str">
        <v>Taylor County Senior Citizens, Inc.</v>
      </c>
      <c r="B281" s="15" t="str">
        <v xml:space="preserve">OAA Title IIIE National Family Caregiver Support Program </v>
      </c>
      <c r="C281" s="15" t="str">
        <v>Respite</v>
      </c>
      <c r="D281" s="15" t="str">
        <v>There must be an unpaid caregiver (who is the service recipient) of an at-risk, frail individual at least sixty (60) years old or an individual of any age with a written diagnosis of Alzheimer’s disease or a related dementia.</v>
      </c>
      <c r="E28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81" s="15" t="str">
        <v>In the case of a caregiver service, the income level will be based on the care receiver’s income (the at-risk, frail individual at least sixty (60) years old or an individual of any age with a written diagnosis of Alzheimer’s disease or a related dementia).</v>
      </c>
      <c r="G281" s="15" t="str">
        <v>Taylor</v>
      </c>
      <c r="H281" s="15" t="str">
        <v>*Required - Please Make a Selection*</v>
      </c>
      <c r="I281" s="15" t="str">
        <v>http://www.wvseniorservices.gov/DocumentCenter/ProgramSpecificDocuments/tabid/92/Default.aspx</v>
      </c>
      <c r="U281" s="3"/>
    </row>
    <row r="282" spans="1:21" ht="75" x14ac:dyDescent="0.25">
      <c r="A282" s="15" t="str">
        <v>Taylor County Senior Citizens, Inc.</v>
      </c>
      <c r="B282" s="15" t="str">
        <v xml:space="preserve">OAA Title IIIE National Family Caregiver Support Program </v>
      </c>
      <c r="C282" s="15" t="str">
        <v>Training/Education, Caregiver Support</v>
      </c>
      <c r="D282" s="15" t="str">
        <v>There must be an unpaid caregiver (who is the service recipient) of an at-risk, frail individual at least sixty (60) years old or an individual of any age with a written diagnosis of Alzheimer’s disease or a related dementia.</v>
      </c>
      <c r="E282" s="15" t="str">
        <v>None</v>
      </c>
      <c r="F282" s="15" t="str">
        <v>Unpaid caregiver</v>
      </c>
      <c r="G282" s="15" t="str">
        <v>Taylor</v>
      </c>
      <c r="H282" s="15" t="str">
        <v>*Required - Please Make a Selection*</v>
      </c>
      <c r="I282" s="15" t="str">
        <v>http://www.wvseniorservices.gov/DocumentCenter/ProgramSpecificDocuments/tabid/92/Default.aspx</v>
      </c>
      <c r="U282" s="3"/>
    </row>
    <row r="283" spans="1:21" ht="45" x14ac:dyDescent="0.25">
      <c r="A283" s="15" t="str">
        <v>Taylor County Senior Citizens, Inc.</v>
      </c>
      <c r="B283" s="15" t="str">
        <v xml:space="preserve">OAA Title IIIE National Family Caregiver Support Program </v>
      </c>
      <c r="C283" s="15" t="str">
        <v>Information/Referral, Caregiver Support</v>
      </c>
      <c r="D283" s="15" t="str">
        <v>None</v>
      </c>
      <c r="E283" s="15" t="str">
        <v>None</v>
      </c>
      <c r="F283" s="15" t="str">
        <v>None</v>
      </c>
      <c r="G283" s="15" t="str">
        <v>Taylor</v>
      </c>
      <c r="H283" s="15" t="str">
        <v>*Required - Please Make a Selection*</v>
      </c>
      <c r="I283" s="15" t="str">
        <v>http://www.wvseniorservices.gov/DocumentCenter/ProgramSpecificDocuments/tabid/92/Default.aspx</v>
      </c>
      <c r="U283" s="3"/>
    </row>
    <row r="284" spans="1:21" ht="45" x14ac:dyDescent="0.25">
      <c r="A284" s="15" t="str">
        <v>Taylor County Senior Citizens, Inc.</v>
      </c>
      <c r="B284" s="15" t="str">
        <v xml:space="preserve">OAA Title IIIE National Family Caregiver Support Program </v>
      </c>
      <c r="C284" s="15" t="str">
        <v>Information/Referral, Caregiver Support</v>
      </c>
      <c r="D284" s="15" t="str">
        <v>None</v>
      </c>
      <c r="E284" s="15" t="str">
        <v>None</v>
      </c>
      <c r="F284" s="15" t="str">
        <v>None</v>
      </c>
      <c r="G284" s="15" t="str">
        <v>Taylor</v>
      </c>
      <c r="H284" s="15" t="str">
        <v>*Required - Please Make a Selection*</v>
      </c>
      <c r="I284" s="15" t="str">
        <v>http://www.wvseniorservices.gov/DocumentCenter/ProgramSpecificDocuments/tabid/92/Default.aspx</v>
      </c>
      <c r="U284" s="3"/>
    </row>
    <row r="285" spans="1:21" ht="75" x14ac:dyDescent="0.25">
      <c r="A285" s="15" t="str">
        <v>Taylor County Senior Citizens, Inc.</v>
      </c>
      <c r="B285" s="15" t="str">
        <v xml:space="preserve">OAA Title IIIE National Family Caregiver Support Program </v>
      </c>
      <c r="C285" s="15" t="str">
        <v>Caregiver Support</v>
      </c>
      <c r="D285" s="15" t="str">
        <v>Support group must target unpaid caregivers (who is the service recipient) of an at-risk, frail individual at least sixty (60) years old or an individual of any age with a written diagnosis of Alzheimer’s disease or a related dementia.</v>
      </c>
      <c r="E285" s="15" t="str">
        <v>None</v>
      </c>
      <c r="F285" s="15" t="str">
        <v>Unpaid caregiver</v>
      </c>
      <c r="G285" s="15" t="str">
        <v>Taylor</v>
      </c>
      <c r="H285" s="15" t="str">
        <v>*Required - Please Make a Selection*</v>
      </c>
      <c r="I285" s="15" t="str">
        <v>http://www.wvseniorservices.gov/DocumentCenter/ProgramSpecificDocuments/tabid/92/Default.aspx</v>
      </c>
      <c r="U285" s="3"/>
    </row>
    <row r="286" spans="1:21" ht="75" x14ac:dyDescent="0.25">
      <c r="A286" s="15" t="str">
        <v>Taylor County Senior Citizens, Inc.</v>
      </c>
      <c r="B286" s="15" t="str">
        <v xml:space="preserve">OAA Title IIIE Older Relative Caregivers (Grandparents and Other Elderly Relative Caregivers) </v>
      </c>
      <c r="C286" s="15" t="str">
        <v>Information/Referral, Caregiver Support</v>
      </c>
      <c r="D286" s="15" t="str">
        <v>The older relative caregiver must live with and be the primary unpaid caregiver for a child or an individual with a disability of any age; The older relative caregiver must be related to the individual they provide care for;</v>
      </c>
      <c r="E286" s="15" t="str">
        <v>None</v>
      </c>
      <c r="F286" s="15" t="str">
        <v>None</v>
      </c>
      <c r="G286" s="15" t="str">
        <v>Taylor</v>
      </c>
      <c r="H286" s="15" t="str">
        <v>*Required - Please Make a Selection*</v>
      </c>
      <c r="I286" s="15" t="str">
        <v>http://www.wvseniorservices.gov/DocumentCenter/ProgramSpecificDocuments/tabid/92/Default.aspx</v>
      </c>
      <c r="U286" s="3"/>
    </row>
    <row r="287" spans="1:21" ht="75" x14ac:dyDescent="0.25">
      <c r="A287" s="15" t="str">
        <v>Taylor County Senior Citizens, Inc.</v>
      </c>
      <c r="B287" s="15" t="str">
        <v xml:space="preserve">OAA Title IIIE Older Relative Caregivers (Grandparents and Other Elderly Relative Caregivers) </v>
      </c>
      <c r="C287" s="15" t="str">
        <v>Information/Referral, Caregiver Support</v>
      </c>
      <c r="D287" s="15" t="str">
        <v>The older relative caregiver must live with and be the primary unpaid caregiver for a child or an individual with a disability of any age; The older relative caregiver must be related to the individual they provide care for;</v>
      </c>
      <c r="E287" s="15" t="str">
        <v>None</v>
      </c>
      <c r="F287" s="15" t="str">
        <v>None</v>
      </c>
      <c r="G287" s="15" t="str">
        <v>Taylor</v>
      </c>
      <c r="H287" s="15" t="str">
        <v>*Required - Please Make a Selection*</v>
      </c>
      <c r="I287" s="15" t="str">
        <v>http://www.wvseniorservices.gov/DocumentCenter/ProgramSpecificDocuments/tabid/92/Default.aspx</v>
      </c>
      <c r="U287" s="3"/>
    </row>
    <row r="288" spans="1:21" ht="105" x14ac:dyDescent="0.25">
      <c r="A288" s="15" t="str">
        <v>Taylor County Senior Citizens, Inc.</v>
      </c>
      <c r="B288" s="15" t="str">
        <v xml:space="preserve">OAA Title IIIE Older Relative Caregivers (Grandparents and Other Elderly Relative Caregivers) </v>
      </c>
      <c r="C288" s="15" t="str">
        <v>Caregiver Support</v>
      </c>
      <c r="D28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88" s="15" t="str">
        <v>None</v>
      </c>
      <c r="F288" s="15" t="str">
        <v>None</v>
      </c>
      <c r="G288" s="15" t="str">
        <v>Taylor</v>
      </c>
      <c r="H288" s="15" t="str">
        <v>*Required - Please Make a Selection*</v>
      </c>
      <c r="I288" s="15" t="str">
        <v>http://www.wvseniorservices.gov/DocumentCenter/ProgramSpecificDocuments/tabid/92/Default.aspx</v>
      </c>
      <c r="U288" s="3"/>
    </row>
    <row r="289" spans="1:21" ht="105" x14ac:dyDescent="0.25">
      <c r="A289" s="15" t="str">
        <v>The Committee on Aging for Randolph County, Inc. </v>
      </c>
      <c r="B289" s="15" t="str">
        <v>FAIR RESPITE IN-HOME SERVICES (includes LIFE FAIR SERVICES)</v>
      </c>
      <c r="C289" s="15" t="str">
        <v>Respite</v>
      </c>
      <c r="D289" s="15" t="str">
        <v>Care recipient must have a written diagnosis of Alzheimer's disease or a related dementia</v>
      </c>
      <c r="E28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89" s="15" t="str">
        <v>Caregiver must be unpaid. The fee for FAIR services depends on the income of the person with dementia or, if married, the combined income of the care receiver and spouse.</v>
      </c>
      <c r="G289" s="15" t="str">
        <v>Randolph</v>
      </c>
      <c r="H289" s="15" t="str">
        <v>*Required - Please Make a Selection*</v>
      </c>
      <c r="I289" s="15" t="str">
        <v>http://www.wvseniorservices.gov/HelpatHome/FAIRFamilyAlzheimersInHomeRespite/tabid/75/Default.aspx</v>
      </c>
      <c r="U289" s="3"/>
    </row>
    <row r="290" spans="1:21" ht="180" x14ac:dyDescent="0.25">
      <c r="A290" s="15" t="str">
        <v>The Committee on Aging for Randolph County, Inc. </v>
      </c>
      <c r="B290" s="15" t="str">
        <v xml:space="preserve">OAA Title IIIE National Family Caregiver Support Program </v>
      </c>
      <c r="C290" s="15" t="str">
        <v>Respite</v>
      </c>
      <c r="D290" s="15" t="str">
        <v>There must be an unpaid caregiver (who is the service recipient) of an at-risk, frail individual at least sixty (60) years old or an individual of any age with a written diagnosis of Alzheimer’s disease or a related dementia.</v>
      </c>
      <c r="E29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90" s="15" t="str">
        <v>In the case of a caregiver service, the income level will be based on the care receiver’s income (the at-risk, frail individual at least sixty (60) years old or an individual of any age with a written diagnosis of Alzheimer’s disease or a related dementia).</v>
      </c>
      <c r="G290" s="15" t="str">
        <v>Randolph</v>
      </c>
      <c r="H290" s="15" t="str">
        <v>*Required - Please Make a Selection*</v>
      </c>
      <c r="I290" s="15" t="str">
        <v>http://www.wvseniorservices.gov/DocumentCenter/ProgramSpecificDocuments/tabid/92/Default.aspx</v>
      </c>
      <c r="U290" s="3"/>
    </row>
    <row r="291" spans="1:21" ht="75" x14ac:dyDescent="0.25">
      <c r="A291" s="15" t="str">
        <v>The Committee on Aging for Randolph County, Inc. </v>
      </c>
      <c r="B291" s="15" t="str">
        <v xml:space="preserve">OAA Title IIIE National Family Caregiver Support Program </v>
      </c>
      <c r="C291" s="15" t="str">
        <v>Training/Education, Caregiver Support</v>
      </c>
      <c r="D291" s="15" t="str">
        <v>There must be an unpaid caregiver (who is the service recipient) of an at-risk, frail individual at least sixty (60) years old or an individual of any age with a written diagnosis of Alzheimer’s disease or a related dementia.</v>
      </c>
      <c r="E291" s="15" t="str">
        <v>None</v>
      </c>
      <c r="F291" s="15" t="str">
        <v>Unpaid caregiver</v>
      </c>
      <c r="G291" s="15" t="str">
        <v>Randolph</v>
      </c>
      <c r="H291" s="15" t="str">
        <v>*Required - Please Make a Selection*</v>
      </c>
      <c r="I291" s="15" t="str">
        <v>http://www.wvseniorservices.gov/DocumentCenter/ProgramSpecificDocuments/tabid/92/Default.aspx</v>
      </c>
      <c r="U291" s="3"/>
    </row>
    <row r="292" spans="1:21" ht="60" x14ac:dyDescent="0.25">
      <c r="A292" s="15" t="str">
        <v>The Committee on Aging for Randolph County, Inc. </v>
      </c>
      <c r="B292" s="15" t="str">
        <v xml:space="preserve">OAA Title IIIE National Family Caregiver Support Program </v>
      </c>
      <c r="C292" s="15" t="str">
        <v>Information/Referral, Caregiver Support</v>
      </c>
      <c r="D292" s="15" t="str">
        <v>None</v>
      </c>
      <c r="E292" s="15" t="str">
        <v>None</v>
      </c>
      <c r="F292" s="15" t="str">
        <v>None</v>
      </c>
      <c r="G292" s="15" t="str">
        <v>Randolph</v>
      </c>
      <c r="H292" s="15" t="str">
        <v>*Required - Please Make a Selection*</v>
      </c>
      <c r="I292" s="15" t="str">
        <v>http://www.wvseniorservices.gov/DocumentCenter/ProgramSpecificDocuments/tabid/92/Default.aspx</v>
      </c>
      <c r="U292" s="3"/>
    </row>
    <row r="293" spans="1:21" ht="60" x14ac:dyDescent="0.25">
      <c r="A293" s="15" t="str">
        <v>The Committee on Aging for Randolph County, Inc. </v>
      </c>
      <c r="B293" s="15" t="str">
        <v xml:space="preserve">OAA Title IIIE National Family Caregiver Support Program </v>
      </c>
      <c r="C293" s="15" t="str">
        <v>Information/Referral, Caregiver Support</v>
      </c>
      <c r="D293" s="15" t="str">
        <v>None</v>
      </c>
      <c r="E293" s="15" t="str">
        <v>None</v>
      </c>
      <c r="F293" s="15" t="str">
        <v>None</v>
      </c>
      <c r="G293" s="15" t="str">
        <v>Randolph</v>
      </c>
      <c r="H293" s="15" t="str">
        <v>*Required - Please Make a Selection*</v>
      </c>
      <c r="I293" s="15" t="str">
        <v>http://www.wvseniorservices.gov/DocumentCenter/ProgramSpecificDocuments/tabid/92/Default.aspx</v>
      </c>
      <c r="U293" s="3"/>
    </row>
    <row r="294" spans="1:21" ht="75" x14ac:dyDescent="0.25">
      <c r="A294" s="15" t="str">
        <v>The Committee on Aging for Randolph County, Inc. </v>
      </c>
      <c r="B294" s="15" t="str">
        <v xml:space="preserve">OAA Title IIIE National Family Caregiver Support Program </v>
      </c>
      <c r="C294" s="15" t="str">
        <v>Caregiver Support</v>
      </c>
      <c r="D294" s="15" t="str">
        <v>Support group must target unpaid caregivers (who is the service recipient) of an at-risk, frail individual at least sixty (60) years old or an individual of any age with a written diagnosis of Alzheimer’s disease or a related dementia.</v>
      </c>
      <c r="E294" s="15" t="str">
        <v>None</v>
      </c>
      <c r="F294" s="15" t="str">
        <v>Unpaid caregiver</v>
      </c>
      <c r="G294" s="15" t="str">
        <v>Randolph</v>
      </c>
      <c r="H294" s="15" t="str">
        <v>*Required - Please Make a Selection*</v>
      </c>
      <c r="I294" s="15" t="str">
        <v>http://www.wvseniorservices.gov/DocumentCenter/ProgramSpecificDocuments/tabid/92/Default.aspx</v>
      </c>
      <c r="U294" s="3"/>
    </row>
    <row r="295" spans="1:21" ht="75" x14ac:dyDescent="0.25">
      <c r="A295" s="15" t="str">
        <v>The Committee on Aging for Randolph County, Inc. </v>
      </c>
      <c r="B295" s="15" t="str">
        <v xml:space="preserve">OAA Title IIIE Older Relative Caregivers (Grandparents and Other Elderly Relative Caregivers) </v>
      </c>
      <c r="C295" s="15" t="str">
        <v>Information/Referral, Caregiver Support</v>
      </c>
      <c r="D295" s="15" t="str">
        <v>The older relative caregiver must live with and be the primary unpaid caregiver for a child or an individual with a disability of any age; The older relative caregiver must be related to the individual they provide care for;</v>
      </c>
      <c r="E295" s="15" t="str">
        <v>None</v>
      </c>
      <c r="F295" s="15" t="str">
        <v>None</v>
      </c>
      <c r="G295" s="15" t="str">
        <v>Randolph</v>
      </c>
      <c r="H295" s="15" t="str">
        <v>*Required - Please Make a Selection*</v>
      </c>
      <c r="I295" s="15" t="str">
        <v>http://www.wvseniorservices.gov/DocumentCenter/ProgramSpecificDocuments/tabid/92/Default.aspx</v>
      </c>
      <c r="U295" s="3"/>
    </row>
    <row r="296" spans="1:21" ht="75" x14ac:dyDescent="0.25">
      <c r="A296" s="15" t="str">
        <v>The Committee on Aging for Randolph County, Inc. </v>
      </c>
      <c r="B296" s="15" t="str">
        <v xml:space="preserve">OAA Title IIIE Older Relative Caregivers (Grandparents and Other Elderly Relative Caregivers) </v>
      </c>
      <c r="C296" s="15" t="str">
        <v>Information/Referral, Caregiver Support</v>
      </c>
      <c r="D296" s="15" t="str">
        <v>The older relative caregiver must live with and be the primary unpaid caregiver for a child or an individual with a disability of any age; The older relative caregiver must be related to the individual they provide care for;</v>
      </c>
      <c r="E296" s="15" t="str">
        <v>None</v>
      </c>
      <c r="F296" s="15" t="str">
        <v>None</v>
      </c>
      <c r="G296" s="15" t="str">
        <v>Randolph</v>
      </c>
      <c r="H296" s="15" t="str">
        <v>*Required - Please Make a Selection*</v>
      </c>
      <c r="I296" s="15" t="str">
        <v>http://www.wvseniorservices.gov/DocumentCenter/ProgramSpecificDocuments/tabid/92/Default.aspx</v>
      </c>
      <c r="U296" s="3"/>
    </row>
    <row r="297" spans="1:21" ht="105" x14ac:dyDescent="0.25">
      <c r="A297" s="15" t="str">
        <v>The Committee on Aging for Randolph County, Inc. </v>
      </c>
      <c r="B297" s="15" t="str">
        <v xml:space="preserve">OAA Title IIIE Older Relative Caregivers (Grandparents and Other Elderly Relative Caregivers) </v>
      </c>
      <c r="C297" s="15" t="str">
        <v>Caregiver Support</v>
      </c>
      <c r="D29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297" s="15" t="str">
        <v>None</v>
      </c>
      <c r="F297" s="15" t="str">
        <v>None</v>
      </c>
      <c r="G297" s="15" t="str">
        <v>Randolph</v>
      </c>
      <c r="H297" s="15" t="str">
        <v>*Required - Please Make a Selection*</v>
      </c>
      <c r="I297" s="15" t="str">
        <v>http://www.wvseniorservices.gov/DocumentCenter/ProgramSpecificDocuments/tabid/92/Default.aspx</v>
      </c>
      <c r="U297" s="3"/>
    </row>
    <row r="298" spans="1:21" ht="105" x14ac:dyDescent="0.25">
      <c r="A298" s="15" t="str">
        <v>Tucker County Senior Citizens, Inc.</v>
      </c>
      <c r="B298" s="15" t="str">
        <v>FAIR RESPITE IN-HOME SERVICES (includes LIFE FAIR SERVICES)</v>
      </c>
      <c r="C298" s="15" t="str">
        <v>Respite</v>
      </c>
      <c r="D298" s="15" t="str">
        <v>Care recipient must have a written diagnosis of Alzheimer's disease or a related dementia</v>
      </c>
      <c r="E29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298" s="15" t="str">
        <v>Caregiver must be unpaid. The fee for FAIR services depends on the income of the person with dementia or, if married, the combined income of the care receiver and spouse.</v>
      </c>
      <c r="G298" s="15" t="str">
        <v>Tucker</v>
      </c>
      <c r="H298" s="15" t="str">
        <v>*Required - Please Make a Selection*</v>
      </c>
      <c r="I298" s="15" t="str">
        <v>http://www.wvseniorservices.gov/HelpatHome/FAIRFamilyAlzheimersInHomeRespite/tabid/75/Default.aspx</v>
      </c>
      <c r="U298" s="3"/>
    </row>
    <row r="299" spans="1:21" ht="180" x14ac:dyDescent="0.25">
      <c r="A299" s="15" t="str">
        <v>Tucker County Senior Citizens, Inc.</v>
      </c>
      <c r="B299" s="15" t="str">
        <v xml:space="preserve">OAA Title IIIE National Family Caregiver Support Program </v>
      </c>
      <c r="C299" s="15" t="str">
        <v>Respite</v>
      </c>
      <c r="D299" s="15" t="str">
        <v>There must be an unpaid caregiver (who is the service recipient) of an at-risk, frail individual at least sixty (60) years old or an individual of any age with a written diagnosis of Alzheimer’s disease or a related dementia.</v>
      </c>
      <c r="E29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299" s="15" t="str">
        <v>In the case of a caregiver service, the income level will be based on the care receiver’s income (the at-risk, frail individual at least sixty (60) years old or an individual of any age with a written diagnosis of Alzheimer’s disease or a related dementia).</v>
      </c>
      <c r="G299" s="15" t="str">
        <v>Tucker</v>
      </c>
      <c r="H299" s="15" t="str">
        <v>*Required - Please Make a Selection*</v>
      </c>
      <c r="I299" s="15" t="str">
        <v>http://www.wvseniorservices.gov/DocumentCenter/ProgramSpecificDocuments/tabid/92/Default.aspx</v>
      </c>
      <c r="U299" s="3"/>
    </row>
    <row r="300" spans="1:21" ht="75" x14ac:dyDescent="0.25">
      <c r="A300" s="15" t="str">
        <v>Tucker County Senior Citizens, Inc.</v>
      </c>
      <c r="B300" s="15" t="str">
        <v xml:space="preserve">OAA Title IIIE National Family Caregiver Support Program </v>
      </c>
      <c r="C300" s="15" t="str">
        <v>Training/Education, Caregiver Support</v>
      </c>
      <c r="D300" s="15" t="str">
        <v>There must be an unpaid caregiver (who is the service recipient) of an at-risk, frail individual at least sixty (60) years old or an individual of any age with a written diagnosis of Alzheimer’s disease or a related dementia.</v>
      </c>
      <c r="E300" s="15" t="str">
        <v>None</v>
      </c>
      <c r="F300" s="15" t="str">
        <v>Unpaid caregiver</v>
      </c>
      <c r="G300" s="15" t="str">
        <v>Tucker</v>
      </c>
      <c r="H300" s="15" t="str">
        <v>*Required - Please Make a Selection*</v>
      </c>
      <c r="I300" s="15" t="str">
        <v>http://www.wvseniorservices.gov/DocumentCenter/ProgramSpecificDocuments/tabid/92/Default.aspx</v>
      </c>
      <c r="U300" s="3"/>
    </row>
    <row r="301" spans="1:21" ht="45" x14ac:dyDescent="0.25">
      <c r="A301" s="15" t="str">
        <v>Tucker County Senior Citizens, Inc.</v>
      </c>
      <c r="B301" s="15" t="str">
        <v xml:space="preserve">OAA Title IIIE National Family Caregiver Support Program </v>
      </c>
      <c r="C301" s="15" t="str">
        <v>Information/Referral, Caregiver Support</v>
      </c>
      <c r="D301" s="15" t="str">
        <v>None</v>
      </c>
      <c r="E301" s="15" t="str">
        <v>None</v>
      </c>
      <c r="F301" s="15" t="str">
        <v>None</v>
      </c>
      <c r="G301" s="15" t="str">
        <v>Tucker</v>
      </c>
      <c r="H301" s="15" t="str">
        <v>*Required - Please Make a Selection*</v>
      </c>
      <c r="I301" s="15" t="str">
        <v>http://www.wvseniorservices.gov/DocumentCenter/ProgramSpecificDocuments/tabid/92/Default.aspx</v>
      </c>
      <c r="U301" s="3"/>
    </row>
    <row r="302" spans="1:21" ht="45" x14ac:dyDescent="0.25">
      <c r="A302" s="15" t="str">
        <v>Tucker County Senior Citizens, Inc.</v>
      </c>
      <c r="B302" s="15" t="str">
        <v xml:space="preserve">OAA Title IIIE National Family Caregiver Support Program </v>
      </c>
      <c r="C302" s="15" t="str">
        <v>Information/Referral, Caregiver Support</v>
      </c>
      <c r="D302" s="15" t="str">
        <v>None</v>
      </c>
      <c r="E302" s="15" t="str">
        <v>None</v>
      </c>
      <c r="F302" s="15" t="str">
        <v>None</v>
      </c>
      <c r="G302" s="15" t="str">
        <v>Tucker</v>
      </c>
      <c r="H302" s="15" t="str">
        <v>*Required - Please Make a Selection*</v>
      </c>
      <c r="I302" s="15" t="str">
        <v>http://www.wvseniorservices.gov/DocumentCenter/ProgramSpecificDocuments/tabid/92/Default.aspx</v>
      </c>
      <c r="U302" s="3"/>
    </row>
    <row r="303" spans="1:21" ht="75" x14ac:dyDescent="0.25">
      <c r="A303" s="15" t="str">
        <v>Tucker County Senior Citizens, Inc.</v>
      </c>
      <c r="B303" s="15" t="str">
        <v xml:space="preserve">OAA Title IIIE National Family Caregiver Support Program </v>
      </c>
      <c r="C303" s="15" t="str">
        <v>Caregiver Support</v>
      </c>
      <c r="D303" s="15" t="str">
        <v>Support group must target unpaid caregivers (who is the service recipient) of an at-risk, frail individual at least sixty (60) years old or an individual of any age with a written diagnosis of Alzheimer’s disease or a related dementia.</v>
      </c>
      <c r="E303" s="15" t="str">
        <v>None</v>
      </c>
      <c r="F303" s="15" t="str">
        <v>Unpaid caregiver</v>
      </c>
      <c r="G303" s="15" t="str">
        <v>Tucker</v>
      </c>
      <c r="H303" s="15" t="str">
        <v>*Required - Please Make a Selection*</v>
      </c>
      <c r="I303" s="15" t="str">
        <v>http://www.wvseniorservices.gov/DocumentCenter/ProgramSpecificDocuments/tabid/92/Default.aspx</v>
      </c>
      <c r="U303" s="3"/>
    </row>
    <row r="304" spans="1:21" ht="75" x14ac:dyDescent="0.25">
      <c r="A304" s="15" t="str">
        <v>Tucker County Senior Citizens, Inc.</v>
      </c>
      <c r="B304" s="15" t="str">
        <v xml:space="preserve">OAA Title IIIE Older Relative Caregivers (Grandparents and Other Elderly Relative Caregivers) </v>
      </c>
      <c r="C304" s="15" t="str">
        <v>Information/Referral, Caregiver Support</v>
      </c>
      <c r="D304" s="15" t="str">
        <v>The older relative caregiver must live with and be the primary unpaid caregiver for a child or an individual with a disability of any age; The older relative caregiver must be related to the individual they provide care for;</v>
      </c>
      <c r="E304" s="15" t="str">
        <v>None</v>
      </c>
      <c r="F304" s="15" t="str">
        <v>None</v>
      </c>
      <c r="G304" s="15" t="str">
        <v>Tucker</v>
      </c>
      <c r="H304" s="15" t="str">
        <v>*Required - Please Make a Selection*</v>
      </c>
      <c r="I304" s="15" t="str">
        <v>http://www.wvseniorservices.gov/DocumentCenter/ProgramSpecificDocuments/tabid/92/Default.aspx</v>
      </c>
      <c r="U304" s="3"/>
    </row>
    <row r="305" spans="1:21" ht="75" x14ac:dyDescent="0.25">
      <c r="A305" s="15" t="str">
        <v>Tucker County Senior Citizens, Inc.</v>
      </c>
      <c r="B305" s="15" t="str">
        <v xml:space="preserve">OAA Title IIIE Older Relative Caregivers (Grandparents and Other Elderly Relative Caregivers) </v>
      </c>
      <c r="C305" s="15" t="str">
        <v>Information/Referral, Caregiver Support</v>
      </c>
      <c r="D305" s="15" t="str">
        <v>The older relative caregiver must live with and be the primary unpaid caregiver for a child or an individual with a disability of any age; The older relative caregiver must be related to the individual they provide care for;</v>
      </c>
      <c r="E305" s="15" t="str">
        <v>None</v>
      </c>
      <c r="F305" s="15" t="str">
        <v>None</v>
      </c>
      <c r="G305" s="15" t="str">
        <v>Tucker</v>
      </c>
      <c r="H305" s="15" t="str">
        <v>*Required - Please Make a Selection*</v>
      </c>
      <c r="I305" s="15" t="str">
        <v>http://www.wvseniorservices.gov/DocumentCenter/ProgramSpecificDocuments/tabid/92/Default.aspx</v>
      </c>
      <c r="U305" s="3"/>
    </row>
    <row r="306" spans="1:21" ht="105" x14ac:dyDescent="0.25">
      <c r="A306" s="15" t="str">
        <v>Tucker County Senior Citizens, Inc.</v>
      </c>
      <c r="B306" s="15" t="str">
        <v xml:space="preserve">OAA Title IIIE Older Relative Caregivers (Grandparents and Other Elderly Relative Caregivers) </v>
      </c>
      <c r="C306" s="15" t="str">
        <v>Caregiver Support</v>
      </c>
      <c r="D30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06" s="15" t="str">
        <v>None</v>
      </c>
      <c r="F306" s="15" t="str">
        <v>None</v>
      </c>
      <c r="G306" s="15" t="str">
        <v>Tucker</v>
      </c>
      <c r="H306" s="15" t="str">
        <v>*Required - Please Make a Selection*</v>
      </c>
      <c r="I306" s="15" t="str">
        <v>http://www.wvseniorservices.gov/DocumentCenter/ProgramSpecificDocuments/tabid/92/Default.aspx</v>
      </c>
      <c r="U306" s="3"/>
    </row>
    <row r="307" spans="1:21" ht="105" x14ac:dyDescent="0.25">
      <c r="A307" s="15" t="str">
        <v>Upshur County Senior Citizens Opportunity Center, Inc.</v>
      </c>
      <c r="B307" s="15" t="str">
        <v>FAIR RESPITE IN-HOME SERVICES (includes LIFE FAIR SERVICES)</v>
      </c>
      <c r="C307" s="15" t="str">
        <v>Respite</v>
      </c>
      <c r="D307" s="15" t="str">
        <v>Care recipient must have a written diagnosis of Alzheimer's disease or a related dementia</v>
      </c>
      <c r="E30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07" s="15" t="str">
        <v>Caregiver must be unpaid. The fee for FAIR services depends on the income of the person with dementia or, if married, the combined income of the care receiver and spouse.</v>
      </c>
      <c r="G307" s="15" t="str">
        <v>Upshur</v>
      </c>
      <c r="H307" s="15" t="str">
        <v>*Required - Please Make a Selection*</v>
      </c>
      <c r="I307" s="15" t="str">
        <v>http://www.wvseniorservices.gov/HelpatHome/FAIRFamilyAlzheimersInHomeRespite/tabid/75/Default.aspx</v>
      </c>
      <c r="U307" s="3"/>
    </row>
    <row r="308" spans="1:21" ht="180" x14ac:dyDescent="0.25">
      <c r="A308" s="15" t="str">
        <v>Upshur County Senior Citizens Opportunity Center, Inc.</v>
      </c>
      <c r="B308" s="15" t="str">
        <v xml:space="preserve">OAA Title IIIE National Family Caregiver Support Program </v>
      </c>
      <c r="C308" s="15" t="str">
        <v>Respite</v>
      </c>
      <c r="D308" s="15" t="str">
        <v>There must be an unpaid caregiver (who is the service recipient) of an at-risk, frail individual at least sixty (60) years old or an individual of any age with a written diagnosis of Alzheimer’s disease or a related dementia.</v>
      </c>
      <c r="E30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08" s="15" t="str">
        <v>In the case of a caregiver service, the income level will be based on the care receiver’s income (the at-risk, frail individual at least sixty (60) years old or an individual of any age with a written diagnosis of Alzheimer’s disease or a related dementia).</v>
      </c>
      <c r="G308" s="15" t="str">
        <v>Upshur</v>
      </c>
      <c r="H308" s="15" t="str">
        <v>*Required - Please Make a Selection*</v>
      </c>
      <c r="I308" s="15" t="str">
        <v>http://www.wvseniorservices.gov/DocumentCenter/ProgramSpecificDocuments/tabid/92/Default.aspx</v>
      </c>
      <c r="U308" s="3"/>
    </row>
    <row r="309" spans="1:21" ht="75" x14ac:dyDescent="0.25">
      <c r="A309" s="15" t="str">
        <v>Upshur County Senior Citizens Opportunity Center, Inc.</v>
      </c>
      <c r="B309" s="15" t="str">
        <v xml:space="preserve">OAA Title IIIE National Family Caregiver Support Program </v>
      </c>
      <c r="C309" s="15" t="str">
        <v>Training/Education, Caregiver Support</v>
      </c>
      <c r="D309" s="15" t="str">
        <v>There must be an unpaid caregiver (who is the service recipient) of an at-risk, frail individual at least sixty (60) years old or an individual of any age with a written diagnosis of Alzheimer’s disease or a related dementia.</v>
      </c>
      <c r="E309" s="15" t="str">
        <v>None</v>
      </c>
      <c r="F309" s="15" t="str">
        <v>Unpaid caregiver</v>
      </c>
      <c r="G309" s="15" t="str">
        <v>Upshur</v>
      </c>
      <c r="H309" s="15" t="str">
        <v>*Required - Please Make a Selection*</v>
      </c>
      <c r="I309" s="15" t="str">
        <v>http://www.wvseniorservices.gov/DocumentCenter/ProgramSpecificDocuments/tabid/92/Default.aspx</v>
      </c>
      <c r="U309" s="3"/>
    </row>
    <row r="310" spans="1:21" ht="60" x14ac:dyDescent="0.25">
      <c r="A310" s="15" t="str">
        <v>Upshur County Senior Citizens Opportunity Center, Inc.</v>
      </c>
      <c r="B310" s="15" t="str">
        <v xml:space="preserve">OAA Title IIIE National Family Caregiver Support Program </v>
      </c>
      <c r="C310" s="15" t="str">
        <v>Information/Referral, Caregiver Support</v>
      </c>
      <c r="D310" s="15" t="str">
        <v>None</v>
      </c>
      <c r="E310" s="15" t="str">
        <v>None</v>
      </c>
      <c r="F310" s="15" t="str">
        <v>None</v>
      </c>
      <c r="G310" s="15" t="str">
        <v>Upshur</v>
      </c>
      <c r="H310" s="15" t="str">
        <v>*Required - Please Make a Selection*</v>
      </c>
      <c r="I310" s="15" t="str">
        <v>http://www.wvseniorservices.gov/DocumentCenter/ProgramSpecificDocuments/tabid/92/Default.aspx</v>
      </c>
      <c r="U310" s="3"/>
    </row>
    <row r="311" spans="1:21" ht="60" x14ac:dyDescent="0.25">
      <c r="A311" s="15" t="str">
        <v>Upshur County Senior Citizens Opportunity Center, Inc.</v>
      </c>
      <c r="B311" s="15" t="str">
        <v xml:space="preserve">OAA Title IIIE National Family Caregiver Support Program </v>
      </c>
      <c r="C311" s="15" t="str">
        <v>Information/Referral, Caregiver Support</v>
      </c>
      <c r="D311" s="15" t="str">
        <v>None</v>
      </c>
      <c r="E311" s="15" t="str">
        <v>None</v>
      </c>
      <c r="F311" s="15" t="str">
        <v>None</v>
      </c>
      <c r="G311" s="15" t="str">
        <v>Upshur</v>
      </c>
      <c r="H311" s="15" t="str">
        <v>*Required - Please Make a Selection*</v>
      </c>
      <c r="I311" s="15" t="str">
        <v>http://www.wvseniorservices.gov/DocumentCenter/ProgramSpecificDocuments/tabid/92/Default.aspx</v>
      </c>
      <c r="U311" s="3"/>
    </row>
    <row r="312" spans="1:21" ht="75" x14ac:dyDescent="0.25">
      <c r="A312" s="15" t="str">
        <v>Upshur County Senior Citizens Opportunity Center, Inc.</v>
      </c>
      <c r="B312" s="15" t="str">
        <v xml:space="preserve">OAA Title IIIE National Family Caregiver Support Program </v>
      </c>
      <c r="C312" s="15" t="str">
        <v>Caregiver Support</v>
      </c>
      <c r="D312" s="15" t="str">
        <v>Support group must target unpaid caregivers (who is the service recipient) of an at-risk, frail individual at least sixty (60) years old or an individual of any age with a written diagnosis of Alzheimer’s disease or a related dementia.</v>
      </c>
      <c r="E312" s="15" t="str">
        <v>None</v>
      </c>
      <c r="F312" s="15" t="str">
        <v>Unpaid caregiver</v>
      </c>
      <c r="G312" s="15" t="str">
        <v>Upshur</v>
      </c>
      <c r="H312" s="15" t="str">
        <v>*Required - Please Make a Selection*</v>
      </c>
      <c r="I312" s="15" t="str">
        <v>http://www.wvseniorservices.gov/DocumentCenter/ProgramSpecificDocuments/tabid/92/Default.aspx</v>
      </c>
      <c r="U312" s="3"/>
    </row>
    <row r="313" spans="1:21" ht="75" x14ac:dyDescent="0.25">
      <c r="A313" s="15" t="str">
        <v>Upshur County Senior Citizens Opportunity Center, Inc.</v>
      </c>
      <c r="B313" s="15" t="str">
        <v xml:space="preserve">OAA Title IIIE Older Relative Caregivers (Grandparents and Other Elderly Relative Caregivers) </v>
      </c>
      <c r="C313" s="15" t="str">
        <v>Information/Referral, Caregiver Support</v>
      </c>
      <c r="D313" s="15" t="str">
        <v>The older relative caregiver must live with and be the primary unpaid caregiver for a child or an individual with a disability of any age; The older relative caregiver must be related to the individual they provide care for;</v>
      </c>
      <c r="E313" s="15" t="str">
        <v>None</v>
      </c>
      <c r="F313" s="15" t="str">
        <v>None</v>
      </c>
      <c r="G313" s="15" t="str">
        <v>Upshur</v>
      </c>
      <c r="H313" s="15" t="str">
        <v>*Required - Please Make a Selection*</v>
      </c>
      <c r="I313" s="15" t="str">
        <v>http://www.wvseniorservices.gov/DocumentCenter/ProgramSpecificDocuments/tabid/92/Default.aspx</v>
      </c>
      <c r="U313" s="3"/>
    </row>
    <row r="314" spans="1:21" ht="75" x14ac:dyDescent="0.25">
      <c r="A314" s="15" t="str">
        <v>Upshur County Senior Citizens Opportunity Center, Inc.</v>
      </c>
      <c r="B314" s="15" t="str">
        <v xml:space="preserve">OAA Title IIIE Older Relative Caregivers (Grandparents and Other Elderly Relative Caregivers) </v>
      </c>
      <c r="C314" s="15" t="str">
        <v>Information/Referral, Caregiver Support</v>
      </c>
      <c r="D314" s="15" t="str">
        <v>The older relative caregiver must live with and be the primary unpaid caregiver for a child or an individual with a disability of any age; The older relative caregiver must be related to the individual they provide care for;</v>
      </c>
      <c r="E314" s="15" t="str">
        <v>None</v>
      </c>
      <c r="F314" s="15" t="str">
        <v>None</v>
      </c>
      <c r="G314" s="15" t="str">
        <v>Upshur</v>
      </c>
      <c r="H314" s="15" t="str">
        <v>*Required - Please Make a Selection*</v>
      </c>
      <c r="I314" s="15" t="str">
        <v>http://www.wvseniorservices.gov/DocumentCenter/ProgramSpecificDocuments/tabid/92/Default.aspx</v>
      </c>
      <c r="U314" s="3"/>
    </row>
    <row r="315" spans="1:21" ht="105" x14ac:dyDescent="0.25">
      <c r="A315" s="15" t="str">
        <v>Upshur County Senior Citizens Opportunity Center, Inc.</v>
      </c>
      <c r="B315" s="15" t="str">
        <v xml:space="preserve">OAA Title IIIE Older Relative Caregivers (Grandparents and Other Elderly Relative Caregivers) </v>
      </c>
      <c r="C315" s="15" t="str">
        <v>Caregiver Support</v>
      </c>
      <c r="D315"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15" s="15" t="str">
        <v>None</v>
      </c>
      <c r="F315" s="15" t="str">
        <v>None</v>
      </c>
      <c r="G315" s="15" t="str">
        <v>Upshur</v>
      </c>
      <c r="H315" s="15" t="str">
        <v>*Required - Please Make a Selection*</v>
      </c>
      <c r="I315" s="15" t="str">
        <v>http://www.wvseniorservices.gov/DocumentCenter/ProgramSpecificDocuments/tabid/92/Default.aspx</v>
      </c>
      <c r="U315" s="3"/>
    </row>
    <row r="316" spans="1:21" ht="105" x14ac:dyDescent="0.25">
      <c r="A316" s="15" t="str">
        <v>Boone County Community Organization</v>
      </c>
      <c r="B316" s="15" t="str">
        <v>FAIR RESPITE CONGREGATE SERVICES (includes LIFE FAIR SERVICES)</v>
      </c>
      <c r="C316" s="15" t="str">
        <v>Respite</v>
      </c>
      <c r="D316" s="15" t="str">
        <v>Care recipient must have a written diagnosis of Alzheimer's disease or a related dementia</v>
      </c>
      <c r="E31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16" s="15" t="str">
        <v>Caregiver must be unpaid. The fee for FAIR services depends on the income of the person with dementia or, if married, the combined income of the care receiver and spouse.</v>
      </c>
      <c r="G316" s="15" t="str">
        <v>Boone</v>
      </c>
      <c r="H316" s="15" t="str">
        <v>*Required - Please Make a Selection*</v>
      </c>
      <c r="I316" s="15" t="str">
        <v>http://www.wvseniorservices.gov/HelpatHome/FAIRFamilyAlzheimersInHomeRespite/tabid/75/Default.aspx</v>
      </c>
      <c r="U316" s="3"/>
    </row>
    <row r="317" spans="1:21" ht="105" x14ac:dyDescent="0.25">
      <c r="A317" s="15" t="str">
        <v>Boone County Community Organization</v>
      </c>
      <c r="B317" s="15" t="str">
        <v>FAIR RESPITE IN-HOME SERVICES (includes LIFE FAIR SERVICES)</v>
      </c>
      <c r="C317" s="15" t="str">
        <v>Respite</v>
      </c>
      <c r="D317" s="15" t="str">
        <v>Care recipient must have a written diagnosis of Alzheimer's disease or a related dementia</v>
      </c>
      <c r="E31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17" s="15" t="str">
        <v>Caregiver must be unpaid. The fee for FAIR services depends on the income of the person with dementia or, if married, the combined income of the care receiver and spouse.</v>
      </c>
      <c r="G317" s="15" t="str">
        <v>Boone</v>
      </c>
      <c r="H317" s="15" t="str">
        <v>*Required - Please Make a Selection*</v>
      </c>
      <c r="I317" s="15" t="str">
        <v>http://www.wvseniorservices.gov/HelpatHome/FAIRFamilyAlzheimersInHomeRespite/tabid/75/Default.aspx</v>
      </c>
      <c r="U317" s="3"/>
    </row>
    <row r="318" spans="1:21" ht="180" x14ac:dyDescent="0.25">
      <c r="A318" s="15" t="str">
        <v>Boone County Community Organization</v>
      </c>
      <c r="B318" s="15" t="str">
        <v xml:space="preserve">OAA Title IIIE National Family Caregiver Support Program </v>
      </c>
      <c r="C318" s="15" t="str">
        <v>Respite</v>
      </c>
      <c r="D318" s="15" t="str">
        <v>There must be an unpaid caregiver (who is the service recipient) of an at-risk, frail individual at least sixty (60) years old or an individual of any age with a written diagnosis of Alzheimer’s disease or a related dementia.</v>
      </c>
      <c r="E31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18"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18" s="15" t="str">
        <v>Boone</v>
      </c>
      <c r="H318" s="15" t="str">
        <v>*Required - Please Make a Selection*</v>
      </c>
      <c r="I318" s="15" t="str">
        <v>http://www.wvseniorservices.gov/DocumentCenter/ProgramSpecificDocuments/tabid/92/Default.aspx</v>
      </c>
      <c r="U318" s="3"/>
    </row>
    <row r="319" spans="1:21" ht="180" x14ac:dyDescent="0.25">
      <c r="A319" s="15" t="str">
        <v>Boone County Community Organization</v>
      </c>
      <c r="B319" s="15" t="str">
        <v xml:space="preserve">OAA Title IIIE National Family Caregiver Support Program </v>
      </c>
      <c r="C319" s="15" t="str">
        <v>Respite</v>
      </c>
      <c r="D319" s="15" t="str">
        <v>There must be an unpaid caregiver (who is the service recipient) of an at-risk, frail individual at least sixty (60) years old or an individual of any age with a written diagnosis of Alzheimer’s disease or a related dementia.</v>
      </c>
      <c r="E31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19" s="15" t="str">
        <v>In the case of a caregiver service, the income level will be based on the care receiver’s income (the at-risk, frail individual at least sixty (60) years old or an individual of any age with a written diagnosis of Alzheimer’s disease or a related dementia).</v>
      </c>
      <c r="G319" s="15" t="str">
        <v>Boone</v>
      </c>
      <c r="H319" s="15" t="str">
        <v>*Required - Please Make a Selection*</v>
      </c>
      <c r="I319" s="15" t="str">
        <v>http://www.wvseniorservices.gov/DocumentCenter/ProgramSpecificDocuments/tabid/92/Default.aspx</v>
      </c>
      <c r="U319" s="3"/>
    </row>
    <row r="320" spans="1:21" ht="75" x14ac:dyDescent="0.25">
      <c r="A320" s="15" t="str">
        <v>Boone County Community Organization</v>
      </c>
      <c r="B320" s="15" t="str">
        <v xml:space="preserve">OAA Title IIIE National Family Caregiver Support Program </v>
      </c>
      <c r="C320" s="15" t="str">
        <v>Training/Education, Caregiver Support</v>
      </c>
      <c r="D320" s="15" t="str">
        <v>There must be an unpaid caregiver (who is the service recipient) of an at-risk, frail individual at least sixty (60) years old or an individual of any age with a written diagnosis of Alzheimer’s disease or a related dementia.</v>
      </c>
      <c r="E320" s="15" t="str">
        <v>None</v>
      </c>
      <c r="F320" s="15" t="str">
        <v>Unpaid caregiver</v>
      </c>
      <c r="G320" s="15" t="str">
        <v>Boone</v>
      </c>
      <c r="H320" s="15" t="str">
        <v>*Required - Please Make a Selection*</v>
      </c>
      <c r="I320" s="15" t="str">
        <v>http://www.wvseniorservices.gov/DocumentCenter/ProgramSpecificDocuments/tabid/92/Default.aspx</v>
      </c>
      <c r="U320" s="3"/>
    </row>
    <row r="321" spans="1:21" ht="45" x14ac:dyDescent="0.25">
      <c r="A321" s="15" t="str">
        <v>Boone County Community Organization</v>
      </c>
      <c r="B321" s="15" t="str">
        <v xml:space="preserve">OAA Title IIIE National Family Caregiver Support Program </v>
      </c>
      <c r="C321" s="15" t="str">
        <v>Information/Referral, Caregiver Support</v>
      </c>
      <c r="D321" s="15" t="str">
        <v>None</v>
      </c>
      <c r="E321" s="15" t="str">
        <v>None</v>
      </c>
      <c r="F321" s="15" t="str">
        <v>None</v>
      </c>
      <c r="G321" s="15" t="str">
        <v>Boone</v>
      </c>
      <c r="H321" s="15" t="str">
        <v>*Required - Please Make a Selection*</v>
      </c>
      <c r="I321" s="15" t="str">
        <v>http://www.wvseniorservices.gov/DocumentCenter/ProgramSpecificDocuments/tabid/92/Default.aspx</v>
      </c>
      <c r="U321" s="3"/>
    </row>
    <row r="322" spans="1:21" ht="45" x14ac:dyDescent="0.25">
      <c r="A322" s="15" t="str">
        <v>Boone County Community Organization</v>
      </c>
      <c r="B322" s="15" t="str">
        <v xml:space="preserve">OAA Title IIIE National Family Caregiver Support Program </v>
      </c>
      <c r="C322" s="15" t="str">
        <v>Information/Referral, Caregiver Support</v>
      </c>
      <c r="D322" s="15" t="str">
        <v>None</v>
      </c>
      <c r="E322" s="15" t="str">
        <v>None</v>
      </c>
      <c r="F322" s="15" t="str">
        <v>None</v>
      </c>
      <c r="G322" s="15" t="str">
        <v>Boone</v>
      </c>
      <c r="H322" s="15" t="str">
        <v>*Required - Please Make a Selection*</v>
      </c>
      <c r="I322" s="15" t="str">
        <v>http://www.wvseniorservices.gov/DocumentCenter/ProgramSpecificDocuments/tabid/92/Default.aspx</v>
      </c>
      <c r="U322" s="3"/>
    </row>
    <row r="323" spans="1:21" ht="75" x14ac:dyDescent="0.25">
      <c r="A323" s="15" t="str">
        <v>Boone County Community Organization</v>
      </c>
      <c r="B323" s="15" t="str">
        <v xml:space="preserve">OAA Title IIIE National Family Caregiver Support Program </v>
      </c>
      <c r="C323" s="15" t="str">
        <v>Caregiver Support</v>
      </c>
      <c r="D323" s="15" t="str">
        <v>Support group must target unpaid caregivers (who is the service recipient) of an at-risk, frail individual at least sixty (60) years old or an individual of any age with a written diagnosis of Alzheimer’s disease or a related dementia.</v>
      </c>
      <c r="E323" s="15" t="str">
        <v>None</v>
      </c>
      <c r="F323" s="15" t="str">
        <v>Unpaid caregiver</v>
      </c>
      <c r="G323" s="15" t="str">
        <v>Boone</v>
      </c>
      <c r="H323" s="15" t="str">
        <v>*Required - Please Make a Selection*</v>
      </c>
      <c r="I323" s="15" t="str">
        <v>http://www.wvseniorservices.gov/DocumentCenter/ProgramSpecificDocuments/tabid/92/Default.aspx</v>
      </c>
      <c r="U323" s="3"/>
    </row>
    <row r="324" spans="1:21" ht="75" x14ac:dyDescent="0.25">
      <c r="A324" s="15" t="str">
        <v>Boone County Community Organization</v>
      </c>
      <c r="B324" s="15" t="str">
        <v xml:space="preserve">OAA Title IIIE Older Relative Caregivers (Grandparents and Other Elderly Relative Caregivers) </v>
      </c>
      <c r="C324" s="15" t="str">
        <v>Information/Referral, Caregiver Support</v>
      </c>
      <c r="D324" s="15" t="str">
        <v>The older relative caregiver must live with and be the primary unpaid caregiver for a child or an individual with a disability of any age; The older relative caregiver must be related to the individual they provide care for;</v>
      </c>
      <c r="E324" s="15" t="str">
        <v>None</v>
      </c>
      <c r="F324" s="15" t="str">
        <v>None</v>
      </c>
      <c r="G324" s="15" t="str">
        <v>Boone</v>
      </c>
      <c r="H324" s="15" t="str">
        <v>*Required - Please Make a Selection*</v>
      </c>
      <c r="I324" s="15" t="str">
        <v>http://www.wvseniorservices.gov/DocumentCenter/ProgramSpecificDocuments/tabid/92/Default.aspx</v>
      </c>
      <c r="U324" s="3"/>
    </row>
    <row r="325" spans="1:21" ht="75" x14ac:dyDescent="0.25">
      <c r="A325" s="15" t="str">
        <v>Boone County Community Organization</v>
      </c>
      <c r="B325" s="15" t="str">
        <v xml:space="preserve">OAA Title IIIE Older Relative Caregivers (Grandparents and Other Elderly Relative Caregivers) </v>
      </c>
      <c r="C325" s="15" t="str">
        <v>Information/Referral, Caregiver Support</v>
      </c>
      <c r="D325" s="15" t="str">
        <v>The older relative caregiver must live with and be the primary unpaid caregiver for a child or an individual with a disability of any age; The older relative caregiver must be related to the individual they provide care for;</v>
      </c>
      <c r="E325" s="15" t="str">
        <v>None</v>
      </c>
      <c r="F325" s="15" t="str">
        <v>None</v>
      </c>
      <c r="G325" s="15" t="str">
        <v>Boone</v>
      </c>
      <c r="H325" s="15" t="str">
        <v>*Required - Please Make a Selection*</v>
      </c>
      <c r="I325" s="15" t="str">
        <v>http://www.wvseniorservices.gov/DocumentCenter/ProgramSpecificDocuments/tabid/92/Default.aspx</v>
      </c>
      <c r="U325" s="3"/>
    </row>
    <row r="326" spans="1:21" ht="105" x14ac:dyDescent="0.25">
      <c r="A326" s="15" t="str">
        <v>Boone County Community Organization</v>
      </c>
      <c r="B326" s="15" t="str">
        <v xml:space="preserve">OAA Title IIIE Older Relative Caregivers (Grandparents and Other Elderly Relative Caregivers) </v>
      </c>
      <c r="C326" s="15" t="str">
        <v>Caregiver Support</v>
      </c>
      <c r="D32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26" s="15" t="str">
        <v>None</v>
      </c>
      <c r="F326" s="15" t="str">
        <v>None</v>
      </c>
      <c r="G326" s="15" t="str">
        <v>Boone</v>
      </c>
      <c r="H326" s="15" t="str">
        <v>*Required - Please Make a Selection*</v>
      </c>
      <c r="I326" s="15" t="str">
        <v>http://www.wvseniorservices.gov/DocumentCenter/ProgramSpecificDocuments/tabid/92/Default.aspx</v>
      </c>
      <c r="U326" s="3"/>
    </row>
    <row r="327" spans="1:21" ht="105" x14ac:dyDescent="0.25">
      <c r="A327" s="15" t="str">
        <v>Cabell County Community Services Organization, Inc.</v>
      </c>
      <c r="B327" s="15" t="str">
        <v>FAIR RESPITE CONGREGATE SERVICES (includes LIFE FAIR SERVICES)</v>
      </c>
      <c r="C327" s="15" t="str">
        <v>Respite</v>
      </c>
      <c r="D327" s="15" t="str">
        <v>Care recipient must have a written diagnosis of Alzheimer's disease or a related dementia</v>
      </c>
      <c r="E32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27" s="15" t="str">
        <v>Caregiver must be unpaid. The fee for FAIR services depends on the income of the person with dementia or, if married, the combined income of the care receiver and spouse.</v>
      </c>
      <c r="G327" s="15" t="str">
        <v>Cabell</v>
      </c>
      <c r="H327" s="15" t="str">
        <v>*Required - Please Make a Selection*</v>
      </c>
      <c r="I327" s="15" t="str">
        <v>http://www.wvseniorservices.gov/HelpatHome/FAIRFamilyAlzheimersInHomeRespite/tabid/75/Default.aspx</v>
      </c>
      <c r="U327" s="3"/>
    </row>
    <row r="328" spans="1:21" ht="105" x14ac:dyDescent="0.25">
      <c r="A328" s="15" t="str">
        <v>Cabell County Community Services Organization, Inc.</v>
      </c>
      <c r="B328" s="15" t="str">
        <v>FAIR RESPITE IN-HOME SERVICES (includes LIFE FAIR SERVICES)</v>
      </c>
      <c r="C328" s="15" t="str">
        <v>Respite</v>
      </c>
      <c r="D328" s="15" t="str">
        <v>Care recipient must have a written diagnosis of Alzheimer's disease or a related dementia</v>
      </c>
      <c r="E32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28" s="15" t="str">
        <v>Caregiver must be unpaid. The fee for FAIR services depends on the income of the person with dementia or, if married, the combined income of the care receiver and spouse.</v>
      </c>
      <c r="G328" s="15" t="str">
        <v>Cabell</v>
      </c>
      <c r="H328" s="15" t="str">
        <v>*Required - Please Make a Selection*</v>
      </c>
      <c r="I328" s="15" t="str">
        <v>http://www.wvseniorservices.gov/HelpatHome/FAIRFamilyAlzheimersInHomeRespite/tabid/75/Default.aspx</v>
      </c>
      <c r="U328" s="3"/>
    </row>
    <row r="329" spans="1:21" ht="180" x14ac:dyDescent="0.25">
      <c r="A329" s="15" t="str">
        <v>Cabell County Community Services Organization, Inc.</v>
      </c>
      <c r="B329" s="15" t="str">
        <v xml:space="preserve">OAA Title IIIE National Family Caregiver Support Program </v>
      </c>
      <c r="C329" s="15" t="str">
        <v>Respite</v>
      </c>
      <c r="D329" s="15" t="str">
        <v>There must be an unpaid caregiver (who is the service recipient) of an at-risk, frail individual at least sixty (60) years old or an individual of any age with a written diagnosis of Alzheimer’s disease or a related dementia.</v>
      </c>
      <c r="E32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29"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29" s="15" t="str">
        <v>Cabell</v>
      </c>
      <c r="H329" s="15" t="str">
        <v>*Required - Please Make a Selection*</v>
      </c>
      <c r="I329" s="15" t="str">
        <v>http://www.wvseniorservices.gov/DocumentCenter/ProgramSpecificDocuments/tabid/92/Default.aspx</v>
      </c>
      <c r="U329" s="3"/>
    </row>
    <row r="330" spans="1:21" ht="180" x14ac:dyDescent="0.25">
      <c r="A330" s="15" t="str">
        <v>Cabell County Community Services Organization, Inc.</v>
      </c>
      <c r="B330" s="15" t="str">
        <v xml:space="preserve">OAA Title IIIE National Family Caregiver Support Program </v>
      </c>
      <c r="C330" s="15" t="str">
        <v>Respite</v>
      </c>
      <c r="D330" s="15" t="str">
        <v>There must be an unpaid caregiver (who is the service recipient) of an at-risk, frail individual at least sixty (60) years old or an individual of any age with a written diagnosis of Alzheimer’s disease or a related dementia.</v>
      </c>
      <c r="E33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30" s="15" t="str">
        <v>In the case of a caregiver service, the income level will be based on the care receiver’s income (the at-risk, frail individual at least sixty (60) years old or an individual of any age with a written diagnosis of Alzheimer’s disease or a related dementia).</v>
      </c>
      <c r="G330" s="15" t="str">
        <v>Cabell</v>
      </c>
      <c r="H330" s="15" t="str">
        <v>*Required - Please Make a Selection*</v>
      </c>
      <c r="I330" s="15" t="str">
        <v>http://www.wvseniorservices.gov/DocumentCenter/ProgramSpecificDocuments/tabid/92/Default.aspx</v>
      </c>
      <c r="U330" s="3"/>
    </row>
    <row r="331" spans="1:21" ht="75" x14ac:dyDescent="0.25">
      <c r="A331" s="15" t="str">
        <v>Cabell County Community Services Organization, Inc.</v>
      </c>
      <c r="B331" s="15" t="str">
        <v xml:space="preserve">OAA Title IIIE National Family Caregiver Support Program </v>
      </c>
      <c r="C331" s="15" t="str">
        <v>Training/Education, Caregiver Support</v>
      </c>
      <c r="D331" s="15" t="str">
        <v>There must be an unpaid caregiver (who is the service recipient) of an at-risk, frail individual at least sixty (60) years old or an individual of any age with a written diagnosis of Alzheimer’s disease or a related dementia.</v>
      </c>
      <c r="E331" s="15" t="str">
        <v>None</v>
      </c>
      <c r="F331" s="15" t="str">
        <v>Unpaid caregiver</v>
      </c>
      <c r="G331" s="15" t="str">
        <v>Cabell</v>
      </c>
      <c r="H331" s="15" t="str">
        <v>*Required - Please Make a Selection*</v>
      </c>
      <c r="I331" s="15" t="str">
        <v>http://www.wvseniorservices.gov/DocumentCenter/ProgramSpecificDocuments/tabid/92/Default.aspx</v>
      </c>
      <c r="U331" s="3"/>
    </row>
    <row r="332" spans="1:21" ht="75" x14ac:dyDescent="0.25">
      <c r="A332" s="15" t="str">
        <v>Cabell County Community Services Organization, Inc.</v>
      </c>
      <c r="B332" s="15" t="str">
        <v xml:space="preserve">OAA Title IIIE National Family Caregiver Support Program </v>
      </c>
      <c r="C332" s="15" t="str">
        <v>Information/Referral, Caregiver Support</v>
      </c>
      <c r="D332" s="15" t="str">
        <v>None</v>
      </c>
      <c r="E332" s="15" t="str">
        <v>None</v>
      </c>
      <c r="F332" s="15" t="str">
        <v>None</v>
      </c>
      <c r="G332" s="15" t="str">
        <v>Cabell</v>
      </c>
      <c r="H332" s="15" t="str">
        <v>*Required - Please Make a Selection*</v>
      </c>
      <c r="I332" s="15" t="str">
        <v>http://www.wvseniorservices.gov/DocumentCenter/ProgramSpecificDocuments/tabid/92/Default.aspx</v>
      </c>
      <c r="U332" s="3"/>
    </row>
    <row r="333" spans="1:21" ht="75" x14ac:dyDescent="0.25">
      <c r="A333" s="15" t="str">
        <v>Cabell County Community Services Organization, Inc.</v>
      </c>
      <c r="B333" s="15" t="str">
        <v xml:space="preserve">OAA Title IIIE National Family Caregiver Support Program </v>
      </c>
      <c r="C333" s="15" t="str">
        <v>Information/Referral, Caregiver Support</v>
      </c>
      <c r="D333" s="15" t="str">
        <v>None</v>
      </c>
      <c r="E333" s="15" t="str">
        <v>None</v>
      </c>
      <c r="F333" s="15" t="str">
        <v>None</v>
      </c>
      <c r="G333" s="15" t="str">
        <v>Cabell</v>
      </c>
      <c r="H333" s="15" t="str">
        <v>*Required - Please Make a Selection*</v>
      </c>
      <c r="I333" s="15" t="str">
        <v>http://www.wvseniorservices.gov/DocumentCenter/ProgramSpecificDocuments/tabid/92/Default.aspx</v>
      </c>
      <c r="U333" s="3"/>
    </row>
    <row r="334" spans="1:21" ht="75" x14ac:dyDescent="0.25">
      <c r="A334" s="15" t="str">
        <v>Cabell County Community Services Organization, Inc.</v>
      </c>
      <c r="B334" s="15" t="str">
        <v xml:space="preserve">OAA Title IIIE National Family Caregiver Support Program </v>
      </c>
      <c r="C334" s="15" t="str">
        <v>Caregiver Support</v>
      </c>
      <c r="D334" s="15" t="str">
        <v>Support group must target unpaid caregivers (who is the service recipient) of an at-risk, frail individual at least sixty (60) years old or an individual of any age with a written diagnosis of Alzheimer’s disease or a related dementia.</v>
      </c>
      <c r="E334" s="15" t="str">
        <v>None</v>
      </c>
      <c r="F334" s="15" t="str">
        <v>Unpaid caregiver</v>
      </c>
      <c r="G334" s="15" t="str">
        <v>Cabell</v>
      </c>
      <c r="H334" s="15" t="str">
        <v>*Required - Please Make a Selection*</v>
      </c>
      <c r="I334" s="15" t="str">
        <v>http://www.wvseniorservices.gov/DocumentCenter/ProgramSpecificDocuments/tabid/92/Default.aspx</v>
      </c>
      <c r="U334" s="3"/>
    </row>
    <row r="335" spans="1:21" ht="75" x14ac:dyDescent="0.25">
      <c r="A335" s="15" t="str">
        <v>Cabell County Community Services Organization, Inc.</v>
      </c>
      <c r="B335" s="15" t="str">
        <v xml:space="preserve">OAA Title IIIE Older Relative Caregivers (Grandparents and Other Elderly Relative Caregivers) </v>
      </c>
      <c r="C335" s="15" t="str">
        <v>Information/Referral, Caregiver Support</v>
      </c>
      <c r="D335" s="15" t="str">
        <v>The older relative caregiver must live with and be the primary unpaid caregiver for a child or an individual with a disability of any age; The older relative caregiver must be related to the individual they provide care for;</v>
      </c>
      <c r="E335" s="15" t="str">
        <v>None</v>
      </c>
      <c r="F335" s="15" t="str">
        <v>None</v>
      </c>
      <c r="G335" s="15" t="str">
        <v>Cabell</v>
      </c>
      <c r="H335" s="15" t="str">
        <v>*Required - Please Make a Selection*</v>
      </c>
      <c r="I335" s="15" t="str">
        <v>http://www.wvseniorservices.gov/DocumentCenter/ProgramSpecificDocuments/tabid/92/Default.aspx</v>
      </c>
      <c r="U335" s="3"/>
    </row>
    <row r="336" spans="1:21" ht="75" x14ac:dyDescent="0.25">
      <c r="A336" s="15" t="str">
        <v>Cabell County Community Services Organization, Inc.</v>
      </c>
      <c r="B336" s="15" t="str">
        <v xml:space="preserve">OAA Title IIIE Older Relative Caregivers (Grandparents and Other Elderly Relative Caregivers) </v>
      </c>
      <c r="C336" s="15" t="str">
        <v>Information/Referral, Caregiver Support</v>
      </c>
      <c r="D336" s="15" t="str">
        <v>The older relative caregiver must live with and be the primary unpaid caregiver for a child or an individual with a disability of any age; The older relative caregiver must be related to the individual they provide care for;</v>
      </c>
      <c r="E336" s="15" t="str">
        <v>None</v>
      </c>
      <c r="F336" s="15" t="str">
        <v>None</v>
      </c>
      <c r="G336" s="15" t="str">
        <v>Cabell</v>
      </c>
      <c r="H336" s="15" t="str">
        <v>*Required - Please Make a Selection*</v>
      </c>
      <c r="I336" s="15" t="str">
        <v>http://www.wvseniorservices.gov/DocumentCenter/ProgramSpecificDocuments/tabid/92/Default.aspx</v>
      </c>
      <c r="U336" s="3"/>
    </row>
    <row r="337" spans="1:21" ht="105" x14ac:dyDescent="0.25">
      <c r="A337" s="15" t="str">
        <v>Cabell County Community Services Organization, Inc.</v>
      </c>
      <c r="B337" s="15" t="str">
        <v xml:space="preserve">OAA Title IIIE Older Relative Caregivers (Grandparents and Other Elderly Relative Caregivers) </v>
      </c>
      <c r="C337" s="15" t="str">
        <v>Caregiver Support</v>
      </c>
      <c r="D337"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37" s="15" t="str">
        <v>None</v>
      </c>
      <c r="F337" s="15" t="str">
        <v>None</v>
      </c>
      <c r="G337" s="15" t="str">
        <v>Cabell</v>
      </c>
      <c r="H337" s="15" t="str">
        <v>*Required - Please Make a Selection*</v>
      </c>
      <c r="I337" s="15" t="str">
        <v>http://www.wvseniorservices.gov/DocumentCenter/ProgramSpecificDocuments/tabid/92/Default.aspx</v>
      </c>
      <c r="U337" s="3"/>
    </row>
    <row r="338" spans="1:21" ht="105" x14ac:dyDescent="0.25">
      <c r="A338" s="15" t="str">
        <v>Coalfield Community Action Partnership, Inc. (Mingo County)</v>
      </c>
      <c r="B338" s="15" t="str">
        <v>FAIR RESPITE CONGREGATE SERVICES (includes LIFE FAIR SERVICES)</v>
      </c>
      <c r="C338" s="15" t="str">
        <v>Respite</v>
      </c>
      <c r="D338" s="15" t="str">
        <v>Care recipient must have a written diagnosis of Alzheimer's disease or a related dementia</v>
      </c>
      <c r="E338"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38" s="15" t="str">
        <v>Caregiver must be unpaid. The fee for FAIR services depends on the income of the person with dementia or, if married, the combined income of the care receiver and spouse.</v>
      </c>
      <c r="G338" s="15" t="str">
        <v>Mingo</v>
      </c>
      <c r="H338" s="15" t="str">
        <v>*Required - Please Make a Selection*</v>
      </c>
      <c r="I338" s="15" t="str">
        <v>http://www.wvseniorservices.gov/HelpatHome/FAIRFamilyAlzheimersInHomeRespite/tabid/75/Default.aspx</v>
      </c>
      <c r="U338" s="3"/>
    </row>
    <row r="339" spans="1:21" ht="105" x14ac:dyDescent="0.25">
      <c r="A339" s="15" t="str">
        <v>Coalfield Community Action Partnership, Inc. (Mingo County)</v>
      </c>
      <c r="B339" s="15" t="str">
        <v>FAIR RESPITE IN-HOME SERVICES (includes LIFE FAIR SERVICES)</v>
      </c>
      <c r="C339" s="15" t="str">
        <v>Respite</v>
      </c>
      <c r="D339" s="15" t="str">
        <v>Care recipient must have a written diagnosis of Alzheimer's disease or a related dementia</v>
      </c>
      <c r="E33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39" s="15" t="str">
        <v>Caregiver must be unpaid. The fee for FAIR services depends on the income of the person with dementia or, if married, the combined income of the care receiver and spouse.</v>
      </c>
      <c r="G339" s="15" t="str">
        <v>Mingo</v>
      </c>
      <c r="H339" s="15" t="str">
        <v>*Required - Please Make a Selection*</v>
      </c>
      <c r="I339" s="15" t="str">
        <v>http://www.wvseniorservices.gov/HelpatHome/FAIRFamilyAlzheimersInHomeRespite/tabid/75/Default.aspx</v>
      </c>
      <c r="U339" s="3"/>
    </row>
    <row r="340" spans="1:21" ht="180" x14ac:dyDescent="0.25">
      <c r="A340" s="15" t="str">
        <v>Coalfield Community Action Partnership, Inc. (Mingo County)</v>
      </c>
      <c r="B340" s="15" t="str">
        <v xml:space="preserve">OAA Title IIIE National Family Caregiver Support Program </v>
      </c>
      <c r="C340" s="15" t="str">
        <v>Respite</v>
      </c>
      <c r="D340" s="15" t="str">
        <v>There must be an unpaid caregiver (who is the service recipient) of an at-risk, frail individual at least sixty (60) years old or an individual of any age with a written diagnosis of Alzheimer’s disease or a related dementia.</v>
      </c>
      <c r="E34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40"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40" s="15" t="str">
        <v>Mingo</v>
      </c>
      <c r="H340" s="15" t="str">
        <v>*Required - Please Make a Selection*</v>
      </c>
      <c r="I340" s="15" t="str">
        <v>http://www.wvseniorservices.gov/DocumentCenter/ProgramSpecificDocuments/tabid/92/Default.aspx</v>
      </c>
      <c r="U340" s="3"/>
    </row>
    <row r="341" spans="1:21" ht="180" x14ac:dyDescent="0.25">
      <c r="A341" s="15" t="str">
        <v>Coalfield Community Action Partnership, Inc. (Mingo County)</v>
      </c>
      <c r="B341" s="15" t="str">
        <v xml:space="preserve">OAA Title IIIE National Family Caregiver Support Program </v>
      </c>
      <c r="C341" s="15" t="str">
        <v>Respite</v>
      </c>
      <c r="D341" s="15" t="str">
        <v>There must be an unpaid caregiver (who is the service recipient) of an at-risk, frail individual at least sixty (60) years old or an individual of any age with a written diagnosis of Alzheimer’s disease or a related dementia.</v>
      </c>
      <c r="E34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41" s="15" t="str">
        <v>In the case of a caregiver service, the income level will be based on the care receiver’s income (the at-risk, frail individual at least sixty (60) years old or an individual of any age with a written diagnosis of Alzheimer’s disease or a related dementia).</v>
      </c>
      <c r="G341" s="15" t="str">
        <v>Mingo</v>
      </c>
      <c r="H341" s="15" t="str">
        <v>*Required - Please Make a Selection*</v>
      </c>
      <c r="I341" s="15" t="str">
        <v>http://www.wvseniorservices.gov/DocumentCenter/ProgramSpecificDocuments/tabid/92/Default.aspx</v>
      </c>
      <c r="U341" s="3"/>
    </row>
    <row r="342" spans="1:21" ht="90" x14ac:dyDescent="0.25">
      <c r="A342" s="15" t="str">
        <v>Coalfield Community Action Partnership, Inc. (Mingo County)</v>
      </c>
      <c r="B342" s="15" t="str">
        <v xml:space="preserve">OAA Title IIIE National Family Caregiver Support Program </v>
      </c>
      <c r="C342" s="15" t="str">
        <v>Training/Education, Caregiver Support</v>
      </c>
      <c r="D342" s="15" t="str">
        <v>There must be an unpaid caregiver (who is the service recipient) of an at-risk, frail individual at least sixty (60) years old or an individual of any age with a written diagnosis of Alzheimer’s disease or a related dementia.</v>
      </c>
      <c r="E342" s="15" t="str">
        <v>None</v>
      </c>
      <c r="F342" s="15" t="str">
        <v>Unpaid caregiver</v>
      </c>
      <c r="G342" s="15" t="str">
        <v>Mingo</v>
      </c>
      <c r="H342" s="15" t="str">
        <v>*Required - Please Make a Selection*</v>
      </c>
      <c r="I342" s="15" t="str">
        <v>http://www.wvseniorservices.gov/DocumentCenter/ProgramSpecificDocuments/tabid/92/Default.aspx</v>
      </c>
      <c r="U342" s="3"/>
    </row>
    <row r="343" spans="1:21" ht="90" x14ac:dyDescent="0.25">
      <c r="A343" s="15" t="str">
        <v>Coalfield Community Action Partnership, Inc. (Mingo County)</v>
      </c>
      <c r="B343" s="15" t="str">
        <v xml:space="preserve">OAA Title IIIE National Family Caregiver Support Program </v>
      </c>
      <c r="C343" s="15" t="str">
        <v>Information/Referral, Caregiver Support</v>
      </c>
      <c r="D343" s="15" t="str">
        <v>None</v>
      </c>
      <c r="E343" s="15" t="str">
        <v>None</v>
      </c>
      <c r="F343" s="15" t="str">
        <v>None</v>
      </c>
      <c r="G343" s="15" t="str">
        <v>Mingo</v>
      </c>
      <c r="H343" s="15" t="str">
        <v>*Required - Please Make a Selection*</v>
      </c>
      <c r="I343" s="15" t="str">
        <v>http://www.wvseniorservices.gov/DocumentCenter/ProgramSpecificDocuments/tabid/92/Default.aspx</v>
      </c>
      <c r="U343" s="3"/>
    </row>
    <row r="344" spans="1:21" ht="90" x14ac:dyDescent="0.25">
      <c r="A344" s="15" t="str">
        <v>Coalfield Community Action Partnership, Inc. (Mingo County)</v>
      </c>
      <c r="B344" s="15" t="str">
        <v xml:space="preserve">OAA Title IIIE National Family Caregiver Support Program </v>
      </c>
      <c r="C344" s="15" t="str">
        <v>Information/Referral, Caregiver Support</v>
      </c>
      <c r="D344" s="15" t="str">
        <v>None</v>
      </c>
      <c r="E344" s="15" t="str">
        <v>None</v>
      </c>
      <c r="F344" s="15" t="str">
        <v>None</v>
      </c>
      <c r="G344" s="15" t="str">
        <v>Mingo</v>
      </c>
      <c r="H344" s="15" t="str">
        <v>*Required - Please Make a Selection*</v>
      </c>
      <c r="I344" s="15" t="str">
        <v>http://www.wvseniorservices.gov/DocumentCenter/ProgramSpecificDocuments/tabid/92/Default.aspx</v>
      </c>
      <c r="U344" s="3"/>
    </row>
    <row r="345" spans="1:21" ht="90" x14ac:dyDescent="0.25">
      <c r="A345" s="15" t="str">
        <v>Coalfield Community Action Partnership, Inc. (Mingo County)</v>
      </c>
      <c r="B345" s="15" t="str">
        <v xml:space="preserve">OAA Title IIIE National Family Caregiver Support Program </v>
      </c>
      <c r="C345" s="15" t="str">
        <v>Caregiver Support</v>
      </c>
      <c r="D345" s="15" t="str">
        <v>Support group must target unpaid caregivers (who is the service recipient) of an at-risk, frail individual at least sixty (60) years old or an individual of any age with a written diagnosis of Alzheimer’s disease or a related dementia.</v>
      </c>
      <c r="E345" s="15" t="str">
        <v>None</v>
      </c>
      <c r="F345" s="15" t="str">
        <v>Unpaid caregiver</v>
      </c>
      <c r="G345" s="15" t="str">
        <v>Mingo</v>
      </c>
      <c r="H345" s="15" t="str">
        <v>*Required - Please Make a Selection*</v>
      </c>
      <c r="I345" s="15" t="str">
        <v>http://www.wvseniorservices.gov/DocumentCenter/ProgramSpecificDocuments/tabid/92/Default.aspx</v>
      </c>
      <c r="U345" s="3"/>
    </row>
    <row r="346" spans="1:21" ht="90" x14ac:dyDescent="0.25">
      <c r="A346" s="15" t="str">
        <v>Coalfield Community Action Partnership, Inc. (Mingo County)</v>
      </c>
      <c r="B346" s="15" t="str">
        <v xml:space="preserve">OAA Title IIIE Older Relative Caregivers (Grandparents and Other Elderly Relative Caregivers) </v>
      </c>
      <c r="C346" s="15" t="str">
        <v>Information/Referral, Caregiver Support</v>
      </c>
      <c r="D346" s="15" t="str">
        <v>The older relative caregiver must live with and be the primary unpaid caregiver for a child or an individual with a disability of any age; The older relative caregiver must be related to the individual they provide care for;</v>
      </c>
      <c r="E346" s="15" t="str">
        <v>None</v>
      </c>
      <c r="F346" s="15" t="str">
        <v>None</v>
      </c>
      <c r="G346" s="15" t="str">
        <v>Mingo</v>
      </c>
      <c r="H346" s="15" t="str">
        <v>*Required - Please Make a Selection*</v>
      </c>
      <c r="I346" s="15" t="str">
        <v>http://www.wvseniorservices.gov/DocumentCenter/ProgramSpecificDocuments/tabid/92/Default.aspx</v>
      </c>
      <c r="U346" s="3"/>
    </row>
    <row r="347" spans="1:21" ht="90" x14ac:dyDescent="0.25">
      <c r="A347" s="15" t="str">
        <v>Coalfield Community Action Partnership, Inc. (Mingo County)</v>
      </c>
      <c r="B347" s="15" t="str">
        <v xml:space="preserve">OAA Title IIIE Older Relative Caregivers (Grandparents and Other Elderly Relative Caregivers) </v>
      </c>
      <c r="C347" s="15" t="str">
        <v>Information/Referral, Caregiver Support</v>
      </c>
      <c r="D347" s="15" t="str">
        <v>The older relative caregiver must live with and be the primary unpaid caregiver for a child or an individual with a disability of any age; The older relative caregiver must be related to the individual they provide care for;</v>
      </c>
      <c r="E347" s="15" t="str">
        <v>None</v>
      </c>
      <c r="F347" s="15" t="str">
        <v>None</v>
      </c>
      <c r="G347" s="15" t="str">
        <v>Mingo</v>
      </c>
      <c r="H347" s="15" t="str">
        <v>*Required - Please Make a Selection*</v>
      </c>
      <c r="I347" s="15" t="str">
        <v>http://www.wvseniorservices.gov/DocumentCenter/ProgramSpecificDocuments/tabid/92/Default.aspx</v>
      </c>
      <c r="U347" s="3"/>
    </row>
    <row r="348" spans="1:21" ht="105" x14ac:dyDescent="0.25">
      <c r="A348" s="15" t="str">
        <v>Coalfield Community Action Partnership, Inc. (Mingo County)</v>
      </c>
      <c r="B348" s="15" t="str">
        <v xml:space="preserve">OAA Title IIIE Older Relative Caregivers (Grandparents and Other Elderly Relative Caregivers) </v>
      </c>
      <c r="C348" s="15" t="str">
        <v>Caregiver Support</v>
      </c>
      <c r="D348"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48" s="15" t="str">
        <v>None</v>
      </c>
      <c r="F348" s="15" t="str">
        <v>None</v>
      </c>
      <c r="G348" s="15" t="str">
        <v>Mingo</v>
      </c>
      <c r="H348" s="15" t="str">
        <v>*Required - Please Make a Selection*</v>
      </c>
      <c r="I348" s="15" t="str">
        <v>http://www.wvseniorservices.gov/DocumentCenter/ProgramSpecificDocuments/tabid/92/Default.aspx</v>
      </c>
      <c r="U348" s="3"/>
    </row>
    <row r="349" spans="1:21" ht="105" x14ac:dyDescent="0.25">
      <c r="A349" s="15" t="str">
        <v>Jackson County Commission on Aging, Inc.</v>
      </c>
      <c r="B349" s="15" t="str">
        <v>FAIR RESPITE CONGREGATE SERVICES (includes LIFE FAIR SERVICES)</v>
      </c>
      <c r="C349" s="15" t="str">
        <v>Respite</v>
      </c>
      <c r="D349" s="15" t="str">
        <v>Care recipient must have a written diagnosis of Alzheimer's disease or a related dementia</v>
      </c>
      <c r="E349"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49" s="15" t="str">
        <v>Caregiver must be unpaid. The fee for FAIR services depends on the income of the person with dementia or, if married, the combined income of the care receiver and spouse.</v>
      </c>
      <c r="G349" s="15" t="str">
        <v>Jackson</v>
      </c>
      <c r="H349" s="15" t="str">
        <v>*Required - Please Make a Selection*</v>
      </c>
      <c r="I349" s="15" t="str">
        <v>http://www.wvseniorservices.gov/HelpatHome/FAIRFamilyAlzheimersInHomeRespite/tabid/75/Default.aspx</v>
      </c>
      <c r="U349" s="3"/>
    </row>
    <row r="350" spans="1:21" ht="105" x14ac:dyDescent="0.25">
      <c r="A350" s="15" t="str">
        <v>Jackson County Commission on Aging, Inc.</v>
      </c>
      <c r="B350" s="15" t="str">
        <v>FAIR RESPITE IN-HOME SERVICES (includes LIFE FAIR SERVICES)</v>
      </c>
      <c r="C350" s="15" t="str">
        <v>Respite</v>
      </c>
      <c r="D350" s="15" t="str">
        <v>Care recipient must have a written diagnosis of Alzheimer's disease or a related dementia</v>
      </c>
      <c r="E350"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50" s="15" t="str">
        <v>Caregiver must be unpaid. The fee for FAIR services depends on the income of the person with dementia or, if married, the combined income of the care receiver and spouse.</v>
      </c>
      <c r="G350" s="15" t="str">
        <v>Jackson</v>
      </c>
      <c r="H350" s="15" t="str">
        <v>*Required - Please Make a Selection*</v>
      </c>
      <c r="I350" s="15" t="str">
        <v>http://www.wvseniorservices.gov/HelpatHome/FAIRFamilyAlzheimersInHomeRespite/tabid/75/Default.aspx</v>
      </c>
      <c r="U350" s="3"/>
    </row>
    <row r="351" spans="1:21" ht="180" x14ac:dyDescent="0.25">
      <c r="A351" s="15" t="str">
        <v>Jackson County Commission on Aging, Inc.</v>
      </c>
      <c r="B351" s="15" t="str">
        <v xml:space="preserve">OAA Title IIIE National Family Caregiver Support Program </v>
      </c>
      <c r="C351" s="15" t="str">
        <v>Respite</v>
      </c>
      <c r="D351" s="15" t="str">
        <v>There must be an unpaid caregiver (who is the service recipient) of an at-risk, frail individual at least sixty (60) years old or an individual of any age with a written diagnosis of Alzheimer’s disease or a related dementia.</v>
      </c>
      <c r="E35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51"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51" s="15" t="str">
        <v>Jackson</v>
      </c>
      <c r="H351" s="15" t="str">
        <v>*Required - Please Make a Selection*</v>
      </c>
      <c r="I351" s="15" t="str">
        <v>http://www.wvseniorservices.gov/DocumentCenter/ProgramSpecificDocuments/tabid/92/Default.aspx</v>
      </c>
      <c r="U351" s="3"/>
    </row>
    <row r="352" spans="1:21" ht="180" x14ac:dyDescent="0.25">
      <c r="A352" s="15" t="str">
        <v>Jackson County Commission on Aging, Inc.</v>
      </c>
      <c r="B352" s="15" t="str">
        <v xml:space="preserve">OAA Title IIIE National Family Caregiver Support Program </v>
      </c>
      <c r="C352" s="15" t="str">
        <v>Respite</v>
      </c>
      <c r="D352" s="15" t="str">
        <v>There must be an unpaid caregiver (who is the service recipient) of an at-risk, frail individual at least sixty (60) years old or an individual of any age with a written diagnosis of Alzheimer’s disease or a related dementia.</v>
      </c>
      <c r="E35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52" s="15" t="str">
        <v>In the case of a caregiver service, the income level will be based on the care receiver’s income (the at-risk, frail individual at least sixty (60) years old or an individual of any age with a written diagnosis of Alzheimer’s disease or a related dementia).</v>
      </c>
      <c r="G352" s="15" t="str">
        <v>Jackson</v>
      </c>
      <c r="H352" s="15" t="str">
        <v>*Required - Please Make a Selection*</v>
      </c>
      <c r="I352" s="15" t="str">
        <v>http://www.wvseniorservices.gov/DocumentCenter/ProgramSpecificDocuments/tabid/92/Default.aspx</v>
      </c>
      <c r="U352" s="3"/>
    </row>
    <row r="353" spans="1:21" ht="75" x14ac:dyDescent="0.25">
      <c r="A353" s="15" t="str">
        <v>Jackson County Commission on Aging, Inc.</v>
      </c>
      <c r="B353" s="15" t="str">
        <v xml:space="preserve">OAA Title IIIE National Family Caregiver Support Program </v>
      </c>
      <c r="C353" s="15" t="str">
        <v>Training/Education, Caregiver Support</v>
      </c>
      <c r="D353" s="15" t="str">
        <v>There must be an unpaid caregiver (who is the service recipient) of an at-risk, frail individual at least sixty (60) years old or an individual of any age with a written diagnosis of Alzheimer’s disease or a related dementia.</v>
      </c>
      <c r="E353" s="15" t="str">
        <v>None</v>
      </c>
      <c r="F353" s="15" t="str">
        <v>Unpaid caregiver</v>
      </c>
      <c r="G353" s="15" t="str">
        <v>Jackson</v>
      </c>
      <c r="H353" s="15" t="str">
        <v>*Required - Please Make a Selection*</v>
      </c>
      <c r="I353" s="15" t="str">
        <v>http://www.wvseniorservices.gov/DocumentCenter/ProgramSpecificDocuments/tabid/92/Default.aspx</v>
      </c>
      <c r="U353" s="3"/>
    </row>
    <row r="354" spans="1:21" ht="45" x14ac:dyDescent="0.25">
      <c r="A354" s="15" t="str">
        <v>Jackson County Commission on Aging, Inc.</v>
      </c>
      <c r="B354" s="15" t="str">
        <v xml:space="preserve">OAA Title IIIE National Family Caregiver Support Program </v>
      </c>
      <c r="C354" s="15" t="str">
        <v>Information/Referral, Caregiver Support</v>
      </c>
      <c r="D354" s="15" t="str">
        <v>None</v>
      </c>
      <c r="E354" s="15" t="str">
        <v>None</v>
      </c>
      <c r="F354" s="15" t="str">
        <v>None</v>
      </c>
      <c r="G354" s="15" t="str">
        <v>Jackson</v>
      </c>
      <c r="H354" s="15" t="str">
        <v>*Required - Please Make a Selection*</v>
      </c>
      <c r="I354" s="15" t="str">
        <v>http://www.wvseniorservices.gov/DocumentCenter/ProgramSpecificDocuments/tabid/92/Default.aspx</v>
      </c>
      <c r="U354" s="3"/>
    </row>
    <row r="355" spans="1:21" ht="45" x14ac:dyDescent="0.25">
      <c r="A355" s="15" t="str">
        <v>Jackson County Commission on Aging, Inc.</v>
      </c>
      <c r="B355" s="15" t="str">
        <v xml:space="preserve">OAA Title IIIE National Family Caregiver Support Program </v>
      </c>
      <c r="C355" s="15" t="str">
        <v>Information/Referral, Caregiver Support</v>
      </c>
      <c r="D355" s="15" t="str">
        <v>None</v>
      </c>
      <c r="E355" s="15" t="str">
        <v>None</v>
      </c>
      <c r="F355" s="15" t="str">
        <v>None</v>
      </c>
      <c r="G355" s="15" t="str">
        <v>Jackson</v>
      </c>
      <c r="H355" s="15" t="str">
        <v>*Required - Please Make a Selection*</v>
      </c>
      <c r="I355" s="15" t="str">
        <v>http://www.wvseniorservices.gov/DocumentCenter/ProgramSpecificDocuments/tabid/92/Default.aspx</v>
      </c>
      <c r="U355" s="3"/>
    </row>
    <row r="356" spans="1:21" ht="75" x14ac:dyDescent="0.25">
      <c r="A356" s="15" t="str">
        <v>Jackson County Commission on Aging, Inc.</v>
      </c>
      <c r="B356" s="15" t="str">
        <v xml:space="preserve">OAA Title IIIE National Family Caregiver Support Program </v>
      </c>
      <c r="C356" s="15" t="str">
        <v>Caregiver Support</v>
      </c>
      <c r="D356" s="15" t="str">
        <v>Support group must target unpaid caregivers (who is the service recipient) of an at-risk, frail individual at least sixty (60) years old or an individual of any age with a written diagnosis of Alzheimer’s disease or a related dementia.</v>
      </c>
      <c r="E356" s="15" t="str">
        <v>None</v>
      </c>
      <c r="F356" s="15" t="str">
        <v>Unpaid caregiver</v>
      </c>
      <c r="G356" s="15" t="str">
        <v>Jackson</v>
      </c>
      <c r="H356" s="15" t="str">
        <v>*Required - Please Make a Selection*</v>
      </c>
      <c r="I356" s="15" t="str">
        <v>http://www.wvseniorservices.gov/DocumentCenter/ProgramSpecificDocuments/tabid/92/Default.aspx</v>
      </c>
      <c r="U356" s="3"/>
    </row>
    <row r="357" spans="1:21" ht="75" x14ac:dyDescent="0.25">
      <c r="A357" s="15" t="str">
        <v>Jackson County Commission on Aging, Inc.</v>
      </c>
      <c r="B357" s="15" t="str">
        <v xml:space="preserve">OAA Title IIIE Older Relative Caregivers (Grandparents and Other Elderly Relative Caregivers) </v>
      </c>
      <c r="C357" s="15" t="str">
        <v>Information/Referral, Caregiver Support</v>
      </c>
      <c r="D357" s="15" t="str">
        <v>The older relative caregiver must live with and be the primary unpaid caregiver for a child or an individual with a disability of any age; The older relative caregiver must be related to the individual they provide care for;</v>
      </c>
      <c r="E357" s="15" t="str">
        <v>None</v>
      </c>
      <c r="F357" s="15" t="str">
        <v>None</v>
      </c>
      <c r="G357" s="15" t="str">
        <v>Jackson</v>
      </c>
      <c r="H357" s="15" t="str">
        <v>*Required - Please Make a Selection*</v>
      </c>
      <c r="I357" s="15" t="str">
        <v>http://www.wvseniorservices.gov/DocumentCenter/ProgramSpecificDocuments/tabid/92/Default.aspx</v>
      </c>
      <c r="U357" s="3"/>
    </row>
    <row r="358" spans="1:21" ht="75" x14ac:dyDescent="0.25">
      <c r="A358" s="15" t="str">
        <v>Jackson County Commission on Aging, Inc.</v>
      </c>
      <c r="B358" s="15" t="str">
        <v xml:space="preserve">OAA Title IIIE Older Relative Caregivers (Grandparents and Other Elderly Relative Caregivers) </v>
      </c>
      <c r="C358" s="15" t="str">
        <v>Information/Referral, Caregiver Support</v>
      </c>
      <c r="D358" s="15" t="str">
        <v>The older relative caregiver must live with and be the primary unpaid caregiver for a child or an individual with a disability of any age; The older relative caregiver must be related to the individual they provide care for;</v>
      </c>
      <c r="E358" s="15" t="str">
        <v>None</v>
      </c>
      <c r="F358" s="15" t="str">
        <v>None</v>
      </c>
      <c r="G358" s="15" t="str">
        <v>Jackson</v>
      </c>
      <c r="H358" s="15" t="str">
        <v>*Required - Please Make a Selection*</v>
      </c>
      <c r="I358" s="15" t="str">
        <v>http://www.wvseniorservices.gov/DocumentCenter/ProgramSpecificDocuments/tabid/92/Default.aspx</v>
      </c>
      <c r="U358" s="3"/>
    </row>
    <row r="359" spans="1:21" ht="105" x14ac:dyDescent="0.25">
      <c r="A359" s="15" t="str">
        <v>Jackson County Commission on Aging, Inc.</v>
      </c>
      <c r="B359" s="15" t="str">
        <v xml:space="preserve">OAA Title IIIE Older Relative Caregivers (Grandparents and Other Elderly Relative Caregivers) </v>
      </c>
      <c r="C359" s="15" t="str">
        <v>Caregiver Support</v>
      </c>
      <c r="D359"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59" s="15" t="str">
        <v>None</v>
      </c>
      <c r="F359" s="15" t="str">
        <v>None</v>
      </c>
      <c r="G359" s="15" t="str">
        <v>Jackson</v>
      </c>
      <c r="H359" s="15" t="str">
        <v>*Required - Please Make a Selection*</v>
      </c>
      <c r="I359" s="15" t="str">
        <v>http://www.wvseniorservices.gov/DocumentCenter/ProgramSpecificDocuments/tabid/92/Default.aspx</v>
      </c>
      <c r="U359" s="3"/>
    </row>
    <row r="360" spans="1:21" ht="105" x14ac:dyDescent="0.25">
      <c r="A360" s="15" t="str">
        <v>Kanawha Valley Senior Services</v>
      </c>
      <c r="B360" s="15" t="str">
        <v>FAIR RESPITE CONGREGATE SERVICES (includes LIFE FAIR SERVICES)</v>
      </c>
      <c r="C360" s="15" t="str">
        <v>Respite</v>
      </c>
      <c r="D360" s="15" t="str">
        <v>Care recipient must have a written diagnosis of Alzheimer's disease or a related dementia</v>
      </c>
      <c r="E360"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60" s="15" t="str">
        <v>Caregiver must be unpaid. The fee for FAIR services depends on the income of the person with dementia or, if married, the combined income of the care receiver and spouse.</v>
      </c>
      <c r="G360" s="15" t="str">
        <v>Kanawha</v>
      </c>
      <c r="H360" s="15" t="str">
        <v>*Required - Please Make a Selection*</v>
      </c>
      <c r="I360" s="15" t="str">
        <v>http://www.wvseniorservices.gov/HelpatHome/FAIRFamilyAlzheimersInHomeRespite/tabid/75/Default.aspx</v>
      </c>
      <c r="U360" s="3"/>
    </row>
    <row r="361" spans="1:21" ht="105" x14ac:dyDescent="0.25">
      <c r="A361" s="15" t="str">
        <v>Kanawha Valley Senior Services</v>
      </c>
      <c r="B361" s="15" t="str">
        <v>FAIR RESPITE IN-HOME SERVICES (includes LIFE FAIR SERVICES)</v>
      </c>
      <c r="C361" s="15" t="str">
        <v>Respite</v>
      </c>
      <c r="D361" s="15" t="str">
        <v>Care recipient must have a written diagnosis of Alzheimer's disease or a related dementia</v>
      </c>
      <c r="E36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61" s="15" t="str">
        <v>Caregiver must be unpaid. The fee for FAIR services depends on the income of the person with dementia or, if married, the combined income of the care receiver and spouse.</v>
      </c>
      <c r="G361" s="15" t="str">
        <v>Kanawha</v>
      </c>
      <c r="H361" s="15" t="str">
        <v>*Required - Please Make a Selection*</v>
      </c>
      <c r="I361" s="15" t="str">
        <v>http://www.wvseniorservices.gov/HelpatHome/FAIRFamilyAlzheimersInHomeRespite/tabid/75/Default.aspx</v>
      </c>
      <c r="U361" s="3"/>
    </row>
    <row r="362" spans="1:21" ht="180" x14ac:dyDescent="0.25">
      <c r="A362" s="15" t="str">
        <v>Kanawha Valley Senior Services</v>
      </c>
      <c r="B362" s="15" t="str">
        <v xml:space="preserve">OAA Title IIIE National Family Caregiver Support Program </v>
      </c>
      <c r="C362" s="15" t="str">
        <v>Respite</v>
      </c>
      <c r="D362" s="15" t="str">
        <v>There must be an unpaid caregiver (who is the service recipient) of an at-risk, frail individual at least sixty (60) years old or an individual of any age with a written diagnosis of Alzheimer’s disease or a related dementia.</v>
      </c>
      <c r="E36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62"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62" s="15" t="str">
        <v>Kanawha</v>
      </c>
      <c r="H362" s="15" t="str">
        <v>*Required - Please Make a Selection*</v>
      </c>
      <c r="I362" s="15" t="str">
        <v>http://www.wvseniorservices.gov/DocumentCenter/ProgramSpecificDocuments/tabid/92/Default.aspx</v>
      </c>
      <c r="U362" s="3"/>
    </row>
    <row r="363" spans="1:21" ht="180" x14ac:dyDescent="0.25">
      <c r="A363" s="15" t="str">
        <v>Kanawha Valley Senior Services</v>
      </c>
      <c r="B363" s="15" t="str">
        <v xml:space="preserve">OAA Title IIIE National Family Caregiver Support Program </v>
      </c>
      <c r="C363" s="15" t="str">
        <v>Respite</v>
      </c>
      <c r="D363" s="15" t="str">
        <v>There must be an unpaid caregiver (who is the service recipient) of an at-risk, frail individual at least sixty (60) years old or an individual of any age with a written diagnosis of Alzheimer’s disease or a related dementia.</v>
      </c>
      <c r="E36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63" s="15" t="str">
        <v>In the case of a caregiver service, the income level will be based on the care receiver’s income (the at-risk, frail individual at least sixty (60) years old or an individual of any age with a written diagnosis of Alzheimer’s disease or a related dementia).</v>
      </c>
      <c r="G363" s="15" t="str">
        <v>Kanawha</v>
      </c>
      <c r="H363" s="15" t="str">
        <v>*Required - Please Make a Selection*</v>
      </c>
      <c r="I363" s="15" t="str">
        <v>http://www.wvseniorservices.gov/DocumentCenter/ProgramSpecificDocuments/tabid/92/Default.aspx</v>
      </c>
      <c r="U363" s="3"/>
    </row>
    <row r="364" spans="1:21" ht="75" x14ac:dyDescent="0.25">
      <c r="A364" s="15" t="str">
        <v>Kanawha Valley Senior Services</v>
      </c>
      <c r="B364" s="15" t="str">
        <v xml:space="preserve">OAA Title IIIE National Family Caregiver Support Program </v>
      </c>
      <c r="C364" s="15" t="str">
        <v>Training/Education, Caregiver Support</v>
      </c>
      <c r="D364" s="15" t="str">
        <v>There must be an unpaid caregiver (who is the service recipient) of an at-risk, frail individual at least sixty (60) years old or an individual of any age with a written diagnosis of Alzheimer’s disease or a related dementia.</v>
      </c>
      <c r="E364" s="15" t="str">
        <v>None</v>
      </c>
      <c r="F364" s="15" t="str">
        <v>Unpaid caregiver</v>
      </c>
      <c r="G364" s="15" t="str">
        <v>Kanawha</v>
      </c>
      <c r="H364" s="15" t="str">
        <v>*Required - Please Make a Selection*</v>
      </c>
      <c r="I364" s="15" t="str">
        <v>http://www.wvseniorservices.gov/DocumentCenter/ProgramSpecificDocuments/tabid/92/Default.aspx</v>
      </c>
      <c r="U364" s="3"/>
    </row>
    <row r="365" spans="1:21" ht="45" x14ac:dyDescent="0.25">
      <c r="A365" s="15" t="str">
        <v>Kanawha Valley Senior Services</v>
      </c>
      <c r="B365" s="15" t="str">
        <v xml:space="preserve">OAA Title IIIE National Family Caregiver Support Program </v>
      </c>
      <c r="C365" s="15" t="str">
        <v>Information/Referral, Caregiver Support</v>
      </c>
      <c r="D365" s="15" t="str">
        <v>None</v>
      </c>
      <c r="E365" s="15" t="str">
        <v>None</v>
      </c>
      <c r="F365" s="15" t="str">
        <v>None</v>
      </c>
      <c r="G365" s="15" t="str">
        <v>Kanawha</v>
      </c>
      <c r="H365" s="15" t="str">
        <v>*Required - Please Make a Selection*</v>
      </c>
      <c r="I365" s="15" t="str">
        <v>http://www.wvseniorservices.gov/DocumentCenter/ProgramSpecificDocuments/tabid/92/Default.aspx</v>
      </c>
      <c r="U365" s="3"/>
    </row>
    <row r="366" spans="1:21" ht="45" x14ac:dyDescent="0.25">
      <c r="A366" s="15" t="str">
        <v>Kanawha Valley Senior Services</v>
      </c>
      <c r="B366" s="15" t="str">
        <v xml:space="preserve">OAA Title IIIE National Family Caregiver Support Program </v>
      </c>
      <c r="C366" s="15" t="str">
        <v>Information/Referral, Caregiver Support</v>
      </c>
      <c r="D366" s="15" t="str">
        <v>None</v>
      </c>
      <c r="E366" s="15" t="str">
        <v>None</v>
      </c>
      <c r="F366" s="15" t="str">
        <v>None</v>
      </c>
      <c r="G366" s="15" t="str">
        <v>Kanawha</v>
      </c>
      <c r="H366" s="15" t="str">
        <v>*Required - Please Make a Selection*</v>
      </c>
      <c r="I366" s="15" t="str">
        <v>http://www.wvseniorservices.gov/DocumentCenter/ProgramSpecificDocuments/tabid/92/Default.aspx</v>
      </c>
      <c r="U366" s="3"/>
    </row>
    <row r="367" spans="1:21" ht="75" x14ac:dyDescent="0.25">
      <c r="A367" s="15" t="str">
        <v>Kanawha Valley Senior Services</v>
      </c>
      <c r="B367" s="15" t="str">
        <v xml:space="preserve">OAA Title IIIE National Family Caregiver Support Program </v>
      </c>
      <c r="C367" s="15" t="str">
        <v>Caregiver Support</v>
      </c>
      <c r="D367" s="15" t="str">
        <v>Support group must target unpaid caregivers (who is the service recipient) of an at-risk, frail individual at least sixty (60) years old or an individual of any age with a written diagnosis of Alzheimer’s disease or a related dementia.</v>
      </c>
      <c r="E367" s="15" t="str">
        <v>None</v>
      </c>
      <c r="F367" s="15" t="str">
        <v>Unpaid caregiver</v>
      </c>
      <c r="G367" s="15" t="str">
        <v>Kanawha</v>
      </c>
      <c r="H367" s="15" t="str">
        <v>*Required - Please Make a Selection*</v>
      </c>
      <c r="I367" s="15" t="str">
        <v>http://www.wvseniorservices.gov/DocumentCenter/ProgramSpecificDocuments/tabid/92/Default.aspx</v>
      </c>
      <c r="U367" s="3"/>
    </row>
    <row r="368" spans="1:21" ht="75" x14ac:dyDescent="0.25">
      <c r="A368" s="15" t="str">
        <v>Kanawha Valley Senior Services</v>
      </c>
      <c r="B368" s="15" t="str">
        <v xml:space="preserve">OAA Title IIIE Older Relative Caregivers (Grandparents and Other Elderly Relative Caregivers) </v>
      </c>
      <c r="C368" s="15" t="str">
        <v>Information/Referral, Caregiver Support</v>
      </c>
      <c r="D368" s="15" t="str">
        <v>The older relative caregiver must live with and be the primary unpaid caregiver for a child or an individual with a disability of any age; The older relative caregiver must be related to the individual they provide care for;</v>
      </c>
      <c r="E368" s="15" t="str">
        <v>None</v>
      </c>
      <c r="F368" s="15" t="str">
        <v>None</v>
      </c>
      <c r="G368" s="15" t="str">
        <v>Kanawha</v>
      </c>
      <c r="H368" s="15" t="str">
        <v>*Required - Please Make a Selection*</v>
      </c>
      <c r="I368" s="15" t="str">
        <v>http://www.wvseniorservices.gov/DocumentCenter/ProgramSpecificDocuments/tabid/92/Default.aspx</v>
      </c>
      <c r="U368" s="3"/>
    </row>
    <row r="369" spans="1:21" ht="75" x14ac:dyDescent="0.25">
      <c r="A369" s="15" t="str">
        <v>Kanawha Valley Senior Services</v>
      </c>
      <c r="B369" s="15" t="str">
        <v xml:space="preserve">OAA Title IIIE Older Relative Caregivers (Grandparents and Other Elderly Relative Caregivers) </v>
      </c>
      <c r="C369" s="15" t="str">
        <v>Information/Referral, Caregiver Support</v>
      </c>
      <c r="D369" s="15" t="str">
        <v>The older relative caregiver must live with and be the primary unpaid caregiver for a child or an individual with a disability of any age; The older relative caregiver must be related to the individual they provide care for;</v>
      </c>
      <c r="E369" s="15" t="str">
        <v>None</v>
      </c>
      <c r="F369" s="15" t="str">
        <v>None</v>
      </c>
      <c r="G369" s="15" t="str">
        <v>Kanawha</v>
      </c>
      <c r="H369" s="15" t="str">
        <v>*Required - Please Make a Selection*</v>
      </c>
      <c r="I369" s="15" t="str">
        <v>http://www.wvseniorservices.gov/DocumentCenter/ProgramSpecificDocuments/tabid/92/Default.aspx</v>
      </c>
      <c r="U369" s="3"/>
    </row>
    <row r="370" spans="1:21" ht="105" x14ac:dyDescent="0.25">
      <c r="A370" s="15" t="str">
        <v>Kanawha Valley Senior Services</v>
      </c>
      <c r="B370" s="15" t="str">
        <v xml:space="preserve">OAA Title IIIE Older Relative Caregivers (Grandparents and Other Elderly Relative Caregivers) </v>
      </c>
      <c r="C370" s="15" t="str">
        <v>Caregiver Support</v>
      </c>
      <c r="D370"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70" s="15" t="str">
        <v>None</v>
      </c>
      <c r="F370" s="15" t="str">
        <v>None</v>
      </c>
      <c r="G370" s="15" t="str">
        <v>Kanawha</v>
      </c>
      <c r="H370" s="15" t="str">
        <v>*Required - Please Make a Selection*</v>
      </c>
      <c r="I370" s="15" t="str">
        <v>http://www.wvseniorservices.gov/DocumentCenter/ProgramSpecificDocuments/tabid/92/Default.aspx</v>
      </c>
      <c r="U370" s="3"/>
    </row>
    <row r="371" spans="1:21" ht="105" x14ac:dyDescent="0.25">
      <c r="A371" s="15" t="str">
        <v>Lincoln County Opportunity Co., Inc.</v>
      </c>
      <c r="B371" s="15" t="str">
        <v>FAIR RESPITE CONGREGATE SERVICES (includes LIFE FAIR SERVICES)</v>
      </c>
      <c r="C371" s="15" t="str">
        <v>Respite</v>
      </c>
      <c r="D371" s="15" t="str">
        <v>Care recipient must have a written diagnosis of Alzheimer's disease or a related dementia</v>
      </c>
      <c r="E371"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71" s="15" t="str">
        <v>Caregiver must be unpaid. The fee for FAIR services depends on the income of the person with dementia or, if married, the combined income of the care receiver and spouse.</v>
      </c>
      <c r="G371" s="15" t="str">
        <v>Lincoln</v>
      </c>
      <c r="H371" s="15" t="str">
        <v>*Required - Please Make a Selection*</v>
      </c>
      <c r="I371" s="15" t="str">
        <v>http://www.wvseniorservices.gov/HelpatHome/FAIRFamilyAlzheimersInHomeRespite/tabid/75/Default.aspx</v>
      </c>
      <c r="U371" s="3"/>
    </row>
    <row r="372" spans="1:21" ht="105" x14ac:dyDescent="0.25">
      <c r="A372" s="15" t="str">
        <v>Lincoln County Opportunity Co., Inc.</v>
      </c>
      <c r="B372" s="15" t="str">
        <v>FAIR RESPITE IN-HOME SERVICES (includes LIFE FAIR SERVICES)</v>
      </c>
      <c r="C372" s="15" t="str">
        <v>Respite</v>
      </c>
      <c r="D372" s="15" t="str">
        <v>Care recipient must have a written diagnosis of Alzheimer's disease or a related dementia</v>
      </c>
      <c r="E37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72" s="15" t="str">
        <v>Caregiver must be unpaid. The fee for FAIR services depends on the income of the person with dementia or, if married, the combined income of the care receiver and spouse.</v>
      </c>
      <c r="G372" s="15" t="str">
        <v>Lincoln</v>
      </c>
      <c r="H372" s="15" t="str">
        <v>*Required - Please Make a Selection*</v>
      </c>
      <c r="I372" s="15" t="str">
        <v>http://www.wvseniorservices.gov/HelpatHome/FAIRFamilyAlzheimersInHomeRespite/tabid/75/Default.aspx</v>
      </c>
      <c r="U372" s="3"/>
    </row>
    <row r="373" spans="1:21" ht="180" x14ac:dyDescent="0.25">
      <c r="A373" s="15" t="str">
        <v>Lincoln County Opportunity Co., Inc.</v>
      </c>
      <c r="B373" s="15" t="str">
        <v xml:space="preserve">OAA Title IIIE National Family Caregiver Support Program </v>
      </c>
      <c r="C373" s="15" t="str">
        <v>Respite</v>
      </c>
      <c r="D373" s="15" t="str">
        <v>There must be an unpaid caregiver (who is the service recipient) of an at-risk, frail individual at least sixty (60) years old or an individual of any age with a written diagnosis of Alzheimer’s disease or a related dementia.</v>
      </c>
      <c r="E37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73"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73" s="15" t="str">
        <v>Lincoln</v>
      </c>
      <c r="H373" s="15" t="str">
        <v>*Required - Please Make a Selection*</v>
      </c>
      <c r="I373" s="15" t="str">
        <v>http://www.wvseniorservices.gov/DocumentCenter/ProgramSpecificDocuments/tabid/92/Default.aspx</v>
      </c>
      <c r="U373" s="3"/>
    </row>
    <row r="374" spans="1:21" ht="180" x14ac:dyDescent="0.25">
      <c r="A374" s="15" t="str">
        <v>Lincoln County Opportunity Co., Inc.</v>
      </c>
      <c r="B374" s="15" t="str">
        <v xml:space="preserve">OAA Title IIIE National Family Caregiver Support Program </v>
      </c>
      <c r="C374" s="15" t="str">
        <v>Respite</v>
      </c>
      <c r="D374" s="15" t="str">
        <v>There must be an unpaid caregiver (who is the service recipient) of an at-risk, frail individual at least sixty (60) years old or an individual of any age with a written diagnosis of Alzheimer’s disease or a related dementia.</v>
      </c>
      <c r="E37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74" s="15" t="str">
        <v>In the case of a caregiver service, the income level will be based on the care receiver’s income (the at-risk, frail individual at least sixty (60) years old or an individual of any age with a written diagnosis of Alzheimer’s disease or a related dementia).</v>
      </c>
      <c r="G374" s="15" t="str">
        <v>Lincoln</v>
      </c>
      <c r="H374" s="15" t="str">
        <v>*Required - Please Make a Selection*</v>
      </c>
      <c r="I374" s="15" t="str">
        <v>http://www.wvseniorservices.gov/DocumentCenter/ProgramSpecificDocuments/tabid/92/Default.aspx</v>
      </c>
      <c r="U374" s="3"/>
    </row>
    <row r="375" spans="1:21" ht="75" x14ac:dyDescent="0.25">
      <c r="A375" s="15" t="str">
        <v>Lincoln County Opportunity Co., Inc.</v>
      </c>
      <c r="B375" s="15" t="str">
        <v xml:space="preserve">OAA Title IIIE National Family Caregiver Support Program </v>
      </c>
      <c r="C375" s="15" t="str">
        <v>Training/Education, Caregiver Support</v>
      </c>
      <c r="D375" s="15" t="str">
        <v>There must be an unpaid caregiver (who is the service recipient) of an at-risk, frail individual at least sixty (60) years old or an individual of any age with a written diagnosis of Alzheimer’s disease or a related dementia.</v>
      </c>
      <c r="E375" s="15" t="str">
        <v>None</v>
      </c>
      <c r="F375" s="15" t="str">
        <v>Unpaid caregiver</v>
      </c>
      <c r="G375" s="15" t="str">
        <v>Lincoln</v>
      </c>
      <c r="H375" s="15" t="str">
        <v>*Required - Please Make a Selection*</v>
      </c>
      <c r="I375" s="15" t="str">
        <v>http://www.wvseniorservices.gov/DocumentCenter/ProgramSpecificDocuments/tabid/92/Default.aspx</v>
      </c>
      <c r="U375" s="3"/>
    </row>
    <row r="376" spans="1:21" ht="45" x14ac:dyDescent="0.25">
      <c r="A376" s="15" t="str">
        <v>Lincoln County Opportunity Co., Inc.</v>
      </c>
      <c r="B376" s="15" t="str">
        <v xml:space="preserve">OAA Title IIIE National Family Caregiver Support Program </v>
      </c>
      <c r="C376" s="15" t="str">
        <v>Information/Referral, Caregiver Support</v>
      </c>
      <c r="D376" s="15" t="str">
        <v>None</v>
      </c>
      <c r="E376" s="15" t="str">
        <v>None</v>
      </c>
      <c r="F376" s="15" t="str">
        <v>None</v>
      </c>
      <c r="G376" s="15" t="str">
        <v>Lincoln</v>
      </c>
      <c r="H376" s="15" t="str">
        <v>*Required - Please Make a Selection*</v>
      </c>
      <c r="I376" s="15" t="str">
        <v>http://www.wvseniorservices.gov/DocumentCenter/ProgramSpecificDocuments/tabid/92/Default.aspx</v>
      </c>
      <c r="U376" s="3"/>
    </row>
    <row r="377" spans="1:21" ht="45" x14ac:dyDescent="0.25">
      <c r="A377" s="15" t="str">
        <v>Lincoln County Opportunity Co., Inc.</v>
      </c>
      <c r="B377" s="15" t="str">
        <v xml:space="preserve">OAA Title IIIE National Family Caregiver Support Program </v>
      </c>
      <c r="C377" s="15" t="str">
        <v>Information/Referral, Caregiver Support</v>
      </c>
      <c r="D377" s="15" t="str">
        <v>None</v>
      </c>
      <c r="E377" s="15" t="str">
        <v>None</v>
      </c>
      <c r="F377" s="15" t="str">
        <v>None</v>
      </c>
      <c r="G377" s="15" t="str">
        <v>Lincoln</v>
      </c>
      <c r="H377" s="15" t="str">
        <v>*Required - Please Make a Selection*</v>
      </c>
      <c r="I377" s="15" t="str">
        <v>http://www.wvseniorservices.gov/DocumentCenter/ProgramSpecificDocuments/tabid/92/Default.aspx</v>
      </c>
      <c r="U377" s="3"/>
    </row>
    <row r="378" spans="1:21" ht="75" x14ac:dyDescent="0.25">
      <c r="A378" s="15" t="str">
        <v>Lincoln County Opportunity Co., Inc.</v>
      </c>
      <c r="B378" s="15" t="str">
        <v xml:space="preserve">OAA Title IIIE National Family Caregiver Support Program </v>
      </c>
      <c r="C378" s="15" t="str">
        <v>Caregiver Support</v>
      </c>
      <c r="D378" s="15" t="str">
        <v>Support group must target unpaid caregivers (who is the service recipient) of an at-risk, frail individual at least sixty (60) years old or an individual of any age with a written diagnosis of Alzheimer’s disease or a related dementia.</v>
      </c>
      <c r="E378" s="15" t="str">
        <v>None</v>
      </c>
      <c r="F378" s="15" t="str">
        <v>Unpaid caregiver</v>
      </c>
      <c r="G378" s="15" t="str">
        <v>Lincoln</v>
      </c>
      <c r="H378" s="15" t="str">
        <v>*Required - Please Make a Selection*</v>
      </c>
      <c r="I378" s="15" t="str">
        <v>http://www.wvseniorservices.gov/DocumentCenter/ProgramSpecificDocuments/tabid/92/Default.aspx</v>
      </c>
      <c r="U378" s="3"/>
    </row>
    <row r="379" spans="1:21" ht="75" x14ac:dyDescent="0.25">
      <c r="A379" s="15" t="str">
        <v>Lincoln County Opportunity Co., Inc.</v>
      </c>
      <c r="B379" s="15" t="str">
        <v xml:space="preserve">OAA Title IIIE Older Relative Caregivers (Grandparents and Other Elderly Relative Caregivers) </v>
      </c>
      <c r="C379" s="15" t="str">
        <v>Information/Referral, Caregiver Support</v>
      </c>
      <c r="D379" s="15" t="str">
        <v>The older relative caregiver must live with and be the primary unpaid caregiver for a child or an individual with a disability of any age; The older relative caregiver must be related to the individual they provide care for;</v>
      </c>
      <c r="E379" s="15" t="str">
        <v>None</v>
      </c>
      <c r="F379" s="15" t="str">
        <v>None</v>
      </c>
      <c r="G379" s="15" t="str">
        <v>Lincoln</v>
      </c>
      <c r="H379" s="15" t="str">
        <v>*Required - Please Make a Selection*</v>
      </c>
      <c r="I379" s="15" t="str">
        <v>http://www.wvseniorservices.gov/DocumentCenter/ProgramSpecificDocuments/tabid/92/Default.aspx</v>
      </c>
      <c r="U379" s="3"/>
    </row>
    <row r="380" spans="1:21" ht="75" x14ac:dyDescent="0.25">
      <c r="A380" s="15" t="str">
        <v>Lincoln County Opportunity Co., Inc.</v>
      </c>
      <c r="B380" s="15" t="str">
        <v xml:space="preserve">OAA Title IIIE Older Relative Caregivers (Grandparents and Other Elderly Relative Caregivers) </v>
      </c>
      <c r="C380" s="15" t="str">
        <v>Information/Referral, Caregiver Support</v>
      </c>
      <c r="D380" s="15" t="str">
        <v>The older relative caregiver must live with and be the primary unpaid caregiver for a child or an individual with a disability of any age; The older relative caregiver must be related to the individual they provide care for;</v>
      </c>
      <c r="E380" s="15" t="str">
        <v>None</v>
      </c>
      <c r="F380" s="15" t="str">
        <v>None</v>
      </c>
      <c r="G380" s="15" t="str">
        <v>Lincoln</v>
      </c>
      <c r="H380" s="15" t="str">
        <v>*Required - Please Make a Selection*</v>
      </c>
      <c r="I380" s="15" t="str">
        <v>http://www.wvseniorservices.gov/DocumentCenter/ProgramSpecificDocuments/tabid/92/Default.aspx</v>
      </c>
      <c r="U380" s="3"/>
    </row>
    <row r="381" spans="1:21" ht="105" x14ac:dyDescent="0.25">
      <c r="A381" s="15" t="str">
        <v>Lincoln County Opportunity Co., Inc.</v>
      </c>
      <c r="B381" s="15" t="str">
        <v xml:space="preserve">OAA Title IIIE Older Relative Caregivers (Grandparents and Other Elderly Relative Caregivers) </v>
      </c>
      <c r="C381" s="15" t="str">
        <v>Caregiver Support</v>
      </c>
      <c r="D381"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81" s="15" t="str">
        <v>None</v>
      </c>
      <c r="F381" s="15" t="str">
        <v>None</v>
      </c>
      <c r="G381" s="15" t="str">
        <v>Lincoln</v>
      </c>
      <c r="H381" s="15" t="str">
        <v>*Required - Please Make a Selection*</v>
      </c>
      <c r="I381" s="15" t="str">
        <v>http://www.wvseniorservices.gov/DocumentCenter/ProgramSpecificDocuments/tabid/92/Default.aspx</v>
      </c>
      <c r="U381" s="3"/>
    </row>
    <row r="382" spans="1:21" ht="105" x14ac:dyDescent="0.25">
      <c r="A382" s="15" t="str">
        <v>Mason County Action Group, Inc.</v>
      </c>
      <c r="B382" s="15" t="str">
        <v>FAIR RESPITE CONGREGATE SERVICES (includes LIFE FAIR SERVICES)</v>
      </c>
      <c r="C382" s="15" t="str">
        <v>Respite</v>
      </c>
      <c r="D382" s="15" t="str">
        <v>Care recipient must have a written diagnosis of Alzheimer's disease or a related dementia</v>
      </c>
      <c r="E382"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82" s="15" t="str">
        <v>Caregiver must be unpaid. The fee for FAIR services depends on the income of the person with dementia or, if married, the combined income of the care receiver and spouse.</v>
      </c>
      <c r="G382" s="15" t="str">
        <v>Mason</v>
      </c>
      <c r="H382" s="15" t="str">
        <v>*Required - Please Make a Selection*</v>
      </c>
      <c r="I382" s="15" t="str">
        <v>http://www.wvseniorservices.gov/HelpatHome/FAIRFamilyAlzheimersInHomeRespite/tabid/75/Default.aspx</v>
      </c>
      <c r="U382" s="3"/>
    </row>
    <row r="383" spans="1:21" ht="105" x14ac:dyDescent="0.25">
      <c r="A383" s="15" t="str">
        <v>Mason County Action Group, Inc.</v>
      </c>
      <c r="B383" s="15" t="str">
        <v>FAIR RESPITE IN-HOME SERVICES (includes LIFE FAIR SERVICES)</v>
      </c>
      <c r="C383" s="15" t="str">
        <v>Respite</v>
      </c>
      <c r="D383" s="15" t="str">
        <v>Care recipient must have a written diagnosis of Alzheimer's disease or a related dementia</v>
      </c>
      <c r="E38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83" s="15" t="str">
        <v>Caregiver must be unpaid. The fee for FAIR services depends on the income of the person with dementia or, if married, the combined income of the care receiver and spouse.</v>
      </c>
      <c r="G383" s="15" t="str">
        <v>Mason</v>
      </c>
      <c r="H383" s="15" t="str">
        <v>*Required - Please Make a Selection*</v>
      </c>
      <c r="I383" s="15" t="str">
        <v>http://www.wvseniorservices.gov/HelpatHome/FAIRFamilyAlzheimersInHomeRespite/tabid/75/Default.aspx</v>
      </c>
      <c r="U383" s="3"/>
    </row>
    <row r="384" spans="1:21" ht="180" x14ac:dyDescent="0.25">
      <c r="A384" s="15" t="str">
        <v>Mason County Action Group, Inc.</v>
      </c>
      <c r="B384" s="15" t="str">
        <v xml:space="preserve">OAA Title IIIE National Family Caregiver Support Program </v>
      </c>
      <c r="C384" s="15" t="str">
        <v>Respite</v>
      </c>
      <c r="D384" s="15" t="str">
        <v>There must be an unpaid caregiver (who is the service recipient) of an at-risk, frail individual at least sixty (60) years old or an individual of any age with a written diagnosis of Alzheimer’s disease or a related dementia.</v>
      </c>
      <c r="E38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84"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84" s="15" t="str">
        <v>Mason</v>
      </c>
      <c r="H384" s="15" t="str">
        <v>*Required - Please Make a Selection*</v>
      </c>
      <c r="I384" s="15" t="str">
        <v>http://www.wvseniorservices.gov/DocumentCenter/ProgramSpecificDocuments/tabid/92/Default.aspx</v>
      </c>
      <c r="U384" s="3"/>
    </row>
    <row r="385" spans="1:21" ht="180" x14ac:dyDescent="0.25">
      <c r="A385" s="15" t="str">
        <v>Mason County Action Group, Inc.</v>
      </c>
      <c r="B385" s="15" t="str">
        <v xml:space="preserve">OAA Title IIIE National Family Caregiver Support Program </v>
      </c>
      <c r="C385" s="15" t="str">
        <v>Respite</v>
      </c>
      <c r="D385" s="15" t="str">
        <v>There must be an unpaid caregiver (who is the service recipient) of an at-risk, frail individual at least sixty (60) years old or an individual of any age with a written diagnosis of Alzheimer’s disease or a related dementia.</v>
      </c>
      <c r="E38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85" s="15" t="str">
        <v>In the case of a caregiver service, the income level will be based on the care receiver’s income (the at-risk, frail individual at least sixty (60) years old or an individual of any age with a written diagnosis of Alzheimer’s disease or a related dementia).</v>
      </c>
      <c r="G385" s="15" t="str">
        <v>Mason</v>
      </c>
      <c r="H385" s="15" t="str">
        <v>*Required - Please Make a Selection*</v>
      </c>
      <c r="I385" s="15" t="str">
        <v>http://www.wvseniorservices.gov/DocumentCenter/ProgramSpecificDocuments/tabid/92/Default.aspx</v>
      </c>
      <c r="U385" s="3"/>
    </row>
    <row r="386" spans="1:21" ht="75" x14ac:dyDescent="0.25">
      <c r="A386" s="15" t="str">
        <v>Mason County Action Group, Inc.</v>
      </c>
      <c r="B386" s="15" t="str">
        <v xml:space="preserve">OAA Title IIIE National Family Caregiver Support Program </v>
      </c>
      <c r="C386" s="15" t="str">
        <v>Training/Education, Caregiver Support</v>
      </c>
      <c r="D386" s="15" t="str">
        <v>There must be an unpaid caregiver (who is the service recipient) of an at-risk, frail individual at least sixty (60) years old or an individual of any age with a written diagnosis of Alzheimer’s disease or a related dementia.</v>
      </c>
      <c r="E386" s="15" t="str">
        <v>None</v>
      </c>
      <c r="F386" s="15" t="str">
        <v>Unpaid caregiver</v>
      </c>
      <c r="G386" s="15" t="str">
        <v>Mason</v>
      </c>
      <c r="H386" s="15" t="str">
        <v>*Required - Please Make a Selection*</v>
      </c>
      <c r="I386" s="15" t="str">
        <v>http://www.wvseniorservices.gov/DocumentCenter/ProgramSpecificDocuments/tabid/92/Default.aspx</v>
      </c>
      <c r="U386" s="3"/>
    </row>
    <row r="387" spans="1:21" ht="45" x14ac:dyDescent="0.25">
      <c r="A387" s="15" t="str">
        <v>Mason County Action Group, Inc.</v>
      </c>
      <c r="B387" s="15" t="str">
        <v xml:space="preserve">OAA Title IIIE National Family Caregiver Support Program </v>
      </c>
      <c r="C387" s="15" t="str">
        <v>Information/Referral, Caregiver Support</v>
      </c>
      <c r="D387" s="15" t="str">
        <v>None</v>
      </c>
      <c r="E387" s="15" t="str">
        <v>None</v>
      </c>
      <c r="F387" s="15" t="str">
        <v>None</v>
      </c>
      <c r="G387" s="15" t="str">
        <v>Mason</v>
      </c>
      <c r="H387" s="15" t="str">
        <v>*Required - Please Make a Selection*</v>
      </c>
      <c r="I387" s="15" t="str">
        <v>http://www.wvseniorservices.gov/DocumentCenter/ProgramSpecificDocuments/tabid/92/Default.aspx</v>
      </c>
      <c r="U387" s="3"/>
    </row>
    <row r="388" spans="1:21" ht="45" x14ac:dyDescent="0.25">
      <c r="A388" s="15" t="str">
        <v>Mason County Action Group, Inc.</v>
      </c>
      <c r="B388" s="15" t="str">
        <v xml:space="preserve">OAA Title IIIE National Family Caregiver Support Program </v>
      </c>
      <c r="C388" s="15" t="str">
        <v>Information/Referral, Caregiver Support</v>
      </c>
      <c r="D388" s="15" t="str">
        <v>None</v>
      </c>
      <c r="E388" s="15" t="str">
        <v>None</v>
      </c>
      <c r="F388" s="15" t="str">
        <v>None</v>
      </c>
      <c r="G388" s="15" t="str">
        <v>Mason</v>
      </c>
      <c r="H388" s="15" t="str">
        <v>*Required - Please Make a Selection*</v>
      </c>
      <c r="I388" s="15" t="str">
        <v>http://www.wvseniorservices.gov/DocumentCenter/ProgramSpecificDocuments/tabid/92/Default.aspx</v>
      </c>
      <c r="U388" s="3"/>
    </row>
    <row r="389" spans="1:21" ht="75" x14ac:dyDescent="0.25">
      <c r="A389" s="15" t="str">
        <v>Mason County Action Group, Inc.</v>
      </c>
      <c r="B389" s="15" t="str">
        <v xml:space="preserve">OAA Title IIIE National Family Caregiver Support Program </v>
      </c>
      <c r="C389" s="15" t="str">
        <v>Caregiver Support</v>
      </c>
      <c r="D389" s="15" t="str">
        <v>Support group must target unpaid caregivers (who is the service recipient) of an at-risk, frail individual at least sixty (60) years old or an individual of any age with a written diagnosis of Alzheimer’s disease or a related dementia.</v>
      </c>
      <c r="E389" s="15" t="str">
        <v>None</v>
      </c>
      <c r="F389" s="15" t="str">
        <v>Unpaid caregiver</v>
      </c>
      <c r="G389" s="15" t="str">
        <v>Mason</v>
      </c>
      <c r="H389" s="15" t="str">
        <v>*Required - Please Make a Selection*</v>
      </c>
      <c r="I389" s="15" t="str">
        <v>http://www.wvseniorservices.gov/DocumentCenter/ProgramSpecificDocuments/tabid/92/Default.aspx</v>
      </c>
      <c r="U389" s="3"/>
    </row>
    <row r="390" spans="1:21" ht="75" x14ac:dyDescent="0.25">
      <c r="A390" s="15" t="str">
        <v>Mason County Action Group, Inc.</v>
      </c>
      <c r="B390" s="15" t="str">
        <v xml:space="preserve">OAA Title IIIE Older Relative Caregivers (Grandparents and Other Elderly Relative Caregivers) </v>
      </c>
      <c r="C390" s="15" t="str">
        <v>Information/Referral, Caregiver Support</v>
      </c>
      <c r="D390" s="15" t="str">
        <v>The older relative caregiver must live with and be the primary unpaid caregiver for a child or an individual with a disability of any age; The older relative caregiver must be related to the individual they provide care for;</v>
      </c>
      <c r="E390" s="15" t="str">
        <v>None</v>
      </c>
      <c r="F390" s="15" t="str">
        <v>None</v>
      </c>
      <c r="G390" s="15" t="str">
        <v>Mason</v>
      </c>
      <c r="H390" s="15" t="str">
        <v>*Required - Please Make a Selection*</v>
      </c>
      <c r="I390" s="15" t="str">
        <v>http://www.wvseniorservices.gov/DocumentCenter/ProgramSpecificDocuments/tabid/92/Default.aspx</v>
      </c>
      <c r="U390" s="3"/>
    </row>
    <row r="391" spans="1:21" ht="75" x14ac:dyDescent="0.25">
      <c r="A391" s="15" t="str">
        <v>Mason County Action Group, Inc.</v>
      </c>
      <c r="B391" s="15" t="str">
        <v xml:space="preserve">OAA Title IIIE Older Relative Caregivers (Grandparents and Other Elderly Relative Caregivers) </v>
      </c>
      <c r="C391" s="15" t="str">
        <v>Information/Referral, Caregiver Support</v>
      </c>
      <c r="D391" s="15" t="str">
        <v>The older relative caregiver must live with and be the primary unpaid caregiver for a child or an individual with a disability of any age; The older relative caregiver must be related to the individual they provide care for;</v>
      </c>
      <c r="E391" s="15" t="str">
        <v>None</v>
      </c>
      <c r="F391" s="15" t="str">
        <v>None</v>
      </c>
      <c r="G391" s="15" t="str">
        <v>Mason</v>
      </c>
      <c r="H391" s="15" t="str">
        <v>*Required - Please Make a Selection*</v>
      </c>
      <c r="I391" s="15" t="str">
        <v>http://www.wvseniorservices.gov/DocumentCenter/ProgramSpecificDocuments/tabid/92/Default.aspx</v>
      </c>
      <c r="U391" s="3"/>
    </row>
    <row r="392" spans="1:21" ht="105" x14ac:dyDescent="0.25">
      <c r="A392" s="15" t="str">
        <v>Mason County Action Group, Inc.</v>
      </c>
      <c r="B392" s="15" t="str">
        <v xml:space="preserve">OAA Title IIIE Older Relative Caregivers (Grandparents and Other Elderly Relative Caregivers) </v>
      </c>
      <c r="C392" s="15" t="str">
        <v>Caregiver Support</v>
      </c>
      <c r="D392"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392" s="15" t="str">
        <v>None</v>
      </c>
      <c r="F392" s="15" t="str">
        <v>None</v>
      </c>
      <c r="G392" s="15" t="str">
        <v>Mason</v>
      </c>
      <c r="H392" s="15" t="str">
        <v>*Required - Please Make a Selection*</v>
      </c>
      <c r="I392" s="15" t="str">
        <v>http://www.wvseniorservices.gov/DocumentCenter/ProgramSpecificDocuments/tabid/92/Default.aspx</v>
      </c>
      <c r="U392" s="3"/>
    </row>
    <row r="393" spans="1:21" ht="105" x14ac:dyDescent="0.25">
      <c r="A393" s="15" t="str">
        <v>Pride Community Services, Inc. (Logan County)</v>
      </c>
      <c r="B393" s="15" t="str">
        <v>FAIR RESPITE CONGREGATE SERVICES (includes LIFE FAIR SERVICES)</v>
      </c>
      <c r="C393" s="15" t="str">
        <v>Respite</v>
      </c>
      <c r="D393" s="15" t="str">
        <v>Care recipient must have a written diagnosis of Alzheimer's disease or a related dementia</v>
      </c>
      <c r="E393"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93" s="15" t="str">
        <v>Caregiver must be unpaid. The fee for FAIR services depends on the income of the person with dementia or, if married, the combined income of the care receiver and spouse.</v>
      </c>
      <c r="G393" s="15" t="str">
        <v>Logan</v>
      </c>
      <c r="H393" s="15" t="str">
        <v>*Required - Please Make a Selection*</v>
      </c>
      <c r="I393" s="15" t="str">
        <v>http://www.wvseniorservices.gov/HelpatHome/FAIRFamilyAlzheimersInHomeRespite/tabid/75/Default.aspx</v>
      </c>
      <c r="U393" s="3"/>
    </row>
    <row r="394" spans="1:21" ht="105" x14ac:dyDescent="0.25">
      <c r="A394" s="15" t="str">
        <v>Pride Community Services, Inc. (Logan County)</v>
      </c>
      <c r="B394" s="15" t="str">
        <v>FAIR RESPITE IN-HOME SERVICES (includes LIFE FAIR SERVICES)</v>
      </c>
      <c r="C394" s="15" t="str">
        <v>Respite</v>
      </c>
      <c r="D394" s="15" t="str">
        <v>Care recipient must have a written diagnosis of Alzheimer's disease or a related dementia</v>
      </c>
      <c r="E39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394" s="15" t="str">
        <v>Caregiver must be unpaid. The fee for FAIR services depends on the income of the person with dementia or, if married, the combined income of the care receiver and spouse.</v>
      </c>
      <c r="G394" s="15" t="str">
        <v>Logan</v>
      </c>
      <c r="H394" s="15" t="str">
        <v>*Required - Please Make a Selection*</v>
      </c>
      <c r="I394" s="15" t="str">
        <v>http://www.wvseniorservices.gov/HelpatHome/FAIRFamilyAlzheimersInHomeRespite/tabid/75/Default.aspx</v>
      </c>
      <c r="U394" s="3"/>
    </row>
    <row r="395" spans="1:21" ht="180" x14ac:dyDescent="0.25">
      <c r="A395" s="15" t="str">
        <v>Pride Community Services, Inc. (Logan County)</v>
      </c>
      <c r="B395" s="15" t="str">
        <v xml:space="preserve">OAA Title IIIE National Family Caregiver Support Program </v>
      </c>
      <c r="C395" s="15" t="str">
        <v>Respite</v>
      </c>
      <c r="D395" s="15" t="str">
        <v>There must be an unpaid caregiver (who is the service recipient) of an at-risk, frail individual at least sixty (60) years old or an individual of any age with a written diagnosis of Alzheimer’s disease or a related dementia.</v>
      </c>
      <c r="E39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95"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395" s="15" t="str">
        <v>Logan</v>
      </c>
      <c r="H395" s="15" t="str">
        <v>*Required - Please Make a Selection*</v>
      </c>
      <c r="I395" s="15" t="str">
        <v>http://www.wvseniorservices.gov/DocumentCenter/ProgramSpecificDocuments/tabid/92/Default.aspx</v>
      </c>
      <c r="U395" s="3"/>
    </row>
    <row r="396" spans="1:21" ht="180" x14ac:dyDescent="0.25">
      <c r="A396" s="15" t="str">
        <v>Pride Community Services, Inc. (Logan County)</v>
      </c>
      <c r="B396" s="15" t="str">
        <v xml:space="preserve">OAA Title IIIE National Family Caregiver Support Program </v>
      </c>
      <c r="C396" s="15" t="str">
        <v>Respite</v>
      </c>
      <c r="D396" s="15" t="str">
        <v>There must be an unpaid caregiver (who is the service recipient) of an at-risk, frail individual at least sixty (60) years old or an individual of any age with a written diagnosis of Alzheimer’s disease or a related dementia.</v>
      </c>
      <c r="E39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396" s="15" t="str">
        <v>In the case of a caregiver service, the income level will be based on the care receiver’s income (the at-risk, frail individual at least sixty (60) years old or an individual of any age with a written diagnosis of Alzheimer’s disease or a related dementia).</v>
      </c>
      <c r="G396" s="15" t="str">
        <v>Logan</v>
      </c>
      <c r="H396" s="15" t="str">
        <v>*Required - Please Make a Selection*</v>
      </c>
      <c r="I396" s="15" t="str">
        <v>http://www.wvseniorservices.gov/DocumentCenter/ProgramSpecificDocuments/tabid/92/Default.aspx</v>
      </c>
      <c r="U396" s="3"/>
    </row>
    <row r="397" spans="1:21" ht="75" x14ac:dyDescent="0.25">
      <c r="A397" s="15" t="str">
        <v>Pride Community Services, Inc. (Logan County)</v>
      </c>
      <c r="B397" s="15" t="str">
        <v xml:space="preserve">OAA Title IIIE National Family Caregiver Support Program </v>
      </c>
      <c r="C397" s="15" t="str">
        <v>Training/Education, Caregiver Support</v>
      </c>
      <c r="D397" s="15" t="str">
        <v>There must be an unpaid caregiver (who is the service recipient) of an at-risk, frail individual at least sixty (60) years old or an individual of any age with a written diagnosis of Alzheimer’s disease or a related dementia.</v>
      </c>
      <c r="E397" s="15" t="str">
        <v>None</v>
      </c>
      <c r="F397" s="15" t="str">
        <v>Unpaid caregiver</v>
      </c>
      <c r="G397" s="15" t="str">
        <v>Logan</v>
      </c>
      <c r="H397" s="15" t="str">
        <v>*Required - Please Make a Selection*</v>
      </c>
      <c r="I397" s="15" t="str">
        <v>http://www.wvseniorservices.gov/DocumentCenter/ProgramSpecificDocuments/tabid/92/Default.aspx</v>
      </c>
      <c r="U397" s="3"/>
    </row>
    <row r="398" spans="1:21" ht="75" x14ac:dyDescent="0.25">
      <c r="A398" s="15" t="str">
        <v>Pride Community Services, Inc. (Logan County)</v>
      </c>
      <c r="B398" s="15" t="str">
        <v xml:space="preserve">OAA Title IIIE National Family Caregiver Support Program </v>
      </c>
      <c r="C398" s="15" t="str">
        <v>Information/Referral, Caregiver Support</v>
      </c>
      <c r="D398" s="15" t="str">
        <v>None</v>
      </c>
      <c r="E398" s="15" t="str">
        <v>None</v>
      </c>
      <c r="F398" s="15" t="str">
        <v>None</v>
      </c>
      <c r="G398" s="15" t="str">
        <v>Logan</v>
      </c>
      <c r="H398" s="15" t="str">
        <v>*Required - Please Make a Selection*</v>
      </c>
      <c r="I398" s="15" t="str">
        <v>http://www.wvseniorservices.gov/DocumentCenter/ProgramSpecificDocuments/tabid/92/Default.aspx</v>
      </c>
      <c r="U398" s="3"/>
    </row>
    <row r="399" spans="1:21" ht="75" x14ac:dyDescent="0.25">
      <c r="A399" s="15" t="str">
        <v>Pride Community Services, Inc. (Logan County)</v>
      </c>
      <c r="B399" s="15" t="str">
        <v xml:space="preserve">OAA Title IIIE National Family Caregiver Support Program </v>
      </c>
      <c r="C399" s="15" t="str">
        <v>Information/Referral, Caregiver Support</v>
      </c>
      <c r="D399" s="15" t="str">
        <v>None</v>
      </c>
      <c r="E399" s="15" t="str">
        <v>None</v>
      </c>
      <c r="F399" s="15" t="str">
        <v>None</v>
      </c>
      <c r="G399" s="15" t="str">
        <v>Logan</v>
      </c>
      <c r="H399" s="15" t="str">
        <v>*Required - Please Make a Selection*</v>
      </c>
      <c r="I399" s="15" t="str">
        <v>http://www.wvseniorservices.gov/DocumentCenter/ProgramSpecificDocuments/tabid/92/Default.aspx</v>
      </c>
      <c r="U399" s="3"/>
    </row>
    <row r="400" spans="1:21" ht="75" x14ac:dyDescent="0.25">
      <c r="A400" s="15" t="str">
        <v>Pride Community Services, Inc. (Logan County)</v>
      </c>
      <c r="B400" s="15" t="str">
        <v xml:space="preserve">OAA Title IIIE National Family Caregiver Support Program </v>
      </c>
      <c r="C400" s="15" t="str">
        <v>Caregiver Support</v>
      </c>
      <c r="D400" s="15" t="str">
        <v>Support group must target unpaid caregivers (who is the service recipient) of an at-risk, frail individual at least sixty (60) years old or an individual of any age with a written diagnosis of Alzheimer’s disease or a related dementia.</v>
      </c>
      <c r="E400" s="15" t="str">
        <v>None</v>
      </c>
      <c r="F400" s="15" t="str">
        <v>Unpaid caregiver</v>
      </c>
      <c r="G400" s="15" t="str">
        <v>Logan</v>
      </c>
      <c r="H400" s="15" t="str">
        <v>*Required - Please Make a Selection*</v>
      </c>
      <c r="I400" s="15" t="str">
        <v>http://www.wvseniorservices.gov/DocumentCenter/ProgramSpecificDocuments/tabid/92/Default.aspx</v>
      </c>
      <c r="U400" s="3"/>
    </row>
    <row r="401" spans="1:21" ht="75" x14ac:dyDescent="0.25">
      <c r="A401" s="15" t="str">
        <v>Pride Community Services, Inc. (Logan County)</v>
      </c>
      <c r="B401" s="15" t="str">
        <v xml:space="preserve">OAA Title IIIE Older Relative Caregivers (Grandparents and Other Elderly Relative Caregivers) </v>
      </c>
      <c r="C401" s="15" t="str">
        <v>Information/Referral, Caregiver Support</v>
      </c>
      <c r="D401" s="15" t="str">
        <v>The older relative caregiver must live with and be the primary unpaid caregiver for a child or an individual with a disability of any age; The older relative caregiver must be related to the individual they provide care for;</v>
      </c>
      <c r="E401" s="15" t="str">
        <v>None</v>
      </c>
      <c r="F401" s="15" t="str">
        <v>None</v>
      </c>
      <c r="G401" s="15" t="str">
        <v>Logan</v>
      </c>
      <c r="H401" s="15" t="str">
        <v>*Required - Please Make a Selection*</v>
      </c>
      <c r="I401" s="15" t="str">
        <v>http://www.wvseniorservices.gov/DocumentCenter/ProgramSpecificDocuments/tabid/92/Default.aspx</v>
      </c>
      <c r="U401" s="3"/>
    </row>
    <row r="402" spans="1:21" ht="75" x14ac:dyDescent="0.25">
      <c r="A402" s="15" t="str">
        <v>Pride Community Services, Inc. (Logan County)</v>
      </c>
      <c r="B402" s="15" t="str">
        <v xml:space="preserve">OAA Title IIIE Older Relative Caregivers (Grandparents and Other Elderly Relative Caregivers) </v>
      </c>
      <c r="C402" s="15" t="str">
        <v>Information/Referral, Caregiver Support</v>
      </c>
      <c r="D402" s="15" t="str">
        <v>The older relative caregiver must live with and be the primary unpaid caregiver for a child or an individual with a disability of any age; The older relative caregiver must be related to the individual they provide care for;</v>
      </c>
      <c r="E402" s="15" t="str">
        <v>None</v>
      </c>
      <c r="F402" s="15" t="str">
        <v>None</v>
      </c>
      <c r="G402" s="15" t="str">
        <v>Logan</v>
      </c>
      <c r="H402" s="15" t="str">
        <v>*Required - Please Make a Selection*</v>
      </c>
      <c r="I402" s="15" t="str">
        <v>http://www.wvseniorservices.gov/DocumentCenter/ProgramSpecificDocuments/tabid/92/Default.aspx</v>
      </c>
      <c r="U402" s="3"/>
    </row>
    <row r="403" spans="1:21" ht="105" x14ac:dyDescent="0.25">
      <c r="A403" s="15" t="str">
        <v>Pride Community Services, Inc. (Logan County)</v>
      </c>
      <c r="B403" s="15" t="str">
        <v xml:space="preserve">OAA Title IIIE Older Relative Caregivers (Grandparents and Other Elderly Relative Caregivers) </v>
      </c>
      <c r="C403" s="15" t="str">
        <v>Caregiver Support</v>
      </c>
      <c r="D403"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403" s="15" t="str">
        <v>None</v>
      </c>
      <c r="F403" s="15" t="str">
        <v>None</v>
      </c>
      <c r="G403" s="15" t="str">
        <v>Logan</v>
      </c>
      <c r="H403" s="15" t="str">
        <v>*Required - Please Make a Selection*</v>
      </c>
      <c r="I403" s="15" t="str">
        <v>http://www.wvseniorservices.gov/DocumentCenter/ProgramSpecificDocuments/tabid/92/Default.aspx</v>
      </c>
      <c r="U403" s="3"/>
    </row>
    <row r="404" spans="1:21" ht="105" x14ac:dyDescent="0.25">
      <c r="A404" s="15" t="str">
        <v>Putnam Aging Program, Inc. (also nutrition in Clay and Fayette)</v>
      </c>
      <c r="B404" s="15" t="str">
        <v>FAIR RESPITE CONGREGATE SERVICES (includes LIFE FAIR SERVICES)</v>
      </c>
      <c r="C404" s="15" t="str">
        <v>Respite</v>
      </c>
      <c r="D404" s="15" t="str">
        <v>Care recipient must have a written diagnosis of Alzheimer's disease or a related dementia</v>
      </c>
      <c r="E404"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04" s="15" t="str">
        <v>Caregiver must be unpaid. The fee for FAIR services depends on the income of the person with dementia or, if married, the combined income of the care receiver and spouse.</v>
      </c>
      <c r="G404" s="15" t="str">
        <v>Putnam</v>
      </c>
      <c r="H404" s="15" t="str">
        <v>*Required - Please Make a Selection*</v>
      </c>
      <c r="I404" s="15" t="str">
        <v>http://www.wvseniorservices.gov/HelpatHome/FAIRFamilyAlzheimersInHomeRespite/tabid/75/Default.aspx</v>
      </c>
      <c r="U404" s="3"/>
    </row>
    <row r="405" spans="1:21" ht="105" x14ac:dyDescent="0.25">
      <c r="A405" s="15" t="str">
        <v>Putnam Aging Program, Inc. (also nutrition in Clay and Fayette)</v>
      </c>
      <c r="B405" s="15" t="str">
        <v>FAIR RESPITE IN-HOME SERVICES (includes LIFE FAIR SERVICES)</v>
      </c>
      <c r="C405" s="15" t="str">
        <v>Respite</v>
      </c>
      <c r="D405" s="15" t="str">
        <v>Care recipient must have a written diagnosis of Alzheimer's disease or a related dementia</v>
      </c>
      <c r="E405"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05" s="15" t="str">
        <v>Caregiver must be unpaid. The fee for FAIR services depends on the income of the person with dementia or, if married, the combined income of the care receiver and spouse.</v>
      </c>
      <c r="G405" s="15" t="str">
        <v>Putnam</v>
      </c>
      <c r="H405" s="15" t="str">
        <v>*Required - Please Make a Selection*</v>
      </c>
      <c r="I405" s="15" t="str">
        <v>http://www.wvseniorservices.gov/HelpatHome/FAIRFamilyAlzheimersInHomeRespite/tabid/75/Default.aspx</v>
      </c>
      <c r="U405" s="3"/>
    </row>
    <row r="406" spans="1:21" ht="180" x14ac:dyDescent="0.25">
      <c r="A406" s="15" t="str">
        <v>Putnam Aging Program, Inc. (also nutrition in Clay and Fayette)</v>
      </c>
      <c r="B406" s="15" t="str">
        <v xml:space="preserve">OAA Title IIIE National Family Caregiver Support Program </v>
      </c>
      <c r="C406" s="15" t="str">
        <v>Respite</v>
      </c>
      <c r="D406" s="15" t="str">
        <v>There must be an unpaid caregiver (who is the service recipient) of an at-risk, frail individual at least sixty (60) years old or an individual of any age with a written diagnosis of Alzheimer’s disease or a related dementia.</v>
      </c>
      <c r="E40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06"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406" s="15" t="str">
        <v>Putnam</v>
      </c>
      <c r="H406" s="15" t="str">
        <v>*Required - Please Make a Selection*</v>
      </c>
      <c r="I406" s="15" t="str">
        <v>http://www.wvseniorservices.gov/DocumentCenter/ProgramSpecificDocuments/tabid/92/Default.aspx</v>
      </c>
      <c r="U406" s="3"/>
    </row>
    <row r="407" spans="1:21" ht="180" x14ac:dyDescent="0.25">
      <c r="A407" s="15" t="str">
        <v>Putnam Aging Program, Inc. (also nutrition in Clay and Fayette)</v>
      </c>
      <c r="B407" s="15" t="str">
        <v xml:space="preserve">OAA Title IIIE National Family Caregiver Support Program </v>
      </c>
      <c r="C407" s="15" t="str">
        <v>Respite</v>
      </c>
      <c r="D407" s="15" t="str">
        <v>There must be an unpaid caregiver (who is the service recipient) of an at-risk, frail individual at least sixty (60) years old or an individual of any age with a written diagnosis of Alzheimer’s disease or a related dementia.</v>
      </c>
      <c r="E40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07" s="15" t="str">
        <v>In the case of a caregiver service, the income level will be based on the care receiver’s income (the at-risk, frail individual at least sixty (60) years old or an individual of any age with a written diagnosis of Alzheimer’s disease or a related dementia).</v>
      </c>
      <c r="G407" s="15" t="str">
        <v>Putnam</v>
      </c>
      <c r="H407" s="15" t="str">
        <v>*Required - Please Make a Selection*</v>
      </c>
      <c r="I407" s="15" t="str">
        <v>http://www.wvseniorservices.gov/DocumentCenter/ProgramSpecificDocuments/tabid/92/Default.aspx</v>
      </c>
      <c r="U407" s="3"/>
    </row>
    <row r="408" spans="1:21" ht="75" x14ac:dyDescent="0.25">
      <c r="A408" s="15" t="str">
        <v>Putnam Aging Program, Inc. (also nutrition in Clay and Fayette)</v>
      </c>
      <c r="B408" s="15" t="str">
        <v xml:space="preserve">OAA Title IIIE National Family Caregiver Support Program </v>
      </c>
      <c r="C408" s="15" t="str">
        <v>Training/Education, Caregiver Support</v>
      </c>
      <c r="D408" s="15" t="str">
        <v>There must be an unpaid caregiver (who is the service recipient) of an at-risk, frail individual at least sixty (60) years old or an individual of any age with a written diagnosis of Alzheimer’s disease or a related dementia.</v>
      </c>
      <c r="E408" s="15" t="str">
        <v>None</v>
      </c>
      <c r="F408" s="15" t="str">
        <v>Unpaid caregiver</v>
      </c>
      <c r="G408" s="15" t="str">
        <v>Putnam</v>
      </c>
      <c r="H408" s="15" t="str">
        <v>*Required - Please Make a Selection*</v>
      </c>
      <c r="I408" s="15" t="str">
        <v>http://www.wvseniorservices.gov/DocumentCenter/ProgramSpecificDocuments/tabid/92/Default.aspx</v>
      </c>
      <c r="U408" s="3"/>
    </row>
    <row r="409" spans="1:21" ht="75" x14ac:dyDescent="0.25">
      <c r="A409" s="15" t="str">
        <v>Putnam Aging Program, Inc. (also nutrition in Clay and Fayette)</v>
      </c>
      <c r="B409" s="15" t="str">
        <v xml:space="preserve">OAA Title IIIE National Family Caregiver Support Program </v>
      </c>
      <c r="C409" s="15" t="str">
        <v>Information/Referral, Caregiver Support</v>
      </c>
      <c r="D409" s="15" t="str">
        <v>None</v>
      </c>
      <c r="E409" s="15" t="str">
        <v>None</v>
      </c>
      <c r="F409" s="15" t="str">
        <v>None</v>
      </c>
      <c r="G409" s="15" t="str">
        <v>Putnam</v>
      </c>
      <c r="H409" s="15" t="str">
        <v>*Required - Please Make a Selection*</v>
      </c>
      <c r="I409" s="15" t="str">
        <v>http://www.wvseniorservices.gov/DocumentCenter/ProgramSpecificDocuments/tabid/92/Default.aspx</v>
      </c>
      <c r="U409" s="3"/>
    </row>
    <row r="410" spans="1:21" ht="75" x14ac:dyDescent="0.25">
      <c r="A410" s="15" t="str">
        <v>Putnam Aging Program, Inc. (also nutrition in Clay and Fayette)</v>
      </c>
      <c r="B410" s="15" t="str">
        <v xml:space="preserve">OAA Title IIIE National Family Caregiver Support Program </v>
      </c>
      <c r="C410" s="15" t="str">
        <v>Information/Referral, Caregiver Support</v>
      </c>
      <c r="D410" s="15" t="str">
        <v>None</v>
      </c>
      <c r="E410" s="15" t="str">
        <v>None</v>
      </c>
      <c r="F410" s="15" t="str">
        <v>None</v>
      </c>
      <c r="G410" s="15" t="str">
        <v>Putnam</v>
      </c>
      <c r="H410" s="15" t="str">
        <v>*Required - Please Make a Selection*</v>
      </c>
      <c r="I410" s="15" t="str">
        <v>http://www.wvseniorservices.gov/DocumentCenter/ProgramSpecificDocuments/tabid/92/Default.aspx</v>
      </c>
      <c r="U410" s="3"/>
    </row>
    <row r="411" spans="1:21" ht="75" x14ac:dyDescent="0.25">
      <c r="A411" s="15" t="str">
        <v>Putnam Aging Program, Inc. (also nutrition in Clay and Fayette)</v>
      </c>
      <c r="B411" s="15" t="str">
        <v xml:space="preserve">OAA Title IIIE National Family Caregiver Support Program </v>
      </c>
      <c r="C411" s="15" t="str">
        <v>Caregiver Support</v>
      </c>
      <c r="D411" s="15" t="str">
        <v>Support group must target unpaid caregivers (who is the service recipient) of an at-risk, frail individual at least sixty (60) years old or an individual of any age with a written diagnosis of Alzheimer’s disease or a related dementia.</v>
      </c>
      <c r="E411" s="15" t="str">
        <v>None</v>
      </c>
      <c r="F411" s="15" t="str">
        <v>Unpaid caregiver</v>
      </c>
      <c r="G411" s="15" t="str">
        <v>Putnam</v>
      </c>
      <c r="H411" s="15" t="str">
        <v>*Required - Please Make a Selection*</v>
      </c>
      <c r="I411" s="15" t="str">
        <v>http://www.wvseniorservices.gov/DocumentCenter/ProgramSpecificDocuments/tabid/92/Default.aspx</v>
      </c>
      <c r="U411" s="3"/>
    </row>
    <row r="412" spans="1:21" ht="75" x14ac:dyDescent="0.25">
      <c r="A412" s="15" t="str">
        <v>Putnam Aging Program, Inc. (also nutrition in Clay and Fayette)</v>
      </c>
      <c r="B412" s="15" t="str">
        <v xml:space="preserve">OAA Title IIIE Older Relative Caregivers (Grandparents and Other Elderly Relative Caregivers) </v>
      </c>
      <c r="C412" s="15" t="str">
        <v>Information/Referral, Caregiver Support</v>
      </c>
      <c r="D412" s="15" t="str">
        <v>The older relative caregiver must live with and be the primary unpaid caregiver for a child or an individual with a disability of any age; The older relative caregiver must be related to the individual they provide care for;</v>
      </c>
      <c r="E412" s="15" t="str">
        <v>None</v>
      </c>
      <c r="F412" s="15" t="str">
        <v>None</v>
      </c>
      <c r="G412" s="15" t="str">
        <v>Putnam</v>
      </c>
      <c r="H412" s="15" t="str">
        <v>*Required - Please Make a Selection*</v>
      </c>
      <c r="I412" s="15" t="str">
        <v>http://www.wvseniorservices.gov/DocumentCenter/ProgramSpecificDocuments/tabid/92/Default.aspx</v>
      </c>
      <c r="U412" s="3"/>
    </row>
    <row r="413" spans="1:21" ht="75" x14ac:dyDescent="0.25">
      <c r="A413" s="15" t="str">
        <v>Putnam Aging Program, Inc. (also nutrition in Clay and Fayette)</v>
      </c>
      <c r="B413" s="15" t="str">
        <v xml:space="preserve">OAA Title IIIE Older Relative Caregivers (Grandparents and Other Elderly Relative Caregivers) </v>
      </c>
      <c r="C413" s="15" t="str">
        <v>Information/Referral, Caregiver Support</v>
      </c>
      <c r="D413" s="15" t="str">
        <v>The older relative caregiver must live with and be the primary unpaid caregiver for a child or an individual with a disability of any age; The older relative caregiver must be related to the individual they provide care for;</v>
      </c>
      <c r="E413" s="15" t="str">
        <v>None</v>
      </c>
      <c r="F413" s="15" t="str">
        <v>None</v>
      </c>
      <c r="G413" s="15" t="str">
        <v>Putnam</v>
      </c>
      <c r="H413" s="15" t="str">
        <v>*Required - Please Make a Selection*</v>
      </c>
      <c r="I413" s="15" t="str">
        <v>http://www.wvseniorservices.gov/DocumentCenter/ProgramSpecificDocuments/tabid/92/Default.aspx</v>
      </c>
      <c r="U413" s="3"/>
    </row>
    <row r="414" spans="1:21" ht="105" x14ac:dyDescent="0.25">
      <c r="A414" s="15" t="str">
        <v>Putnam Aging Program, Inc. (also nutrition in Clay and Fayette)</v>
      </c>
      <c r="B414" s="15" t="str">
        <v xml:space="preserve">OAA Title IIIE Older Relative Caregivers (Grandparents and Other Elderly Relative Caregivers) </v>
      </c>
      <c r="C414" s="15" t="str">
        <v>Caregiver Support</v>
      </c>
      <c r="D414"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414" s="15" t="str">
        <v>None</v>
      </c>
      <c r="F414" s="15" t="str">
        <v>None</v>
      </c>
      <c r="G414" s="15" t="str">
        <v>Putnam</v>
      </c>
      <c r="H414" s="15" t="str">
        <v>*Required - Please Make a Selection*</v>
      </c>
      <c r="I414" s="15" t="str">
        <v>http://www.wvseniorservices.gov/DocumentCenter/ProgramSpecificDocuments/tabid/92/Default.aspx</v>
      </c>
      <c r="U414" s="3"/>
    </row>
    <row r="415" spans="1:21" ht="105" x14ac:dyDescent="0.25">
      <c r="A415" s="15" t="str">
        <v>Roane County Committee on Aging, Inc.</v>
      </c>
      <c r="B415" s="15" t="str">
        <v>FAIR RESPITE CONGREGATE SERVICES (includes LIFE FAIR SERVICES)</v>
      </c>
      <c r="C415" s="15" t="str">
        <v>Respite</v>
      </c>
      <c r="D415" s="15" t="str">
        <v>Care recipient must have a written diagnosis of Alzheimer's disease or a related dementia</v>
      </c>
      <c r="E415"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15" s="15" t="str">
        <v>Caregiver must be unpaid. The fee for FAIR services depends on the income of the person with dementia or, if married, the combined income of the care receiver and spouse.</v>
      </c>
      <c r="G415" s="15" t="str">
        <v>Roane</v>
      </c>
      <c r="H415" s="15" t="str">
        <v>*Required - Please Make a Selection*</v>
      </c>
      <c r="I415" s="15" t="str">
        <v>http://www.wvseniorservices.gov/HelpatHome/FAIRFamilyAlzheimersInHomeRespite/tabid/75/Default.aspx</v>
      </c>
      <c r="U415" s="3"/>
    </row>
    <row r="416" spans="1:21" ht="105" x14ac:dyDescent="0.25">
      <c r="A416" s="15" t="str">
        <v>Roane County Committee on Aging, Inc.</v>
      </c>
      <c r="B416" s="15" t="str">
        <v>FAIR RESPITE IN-HOME SERVICES (includes LIFE FAIR SERVICES)</v>
      </c>
      <c r="C416" s="15" t="str">
        <v>Respite</v>
      </c>
      <c r="D416" s="15" t="str">
        <v>Care recipient must have a written diagnosis of Alzheimer's disease or a related dementia</v>
      </c>
      <c r="E41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16" s="15" t="str">
        <v>Caregiver must be unpaid. The fee for FAIR services depends on the income of the person with dementia or, if married, the combined income of the care receiver and spouse.</v>
      </c>
      <c r="G416" s="15" t="str">
        <v>Roane</v>
      </c>
      <c r="H416" s="15" t="str">
        <v>*Required - Please Make a Selection*</v>
      </c>
      <c r="I416" s="15" t="str">
        <v>http://www.wvseniorservices.gov/HelpatHome/FAIRFamilyAlzheimersInHomeRespite/tabid/75/Default.aspx</v>
      </c>
      <c r="U416" s="3"/>
    </row>
    <row r="417" spans="1:21" ht="180" x14ac:dyDescent="0.25">
      <c r="A417" s="15" t="str">
        <v>Roane County Committee on Aging, Inc.</v>
      </c>
      <c r="B417" s="15" t="str">
        <v xml:space="preserve">OAA Title IIIE National Family Caregiver Support Program </v>
      </c>
      <c r="C417" s="15" t="str">
        <v>Respite</v>
      </c>
      <c r="D417" s="15" t="str">
        <v>There must be an unpaid caregiver (who is the service recipient) of an at-risk, frail individual at least sixty (60) years old or an individual of any age with a written diagnosis of Alzheimer’s disease or a related dementia.</v>
      </c>
      <c r="E41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17"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417" s="15" t="str">
        <v>Roane</v>
      </c>
      <c r="H417" s="15" t="str">
        <v>*Required - Please Make a Selection*</v>
      </c>
      <c r="I417" s="15" t="str">
        <v>http://www.wvseniorservices.gov/DocumentCenter/ProgramSpecificDocuments/tabid/92/Default.aspx</v>
      </c>
      <c r="U417" s="3"/>
    </row>
    <row r="418" spans="1:21" ht="180" x14ac:dyDescent="0.25">
      <c r="A418" s="15" t="str">
        <v>Roane County Committee on Aging, Inc.</v>
      </c>
      <c r="B418" s="15" t="str">
        <v xml:space="preserve">OAA Title IIIE National Family Caregiver Support Program </v>
      </c>
      <c r="C418" s="15" t="str">
        <v>Respite</v>
      </c>
      <c r="D418" s="15" t="str">
        <v>There must be an unpaid caregiver (who is the service recipient) of an at-risk, frail individual at least sixty (60) years old or an individual of any age with a written diagnosis of Alzheimer’s disease or a related dementia.</v>
      </c>
      <c r="E41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18" s="15" t="str">
        <v>In the case of a caregiver service, the income level will be based on the care receiver’s income (the at-risk, frail individual at least sixty (60) years old or an individual of any age with a written diagnosis of Alzheimer’s disease or a related dementia).</v>
      </c>
      <c r="G418" s="15" t="str">
        <v>Roane</v>
      </c>
      <c r="H418" s="15" t="str">
        <v>*Required - Please Make a Selection*</v>
      </c>
      <c r="I418" s="15" t="str">
        <v>http://www.wvseniorservices.gov/DocumentCenter/ProgramSpecificDocuments/tabid/92/Default.aspx</v>
      </c>
      <c r="U418" s="3"/>
    </row>
    <row r="419" spans="1:21" ht="75" x14ac:dyDescent="0.25">
      <c r="A419" s="15" t="str">
        <v>Roane County Committee on Aging, Inc.</v>
      </c>
      <c r="B419" s="15" t="str">
        <v xml:space="preserve">OAA Title IIIE National Family Caregiver Support Program </v>
      </c>
      <c r="C419" s="15" t="str">
        <v>Training/Education, Caregiver Support</v>
      </c>
      <c r="D419" s="15" t="str">
        <v>There must be an unpaid caregiver (who is the service recipient) of an at-risk, frail individual at least sixty (60) years old or an individual of any age with a written diagnosis of Alzheimer’s disease or a related dementia.</v>
      </c>
      <c r="E419" s="15" t="str">
        <v>None</v>
      </c>
      <c r="F419" s="15" t="str">
        <v>Unpaid caregiver</v>
      </c>
      <c r="G419" s="15" t="str">
        <v>Roane</v>
      </c>
      <c r="H419" s="15" t="str">
        <v>*Required - Please Make a Selection*</v>
      </c>
      <c r="I419" s="15" t="str">
        <v>http://www.wvseniorservices.gov/DocumentCenter/ProgramSpecificDocuments/tabid/92/Default.aspx</v>
      </c>
      <c r="U419" s="3"/>
    </row>
    <row r="420" spans="1:21" ht="45" x14ac:dyDescent="0.25">
      <c r="A420" s="15" t="str">
        <v>Roane County Committee on Aging, Inc.</v>
      </c>
      <c r="B420" s="15" t="str">
        <v xml:space="preserve">OAA Title IIIE National Family Caregiver Support Program </v>
      </c>
      <c r="C420" s="15" t="str">
        <v>Information/Referral, Caregiver Support</v>
      </c>
      <c r="D420" s="15" t="str">
        <v>None</v>
      </c>
      <c r="E420" s="15" t="str">
        <v>None</v>
      </c>
      <c r="F420" s="15" t="str">
        <v>None</v>
      </c>
      <c r="G420" s="15" t="str">
        <v>Roane</v>
      </c>
      <c r="H420" s="15" t="str">
        <v>*Required - Please Make a Selection*</v>
      </c>
      <c r="I420" s="15" t="str">
        <v>http://www.wvseniorservices.gov/DocumentCenter/ProgramSpecificDocuments/tabid/92/Default.aspx</v>
      </c>
      <c r="U420" s="3"/>
    </row>
    <row r="421" spans="1:21" ht="45" x14ac:dyDescent="0.25">
      <c r="A421" s="15" t="str">
        <v>Roane County Committee on Aging, Inc.</v>
      </c>
      <c r="B421" s="15" t="str">
        <v xml:space="preserve">OAA Title IIIE National Family Caregiver Support Program </v>
      </c>
      <c r="C421" s="15" t="str">
        <v>Information/Referral, Caregiver Support</v>
      </c>
      <c r="D421" s="15" t="str">
        <v>None</v>
      </c>
      <c r="E421" s="15" t="str">
        <v>None</v>
      </c>
      <c r="F421" s="15" t="str">
        <v>None</v>
      </c>
      <c r="G421" s="15" t="str">
        <v>Roane</v>
      </c>
      <c r="H421" s="15" t="str">
        <v>*Required - Please Make a Selection*</v>
      </c>
      <c r="I421" s="15" t="str">
        <v>http://www.wvseniorservices.gov/DocumentCenter/ProgramSpecificDocuments/tabid/92/Default.aspx</v>
      </c>
      <c r="U421" s="3"/>
    </row>
    <row r="422" spans="1:21" ht="75" x14ac:dyDescent="0.25">
      <c r="A422" s="15" t="str">
        <v>Roane County Committee on Aging, Inc.</v>
      </c>
      <c r="B422" s="15" t="str">
        <v xml:space="preserve">OAA Title IIIE National Family Caregiver Support Program </v>
      </c>
      <c r="C422" s="15" t="str">
        <v>Caregiver Support</v>
      </c>
      <c r="D422" s="15" t="str">
        <v>Support group must target unpaid caregivers (who is the service recipient) of an at-risk, frail individual at least sixty (60) years old or an individual of any age with a written diagnosis of Alzheimer’s disease or a related dementia.</v>
      </c>
      <c r="E422" s="15" t="str">
        <v>None</v>
      </c>
      <c r="F422" s="15" t="str">
        <v>Unpaid caregiver</v>
      </c>
      <c r="G422" s="15" t="str">
        <v>Roane</v>
      </c>
      <c r="H422" s="15" t="str">
        <v>*Required - Please Make a Selection*</v>
      </c>
      <c r="I422" s="15" t="str">
        <v>http://www.wvseniorservices.gov/DocumentCenter/ProgramSpecificDocuments/tabid/92/Default.aspx</v>
      </c>
      <c r="U422" s="3"/>
    </row>
    <row r="423" spans="1:21" ht="75" x14ac:dyDescent="0.25">
      <c r="A423" s="15" t="str">
        <v>Roane County Committee on Aging, Inc.</v>
      </c>
      <c r="B423" s="15" t="str">
        <v xml:space="preserve">OAA Title IIIE Older Relative Caregivers (Grandparents and Other Elderly Relative Caregivers) </v>
      </c>
      <c r="C423" s="15" t="str">
        <v>Information/Referral, Caregiver Support</v>
      </c>
      <c r="D423" s="15" t="str">
        <v>The older relative caregiver must live with and be the primary unpaid caregiver for a child or an individual with a disability of any age; The older relative caregiver must be related to the individual they provide care for;</v>
      </c>
      <c r="E423" s="15" t="str">
        <v>None</v>
      </c>
      <c r="F423" s="15" t="str">
        <v>None</v>
      </c>
      <c r="G423" s="15" t="str">
        <v>Roane</v>
      </c>
      <c r="H423" s="15" t="str">
        <v>*Required - Please Make a Selection*</v>
      </c>
      <c r="I423" s="15" t="str">
        <v>http://www.wvseniorservices.gov/DocumentCenter/ProgramSpecificDocuments/tabid/92/Default.aspx</v>
      </c>
      <c r="U423" s="3"/>
    </row>
    <row r="424" spans="1:21" ht="75" x14ac:dyDescent="0.25">
      <c r="A424" s="15" t="str">
        <v>Roane County Committee on Aging, Inc.</v>
      </c>
      <c r="B424" s="15" t="str">
        <v xml:space="preserve">OAA Title IIIE Older Relative Caregivers (Grandparents and Other Elderly Relative Caregivers) </v>
      </c>
      <c r="C424" s="15" t="str">
        <v>Information/Referral, Caregiver Support</v>
      </c>
      <c r="D424" s="15" t="str">
        <v>The older relative caregiver must live with and be the primary unpaid caregiver for a child or an individual with a disability of any age; The older relative caregiver must be related to the individual they provide care for;</v>
      </c>
      <c r="E424" s="15" t="str">
        <v>None</v>
      </c>
      <c r="F424" s="15" t="str">
        <v>None</v>
      </c>
      <c r="G424" s="15" t="str">
        <v>Roane</v>
      </c>
      <c r="H424" s="15" t="str">
        <v>*Required - Please Make a Selection*</v>
      </c>
      <c r="I424" s="15" t="str">
        <v>http://www.wvseniorservices.gov/DocumentCenter/ProgramSpecificDocuments/tabid/92/Default.aspx</v>
      </c>
      <c r="U424" s="3"/>
    </row>
    <row r="425" spans="1:21" ht="105" x14ac:dyDescent="0.25">
      <c r="A425" s="15" t="str">
        <v>Roane County Committee on Aging, Inc.</v>
      </c>
      <c r="B425" s="15" t="str">
        <v xml:space="preserve">OAA Title IIIE Older Relative Caregivers (Grandparents and Other Elderly Relative Caregivers) </v>
      </c>
      <c r="C425" s="15" t="str">
        <v>Caregiver Support</v>
      </c>
      <c r="D425"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425" s="15" t="str">
        <v>None</v>
      </c>
      <c r="F425" s="15" t="str">
        <v>None</v>
      </c>
      <c r="G425" s="15" t="str">
        <v>Roane</v>
      </c>
      <c r="H425" s="15" t="str">
        <v>*Required - Please Make a Selection*</v>
      </c>
      <c r="I425" s="15" t="str">
        <v>http://www.wvseniorservices.gov/DocumentCenter/ProgramSpecificDocuments/tabid/92/Default.aspx</v>
      </c>
      <c r="U425" s="3"/>
    </row>
    <row r="426" spans="1:21" ht="105" x14ac:dyDescent="0.25">
      <c r="A426" s="15" t="str">
        <v xml:space="preserve">Wayne County – Lincoln County Opportunity Co., Inc. (Superior Senior Care) </v>
      </c>
      <c r="B426" s="15" t="str">
        <v>FAIR RESPITE CONGREGATE SERVICES (includes LIFE FAIR SERVICES)</v>
      </c>
      <c r="C426" s="15" t="str">
        <v>Respite</v>
      </c>
      <c r="D426" s="15" t="str">
        <v>Care recipient must have a written diagnosis of Alzheimer's disease or a related dementia</v>
      </c>
      <c r="E426"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26" s="15" t="str">
        <v>Caregiver must be unpaid. The fee for FAIR services depends on the income of the person with dementia or, if married, the combined income of the care receiver and spouse.</v>
      </c>
      <c r="G426" s="15" t="str">
        <v>Wayne</v>
      </c>
      <c r="H426" s="15" t="str">
        <v>*Required - Please Make a Selection*</v>
      </c>
      <c r="I426" s="15" t="str">
        <v>http://www.wvseniorservices.gov/HelpatHome/FAIRFamilyAlzheimersInHomeRespite/tabid/75/Default.aspx</v>
      </c>
      <c r="U426" s="3"/>
    </row>
    <row r="427" spans="1:21" ht="105" x14ac:dyDescent="0.25">
      <c r="A427" s="15" t="str">
        <v xml:space="preserve">Wayne County – Lincoln County Opportunity Co., Inc. (Superior Senior Care) </v>
      </c>
      <c r="B427" s="15" t="str">
        <v>FAIR RESPITE IN-HOME SERVICES (includes LIFE FAIR SERVICES)</v>
      </c>
      <c r="C427" s="15" t="str">
        <v>Respite</v>
      </c>
      <c r="D427" s="15" t="str">
        <v>Care recipient must have a written diagnosis of Alzheimer's disease or a related dementia</v>
      </c>
      <c r="E427" s="15" t="str">
        <v>FAIR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427" s="15" t="str">
        <v>Caregiver must be unpaid. The fee for FAIR services depends on the income of the person with dementia or, if married, the combined income of the care receiver and spouse.</v>
      </c>
      <c r="G427" s="15" t="str">
        <v>Wayne</v>
      </c>
      <c r="H427" s="15" t="str">
        <v>*Required - Please Make a Selection*</v>
      </c>
      <c r="I427" s="15" t="str">
        <v>http://www.wvseniorservices.gov/HelpatHome/FAIRFamilyAlzheimersInHomeRespite/tabid/75/Default.aspx</v>
      </c>
      <c r="U427" s="3"/>
    </row>
    <row r="428" spans="1:21" ht="180" x14ac:dyDescent="0.25">
      <c r="A428" s="15" t="str">
        <v xml:space="preserve">Wayne County – Lincoln County Opportunity Co., Inc. (Superior Senior Care) </v>
      </c>
      <c r="B428" s="15" t="str">
        <v xml:space="preserve">OAA Title IIIE National Family Caregiver Support Program </v>
      </c>
      <c r="C428" s="15" t="str">
        <v>Respite</v>
      </c>
      <c r="D428" s="15" t="str">
        <v>There must be an unpaid caregiver (who is the service recipient) of an at-risk, frail individual at least sixty (60) years old or an individual of any age with a written diagnosis of Alzheimer’s disease or a related dementia.</v>
      </c>
      <c r="E42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28" s="15" t="str">
        <v>Unpaid caregiver. In the case of a caregiver service, the income level will be based on the care receiver’s income (the at-risk, frail individual at least sixty (60) years old or an individual of any age with a written diagnosis of Alzheimer’s disease or a related dementia).</v>
      </c>
      <c r="G428" s="15" t="str">
        <v>Wayne</v>
      </c>
      <c r="H428" s="15" t="str">
        <v>*Required - Please Make a Selection*</v>
      </c>
      <c r="I428" s="15" t="str">
        <v>http://www.wvseniorservices.gov/DocumentCenter/ProgramSpecificDocuments/tabid/92/Default.aspx</v>
      </c>
      <c r="U428" s="3"/>
    </row>
    <row r="429" spans="1:21" ht="180" x14ac:dyDescent="0.25">
      <c r="A429" s="15" t="str">
        <v xml:space="preserve">Wayne County – Lincoln County Opportunity Co., Inc. (Superior Senior Care) </v>
      </c>
      <c r="B429" s="15" t="str">
        <v xml:space="preserve">OAA Title IIIE National Family Caregiver Support Program </v>
      </c>
      <c r="C429" s="15" t="str">
        <v>Respite</v>
      </c>
      <c r="D429" s="15" t="str">
        <v>There must be an unpaid caregiver (who is the service recipient) of an at-risk, frail individual at least sixty (60) years old or an individual of any age with a written diagnosis of Alzheimer’s disease or a related dementia.</v>
      </c>
      <c r="E42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429" s="15" t="str">
        <v>In the case of a caregiver service, the income level will be based on the care receiver’s income (the at-risk, frail individual at least sixty (60) years old or an individual of any age with a written diagnosis of Alzheimer’s disease or a related dementia).</v>
      </c>
      <c r="G429" s="15" t="str">
        <v>Wayne</v>
      </c>
      <c r="H429" s="15" t="str">
        <v>*Required - Please Make a Selection*</v>
      </c>
      <c r="I429" s="15" t="str">
        <v>http://www.wvseniorservices.gov/DocumentCenter/ProgramSpecificDocuments/tabid/92/Default.aspx</v>
      </c>
      <c r="U429" s="3"/>
    </row>
    <row r="430" spans="1:21" ht="75" x14ac:dyDescent="0.25">
      <c r="A430" s="15" t="str">
        <v xml:space="preserve">Wayne County – Lincoln County Opportunity Co., Inc. (Superior Senior Care) </v>
      </c>
      <c r="B430" s="15" t="str">
        <v xml:space="preserve">OAA Title IIIE National Family Caregiver Support Program </v>
      </c>
      <c r="C430" s="15" t="str">
        <v>Training/Education, Caregiver Support</v>
      </c>
      <c r="D430" s="15" t="str">
        <v>There must be an unpaid caregiver (who is the service recipient) of an at-risk, frail individual at least sixty (60) years old or an individual of any age with a written diagnosis of Alzheimer’s disease or a related dementia.</v>
      </c>
      <c r="E430" s="15" t="str">
        <v>None</v>
      </c>
      <c r="F430" s="15" t="str">
        <v>Unpaid caregiver</v>
      </c>
      <c r="G430" s="15" t="str">
        <v>Wayne</v>
      </c>
      <c r="H430" s="15" t="str">
        <v>*Required - Please Make a Selection*</v>
      </c>
      <c r="I430" s="15" t="str">
        <v>http://www.wvseniorservices.gov/DocumentCenter/ProgramSpecificDocuments/tabid/92/Default.aspx</v>
      </c>
      <c r="U430" s="3"/>
    </row>
    <row r="431" spans="1:21" ht="75" x14ac:dyDescent="0.25">
      <c r="A431" s="15" t="str">
        <v xml:space="preserve">Wayne County – Lincoln County Opportunity Co., Inc. (Superior Senior Care) </v>
      </c>
      <c r="B431" s="15" t="str">
        <v xml:space="preserve">OAA Title IIIE National Family Caregiver Support Program </v>
      </c>
      <c r="C431" s="15" t="str">
        <v>Information/Referral, Caregiver Support</v>
      </c>
      <c r="D431" s="15" t="str">
        <v>None</v>
      </c>
      <c r="E431" s="15" t="str">
        <v>None</v>
      </c>
      <c r="F431" s="15" t="str">
        <v>None</v>
      </c>
      <c r="G431" s="15" t="str">
        <v>Wayne</v>
      </c>
      <c r="H431" s="15" t="str">
        <v>*Required - Please Make a Selection*</v>
      </c>
      <c r="I431" s="15" t="str">
        <v>http://www.wvseniorservices.gov/DocumentCenter/ProgramSpecificDocuments/tabid/92/Default.aspx</v>
      </c>
      <c r="U431" s="3"/>
    </row>
    <row r="432" spans="1:21" ht="75" x14ac:dyDescent="0.25">
      <c r="A432" s="15" t="str">
        <v xml:space="preserve">Wayne County – Lincoln County Opportunity Co., Inc. (Superior Senior Care) </v>
      </c>
      <c r="B432" s="15" t="str">
        <v xml:space="preserve">OAA Title IIIE National Family Caregiver Support Program </v>
      </c>
      <c r="C432" s="15" t="str">
        <v>Information/Referral, Caregiver Support</v>
      </c>
      <c r="D432" s="15" t="str">
        <v>None</v>
      </c>
      <c r="E432" s="15" t="str">
        <v>None</v>
      </c>
      <c r="F432" s="15" t="str">
        <v>None</v>
      </c>
      <c r="G432" s="15" t="str">
        <v>Wayne</v>
      </c>
      <c r="H432" s="15" t="str">
        <v>*Required - Please Make a Selection*</v>
      </c>
      <c r="I432" s="15" t="str">
        <v>http://www.wvseniorservices.gov/DocumentCenter/ProgramSpecificDocuments/tabid/92/Default.aspx</v>
      </c>
      <c r="U432" s="3"/>
    </row>
    <row r="433" spans="1:21" ht="75" x14ac:dyDescent="0.25">
      <c r="A433" s="15" t="str">
        <v xml:space="preserve">Wayne County – Lincoln County Opportunity Co., Inc. (Superior Senior Care) </v>
      </c>
      <c r="B433" s="15" t="str">
        <v xml:space="preserve">OAA Title IIIE National Family Caregiver Support Program </v>
      </c>
      <c r="C433" s="15" t="str">
        <v>Caregiver Support</v>
      </c>
      <c r="D433" s="15" t="str">
        <v>Support group must target unpaid caregivers (who is the service recipient) of an at-risk, frail individual at least sixty (60) years old or an individual of any age with a written diagnosis of Alzheimer’s disease or a related dementia.</v>
      </c>
      <c r="E433" s="15" t="str">
        <v>None</v>
      </c>
      <c r="F433" s="15" t="str">
        <v>Unpaid caregiver</v>
      </c>
      <c r="G433" s="15" t="str">
        <v>Wayne</v>
      </c>
      <c r="H433" s="15" t="str">
        <v>*Required - Please Make a Selection*</v>
      </c>
      <c r="I433" s="15" t="str">
        <v>http://www.wvseniorservices.gov/DocumentCenter/ProgramSpecificDocuments/tabid/92/Default.aspx</v>
      </c>
      <c r="U433" s="3"/>
    </row>
    <row r="434" spans="1:21" ht="75" x14ac:dyDescent="0.25">
      <c r="A434" s="15" t="str">
        <v xml:space="preserve">Wayne County – Lincoln County Opportunity Co., Inc. (Superior Senior Care) </v>
      </c>
      <c r="B434" s="15" t="str">
        <v xml:space="preserve">OAA Title IIIE Older Relative Caregivers (Grandparents and Other Elderly Relative Caregivers) </v>
      </c>
      <c r="C434" s="15" t="str">
        <v>Information/Referral, Caregiver Support</v>
      </c>
      <c r="D434" s="15" t="str">
        <v>The older relative caregiver must live with and be the primary unpaid caregiver for a child or an individual with a disability of any age; The older relative caregiver must be related to the individual they provide care for;</v>
      </c>
      <c r="E434" s="15" t="str">
        <v>None</v>
      </c>
      <c r="F434" s="15" t="str">
        <v>None</v>
      </c>
      <c r="G434" s="15" t="str">
        <v>Wayne</v>
      </c>
      <c r="H434" s="15" t="str">
        <v>*Required - Please Make a Selection*</v>
      </c>
      <c r="I434" s="15" t="str">
        <v>http://www.wvseniorservices.gov/DocumentCenter/ProgramSpecificDocuments/tabid/92/Default.aspx</v>
      </c>
      <c r="U434" s="3"/>
    </row>
    <row r="435" spans="1:21" ht="75" x14ac:dyDescent="0.25">
      <c r="A435" s="15" t="str">
        <v xml:space="preserve">Wayne County – Lincoln County Opportunity Co., Inc. (Superior Senior Care) </v>
      </c>
      <c r="B435" s="15" t="str">
        <v xml:space="preserve">OAA Title IIIE Older Relative Caregivers (Grandparents and Other Elderly Relative Caregivers) </v>
      </c>
      <c r="C435" s="15" t="str">
        <v>Information/Referral, Caregiver Support</v>
      </c>
      <c r="D435" s="15" t="str">
        <v>The older relative caregiver must live with and be the primary unpaid caregiver for a child or an individual with a disability of any age; The older relative caregiver must be related to the individual they provide care for;</v>
      </c>
      <c r="E435" s="15" t="str">
        <v>None</v>
      </c>
      <c r="F435" s="15" t="str">
        <v>None</v>
      </c>
      <c r="G435" s="15" t="str">
        <v>Wayne</v>
      </c>
      <c r="H435" s="15" t="str">
        <v>*Required - Please Make a Selection*</v>
      </c>
      <c r="I435" s="15" t="str">
        <v>http://www.wvseniorservices.gov/DocumentCenter/ProgramSpecificDocuments/tabid/92/Default.aspx</v>
      </c>
      <c r="U435" s="3"/>
    </row>
    <row r="436" spans="1:21" ht="105" x14ac:dyDescent="0.25">
      <c r="A436" s="15" t="str">
        <v xml:space="preserve">Wayne County – Lincoln County Opportunity Co., Inc. (Superior Senior Care) </v>
      </c>
      <c r="B436" s="15" t="str">
        <v xml:space="preserve">OAA Title IIIE Older Relative Caregivers (Grandparents and Other Elderly Relative Caregivers) </v>
      </c>
      <c r="C436" s="15" t="str">
        <v>Caregiver Support</v>
      </c>
      <c r="D436" s="15" t="str">
        <v>Support group must target unpaid primary caregivers (who is the service recipient) of a child or individual with a disability of any age; The older relative caregiver must live with and be the primary unpaid caregiver for a child or an individual with a disability of any age; The older relative caregiver must be related to the individual they provide care for;</v>
      </c>
      <c r="E436" s="15" t="str">
        <v>None</v>
      </c>
      <c r="F436" s="15" t="str">
        <v>None</v>
      </c>
      <c r="G436" s="15" t="str">
        <v>Wayne</v>
      </c>
      <c r="H436" s="15" t="str">
        <v>*Required - Please Make a Selection*</v>
      </c>
      <c r="I436" s="15" t="str">
        <v>http://www.wvseniorservices.gov/DocumentCenter/ProgramSpecificDocuments/tabid/92/Default.aspx</v>
      </c>
      <c r="U436" s="3"/>
    </row>
    <row r="437" spans="1:21" ht="90" x14ac:dyDescent="0.25">
      <c r="A437" s="15" t="str">
        <v>Marshall University</v>
      </c>
      <c r="B437" s="15" t="str">
        <v>WV Autism Training Center - School-Based Consultation Services</v>
      </c>
      <c r="C437" s="15" t="str">
        <v>Training/Education</v>
      </c>
      <c r="D437" s="15" t="str">
        <v>Services are available to families of West Virginians with autism spectrum disorder as well as their educators and others significant in their lives.</v>
      </c>
      <c r="E437" s="15" t="str">
        <v>$200* per hour (*out of region training will have additional travel costs associated) for School-Based Consultation Services</v>
      </c>
      <c r="F437" s="15" t="str">
        <v>None</v>
      </c>
      <c r="G43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37" s="15" t="str">
        <v>*Required - Please Make a Selection*</v>
      </c>
      <c r="I437" s="15" t="str">
        <v>https://www.marshall.edu/atc/consultation/</v>
      </c>
      <c r="U437" s="3"/>
    </row>
    <row r="438" spans="1:21" ht="90" x14ac:dyDescent="0.25">
      <c r="A438" s="15" t="str">
        <v>Marshall University</v>
      </c>
      <c r="B438" s="15" t="str">
        <v>WV Autism Training Center - Person-Centered Direct Services</v>
      </c>
      <c r="C438" s="15" t="str">
        <v>Case Coordination/Management/Person-Centered Planning</v>
      </c>
      <c r="D438" s="15" t="str">
        <v>Individuals with autism and those who support them</v>
      </c>
      <c r="E438" s="15" t="str">
        <v>None</v>
      </c>
      <c r="F438" s="15" t="str">
        <v>None</v>
      </c>
      <c r="G43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38" s="15" t="str">
        <v>*Required - Please Make a Selection*</v>
      </c>
      <c r="I438" s="15" t="str">
        <v>https://www.marshall.edu/atc/person-centered-direct-services/</v>
      </c>
      <c r="U438" s="3"/>
    </row>
    <row r="439" spans="1:21" ht="90" x14ac:dyDescent="0.25">
      <c r="A439" s="15" t="str">
        <v>WV Office of Inspector General, Olmstead Office</v>
      </c>
      <c r="B439" s="15" t="str">
        <v>Information, Referral and Assistance</v>
      </c>
      <c r="C439" s="15" t="str">
        <v>Information/Referral</v>
      </c>
      <c r="D439" s="15" t="str">
        <v>Individuals with disabilities and people advocating on behalf of someone with a disability can file an Olmstead complaint referrals.</v>
      </c>
      <c r="E439" s="15" t="str">
        <v>None</v>
      </c>
      <c r="F439" s="15" t="str">
        <v>None</v>
      </c>
      <c r="G43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39" s="15" t="str">
        <v>*Required - Please Make a Selection*</v>
      </c>
      <c r="I439" s="15" t="str">
        <v>https://oig.wv.gov/olmstead-office</v>
      </c>
      <c r="U439" s="3"/>
    </row>
    <row r="440" spans="1:21" ht="90" x14ac:dyDescent="0.25">
      <c r="A440" s="15" t="str">
        <v xml:space="preserve">U.S. Department of Veterans Affairs </v>
      </c>
      <c r="B440" s="15" t="str">
        <v>Caregiver Support Program (CSP)</v>
      </c>
      <c r="C440" s="15" t="str">
        <v>Caregiver Support</v>
      </c>
      <c r="D440" s="15" t="str">
        <v>None</v>
      </c>
      <c r="E440" s="15" t="str">
        <v>None</v>
      </c>
      <c r="F440" s="15" t="str">
        <v>None</v>
      </c>
      <c r="G44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0" s="15" t="str">
        <v>*Required - Please Make a Selection*</v>
      </c>
      <c r="I440" s="15" t="str">
        <v>https://www.caregiver.va.gov/</v>
      </c>
      <c r="U440" s="3"/>
    </row>
    <row r="441" spans="1:21" ht="105" x14ac:dyDescent="0.25">
      <c r="A441" s="15" t="str">
        <v xml:space="preserve">U.S. Department of Veterans Affairs </v>
      </c>
      <c r="B441" s="15" t="str">
        <v xml:space="preserve">Home and Community Based Services </v>
      </c>
      <c r="C441" s="15" t="str">
        <v>Respite</v>
      </c>
      <c r="D441" s="15" t="str">
        <v>The program is for Veterans who need help with activities of daily living. Examples include help with bathing, dressing, or fixing meals. This program is also for Veterans who are isolated, or their caregiver is experiencing burden. Respite Care can be used in combination with other Home and Community Based Services.</v>
      </c>
      <c r="E441" s="15" t="str">
        <v>A copay for Respite Care may be charged based on your VA service-connected disability status and financial information. </v>
      </c>
      <c r="F441" s="15" t="str">
        <v>None</v>
      </c>
      <c r="G44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1" s="15" t="str">
        <v>*Required - Please Make a Selection*</v>
      </c>
      <c r="I441" s="15" t="str">
        <v>https://www.va.gov/GERIATRICS/pages/Home_and_Community_Based_Services.asp?utm_source=geriatrics_left_menu</v>
      </c>
      <c r="U441" s="3"/>
    </row>
    <row r="442" spans="1:21" ht="225" x14ac:dyDescent="0.25">
      <c r="A442" s="15" t="str">
        <v xml:space="preserve">U.S. Department of Veterans Affairs </v>
      </c>
      <c r="B442" s="15" t="str">
        <v xml:space="preserve">Program of Comprehensive Assistance for Family Caregivers (PCAFC) - Caregiver Eligibility </v>
      </c>
      <c r="C442" s="15" t="str">
        <v>Caregiver Support</v>
      </c>
      <c r="D442" s="15" t="str">
        <v>Caregiver of a Veteran with any service-connected disability that: (1) Is rated at 70 percent or more by VA; or (2) Is combined with any other service-connected disability or disabilities, and a combined rating of 70 percent or more is assigned by VA. 
The individual is in need of in-person personal care services for a minimum of six (6) continuous months based on any one of the following:
• An inability to perform an activity of daily living;
• A need for supervision or protection based on symptoms or residuals of neurological or other impairment or injury; or
• A need for regular or extensive instruction or supervision without which the ability of the Veteran to function in daily life would be seriously impaired.</v>
      </c>
      <c r="E442" s="15" t="str">
        <v>None</v>
      </c>
      <c r="F442" s="15" t="str">
        <v>None</v>
      </c>
      <c r="G44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2" s="15" t="str">
        <v>*Required - Please Make a Selection*</v>
      </c>
      <c r="I442" s="15" t="str">
        <v>https://www.caregiver.va.gov/pdfs/FactSheets/CSP_Eligibility_Criteria_Factsheet.pdf#</v>
      </c>
      <c r="U442" s="3"/>
    </row>
    <row r="443" spans="1:21" ht="390" x14ac:dyDescent="0.25">
      <c r="A443" s="15" t="str">
        <v xml:space="preserve">U.S. Department of Veterans Affairs </v>
      </c>
      <c r="B443" s="15" t="str">
        <v xml:space="preserve">Program of Comprehensive Assistance for Family Caregivers (PCAFC) - Veteran Eligibility </v>
      </c>
      <c r="C443" s="15" t="str">
        <v>Caregiver Support</v>
      </c>
      <c r="D443" s="15" t="str">
        <v>Any service-connected disability that: (1) Is rated at 70 percent or more by VA; or (2) Is combined with any other service-connected disability or disabilities, and a combined rating of 70 percent or more is assigned by VA. 
The individual is in need of in-person personal care services for a minimum of six (6) continuous months based on any one of the following:
• An inability to perform an activity of daily living;
• A need for supervision or protection based on symptoms or residuals of neurological or other impairment or injury; or
• A need for regular or extensive instruction or supervision without which the ability of the Veteran to function in daily life would be seriously impaired.
It is in the best interest of the individual to participate in the program
Personal care services that would be provided by the Family Caregiver will not be simultaneously and regularly provided by or through another individual or entity.
The individual receives care at home or will do so if VA designates a Family Caregiver.
The individual receives ongoing care from a Primary Care Team or will do so if VA designates a Family Caregiver</v>
      </c>
      <c r="E443" s="15" t="str">
        <v>None</v>
      </c>
      <c r="F443" s="15" t="str">
        <v>None</v>
      </c>
      <c r="G44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3" s="15" t="str">
        <v>*Required - Please Make a Selection*</v>
      </c>
      <c r="I443" s="15" t="str">
        <v>https://www.caregiver.va.gov/pdfs/FactSheets/CSP_Eligibility_Criteria_Factsheet.pdf#</v>
      </c>
      <c r="U443" s="3"/>
    </row>
    <row r="444" spans="1:21" ht="90" x14ac:dyDescent="0.25">
      <c r="A444" s="15" t="str">
        <v xml:space="preserve">U.S. Department of Veterans Affairs </v>
      </c>
      <c r="B444" s="15" t="str">
        <v>Program of General Caregiver Support Services (PGCSS)</v>
      </c>
      <c r="C444" s="15" t="str">
        <v>Training/Education, Caregiver Support</v>
      </c>
      <c r="D444" s="15" t="str">
        <v>Caregiver of a Veteran. Must be enrolled in VA health care and receive care from a caregiver.</v>
      </c>
      <c r="E444" s="15" t="str">
        <v>None</v>
      </c>
      <c r="F444" s="15" t="str">
        <v>None</v>
      </c>
      <c r="G44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4" s="15" t="str">
        <v>*Required - Please Make a Selection*</v>
      </c>
      <c r="I444" s="15" t="str">
        <v>https://www.caregiver.va.gov/Care_Caregivers.asp</v>
      </c>
      <c r="U444" s="3"/>
    </row>
    <row r="445" spans="1:21" ht="90" x14ac:dyDescent="0.25">
      <c r="A445" s="15" t="str">
        <v xml:space="preserve">West Virginia Department of Veterans Assistance </v>
      </c>
      <c r="B445" s="15" t="str">
        <v>Donnel C. Kinnard Memorial State Veterans Cemetery (Spouse or eligible family member)</v>
      </c>
      <c r="C445" s="15" t="str">
        <v>Burial Services</v>
      </c>
      <c r="D445" s="15" t="str">
        <v>None</v>
      </c>
      <c r="E445" s="15" t="str">
        <v>A fee of $780 will be charged to the spouse or another eligible family member.</v>
      </c>
      <c r="F445" s="15" t="str">
        <v>None</v>
      </c>
      <c r="G44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5" s="15" t="str">
        <v>*Required - Please Make a Selection*</v>
      </c>
      <c r="I445" s="15" t="str">
        <v>https://veterans.wv.gov/benefits/Pages/Burial.aspx</v>
      </c>
      <c r="U445" s="3"/>
    </row>
    <row r="446" spans="1:21" ht="90" x14ac:dyDescent="0.25">
      <c r="A446" s="15" t="str">
        <v>West Virginia Developmental Disabilities Council</v>
      </c>
      <c r="B446" s="15" t="str">
        <v>Partners in Policymaking</v>
      </c>
      <c r="C446" s="15" t="str">
        <v>Training/Education, Advocacy</v>
      </c>
      <c r="D446" s="15" t="str">
        <v>Adults with developmental disabilities and parents of young children with developmental disabilities</v>
      </c>
      <c r="E446" s="15" t="str">
        <v>None</v>
      </c>
      <c r="F446" s="15" t="str">
        <v>None</v>
      </c>
      <c r="G44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6" s="15" t="str">
        <v>*Required - Please Make a Selection*</v>
      </c>
      <c r="I446" s="15" t="str">
        <v>https://ddc.wv.gov/Training/PartnersinPolicymaking/pages/default.aspx</v>
      </c>
      <c r="U446" s="3"/>
    </row>
    <row r="447" spans="1:21" ht="90" x14ac:dyDescent="0.25">
      <c r="A447" s="15" t="str">
        <v>West Virginia University Center for Excellence in Disabilities</v>
      </c>
      <c r="B447" s="15" t="str">
        <v>Disability Resource Library</v>
      </c>
      <c r="C447" s="15" t="str">
        <v>Training/Education</v>
      </c>
      <c r="D447" s="15" t="str">
        <v>Individuals with disabilities, family members, and practitioners</v>
      </c>
      <c r="E447" s="15" t="str">
        <v>None</v>
      </c>
      <c r="F447" s="15" t="str">
        <v>None</v>
      </c>
      <c r="G44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7" s="15" t="str">
        <v>*Required - Please Make a Selection*</v>
      </c>
      <c r="I447" s="15" t="str">
        <v>https://www.cedwvu.org/resources/disability-resource-library/</v>
      </c>
      <c r="U447" s="3"/>
    </row>
    <row r="448" spans="1:21" ht="150" x14ac:dyDescent="0.25">
      <c r="A448" s="15" t="str">
        <v>West Virginia University Center for Excellence in Disabilities</v>
      </c>
      <c r="B448" s="15" t="str">
        <v>IMPACT WV</v>
      </c>
      <c r="C448" s="15" t="str">
        <v>Substance Use Support, Information &amp; Referral, Case Coordination/Management/Person-Centered Planning</v>
      </c>
      <c r="D448" s="15" t="str">
        <v>Women who are or have used substances during pregnancy and have a child ≤ 5 years old and are pregnant, postpartum, or preconception/interconception
Fathers of infants exposed to substances in utero and are ≤ 5 years old who are involved in the caregiving of that infant
Foster care and kinship caregivers who are contributing to the care of an infant who was exposed to substances in utero and are ≤ 5 years old</v>
      </c>
      <c r="E448" s="15" t="str">
        <v>None</v>
      </c>
      <c r="F448" s="15" t="str">
        <v>None</v>
      </c>
      <c r="G448" s="15" t="str">
        <v xml:space="preserve">Harrison, Marion, Marshall, Monongalia, Ohio, Preston, Taylor, Wetzel   </v>
      </c>
      <c r="H448" s="15" t="str">
        <v>*Required - Please Make a Selection*</v>
      </c>
      <c r="I448" s="15" t="str">
        <v>https://impact.cedwvu.org/</v>
      </c>
      <c r="U448" s="3"/>
    </row>
    <row r="449" spans="1:21" ht="90" x14ac:dyDescent="0.25">
      <c r="A449" s="15" t="str">
        <v>West Virginia University Center for Excellence in Disabilities</v>
      </c>
      <c r="B449" s="15" t="str">
        <v>Mental Health Services</v>
      </c>
      <c r="C449" s="15" t="str">
        <v>Mental/Behavioral Health</v>
      </c>
      <c r="D449" s="15" t="str">
        <v>Individuals with at least one reported disability, their families, the providers who serve them and/or individuals who are at risk for disability are eligible to receive the services.</v>
      </c>
      <c r="E449" s="15" t="str">
        <v>None</v>
      </c>
      <c r="F449" s="15" t="str">
        <v>None</v>
      </c>
      <c r="G44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49" s="15" t="str">
        <v>*Required - Please Make a Selection*</v>
      </c>
      <c r="I449" s="15" t="str">
        <v>https://cedwvu.org/mental-health-services/</v>
      </c>
      <c r="U449" s="3"/>
    </row>
    <row r="450" spans="1:21" ht="90" x14ac:dyDescent="0.25">
      <c r="A450" s="15" t="str">
        <v>West Virginia University Center for Excellence in Disabilities</v>
      </c>
      <c r="B450" s="15" t="str">
        <v>Sibshops; SibTeen</v>
      </c>
      <c r="C450" s="15" t="str">
        <v>Peer Support</v>
      </c>
      <c r="D450" s="15" t="str">
        <v>Sibling of a person with a disability</v>
      </c>
      <c r="E450" s="15" t="str">
        <v>None</v>
      </c>
      <c r="F450" s="15" t="str">
        <v>None</v>
      </c>
      <c r="G45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50" s="15" t="str">
        <v>*Required - Please Make a Selection*</v>
      </c>
      <c r="I450" s="15" t="str">
        <v>https://cedwvu.org/families/siblings</v>
      </c>
      <c r="U450" s="3"/>
    </row>
    <row r="451" spans="1:21" ht="390" x14ac:dyDescent="0.25">
      <c r="A451" s="15" t="str">
        <v>Appalachian Area Agency on Aging</v>
      </c>
      <c r="B451" s="15" t="str">
        <v>Veteran Directed Care</v>
      </c>
      <c r="C451" s="15" t="str">
        <v>Veteran Home and Community-Based Services, Assistive Technology/Home Modifications, Case Coordination/Management/Person-Centered Planning, Chore or Homemaker Services, Home Health Care, Personal Care</v>
      </c>
      <c r="D451" s="15" t="str">
        <v>The target population of Veterans who are in most need of VDC meet one or more of the following clinical criteria:
 -Nursing home level of care 
-Three or more activities of daily living (ADL) dependencies;
 -Significant cognitive impairment that leads to ADL dependencies;
 -Meets some of the criteria of the target population, but clinically determined by the local VAMC to need services;
 -Receives hospice services and needs extra support; and
 -Two ADL dependencies and two or more of the following:
   · Three or more instrumental activities of daily living (IADL) dependencies;
   · Recent discharge from a nursing facility or nursing home discharge contingent on receipt of HCBS services;
   · 75 years old or greater;
   · Three or more hospitalizations or 12 or more outpatient clinic/emergency evaluations in past 12 months;
   · Diagnosis of clinical depression; and/or
   · Lives alone in the community.</v>
      </c>
      <c r="E451" s="15" t="str">
        <v>None</v>
      </c>
      <c r="F451" s="15" t="str">
        <v>None</v>
      </c>
      <c r="G451" s="15" t="str">
        <v>Braxton, Calhoun, Clay, Doddridge, Fayette, Gilmer, Greenbrier, Harrison, Marion, McDowell, Mercer, Monongalia, Monroe, Nicholas, Pleasants, Pocahontas, Raleigh, Ritchie, Summers, Tyler, Webster, Wirt, Wood, Wyoming.</v>
      </c>
      <c r="H451" s="15" t="str">
        <v>*Required - Please Make a Selection*</v>
      </c>
      <c r="I451" s="15" t="str">
        <v>https://www.aaaoa.org/; https://nwd.acl.gov/find-vdc-program.html</v>
      </c>
      <c r="U451" s="3"/>
    </row>
    <row r="452" spans="1:21" ht="30" x14ac:dyDescent="0.25">
      <c r="A452" s="15" t="str">
        <v>Appalachian CIL (ACIL)</v>
      </c>
      <c r="B452" s="15" t="str">
        <v>ADA Compliance</v>
      </c>
      <c r="C452" s="15" t="str">
        <v>Accessibility Support</v>
      </c>
      <c r="D452" s="15" t="str">
        <v>None</v>
      </c>
      <c r="E452" s="15" t="str">
        <v>None</v>
      </c>
      <c r="F452" s="15" t="str">
        <v>None</v>
      </c>
      <c r="G452" s="15" t="str">
        <v>Boone, Clay, Kanawha, Putnam</v>
      </c>
      <c r="H452" s="15" t="str">
        <v>*Required - Please Make a Selection*</v>
      </c>
      <c r="I452" s="15" t="str">
        <v>https://www.wvacil.org/ada-compliance</v>
      </c>
      <c r="U452" s="3"/>
    </row>
    <row r="453" spans="1:21" ht="90" x14ac:dyDescent="0.25">
      <c r="A453" s="15" t="str">
        <v>Appalachian CIL (ACIL)</v>
      </c>
      <c r="B453" s="15" t="str">
        <v>Community Living Services Program (CLSP)</v>
      </c>
      <c r="C453" s="15" t="str">
        <v>Assistive Technology/Home Modifications, Accessibility Support</v>
      </c>
      <c r="D453" s="15" t="str">
        <v>Individuals with disabilities who are at risk of entering institutions</v>
      </c>
      <c r="E453" s="15" t="str">
        <v>None</v>
      </c>
      <c r="F453" s="15" t="str">
        <v>Free or sliding scale, referencing West Virginia Department of Human Services Income Maintenance Manual. ACIL does not charge consumers for services they receive from us, with the exception of those who are over the income level for our Community Living Services Program (CLSP).</v>
      </c>
      <c r="G453" s="15" t="str">
        <v>Boone, Braxton, Calhoun, Clay, Doddridge, Greenbrier, 	Jackson, Kanawha, Nicholas, Pleasants, Putnam, Ritchie, Roane, Webster, Wirt, Wood</v>
      </c>
      <c r="H453" s="15" t="str">
        <v>*Required - Please Make a Selection*</v>
      </c>
      <c r="I453" s="15" t="str">
        <v>https://www.wvacil.org/services</v>
      </c>
      <c r="U453" s="3"/>
    </row>
    <row r="454" spans="1:21" ht="90" x14ac:dyDescent="0.25">
      <c r="A454" s="15" t="str">
        <v>Appalachian CIL (ACIL)</v>
      </c>
      <c r="B454" s="15" t="str">
        <v>Emergency Preparedness</v>
      </c>
      <c r="C454" s="15" t="str">
        <v>Emergency Preparedness</v>
      </c>
      <c r="D454" s="15" t="str">
        <v>None</v>
      </c>
      <c r="E454" s="15" t="str">
        <v>None</v>
      </c>
      <c r="F454" s="15" t="str">
        <v>None</v>
      </c>
      <c r="G45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54" s="15" t="str">
        <v>*Required - Please Make a Selection*</v>
      </c>
      <c r="I454" s="15" t="str">
        <v>https://www.wvacil.org/emergency-preparedness</v>
      </c>
      <c r="U454" s="3"/>
    </row>
    <row r="455" spans="1:21" ht="45" x14ac:dyDescent="0.25">
      <c r="A455" s="15" t="str">
        <v>Appalachian CIL (ACIL)</v>
      </c>
      <c r="B455" s="15" t="str">
        <v>Employment Services</v>
      </c>
      <c r="C455" s="15" t="str">
        <v>Employment Support</v>
      </c>
      <c r="D455" s="15" t="str">
        <v>Individuals with disabilities</v>
      </c>
      <c r="E455" s="15" t="str">
        <v>None</v>
      </c>
      <c r="F455" s="15" t="str">
        <v>Free or sliding scale, referencing West Virginia Department of Human Services Income Maintenance Manual</v>
      </c>
      <c r="G455" s="15" t="str">
        <v>Boone, Clay, Kanawha, Putnam</v>
      </c>
      <c r="H455" s="15" t="str">
        <v>*Required - Please Make a Selection*</v>
      </c>
      <c r="I455" s="15" t="str">
        <v>https://www.wvacil.org/employment-services</v>
      </c>
      <c r="U455" s="3"/>
    </row>
    <row r="456" spans="1:21" ht="45" x14ac:dyDescent="0.25">
      <c r="A456" s="15" t="str">
        <v>Appalachian CIL (ACIL)</v>
      </c>
      <c r="B456" s="15" t="str">
        <v>Fee Based Services - Independent Living Assessment and Report</v>
      </c>
      <c r="C456" s="15" t="str">
        <v>Training/Education</v>
      </c>
      <c r="D456" s="15" t="str">
        <v>None</v>
      </c>
      <c r="E456" s="15" t="str">
        <v>$75.00 per hour (Consultant agrees to provide reports within 14 days following assessment)</v>
      </c>
      <c r="F456" s="15" t="str">
        <v>None</v>
      </c>
      <c r="G456" s="15" t="str">
        <v>Boone, Clay, Kanawha, Putnam</v>
      </c>
      <c r="H456" s="15" t="str">
        <v>*Required - Please Make a Selection*</v>
      </c>
      <c r="I456" s="15" t="str">
        <v>https://www.wvacil.org/fee-based-services</v>
      </c>
      <c r="U456" s="3"/>
    </row>
    <row r="457" spans="1:21" ht="45" x14ac:dyDescent="0.25">
      <c r="A457" s="15" t="str">
        <v>Appalachian CIL (ACIL)</v>
      </c>
      <c r="B457" s="15" t="str">
        <v>Fee Based Services - Individualized Skills Training</v>
      </c>
      <c r="C457" s="15" t="str">
        <v>Training/Education</v>
      </c>
      <c r="D457" s="15" t="str">
        <v>None</v>
      </c>
      <c r="E457" s="15" t="str">
        <v>$45.00 per hour</v>
      </c>
      <c r="F457" s="15" t="str">
        <v>None</v>
      </c>
      <c r="G457" s="15" t="str">
        <v>Boone, Clay, Kanawha, Putnam</v>
      </c>
      <c r="H457" s="15" t="str">
        <v>*Required - Please Make a Selection*</v>
      </c>
      <c r="I457" s="15" t="str">
        <v>https://www.wvacil.org/fee-based-services</v>
      </c>
      <c r="U457" s="3"/>
    </row>
    <row r="458" spans="1:21" ht="30" x14ac:dyDescent="0.25">
      <c r="A458" s="15" t="str">
        <v>Appalachian CIL (ACIL)</v>
      </c>
      <c r="B458" s="15" t="str">
        <v>Fee Based Services - Group Skills Training</v>
      </c>
      <c r="C458" s="15" t="str">
        <v>Training/Education</v>
      </c>
      <c r="D458" s="15" t="str">
        <v>None</v>
      </c>
      <c r="E458" s="15" t="str">
        <v>$35.00 per hour</v>
      </c>
      <c r="F458" s="15" t="str">
        <v>None</v>
      </c>
      <c r="G458" s="15" t="str">
        <v>Boone, Clay, Kanawha, Putnam</v>
      </c>
      <c r="H458" s="15" t="str">
        <v>*Required - Please Make a Selection*</v>
      </c>
      <c r="I458" s="15" t="str">
        <v>https://www.wvacil.org/fee-based-services</v>
      </c>
      <c r="U458" s="3"/>
    </row>
    <row r="459" spans="1:21" ht="45" x14ac:dyDescent="0.25">
      <c r="A459" s="15" t="str">
        <v>Appalachian CIL (ACIL)</v>
      </c>
      <c r="B459" s="15" t="str">
        <v>Fee Based Services - Support Group Facilitation</v>
      </c>
      <c r="C459" s="15" t="str">
        <v>Education/Training</v>
      </c>
      <c r="D459" s="15" t="str">
        <v>None</v>
      </c>
      <c r="E459" s="15" t="str">
        <v>$150.00 per two hour session</v>
      </c>
      <c r="F459" s="15" t="str">
        <v>None</v>
      </c>
      <c r="G459" s="15" t="str">
        <v>Boone, Clay, Kanawha, Putnam</v>
      </c>
      <c r="H459" s="15" t="str">
        <v>*Required - Please Make a Selection*</v>
      </c>
      <c r="I459" s="15" t="str">
        <v>https://www.wvacil.org/fee-based-services</v>
      </c>
      <c r="U459" s="3"/>
    </row>
    <row r="460" spans="1:21" ht="30" x14ac:dyDescent="0.25">
      <c r="A460" s="15" t="str">
        <v>Appalachian CIL (ACIL)</v>
      </c>
      <c r="B460" s="15" t="str">
        <v>Fee Based Services - Service Coordination</v>
      </c>
      <c r="C460" s="15" t="str">
        <v>Case Coordination/Management/Person-Centered Planning</v>
      </c>
      <c r="D460" s="15" t="str">
        <v>None</v>
      </c>
      <c r="E460" s="15" t="str">
        <v>$30.00 per hour</v>
      </c>
      <c r="F460" s="15" t="str">
        <v>None</v>
      </c>
      <c r="G460" s="15" t="str">
        <v>Boone, Clay, Kanawha, Putnam</v>
      </c>
      <c r="H460" s="15" t="str">
        <v>*Required - Please Make a Selection*</v>
      </c>
      <c r="I460" s="15" t="str">
        <v>https://www.wvacil.org/fee-based-services</v>
      </c>
      <c r="U460" s="3"/>
    </row>
    <row r="461" spans="1:21" ht="60" x14ac:dyDescent="0.25">
      <c r="A461" s="15" t="str">
        <v>Appalachian CIL (ACIL)</v>
      </c>
      <c r="B461" s="15" t="str">
        <v>Fee Based Services - Independent Living and ADA Compliance Consulting Services</v>
      </c>
      <c r="C461" s="15" t="str">
        <v>Training/Education, Accessibility Support</v>
      </c>
      <c r="D461" s="15" t="str">
        <v>None</v>
      </c>
      <c r="E461" s="15" t="str">
        <v>$75.00 per hour (Each additional Consultant at the same location - $45.00 per hour)</v>
      </c>
      <c r="F461" s="15" t="str">
        <v>None</v>
      </c>
      <c r="G461" s="15" t="str">
        <v>Boone, Clay, Kanawha, Putnam</v>
      </c>
      <c r="H461" s="15" t="str">
        <v>*Required - Please Make a Selection*</v>
      </c>
      <c r="I461" s="15" t="str">
        <v>https://www.wvacil.org/fee-based-services</v>
      </c>
      <c r="U461" s="3"/>
    </row>
    <row r="462" spans="1:21" ht="60" x14ac:dyDescent="0.25">
      <c r="A462" s="15" t="str">
        <v>Appalachian CIL (ACIL)</v>
      </c>
      <c r="B462" s="15" t="str">
        <v>Fee Based Services - Contractual Management Fee (Home Modifications)</v>
      </c>
      <c r="C462" s="15" t="str">
        <v>Assistive Technology/Home Modifications</v>
      </c>
      <c r="D462" s="15" t="str">
        <v>None</v>
      </c>
      <c r="E462" s="15" t="str">
        <v>$40.00 per hour</v>
      </c>
      <c r="F462" s="15" t="str">
        <v>None</v>
      </c>
      <c r="G462" s="15" t="str">
        <v>Boone, Clay, Kanawha, Putnam</v>
      </c>
      <c r="H462" s="15" t="str">
        <v>*Required - Please Make a Selection*</v>
      </c>
      <c r="I462" s="15" t="str">
        <v>https://www.wvacil.org/fee-based-services</v>
      </c>
      <c r="U462" s="3"/>
    </row>
    <row r="463" spans="1:21" ht="45" x14ac:dyDescent="0.25">
      <c r="A463" s="15" t="str">
        <v>Appalachian CIL (ACIL)</v>
      </c>
      <c r="B463" s="15" t="str">
        <v>Fee Based Services - Contracted Transportation</v>
      </c>
      <c r="C463" s="15" t="str">
        <v>Transportation</v>
      </c>
      <c r="D463" s="15" t="str">
        <v>None</v>
      </c>
      <c r="E463" s="15" t="str">
        <v>$1.75 per mile, including dead-head miles and $15.00/hour wait time</v>
      </c>
      <c r="F463" s="15" t="str">
        <v>None</v>
      </c>
      <c r="G463" s="15" t="str">
        <v>Boone, Clay, Kanawha, Putnam</v>
      </c>
      <c r="H463" s="15" t="str">
        <v>*Required - Please Make a Selection*</v>
      </c>
      <c r="I463" s="15" t="str">
        <v>https://www.wvacil.org/fee-based-services</v>
      </c>
      <c r="U463" s="3"/>
    </row>
    <row r="464" spans="1:21" ht="45" x14ac:dyDescent="0.25">
      <c r="A464" s="15" t="str">
        <v>Appalachian CIL (ACIL)</v>
      </c>
      <c r="B464" s="15" t="str">
        <v>Fee Based Services - Wheelchair Ramp Construction</v>
      </c>
      <c r="C464" s="15" t="str">
        <v>Assistive Technology/Home Modifications</v>
      </c>
      <c r="D464" s="15" t="str">
        <v>None</v>
      </c>
      <c r="E464" s="15" t="str">
        <v>$75.00 per running foot (ACIL only) NOTE: Cost for materials is based upon individual jobs</v>
      </c>
      <c r="F464" s="15" t="str">
        <v>None</v>
      </c>
      <c r="G464" s="15" t="str">
        <v>Boone, Clay, Kanawha, Putnam</v>
      </c>
      <c r="H464" s="15" t="str">
        <v>*Required - Please Make a Selection*</v>
      </c>
      <c r="I464" s="15" t="str">
        <v>https://www.wvacil.org/fee-based-services</v>
      </c>
      <c r="U464" s="3"/>
    </row>
    <row r="465" spans="1:21" ht="45" x14ac:dyDescent="0.25">
      <c r="A465" s="15" t="str">
        <v>Appalachian CIL (ACIL)</v>
      </c>
      <c r="B465" s="15" t="str">
        <v>Food pantry</v>
      </c>
      <c r="C465" s="15" t="str">
        <v>Food Assistance</v>
      </c>
      <c r="D465" s="15" t="str">
        <v>Individuals with disabilities</v>
      </c>
      <c r="E465" s="15" t="str">
        <v>None</v>
      </c>
      <c r="F465" s="15" t="str">
        <v>Free or sliding scale, referencing West Virginia Department of Human Services Income Maintenance Manual</v>
      </c>
      <c r="G465" s="15" t="str">
        <v>Boone, Clay, Kanawha, Putnam</v>
      </c>
      <c r="H465" s="15" t="str">
        <v>*Required - Please Make a Selection*</v>
      </c>
      <c r="I465" s="15" t="str">
        <v>https://www.wvacil.org/food-pantry</v>
      </c>
      <c r="U465" s="3"/>
    </row>
    <row r="466" spans="1:21" ht="45" x14ac:dyDescent="0.25">
      <c r="A466" s="15" t="str">
        <v>Appalachian CIL (ACIL)</v>
      </c>
      <c r="B466" s="15" t="str">
        <v>Housing Advocacy Services</v>
      </c>
      <c r="C466" s="15" t="str">
        <v>Housing Related Services/Education</v>
      </c>
      <c r="D466" s="15" t="str">
        <v>Individuals with disabilities</v>
      </c>
      <c r="E466" s="15" t="str">
        <v>None</v>
      </c>
      <c r="F466" s="15" t="str">
        <v>Free or sliding scale, referencing West Virginia Department of Human Services Income Maintenance Manual</v>
      </c>
      <c r="G466" s="15" t="str">
        <v>Boone, Clay, Kanawha, Putnam</v>
      </c>
      <c r="H466" s="15" t="str">
        <v>*Required - Please Make a Selection*</v>
      </c>
      <c r="I466" s="15" t="str">
        <v>https://www.wvacil.org/empty-page</v>
      </c>
      <c r="U466" s="3"/>
    </row>
    <row r="467" spans="1:21" ht="45" x14ac:dyDescent="0.25">
      <c r="A467" s="15" t="str">
        <v>Appalachian CIL (ACIL)</v>
      </c>
      <c r="B467" s="15" t="str">
        <v>Independent Living Skills Training</v>
      </c>
      <c r="C467" s="15" t="str">
        <v>Training/Education</v>
      </c>
      <c r="D467" s="15" t="str">
        <v>Individuals with disabilities</v>
      </c>
      <c r="E467" s="15" t="str">
        <v>None</v>
      </c>
      <c r="F467" s="15" t="str">
        <v>Free or sliding scale, referencing West Virginia Department of Human Services Income Maintenance Manual</v>
      </c>
      <c r="G467" s="15" t="str">
        <v>Boone, Clay, Kanawha, Putnam</v>
      </c>
      <c r="H467" s="15" t="str">
        <v>*Required - Please Make a Selection*</v>
      </c>
      <c r="I467" s="15" t="str">
        <v>https://www.wvacil.org/independant-living-and-skills-training</v>
      </c>
      <c r="U467" s="3"/>
    </row>
    <row r="468" spans="1:21" ht="45" x14ac:dyDescent="0.25">
      <c r="A468" s="15" t="str">
        <v>Appalachian CIL (ACIL)</v>
      </c>
      <c r="B468" s="15" t="str">
        <v>Information and Referral Services</v>
      </c>
      <c r="C468" s="15" t="str">
        <v>Information/Referral</v>
      </c>
      <c r="D468" s="15" t="str">
        <v>Individuals with disabilities</v>
      </c>
      <c r="E468" s="15" t="str">
        <v>None</v>
      </c>
      <c r="F468" s="15" t="str">
        <v>Free or sliding scale, referencing West Virginia Department of Human Services Income Maintenance Manual</v>
      </c>
      <c r="G468" s="15" t="str">
        <v>Boone, Clay, Kanawha, Putnam</v>
      </c>
      <c r="H468" s="15" t="str">
        <v>*Required - Please Make a Selection*</v>
      </c>
      <c r="I468" s="15" t="str">
        <v>https://www.wvacil.org/information-and-referrals</v>
      </c>
      <c r="U468" s="3"/>
    </row>
    <row r="469" spans="1:21" ht="45" x14ac:dyDescent="0.25">
      <c r="A469" s="15" t="str">
        <v>Appalachian CIL (ACIL)</v>
      </c>
      <c r="B469" s="15" t="str">
        <v>Peer Counseling</v>
      </c>
      <c r="C469" s="15" t="str">
        <v>Peer Support, Training/Education, Advocacy</v>
      </c>
      <c r="D469" s="15" t="str">
        <v>Individuals with disabilities</v>
      </c>
      <c r="E469" s="15" t="str">
        <v>None</v>
      </c>
      <c r="F469" s="15" t="str">
        <v>Free or sliding scale, referencing West Virginia Department of Human Services Income Maintenance Manual</v>
      </c>
      <c r="G469" s="15" t="str">
        <v>Boone, Clay, Kanawha, Putnam</v>
      </c>
      <c r="H469" s="15" t="str">
        <v>*Required - Please Make a Selection*</v>
      </c>
      <c r="I469" s="15" t="str">
        <v>https://www.wvacil.org/peer-counseling</v>
      </c>
      <c r="U469" s="3"/>
    </row>
    <row r="470" spans="1:21" ht="45" x14ac:dyDescent="0.25">
      <c r="A470" s="15" t="str">
        <v>Appalachian CIL (ACIL)</v>
      </c>
      <c r="B470" s="15" t="str">
        <v>Self Advocacy</v>
      </c>
      <c r="C470" s="15" t="str">
        <v>Advocacy</v>
      </c>
      <c r="D470" s="15" t="str">
        <v>Individuals with disabilities</v>
      </c>
      <c r="E470" s="15" t="str">
        <v>None</v>
      </c>
      <c r="F470" s="15" t="str">
        <v>Free or sliding scale, referencing West Virginia Department of Human Services Income Maintenance Manual</v>
      </c>
      <c r="G470" s="15" t="str">
        <v>Boone, Clay, Kanawha, Putnam</v>
      </c>
      <c r="H470" s="15" t="str">
        <v>*Required - Please Make a Selection*</v>
      </c>
      <c r="I470" s="15" t="str">
        <v>https://www.wvacil.org/advocacy-self-system</v>
      </c>
      <c r="U470" s="3"/>
    </row>
    <row r="471" spans="1:21" ht="45" x14ac:dyDescent="0.25">
      <c r="A471" s="15" t="str">
        <v>Appalachian CIL (ACIL)</v>
      </c>
      <c r="B471" s="15" t="str">
        <v>Support Groups</v>
      </c>
      <c r="C471" s="15" t="str">
        <v>Peer Support, Training/Education</v>
      </c>
      <c r="D471" s="15" t="str">
        <v>Individuals with disabilities</v>
      </c>
      <c r="E471" s="15" t="str">
        <v>None</v>
      </c>
      <c r="F471" s="15" t="str">
        <v>Free or sliding scale, referencing West Virginia Department of Human Services Income Maintenance Manual</v>
      </c>
      <c r="G471" s="15" t="str">
        <v>Boone, Clay, Kanawha, Putnam</v>
      </c>
      <c r="H471" s="15" t="str">
        <v>*Required - Please Make a Selection*</v>
      </c>
      <c r="I471" s="15" t="str">
        <v>https://www.wvacil.org/support-group</v>
      </c>
      <c r="U471" s="3"/>
    </row>
    <row r="472" spans="1:21" ht="45" x14ac:dyDescent="0.25">
      <c r="A472" s="15" t="str">
        <v>Appalachian CIL (ACIL)</v>
      </c>
      <c r="B472" s="15" t="str">
        <v>Systems Advocacy</v>
      </c>
      <c r="C472" s="15" t="str">
        <v>Advocacy</v>
      </c>
      <c r="D472" s="15" t="str">
        <v>Individuals with disabilities</v>
      </c>
      <c r="E472" s="15" t="str">
        <v>None</v>
      </c>
      <c r="F472" s="15" t="str">
        <v>Free or sliding scale, referencing West Virginia Department of Human Services Income Maintenance Manual</v>
      </c>
      <c r="G472" s="15" t="str">
        <v>Boone, Clay, Kanawha, Putnam</v>
      </c>
      <c r="H472" s="15" t="str">
        <v>*Required - Please Make a Selection*</v>
      </c>
      <c r="I472" s="15" t="str">
        <v>https://www.wvacil.org/advocacy-self-system</v>
      </c>
      <c r="U472" s="3"/>
    </row>
    <row r="473" spans="1:21" ht="45" x14ac:dyDescent="0.25">
      <c r="A473" s="15" t="str">
        <v>Appalachian CIL (ACIL)</v>
      </c>
      <c r="B473" s="15" t="str">
        <v>Transitions - Moving to the Community</v>
      </c>
      <c r="C473" s="15" t="str">
        <v>Transition Services (Hospital/Nursing Facility/Other Institution - to Home/Community)</v>
      </c>
      <c r="D473" s="15" t="str">
        <v>Individuals with disabilities</v>
      </c>
      <c r="E473" s="15" t="str">
        <v>None</v>
      </c>
      <c r="F473" s="15" t="str">
        <v>Free or sliding scale, referencing West Virginia Department of Human Services Income Maintenance Manual</v>
      </c>
      <c r="G473" s="15" t="str">
        <v>Boone, Clay, Kanawha, Putnam</v>
      </c>
      <c r="H473" s="15" t="str">
        <v>*Required - Please Make a Selection*</v>
      </c>
      <c r="I473" s="15" t="str">
        <v>https://www.wvacil.org/transitioning</v>
      </c>
      <c r="U473" s="3"/>
    </row>
    <row r="474" spans="1:21" ht="90" x14ac:dyDescent="0.25">
      <c r="A474" s="15" t="str">
        <v>Appalachian CIL (ACIL)</v>
      </c>
      <c r="B474" s="15" t="str">
        <v>Transitions - Preventing Institutionalization</v>
      </c>
      <c r="C474" s="15" t="str">
        <v>Transition Services (Hospital/Nursing Facility/Other Institution - to Home/Community), Transportation, Assistive Technology/Home Modifications, Case Coordination/Management/Person-Centered Planning, Youth Transition Services, Training/Education</v>
      </c>
      <c r="D474" s="15" t="str">
        <v>Individuals with disabilities who are at risk of entering institutions</v>
      </c>
      <c r="E474" s="15" t="str">
        <v>None</v>
      </c>
      <c r="F474" s="15" t="str">
        <v>Free or sliding scale, referencing West Virginia Department of Human Services Income Maintenance Manual</v>
      </c>
      <c r="G474" s="15" t="str">
        <v>Boone, Clay, Kanawha, Putnam</v>
      </c>
      <c r="H474" s="15" t="str">
        <v>*Required - Please Make a Selection*</v>
      </c>
      <c r="I474" s="15" t="str">
        <v>https://www.wvacil.org/transitioning</v>
      </c>
      <c r="U474" s="3"/>
    </row>
    <row r="475" spans="1:21" ht="45" x14ac:dyDescent="0.25">
      <c r="A475" s="15" t="str">
        <v>Appalachian CIL (ACIL)</v>
      </c>
      <c r="B475" s="15" t="str">
        <v>Transitions - Support for Young Adults</v>
      </c>
      <c r="C475" s="15" t="str">
        <v>Youth Transition Services</v>
      </c>
      <c r="D475" s="15" t="str">
        <v>Individuals with disabilities</v>
      </c>
      <c r="E475" s="15" t="str">
        <v>None</v>
      </c>
      <c r="F475" s="15" t="str">
        <v>Free or sliding scale, referencing West Virginia Department of Human Services Income Maintenance Manual</v>
      </c>
      <c r="G475" s="15" t="str">
        <v>Boone, Clay, Kanawha, Putnam</v>
      </c>
      <c r="H475" s="15" t="str">
        <v>*Required - Please Make a Selection*</v>
      </c>
      <c r="I475" s="15" t="str">
        <v>https://www.wvacil.org/transitioning</v>
      </c>
      <c r="U475" s="3"/>
    </row>
    <row r="476" spans="1:21" ht="30" x14ac:dyDescent="0.25">
      <c r="A476" s="15" t="str">
        <v>Appalachian CIL (ACIL)</v>
      </c>
      <c r="B476" s="15" t="str">
        <v>Transportation</v>
      </c>
      <c r="C476" s="15" t="str">
        <v>Transportation</v>
      </c>
      <c r="D476" s="15" t="str">
        <v>Individuals with disabilities</v>
      </c>
      <c r="E476" s="15" t="str">
        <v>Fee (unless the trip is covered by Medicaid)</v>
      </c>
      <c r="F476" s="15" t="str">
        <v>None</v>
      </c>
      <c r="G476" s="15" t="str">
        <v>Boone, Clay, Kanawha, Putnam</v>
      </c>
      <c r="H476" s="15" t="str">
        <v>*Required - Please Make a Selection*</v>
      </c>
      <c r="I476" s="15" t="str">
        <v>https://www.wvacil.org/team</v>
      </c>
      <c r="U476" s="3"/>
    </row>
    <row r="477" spans="1:21" ht="60" x14ac:dyDescent="0.25">
      <c r="A477" s="15" t="str">
        <v>Appalachian Community Health Center, Inc.</v>
      </c>
      <c r="B477" s="15" t="str">
        <v>Comprehensive Behavioral Health Center</v>
      </c>
      <c r="C477" s="15" t="str">
        <v>Mental/Behavioral Health</v>
      </c>
      <c r="D477" s="15" t="str">
        <v>Behavioral health diagnosis</v>
      </c>
      <c r="E477" s="15" t="str">
        <v>Variable</v>
      </c>
      <c r="F477" s="15" t="str">
        <v>Variable</v>
      </c>
      <c r="G477" s="15" t="str">
        <v>Barbour, Randolph, Tucker, Upshur</v>
      </c>
      <c r="H477" s="15" t="str">
        <v>*Required - Please Make a Selection*</v>
      </c>
      <c r="I477" s="15" t="str">
        <v>http://achcinc.org/</v>
      </c>
      <c r="U477" s="3"/>
    </row>
    <row r="478" spans="1:21" ht="90" x14ac:dyDescent="0.25">
      <c r="A478" s="15" t="str">
        <v>Bureau for Behavioral Health</v>
      </c>
      <c r="B478" s="15" t="str">
        <v>844 Help4WV</v>
      </c>
      <c r="C478" s="15" t="str">
        <v>Information/Referral</v>
      </c>
      <c r="D478" s="15" t="str">
        <v>None</v>
      </c>
      <c r="E478" s="15" t="str">
        <v>None</v>
      </c>
      <c r="F478" s="15" t="str">
        <v>None</v>
      </c>
      <c r="G47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78" s="15" t="str">
        <v>*Required - Please Make a Selection*</v>
      </c>
      <c r="I478" s="15" t="str">
        <v>https://www.help4wv.com/</v>
      </c>
      <c r="U478" s="3"/>
    </row>
    <row r="479" spans="1:21" ht="90" x14ac:dyDescent="0.25">
      <c r="A479" s="15" t="str">
        <v>Bureau for Behavioral Health</v>
      </c>
      <c r="B479" s="15" t="str">
        <v>Community Engagement Services</v>
      </c>
      <c r="C479" s="15" t="str">
        <v>Case Coordination/Management/Person-Centered Planning</v>
      </c>
      <c r="D479" s="15" t="str">
        <v>Individuals with serious mental illness, substance use, co-occurring or co-existing disorder(s) that are at risk of psychiatric hospitalization or are currently committed</v>
      </c>
      <c r="E479" s="15" t="str">
        <v>None</v>
      </c>
      <c r="F479" s="15" t="str">
        <v>None</v>
      </c>
      <c r="G47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79" s="15" t="str">
        <v>*Required - Please Make a Selection*</v>
      </c>
      <c r="I479" s="15" t="str">
        <v>https://dhhr.wv.gov/BBH/DocumentSearch/Adult%20Services/IDD/CES%20Web%20Summary%20and%20Contacts.pdf</v>
      </c>
      <c r="U479" s="3"/>
    </row>
    <row r="480" spans="1:21" ht="60" x14ac:dyDescent="0.25">
      <c r="A480" s="15" t="str">
        <v>Kanawha Valley Collective</v>
      </c>
      <c r="B480" s="15" t="str">
        <v>Kanawha Valley Collective</v>
      </c>
      <c r="C480" s="15" t="str">
        <v>Housing Related Services/Education</v>
      </c>
      <c r="D480" s="15" t="str">
        <v>Physical disabilities, developmental/intellectual disabilities, brain injury, mental health issues, and chronic health issues impact prioritization for Rapid Re-Housing and Permanent Supportive Housing.</v>
      </c>
      <c r="E480" s="15" t="str">
        <v>None</v>
      </c>
      <c r="F480" s="15" t="str">
        <v>None</v>
      </c>
      <c r="G480" s="15" t="str">
        <v>Boone, Clay, Kanawha, Putnam</v>
      </c>
      <c r="H480" s="15" t="str">
        <v>*Required - Please Make a Selection*</v>
      </c>
      <c r="I480" s="15" t="str">
        <v xml:space="preserve">https://www.kanawhavalleycollective.org/home </v>
      </c>
      <c r="U480" s="3"/>
    </row>
    <row r="481" spans="1:21" ht="90" x14ac:dyDescent="0.25">
      <c r="A481" s="15" t="str">
        <v>Cabell-Huntington Coalition for the Homeless</v>
      </c>
      <c r="B481" s="15" t="str">
        <v>Harmony House</v>
      </c>
      <c r="C481" s="15" t="str">
        <v>Housing Related Services/Education</v>
      </c>
      <c r="D481" s="15" t="str">
        <v>Priority placements for people with major medical conditions. Physical disabilities, developmental/intellectual disabilities, brain injury, mental health issues, and chronic health issues impact prioritization for Rapid Re-Housing and Permanent Supportive Housing.</v>
      </c>
      <c r="E481" s="15" t="str">
        <v>None</v>
      </c>
      <c r="F481" s="15" t="str">
        <v>None</v>
      </c>
      <c r="G481" s="15" t="str">
        <v>Cabell, Huntington, Wayne</v>
      </c>
      <c r="H481" s="15" t="str">
        <v>*Required - Please Make a Selection*</v>
      </c>
      <c r="I481" s="15" t="str">
        <v>https://harmonyhousewv.com/</v>
      </c>
      <c r="U481" s="3"/>
    </row>
    <row r="482" spans="1:21" ht="60" x14ac:dyDescent="0.25">
      <c r="A482" s="15" t="str">
        <v>Greater Wheeling Coalition for the Homeless</v>
      </c>
      <c r="B482" s="15" t="str">
        <v>Greater Wheeling Coalition for the Homeless</v>
      </c>
      <c r="C482" s="15" t="str">
        <v>Housing Related Services/Education</v>
      </c>
      <c r="D482" s="15" t="str">
        <v>Physical disabilities, developmental/intellectual disabilities, brain injury, mental health issues, and chronic health issues impact prioritization for Rapid Re-Housing and Permanent Supportive Housing.</v>
      </c>
      <c r="E482" s="15" t="str">
        <v>None</v>
      </c>
      <c r="F482" s="15" t="str">
        <v>None</v>
      </c>
      <c r="G482" s="15" t="str">
        <v>Brooke, Hancock, Marshall, Ohio, Wetzel</v>
      </c>
      <c r="H482" s="15" t="str">
        <v>*Required - Please Make a Selection*</v>
      </c>
      <c r="I482" s="15" t="str">
        <v>https://www.wheelinghomeless.org/</v>
      </c>
      <c r="U482" s="3"/>
    </row>
    <row r="483" spans="1:21" ht="75" x14ac:dyDescent="0.25">
      <c r="A483" s="15" t="str">
        <v>West Virginia Coalition to End Homelessness</v>
      </c>
      <c r="B483" s="15" t="str">
        <v>West Virginia Coalition to End Homelessness - Intake Line</v>
      </c>
      <c r="C483" s="15" t="str">
        <v>Housing Related Services/Education</v>
      </c>
      <c r="D483" s="15" t="str">
        <v>Physical disabilities, developmental/intellectual disabilities, brain injury, mental health issues, and chronic health issues impact prioritization for Rapid Re-Housing and Permanent Supportive Housing.</v>
      </c>
      <c r="E483" s="15" t="str">
        <v>None</v>
      </c>
      <c r="F483" s="15" t="str">
        <v>None</v>
      </c>
      <c r="G483" s="15" t="str">
        <v>Barbour, Berkeley, Braxton, Calhoun, Doddridge, Fayette, Gilmer, Grant, Greenbrier, Hampshire, Hardy, Harrison, Jackson, Jefferson, Lewis, Lincoln, Logan, Marion, Mason, McDowell, Mercer, Mineral, Mingo, Monongalia, Monroe, Morgan, Nicholas, Pendleton, Pleasants, Pocahontas, Preston, Raleigh, Randolph, Ritchie, Roane, Summers, Taylor, Tucker, Tyler, Upshur, Webster, Wirt, Wood, Wyoming</v>
      </c>
      <c r="H483" s="15" t="str">
        <v>*Required - Please Make a Selection*</v>
      </c>
      <c r="I483" s="15" t="str">
        <v>https://wvceh.org/</v>
      </c>
      <c r="U483" s="3"/>
    </row>
    <row r="484" spans="1:21" ht="90" x14ac:dyDescent="0.25">
      <c r="A484" s="15" t="str">
        <v>Bureau for Behavioral Health</v>
      </c>
      <c r="B484" s="15" t="str">
        <v>WV 988</v>
      </c>
      <c r="C484" s="15" t="str">
        <v>Information/Referral</v>
      </c>
      <c r="D484" s="15" t="str">
        <v>None</v>
      </c>
      <c r="E484" s="15" t="str">
        <v>None</v>
      </c>
      <c r="F484" s="15" t="str">
        <v>None</v>
      </c>
      <c r="G48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84" s="15" t="str">
        <v>*Required - Please Make a Selection*</v>
      </c>
      <c r="I484" s="15" t="str">
        <v>https://wv988.org/</v>
      </c>
      <c r="U484" s="3"/>
    </row>
    <row r="485" spans="1:21" ht="30" x14ac:dyDescent="0.25">
      <c r="A485" s="15" t="str">
        <v>EastRidge Health Systems</v>
      </c>
      <c r="B485" s="15" t="str">
        <v>Comprehensive Behavioral Health Center</v>
      </c>
      <c r="C485" s="15" t="str">
        <v>Mental/Behavioral Health</v>
      </c>
      <c r="D485" s="15" t="str">
        <v>Behavioral health diagnosis</v>
      </c>
      <c r="E485" s="15" t="str">
        <v>Variable</v>
      </c>
      <c r="F485" s="15" t="str">
        <v>Variable</v>
      </c>
      <c r="G485" s="15" t="str">
        <v>Berkeley, Jefferson, Morgan</v>
      </c>
      <c r="H485" s="15" t="str">
        <v>*Required - Please Make a Selection*</v>
      </c>
      <c r="I485" s="15" t="str">
        <v>https://eastridgehealthsystems.org/</v>
      </c>
      <c r="U485" s="3"/>
    </row>
    <row r="486" spans="1:21" ht="30" x14ac:dyDescent="0.25">
      <c r="A486" s="15" t="str">
        <v>HealthWays, Inc.</v>
      </c>
      <c r="B486" s="15" t="str">
        <v>Comprehensive Behavioral Health Center</v>
      </c>
      <c r="C486" s="15" t="str">
        <v>Mental/Behavioral Health</v>
      </c>
      <c r="D486" s="15" t="str">
        <v>Behavioral health diagnosis</v>
      </c>
      <c r="E486" s="15" t="str">
        <v>Variable</v>
      </c>
      <c r="F486" s="15" t="str">
        <v>Variable</v>
      </c>
      <c r="G486" s="15" t="str">
        <v xml:space="preserve">Brooke, Hancock </v>
      </c>
      <c r="H486" s="15" t="str">
        <v>*Required - Please Make a Selection*</v>
      </c>
      <c r="I486" s="15" t="str">
        <v>No website found</v>
      </c>
      <c r="U486" s="3"/>
    </row>
    <row r="487" spans="1:21" ht="45" x14ac:dyDescent="0.25">
      <c r="A487" s="15" t="str">
        <v>Mountain Laurel Integrated Healthcare</v>
      </c>
      <c r="B487" s="15" t="str">
        <v>Comprehensive Behavioral Health Center</v>
      </c>
      <c r="C487" s="15" t="str">
        <v>Mental/Behavioral Health</v>
      </c>
      <c r="D487" s="15" t="str">
        <v>Behavioral health diagnosis</v>
      </c>
      <c r="E487" s="15" t="str">
        <v>Variable</v>
      </c>
      <c r="F487" s="15" t="str">
        <v>Variable</v>
      </c>
      <c r="G487" s="15" t="str">
        <v>Logan, Mingo</v>
      </c>
      <c r="H487" s="15" t="str">
        <v>*Required - Please Make a Selection*</v>
      </c>
      <c r="I487" s="15" t="str">
        <v>https://www.mlih.org/about#</v>
      </c>
      <c r="U487" s="3"/>
    </row>
    <row r="488" spans="1:21" ht="45" x14ac:dyDescent="0.25">
      <c r="A488" s="15" t="str">
        <v>Northwood Health Systems, Inc.​</v>
      </c>
      <c r="B488" s="15" t="str">
        <v>Comprehensive Behavioral Health Center</v>
      </c>
      <c r="C488" s="15" t="str">
        <v>Mental/Behavioral Health</v>
      </c>
      <c r="D488" s="15" t="str">
        <v>Behavioral health diagnosis</v>
      </c>
      <c r="E488" s="15" t="str">
        <v>Variable</v>
      </c>
      <c r="F488" s="15" t="str">
        <v>Variable</v>
      </c>
      <c r="G488" s="15" t="str">
        <v>Marshall, Ohio, Wetzel</v>
      </c>
      <c r="H488" s="15" t="str">
        <v>*Required - Please Make a Selection*</v>
      </c>
      <c r="I488" s="15" t="str">
        <v>https://www.northwoodhealth.com/</v>
      </c>
      <c r="U488" s="3"/>
    </row>
    <row r="489" spans="1:21" ht="30" x14ac:dyDescent="0.25">
      <c r="A489" s="15" t="str">
        <v>Potomac Highlands Guild</v>
      </c>
      <c r="B489" s="15" t="str">
        <v>Comprehensive Behavioral Health Center</v>
      </c>
      <c r="C489" s="15" t="str">
        <v>Mental/Behavioral Health</v>
      </c>
      <c r="D489" s="15" t="str">
        <v>Behavioral health diagnosis</v>
      </c>
      <c r="E489" s="15" t="str">
        <v>Variable</v>
      </c>
      <c r="F489" s="15" t="str">
        <v>Variable</v>
      </c>
      <c r="G489" s="15" t="str">
        <v>Grant, Hampshire, Hardy, Mineral, Pendleton</v>
      </c>
      <c r="H489" s="15" t="str">
        <v>*Required - Please Make a Selection*</v>
      </c>
      <c r="I489" s="15" t="str">
        <v>https://potomachighlandsguild.com/index.html</v>
      </c>
      <c r="U489" s="3"/>
    </row>
    <row r="490" spans="1:21" ht="75" x14ac:dyDescent="0.25">
      <c r="A490" s="15" t="str">
        <v>United Summit Center, Inc./Healthy Minds – Clarksburg</v>
      </c>
      <c r="B490" s="15" t="str">
        <v>Comprehensive Behavioral Health Center</v>
      </c>
      <c r="C490" s="15" t="str">
        <v>Mental/Behavioral Health</v>
      </c>
      <c r="D490" s="15" t="str">
        <v>Behavioral health diagnosis</v>
      </c>
      <c r="E490" s="15" t="str">
        <v>Variable</v>
      </c>
      <c r="F490" s="15" t="str">
        <v>Variable</v>
      </c>
      <c r="G490" s="15" t="str">
        <v>Braxton, Doddridge, Gilmer, Harrison, Lewis</v>
      </c>
      <c r="H490" s="15" t="str">
        <v>*Required - Please Make a Selection*</v>
      </c>
      <c r="I490" s="15" t="str">
        <v>https://rni.wvumedicine.org/healthy-minds-clarksburg/</v>
      </c>
      <c r="U490" s="3"/>
    </row>
    <row r="491" spans="1:21" ht="90" x14ac:dyDescent="0.25">
      <c r="A491" s="15" t="str">
        <v>FMRS Health Systems Inc.​</v>
      </c>
      <c r="B491" s="15" t="str">
        <v>Comprehensive Behavioral Health Center, Certified Community Behavioral Health Clinic</v>
      </c>
      <c r="C491" s="15" t="str">
        <v>Mental/Behavioral Health, Substance Use Support</v>
      </c>
      <c r="D491" s="15" t="str">
        <v>Behavioral health diagnosis; Known or suspected behavioral health disorder</v>
      </c>
      <c r="E491" s="15" t="str">
        <v>Variable</v>
      </c>
      <c r="F491" s="15" t="str">
        <v>None - CCBHCs are required to serve anyone who requests care for mental health or substance use, regardless of their ability to pay, place of residence, or age. This includes developmentally appropriate care for children and youth.
​</v>
      </c>
      <c r="G491" s="15" t="str">
        <v>Fayette, Monroe, Raleigh, Summers</v>
      </c>
      <c r="H491" s="15" t="str">
        <v>*Required - Please Make a Selection*</v>
      </c>
      <c r="I491" s="15" t="str">
        <v>https://www.fmrs.org/</v>
      </c>
      <c r="U491" s="3"/>
    </row>
    <row r="492" spans="1:21" ht="90" x14ac:dyDescent="0.25">
      <c r="A492" s="15" t="str">
        <v>Prestera Center for Mental Services, Inc.</v>
      </c>
      <c r="B492" s="15" t="str">
        <v>Comprehensive Behavioral Health Center, Certified Community Behavioral Health Clinic</v>
      </c>
      <c r="C492" s="15" t="str">
        <v>Mental/Behavioral Health, Substance Use Support</v>
      </c>
      <c r="D492" s="15" t="str">
        <v>Behavioral health diagnosis; Known or suspected behavioral health disorder</v>
      </c>
      <c r="E492" s="15" t="str">
        <v>Variable</v>
      </c>
      <c r="F492" s="15" t="str">
        <v>None - CCBHCs are required to serve anyone who requests care for mental health or substance use, regardless of their ability to pay, place of residence, or age. This includes developmentally appropriate care for children and youth.
​</v>
      </c>
      <c r="G492" s="15" t="str">
        <v>Boone, Cabell, Clay, Kanawha, Lincoln, Mason, Putnam, Wayne</v>
      </c>
      <c r="H492" s="15" t="str">
        <v>*Required - Please Make a Selection*</v>
      </c>
      <c r="I492" s="15" t="str">
        <v>https://prestera.org/</v>
      </c>
      <c r="U492" s="3"/>
    </row>
    <row r="493" spans="1:21" ht="90" x14ac:dyDescent="0.25">
      <c r="A493" s="15" t="str">
        <v>Seneca Health Services, Inc.</v>
      </c>
      <c r="B493" s="15" t="str">
        <v>Comprehensive Behavioral Health Center, Certified Community Behavioral Health Clinic</v>
      </c>
      <c r="C493" s="15" t="str">
        <v>Mental/Behavioral Health, Substance Use Support</v>
      </c>
      <c r="D493" s="15" t="str">
        <v>Behavioral health diagnosis; Known or suspected behavioral health disorder</v>
      </c>
      <c r="E493" s="15" t="str">
        <v>Variable</v>
      </c>
      <c r="F493" s="15" t="str">
        <v>None - CCBHCs are required to serve anyone who requests care for mental health or substance use, regardless of their ability to pay, place of residence, or age. This includes developmentally appropriate care for children and youth.
​</v>
      </c>
      <c r="G493" s="15" t="str">
        <v>Greenbrier, Nicholas, Pocahontas, Webster</v>
      </c>
      <c r="H493" s="15" t="str">
        <v>*Required - Please Make a Selection*</v>
      </c>
      <c r="I493" s="15" t="str">
        <v>https://shsinc.org/</v>
      </c>
      <c r="U493" s="3"/>
    </row>
    <row r="494" spans="1:21" ht="90" x14ac:dyDescent="0.25">
      <c r="A494" s="15" t="str">
        <v>Southern Highlands Community Mental Health Center</v>
      </c>
      <c r="B494" s="15" t="str">
        <v>Comprehensive Behavioral Health Center, Certified Community Behavioral Health Clinic</v>
      </c>
      <c r="C494" s="15" t="str">
        <v>Mental/Behavioral Health, Substance Use Support</v>
      </c>
      <c r="D494" s="15" t="str">
        <v>Behavioral health diagnosis; Known or suspected behavioral health disorder</v>
      </c>
      <c r="E494" s="15" t="str">
        <v>Variable</v>
      </c>
      <c r="F494" s="15" t="str">
        <v>None - CCBHCs are required to serve anyone who requests care for mental health or substance use, regardless of their ability to pay, place of residence, or age. This includes developmentally appropriate care for children and youth.
​</v>
      </c>
      <c r="G494" s="15" t="str">
        <v>McDowell, Mercer, Wyoming</v>
      </c>
      <c r="H494" s="15" t="str">
        <v>*Required - Please Make a Selection*</v>
      </c>
      <c r="I494" s="15" t="str">
        <v>https://shcmhc.com/</v>
      </c>
      <c r="U494" s="3"/>
    </row>
    <row r="495" spans="1:21" ht="90" x14ac:dyDescent="0.25">
      <c r="A495" s="15" t="str">
        <v>Valley HealthCare System</v>
      </c>
      <c r="B495" s="15" t="str">
        <v>Comprehensive Behavioral Health Center, Certified Community Behavioral Health Clinic</v>
      </c>
      <c r="C495" s="15" t="str">
        <v>Mental/Behavioral Health, Substance Use Support</v>
      </c>
      <c r="D495" s="15" t="str">
        <v>Behavioral health diagnosis; Known or suspected behavioral health disorder</v>
      </c>
      <c r="E495" s="15" t="str">
        <v>Variable</v>
      </c>
      <c r="F495" s="15" t="str">
        <v>None - CCBHCs are required to serve anyone who requests care for mental health or substance use, regardless of their ability to pay, place of residence, or age. This includes developmentally appropriate care for children and youth.
​</v>
      </c>
      <c r="G495" s="15" t="str">
        <v>Marion, Monongalia, Taylor, Preston</v>
      </c>
      <c r="H495" s="15" t="str">
        <v>*Required - Please Make a Selection*</v>
      </c>
      <c r="I495" s="15" t="str">
        <v>https://www.valleyhealthcare.org/</v>
      </c>
      <c r="U495" s="3"/>
    </row>
    <row r="496" spans="1:21" ht="90" x14ac:dyDescent="0.25">
      <c r="A496" s="15" t="str">
        <v>Westbrook Health Services, Inc.​</v>
      </c>
      <c r="B496" s="15" t="str">
        <v>Comprehensive Behavioral Health Center, Certified Community Behavioral Health Clinic</v>
      </c>
      <c r="C496" s="15" t="str">
        <v>Mental/Behavioral Health, Substance Use Support</v>
      </c>
      <c r="D496" s="15" t="str">
        <v>Behavioral health diagnosis; Known or suspected behavioral health disorder</v>
      </c>
      <c r="E496" s="15" t="str">
        <v>Variable</v>
      </c>
      <c r="F496" s="15" t="str">
        <v>None - CCBHCs are required to serve anyone who requests care for mental health or substance use, regardless of their ability to pay, place of residence, or age. This includes developmentally appropriate care for children and youth.
​</v>
      </c>
      <c r="G496" s="15" t="str">
        <v>Calhoun, Jackson, Pleasants, Ritchie, Roane, Tyler, Wirt, Wood</v>
      </c>
      <c r="H496" s="15" t="str">
        <v>*Required - Please Make a Selection*</v>
      </c>
      <c r="I496" s="15" t="str">
        <v>https://www.westbrookhealth.org/</v>
      </c>
      <c r="U496" s="3"/>
    </row>
    <row r="497" spans="1:21" ht="120" x14ac:dyDescent="0.25">
      <c r="A497" s="15" t="str">
        <v>Bureau for Medical Services</v>
      </c>
      <c r="B497" s="15" t="str">
        <v>Children with Disabilities Community Services Program (CDSCP) (Katie Beckett)</v>
      </c>
      <c r="C497" s="15" t="str">
        <v>Skilled Nursing, Personal Care, Case Coordination/Management/Person-Centered Planning, Home Health Care</v>
      </c>
      <c r="D497" s="15" t="str">
        <v>Severe intellectual or developmental disability and/or severe related condition that qualifies the child to receive the level of care provided in a medical institution — Acute Care Hospital, Intermediate Care Facilities for Individuals with Intellectual Disabilities (ICF/IID), or Nursing Facility</v>
      </c>
      <c r="E497" s="15" t="str">
        <v>None</v>
      </c>
      <c r="F497" s="15" t="str">
        <v>Only the child’s income and  assets are considered, providing all other eligibility criteria are met. An individual’s assets, excluding residence and furnishings, may not exceed $2,000 for Medicaid eligibility under CDCSP</v>
      </c>
      <c r="G49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97" s="15" t="str">
        <v>*Required - Please Make a Selection*</v>
      </c>
      <c r="I497" s="15" t="str">
        <v>https://dhhr.wv.gov/bms/Programs/CDCSP/Pages/default.aspx; https://dhhr.wv.gov/bms/BMSPUB/Documents/CDCSPBrochure%20FinalApproved.pdf; https://pcasolutions.com/cdcsp/; https://dhhr.wv.gov/bms/Provider/Documents/Manuals/bms-manual-Chapter_526_CDCSP%202015.pdf</v>
      </c>
      <c r="U497" s="3"/>
    </row>
    <row r="498" spans="1:21" ht="225" x14ac:dyDescent="0.25">
      <c r="A498" s="15" t="str">
        <v>Bureau for Medical Services</v>
      </c>
      <c r="B498" s="15" t="str">
        <v>Children with Serious Emotional Disorder Waiver</v>
      </c>
      <c r="C498" s="15" t="str">
        <v>Training/Education, Therapy (Occupational/Physical/Speech/Dietary), Mental/Behavioral Health, Youth Transition Services, Respite</v>
      </c>
      <c r="D498" s="15" t="str">
        <v>Hospital, inpatient psychiatric facility level of care
A diagnosable mental, behavioral, or emotional disorder of sufficient duration to meet diagnostic criteria specified within the most current version of the Diagnostic and Statistical Manual of Mental Disorders (DSM) (or International Classification of Disease (ICD) equivalent) that is current at the date of evaluation that results in functional impairment that substantially interferes with or limits the child's role or functioning in family, school, and/or community activities.
Have a Child and Adolescent Functional Assessment Scale (CAFAS) or Preschool and Early Childhood Functional Assessment Scale (PECFAS) score of "severe" (score of 90 or above is considered severe).</v>
      </c>
      <c r="E498" s="15" t="str">
        <v>None</v>
      </c>
      <c r="F498" s="15" t="str">
        <v>300% of the SSI Federal Benefit Rate</v>
      </c>
      <c r="G49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98" s="15" t="str">
        <v>*Required - Please Make a Selection*</v>
      </c>
      <c r="I498" s="15" t="str">
        <v>https://dhhr.wv.gov/bms/Provider/Documents/Manuals/Chapter%20502%20CSEDW10.1.24.pdf; https://dhhr.wv.gov/bms/Programs/WaiverPrograms/CSEDW/Pages/default.aspx</v>
      </c>
      <c r="U498" s="3"/>
    </row>
    <row r="499" spans="1:21" ht="90" x14ac:dyDescent="0.25">
      <c r="A499" s="15" t="str">
        <v>Bureau for Medical Services</v>
      </c>
      <c r="B499" s="15" t="str">
        <v>Private Duty Nursing</v>
      </c>
      <c r="C499" s="15" t="str">
        <v>Home Health Care</v>
      </c>
      <c r="D499" s="15" t="str">
        <v>Medical necessity determined through prior authorization</v>
      </c>
      <c r="E499" s="15" t="str">
        <v>None</v>
      </c>
      <c r="F499" s="15" t="str">
        <v>Medicaid or Medicaid Waiver member</v>
      </c>
      <c r="G49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99" s="15" t="str">
        <v>*Required - Please Make a Selection*</v>
      </c>
      <c r="I499" s="15" t="str">
        <v>https://dhhr.wv.gov/bms/Programs/PDN/Pages/default.aspx; https://dhhr.wv.gov/bms/Provider/Documents/Manuals/Chapter%20532%20PrivateDutyNursingFinalApprovedEffectiveDate5.1.20.pdf</v>
      </c>
      <c r="U499" s="3"/>
    </row>
    <row r="500" spans="1:21" ht="90" x14ac:dyDescent="0.25">
      <c r="A500" s="15" t="str">
        <v>Bureau for Medical Services</v>
      </c>
      <c r="B500" s="15" t="str">
        <v>Take Me Home West Virginia</v>
      </c>
      <c r="C500" s="15" t="str">
        <v>Transition Services (Hospital/Nursing Facility/Other Institution - to Home/Community)</v>
      </c>
      <c r="D500" s="15" t="str">
        <v>Medically eligible for either the Aged and Disabled Waiver (ADW) or Traumatic Brain Injury Waiver (TBIW) program</v>
      </c>
      <c r="E500" s="15" t="str">
        <v>None</v>
      </c>
      <c r="F500" s="15" t="str">
        <v>Financially eligible for either the Aged and Disabled Waiver (ADW) or Traumatic Brain Injury Waiver (TBIW) program</v>
      </c>
      <c r="G50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00" s="15" t="str">
        <v>*Required - Please Make a Selection*</v>
      </c>
      <c r="I500" s="15" t="str">
        <v>https://dhhr.wv.gov/bms/Programs/Takemehome/Pages/Eligibility-and-Services.aspx</v>
      </c>
      <c r="U500" s="3"/>
    </row>
    <row r="501" spans="1:21" ht="225" x14ac:dyDescent="0.25">
      <c r="A501" s="15" t="str">
        <v>Bureau for Medical Services</v>
      </c>
      <c r="B501" s="15" t="str">
        <v xml:space="preserve">Traumatic Brain Injury (TBI) Waiver </v>
      </c>
      <c r="C501" s="15" t="str">
        <v>Case Coordination/Management/Person-Centered Planning, Personal Care, Transition Services (Hospital/Nursing Facility/Other Institution - to Home/Community), Assistive Technology/Home Modifications, Transportation</v>
      </c>
      <c r="D501" s="15" t="str">
        <v>The applicant must have deficits in five (5) Activities of Daily Living (ADLs) to meet nursing home level of care as assessed utilizing the Pre-Admission Screening (PAS) 2000. The applicant ages 18 and older must also score at a Level VII or below on the Rancho Los Amigos Levels of Cognitive Functioning Scale and applicants ages 3 through 17 must score at a Level 2 or higher on the Rancho Los Amigos Pediatric Level of Consciousness Scale. 
Documented traumatic brain injury that is caused by physical force leading to total or partial disability and/or difficulty participating socially ​​​or an injury causing lack of oxygen due to near-drowning, and who meets the medical requirements to receive a nursing home level of care.</v>
      </c>
      <c r="E501" s="15" t="str">
        <v>None</v>
      </c>
      <c r="F501" s="15" t="str">
        <v>300% of the SSI Federal Benefit Rate</v>
      </c>
      <c r="G50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01" s="15" t="str">
        <v>*Required - Please Make a Selection*</v>
      </c>
      <c r="I501" s="15" t="str">
        <v>https://dhhr.wv.gov/bms/programs/waiverprograms/tbiw/pages/default.aspx</v>
      </c>
      <c r="U501" s="3"/>
    </row>
    <row r="502" spans="1:21" ht="409.5" x14ac:dyDescent="0.25">
      <c r="A502" s="15" t="str">
        <v>Bureau for Medical Services; Bureau of Senior Services</v>
      </c>
      <c r="B502" s="15" t="str">
        <v>Medicaid Aged and Disabled Waiver</v>
      </c>
      <c r="C502" s="15" t="str">
        <v>Assistive Technology/Home Modifications, Case Coordination/Management/Person-Centered Planning, Skilled Nursing, Transportation</v>
      </c>
      <c r="D502" s="15" t="str">
        <v>1. Decubitus (Stages 3 or 4)
2. In the event of an emergency, the applicant is mentally or physically unable to vacate a building
3. Functional abilities of individual in the home
   - Eating (needs physical assistance to get nourishment)
   - Bathing (needs physical assistance or more)
   - Dressing (needs physical assistance or more)
   - Grooming (needs physical assistance or more)
   - Continence (must be incontinent)
   - Orientation (must be totally disoriented, comatose)
   - Transfer (requires one-person or two-person assistance)
   - Walking (requires 1- or 2- person assistance)
   - Wheeling (must require assistance with walking in the home)
4. Individual has skilled needs in one or more of the following areas:
   - Suctioning
   - Tracheotomy
   - Ventilator
   - Parenteral fluids
   - Sterile dressings
   - Irrigation
5. Individual is not capable of administering his/her own medications.
Approved for a nursing home level of care based on a medical assessment completed by a nurse.</v>
      </c>
      <c r="E502" s="15" t="str">
        <v>None</v>
      </c>
      <c r="F502" s="15" t="str">
        <v>300% of the SSI Federal Benefit Rate</v>
      </c>
      <c r="G50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02" s="15" t="str">
        <v>*Required - Please Make a Selection*</v>
      </c>
      <c r="I502" s="15" t="str">
        <v>https://dhhr.wv.gov/bms/Programs/WaiverPrograms/ADWProgram/Pages/default.aspx; http://www.wvseniorservices.gov/HelpatHome/MedicaidAgedandDisabledWaiver/tabid/77/Default.aspx</v>
      </c>
      <c r="U502" s="3"/>
    </row>
    <row r="503" spans="1:21" ht="90" x14ac:dyDescent="0.25">
      <c r="A503" s="15" t="str">
        <v>Bureau for Medical Services; Bureau of Senior Services</v>
      </c>
      <c r="B503" s="15" t="str">
        <v>Medicaid Personal Care</v>
      </c>
      <c r="C503" s="15" t="str">
        <v>Personal Care</v>
      </c>
      <c r="D503" s="15" t="str">
        <v>Needs in at least three areas of ADLs, such as eating, bathing, transferring, walking, and dressing.
Medical eligibility is based on a medical professional's assessment of how well you can perform ADLs.</v>
      </c>
      <c r="E503" s="15" t="str">
        <v>None</v>
      </c>
      <c r="F503" s="15" t="str">
        <v>Must be a Medicaid Member</v>
      </c>
      <c r="G50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03" s="15" t="str">
        <v>*Required - Please Make a Selection*</v>
      </c>
      <c r="I503" s="15" t="str">
        <v>http://www.wvseniorservices.gov/HelpatHome/MedicaidPersonalCare/tabid/78/Default.aspx</v>
      </c>
      <c r="U503" s="3"/>
    </row>
    <row r="504" spans="1:21" ht="105" x14ac:dyDescent="0.25">
      <c r="A504" s="15" t="str">
        <v>ADRC Cross Lanes- State Office</v>
      </c>
      <c r="B504" s="15" t="str">
        <v>State Health Insurance Assistance Program (SHIP)/Senior Medicare Patrol (SMP)/Medicare Improvements for Patients and Providers (MIPPA)</v>
      </c>
      <c r="C504" s="15" t="str">
        <v>Training/Education, Information/Referral, Insurance Counseling</v>
      </c>
      <c r="D504" s="15" t="str">
        <v>None</v>
      </c>
      <c r="E504" s="15" t="str">
        <v>None</v>
      </c>
      <c r="F504" s="15" t="str">
        <v>None</v>
      </c>
      <c r="G50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04" s="15" t="str">
        <v>*Required - Please Make a Selection*</v>
      </c>
      <c r="I504" s="15" t="str">
        <v>http://www.wvship.org/</v>
      </c>
      <c r="U504" s="3"/>
    </row>
    <row r="505" spans="1:21" ht="105" x14ac:dyDescent="0.25">
      <c r="A505" s="15" t="str">
        <v xml:space="preserve">ADRC Fairmont </v>
      </c>
      <c r="B505" s="15" t="str">
        <v>State Health Insurance Assistance Program (SHIP)/Senior Medicare Patrol (SMP)/Medicare Improvements for Patients and Providers (MIPPA)</v>
      </c>
      <c r="C505" s="15" t="str">
        <v>Training/Education, Information/Referral, Insurance Counseling</v>
      </c>
      <c r="D505" s="15" t="str">
        <v>None</v>
      </c>
      <c r="E505" s="15" t="str">
        <v>None</v>
      </c>
      <c r="F505" s="15" t="str">
        <v>None</v>
      </c>
      <c r="G505" s="15" t="str">
        <v>Brooke, Calhoun, Doddridge, Gilmer, Hancock, Harrison, Marion, Marshall, Monongalia, Ohio, Pleasants, Ritchie, Tyler, Wetzel, Wirt, Wood</v>
      </c>
      <c r="H505" s="15" t="str">
        <v>*Required - Please Make a Selection*</v>
      </c>
      <c r="I505" s="15" t="str">
        <v>http://www.wvship.org/</v>
      </c>
      <c r="U505" s="3"/>
    </row>
    <row r="506" spans="1:21" ht="105" x14ac:dyDescent="0.25">
      <c r="A506" s="15" t="str">
        <v>ADRC Petersburg</v>
      </c>
      <c r="B506" s="15" t="str">
        <v>State Health Insurance Assistance Program (SHIP)/Senior Medicare Patrol (SMP)/Medicare Improvements for Patients and Providers (MIPPA)</v>
      </c>
      <c r="C506" s="15" t="str">
        <v>Training/Education, Information/Referral, Insurance Counseling</v>
      </c>
      <c r="D506" s="15" t="str">
        <v>None</v>
      </c>
      <c r="E506" s="15" t="str">
        <v>None</v>
      </c>
      <c r="F506" s="15" t="str">
        <v>None</v>
      </c>
      <c r="G506" s="15" t="str">
        <v xml:space="preserve">Barbour, Berkeley, Grant, Hampshire, Hardy, Jefferson, Lewis, Mineral, Morgan, Pendleton, Preston, Randolph, Taylor, Tucker, Upshur </v>
      </c>
      <c r="H506" s="15" t="str">
        <v>*Required - Please Make a Selection*</v>
      </c>
      <c r="I506" s="15" t="str">
        <v>http://www.wvship.org/</v>
      </c>
      <c r="U506" s="3"/>
    </row>
    <row r="507" spans="1:21" ht="105" x14ac:dyDescent="0.25">
      <c r="A507" s="15" t="str">
        <v>ADRC Princeton</v>
      </c>
      <c r="B507" s="15" t="str">
        <v>State Health Insurance Assistance Program (SHIP)/Senior Medicare Patrol (SMP)/Medicare Improvements for Patients and Providers (MIPPA)</v>
      </c>
      <c r="C507" s="15" t="str">
        <v>Training/Education, Information/Referral, Insurance Counseling</v>
      </c>
      <c r="D507" s="15" t="str">
        <v>None</v>
      </c>
      <c r="E507" s="15" t="str">
        <v>None</v>
      </c>
      <c r="F507" s="15" t="str">
        <v>None</v>
      </c>
      <c r="G507" s="15" t="str">
        <v>Braxton, Clay, Fayette, Greenbrier, McDowell, Mercer, Monroe, Nicholas, Pocahontas, Raleigh, Summers, Webster, Wyoming</v>
      </c>
      <c r="H507" s="15" t="str">
        <v>*Required - Please Make a Selection*</v>
      </c>
      <c r="I507" s="15" t="str">
        <v>http://www.wvship.org/</v>
      </c>
      <c r="U507" s="3"/>
    </row>
    <row r="508" spans="1:21" ht="105" x14ac:dyDescent="0.25">
      <c r="A508" s="15" t="str">
        <v>Aging and Family Services of Mineral County, Inc. </v>
      </c>
      <c r="B508" s="15" t="str">
        <v>State Health Insurance Assistance Program (SHIP)/Senior Medicare Patrol (SMP)/Medicare Improvements for Patients and Providers (MIPPA)</v>
      </c>
      <c r="C508" s="15" t="str">
        <v>Training/Education, Information/Referral, Insurance Counseling</v>
      </c>
      <c r="D508" s="15" t="str">
        <v>None</v>
      </c>
      <c r="E508" s="15" t="str">
        <v>None</v>
      </c>
      <c r="F508" s="15" t="str">
        <v>None</v>
      </c>
      <c r="G508" s="15" t="str">
        <v>Mineral</v>
      </c>
      <c r="H508" s="15" t="str">
        <v>*Required - Please Make a Selection*</v>
      </c>
      <c r="I508" s="15" t="str">
        <v>http://www.wvship.org/</v>
      </c>
      <c r="U508" s="3"/>
    </row>
    <row r="509" spans="1:21" ht="105" x14ac:dyDescent="0.25">
      <c r="A509" s="15" t="str">
        <v>Barbour County Senior Center, Inc.</v>
      </c>
      <c r="B509" s="15" t="str">
        <v>State Health Insurance Assistance Program (SHIP)/Senior Medicare Patrol (SMP)/Medicare Improvements for Patients and Providers (MIPPA)</v>
      </c>
      <c r="C509" s="15" t="str">
        <v>Training/Education, Information/Referral, Insurance Counseling</v>
      </c>
      <c r="D509" s="15" t="str">
        <v>None</v>
      </c>
      <c r="E509" s="15" t="str">
        <v>None</v>
      </c>
      <c r="F509" s="15" t="str">
        <v>None</v>
      </c>
      <c r="G509" s="15" t="str">
        <v>Barbour</v>
      </c>
      <c r="H509" s="15" t="str">
        <v>*Required - Please Make a Selection*</v>
      </c>
      <c r="I509" s="15" t="str">
        <v>http://www.wvship.org/</v>
      </c>
      <c r="U509" s="3"/>
    </row>
    <row r="510" spans="1:21" ht="105" x14ac:dyDescent="0.25">
      <c r="A510" s="15" t="str">
        <v>Berkeley Senior Services</v>
      </c>
      <c r="B510" s="15" t="str">
        <v>State Health Insurance Assistance Program (SHIP)/Senior Medicare Patrol (SMP)/Medicare Improvements for Patients and Providers (MIPPA)</v>
      </c>
      <c r="C510" s="15" t="str">
        <v>Training/Education, Information/Referral, Insurance Counseling</v>
      </c>
      <c r="D510" s="15" t="str">
        <v>None</v>
      </c>
      <c r="E510" s="15" t="str">
        <v>None</v>
      </c>
      <c r="F510" s="15" t="str">
        <v>None</v>
      </c>
      <c r="G510" s="15" t="str">
        <v>Berkeley</v>
      </c>
      <c r="H510" s="15" t="str">
        <v>*Required - Please Make a Selection*</v>
      </c>
      <c r="I510" s="15" t="str">
        <v>http://www.wvship.org/</v>
      </c>
      <c r="U510" s="3"/>
    </row>
    <row r="511" spans="1:21" ht="105" x14ac:dyDescent="0.25">
      <c r="A511" s="15" t="str">
        <v>Boone County Community Organization</v>
      </c>
      <c r="B511" s="15" t="str">
        <v>State Health Insurance Assistance Program (SHIP)/Senior Medicare Patrol (SMP)/Medicare Improvements for Patients and Providers (MIPPA)</v>
      </c>
      <c r="C511" s="15" t="str">
        <v>Training/Education, Information/Referral, Insurance Counseling</v>
      </c>
      <c r="D511" s="15" t="str">
        <v>None</v>
      </c>
      <c r="E511" s="15" t="str">
        <v>None</v>
      </c>
      <c r="F511" s="15" t="str">
        <v>None</v>
      </c>
      <c r="G511" s="15" t="str">
        <v>Boone</v>
      </c>
      <c r="H511" s="15" t="str">
        <v>*Required - Please Make a Selection*</v>
      </c>
      <c r="I511" s="15" t="str">
        <v>http://www.wvship.org/</v>
      </c>
      <c r="U511" s="3"/>
    </row>
    <row r="512" spans="1:21" ht="105" x14ac:dyDescent="0.25">
      <c r="A512" s="15" t="str">
        <v>Braxton County Senior Citizens Center, Inc.</v>
      </c>
      <c r="B512" s="15" t="str">
        <v>State Health Insurance Assistance Program (SHIP)/Senior Medicare Patrol (SMP)/Medicare Improvements for Patients and Providers (MIPPA)</v>
      </c>
      <c r="C512" s="15" t="str">
        <v>Training/Education, Information/Referral, Insurance Counseling</v>
      </c>
      <c r="D512" s="15" t="str">
        <v>None</v>
      </c>
      <c r="E512" s="15" t="str">
        <v>None</v>
      </c>
      <c r="F512" s="15" t="str">
        <v>None</v>
      </c>
      <c r="G512" s="15" t="str">
        <v>Braxton, Clay, Fayette, Gilmer, Harrison, Lewis, Nicholas, Webster</v>
      </c>
      <c r="H512" s="15" t="str">
        <v>*Required - Please Make a Selection*</v>
      </c>
      <c r="I512" s="15" t="str">
        <v>http://www.wvship.org/</v>
      </c>
      <c r="U512" s="3"/>
    </row>
    <row r="513" spans="1:21" ht="105" x14ac:dyDescent="0.25">
      <c r="A513" s="15" t="str">
        <v>Bureau of Senior Services</v>
      </c>
      <c r="B513" s="15" t="str">
        <v>Long-Term Care Ombudsman Program</v>
      </c>
      <c r="C513" s="15" t="str">
        <v>Advocacy</v>
      </c>
      <c r="D513" s="15" t="str">
        <v>None</v>
      </c>
      <c r="E513" s="15" t="str">
        <v>None</v>
      </c>
      <c r="F513" s="15" t="str">
        <v>None</v>
      </c>
      <c r="G51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13" s="15" t="str">
        <v>*Required - Please Make a Selection*</v>
      </c>
      <c r="I513" s="15" t="str">
        <v>http://www.wvseniorservices.gov/StayingSafe/LongTermCareOmbudsmanProgram/tabid/81/Default.aspx; http://www.wvseniorservices.gov/LinkClick.aspx?fileticket=twbgtHAqKXc%3d&amp;tabid=81; http://www.wvseniorservices.gov/Portals/0/pdf/brochure-ombuds.pdf</v>
      </c>
      <c r="U513" s="3"/>
    </row>
    <row r="514" spans="1:21" ht="90" x14ac:dyDescent="0.25">
      <c r="A514" s="15" t="str">
        <v>Bureau of Senior Services</v>
      </c>
      <c r="B514" s="15" t="str">
        <v>Senior Community Service Employment Program</v>
      </c>
      <c r="C514" s="15" t="str">
        <v>Employment Support</v>
      </c>
      <c r="D514" s="15" t="str">
        <v>None</v>
      </c>
      <c r="E514" s="15" t="str">
        <v>None</v>
      </c>
      <c r="F514" s="15" t="str">
        <v>Income at or below 125% of the federal poverty guidelines</v>
      </c>
      <c r="G514" s="15" t="str">
        <v>Boone, Clay, Doddridge, Harrison, Kanawha, Monongalia, Preston, Putnam, Raleigh, Taylor, Wyoming</v>
      </c>
      <c r="H514" s="15" t="str">
        <v>*Required - Please Make a Selection*</v>
      </c>
      <c r="I514" s="15" t="str">
        <v>http://www.wvseniorservices.gov/GettingAnswers/OverviewofAgingProgramsInWestVirginia/SeniorCommunityServiceEmploymentProgram/tabid/105/Default.aspx; http://www.wvseniorservices.gov/LinkClick.aspx?fileticket=v2nSWEdf4bk%3d&amp;tabid=105</v>
      </c>
      <c r="U514" s="3"/>
    </row>
    <row r="515" spans="1:21" ht="105" x14ac:dyDescent="0.25">
      <c r="A515" s="15" t="str">
        <v>Bureau of Senior Services</v>
      </c>
      <c r="B515" s="15" t="str">
        <v>State Health Insurance Assistance Program (SHIP)/Senior Medicare Patrol (SMP)/Medicare Improvements for Patients and Providers (MIPPA)</v>
      </c>
      <c r="C515" s="15" t="str">
        <v>Training/Education, Information/Referral, Insurance Counseling</v>
      </c>
      <c r="D515" s="15" t="str">
        <v>None</v>
      </c>
      <c r="E515" s="15" t="str">
        <v>None</v>
      </c>
      <c r="F515" s="15" t="str">
        <v>None</v>
      </c>
      <c r="G51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15" s="15" t="str">
        <v>*Required - Please Make a Selection*</v>
      </c>
      <c r="I515" s="15" t="str">
        <v>http://www.wvship.org/</v>
      </c>
      <c r="U515" s="3"/>
    </row>
    <row r="516" spans="1:21" ht="105" x14ac:dyDescent="0.25">
      <c r="A516" s="15" t="str">
        <v>Calhoun County Committee on Aging, Inc.</v>
      </c>
      <c r="B516" s="15" t="str">
        <v>State Health Insurance Assistance Program (SHIP)/Senior Medicare Patrol (SMP)/Medicare Improvements for Patients and Providers (MIPPA)</v>
      </c>
      <c r="C516" s="15" t="str">
        <v>Training/Education, Information/Referral, Insurance Counseling</v>
      </c>
      <c r="D516" s="15" t="str">
        <v>None</v>
      </c>
      <c r="E516" s="15" t="str">
        <v>None</v>
      </c>
      <c r="F516" s="15" t="str">
        <v>None</v>
      </c>
      <c r="G516" s="15" t="str">
        <v>Calhoun</v>
      </c>
      <c r="H516" s="15" t="str">
        <v>*Required - Please Make a Selection*</v>
      </c>
      <c r="I516" s="15" t="str">
        <v>http://www.wvship.org/</v>
      </c>
      <c r="U516" s="3"/>
    </row>
    <row r="517" spans="1:21" ht="105" x14ac:dyDescent="0.25">
      <c r="A517" s="15" t="str">
        <v>CASE WV Aging Program (Mercer County)</v>
      </c>
      <c r="B517" s="15" t="str">
        <v>State Health Insurance Assistance Program (SHIP)/Senior Medicare Patrol (SMP)/Medicare Improvements for Patients and Providers (MIPPA)</v>
      </c>
      <c r="C517" s="15" t="str">
        <v>Training/Education, Information/Referral, Insurance Counseling</v>
      </c>
      <c r="D517" s="15" t="str">
        <v>None</v>
      </c>
      <c r="E517" s="15" t="str">
        <v>None</v>
      </c>
      <c r="F517" s="15" t="str">
        <v>None</v>
      </c>
      <c r="G517" s="15" t="str">
        <v>Mercer</v>
      </c>
      <c r="H517" s="15" t="str">
        <v>*Required - Please Make a Selection*</v>
      </c>
      <c r="I517" s="15" t="str">
        <v>http://www.wvship.org/</v>
      </c>
      <c r="U517" s="3"/>
    </row>
    <row r="518" spans="1:21" ht="105" x14ac:dyDescent="0.25">
      <c r="A518" s="15" t="str">
        <v>Coalfield Community Action Partnership, Inc. (Mingo County)</v>
      </c>
      <c r="B518" s="15" t="str">
        <v>State Health Insurance Assistance Program (SHIP)/Senior Medicare Patrol (SMP)/Medicare Improvements for Patients and Providers (MIPPA)</v>
      </c>
      <c r="C518" s="15" t="str">
        <v>Training/Education, Information/Referral, Insurance Counseling</v>
      </c>
      <c r="D518" s="15" t="str">
        <v>None</v>
      </c>
      <c r="E518" s="15" t="str">
        <v>None</v>
      </c>
      <c r="F518" s="15" t="str">
        <v>None</v>
      </c>
      <c r="G518" s="15" t="str">
        <v>Mingo</v>
      </c>
      <c r="H518" s="15" t="str">
        <v>*Required - Please Make a Selection*</v>
      </c>
      <c r="I518" s="15" t="str">
        <v>http://www.wvship.org/</v>
      </c>
      <c r="U518" s="3"/>
    </row>
    <row r="519" spans="1:21" ht="105" x14ac:dyDescent="0.25">
      <c r="A519" s="15" t="str">
        <v>Council of Senior Citizens of Gilmer County, Inc.</v>
      </c>
      <c r="B519" s="15" t="str">
        <v>State Health Insurance Assistance Program (SHIP)/Senior Medicare Patrol (SMP)/Medicare Improvements for Patients and Providers (MIPPA)</v>
      </c>
      <c r="C519" s="15" t="str">
        <v>Training/Education, Information/Referral, Insurance Counseling</v>
      </c>
      <c r="D519" s="15" t="str">
        <v>None</v>
      </c>
      <c r="E519" s="15" t="str">
        <v>None</v>
      </c>
      <c r="F519" s="15" t="str">
        <v>None</v>
      </c>
      <c r="G519" s="15" t="str">
        <v>Gilmer</v>
      </c>
      <c r="H519" s="15" t="str">
        <v>*Required - Please Make a Selection*</v>
      </c>
      <c r="I519" s="15" t="str">
        <v>http://www.wvship.org/</v>
      </c>
      <c r="U519" s="3"/>
    </row>
    <row r="520" spans="1:21" ht="105" x14ac:dyDescent="0.25">
      <c r="A520" s="15" t="str">
        <v>Council on Aging (Wyoming County)</v>
      </c>
      <c r="B520" s="15" t="str">
        <v>State Health Insurance Assistance Program (SHIP)/Senior Medicare Patrol (SMP)/Medicare Improvements for Patients and Providers (MIPPA)</v>
      </c>
      <c r="C520" s="15" t="str">
        <v>Training/Education, Information/Referral, Insurance Counseling</v>
      </c>
      <c r="D520" s="15" t="str">
        <v>None</v>
      </c>
      <c r="E520" s="15" t="str">
        <v>None</v>
      </c>
      <c r="F520" s="15" t="str">
        <v>None</v>
      </c>
      <c r="G520" s="15" t="str">
        <v>Greenbrier, McDowell, Mercer, Monroe, Pocahontas, Raleigh, Summers, Wyoming</v>
      </c>
      <c r="H520" s="15" t="str">
        <v>*Required - Please Make a Selection*</v>
      </c>
      <c r="I520" s="15" t="str">
        <v>http://www.wvship.org/</v>
      </c>
      <c r="U520" s="3"/>
    </row>
    <row r="521" spans="1:21" ht="105" x14ac:dyDescent="0.25">
      <c r="A521" s="15" t="str">
        <v>Grant County Commission on Aging Family Services</v>
      </c>
      <c r="B521" s="15" t="str">
        <v>State Health Insurance Assistance Program (SHIP)/Senior Medicare Patrol (SMP)/Medicare Improvements for Patients and Providers (MIPPA)</v>
      </c>
      <c r="C521" s="15" t="str">
        <v>Training/Education, Information/Referral, Insurance Counseling</v>
      </c>
      <c r="D521" s="15" t="str">
        <v>None</v>
      </c>
      <c r="E521" s="15" t="str">
        <v>None</v>
      </c>
      <c r="F521" s="15" t="str">
        <v>None</v>
      </c>
      <c r="G521" s="15" t="str">
        <v>Grant</v>
      </c>
      <c r="H521" s="15" t="str">
        <v>*Required - Please Make a Selection*</v>
      </c>
      <c r="I521" s="15" t="str">
        <v>http://www.wvship.org/</v>
      </c>
      <c r="U521" s="3"/>
    </row>
    <row r="522" spans="1:21" ht="105" x14ac:dyDescent="0.25">
      <c r="A522" s="15" t="str">
        <v>Hampshire County Committee on Aging</v>
      </c>
      <c r="B522" s="15" t="str">
        <v>State Health Insurance Assistance Program (SHIP)/Senior Medicare Patrol (SMP)/Medicare Improvements for Patients and Providers (MIPPA)</v>
      </c>
      <c r="C522" s="15" t="str">
        <v>Training/Education, Information/Referral, Insurance Counseling</v>
      </c>
      <c r="D522" s="15" t="str">
        <v>None</v>
      </c>
      <c r="E522" s="15" t="str">
        <v>None</v>
      </c>
      <c r="F522" s="15" t="str">
        <v>None</v>
      </c>
      <c r="G522" s="15" t="str">
        <v>Hampshire</v>
      </c>
      <c r="H522" s="15" t="str">
        <v>*Required - Please Make a Selection*</v>
      </c>
      <c r="I522" s="15" t="str">
        <v>http://www.wvship.org/</v>
      </c>
      <c r="U522" s="3"/>
    </row>
    <row r="523" spans="1:21" ht="105" x14ac:dyDescent="0.25">
      <c r="A523" s="15" t="str">
        <v>Hardy County Committee on Aging</v>
      </c>
      <c r="B523" s="15" t="str">
        <v>State Health Insurance Assistance Program (SHIP)/Senior Medicare Patrol (SMP)/Medicare Improvements for Patients and Providers (MIPPA)</v>
      </c>
      <c r="C523" s="15" t="str">
        <v>Training/Education, Information/Referral, Insurance Counseling</v>
      </c>
      <c r="D523" s="15" t="str">
        <v>None</v>
      </c>
      <c r="E523" s="15" t="str">
        <v>None</v>
      </c>
      <c r="F523" s="15" t="str">
        <v>None</v>
      </c>
      <c r="G523" s="15" t="str">
        <v>Hardy</v>
      </c>
      <c r="H523" s="15" t="str">
        <v>*Required - Please Make a Selection*</v>
      </c>
      <c r="I523" s="15" t="str">
        <v>http://www.wvship.org/</v>
      </c>
      <c r="U523" s="3"/>
    </row>
    <row r="524" spans="1:21" ht="105" x14ac:dyDescent="0.25">
      <c r="A524" s="15" t="str">
        <v>Jefferson County Council on Aging</v>
      </c>
      <c r="B524" s="15" t="str">
        <v>State Health Insurance Assistance Program (SHIP)/Senior Medicare Patrol (SMP)/Medicare Improvements for Patients and Providers (MIPPA)</v>
      </c>
      <c r="C524" s="15" t="str">
        <v>Training/Education, Information/Referral, Insurance Counseling</v>
      </c>
      <c r="D524" s="15" t="str">
        <v>None</v>
      </c>
      <c r="E524" s="15" t="str">
        <v>None</v>
      </c>
      <c r="F524" s="15" t="str">
        <v>None</v>
      </c>
      <c r="G524" s="15" t="str">
        <v>Jefferson</v>
      </c>
      <c r="H524" s="15" t="str">
        <v>*Required - Please Make a Selection*</v>
      </c>
      <c r="I524" s="15" t="str">
        <v>http://www.wvship.org/</v>
      </c>
      <c r="U524" s="3"/>
    </row>
    <row r="525" spans="1:21" ht="105" x14ac:dyDescent="0.25">
      <c r="A525" s="15" t="str">
        <v>Kanawha Valley Senior Services</v>
      </c>
      <c r="B525" s="15" t="str">
        <v>State Health Insurance Assistance Program (SHIP)/Senior Medicare Patrol (SMP)/Medicare Improvements for Patients and Providers (MIPPA)</v>
      </c>
      <c r="C525" s="15" t="str">
        <v>Training/Education, Information/Referral, Insurance Counseling</v>
      </c>
      <c r="D525" s="15" t="str">
        <v>None</v>
      </c>
      <c r="E525" s="15" t="str">
        <v>None</v>
      </c>
      <c r="F525" s="15" t="str">
        <v>None</v>
      </c>
      <c r="G525" s="15" t="str">
        <v>Boone, Jackson, Kanawha, Roane, Putnam</v>
      </c>
      <c r="H525" s="15" t="str">
        <v>*Required - Please Make a Selection*</v>
      </c>
      <c r="I525" s="15" t="str">
        <v>http://www.wvship.org/</v>
      </c>
      <c r="U525" s="3"/>
    </row>
    <row r="526" spans="1:21" ht="105" x14ac:dyDescent="0.25">
      <c r="A526" s="15" t="str">
        <v>Lewis County Senior Citizens Center, Inc.</v>
      </c>
      <c r="B526" s="15" t="str">
        <v>State Health Insurance Assistance Program (SHIP)/Senior Medicare Patrol (SMP)/Medicare Improvements for Patients and Providers (MIPPA)</v>
      </c>
      <c r="C526" s="15" t="str">
        <v>Training/Education, Information/Referral, Insurance Counseling</v>
      </c>
      <c r="D526" s="15" t="str">
        <v>None</v>
      </c>
      <c r="E526" s="15" t="str">
        <v>None</v>
      </c>
      <c r="F526" s="15" t="str">
        <v>None</v>
      </c>
      <c r="G526" s="15" t="str">
        <v>Lewis</v>
      </c>
      <c r="H526" s="15" t="str">
        <v>*Required - Please Make a Selection*</v>
      </c>
      <c r="I526" s="15" t="str">
        <v>http://www.wvship.org/</v>
      </c>
      <c r="U526" s="3"/>
    </row>
    <row r="527" spans="1:21" ht="105" x14ac:dyDescent="0.25">
      <c r="A527" s="15" t="str">
        <v>Lincoln County Opportunity Co., Inc.</v>
      </c>
      <c r="B527" s="15" t="str">
        <v>State Health Insurance Assistance Program (SHIP)/Senior Medicare Patrol (SMP)/Medicare Improvements for Patients and Providers (MIPPA)</v>
      </c>
      <c r="C527" s="15" t="str">
        <v>Training/Education, Information/Referral, Insurance Counseling</v>
      </c>
      <c r="D527" s="15" t="str">
        <v>None</v>
      </c>
      <c r="E527" s="15" t="str">
        <v>None</v>
      </c>
      <c r="F527" s="15" t="str">
        <v>None</v>
      </c>
      <c r="G527" s="15" t="str">
        <v>Cabell, Lincoln, Logan, Mason, Mingo, Wayne</v>
      </c>
      <c r="H527" s="15" t="str">
        <v>*Required - Please Make a Selection*</v>
      </c>
      <c r="I527" s="15" t="str">
        <v>http://www.wvship.org/</v>
      </c>
      <c r="U527" s="3"/>
    </row>
    <row r="528" spans="1:21" ht="105" x14ac:dyDescent="0.25">
      <c r="A528" s="15" t="str">
        <v>Marion County Senior Citizens, Inc.</v>
      </c>
      <c r="B528" s="15" t="str">
        <v>State Health Insurance Assistance Program (SHIP)/Senior Medicare Patrol (SMP)/Medicare Improvements for Patients and Providers (MIPPA)</v>
      </c>
      <c r="C528" s="15" t="str">
        <v>Training/Education, Information/Referral, Insurance Counseling</v>
      </c>
      <c r="D528" s="15" t="str">
        <v>None</v>
      </c>
      <c r="E528" s="15" t="str">
        <v>None</v>
      </c>
      <c r="F528" s="15" t="str">
        <v>None</v>
      </c>
      <c r="G528" s="15" t="str">
        <v>Marion, Monongalia, Taylor, Wetzel</v>
      </c>
      <c r="H528" s="15" t="str">
        <v>*Required - Please Make a Selection*</v>
      </c>
      <c r="I528" s="15" t="str">
        <v>http://www.wvship.org/</v>
      </c>
      <c r="U528" s="3"/>
    </row>
    <row r="529" spans="1:21" ht="105" x14ac:dyDescent="0.25">
      <c r="A529" s="15" t="str">
        <v>Mason County Action Group, Inc.</v>
      </c>
      <c r="B529" s="15" t="str">
        <v>State Health Insurance Assistance Program (SHIP)/Senior Medicare Patrol (SMP)/Medicare Improvements for Patients and Providers (MIPPA)</v>
      </c>
      <c r="C529" s="15" t="str">
        <v>Training/Education, Information/Referral, Insurance Counseling</v>
      </c>
      <c r="D529" s="15" t="str">
        <v>None</v>
      </c>
      <c r="E529" s="15" t="str">
        <v>None</v>
      </c>
      <c r="F529" s="15" t="str">
        <v>None</v>
      </c>
      <c r="G529" s="15" t="str">
        <v>Mason</v>
      </c>
      <c r="H529" s="15" t="str">
        <v>*Required - Please Make a Selection*</v>
      </c>
      <c r="I529" s="15" t="str">
        <v>http://www.wvship.org/</v>
      </c>
      <c r="U529" s="3"/>
    </row>
    <row r="530" spans="1:21" ht="105" x14ac:dyDescent="0.25">
      <c r="A530" s="15" t="str">
        <v>New River Health Association</v>
      </c>
      <c r="B530" s="15" t="str">
        <v>State Health Insurance Assistance Program (SHIP)/Senior Medicare Patrol (SMP)/Medicare Improvements for Patients and Providers (MIPPA)</v>
      </c>
      <c r="C530" s="15" t="str">
        <v>Training/Education, Information/Referral, Insurance Counseling</v>
      </c>
      <c r="D530" s="15" t="str">
        <v>None</v>
      </c>
      <c r="E530" s="15" t="str">
        <v>None</v>
      </c>
      <c r="F530" s="15" t="str">
        <v>None</v>
      </c>
      <c r="G530" s="15" t="str">
        <v>Fayette, Raleigh</v>
      </c>
      <c r="H530" s="15" t="str">
        <v>*Required - Please Make a Selection*</v>
      </c>
      <c r="I530" s="15" t="str">
        <v>http://www.wvship.org/</v>
      </c>
      <c r="U530" s="3"/>
    </row>
    <row r="531" spans="1:21" ht="105" x14ac:dyDescent="0.25">
      <c r="A531" s="15" t="str">
        <v>Pendelton Senior and Family Services, Inc.</v>
      </c>
      <c r="B531" s="15" t="str">
        <v>State Health Insurance Assistance Program (SHIP)/Senior Medicare Patrol (SMP)/Medicare Improvements for Patients and Providers (MIPPA)</v>
      </c>
      <c r="C531" s="15" t="str">
        <v>Training/Education, Information/Referral, Insurance Counseling</v>
      </c>
      <c r="D531" s="15" t="str">
        <v>None</v>
      </c>
      <c r="E531" s="15" t="str">
        <v>None</v>
      </c>
      <c r="F531" s="15" t="str">
        <v>None</v>
      </c>
      <c r="G531" s="15" t="str">
        <v>Pendleton</v>
      </c>
      <c r="H531" s="15" t="str">
        <v>*Required - Please Make a Selection*</v>
      </c>
      <c r="I531" s="15" t="str">
        <v>http://www.wvship.org/</v>
      </c>
      <c r="U531" s="3"/>
    </row>
    <row r="532" spans="1:21" ht="105" x14ac:dyDescent="0.25">
      <c r="A532" s="15" t="str">
        <v>Pleasants County Senior Citizen Center</v>
      </c>
      <c r="B532" s="15" t="str">
        <v>State Health Insurance Assistance Program (SHIP)/Senior Medicare Patrol (SMP)/Medicare Improvements for Patients and Providers (MIPPA)</v>
      </c>
      <c r="C532" s="15" t="str">
        <v>Training/Education, Information/Referral, Insurance Counseling</v>
      </c>
      <c r="D532" s="15" t="str">
        <v>None</v>
      </c>
      <c r="E532" s="15" t="str">
        <v>None</v>
      </c>
      <c r="F532" s="15" t="str">
        <v>None</v>
      </c>
      <c r="G532" s="15" t="str">
        <v>Pleasants</v>
      </c>
      <c r="H532" s="15" t="str">
        <v>*Required - Please Make a Selection*</v>
      </c>
      <c r="I532" s="15" t="str">
        <v>http://www.wvship.org/</v>
      </c>
      <c r="U532" s="3"/>
    </row>
    <row r="533" spans="1:21" ht="105" x14ac:dyDescent="0.25">
      <c r="A533" s="15" t="str">
        <v>Preston County Senior Citizens, Inc. </v>
      </c>
      <c r="B533" s="15" t="str">
        <v>State Health Insurance Assistance Program (SHIP)/Senior Medicare Patrol (SMP)/Medicare Improvements for Patients and Providers (MIPPA)</v>
      </c>
      <c r="C533" s="15" t="str">
        <v>Training/Education, Information/Referral, Insurance Counseling</v>
      </c>
      <c r="D533" s="15" t="str">
        <v>None</v>
      </c>
      <c r="E533" s="15" t="str">
        <v>None</v>
      </c>
      <c r="F533" s="15" t="str">
        <v>None</v>
      </c>
      <c r="G533" s="15" t="str">
        <v>Preston</v>
      </c>
      <c r="H533" s="15" t="str">
        <v>*Required - Please Make a Selection*</v>
      </c>
      <c r="I533" s="15" t="str">
        <v>http://www.wvship.org/</v>
      </c>
      <c r="U533" s="3"/>
    </row>
    <row r="534" spans="1:21" ht="105" x14ac:dyDescent="0.25">
      <c r="A534" s="15" t="str">
        <v>Raleigh County Commission on Aging</v>
      </c>
      <c r="B534" s="15" t="str">
        <v>State Health Insurance Assistance Program (SHIP)/Senior Medicare Patrol (SMP)/Medicare Improvements for Patients and Providers (MIPPA)</v>
      </c>
      <c r="C534" s="15" t="str">
        <v>Training/Education, Information/Referral, Insurance Counseling</v>
      </c>
      <c r="D534" s="15" t="str">
        <v>None</v>
      </c>
      <c r="E534" s="15" t="str">
        <v>None</v>
      </c>
      <c r="F534" s="15" t="str">
        <v>None</v>
      </c>
      <c r="G534" s="15" t="str">
        <v>Raleigh</v>
      </c>
      <c r="H534" s="15" t="str">
        <v>*Required - Please Make a Selection*</v>
      </c>
      <c r="I534" s="15" t="str">
        <v>http://www.wvship.org/</v>
      </c>
      <c r="U534" s="3"/>
    </row>
    <row r="535" spans="1:21" ht="105" x14ac:dyDescent="0.25">
      <c r="A535" s="15" t="str">
        <v>Ritchie County Integrated Family Services</v>
      </c>
      <c r="B535" s="15" t="str">
        <v>State Health Insurance Assistance Program (SHIP)/Senior Medicare Patrol (SMP)/Medicare Improvements for Patients and Providers (MIPPA)</v>
      </c>
      <c r="C535" s="15" t="str">
        <v>Training/Education, Information/Referral, Insurance Counseling</v>
      </c>
      <c r="D535" s="15" t="str">
        <v>None</v>
      </c>
      <c r="E535" s="15" t="str">
        <v>None</v>
      </c>
      <c r="F535" s="15" t="str">
        <v>None</v>
      </c>
      <c r="G535" s="15" t="str">
        <v>Ritchie</v>
      </c>
      <c r="H535" s="15" t="str">
        <v>*Required - Please Make a Selection*</v>
      </c>
      <c r="I535" s="15" t="str">
        <v>http://www.wvship.org/</v>
      </c>
      <c r="U535" s="3"/>
    </row>
    <row r="536" spans="1:21" ht="105" x14ac:dyDescent="0.25">
      <c r="A536" s="15" t="str">
        <v>Taylor County Senior Citizens, Inc.</v>
      </c>
      <c r="B536" s="15" t="str">
        <v>State Health Insurance Assistance Program (SHIP)/Senior Medicare Patrol (SMP)/Medicare Improvements for Patients and Providers (MIPPA)</v>
      </c>
      <c r="C536" s="15" t="str">
        <v>Training/Education, Information/Referral, Insurance Counseling</v>
      </c>
      <c r="D536" s="15" t="str">
        <v>None</v>
      </c>
      <c r="E536" s="15" t="str">
        <v>None</v>
      </c>
      <c r="F536" s="15" t="str">
        <v>None</v>
      </c>
      <c r="G536" s="15" t="str">
        <v>Taylor</v>
      </c>
      <c r="H536" s="15" t="str">
        <v>*Required - Please Make a Selection*</v>
      </c>
      <c r="I536" s="15" t="str">
        <v>http://www.wvship.org/</v>
      </c>
      <c r="U536" s="3"/>
    </row>
    <row r="537" spans="1:21" ht="105" x14ac:dyDescent="0.25">
      <c r="A537" s="15" t="str">
        <v>The Committee on Aging for Randolph County, Inc. </v>
      </c>
      <c r="B537" s="15" t="str">
        <v>State Health Insurance Assistance Program (SHIP)/Senior Medicare Patrol (SMP)/Medicare Improvements for Patients and Providers (MIPPA)</v>
      </c>
      <c r="C537" s="15" t="str">
        <v>Training/Education, Information/Referral, Insurance Counseling</v>
      </c>
      <c r="D537" s="15" t="str">
        <v>None</v>
      </c>
      <c r="E537" s="15" t="str">
        <v>None</v>
      </c>
      <c r="F537" s="15" t="str">
        <v>None</v>
      </c>
      <c r="G537" s="15" t="str">
        <v>Barbour, Preston, Randolph, Tucker, Upshur</v>
      </c>
      <c r="H537" s="15" t="str">
        <v>*Required - Please Make a Selection*</v>
      </c>
      <c r="I537" s="15" t="str">
        <v>http://www.wvship.org/</v>
      </c>
      <c r="U537" s="3"/>
    </row>
    <row r="538" spans="1:21" ht="105" x14ac:dyDescent="0.25">
      <c r="A538" s="15" t="str">
        <v>Wheeling Information Helpline</v>
      </c>
      <c r="B538" s="15" t="str">
        <v>State Health Insurance Assistance Program (SHIP)/Senior Medicare Patrol (SMP)/Medicare Improvements for Patients and Providers (MIPPA)</v>
      </c>
      <c r="C538" s="15" t="str">
        <v>Training/Education, Information/Referral, Insurance Counseling</v>
      </c>
      <c r="D538" s="15" t="str">
        <v>None</v>
      </c>
      <c r="E538" s="15" t="str">
        <v>None</v>
      </c>
      <c r="F538" s="15" t="str">
        <v>None</v>
      </c>
      <c r="G538" s="15" t="str">
        <v>Brooke, Hancock, Marshall, Ohio</v>
      </c>
      <c r="H538" s="15" t="str">
        <v>*Required - Please Make a Selection*</v>
      </c>
      <c r="I538" s="15" t="str">
        <v>http://www.wvship.org/</v>
      </c>
      <c r="U538" s="3"/>
    </row>
    <row r="539" spans="1:21" ht="105" x14ac:dyDescent="0.25">
      <c r="A539" s="15" t="str">
        <v>Braxton County Senior Citizens Center, Inc.</v>
      </c>
      <c r="B539" s="15" t="str">
        <v>LIGHTHOUSE IN-HOME SERVICES (includes LIFE LIGHTHOUSE SERVICES)</v>
      </c>
      <c r="C539" s="15" t="str">
        <v>Personal Care, Food Assistance, Chore or Homemaker Services</v>
      </c>
      <c r="D539" s="15" t="str">
        <v>2+ ADLs via assessment</v>
      </c>
      <c r="E539"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539" s="15" t="str">
        <v>Lighthouse is designed to assist those seniors who have functional needs in their homes, but whose income or assets disqualify them for Medicaid services</v>
      </c>
      <c r="G539" s="15" t="str">
        <v>Braxton</v>
      </c>
      <c r="H539" s="15" t="str">
        <v>*Required - Please Make a Selection*</v>
      </c>
      <c r="I539" s="15" t="str">
        <v>http://www.wvseniorservices.gov/HelpatHome/Lighthouse/tabid/74/Default.aspx</v>
      </c>
      <c r="U539" s="3"/>
    </row>
    <row r="540" spans="1:21" ht="180" x14ac:dyDescent="0.25">
      <c r="A540" s="15" t="str">
        <v>Braxton County Senior Citizens Center, Inc.</v>
      </c>
      <c r="B540" s="15" t="str">
        <v>OAA Title IIIB Services</v>
      </c>
      <c r="C540" s="15" t="str">
        <v>Adult Day Care</v>
      </c>
      <c r="D540" s="15" t="str">
        <v>Must complete Level 1, Level 2 and Level 3 of the SAEF. Must need “Much Assistance” or “Unable to Perform” in at least two (2) ADL/IADL areas on the SAEF to qualify for services.</v>
      </c>
      <c r="E54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40" s="15" t="str">
        <v>None</v>
      </c>
      <c r="G540" s="15" t="str">
        <v>Braxton</v>
      </c>
      <c r="H540" s="15" t="str">
        <v>*Required - Please Make a Selection*</v>
      </c>
      <c r="I540" s="15" t="str">
        <v>http://www.wvseniorservices.gov/DocumentCenter/ProgramSpecificDocuments/tabid/92/Default.aspx</v>
      </c>
      <c r="U540" s="3"/>
    </row>
    <row r="541" spans="1:21" ht="75" x14ac:dyDescent="0.25">
      <c r="A541" s="15" t="str">
        <v>Braxton County Senior Citizens Center, Inc.</v>
      </c>
      <c r="B541" s="15" t="str">
        <v>OAA Title IIIB Services</v>
      </c>
      <c r="C541" s="15" t="str">
        <v>Transportation</v>
      </c>
      <c r="D541" s="15" t="str">
        <v>Must complete Level 1 and Level 2 of the SAEF. Must indicate the need for hands on assistance with transportation on the SAEF (Question: “Does the service recipient need hands on assistance with transportation?”, Level 2) to qualify for services.</v>
      </c>
      <c r="E541" s="15" t="str">
        <v>None</v>
      </c>
      <c r="F541" s="15" t="str">
        <v>None</v>
      </c>
      <c r="G541" s="15" t="str">
        <v>Braxton</v>
      </c>
      <c r="H541" s="15" t="str">
        <v>*Required - Please Make a Selection*</v>
      </c>
      <c r="I541" s="15" t="str">
        <v>http://www.wvseniorservices.gov/DocumentCenter/ProgramSpecificDocuments/tabid/92/Default.aspx</v>
      </c>
      <c r="U541" s="3"/>
    </row>
    <row r="542" spans="1:21" ht="180" x14ac:dyDescent="0.25">
      <c r="A542" s="15" t="str">
        <v>Braxton County Senior Citizens Center, Inc.</v>
      </c>
      <c r="B542" s="15" t="str">
        <v>OAA Title IIIB Services</v>
      </c>
      <c r="C542" s="15" t="str">
        <v>Chore or Homemaker Services</v>
      </c>
      <c r="D542" s="15" t="str">
        <v>Must complete Level 1, Level 2 and Level 3 of the SAEF. Must need “Much Assistance” or “Unable to Perform” on IADL question #6, Heavy Housework on the SAEF to qualify for services.</v>
      </c>
      <c r="E54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42" s="15" t="str">
        <v>None</v>
      </c>
      <c r="G542" s="15" t="str">
        <v>Braxton</v>
      </c>
      <c r="H542" s="15" t="str">
        <v>*Required - Please Make a Selection*</v>
      </c>
      <c r="I542" s="15" t="str">
        <v>http://www.wvseniorservices.gov/DocumentCenter/ProgramSpecificDocuments/tabid/92/Default.aspx</v>
      </c>
      <c r="U542" s="3"/>
    </row>
    <row r="543" spans="1:21" ht="45" x14ac:dyDescent="0.25">
      <c r="A543" s="15" t="str">
        <v>Braxton County Senior Citizens Center, Inc.</v>
      </c>
      <c r="B543" s="15" t="str">
        <v>OAA Title IIIB Services</v>
      </c>
      <c r="C543" s="15" t="str">
        <v>Group Support Activities</v>
      </c>
      <c r="D543" s="15" t="str">
        <v>A fully completed SAEF (Level 1) is required to enter the service recipient in SAMS. Group client support is entered as a group service in SAMS.</v>
      </c>
      <c r="E543" s="15" t="str">
        <v>None</v>
      </c>
      <c r="F543" s="15" t="str">
        <v>None</v>
      </c>
      <c r="G543" s="15" t="str">
        <v>Braxton</v>
      </c>
      <c r="H543" s="15" t="str">
        <v>*Required - Please Make a Selection*</v>
      </c>
      <c r="I543" s="15" t="str">
        <v>http://www.wvseniorservices.gov/DocumentCenter/ProgramSpecificDocuments/tabid/92/Default.aspx</v>
      </c>
      <c r="U543" s="3"/>
    </row>
    <row r="544" spans="1:21" ht="180" x14ac:dyDescent="0.25">
      <c r="A544" s="15" t="str">
        <v>Braxton County Senior Citizens Center, Inc.</v>
      </c>
      <c r="B544" s="15" t="str">
        <v>OAA Title IIIB Services</v>
      </c>
      <c r="C544" s="15" t="str">
        <v>Chore or Homemaker Services</v>
      </c>
      <c r="D544" s="15" t="str">
        <v>Must complete Level 1, Level 2 and Level 3 of the SAEF. Must need “Much Assistance” or “Unable to Perform” on IADL question #3, Shopping and/or IADL question #4, Light Housekeeping on the SAEF to qualify for services.</v>
      </c>
      <c r="E54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44" s="15" t="str">
        <v>None</v>
      </c>
      <c r="G544" s="15" t="str">
        <v>Braxton</v>
      </c>
      <c r="H544" s="15" t="str">
        <v>*Required - Please Make a Selection*</v>
      </c>
      <c r="I544" s="15" t="str">
        <v>http://www.wvseniorservices.gov/DocumentCenter/ProgramSpecificDocuments/tabid/92/Default.aspx</v>
      </c>
      <c r="U544" s="3"/>
    </row>
    <row r="545" spans="1:21" ht="45" x14ac:dyDescent="0.25">
      <c r="A545" s="15" t="str">
        <v>Braxton County Senior Citizens Center, Inc.</v>
      </c>
      <c r="B545" s="15" t="str">
        <v>OAA Title IIIB Services</v>
      </c>
      <c r="C545" s="15" t="str">
        <v>Case Coordination/Management/Person-Centered Planning</v>
      </c>
      <c r="D545" s="15" t="str">
        <v>None</v>
      </c>
      <c r="E545" s="15" t="str">
        <v>None</v>
      </c>
      <c r="F545" s="15" t="str">
        <v>None</v>
      </c>
      <c r="G545" s="15" t="str">
        <v>Braxton</v>
      </c>
      <c r="H545" s="15" t="str">
        <v>*Required - Please Make a Selection*</v>
      </c>
      <c r="I545" s="15" t="str">
        <v>http://www.wvseniorservices.gov/DocumentCenter/ProgramSpecificDocuments/tabid/92/Default.aspx</v>
      </c>
      <c r="U545" s="3"/>
    </row>
    <row r="546" spans="1:21" ht="45" x14ac:dyDescent="0.25">
      <c r="A546" s="15" t="str">
        <v>Braxton County Senior Citizens Center, Inc.</v>
      </c>
      <c r="B546" s="15" t="str">
        <v>OAA Title IIIB Services</v>
      </c>
      <c r="C546" s="15" t="str">
        <v>Information/Referral</v>
      </c>
      <c r="D546" s="15" t="str">
        <v>None</v>
      </c>
      <c r="E546" s="15" t="str">
        <v>None</v>
      </c>
      <c r="F546" s="15" t="str">
        <v>None</v>
      </c>
      <c r="G546" s="15" t="str">
        <v>Braxton</v>
      </c>
      <c r="H546" s="15" t="str">
        <v>*Required - Please Make a Selection*</v>
      </c>
      <c r="I546" s="15" t="str">
        <v>http://www.wvseniorservices.gov/DocumentCenter/ProgramSpecificDocuments/tabid/92/Default.aspx</v>
      </c>
      <c r="U546" s="3"/>
    </row>
    <row r="547" spans="1:21" ht="45" x14ac:dyDescent="0.25">
      <c r="A547" s="15" t="str">
        <v>Braxton County Senior Citizens Center, Inc.</v>
      </c>
      <c r="B547" s="15" t="str">
        <v>OAA Title IIIB Services</v>
      </c>
      <c r="C547" s="15" t="str">
        <v>Legal</v>
      </c>
      <c r="D547" s="15" t="str">
        <v>None</v>
      </c>
      <c r="E547" s="15" t="str">
        <v>None</v>
      </c>
      <c r="F547" s="15" t="str">
        <v>None</v>
      </c>
      <c r="G547" s="15" t="str">
        <v>Braxton</v>
      </c>
      <c r="H547" s="15" t="str">
        <v>*Required - Please Make a Selection*</v>
      </c>
      <c r="I547" s="15" t="str">
        <v>http://www.wvseniorservices.gov/DocumentCenter/ProgramSpecificDocuments/tabid/92/Default.aspx</v>
      </c>
      <c r="U547" s="3"/>
    </row>
    <row r="548" spans="1:21" ht="45" x14ac:dyDescent="0.25">
      <c r="A548" s="15" t="str">
        <v>Braxton County Senior Citizens Center, Inc.</v>
      </c>
      <c r="B548" s="15" t="str">
        <v>OAA Title IIIB Services</v>
      </c>
      <c r="C548" s="15" t="str">
        <v>Information/Referral</v>
      </c>
      <c r="D548" s="15" t="str">
        <v>None</v>
      </c>
      <c r="E548" s="15" t="str">
        <v>None</v>
      </c>
      <c r="F548" s="15" t="str">
        <v>None</v>
      </c>
      <c r="G548" s="15" t="str">
        <v>Braxton</v>
      </c>
      <c r="H548" s="15" t="str">
        <v>*Required - Please Make a Selection*</v>
      </c>
      <c r="I548" s="15" t="str">
        <v>http://www.wvseniorservices.gov/DocumentCenter/ProgramSpecificDocuments/tabid/92/Default.aspx</v>
      </c>
      <c r="U548" s="3"/>
    </row>
    <row r="549" spans="1:21" ht="180" x14ac:dyDescent="0.25">
      <c r="A549" s="15" t="str">
        <v>Braxton County Senior Citizens Center, Inc.</v>
      </c>
      <c r="B549" s="15" t="str">
        <v>OAA Title IIIB Services</v>
      </c>
      <c r="C549" s="15" t="str">
        <v>Personal Care</v>
      </c>
      <c r="D549" s="15" t="str">
        <v>Must complete Level 1, Level 2 and Level 3 of the SAEF. Must need “Much Assistance” or “Unable to Perform” in at least two (2) areas of ADLs on the SAEF to qualify for services.</v>
      </c>
      <c r="E54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49" s="15" t="str">
        <v>None</v>
      </c>
      <c r="G549" s="15" t="str">
        <v>Braxton</v>
      </c>
      <c r="H549" s="15" t="str">
        <v>*Required - Please Make a Selection*</v>
      </c>
      <c r="I549" s="15" t="str">
        <v>http://www.wvseniorservices.gov/DocumentCenter/ProgramSpecificDocuments/tabid/92/Default.aspx</v>
      </c>
      <c r="U549" s="3"/>
    </row>
    <row r="550" spans="1:21" ht="45" x14ac:dyDescent="0.25">
      <c r="A550" s="15" t="str">
        <v>Braxton County Senior Citizens Center, Inc.</v>
      </c>
      <c r="B550" s="15" t="str">
        <v>OAA Title IIIB Services</v>
      </c>
      <c r="C550" s="15" t="str">
        <v>Information/Referral</v>
      </c>
      <c r="D550" s="15" t="str">
        <v>None</v>
      </c>
      <c r="E550" s="15" t="str">
        <v>None</v>
      </c>
      <c r="F550" s="15" t="str">
        <v>None</v>
      </c>
      <c r="G550" s="15" t="str">
        <v>Braxton</v>
      </c>
      <c r="H550" s="15" t="str">
        <v>*Required - Please Make a Selection*</v>
      </c>
      <c r="I550" s="15" t="str">
        <v>http://www.wvseniorservices.gov/DocumentCenter/ProgramSpecificDocuments/tabid/92/Default.aspx</v>
      </c>
      <c r="U550" s="3"/>
    </row>
    <row r="551" spans="1:21" ht="45" x14ac:dyDescent="0.25">
      <c r="A551" s="15" t="str">
        <v>Braxton County Senior Citizens Center, Inc.</v>
      </c>
      <c r="B551" s="15" t="str">
        <v>OAA Title IIIB Services</v>
      </c>
      <c r="C551" s="15" t="str">
        <v>Transportation</v>
      </c>
      <c r="D551" s="15" t="str">
        <v>Must complete Level 1 of the SAEF</v>
      </c>
      <c r="E551" s="15" t="str">
        <v>None</v>
      </c>
      <c r="F551" s="15" t="str">
        <v>None</v>
      </c>
      <c r="G551" s="15" t="str">
        <v>Braxton</v>
      </c>
      <c r="H551" s="15" t="str">
        <v>*Required - Please Make a Selection*</v>
      </c>
      <c r="I551" s="15" t="str">
        <v>http://www.wvseniorservices.gov/DocumentCenter/ProgramSpecificDocuments/tabid/92/Default.aspx</v>
      </c>
      <c r="U551" s="3"/>
    </row>
    <row r="552" spans="1:21" ht="150" x14ac:dyDescent="0.25">
      <c r="A552" s="15" t="str">
        <v>Braxton County Senior Citizens Center, Inc.</v>
      </c>
      <c r="B552" s="15" t="str">
        <v>OAA Title IIIC Nutrition Services</v>
      </c>
      <c r="C552" s="15" t="str">
        <v>Nutrition - Congregate Meals</v>
      </c>
      <c r="D55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55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52" s="15" t="str">
        <v>None</v>
      </c>
      <c r="G552" s="15" t="str">
        <v>Braxton</v>
      </c>
      <c r="H552" s="15" t="str">
        <v>*Required - Please Make a Selection*</v>
      </c>
      <c r="I552" s="15" t="str">
        <v>http://www.wvseniorservices.gov/DocumentCenter/ProgramSpecificDocuments/tabid/92/Default.aspx</v>
      </c>
      <c r="U552" s="3"/>
    </row>
    <row r="553" spans="1:21" ht="360" x14ac:dyDescent="0.25">
      <c r="A553" s="15" t="str">
        <v>Braxton County Senior Citizens Center, Inc.</v>
      </c>
      <c r="B553" s="15" t="str">
        <v>OAA Title IIIC Nutrition Services</v>
      </c>
      <c r="C553" s="15" t="str">
        <v>Nutrition - Home Delivered Meals</v>
      </c>
      <c r="D55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55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53" s="15" t="str">
        <v>None</v>
      </c>
      <c r="G553" s="15" t="str">
        <v>Braxton</v>
      </c>
      <c r="H553" s="15" t="str">
        <v>*Required - Please Make a Selection*</v>
      </c>
      <c r="I553" s="15" t="str">
        <v>http://www.wvseniorservices.gov/DocumentCenter/ProgramSpecificDocuments/tabid/92/Default.aspx</v>
      </c>
      <c r="U553" s="3"/>
    </row>
    <row r="554" spans="1:21" ht="45" x14ac:dyDescent="0.25">
      <c r="A554" s="15" t="str">
        <v>Braxton County Senior Citizens Center, Inc.</v>
      </c>
      <c r="B554" s="15" t="str">
        <v>OAA Title IIIC Nutrition Services</v>
      </c>
      <c r="C554" s="15" t="str">
        <v>Nutrition - Education</v>
      </c>
      <c r="D554" s="15" t="str">
        <v>A fully completed SAEF (the SAEF you completed for the meal service) is 
required.</v>
      </c>
      <c r="E554" s="15" t="str">
        <v>None</v>
      </c>
      <c r="F554" s="15" t="str">
        <v>None</v>
      </c>
      <c r="G554" s="15" t="str">
        <v>Braxton</v>
      </c>
      <c r="H554" s="15" t="str">
        <v>*Required - Please Make a Selection*</v>
      </c>
      <c r="I554" s="15" t="str">
        <v>http://www.wvseniorservices.gov/DocumentCenter/ProgramSpecificDocuments/tabid/92/Default.aspx</v>
      </c>
      <c r="U554" s="3"/>
    </row>
    <row r="555" spans="1:21" ht="60" x14ac:dyDescent="0.25">
      <c r="A555" s="15" t="str">
        <v>Braxton County Senior Citizens Center, Inc.</v>
      </c>
      <c r="B555" s="15" t="str">
        <v>OAA Title IIID Evidence-Based Disease Prevention and Health Promotion Services</v>
      </c>
      <c r="C555" s="15" t="str">
        <v>Group Physical Activity (Bingocize/Drums Alive/Tai Chi/Walk with Ease)</v>
      </c>
      <c r="D555" s="15" t="str">
        <v>Must complete Level 1 of the SAEF</v>
      </c>
      <c r="E555" s="15" t="str">
        <v>None</v>
      </c>
      <c r="F555" s="15" t="str">
        <v>None</v>
      </c>
      <c r="G555" s="15" t="str">
        <v>Braxton</v>
      </c>
      <c r="H555" s="15" t="str">
        <v>*Required - Please Make a Selection*</v>
      </c>
      <c r="I555" s="15" t="str">
        <v>http://www.wvseniorservices.gov/DocumentCenter/ProgramSpecificDocuments/tabid/92/Default.aspx</v>
      </c>
      <c r="U555" s="3"/>
    </row>
    <row r="556" spans="1:21" ht="105" x14ac:dyDescent="0.25">
      <c r="A556" s="15" t="str">
        <v>CASE WV Aging Program (Mercer County)</v>
      </c>
      <c r="B556" s="15" t="str">
        <v>LIGHTHOUSE IN-HOME SERVICES (includes LIFE LIGHTHOUSE SERVICES)</v>
      </c>
      <c r="C556" s="15" t="str">
        <v>Personal Care, Food Assistance, Chore or Homemaker Services</v>
      </c>
      <c r="D556" s="15" t="str">
        <v>2+ ADLs via assessment</v>
      </c>
      <c r="E556"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556" s="15" t="str">
        <v>Lighthouse is designed to assist those seniors who have functional needs in their homes, but whose income or assets disqualify them for Medicaid services</v>
      </c>
      <c r="G556" s="15" t="str">
        <v>Mercer</v>
      </c>
      <c r="H556" s="15" t="str">
        <v>*Required - Please Make a Selection*</v>
      </c>
      <c r="I556" s="15" t="str">
        <v>http://www.wvseniorservices.gov/HelpatHome/Lighthouse/tabid/74/Default.aspx</v>
      </c>
      <c r="U556" s="3"/>
    </row>
    <row r="557" spans="1:21" ht="180" x14ac:dyDescent="0.25">
      <c r="A557" s="15" t="str">
        <v>CASE WV Aging Program (Mercer County)</v>
      </c>
      <c r="B557" s="15" t="str">
        <v>OAA Title IIIB Services</v>
      </c>
      <c r="C557" s="15" t="str">
        <v>Adult Day Care</v>
      </c>
      <c r="D557" s="15" t="str">
        <v>Must complete Level 1, Level 2 and Level 3 of the SAEF. Must need “Much Assistance” or “Unable to Perform” in at least two (2) ADL/IADL areas on the SAEF to qualify for services.</v>
      </c>
      <c r="E55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57" s="15" t="str">
        <v>None</v>
      </c>
      <c r="G557" s="15" t="str">
        <v>Mercer</v>
      </c>
      <c r="H557" s="15" t="str">
        <v>*Required - Please Make a Selection*</v>
      </c>
      <c r="I557" s="15" t="str">
        <v>http://www.wvseniorservices.gov/DocumentCenter/ProgramSpecificDocuments/tabid/92/Default.aspx</v>
      </c>
      <c r="U557" s="3"/>
    </row>
    <row r="558" spans="1:21" ht="75" x14ac:dyDescent="0.25">
      <c r="A558" s="15" t="str">
        <v>CASE WV Aging Program (Mercer County)</v>
      </c>
      <c r="B558" s="15" t="str">
        <v>OAA Title IIIB Services</v>
      </c>
      <c r="C558" s="15" t="str">
        <v>Transportation</v>
      </c>
      <c r="D558" s="15" t="str">
        <v>Must complete Level 1 and Level 2 of the SAEF. Must indicate the need for hands on assistance with transportation on the SAEF (Question: “Does the service recipient need hands on assistance with transportation?”, Level 2) to qualify for services.</v>
      </c>
      <c r="E558" s="15" t="str">
        <v>None</v>
      </c>
      <c r="F558" s="15" t="str">
        <v>None</v>
      </c>
      <c r="G558" s="15" t="str">
        <v>Mercer</v>
      </c>
      <c r="H558" s="15" t="str">
        <v>*Required - Please Make a Selection*</v>
      </c>
      <c r="I558" s="15" t="str">
        <v>http://www.wvseniorservices.gov/DocumentCenter/ProgramSpecificDocuments/tabid/92/Default.aspx</v>
      </c>
      <c r="U558" s="3"/>
    </row>
    <row r="559" spans="1:21" ht="180" x14ac:dyDescent="0.25">
      <c r="A559" s="15" t="str">
        <v>CASE WV Aging Program (Mercer County)</v>
      </c>
      <c r="B559" s="15" t="str">
        <v>OAA Title IIIB Services</v>
      </c>
      <c r="C559" s="15" t="str">
        <v>Chore or Homemaker Services</v>
      </c>
      <c r="D559" s="15" t="str">
        <v>Must complete Level 1, Level 2 and Level 3 of the SAEF. Must need “Much Assistance” or “Unable to Perform” on IADL question #6, Heavy Housework on the SAEF to qualify for services.</v>
      </c>
      <c r="E55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59" s="15" t="str">
        <v>None</v>
      </c>
      <c r="G559" s="15" t="str">
        <v>Mercer</v>
      </c>
      <c r="H559" s="15" t="str">
        <v>*Required - Please Make a Selection*</v>
      </c>
      <c r="I559" s="15" t="str">
        <v>http://www.wvseniorservices.gov/DocumentCenter/ProgramSpecificDocuments/tabid/92/Default.aspx</v>
      </c>
      <c r="U559" s="3"/>
    </row>
    <row r="560" spans="1:21" ht="45" x14ac:dyDescent="0.25">
      <c r="A560" s="15" t="str">
        <v>CASE WV Aging Program (Mercer County)</v>
      </c>
      <c r="B560" s="15" t="str">
        <v>OAA Title IIIB Services</v>
      </c>
      <c r="C560" s="15" t="str">
        <v>Group Support Activities</v>
      </c>
      <c r="D560" s="15" t="str">
        <v>A fully completed SAEF (Level 1) is required to enter the service recipient in SAMS. Group client support is entered as a group service in SAMS.</v>
      </c>
      <c r="E560" s="15" t="str">
        <v>None</v>
      </c>
      <c r="F560" s="15" t="str">
        <v>None</v>
      </c>
      <c r="G560" s="15" t="str">
        <v>Mercer</v>
      </c>
      <c r="H560" s="15" t="str">
        <v>*Required - Please Make a Selection*</v>
      </c>
      <c r="I560" s="15" t="str">
        <v>http://www.wvseniorservices.gov/DocumentCenter/ProgramSpecificDocuments/tabid/92/Default.aspx</v>
      </c>
      <c r="U560" s="3"/>
    </row>
    <row r="561" spans="1:21" ht="180" x14ac:dyDescent="0.25">
      <c r="A561" s="15" t="str">
        <v>CASE WV Aging Program (Mercer County)</v>
      </c>
      <c r="B561" s="15" t="str">
        <v>OAA Title IIIB Services</v>
      </c>
      <c r="C561" s="15" t="str">
        <v>Chore or Homemaker Services</v>
      </c>
      <c r="D561" s="15" t="str">
        <v>Must complete Level 1, Level 2 and Level 3 of the SAEF. Must need “Much Assistance” or “Unable to Perform” on IADL question #3, Shopping and/or IADL question #4, Light Housekeeping on the SAEF to qualify for services.</v>
      </c>
      <c r="E56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61" s="15" t="str">
        <v>None</v>
      </c>
      <c r="G561" s="15" t="str">
        <v>Mercer</v>
      </c>
      <c r="H561" s="15" t="str">
        <v>*Required - Please Make a Selection*</v>
      </c>
      <c r="I561" s="15" t="str">
        <v>http://www.wvseniorservices.gov/DocumentCenter/ProgramSpecificDocuments/tabid/92/Default.aspx</v>
      </c>
      <c r="U561" s="3"/>
    </row>
    <row r="562" spans="1:21" ht="45" x14ac:dyDescent="0.25">
      <c r="A562" s="15" t="str">
        <v>CASE WV Aging Program (Mercer County)</v>
      </c>
      <c r="B562" s="15" t="str">
        <v>OAA Title IIIB Services</v>
      </c>
      <c r="C562" s="15" t="str">
        <v>Case Coordination/Management/Person-Centered Planning</v>
      </c>
      <c r="D562" s="15" t="str">
        <v>None</v>
      </c>
      <c r="E562" s="15" t="str">
        <v>None</v>
      </c>
      <c r="F562" s="15" t="str">
        <v>None</v>
      </c>
      <c r="G562" s="15" t="str">
        <v>Mercer</v>
      </c>
      <c r="H562" s="15" t="str">
        <v>*Required - Please Make a Selection*</v>
      </c>
      <c r="I562" s="15" t="str">
        <v>http://www.wvseniorservices.gov/DocumentCenter/ProgramSpecificDocuments/tabid/92/Default.aspx</v>
      </c>
      <c r="U562" s="3"/>
    </row>
    <row r="563" spans="1:21" ht="45" x14ac:dyDescent="0.25">
      <c r="A563" s="15" t="str">
        <v>CASE WV Aging Program (Mercer County)</v>
      </c>
      <c r="B563" s="15" t="str">
        <v>OAA Title IIIB Services</v>
      </c>
      <c r="C563" s="15" t="str">
        <v>Information/Referral</v>
      </c>
      <c r="D563" s="15" t="str">
        <v>None</v>
      </c>
      <c r="E563" s="15" t="str">
        <v>None</v>
      </c>
      <c r="F563" s="15" t="str">
        <v>None</v>
      </c>
      <c r="G563" s="15" t="str">
        <v>Mercer</v>
      </c>
      <c r="H563" s="15" t="str">
        <v>*Required - Please Make a Selection*</v>
      </c>
      <c r="I563" s="15" t="str">
        <v>http://www.wvseniorservices.gov/DocumentCenter/ProgramSpecificDocuments/tabid/92/Default.aspx</v>
      </c>
      <c r="U563" s="3"/>
    </row>
    <row r="564" spans="1:21" ht="45" x14ac:dyDescent="0.25">
      <c r="A564" s="15" t="str">
        <v>CASE WV Aging Program (Mercer County)</v>
      </c>
      <c r="B564" s="15" t="str">
        <v>OAA Title IIIB Services</v>
      </c>
      <c r="C564" s="15" t="str">
        <v>Legal</v>
      </c>
      <c r="D564" s="15" t="str">
        <v>None</v>
      </c>
      <c r="E564" s="15" t="str">
        <v>None</v>
      </c>
      <c r="F564" s="15" t="str">
        <v>None</v>
      </c>
      <c r="G564" s="15" t="str">
        <v>Mercer</v>
      </c>
      <c r="H564" s="15" t="str">
        <v>*Required - Please Make a Selection*</v>
      </c>
      <c r="I564" s="15" t="str">
        <v>http://www.wvseniorservices.gov/DocumentCenter/ProgramSpecificDocuments/tabid/92/Default.aspx</v>
      </c>
      <c r="U564" s="3"/>
    </row>
    <row r="565" spans="1:21" ht="45" x14ac:dyDescent="0.25">
      <c r="A565" s="15" t="str">
        <v>CASE WV Aging Program (Mercer County)</v>
      </c>
      <c r="B565" s="15" t="str">
        <v>OAA Title IIIB Services</v>
      </c>
      <c r="C565" s="15" t="str">
        <v>Information/Referral</v>
      </c>
      <c r="D565" s="15" t="str">
        <v>None</v>
      </c>
      <c r="E565" s="15" t="str">
        <v>None</v>
      </c>
      <c r="F565" s="15" t="str">
        <v>None</v>
      </c>
      <c r="G565" s="15" t="str">
        <v>Mercer</v>
      </c>
      <c r="H565" s="15" t="str">
        <v>*Required - Please Make a Selection*</v>
      </c>
      <c r="I565" s="15" t="str">
        <v>http://www.wvseniorservices.gov/DocumentCenter/ProgramSpecificDocuments/tabid/92/Default.aspx</v>
      </c>
      <c r="U565" s="3"/>
    </row>
    <row r="566" spans="1:21" ht="180" x14ac:dyDescent="0.25">
      <c r="A566" s="15" t="str">
        <v>CASE WV Aging Program (Mercer County)</v>
      </c>
      <c r="B566" s="15" t="str">
        <v>OAA Title IIIB Services</v>
      </c>
      <c r="C566" s="15" t="str">
        <v>Personal Care</v>
      </c>
      <c r="D566" s="15" t="str">
        <v>Must complete Level 1, Level 2 and Level 3 of the SAEF. Must need “Much Assistance” or “Unable to Perform” in at least two (2) areas of ADLs on the SAEF to qualify for services.</v>
      </c>
      <c r="E56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66" s="15" t="str">
        <v>None</v>
      </c>
      <c r="G566" s="15" t="str">
        <v>Mercer</v>
      </c>
      <c r="H566" s="15" t="str">
        <v>*Required - Please Make a Selection*</v>
      </c>
      <c r="I566" s="15" t="str">
        <v>http://www.wvseniorservices.gov/DocumentCenter/ProgramSpecificDocuments/tabid/92/Default.aspx</v>
      </c>
      <c r="U566" s="3"/>
    </row>
    <row r="567" spans="1:21" ht="45" x14ac:dyDescent="0.25">
      <c r="A567" s="15" t="str">
        <v>CASE WV Aging Program (Mercer County)</v>
      </c>
      <c r="B567" s="15" t="str">
        <v>OAA Title IIIB Services</v>
      </c>
      <c r="C567" s="15" t="str">
        <v>Information/Referral</v>
      </c>
      <c r="D567" s="15" t="str">
        <v>None</v>
      </c>
      <c r="E567" s="15" t="str">
        <v>None</v>
      </c>
      <c r="F567" s="15" t="str">
        <v>None</v>
      </c>
      <c r="G567" s="15" t="str">
        <v>Mercer</v>
      </c>
      <c r="H567" s="15" t="str">
        <v>*Required - Please Make a Selection*</v>
      </c>
      <c r="I567" s="15" t="str">
        <v>http://www.wvseniorservices.gov/DocumentCenter/ProgramSpecificDocuments/tabid/92/Default.aspx</v>
      </c>
      <c r="U567" s="3"/>
    </row>
    <row r="568" spans="1:21" ht="45" x14ac:dyDescent="0.25">
      <c r="A568" s="15" t="str">
        <v>CASE WV Aging Program (Mercer County)</v>
      </c>
      <c r="B568" s="15" t="str">
        <v>OAA Title IIIB Services</v>
      </c>
      <c r="C568" s="15" t="str">
        <v>Transportation</v>
      </c>
      <c r="D568" s="15" t="str">
        <v>Must complete Level 1 of the SAEF</v>
      </c>
      <c r="E568" s="15" t="str">
        <v>None</v>
      </c>
      <c r="F568" s="15" t="str">
        <v>None</v>
      </c>
      <c r="G568" s="15" t="str">
        <v>Mercer</v>
      </c>
      <c r="H568" s="15" t="str">
        <v>*Required - Please Make a Selection*</v>
      </c>
      <c r="I568" s="15" t="str">
        <v>http://www.wvseniorservices.gov/DocumentCenter/ProgramSpecificDocuments/tabid/92/Default.aspx</v>
      </c>
      <c r="U568" s="3"/>
    </row>
    <row r="569" spans="1:21" ht="150" x14ac:dyDescent="0.25">
      <c r="A569" s="15" t="str">
        <v>CASE WV Aging Program (Mercer County)</v>
      </c>
      <c r="B569" s="15" t="str">
        <v>OAA Title IIIC Nutrition Services</v>
      </c>
      <c r="C569" s="15" t="str">
        <v>Nutrition - Congregate Meals</v>
      </c>
      <c r="D569"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56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69" s="15" t="str">
        <v>None</v>
      </c>
      <c r="G569" s="15" t="str">
        <v>Mercer</v>
      </c>
      <c r="H569" s="15" t="str">
        <v>*Required - Please Make a Selection*</v>
      </c>
      <c r="I569" s="15" t="str">
        <v>http://www.wvseniorservices.gov/DocumentCenter/ProgramSpecificDocuments/tabid/92/Default.aspx</v>
      </c>
      <c r="U569" s="3"/>
    </row>
    <row r="570" spans="1:21" ht="360" x14ac:dyDescent="0.25">
      <c r="A570" s="15" t="str">
        <v>CASE WV Aging Program (Mercer County)</v>
      </c>
      <c r="B570" s="15" t="str">
        <v>OAA Title IIIC Nutrition Services</v>
      </c>
      <c r="C570" s="15" t="str">
        <v>Nutrition - Home Delivered Meals</v>
      </c>
      <c r="D570"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57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70" s="15" t="str">
        <v>None</v>
      </c>
      <c r="G570" s="15" t="str">
        <v>Mercer</v>
      </c>
      <c r="H570" s="15" t="str">
        <v>*Required - Please Make a Selection*</v>
      </c>
      <c r="I570" s="15" t="str">
        <v>http://www.wvseniorservices.gov/DocumentCenter/ProgramSpecificDocuments/tabid/92/Default.aspx</v>
      </c>
      <c r="U570" s="3"/>
    </row>
    <row r="571" spans="1:21" ht="45" x14ac:dyDescent="0.25">
      <c r="A571" s="15" t="str">
        <v>CASE WV Aging Program (Mercer County)</v>
      </c>
      <c r="B571" s="15" t="str">
        <v>OAA Title IIIC Nutrition Services</v>
      </c>
      <c r="C571" s="15" t="str">
        <v>Nutrition - Education</v>
      </c>
      <c r="D571" s="15" t="str">
        <v>A fully completed SAEF (the SAEF you completed for the meal service) is 
required.</v>
      </c>
      <c r="E571" s="15" t="str">
        <v>None</v>
      </c>
      <c r="F571" s="15" t="str">
        <v>None</v>
      </c>
      <c r="G571" s="15" t="str">
        <v>Mercer</v>
      </c>
      <c r="H571" s="15" t="str">
        <v>*Required - Please Make a Selection*</v>
      </c>
      <c r="I571" s="15" t="str">
        <v>http://www.wvseniorservices.gov/DocumentCenter/ProgramSpecificDocuments/tabid/92/Default.aspx</v>
      </c>
      <c r="U571" s="3"/>
    </row>
    <row r="572" spans="1:21" ht="60" x14ac:dyDescent="0.25">
      <c r="A572" s="15" t="str">
        <v>CASE WV Aging Program (Mercer County)</v>
      </c>
      <c r="B572" s="15" t="str">
        <v>OAA Title IIID Evidence-Based Disease Prevention and Health Promotion Services</v>
      </c>
      <c r="C572" s="15" t="str">
        <v>Group Physical Activity (Bingocize/Drums Alive/Tai Chi/Walk with Ease)</v>
      </c>
      <c r="D572" s="15" t="str">
        <v>Must complete Level 1 of the SAEF</v>
      </c>
      <c r="E572" s="15" t="str">
        <v>None</v>
      </c>
      <c r="F572" s="15" t="str">
        <v>None</v>
      </c>
      <c r="G572" s="15" t="str">
        <v>Mercer</v>
      </c>
      <c r="H572" s="15" t="str">
        <v>*Required - Please Make a Selection*</v>
      </c>
      <c r="I572" s="15" t="str">
        <v>http://www.wvseniorservices.gov/DocumentCenter/ProgramSpecificDocuments/tabid/92/Default.aspx</v>
      </c>
      <c r="U572" s="3"/>
    </row>
    <row r="573" spans="1:21" ht="180" x14ac:dyDescent="0.25">
      <c r="A573" s="15" t="str">
        <v>Clay Senior and Community Services, Inc. (IIIB only, no nutrition)</v>
      </c>
      <c r="B573" s="15" t="str">
        <v>OAA Title IIIB Services</v>
      </c>
      <c r="C573" s="15" t="str">
        <v>Adult Day Care</v>
      </c>
      <c r="D573" s="15" t="str">
        <v>Must complete Level 1, Level 2 and Level 3 of the SAEF. Must need “Much Assistance” or “Unable to Perform” in at least two (2) ADL/IADL areas on the SAEF to qualify for services.</v>
      </c>
      <c r="E57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73" s="15" t="str">
        <v>None</v>
      </c>
      <c r="G573" s="15" t="str">
        <v>Clay</v>
      </c>
      <c r="H573" s="15" t="str">
        <v>*Required - Please Make a Selection*</v>
      </c>
      <c r="I573" s="15" t="str">
        <v>http://www.wvseniorservices.gov/DocumentCenter/ProgramSpecificDocuments/tabid/92/Default.aspx</v>
      </c>
      <c r="U573" s="3"/>
    </row>
    <row r="574" spans="1:21" ht="75" x14ac:dyDescent="0.25">
      <c r="A574" s="15" t="str">
        <v>Clay Senior and Community Services, Inc. (IIIB only, no nutrition)</v>
      </c>
      <c r="B574" s="15" t="str">
        <v>OAA Title IIIB Services</v>
      </c>
      <c r="C574" s="15" t="str">
        <v>Transportation</v>
      </c>
      <c r="D574" s="15" t="str">
        <v>Must complete Level 1 and Level 2 of the SAEF. Must indicate the need for hands on assistance with transportation on the SAEF (Question: “Does the service recipient need hands on assistance with transportation?”, Level 2) to qualify for services.</v>
      </c>
      <c r="E574" s="15" t="str">
        <v>None</v>
      </c>
      <c r="F574" s="15" t="str">
        <v>None</v>
      </c>
      <c r="G574" s="15" t="str">
        <v>Clay</v>
      </c>
      <c r="H574" s="15" t="str">
        <v>*Required - Please Make a Selection*</v>
      </c>
      <c r="I574" s="15" t="str">
        <v>http://www.wvseniorservices.gov/DocumentCenter/ProgramSpecificDocuments/tabid/92/Default.aspx</v>
      </c>
      <c r="U574" s="3"/>
    </row>
    <row r="575" spans="1:21" ht="180" x14ac:dyDescent="0.25">
      <c r="A575" s="15" t="str">
        <v>Clay Senior and Community Services, Inc. (IIIB only, no nutrition)</v>
      </c>
      <c r="B575" s="15" t="str">
        <v>OAA Title IIIB Services</v>
      </c>
      <c r="C575" s="15" t="str">
        <v>Chore or Homemaker Services</v>
      </c>
      <c r="D575" s="15" t="str">
        <v>Must complete Level 1, Level 2 and Level 3 of the SAEF. Must need “Much Assistance” or “Unable to Perform” on IADL question #6, Heavy Housework on the SAEF to qualify for services.</v>
      </c>
      <c r="E57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75" s="15" t="str">
        <v>None</v>
      </c>
      <c r="G575" s="15" t="str">
        <v>Clay</v>
      </c>
      <c r="H575" s="15" t="str">
        <v>*Required - Please Make a Selection*</v>
      </c>
      <c r="I575" s="15" t="str">
        <v>http://www.wvseniorservices.gov/DocumentCenter/ProgramSpecificDocuments/tabid/92/Default.aspx</v>
      </c>
      <c r="U575" s="3"/>
    </row>
    <row r="576" spans="1:21" ht="75" x14ac:dyDescent="0.25">
      <c r="A576" s="15" t="str">
        <v>Clay Senior and Community Services, Inc. (IIIB only, no nutrition)</v>
      </c>
      <c r="B576" s="15" t="str">
        <v>OAA Title IIIB Services</v>
      </c>
      <c r="C576" s="15" t="str">
        <v>Group Support Activities</v>
      </c>
      <c r="D576" s="15" t="str">
        <v>A fully completed SAEF (Level 1) is required to enter the service recipient in SAMS. Group client support is entered as a group service in SAMS.</v>
      </c>
      <c r="E576" s="15" t="str">
        <v>None</v>
      </c>
      <c r="F576" s="15" t="str">
        <v>None</v>
      </c>
      <c r="G576" s="15" t="str">
        <v>Clay</v>
      </c>
      <c r="H576" s="15" t="str">
        <v>*Required - Please Make a Selection*</v>
      </c>
      <c r="I576" s="15" t="str">
        <v>http://www.wvseniorservices.gov/DocumentCenter/ProgramSpecificDocuments/tabid/92/Default.aspx</v>
      </c>
      <c r="U576" s="3"/>
    </row>
    <row r="577" spans="1:21" ht="180" x14ac:dyDescent="0.25">
      <c r="A577" s="15" t="str">
        <v>Clay Senior and Community Services, Inc. (IIIB only, no nutrition)</v>
      </c>
      <c r="B577" s="15" t="str">
        <v>OAA Title IIIB Services</v>
      </c>
      <c r="C577" s="15" t="str">
        <v>Chore or Homemaker Services</v>
      </c>
      <c r="D577" s="15" t="str">
        <v>Must complete Level 1, Level 2 and Level 3 of the SAEF. Must need “Much Assistance” or “Unable to Perform” on IADL question #3, Shopping and/or IADL question #4, Light Housekeeping on the SAEF to qualify for services.</v>
      </c>
      <c r="E57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77" s="15" t="str">
        <v>None</v>
      </c>
      <c r="G577" s="15" t="str">
        <v>Clay</v>
      </c>
      <c r="H577" s="15" t="str">
        <v>*Required - Please Make a Selection*</v>
      </c>
      <c r="I577" s="15" t="str">
        <v>http://www.wvseniorservices.gov/DocumentCenter/ProgramSpecificDocuments/tabid/92/Default.aspx</v>
      </c>
      <c r="U577" s="3"/>
    </row>
    <row r="578" spans="1:21" ht="75" x14ac:dyDescent="0.25">
      <c r="A578" s="15" t="str">
        <v>Clay Senior and Community Services, Inc. (IIIB only, no nutrition)</v>
      </c>
      <c r="B578" s="15" t="str">
        <v>OAA Title IIIB Services</v>
      </c>
      <c r="C578" s="15" t="str">
        <v>Case Coordination/Management/Person-Centered Planning</v>
      </c>
      <c r="D578" s="15" t="str">
        <v>None</v>
      </c>
      <c r="E578" s="15" t="str">
        <v>None</v>
      </c>
      <c r="F578" s="15" t="str">
        <v>None</v>
      </c>
      <c r="G578" s="15" t="str">
        <v>Clay</v>
      </c>
      <c r="H578" s="15" t="str">
        <v>*Required - Please Make a Selection*</v>
      </c>
      <c r="I578" s="15" t="str">
        <v>http://www.wvseniorservices.gov/DocumentCenter/ProgramSpecificDocuments/tabid/92/Default.aspx</v>
      </c>
      <c r="U578" s="3"/>
    </row>
    <row r="579" spans="1:21" ht="75" x14ac:dyDescent="0.25">
      <c r="A579" s="15" t="str">
        <v>Clay Senior and Community Services, Inc. (IIIB only, no nutrition)</v>
      </c>
      <c r="B579" s="15" t="str">
        <v>OAA Title IIIB Services</v>
      </c>
      <c r="C579" s="15" t="str">
        <v>Information/Referral</v>
      </c>
      <c r="D579" s="15" t="str">
        <v>None</v>
      </c>
      <c r="E579" s="15" t="str">
        <v>None</v>
      </c>
      <c r="F579" s="15" t="str">
        <v>None</v>
      </c>
      <c r="G579" s="15" t="str">
        <v>Clay</v>
      </c>
      <c r="H579" s="15" t="str">
        <v>*Required - Please Make a Selection*</v>
      </c>
      <c r="I579" s="15" t="str">
        <v>http://www.wvseniorservices.gov/DocumentCenter/ProgramSpecificDocuments/tabid/92/Default.aspx</v>
      </c>
      <c r="U579" s="3"/>
    </row>
    <row r="580" spans="1:21" ht="75" x14ac:dyDescent="0.25">
      <c r="A580" s="15" t="str">
        <v>Clay Senior and Community Services, Inc. (IIIB only, no nutrition)</v>
      </c>
      <c r="B580" s="15" t="str">
        <v>OAA Title IIIB Services</v>
      </c>
      <c r="C580" s="15" t="str">
        <v>Legal</v>
      </c>
      <c r="D580" s="15" t="str">
        <v>None</v>
      </c>
      <c r="E580" s="15" t="str">
        <v>None</v>
      </c>
      <c r="F580" s="15" t="str">
        <v>None</v>
      </c>
      <c r="G580" s="15" t="str">
        <v>Clay</v>
      </c>
      <c r="H580" s="15" t="str">
        <v>*Required - Please Make a Selection*</v>
      </c>
      <c r="I580" s="15" t="str">
        <v>http://www.wvseniorservices.gov/DocumentCenter/ProgramSpecificDocuments/tabid/92/Default.aspx</v>
      </c>
      <c r="U580" s="3"/>
    </row>
    <row r="581" spans="1:21" ht="75" x14ac:dyDescent="0.25">
      <c r="A581" s="15" t="str">
        <v>Clay Senior and Community Services, Inc. (IIIB only, no nutrition)</v>
      </c>
      <c r="B581" s="15" t="str">
        <v>OAA Title IIIB Services</v>
      </c>
      <c r="C581" s="15" t="str">
        <v>Information/Referral</v>
      </c>
      <c r="D581" s="15" t="str">
        <v>None</v>
      </c>
      <c r="E581" s="15" t="str">
        <v>None</v>
      </c>
      <c r="F581" s="15" t="str">
        <v>None</v>
      </c>
      <c r="G581" s="15" t="str">
        <v>Clay</v>
      </c>
      <c r="H581" s="15" t="str">
        <v>*Required - Please Make a Selection*</v>
      </c>
      <c r="I581" s="15" t="str">
        <v>http://www.wvseniorservices.gov/DocumentCenter/ProgramSpecificDocuments/tabid/92/Default.aspx</v>
      </c>
      <c r="U581" s="3"/>
    </row>
    <row r="582" spans="1:21" ht="180" x14ac:dyDescent="0.25">
      <c r="A582" s="15" t="str">
        <v>Clay Senior and Community Services, Inc. (IIIB only, no nutrition)</v>
      </c>
      <c r="B582" s="15" t="str">
        <v>OAA Title IIIB Services</v>
      </c>
      <c r="C582" s="15" t="str">
        <v>Personal Care</v>
      </c>
      <c r="D582" s="15" t="str">
        <v>Must complete Level 1, Level 2 and Level 3 of the SAEF. Must need “Much Assistance” or “Unable to Perform” in at least two (2) areas of ADLs on the SAEF to qualify for services.</v>
      </c>
      <c r="E58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82" s="15" t="str">
        <v>None</v>
      </c>
      <c r="G582" s="15" t="str">
        <v>Clay</v>
      </c>
      <c r="H582" s="15" t="str">
        <v>*Required - Please Make a Selection*</v>
      </c>
      <c r="I582" s="15" t="str">
        <v>http://www.wvseniorservices.gov/DocumentCenter/ProgramSpecificDocuments/tabid/92/Default.aspx</v>
      </c>
      <c r="U582" s="3"/>
    </row>
    <row r="583" spans="1:21" ht="75" x14ac:dyDescent="0.25">
      <c r="A583" s="15" t="str">
        <v>Clay Senior and Community Services, Inc. (IIIB only, no nutrition)</v>
      </c>
      <c r="B583" s="15" t="str">
        <v>OAA Title IIIB Services</v>
      </c>
      <c r="C583" s="15" t="str">
        <v>Information/Referral</v>
      </c>
      <c r="D583" s="15" t="str">
        <v>None</v>
      </c>
      <c r="E583" s="15" t="str">
        <v>None</v>
      </c>
      <c r="F583" s="15" t="str">
        <v>None</v>
      </c>
      <c r="G583" s="15" t="str">
        <v>Clay</v>
      </c>
      <c r="H583" s="15" t="str">
        <v>*Required - Please Make a Selection*</v>
      </c>
      <c r="I583" s="15" t="str">
        <v>http://www.wvseniorservices.gov/DocumentCenter/ProgramSpecificDocuments/tabid/92/Default.aspx</v>
      </c>
      <c r="U583" s="3"/>
    </row>
    <row r="584" spans="1:21" ht="75" x14ac:dyDescent="0.25">
      <c r="A584" s="15" t="str">
        <v>Clay Senior and Community Services, Inc. (IIIB only, no nutrition)</v>
      </c>
      <c r="B584" s="15" t="str">
        <v>OAA Title IIIB Services</v>
      </c>
      <c r="C584" s="15" t="str">
        <v>Transportation</v>
      </c>
      <c r="D584" s="15" t="str">
        <v>Must complete Level 1 of the SAEF</v>
      </c>
      <c r="E584" s="15" t="str">
        <v>None</v>
      </c>
      <c r="F584" s="15" t="str">
        <v>None</v>
      </c>
      <c r="G584" s="15" t="str">
        <v>Clay</v>
      </c>
      <c r="H584" s="15" t="str">
        <v>*Required - Please Make a Selection*</v>
      </c>
      <c r="I584" s="15" t="str">
        <v>http://www.wvseniorservices.gov/DocumentCenter/ProgramSpecificDocuments/tabid/92/Default.aspx</v>
      </c>
      <c r="U584" s="3"/>
    </row>
    <row r="585" spans="1:21" ht="105" x14ac:dyDescent="0.25">
      <c r="A585" s="15" t="str">
        <v>Council on Aging (Wyoming County)</v>
      </c>
      <c r="B585" s="15" t="str">
        <v>LIGHTHOUSE IN-HOME SERVICES (includes LIFE LIGHTHOUSE SERVICES)</v>
      </c>
      <c r="C585" s="15" t="str">
        <v>Personal Care, Food Assistance, Chore or Homemaker Services</v>
      </c>
      <c r="D585" s="15" t="str">
        <v>2+ ADLs via assessment</v>
      </c>
      <c r="E58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585" s="15" t="str">
        <v>Lighthouse is designed to assist those seniors who have functional needs in their homes, but whose income or assets disqualify them for Medicaid services</v>
      </c>
      <c r="G585" s="15" t="str">
        <v>Wyoming</v>
      </c>
      <c r="H585" s="15" t="str">
        <v>*Required - Please Make a Selection*</v>
      </c>
      <c r="I585" s="15" t="str">
        <v>http://www.wvseniorservices.gov/HelpatHome/Lighthouse/tabid/74/Default.aspx</v>
      </c>
      <c r="U585" s="3"/>
    </row>
    <row r="586" spans="1:21" ht="180" x14ac:dyDescent="0.25">
      <c r="A586" s="15" t="str">
        <v>Council on Aging (Wyoming County)</v>
      </c>
      <c r="B586" s="15" t="str">
        <v>OAA Title IIIB Services</v>
      </c>
      <c r="C586" s="15" t="str">
        <v>Adult Day Care</v>
      </c>
      <c r="D586" s="15" t="str">
        <v>Must complete Level 1, Level 2 and Level 3 of the SAEF. Must need “Much Assistance” or “Unable to Perform” in at least two (2) ADL/IADL areas on the SAEF to qualify for services.</v>
      </c>
      <c r="E58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86" s="15" t="str">
        <v>None</v>
      </c>
      <c r="G586" s="15" t="str">
        <v>Wyoming</v>
      </c>
      <c r="H586" s="15" t="str">
        <v>*Required - Please Make a Selection*</v>
      </c>
      <c r="I586" s="15" t="str">
        <v>http://www.wvseniorservices.gov/DocumentCenter/ProgramSpecificDocuments/tabid/92/Default.aspx</v>
      </c>
      <c r="U586" s="3"/>
    </row>
    <row r="587" spans="1:21" ht="75" x14ac:dyDescent="0.25">
      <c r="A587" s="15" t="str">
        <v>Council on Aging (Wyoming County)</v>
      </c>
      <c r="B587" s="15" t="str">
        <v>OAA Title IIIB Services</v>
      </c>
      <c r="C587" s="15" t="str">
        <v>Transportation</v>
      </c>
      <c r="D587" s="15" t="str">
        <v>Must complete Level 1 and Level 2 of the SAEF. Must indicate the need for hands on assistance with transportation on the SAEF (Question: “Does the service recipient need hands on assistance with transportation?”, Level 2) to qualify for services.</v>
      </c>
      <c r="E587" s="15" t="str">
        <v>None</v>
      </c>
      <c r="F587" s="15" t="str">
        <v>None</v>
      </c>
      <c r="G587" s="15" t="str">
        <v>Wyoming</v>
      </c>
      <c r="H587" s="15" t="str">
        <v>*Required - Please Make a Selection*</v>
      </c>
      <c r="I587" s="15" t="str">
        <v>http://www.wvseniorservices.gov/DocumentCenter/ProgramSpecificDocuments/tabid/92/Default.aspx</v>
      </c>
      <c r="U587" s="3"/>
    </row>
    <row r="588" spans="1:21" ht="180" x14ac:dyDescent="0.25">
      <c r="A588" s="15" t="str">
        <v>Council on Aging (Wyoming County)</v>
      </c>
      <c r="B588" s="15" t="str">
        <v>OAA Title IIIB Services</v>
      </c>
      <c r="C588" s="15" t="str">
        <v>Chore or Homemaker Services</v>
      </c>
      <c r="D588" s="15" t="str">
        <v>Must complete Level 1, Level 2 and Level 3 of the SAEF. Must need “Much Assistance” or “Unable to Perform” on IADL question #6, Heavy Housework on the SAEF to qualify for services.</v>
      </c>
      <c r="E58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88" s="15" t="str">
        <v>None</v>
      </c>
      <c r="G588" s="15" t="str">
        <v>Wyoming</v>
      </c>
      <c r="H588" s="15" t="str">
        <v>*Required - Please Make a Selection*</v>
      </c>
      <c r="I588" s="15" t="str">
        <v>http://www.wvseniorservices.gov/DocumentCenter/ProgramSpecificDocuments/tabid/92/Default.aspx</v>
      </c>
      <c r="U588" s="3"/>
    </row>
    <row r="589" spans="1:21" ht="45" x14ac:dyDescent="0.25">
      <c r="A589" s="15" t="str">
        <v>Council on Aging (Wyoming County)</v>
      </c>
      <c r="B589" s="15" t="str">
        <v>OAA Title IIIB Services</v>
      </c>
      <c r="C589" s="15" t="str">
        <v>Group Support Activities</v>
      </c>
      <c r="D589" s="15" t="str">
        <v>A fully completed SAEF (Level 1) is required to enter the service recipient in SAMS. Group client support is entered as a group service in SAMS.</v>
      </c>
      <c r="E589" s="15" t="str">
        <v>None</v>
      </c>
      <c r="F589" s="15" t="str">
        <v>None</v>
      </c>
      <c r="G589" s="15" t="str">
        <v>Wyoming</v>
      </c>
      <c r="H589" s="15" t="str">
        <v>*Required - Please Make a Selection*</v>
      </c>
      <c r="I589" s="15" t="str">
        <v>http://www.wvseniorservices.gov/DocumentCenter/ProgramSpecificDocuments/tabid/92/Default.aspx</v>
      </c>
      <c r="U589" s="3"/>
    </row>
    <row r="590" spans="1:21" ht="180" x14ac:dyDescent="0.25">
      <c r="A590" s="15" t="str">
        <v>Council on Aging (Wyoming County)</v>
      </c>
      <c r="B590" s="15" t="str">
        <v>OAA Title IIIB Services</v>
      </c>
      <c r="C590" s="15" t="str">
        <v>Chore or Homemaker Services</v>
      </c>
      <c r="D590" s="15" t="str">
        <v>Must complete Level 1, Level 2 and Level 3 of the SAEF. Must need “Much Assistance” or “Unable to Perform” on IADL question #3, Shopping and/or IADL question #4, Light Housekeeping on the SAEF to qualify for services.</v>
      </c>
      <c r="E59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90" s="15" t="str">
        <v>None</v>
      </c>
      <c r="G590" s="15" t="str">
        <v>Wyoming</v>
      </c>
      <c r="H590" s="15" t="str">
        <v>*Required - Please Make a Selection*</v>
      </c>
      <c r="I590" s="15" t="str">
        <v>http://www.wvseniorservices.gov/DocumentCenter/ProgramSpecificDocuments/tabid/92/Default.aspx</v>
      </c>
      <c r="U590" s="3"/>
    </row>
    <row r="591" spans="1:21" ht="45" x14ac:dyDescent="0.25">
      <c r="A591" s="15" t="str">
        <v>Council on Aging (Wyoming County)</v>
      </c>
      <c r="B591" s="15" t="str">
        <v>OAA Title IIIB Services</v>
      </c>
      <c r="C591" s="15" t="str">
        <v>Case Coordination/Management/Person-Centered Planning</v>
      </c>
      <c r="D591" s="15" t="str">
        <v>None</v>
      </c>
      <c r="E591" s="15" t="str">
        <v>None</v>
      </c>
      <c r="F591" s="15" t="str">
        <v>None</v>
      </c>
      <c r="G591" s="15" t="str">
        <v>Wyoming</v>
      </c>
      <c r="H591" s="15" t="str">
        <v>*Required - Please Make a Selection*</v>
      </c>
      <c r="I591" s="15" t="str">
        <v>http://www.wvseniorservices.gov/DocumentCenter/ProgramSpecificDocuments/tabid/92/Default.aspx</v>
      </c>
      <c r="U591" s="3"/>
    </row>
    <row r="592" spans="1:21" ht="45" x14ac:dyDescent="0.25">
      <c r="A592" s="15" t="str">
        <v>Council on Aging (Wyoming County)</v>
      </c>
      <c r="B592" s="15" t="str">
        <v>OAA Title IIIB Services</v>
      </c>
      <c r="C592" s="15" t="str">
        <v>Information/Referral</v>
      </c>
      <c r="D592" s="15" t="str">
        <v>None</v>
      </c>
      <c r="E592" s="15" t="str">
        <v>None</v>
      </c>
      <c r="F592" s="15" t="str">
        <v>None</v>
      </c>
      <c r="G592" s="15" t="str">
        <v>Wyoming</v>
      </c>
      <c r="H592" s="15" t="str">
        <v>*Required - Please Make a Selection*</v>
      </c>
      <c r="I592" s="15" t="str">
        <v>http://www.wvseniorservices.gov/DocumentCenter/ProgramSpecificDocuments/tabid/92/Default.aspx</v>
      </c>
      <c r="U592" s="3"/>
    </row>
    <row r="593" spans="1:21" ht="45" x14ac:dyDescent="0.25">
      <c r="A593" s="15" t="str">
        <v>Council on Aging (Wyoming County)</v>
      </c>
      <c r="B593" s="15" t="str">
        <v>OAA Title IIIB Services</v>
      </c>
      <c r="C593" s="15" t="str">
        <v>Legal</v>
      </c>
      <c r="D593" s="15" t="str">
        <v>None</v>
      </c>
      <c r="E593" s="15" t="str">
        <v>None</v>
      </c>
      <c r="F593" s="15" t="str">
        <v>None</v>
      </c>
      <c r="G593" s="15" t="str">
        <v>Wyoming</v>
      </c>
      <c r="H593" s="15" t="str">
        <v>*Required - Please Make a Selection*</v>
      </c>
      <c r="I593" s="15" t="str">
        <v>http://www.wvseniorservices.gov/DocumentCenter/ProgramSpecificDocuments/tabid/92/Default.aspx</v>
      </c>
      <c r="U593" s="3"/>
    </row>
    <row r="594" spans="1:21" ht="45" x14ac:dyDescent="0.25">
      <c r="A594" s="15" t="str">
        <v>Council on Aging (Wyoming County)</v>
      </c>
      <c r="B594" s="15" t="str">
        <v>OAA Title IIIB Services</v>
      </c>
      <c r="C594" s="15" t="str">
        <v>Information/Referral</v>
      </c>
      <c r="D594" s="15" t="str">
        <v>None</v>
      </c>
      <c r="E594" s="15" t="str">
        <v>None</v>
      </c>
      <c r="F594" s="15" t="str">
        <v>None</v>
      </c>
      <c r="G594" s="15" t="str">
        <v>Wyoming</v>
      </c>
      <c r="H594" s="15" t="str">
        <v>*Required - Please Make a Selection*</v>
      </c>
      <c r="I594" s="15" t="str">
        <v>http://www.wvseniorservices.gov/DocumentCenter/ProgramSpecificDocuments/tabid/92/Default.aspx</v>
      </c>
      <c r="U594" s="3"/>
    </row>
    <row r="595" spans="1:21" ht="180" x14ac:dyDescent="0.25">
      <c r="A595" s="15" t="str">
        <v>Council on Aging (Wyoming County)</v>
      </c>
      <c r="B595" s="15" t="str">
        <v>OAA Title IIIB Services</v>
      </c>
      <c r="C595" s="15" t="str">
        <v>Personal Care</v>
      </c>
      <c r="D595" s="15" t="str">
        <v>Must complete Level 1, Level 2 and Level 3 of the SAEF. Must need “Much Assistance” or “Unable to Perform” in at least two (2) areas of ADLs on the SAEF to qualify for services.</v>
      </c>
      <c r="E59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595" s="15" t="str">
        <v>None</v>
      </c>
      <c r="G595" s="15" t="str">
        <v>Wyoming</v>
      </c>
      <c r="H595" s="15" t="str">
        <v>*Required - Please Make a Selection*</v>
      </c>
      <c r="I595" s="15" t="str">
        <v>http://www.wvseniorservices.gov/DocumentCenter/ProgramSpecificDocuments/tabid/92/Default.aspx</v>
      </c>
      <c r="U595" s="3"/>
    </row>
    <row r="596" spans="1:21" ht="45" x14ac:dyDescent="0.25">
      <c r="A596" s="15" t="str">
        <v>Council on Aging (Wyoming County)</v>
      </c>
      <c r="B596" s="15" t="str">
        <v>OAA Title IIIB Services</v>
      </c>
      <c r="C596" s="15" t="str">
        <v>Information/Referral</v>
      </c>
      <c r="D596" s="15" t="str">
        <v>None</v>
      </c>
      <c r="E596" s="15" t="str">
        <v>None</v>
      </c>
      <c r="F596" s="15" t="str">
        <v>None</v>
      </c>
      <c r="G596" s="15" t="str">
        <v>Wyoming</v>
      </c>
      <c r="H596" s="15" t="str">
        <v>*Required - Please Make a Selection*</v>
      </c>
      <c r="I596" s="15" t="str">
        <v>http://www.wvseniorservices.gov/DocumentCenter/ProgramSpecificDocuments/tabid/92/Default.aspx</v>
      </c>
      <c r="U596" s="3"/>
    </row>
    <row r="597" spans="1:21" ht="45" x14ac:dyDescent="0.25">
      <c r="A597" s="15" t="str">
        <v>Council on Aging (Wyoming County)</v>
      </c>
      <c r="B597" s="15" t="str">
        <v>OAA Title IIIB Services</v>
      </c>
      <c r="C597" s="15" t="str">
        <v>Transportation</v>
      </c>
      <c r="D597" s="15" t="str">
        <v>Must complete Level 1 of the SAEF</v>
      </c>
      <c r="E597" s="15" t="str">
        <v>None</v>
      </c>
      <c r="F597" s="15" t="str">
        <v>None</v>
      </c>
      <c r="G597" s="15" t="str">
        <v>Wyoming</v>
      </c>
      <c r="H597" s="15" t="str">
        <v>*Required - Please Make a Selection*</v>
      </c>
      <c r="I597" s="15" t="str">
        <v>http://www.wvseniorservices.gov/DocumentCenter/ProgramSpecificDocuments/tabid/92/Default.aspx</v>
      </c>
      <c r="U597" s="3"/>
    </row>
    <row r="598" spans="1:21" ht="150" x14ac:dyDescent="0.25">
      <c r="A598" s="15" t="str">
        <v>Council on Aging (Wyoming County)</v>
      </c>
      <c r="B598" s="15" t="str">
        <v>OAA Title IIIC Nutrition Services</v>
      </c>
      <c r="C598" s="15" t="str">
        <v>Nutrition - Congregate Meals</v>
      </c>
      <c r="D59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59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98" s="15" t="str">
        <v>None</v>
      </c>
      <c r="G598" s="15" t="str">
        <v>Wyoming</v>
      </c>
      <c r="H598" s="15" t="str">
        <v>*Required - Please Make a Selection*</v>
      </c>
      <c r="I598" s="15" t="str">
        <v>http://www.wvseniorservices.gov/DocumentCenter/ProgramSpecificDocuments/tabid/92/Default.aspx</v>
      </c>
      <c r="U598" s="3"/>
    </row>
    <row r="599" spans="1:21" ht="360" x14ac:dyDescent="0.25">
      <c r="A599" s="15" t="str">
        <v>Council on Aging (Wyoming County)</v>
      </c>
      <c r="B599" s="15" t="str">
        <v>OAA Title IIIC Nutrition Services</v>
      </c>
      <c r="C599" s="15" t="str">
        <v>Nutrition - Home Delivered Meals</v>
      </c>
      <c r="D59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59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599" s="15" t="str">
        <v>None</v>
      </c>
      <c r="G599" s="15" t="str">
        <v>Wyoming</v>
      </c>
      <c r="H599" s="15" t="str">
        <v>*Required - Please Make a Selection*</v>
      </c>
      <c r="I599" s="15" t="str">
        <v>http://www.wvseniorservices.gov/DocumentCenter/ProgramSpecificDocuments/tabid/92/Default.aspx</v>
      </c>
      <c r="U599" s="3"/>
    </row>
    <row r="600" spans="1:21" ht="45" x14ac:dyDescent="0.25">
      <c r="A600" s="15" t="str">
        <v>Council on Aging (Wyoming County)</v>
      </c>
      <c r="B600" s="15" t="str">
        <v>OAA Title IIIC Nutrition Services</v>
      </c>
      <c r="C600" s="15" t="str">
        <v>Nutrition - Education</v>
      </c>
      <c r="D600" s="15" t="str">
        <v>A fully completed SAEF (the SAEF you completed for the meal service) is 
required.</v>
      </c>
      <c r="E600" s="15" t="str">
        <v>None</v>
      </c>
      <c r="F600" s="15" t="str">
        <v>None</v>
      </c>
      <c r="G600" s="15" t="str">
        <v>Wyoming</v>
      </c>
      <c r="H600" s="15" t="str">
        <v>*Required - Please Make a Selection*</v>
      </c>
      <c r="I600" s="15" t="str">
        <v>http://www.wvseniorservices.gov/DocumentCenter/ProgramSpecificDocuments/tabid/92/Default.aspx</v>
      </c>
      <c r="U600" s="3"/>
    </row>
    <row r="601" spans="1:21" ht="60" x14ac:dyDescent="0.25">
      <c r="A601" s="15" t="str">
        <v>Council on Aging (Wyoming County)</v>
      </c>
      <c r="B601" s="15" t="str">
        <v>OAA Title IIID Evidence-Based Disease Prevention and Health Promotion Services</v>
      </c>
      <c r="C601" s="15" t="str">
        <v>Group Physical Activity (Bingocize/Drums Alive/Tai Chi/Walk with Ease)</v>
      </c>
      <c r="D601" s="15" t="str">
        <v>Must complete Level 1 of the SAEF</v>
      </c>
      <c r="E601" s="15" t="str">
        <v>None</v>
      </c>
      <c r="F601" s="15" t="str">
        <v>None</v>
      </c>
      <c r="G601" s="15" t="str">
        <v>Wyoming</v>
      </c>
      <c r="H601" s="15" t="str">
        <v>*Required - Please Make a Selection*</v>
      </c>
      <c r="I601" s="15" t="str">
        <v>http://www.wvseniorservices.gov/DocumentCenter/ProgramSpecificDocuments/tabid/92/Default.aspx</v>
      </c>
      <c r="U601" s="3"/>
    </row>
    <row r="602" spans="1:21" ht="105" x14ac:dyDescent="0.25">
      <c r="A602" s="15" t="str">
        <v>Fayette County Senior Program (administered by Putnam Aging Services)</v>
      </c>
      <c r="B602" s="15" t="str">
        <v>LIGHTHOUSE IN-HOME SERVICES (includes LIFE LIGHTHOUSE SERVICES)</v>
      </c>
      <c r="C602" s="15" t="str">
        <v>Personal Care, Food Assistance, Chore or Homemaker Services</v>
      </c>
      <c r="D602" s="15" t="str">
        <v>2+ ADLs via assessment</v>
      </c>
      <c r="E60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02" s="15" t="str">
        <v>Lighthouse is designed to assist those seniors who have functional needs in their homes, but whose income or assets disqualify them for Medicaid services</v>
      </c>
      <c r="G602" s="15" t="str">
        <v>Fayette</v>
      </c>
      <c r="H602" s="15" t="str">
        <v>*Required - Please Make a Selection*</v>
      </c>
      <c r="I602" s="15" t="str">
        <v>http://www.wvseniorservices.gov/HelpatHome/Lighthouse/tabid/74/Default.aspx</v>
      </c>
      <c r="U602" s="3"/>
    </row>
    <row r="603" spans="1:21" ht="180" x14ac:dyDescent="0.25">
      <c r="A603" s="15" t="str">
        <v>Fayette County Senior Program (administered by Putnam Aging Services)</v>
      </c>
      <c r="B603" s="15" t="str">
        <v>OAA Title IIIB Services</v>
      </c>
      <c r="C603" s="15" t="str">
        <v>Adult Day Care</v>
      </c>
      <c r="D603" s="15" t="str">
        <v>Must complete Level 1, Level 2 and Level 3 of the SAEF. Must need “Much Assistance” or “Unable to Perform” in at least two (2) ADL/IADL areas on the SAEF to qualify for services.</v>
      </c>
      <c r="E60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03" s="15" t="str">
        <v>None</v>
      </c>
      <c r="G603" s="15" t="str">
        <v>Fayette</v>
      </c>
      <c r="H603" s="15" t="str">
        <v>*Required - Please Make a Selection*</v>
      </c>
      <c r="I603" s="15" t="str">
        <v>http://www.wvseniorservices.gov/DocumentCenter/ProgramSpecificDocuments/tabid/92/Default.aspx</v>
      </c>
      <c r="U603" s="3"/>
    </row>
    <row r="604" spans="1:21" ht="90" x14ac:dyDescent="0.25">
      <c r="A604" s="15" t="str">
        <v>Fayette County Senior Program (administered by Putnam Aging Services)</v>
      </c>
      <c r="B604" s="15" t="str">
        <v>OAA Title IIIB Services</v>
      </c>
      <c r="C604" s="15" t="str">
        <v>Transportation</v>
      </c>
      <c r="D604" s="15" t="str">
        <v>Must complete Level 1 and Level 2 of the SAEF. Must indicate the need for hands on assistance with transportation on the SAEF (Question: “Does the service recipient need hands on assistance with transportation?”, Level 2) to qualify for services.</v>
      </c>
      <c r="E604" s="15" t="str">
        <v>None</v>
      </c>
      <c r="F604" s="15" t="str">
        <v>None</v>
      </c>
      <c r="G604" s="15" t="str">
        <v>Fayette</v>
      </c>
      <c r="H604" s="15" t="str">
        <v>*Required - Please Make a Selection*</v>
      </c>
      <c r="I604" s="15" t="str">
        <v>http://www.wvseniorservices.gov/DocumentCenter/ProgramSpecificDocuments/tabid/92/Default.aspx</v>
      </c>
      <c r="U604" s="3"/>
    </row>
    <row r="605" spans="1:21" ht="180" x14ac:dyDescent="0.25">
      <c r="A605" s="15" t="str">
        <v>Fayette County Senior Program (administered by Putnam Aging Services)</v>
      </c>
      <c r="B605" s="15" t="str">
        <v>OAA Title IIIB Services</v>
      </c>
      <c r="C605" s="15" t="str">
        <v>Chore or Homemaker Services</v>
      </c>
      <c r="D605" s="15" t="str">
        <v>Must complete Level 1, Level 2 and Level 3 of the SAEF. Must need “Much Assistance” or “Unable to Perform” on IADL question #6, Heavy Housework on the SAEF to qualify for services.</v>
      </c>
      <c r="E60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05" s="15" t="str">
        <v>None</v>
      </c>
      <c r="G605" s="15" t="str">
        <v>Fayette</v>
      </c>
      <c r="H605" s="15" t="str">
        <v>*Required - Please Make a Selection*</v>
      </c>
      <c r="I605" s="15" t="str">
        <v>http://www.wvseniorservices.gov/DocumentCenter/ProgramSpecificDocuments/tabid/92/Default.aspx</v>
      </c>
      <c r="U605" s="3"/>
    </row>
    <row r="606" spans="1:21" ht="90" x14ac:dyDescent="0.25">
      <c r="A606" s="15" t="str">
        <v>Fayette County Senior Program (administered by Putnam Aging Services)</v>
      </c>
      <c r="B606" s="15" t="str">
        <v>OAA Title IIIB Services</v>
      </c>
      <c r="C606" s="15" t="str">
        <v>Group Support Activities</v>
      </c>
      <c r="D606" s="15" t="str">
        <v>A fully completed SAEF (Level 1) is required to enter the service recipient in SAMS. Group client support is entered as a group service in SAMS.</v>
      </c>
      <c r="E606" s="15" t="str">
        <v>None</v>
      </c>
      <c r="F606" s="15" t="str">
        <v>None</v>
      </c>
      <c r="G606" s="15" t="str">
        <v>Fayette</v>
      </c>
      <c r="H606" s="15" t="str">
        <v>*Required - Please Make a Selection*</v>
      </c>
      <c r="I606" s="15" t="str">
        <v>http://www.wvseniorservices.gov/DocumentCenter/ProgramSpecificDocuments/tabid/92/Default.aspx</v>
      </c>
      <c r="U606" s="3"/>
    </row>
    <row r="607" spans="1:21" ht="180" x14ac:dyDescent="0.25">
      <c r="A607" s="15" t="str">
        <v>Fayette County Senior Program (administered by Putnam Aging Services)</v>
      </c>
      <c r="B607" s="15" t="str">
        <v>OAA Title IIIB Services</v>
      </c>
      <c r="C607" s="15" t="str">
        <v>Chore or Homemaker Services</v>
      </c>
      <c r="D607" s="15" t="str">
        <v>Must complete Level 1, Level 2 and Level 3 of the SAEF. Must need “Much Assistance” or “Unable to Perform” on IADL question #3, Shopping and/or IADL question #4, Light Housekeeping on the SAEF to qualify for services.</v>
      </c>
      <c r="E60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07" s="15" t="str">
        <v>None</v>
      </c>
      <c r="G607" s="15" t="str">
        <v>Fayette</v>
      </c>
      <c r="H607" s="15" t="str">
        <v>*Required - Please Make a Selection*</v>
      </c>
      <c r="I607" s="15" t="str">
        <v>http://www.wvseniorservices.gov/DocumentCenter/ProgramSpecificDocuments/tabid/92/Default.aspx</v>
      </c>
      <c r="U607" s="3"/>
    </row>
    <row r="608" spans="1:21" ht="90" x14ac:dyDescent="0.25">
      <c r="A608" s="15" t="str">
        <v>Fayette County Senior Program (administered by Putnam Aging Services)</v>
      </c>
      <c r="B608" s="15" t="str">
        <v>OAA Title IIIB Services</v>
      </c>
      <c r="C608" s="15" t="str">
        <v>Case Coordination/Management/Person-Centered Planning</v>
      </c>
      <c r="D608" s="15" t="str">
        <v>None</v>
      </c>
      <c r="E608" s="15" t="str">
        <v>None</v>
      </c>
      <c r="F608" s="15" t="str">
        <v>None</v>
      </c>
      <c r="G608" s="15" t="str">
        <v>Fayette</v>
      </c>
      <c r="H608" s="15" t="str">
        <v>*Required - Please Make a Selection*</v>
      </c>
      <c r="I608" s="15" t="str">
        <v>http://www.wvseniorservices.gov/DocumentCenter/ProgramSpecificDocuments/tabid/92/Default.aspx</v>
      </c>
      <c r="U608" s="3"/>
    </row>
    <row r="609" spans="1:21" ht="90" x14ac:dyDescent="0.25">
      <c r="A609" s="15" t="str">
        <v>Fayette County Senior Program (administered by Putnam Aging Services)</v>
      </c>
      <c r="B609" s="15" t="str">
        <v>OAA Title IIIB Services</v>
      </c>
      <c r="C609" s="15" t="str">
        <v>Information/Referral</v>
      </c>
      <c r="D609" s="15" t="str">
        <v>None</v>
      </c>
      <c r="E609" s="15" t="str">
        <v>None</v>
      </c>
      <c r="F609" s="15" t="str">
        <v>None</v>
      </c>
      <c r="G609" s="15" t="str">
        <v>Fayette</v>
      </c>
      <c r="H609" s="15" t="str">
        <v>*Required - Please Make a Selection*</v>
      </c>
      <c r="I609" s="15" t="str">
        <v>http://www.wvseniorservices.gov/DocumentCenter/ProgramSpecificDocuments/tabid/92/Default.aspx</v>
      </c>
      <c r="U609" s="3"/>
    </row>
    <row r="610" spans="1:21" ht="90" x14ac:dyDescent="0.25">
      <c r="A610" s="15" t="str">
        <v>Fayette County Senior Program (administered by Putnam Aging Services)</v>
      </c>
      <c r="B610" s="15" t="str">
        <v>OAA Title IIIB Services</v>
      </c>
      <c r="C610" s="15" t="str">
        <v>Legal</v>
      </c>
      <c r="D610" s="15" t="str">
        <v>None</v>
      </c>
      <c r="E610" s="15" t="str">
        <v>None</v>
      </c>
      <c r="F610" s="15" t="str">
        <v>None</v>
      </c>
      <c r="G610" s="15" t="str">
        <v>Fayette</v>
      </c>
      <c r="H610" s="15" t="str">
        <v>*Required - Please Make a Selection*</v>
      </c>
      <c r="I610" s="15" t="str">
        <v>http://www.wvseniorservices.gov/DocumentCenter/ProgramSpecificDocuments/tabid/92/Default.aspx</v>
      </c>
      <c r="U610" s="3"/>
    </row>
    <row r="611" spans="1:21" ht="90" x14ac:dyDescent="0.25">
      <c r="A611" s="15" t="str">
        <v>Fayette County Senior Program (administered by Putnam Aging Services)</v>
      </c>
      <c r="B611" s="15" t="str">
        <v>OAA Title IIIB Services</v>
      </c>
      <c r="C611" s="15" t="str">
        <v>Information/Referral</v>
      </c>
      <c r="D611" s="15" t="str">
        <v>None</v>
      </c>
      <c r="E611" s="15" t="str">
        <v>None</v>
      </c>
      <c r="F611" s="15" t="str">
        <v>None</v>
      </c>
      <c r="G611" s="15" t="str">
        <v>Fayette</v>
      </c>
      <c r="H611" s="15" t="str">
        <v>*Required - Please Make a Selection*</v>
      </c>
      <c r="I611" s="15" t="str">
        <v>http://www.wvseniorservices.gov/DocumentCenter/ProgramSpecificDocuments/tabid/92/Default.aspx</v>
      </c>
      <c r="U611" s="3"/>
    </row>
    <row r="612" spans="1:21" ht="180" x14ac:dyDescent="0.25">
      <c r="A612" s="15" t="str">
        <v>Fayette County Senior Program (administered by Putnam Aging Services)</v>
      </c>
      <c r="B612" s="15" t="str">
        <v>OAA Title IIIB Services</v>
      </c>
      <c r="C612" s="15" t="str">
        <v>Personal Care</v>
      </c>
      <c r="D612" s="15" t="str">
        <v>Must complete Level 1, Level 2 and Level 3 of the SAEF. Must need “Much Assistance” or “Unable to Perform” in at least two (2) areas of ADLs on the SAEF to qualify for services.</v>
      </c>
      <c r="E61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12" s="15" t="str">
        <v>None</v>
      </c>
      <c r="G612" s="15" t="str">
        <v>Fayette</v>
      </c>
      <c r="H612" s="15" t="str">
        <v>*Required - Please Make a Selection*</v>
      </c>
      <c r="I612" s="15" t="str">
        <v>http://www.wvseniorservices.gov/DocumentCenter/ProgramSpecificDocuments/tabid/92/Default.aspx</v>
      </c>
      <c r="U612" s="3"/>
    </row>
    <row r="613" spans="1:21" ht="90" x14ac:dyDescent="0.25">
      <c r="A613" s="15" t="str">
        <v>Fayette County Senior Program (administered by Putnam Aging Services)</v>
      </c>
      <c r="B613" s="15" t="str">
        <v>OAA Title IIIB Services</v>
      </c>
      <c r="C613" s="15" t="str">
        <v>Information/Referral</v>
      </c>
      <c r="D613" s="15" t="str">
        <v>None</v>
      </c>
      <c r="E613" s="15" t="str">
        <v>None</v>
      </c>
      <c r="F613" s="15" t="str">
        <v>None</v>
      </c>
      <c r="G613" s="15" t="str">
        <v>Fayette</v>
      </c>
      <c r="H613" s="15" t="str">
        <v>*Required - Please Make a Selection*</v>
      </c>
      <c r="I613" s="15" t="str">
        <v>http://www.wvseniorservices.gov/DocumentCenter/ProgramSpecificDocuments/tabid/92/Default.aspx</v>
      </c>
      <c r="U613" s="3"/>
    </row>
    <row r="614" spans="1:21" ht="90" x14ac:dyDescent="0.25">
      <c r="A614" s="15" t="str">
        <v>Fayette County Senior Program (administered by Putnam Aging Services)</v>
      </c>
      <c r="B614" s="15" t="str">
        <v>OAA Title IIIB Services</v>
      </c>
      <c r="C614" s="15" t="str">
        <v>Transportation</v>
      </c>
      <c r="D614" s="15" t="str">
        <v>Must complete Level 1 of the SAEF</v>
      </c>
      <c r="E614" s="15" t="str">
        <v>None</v>
      </c>
      <c r="F614" s="15" t="str">
        <v>None</v>
      </c>
      <c r="G614" s="15" t="str">
        <v>Fayette</v>
      </c>
      <c r="H614" s="15" t="str">
        <v>*Required - Please Make a Selection*</v>
      </c>
      <c r="I614" s="15" t="str">
        <v>http://www.wvseniorservices.gov/DocumentCenter/ProgramSpecificDocuments/tabid/92/Default.aspx</v>
      </c>
      <c r="U614" s="3"/>
    </row>
    <row r="615" spans="1:21" ht="150" x14ac:dyDescent="0.25">
      <c r="A615" s="15" t="str">
        <v>Fayette County Senior Program (administered by Putnam Aging Services)</v>
      </c>
      <c r="B615" s="15" t="str">
        <v>OAA Title IIIC Nutrition Services</v>
      </c>
      <c r="C615" s="15" t="str">
        <v>Nutrition - Congregate Meals</v>
      </c>
      <c r="D61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1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15" s="15" t="str">
        <v>None</v>
      </c>
      <c r="G615" s="15" t="str">
        <v>Fayette</v>
      </c>
      <c r="H615" s="15" t="str">
        <v>*Required - Please Make a Selection*</v>
      </c>
      <c r="I615" s="15" t="str">
        <v>http://www.wvseniorservices.gov/DocumentCenter/ProgramSpecificDocuments/tabid/92/Default.aspx</v>
      </c>
      <c r="U615" s="3"/>
    </row>
    <row r="616" spans="1:21" ht="360" x14ac:dyDescent="0.25">
      <c r="A616" s="15" t="str">
        <v>Fayette County Senior Program (administered by Putnam Aging Services)</v>
      </c>
      <c r="B616" s="15" t="str">
        <v>OAA Title IIIC Nutrition Services</v>
      </c>
      <c r="C616" s="15" t="str">
        <v>Nutrition - Home Delivered Meals</v>
      </c>
      <c r="D61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1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16" s="15" t="str">
        <v>None</v>
      </c>
      <c r="G616" s="15" t="str">
        <v>Fayette</v>
      </c>
      <c r="H616" s="15" t="str">
        <v>*Required - Please Make a Selection*</v>
      </c>
      <c r="I616" s="15" t="str">
        <v>http://www.wvseniorservices.gov/DocumentCenter/ProgramSpecificDocuments/tabid/92/Default.aspx</v>
      </c>
      <c r="U616" s="3"/>
    </row>
    <row r="617" spans="1:21" ht="90" x14ac:dyDescent="0.25">
      <c r="A617" s="15" t="str">
        <v>Fayette County Senior Program (administered by Putnam Aging Services)</v>
      </c>
      <c r="B617" s="15" t="str">
        <v>OAA Title IIIC Nutrition Services</v>
      </c>
      <c r="C617" s="15" t="str">
        <v>Nutrition - Education</v>
      </c>
      <c r="D617" s="15" t="str">
        <v>A fully completed SAEF (the SAEF you completed for the meal service) is 
required.</v>
      </c>
      <c r="E617" s="15" t="str">
        <v>None</v>
      </c>
      <c r="F617" s="15" t="str">
        <v>None</v>
      </c>
      <c r="G617" s="15" t="str">
        <v>Fayette</v>
      </c>
      <c r="H617" s="15" t="str">
        <v>*Required - Please Make a Selection*</v>
      </c>
      <c r="I617" s="15" t="str">
        <v>http://www.wvseniorservices.gov/DocumentCenter/ProgramSpecificDocuments/tabid/92/Default.aspx</v>
      </c>
      <c r="U617" s="3"/>
    </row>
    <row r="618" spans="1:21" ht="90" x14ac:dyDescent="0.25">
      <c r="A618" s="15" t="str">
        <v>Fayette County Senior Program (administered by Putnam Aging Services)</v>
      </c>
      <c r="B618" s="15" t="str">
        <v>OAA Title IIID Evidence-Based Disease Prevention and Health Promotion Services</v>
      </c>
      <c r="C618" s="15" t="str">
        <v>Group Physical Activity (Bingocize/Drums Alive/Tai Chi/Walk with Ease)</v>
      </c>
      <c r="D618" s="15" t="str">
        <v>Must complete Level 1 of the SAEF</v>
      </c>
      <c r="E618" s="15" t="str">
        <v>None</v>
      </c>
      <c r="F618" s="15" t="str">
        <v>None</v>
      </c>
      <c r="G618" s="15" t="str">
        <v>Fayette</v>
      </c>
      <c r="H618" s="15" t="str">
        <v>*Required - Please Make a Selection*</v>
      </c>
      <c r="I618" s="15" t="str">
        <v>http://www.wvseniorservices.gov/DocumentCenter/ProgramSpecificDocuments/tabid/92/Default.aspx</v>
      </c>
      <c r="U618" s="3"/>
    </row>
    <row r="619" spans="1:21" ht="105" x14ac:dyDescent="0.25">
      <c r="A619" s="15" t="str">
        <v>Greenbrier County Committee on Aging</v>
      </c>
      <c r="B619" s="15" t="str">
        <v>LIGHTHOUSE IN-HOME SERVICES (includes LIFE LIGHTHOUSE SERVICES)</v>
      </c>
      <c r="C619" s="15" t="str">
        <v>Personal Care, Food Assistance, Chore or Homemaker Services</v>
      </c>
      <c r="D619" s="15" t="str">
        <v>2+ ADLs via assessment</v>
      </c>
      <c r="E619"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19" s="15" t="str">
        <v>Lighthouse is designed to assist those seniors who have functional needs in their homes, but whose income or assets disqualify them for Medicaid services</v>
      </c>
      <c r="G619" s="15" t="str">
        <v>Greenbrier</v>
      </c>
      <c r="H619" s="15" t="str">
        <v>*Required - Please Make a Selection*</v>
      </c>
      <c r="I619" s="15" t="str">
        <v>http://www.wvseniorservices.gov/HelpatHome/Lighthouse/tabid/74/Default.aspx</v>
      </c>
      <c r="U619" s="3"/>
    </row>
    <row r="620" spans="1:21" ht="180" x14ac:dyDescent="0.25">
      <c r="A620" s="15" t="str">
        <v>Greenbrier County Committee on Aging</v>
      </c>
      <c r="B620" s="15" t="str">
        <v>OAA Title IIIB Services</v>
      </c>
      <c r="C620" s="15" t="str">
        <v>Adult Day Care</v>
      </c>
      <c r="D620" s="15" t="str">
        <v>Must complete Level 1, Level 2 and Level 3 of the SAEF. Must need “Much Assistance” or “Unable to Perform” in at least two (2) ADL/IADL areas on the SAEF to qualify for services.</v>
      </c>
      <c r="E62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20" s="15" t="str">
        <v>None</v>
      </c>
      <c r="G620" s="15" t="str">
        <v>Greenbrier</v>
      </c>
      <c r="H620" s="15" t="str">
        <v>*Required - Please Make a Selection*</v>
      </c>
      <c r="I620" s="15" t="str">
        <v>http://www.wvseniorservices.gov/DocumentCenter/ProgramSpecificDocuments/tabid/92/Default.aspx</v>
      </c>
      <c r="U620" s="3"/>
    </row>
    <row r="621" spans="1:21" ht="75" x14ac:dyDescent="0.25">
      <c r="A621" s="15" t="str">
        <v>Greenbrier County Committee on Aging</v>
      </c>
      <c r="B621" s="15" t="str">
        <v>OAA Title IIIB Services</v>
      </c>
      <c r="C621" s="15" t="str">
        <v>Transportation</v>
      </c>
      <c r="D621" s="15" t="str">
        <v>Must complete Level 1 and Level 2 of the SAEF. Must indicate the need for hands on assistance with transportation on the SAEF (Question: “Does the service recipient need hands on assistance with transportation?”, Level 2) to qualify for services.</v>
      </c>
      <c r="E621" s="15" t="str">
        <v>None</v>
      </c>
      <c r="F621" s="15" t="str">
        <v>None</v>
      </c>
      <c r="G621" s="15" t="str">
        <v>Greenbrier</v>
      </c>
      <c r="H621" s="15" t="str">
        <v>*Required - Please Make a Selection*</v>
      </c>
      <c r="I621" s="15" t="str">
        <v>http://www.wvseniorservices.gov/DocumentCenter/ProgramSpecificDocuments/tabid/92/Default.aspx</v>
      </c>
      <c r="U621" s="3"/>
    </row>
    <row r="622" spans="1:21" ht="180" x14ac:dyDescent="0.25">
      <c r="A622" s="15" t="str">
        <v>Greenbrier County Committee on Aging</v>
      </c>
      <c r="B622" s="15" t="str">
        <v>OAA Title IIIB Services</v>
      </c>
      <c r="C622" s="15" t="str">
        <v>Chore or Homemaker Services</v>
      </c>
      <c r="D622" s="15" t="str">
        <v>Must complete Level 1, Level 2 and Level 3 of the SAEF. Must need “Much Assistance” or “Unable to Perform” on IADL question #6, Heavy Housework on the SAEF to qualify for services.</v>
      </c>
      <c r="E62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22" s="15" t="str">
        <v>None</v>
      </c>
      <c r="G622" s="15" t="str">
        <v>Greenbrier</v>
      </c>
      <c r="H622" s="15" t="str">
        <v>*Required - Please Make a Selection*</v>
      </c>
      <c r="I622" s="15" t="str">
        <v>http://www.wvseniorservices.gov/DocumentCenter/ProgramSpecificDocuments/tabid/92/Default.aspx</v>
      </c>
      <c r="U622" s="3"/>
    </row>
    <row r="623" spans="1:21" ht="60" x14ac:dyDescent="0.25">
      <c r="A623" s="15" t="str">
        <v>Greenbrier County Committee on Aging</v>
      </c>
      <c r="B623" s="15" t="str">
        <v>OAA Title IIIB Services</v>
      </c>
      <c r="C623" s="15" t="str">
        <v>Group Support Activities</v>
      </c>
      <c r="D623" s="15" t="str">
        <v>A fully completed SAEF (Level 1) is required to enter the service recipient in SAMS. Group client support is entered as a group service in SAMS.</v>
      </c>
      <c r="E623" s="15" t="str">
        <v>None</v>
      </c>
      <c r="F623" s="15" t="str">
        <v>None</v>
      </c>
      <c r="G623" s="15" t="str">
        <v>Greenbrier</v>
      </c>
      <c r="H623" s="15" t="str">
        <v>*Required - Please Make a Selection*</v>
      </c>
      <c r="I623" s="15" t="str">
        <v>http://www.wvseniorservices.gov/DocumentCenter/ProgramSpecificDocuments/tabid/92/Default.aspx</v>
      </c>
      <c r="U623" s="3"/>
    </row>
    <row r="624" spans="1:21" ht="180" x14ac:dyDescent="0.25">
      <c r="A624" s="15" t="str">
        <v>Greenbrier County Committee on Aging</v>
      </c>
      <c r="B624" s="15" t="str">
        <v>OAA Title IIIB Services</v>
      </c>
      <c r="C624" s="15" t="str">
        <v>Chore or Homemaker Services</v>
      </c>
      <c r="D624" s="15" t="str">
        <v>Must complete Level 1, Level 2 and Level 3 of the SAEF. Must need “Much Assistance” or “Unable to Perform” on IADL question #3, Shopping and/or IADL question #4, Light Housekeeping on the SAEF to qualify for services.</v>
      </c>
      <c r="E62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24" s="15" t="str">
        <v>None</v>
      </c>
      <c r="G624" s="15" t="str">
        <v>Greenbrier</v>
      </c>
      <c r="H624" s="15" t="str">
        <v>*Required - Please Make a Selection*</v>
      </c>
      <c r="I624" s="15" t="str">
        <v>http://www.wvseniorservices.gov/DocumentCenter/ProgramSpecificDocuments/tabid/92/Default.aspx</v>
      </c>
      <c r="U624" s="3"/>
    </row>
    <row r="625" spans="1:21" ht="60" x14ac:dyDescent="0.25">
      <c r="A625" s="15" t="str">
        <v>Greenbrier County Committee on Aging</v>
      </c>
      <c r="B625" s="15" t="str">
        <v>OAA Title IIIB Services</v>
      </c>
      <c r="C625" s="15" t="str">
        <v>Case Coordination/Management/Person-Centered Planning</v>
      </c>
      <c r="D625" s="15" t="str">
        <v>None</v>
      </c>
      <c r="E625" s="15" t="str">
        <v>None</v>
      </c>
      <c r="F625" s="15" t="str">
        <v>None</v>
      </c>
      <c r="G625" s="15" t="str">
        <v>Greenbrier</v>
      </c>
      <c r="H625" s="15" t="str">
        <v>*Required - Please Make a Selection*</v>
      </c>
      <c r="I625" s="15" t="str">
        <v>http://www.wvseniorservices.gov/DocumentCenter/ProgramSpecificDocuments/tabid/92/Default.aspx</v>
      </c>
      <c r="U625" s="3"/>
    </row>
    <row r="626" spans="1:21" ht="60" x14ac:dyDescent="0.25">
      <c r="A626" s="15" t="str">
        <v>Greenbrier County Committee on Aging</v>
      </c>
      <c r="B626" s="15" t="str">
        <v>OAA Title IIIB Services</v>
      </c>
      <c r="C626" s="15" t="str">
        <v>Information/Referral</v>
      </c>
      <c r="D626" s="15" t="str">
        <v>None</v>
      </c>
      <c r="E626" s="15" t="str">
        <v>None</v>
      </c>
      <c r="F626" s="15" t="str">
        <v>None</v>
      </c>
      <c r="G626" s="15" t="str">
        <v>Greenbrier</v>
      </c>
      <c r="H626" s="15" t="str">
        <v>*Required - Please Make a Selection*</v>
      </c>
      <c r="I626" s="15" t="str">
        <v>http://www.wvseniorservices.gov/DocumentCenter/ProgramSpecificDocuments/tabid/92/Default.aspx</v>
      </c>
      <c r="U626" s="3"/>
    </row>
    <row r="627" spans="1:21" ht="60" x14ac:dyDescent="0.25">
      <c r="A627" s="15" t="str">
        <v>Greenbrier County Committee on Aging</v>
      </c>
      <c r="B627" s="15" t="str">
        <v>OAA Title IIIB Services</v>
      </c>
      <c r="C627" s="15" t="str">
        <v>Legal</v>
      </c>
      <c r="D627" s="15" t="str">
        <v>None</v>
      </c>
      <c r="E627" s="15" t="str">
        <v>None</v>
      </c>
      <c r="F627" s="15" t="str">
        <v>None</v>
      </c>
      <c r="G627" s="15" t="str">
        <v>Greenbrier</v>
      </c>
      <c r="H627" s="15" t="str">
        <v>*Required - Please Make a Selection*</v>
      </c>
      <c r="I627" s="15" t="str">
        <v>http://www.wvseniorservices.gov/DocumentCenter/ProgramSpecificDocuments/tabid/92/Default.aspx</v>
      </c>
      <c r="U627" s="3"/>
    </row>
    <row r="628" spans="1:21" ht="60" x14ac:dyDescent="0.25">
      <c r="A628" s="15" t="str">
        <v>Greenbrier County Committee on Aging</v>
      </c>
      <c r="B628" s="15" t="str">
        <v>OAA Title IIIB Services</v>
      </c>
      <c r="C628" s="15" t="str">
        <v>Information/Referral</v>
      </c>
      <c r="D628" s="15" t="str">
        <v>None</v>
      </c>
      <c r="E628" s="15" t="str">
        <v>None</v>
      </c>
      <c r="F628" s="15" t="str">
        <v>None</v>
      </c>
      <c r="G628" s="15" t="str">
        <v>Greenbrier</v>
      </c>
      <c r="H628" s="15" t="str">
        <v>*Required - Please Make a Selection*</v>
      </c>
      <c r="I628" s="15" t="str">
        <v>http://www.wvseniorservices.gov/DocumentCenter/ProgramSpecificDocuments/tabid/92/Default.aspx</v>
      </c>
      <c r="U628" s="3"/>
    </row>
    <row r="629" spans="1:21" ht="180" x14ac:dyDescent="0.25">
      <c r="A629" s="15" t="str">
        <v>Greenbrier County Committee on Aging</v>
      </c>
      <c r="B629" s="15" t="str">
        <v>OAA Title IIIB Services</v>
      </c>
      <c r="C629" s="15" t="str">
        <v>Personal Care</v>
      </c>
      <c r="D629" s="15" t="str">
        <v>Must complete Level 1, Level 2 and Level 3 of the SAEF. Must need “Much Assistance” or “Unable to Perform” in at least two (2) areas of ADLs on the SAEF to qualify for services.</v>
      </c>
      <c r="E62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29" s="15" t="str">
        <v>None</v>
      </c>
      <c r="G629" s="15" t="str">
        <v>Greenbrier</v>
      </c>
      <c r="H629" s="15" t="str">
        <v>*Required - Please Make a Selection*</v>
      </c>
      <c r="I629" s="15" t="str">
        <v>http://www.wvseniorservices.gov/DocumentCenter/ProgramSpecificDocuments/tabid/92/Default.aspx</v>
      </c>
      <c r="U629" s="3"/>
    </row>
    <row r="630" spans="1:21" ht="60" x14ac:dyDescent="0.25">
      <c r="A630" s="15" t="str">
        <v>Greenbrier County Committee on Aging</v>
      </c>
      <c r="B630" s="15" t="str">
        <v>OAA Title IIIB Services</v>
      </c>
      <c r="C630" s="15" t="str">
        <v>Information/Referral</v>
      </c>
      <c r="D630" s="15" t="str">
        <v>None</v>
      </c>
      <c r="E630" s="15" t="str">
        <v>None</v>
      </c>
      <c r="F630" s="15" t="str">
        <v>None</v>
      </c>
      <c r="G630" s="15" t="str">
        <v>Greenbrier</v>
      </c>
      <c r="H630" s="15" t="str">
        <v>*Required - Please Make a Selection*</v>
      </c>
      <c r="I630" s="15" t="str">
        <v>http://www.wvseniorservices.gov/DocumentCenter/ProgramSpecificDocuments/tabid/92/Default.aspx</v>
      </c>
      <c r="U630" s="3"/>
    </row>
    <row r="631" spans="1:21" ht="60" x14ac:dyDescent="0.25">
      <c r="A631" s="15" t="str">
        <v>Greenbrier County Committee on Aging</v>
      </c>
      <c r="B631" s="15" t="str">
        <v>OAA Title IIIB Services</v>
      </c>
      <c r="C631" s="15" t="str">
        <v>Transportation</v>
      </c>
      <c r="D631" s="15" t="str">
        <v>Must complete Level 1 of the SAEF</v>
      </c>
      <c r="E631" s="15" t="str">
        <v>None</v>
      </c>
      <c r="F631" s="15" t="str">
        <v>None</v>
      </c>
      <c r="G631" s="15" t="str">
        <v>Greenbrier</v>
      </c>
      <c r="H631" s="15" t="str">
        <v>*Required - Please Make a Selection*</v>
      </c>
      <c r="I631" s="15" t="str">
        <v>http://www.wvseniorservices.gov/DocumentCenter/ProgramSpecificDocuments/tabid/92/Default.aspx</v>
      </c>
      <c r="U631" s="3"/>
    </row>
    <row r="632" spans="1:21" ht="150" x14ac:dyDescent="0.25">
      <c r="A632" s="15" t="str">
        <v>Greenbrier County Committee on Aging</v>
      </c>
      <c r="B632" s="15" t="str">
        <v>OAA Title IIIC Nutrition Services</v>
      </c>
      <c r="C632" s="15" t="str">
        <v>Nutrition - Congregate Meals</v>
      </c>
      <c r="D63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3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32" s="15" t="str">
        <v>None</v>
      </c>
      <c r="G632" s="15" t="str">
        <v>Greenbrier</v>
      </c>
      <c r="H632" s="15" t="str">
        <v>*Required - Please Make a Selection*</v>
      </c>
      <c r="I632" s="15" t="str">
        <v>http://www.wvseniorservices.gov/DocumentCenter/ProgramSpecificDocuments/tabid/92/Default.aspx</v>
      </c>
      <c r="U632" s="3"/>
    </row>
    <row r="633" spans="1:21" ht="360" x14ac:dyDescent="0.25">
      <c r="A633" s="15" t="str">
        <v>Greenbrier County Committee on Aging</v>
      </c>
      <c r="B633" s="15" t="str">
        <v>OAA Title IIIC Nutrition Services</v>
      </c>
      <c r="C633" s="15" t="str">
        <v>Nutrition - Home Delivered Meals</v>
      </c>
      <c r="D63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3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33" s="15" t="str">
        <v>None</v>
      </c>
      <c r="G633" s="15" t="str">
        <v>Greenbrier</v>
      </c>
      <c r="H633" s="15" t="str">
        <v>*Required - Please Make a Selection*</v>
      </c>
      <c r="I633" s="15" t="str">
        <v>http://www.wvseniorservices.gov/DocumentCenter/ProgramSpecificDocuments/tabid/92/Default.aspx</v>
      </c>
      <c r="U633" s="3"/>
    </row>
    <row r="634" spans="1:21" ht="60" x14ac:dyDescent="0.25">
      <c r="A634" s="15" t="str">
        <v>Greenbrier County Committee on Aging</v>
      </c>
      <c r="B634" s="15" t="str">
        <v>OAA Title IIIC Nutrition Services</v>
      </c>
      <c r="C634" s="15" t="str">
        <v>Nutrition - Education</v>
      </c>
      <c r="D634" s="15" t="str">
        <v>A fully completed SAEF (the SAEF you completed for the meal service) is 
required.</v>
      </c>
      <c r="E634" s="15" t="str">
        <v>None</v>
      </c>
      <c r="F634" s="15" t="str">
        <v>None</v>
      </c>
      <c r="G634" s="15" t="str">
        <v>Greenbrier</v>
      </c>
      <c r="H634" s="15" t="str">
        <v>*Required - Please Make a Selection*</v>
      </c>
      <c r="I634" s="15" t="str">
        <v>http://www.wvseniorservices.gov/DocumentCenter/ProgramSpecificDocuments/tabid/92/Default.aspx</v>
      </c>
      <c r="U634" s="3"/>
    </row>
    <row r="635" spans="1:21" ht="60" x14ac:dyDescent="0.25">
      <c r="A635" s="15" t="str">
        <v>Greenbrier County Committee on Aging</v>
      </c>
      <c r="B635" s="15" t="str">
        <v>OAA Title IIID Evidence-Based Disease Prevention and Health Promotion Services</v>
      </c>
      <c r="C635" s="15" t="str">
        <v>Group Physical Activity (Bingocize/Drums Alive/Tai Chi/Walk with Ease)</v>
      </c>
      <c r="D635" s="15" t="str">
        <v>Must complete Level 1 of the SAEF</v>
      </c>
      <c r="E635" s="15" t="str">
        <v>None</v>
      </c>
      <c r="F635" s="15" t="str">
        <v>None</v>
      </c>
      <c r="G635" s="15" t="str">
        <v>Greenbrier</v>
      </c>
      <c r="H635" s="15" t="str">
        <v>*Required - Please Make a Selection*</v>
      </c>
      <c r="I635" s="15" t="str">
        <v>http://www.wvseniorservices.gov/DocumentCenter/ProgramSpecificDocuments/tabid/92/Default.aspx</v>
      </c>
      <c r="U635" s="3"/>
    </row>
    <row r="636" spans="1:21" ht="105" x14ac:dyDescent="0.25">
      <c r="A636" s="15" t="str">
        <v>McDowell County Commission on Aging</v>
      </c>
      <c r="B636" s="15" t="str">
        <v>LIGHTHOUSE IN-HOME SERVICES (includes LIFE LIGHTHOUSE SERVICES)</v>
      </c>
      <c r="C636" s="15" t="str">
        <v>Personal Care, Food Assistance, Chore or Homemaker Services</v>
      </c>
      <c r="D636" s="15" t="str">
        <v>2+ ADLs via assessment</v>
      </c>
      <c r="E636"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36" s="15" t="str">
        <v>Lighthouse is designed to assist those seniors who have functional needs in their homes, but whose income or assets disqualify them for Medicaid services</v>
      </c>
      <c r="G636" s="15" t="str">
        <v>McDowell</v>
      </c>
      <c r="H636" s="15" t="str">
        <v>*Required - Please Make a Selection*</v>
      </c>
      <c r="I636" s="15" t="str">
        <v>http://www.wvseniorservices.gov/HelpatHome/Lighthouse/tabid/74/Default.aspx</v>
      </c>
      <c r="U636" s="3"/>
    </row>
    <row r="637" spans="1:21" ht="180" x14ac:dyDescent="0.25">
      <c r="A637" s="15" t="str">
        <v>McDowell County Commission on Aging</v>
      </c>
      <c r="B637" s="15" t="str">
        <v>OAA Title IIIB Services</v>
      </c>
      <c r="C637" s="15" t="str">
        <v>Adult Day Care</v>
      </c>
      <c r="D637" s="15" t="str">
        <v>Must complete Level 1, Level 2 and Level 3 of the SAEF. Must need “Much Assistance” or “Unable to Perform” in at least two (2) ADL/IADL areas on the SAEF to qualify for services.</v>
      </c>
      <c r="E63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37" s="15" t="str">
        <v>None</v>
      </c>
      <c r="G637" s="15" t="str">
        <v>McDowell</v>
      </c>
      <c r="H637" s="15" t="str">
        <v>*Required - Please Make a Selection*</v>
      </c>
      <c r="I637" s="15" t="str">
        <v>http://www.wvseniorservices.gov/DocumentCenter/ProgramSpecificDocuments/tabid/92/Default.aspx</v>
      </c>
      <c r="U637" s="3"/>
    </row>
    <row r="638" spans="1:21" ht="75" x14ac:dyDescent="0.25">
      <c r="A638" s="15" t="str">
        <v>McDowell County Commission on Aging</v>
      </c>
      <c r="B638" s="15" t="str">
        <v>OAA Title IIIB Services</v>
      </c>
      <c r="C638" s="15" t="str">
        <v>Transportation</v>
      </c>
      <c r="D638" s="15" t="str">
        <v>Must complete Level 1 and Level 2 of the SAEF. Must indicate the need for hands on assistance with transportation on the SAEF (Question: “Does the service recipient need hands on assistance with transportation?”, Level 2) to qualify for services.</v>
      </c>
      <c r="E638" s="15" t="str">
        <v>None</v>
      </c>
      <c r="F638" s="15" t="str">
        <v>None</v>
      </c>
      <c r="G638" s="15" t="str">
        <v>McDowell</v>
      </c>
      <c r="H638" s="15" t="str">
        <v>*Required - Please Make a Selection*</v>
      </c>
      <c r="I638" s="15" t="str">
        <v>http://www.wvseniorservices.gov/DocumentCenter/ProgramSpecificDocuments/tabid/92/Default.aspx</v>
      </c>
      <c r="U638" s="3"/>
    </row>
    <row r="639" spans="1:21" ht="180" x14ac:dyDescent="0.25">
      <c r="A639" s="15" t="str">
        <v>McDowell County Commission on Aging</v>
      </c>
      <c r="B639" s="15" t="str">
        <v>OAA Title IIIB Services</v>
      </c>
      <c r="C639" s="15" t="str">
        <v>Chore or Homemaker Services</v>
      </c>
      <c r="D639" s="15" t="str">
        <v>Must complete Level 1, Level 2 and Level 3 of the SAEF. Must need “Much Assistance” or “Unable to Perform” on IADL question #6, Heavy Housework on the SAEF to qualify for services.</v>
      </c>
      <c r="E63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39" s="15" t="str">
        <v>None</v>
      </c>
      <c r="G639" s="15" t="str">
        <v>McDowell</v>
      </c>
      <c r="H639" s="15" t="str">
        <v>*Required - Please Make a Selection*</v>
      </c>
      <c r="I639" s="15" t="str">
        <v>http://www.wvseniorservices.gov/DocumentCenter/ProgramSpecificDocuments/tabid/92/Default.aspx</v>
      </c>
      <c r="U639" s="3"/>
    </row>
    <row r="640" spans="1:21" ht="60" x14ac:dyDescent="0.25">
      <c r="A640" s="15" t="str">
        <v>McDowell County Commission on Aging</v>
      </c>
      <c r="B640" s="15" t="str">
        <v>OAA Title IIIB Services</v>
      </c>
      <c r="C640" s="15" t="str">
        <v>Group Support Activities</v>
      </c>
      <c r="D640" s="15" t="str">
        <v>A fully completed SAEF (Level 1) is required to enter the service recipient in SAMS. Group client support is entered as a group service in SAMS.</v>
      </c>
      <c r="E640" s="15" t="str">
        <v>None</v>
      </c>
      <c r="F640" s="15" t="str">
        <v>None</v>
      </c>
      <c r="G640" s="15" t="str">
        <v>McDowell</v>
      </c>
      <c r="H640" s="15" t="str">
        <v>*Required - Please Make a Selection*</v>
      </c>
      <c r="I640" s="15" t="str">
        <v>http://www.wvseniorservices.gov/DocumentCenter/ProgramSpecificDocuments/tabid/92/Default.aspx</v>
      </c>
      <c r="U640" s="3"/>
    </row>
    <row r="641" spans="1:21" ht="180" x14ac:dyDescent="0.25">
      <c r="A641" s="15" t="str">
        <v>McDowell County Commission on Aging</v>
      </c>
      <c r="B641" s="15" t="str">
        <v>OAA Title IIIB Services</v>
      </c>
      <c r="C641" s="15" t="str">
        <v>Chore or Homemaker Services</v>
      </c>
      <c r="D641" s="15" t="str">
        <v>Must complete Level 1, Level 2 and Level 3 of the SAEF. Must need “Much Assistance” or “Unable to Perform” on IADL question #3, Shopping and/or IADL question #4, Light Housekeeping on the SAEF to qualify for services.</v>
      </c>
      <c r="E64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41" s="15" t="str">
        <v>None</v>
      </c>
      <c r="G641" s="15" t="str">
        <v>McDowell</v>
      </c>
      <c r="H641" s="15" t="str">
        <v>*Required - Please Make a Selection*</v>
      </c>
      <c r="I641" s="15" t="str">
        <v>http://www.wvseniorservices.gov/DocumentCenter/ProgramSpecificDocuments/tabid/92/Default.aspx</v>
      </c>
      <c r="U641" s="3"/>
    </row>
    <row r="642" spans="1:21" ht="60" x14ac:dyDescent="0.25">
      <c r="A642" s="15" t="str">
        <v>McDowell County Commission on Aging</v>
      </c>
      <c r="B642" s="15" t="str">
        <v>OAA Title IIIB Services</v>
      </c>
      <c r="C642" s="15" t="str">
        <v>Case Coordination/Management/Person-Centered Planning</v>
      </c>
      <c r="D642" s="15" t="str">
        <v>None</v>
      </c>
      <c r="E642" s="15" t="str">
        <v>None</v>
      </c>
      <c r="F642" s="15" t="str">
        <v>None</v>
      </c>
      <c r="G642" s="15" t="str">
        <v>McDowell</v>
      </c>
      <c r="H642" s="15" t="str">
        <v>*Required - Please Make a Selection*</v>
      </c>
      <c r="I642" s="15" t="str">
        <v>http://www.wvseniorservices.gov/DocumentCenter/ProgramSpecificDocuments/tabid/92/Default.aspx</v>
      </c>
      <c r="U642" s="3"/>
    </row>
    <row r="643" spans="1:21" ht="60" x14ac:dyDescent="0.25">
      <c r="A643" s="15" t="str">
        <v>McDowell County Commission on Aging</v>
      </c>
      <c r="B643" s="15" t="str">
        <v>OAA Title IIIB Services</v>
      </c>
      <c r="C643" s="15" t="str">
        <v>Information/Referral</v>
      </c>
      <c r="D643" s="15" t="str">
        <v>None</v>
      </c>
      <c r="E643" s="15" t="str">
        <v>None</v>
      </c>
      <c r="F643" s="15" t="str">
        <v>None</v>
      </c>
      <c r="G643" s="15" t="str">
        <v>McDowell</v>
      </c>
      <c r="H643" s="15" t="str">
        <v>*Required - Please Make a Selection*</v>
      </c>
      <c r="I643" s="15" t="str">
        <v>http://www.wvseniorservices.gov/DocumentCenter/ProgramSpecificDocuments/tabid/92/Default.aspx</v>
      </c>
      <c r="U643" s="3"/>
    </row>
    <row r="644" spans="1:21" ht="60" x14ac:dyDescent="0.25">
      <c r="A644" s="15" t="str">
        <v>McDowell County Commission on Aging</v>
      </c>
      <c r="B644" s="15" t="str">
        <v>OAA Title IIIB Services</v>
      </c>
      <c r="C644" s="15" t="str">
        <v>Legal</v>
      </c>
      <c r="D644" s="15" t="str">
        <v>None</v>
      </c>
      <c r="E644" s="15" t="str">
        <v>None</v>
      </c>
      <c r="F644" s="15" t="str">
        <v>None</v>
      </c>
      <c r="G644" s="15" t="str">
        <v>McDowell</v>
      </c>
      <c r="H644" s="15" t="str">
        <v>*Required - Please Make a Selection*</v>
      </c>
      <c r="I644" s="15" t="str">
        <v>http://www.wvseniorservices.gov/DocumentCenter/ProgramSpecificDocuments/tabid/92/Default.aspx</v>
      </c>
      <c r="U644" s="3"/>
    </row>
    <row r="645" spans="1:21" ht="60" x14ac:dyDescent="0.25">
      <c r="A645" s="15" t="str">
        <v>McDowell County Commission on Aging</v>
      </c>
      <c r="B645" s="15" t="str">
        <v>OAA Title IIIB Services</v>
      </c>
      <c r="C645" s="15" t="str">
        <v>Information/Referral</v>
      </c>
      <c r="D645" s="15" t="str">
        <v>None</v>
      </c>
      <c r="E645" s="15" t="str">
        <v>None</v>
      </c>
      <c r="F645" s="15" t="str">
        <v>None</v>
      </c>
      <c r="G645" s="15" t="str">
        <v>McDowell</v>
      </c>
      <c r="H645" s="15" t="str">
        <v>*Required - Please Make a Selection*</v>
      </c>
      <c r="I645" s="15" t="str">
        <v>http://www.wvseniorservices.gov/DocumentCenter/ProgramSpecificDocuments/tabid/92/Default.aspx</v>
      </c>
      <c r="U645" s="3"/>
    </row>
    <row r="646" spans="1:21" ht="180" x14ac:dyDescent="0.25">
      <c r="A646" s="15" t="str">
        <v>McDowell County Commission on Aging</v>
      </c>
      <c r="B646" s="15" t="str">
        <v>OAA Title IIIB Services</v>
      </c>
      <c r="C646" s="15" t="str">
        <v>Personal Care</v>
      </c>
      <c r="D646" s="15" t="str">
        <v>Must complete Level 1, Level 2 and Level 3 of the SAEF. Must need “Much Assistance” or “Unable to Perform” in at least two (2) areas of ADLs on the SAEF to qualify for services.</v>
      </c>
      <c r="E64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46" s="15" t="str">
        <v>None</v>
      </c>
      <c r="G646" s="15" t="str">
        <v>McDowell</v>
      </c>
      <c r="H646" s="15" t="str">
        <v>*Required - Please Make a Selection*</v>
      </c>
      <c r="I646" s="15" t="str">
        <v>http://www.wvseniorservices.gov/DocumentCenter/ProgramSpecificDocuments/tabid/92/Default.aspx</v>
      </c>
      <c r="U646" s="3"/>
    </row>
    <row r="647" spans="1:21" ht="60" x14ac:dyDescent="0.25">
      <c r="A647" s="15" t="str">
        <v>McDowell County Commission on Aging</v>
      </c>
      <c r="B647" s="15" t="str">
        <v>OAA Title IIIB Services</v>
      </c>
      <c r="C647" s="15" t="str">
        <v>Information/Referral</v>
      </c>
      <c r="D647" s="15" t="str">
        <v>None</v>
      </c>
      <c r="E647" s="15" t="str">
        <v>None</v>
      </c>
      <c r="F647" s="15" t="str">
        <v>None</v>
      </c>
      <c r="G647" s="15" t="str">
        <v>McDowell</v>
      </c>
      <c r="H647" s="15" t="str">
        <v>*Required - Please Make a Selection*</v>
      </c>
      <c r="I647" s="15" t="str">
        <v>http://www.wvseniorservices.gov/DocumentCenter/ProgramSpecificDocuments/tabid/92/Default.aspx</v>
      </c>
      <c r="U647" s="3"/>
    </row>
    <row r="648" spans="1:21" ht="60" x14ac:dyDescent="0.25">
      <c r="A648" s="15" t="str">
        <v>McDowell County Commission on Aging</v>
      </c>
      <c r="B648" s="15" t="str">
        <v>OAA Title IIIB Services</v>
      </c>
      <c r="C648" s="15" t="str">
        <v>Transportation</v>
      </c>
      <c r="D648" s="15" t="str">
        <v>Must complete Level 1 of the SAEF</v>
      </c>
      <c r="E648" s="15" t="str">
        <v>None</v>
      </c>
      <c r="F648" s="15" t="str">
        <v>None</v>
      </c>
      <c r="G648" s="15" t="str">
        <v>McDowell</v>
      </c>
      <c r="H648" s="15" t="str">
        <v>*Required - Please Make a Selection*</v>
      </c>
      <c r="I648" s="15" t="str">
        <v>http://www.wvseniorservices.gov/DocumentCenter/ProgramSpecificDocuments/tabid/92/Default.aspx</v>
      </c>
      <c r="U648" s="3"/>
    </row>
    <row r="649" spans="1:21" ht="150" x14ac:dyDescent="0.25">
      <c r="A649" s="15" t="str">
        <v>McDowell County Commission on Aging</v>
      </c>
      <c r="B649" s="15" t="str">
        <v>OAA Title IIIC Nutrition Services</v>
      </c>
      <c r="C649" s="15" t="str">
        <v>Nutrition - Congregate Meals</v>
      </c>
      <c r="D649"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4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49" s="15" t="str">
        <v>None</v>
      </c>
      <c r="G649" s="15" t="str">
        <v>McDowell</v>
      </c>
      <c r="H649" s="15" t="str">
        <v>*Required - Please Make a Selection*</v>
      </c>
      <c r="I649" s="15" t="str">
        <v>http://www.wvseniorservices.gov/DocumentCenter/ProgramSpecificDocuments/tabid/92/Default.aspx</v>
      </c>
      <c r="U649" s="3"/>
    </row>
    <row r="650" spans="1:21" ht="360" x14ac:dyDescent="0.25">
      <c r="A650" s="15" t="str">
        <v>McDowell County Commission on Aging</v>
      </c>
      <c r="B650" s="15" t="str">
        <v>OAA Title IIIC Nutrition Services</v>
      </c>
      <c r="C650" s="15" t="str">
        <v>Nutrition - Home Delivered Meals</v>
      </c>
      <c r="D650"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5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50" s="15" t="str">
        <v>None</v>
      </c>
      <c r="G650" s="15" t="str">
        <v>McDowell</v>
      </c>
      <c r="H650" s="15" t="str">
        <v>*Required - Please Make a Selection*</v>
      </c>
      <c r="I650" s="15" t="str">
        <v>http://www.wvseniorservices.gov/DocumentCenter/ProgramSpecificDocuments/tabid/92/Default.aspx</v>
      </c>
      <c r="U650" s="3"/>
    </row>
    <row r="651" spans="1:21" ht="60" x14ac:dyDescent="0.25">
      <c r="A651" s="15" t="str">
        <v>McDowell County Commission on Aging</v>
      </c>
      <c r="B651" s="15" t="str">
        <v>OAA Title IIIC Nutrition Services</v>
      </c>
      <c r="C651" s="15" t="str">
        <v>Nutrition - Education</v>
      </c>
      <c r="D651" s="15" t="str">
        <v>A fully completed SAEF (the SAEF you completed for the meal service) is 
required.</v>
      </c>
      <c r="E651" s="15" t="str">
        <v>None</v>
      </c>
      <c r="F651" s="15" t="str">
        <v>None</v>
      </c>
      <c r="G651" s="15" t="str">
        <v>McDowell</v>
      </c>
      <c r="H651" s="15" t="str">
        <v>*Required - Please Make a Selection*</v>
      </c>
      <c r="I651" s="15" t="str">
        <v>http://www.wvseniorservices.gov/DocumentCenter/ProgramSpecificDocuments/tabid/92/Default.aspx</v>
      </c>
      <c r="U651" s="3"/>
    </row>
    <row r="652" spans="1:21" ht="60" x14ac:dyDescent="0.25">
      <c r="A652" s="15" t="str">
        <v>McDowell County Commission on Aging</v>
      </c>
      <c r="B652" s="15" t="str">
        <v>OAA Title IIID Evidence-Based Disease Prevention and Health Promotion Services</v>
      </c>
      <c r="C652" s="15" t="str">
        <v>Group Physical Activity (Bingocize/Drums Alive/Tai Chi/Walk with Ease)</v>
      </c>
      <c r="D652" s="15" t="str">
        <v>Must complete Level 1 of the SAEF</v>
      </c>
      <c r="E652" s="15" t="str">
        <v>None</v>
      </c>
      <c r="F652" s="15" t="str">
        <v>None</v>
      </c>
      <c r="G652" s="15" t="str">
        <v>McDowell</v>
      </c>
      <c r="H652" s="15" t="str">
        <v>*Required - Please Make a Selection*</v>
      </c>
      <c r="I652" s="15" t="str">
        <v>http://www.wvseniorservices.gov/DocumentCenter/ProgramSpecificDocuments/tabid/92/Default.aspx</v>
      </c>
      <c r="U652" s="3"/>
    </row>
    <row r="653" spans="1:21" ht="105" x14ac:dyDescent="0.25">
      <c r="A653" s="15" t="str">
        <v>Monroe County Council on Aging</v>
      </c>
      <c r="B653" s="15" t="str">
        <v>LIGHTHOUSE IN-HOME SERVICES (includes LIFE LIGHTHOUSE SERVICES)</v>
      </c>
      <c r="C653" s="15" t="str">
        <v>Personal Care, Food Assistance, Chore or Homemaker Services</v>
      </c>
      <c r="D653" s="15" t="str">
        <v>2+ ADLs via assessment</v>
      </c>
      <c r="E653"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53" s="15" t="str">
        <v>Lighthouse is designed to assist those seniors who have functional needs in their homes, but whose income or assets disqualify them for Medicaid services</v>
      </c>
      <c r="G653" s="15" t="str">
        <v>Monroe</v>
      </c>
      <c r="H653" s="15" t="str">
        <v>*Required - Please Make a Selection*</v>
      </c>
      <c r="I653" s="15" t="str">
        <v>http://www.wvseniorservices.gov/HelpatHome/Lighthouse/tabid/74/Default.aspx</v>
      </c>
      <c r="U653" s="3"/>
    </row>
    <row r="654" spans="1:21" ht="180" x14ac:dyDescent="0.25">
      <c r="A654" s="15" t="str">
        <v>Monroe County Council on Aging</v>
      </c>
      <c r="B654" s="15" t="str">
        <v>OAA Title IIIB Services</v>
      </c>
      <c r="C654" s="15" t="str">
        <v>Adult Day Care</v>
      </c>
      <c r="D654" s="15" t="str">
        <v>Must complete Level 1, Level 2 and Level 3 of the SAEF. Must need “Much Assistance” or “Unable to Perform” in at least two (2) ADL/IADL areas on the SAEF to qualify for services.</v>
      </c>
      <c r="E65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54" s="15" t="str">
        <v>None</v>
      </c>
      <c r="G654" s="15" t="str">
        <v>Monroe</v>
      </c>
      <c r="H654" s="15" t="str">
        <v>*Required - Please Make a Selection*</v>
      </c>
      <c r="I654" s="15" t="str">
        <v>http://www.wvseniorservices.gov/DocumentCenter/ProgramSpecificDocuments/tabid/92/Default.aspx</v>
      </c>
      <c r="U654" s="3"/>
    </row>
    <row r="655" spans="1:21" ht="75" x14ac:dyDescent="0.25">
      <c r="A655" s="15" t="str">
        <v>Monroe County Council on Aging</v>
      </c>
      <c r="B655" s="15" t="str">
        <v>OAA Title IIIB Services</v>
      </c>
      <c r="C655" s="15" t="str">
        <v>Transportation</v>
      </c>
      <c r="D655" s="15" t="str">
        <v>Must complete Level 1 and Level 2 of the SAEF. Must indicate the need for hands on assistance with transportation on the SAEF (Question: “Does the service recipient need hands on assistance with transportation?”, Level 2) to qualify for services.</v>
      </c>
      <c r="E655" s="15" t="str">
        <v>None</v>
      </c>
      <c r="F655" s="15" t="str">
        <v>None</v>
      </c>
      <c r="G655" s="15" t="str">
        <v>Monroe</v>
      </c>
      <c r="H655" s="15" t="str">
        <v>*Required - Please Make a Selection*</v>
      </c>
      <c r="I655" s="15" t="str">
        <v>http://www.wvseniorservices.gov/DocumentCenter/ProgramSpecificDocuments/tabid/92/Default.aspx</v>
      </c>
      <c r="U655" s="3"/>
    </row>
    <row r="656" spans="1:21" ht="180" x14ac:dyDescent="0.25">
      <c r="A656" s="15" t="str">
        <v>Monroe County Council on Aging</v>
      </c>
      <c r="B656" s="15" t="str">
        <v>OAA Title IIIB Services</v>
      </c>
      <c r="C656" s="15" t="str">
        <v>Chore or Homemaker Services</v>
      </c>
      <c r="D656" s="15" t="str">
        <v>Must complete Level 1, Level 2 and Level 3 of the SAEF. Must need “Much Assistance” or “Unable to Perform” on IADL question #6, Heavy Housework on the SAEF to qualify for services.</v>
      </c>
      <c r="E65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56" s="15" t="str">
        <v>None</v>
      </c>
      <c r="G656" s="15" t="str">
        <v>Monroe</v>
      </c>
      <c r="H656" s="15" t="str">
        <v>*Required - Please Make a Selection*</v>
      </c>
      <c r="I656" s="15" t="str">
        <v>http://www.wvseniorservices.gov/DocumentCenter/ProgramSpecificDocuments/tabid/92/Default.aspx</v>
      </c>
      <c r="U656" s="3"/>
    </row>
    <row r="657" spans="1:21" ht="45" x14ac:dyDescent="0.25">
      <c r="A657" s="15" t="str">
        <v>Monroe County Council on Aging</v>
      </c>
      <c r="B657" s="15" t="str">
        <v>OAA Title IIIB Services</v>
      </c>
      <c r="C657" s="15" t="str">
        <v>Group Support Activities</v>
      </c>
      <c r="D657" s="15" t="str">
        <v>A fully completed SAEF (Level 1) is required to enter the service recipient in SAMS. Group client support is entered as a group service in SAMS.</v>
      </c>
      <c r="E657" s="15" t="str">
        <v>None</v>
      </c>
      <c r="F657" s="15" t="str">
        <v>None</v>
      </c>
      <c r="G657" s="15" t="str">
        <v>Monroe</v>
      </c>
      <c r="H657" s="15" t="str">
        <v>*Required - Please Make a Selection*</v>
      </c>
      <c r="I657" s="15" t="str">
        <v>http://www.wvseniorservices.gov/DocumentCenter/ProgramSpecificDocuments/tabid/92/Default.aspx</v>
      </c>
      <c r="U657" s="3"/>
    </row>
    <row r="658" spans="1:21" ht="180" x14ac:dyDescent="0.25">
      <c r="A658" s="15" t="str">
        <v>Monroe County Council on Aging</v>
      </c>
      <c r="B658" s="15" t="str">
        <v>OAA Title IIIB Services</v>
      </c>
      <c r="C658" s="15" t="str">
        <v>Chore or Homemaker Services</v>
      </c>
      <c r="D658" s="15" t="str">
        <v>Must complete Level 1, Level 2 and Level 3 of the SAEF. Must need “Much Assistance” or “Unable to Perform” on IADL question #3, Shopping and/or IADL question #4, Light Housekeeping on the SAEF to qualify for services.</v>
      </c>
      <c r="E65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58" s="15" t="str">
        <v>None</v>
      </c>
      <c r="G658" s="15" t="str">
        <v>Monroe</v>
      </c>
      <c r="H658" s="15" t="str">
        <v>*Required - Please Make a Selection*</v>
      </c>
      <c r="I658" s="15" t="str">
        <v>http://www.wvseniorservices.gov/DocumentCenter/ProgramSpecificDocuments/tabid/92/Default.aspx</v>
      </c>
      <c r="U658" s="3"/>
    </row>
    <row r="659" spans="1:21" ht="45" x14ac:dyDescent="0.25">
      <c r="A659" s="15" t="str">
        <v>Monroe County Council on Aging</v>
      </c>
      <c r="B659" s="15" t="str">
        <v>OAA Title IIIB Services</v>
      </c>
      <c r="C659" s="15" t="str">
        <v>Case Coordination/Management/Person-Centered Planning</v>
      </c>
      <c r="D659" s="15" t="str">
        <v>None</v>
      </c>
      <c r="E659" s="15" t="str">
        <v>None</v>
      </c>
      <c r="F659" s="15" t="str">
        <v>None</v>
      </c>
      <c r="G659" s="15" t="str">
        <v>Monroe</v>
      </c>
      <c r="H659" s="15" t="str">
        <v>*Required - Please Make a Selection*</v>
      </c>
      <c r="I659" s="15" t="str">
        <v>http://www.wvseniorservices.gov/DocumentCenter/ProgramSpecificDocuments/tabid/92/Default.aspx</v>
      </c>
      <c r="U659" s="3"/>
    </row>
    <row r="660" spans="1:21" ht="45" x14ac:dyDescent="0.25">
      <c r="A660" s="15" t="str">
        <v>Monroe County Council on Aging</v>
      </c>
      <c r="B660" s="15" t="str">
        <v>OAA Title IIIB Services</v>
      </c>
      <c r="C660" s="15" t="str">
        <v>Information/Referral</v>
      </c>
      <c r="D660" s="15" t="str">
        <v>None</v>
      </c>
      <c r="E660" s="15" t="str">
        <v>None</v>
      </c>
      <c r="F660" s="15" t="str">
        <v>None</v>
      </c>
      <c r="G660" s="15" t="str">
        <v>Monroe</v>
      </c>
      <c r="H660" s="15" t="str">
        <v>*Required - Please Make a Selection*</v>
      </c>
      <c r="I660" s="15" t="str">
        <v>http://www.wvseniorservices.gov/DocumentCenter/ProgramSpecificDocuments/tabid/92/Default.aspx</v>
      </c>
      <c r="U660" s="3"/>
    </row>
    <row r="661" spans="1:21" ht="45" x14ac:dyDescent="0.25">
      <c r="A661" s="15" t="str">
        <v>Monroe County Council on Aging</v>
      </c>
      <c r="B661" s="15" t="str">
        <v>OAA Title IIIB Services</v>
      </c>
      <c r="C661" s="15" t="str">
        <v>Legal</v>
      </c>
      <c r="D661" s="15" t="str">
        <v>None</v>
      </c>
      <c r="E661" s="15" t="str">
        <v>None</v>
      </c>
      <c r="F661" s="15" t="str">
        <v>None</v>
      </c>
      <c r="G661" s="15" t="str">
        <v>Monroe</v>
      </c>
      <c r="H661" s="15" t="str">
        <v>*Required - Please Make a Selection*</v>
      </c>
      <c r="I661" s="15" t="str">
        <v>http://www.wvseniorservices.gov/DocumentCenter/ProgramSpecificDocuments/tabid/92/Default.aspx</v>
      </c>
      <c r="U661" s="3"/>
    </row>
    <row r="662" spans="1:21" ht="45" x14ac:dyDescent="0.25">
      <c r="A662" s="15" t="str">
        <v>Monroe County Council on Aging</v>
      </c>
      <c r="B662" s="15" t="str">
        <v>OAA Title IIIB Services</v>
      </c>
      <c r="C662" s="15" t="str">
        <v>Information/Referral</v>
      </c>
      <c r="D662" s="15" t="str">
        <v>None</v>
      </c>
      <c r="E662" s="15" t="str">
        <v>None</v>
      </c>
      <c r="F662" s="15" t="str">
        <v>None</v>
      </c>
      <c r="G662" s="15" t="str">
        <v>Monroe</v>
      </c>
      <c r="H662" s="15" t="str">
        <v>*Required - Please Make a Selection*</v>
      </c>
      <c r="I662" s="15" t="str">
        <v>http://www.wvseniorservices.gov/DocumentCenter/ProgramSpecificDocuments/tabid/92/Default.aspx</v>
      </c>
      <c r="U662" s="3"/>
    </row>
    <row r="663" spans="1:21" ht="180" x14ac:dyDescent="0.25">
      <c r="A663" s="15" t="str">
        <v>Monroe County Council on Aging</v>
      </c>
      <c r="B663" s="15" t="str">
        <v>OAA Title IIIB Services</v>
      </c>
      <c r="C663" s="15" t="str">
        <v>Personal Care</v>
      </c>
      <c r="D663" s="15" t="str">
        <v>Must complete Level 1, Level 2 and Level 3 of the SAEF. Must need “Much Assistance” or “Unable to Perform” in at least two (2) areas of ADLs on the SAEF to qualify for services.</v>
      </c>
      <c r="E66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63" s="15" t="str">
        <v>None</v>
      </c>
      <c r="G663" s="15" t="str">
        <v>Monroe</v>
      </c>
      <c r="H663" s="15" t="str">
        <v>*Required - Please Make a Selection*</v>
      </c>
      <c r="I663" s="15" t="str">
        <v>http://www.wvseniorservices.gov/DocumentCenter/ProgramSpecificDocuments/tabid/92/Default.aspx</v>
      </c>
      <c r="U663" s="3"/>
    </row>
    <row r="664" spans="1:21" ht="45" x14ac:dyDescent="0.25">
      <c r="A664" s="15" t="str">
        <v>Monroe County Council on Aging</v>
      </c>
      <c r="B664" s="15" t="str">
        <v>OAA Title IIIB Services</v>
      </c>
      <c r="C664" s="15" t="str">
        <v>Information/Referral</v>
      </c>
      <c r="D664" s="15" t="str">
        <v>None</v>
      </c>
      <c r="E664" s="15" t="str">
        <v>None</v>
      </c>
      <c r="F664" s="15" t="str">
        <v>None</v>
      </c>
      <c r="G664" s="15" t="str">
        <v>Monroe</v>
      </c>
      <c r="H664" s="15" t="str">
        <v>*Required - Please Make a Selection*</v>
      </c>
      <c r="I664" s="15" t="str">
        <v>http://www.wvseniorservices.gov/DocumentCenter/ProgramSpecificDocuments/tabid/92/Default.aspx</v>
      </c>
      <c r="U664" s="3"/>
    </row>
    <row r="665" spans="1:21" ht="45" x14ac:dyDescent="0.25">
      <c r="A665" s="15" t="str">
        <v>Monroe County Council on Aging</v>
      </c>
      <c r="B665" s="15" t="str">
        <v>OAA Title IIIB Services</v>
      </c>
      <c r="C665" s="15" t="str">
        <v>Transportation</v>
      </c>
      <c r="D665" s="15" t="str">
        <v>Must complete Level 1 of the SAEF</v>
      </c>
      <c r="E665" s="15" t="str">
        <v>None</v>
      </c>
      <c r="F665" s="15" t="str">
        <v>None</v>
      </c>
      <c r="G665" s="15" t="str">
        <v>Monroe</v>
      </c>
      <c r="H665" s="15" t="str">
        <v>*Required - Please Make a Selection*</v>
      </c>
      <c r="I665" s="15" t="str">
        <v>http://www.wvseniorservices.gov/DocumentCenter/ProgramSpecificDocuments/tabid/92/Default.aspx</v>
      </c>
      <c r="U665" s="3"/>
    </row>
    <row r="666" spans="1:21" ht="150" x14ac:dyDescent="0.25">
      <c r="A666" s="15" t="str">
        <v>Monroe County Council on Aging</v>
      </c>
      <c r="B666" s="15" t="str">
        <v>OAA Title IIIC Nutrition Services</v>
      </c>
      <c r="C666" s="15" t="str">
        <v>Nutrition - Congregate Meals</v>
      </c>
      <c r="D666"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6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66" s="15" t="str">
        <v>None</v>
      </c>
      <c r="G666" s="15" t="str">
        <v>Monroe</v>
      </c>
      <c r="H666" s="15" t="str">
        <v>*Required - Please Make a Selection*</v>
      </c>
      <c r="I666" s="15" t="str">
        <v>http://www.wvseniorservices.gov/DocumentCenter/ProgramSpecificDocuments/tabid/92/Default.aspx</v>
      </c>
      <c r="U666" s="3"/>
    </row>
    <row r="667" spans="1:21" ht="360" x14ac:dyDescent="0.25">
      <c r="A667" s="15" t="str">
        <v>Monroe County Council on Aging</v>
      </c>
      <c r="B667" s="15" t="str">
        <v>OAA Title IIIC Nutrition Services</v>
      </c>
      <c r="C667" s="15" t="str">
        <v>Nutrition - Home Delivered Meals</v>
      </c>
      <c r="D667"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67"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67" s="15" t="str">
        <v>None</v>
      </c>
      <c r="G667" s="15" t="str">
        <v>Monroe</v>
      </c>
      <c r="H667" s="15" t="str">
        <v>*Required - Please Make a Selection*</v>
      </c>
      <c r="I667" s="15" t="str">
        <v>http://www.wvseniorservices.gov/DocumentCenter/ProgramSpecificDocuments/tabid/92/Default.aspx</v>
      </c>
      <c r="U667" s="3"/>
    </row>
    <row r="668" spans="1:21" ht="45" x14ac:dyDescent="0.25">
      <c r="A668" s="15" t="str">
        <v>Monroe County Council on Aging</v>
      </c>
      <c r="B668" s="15" t="str">
        <v>OAA Title IIIC Nutrition Services</v>
      </c>
      <c r="C668" s="15" t="str">
        <v>Nutrition - Education</v>
      </c>
      <c r="D668" s="15" t="str">
        <v>A fully completed SAEF (the SAEF you completed for the meal service) is 
required.</v>
      </c>
      <c r="E668" s="15" t="str">
        <v>None</v>
      </c>
      <c r="F668" s="15" t="str">
        <v>None</v>
      </c>
      <c r="G668" s="15" t="str">
        <v>Monroe</v>
      </c>
      <c r="H668" s="15" t="str">
        <v>*Required - Please Make a Selection*</v>
      </c>
      <c r="I668" s="15" t="str">
        <v>http://www.wvseniorservices.gov/DocumentCenter/ProgramSpecificDocuments/tabid/92/Default.aspx</v>
      </c>
      <c r="U668" s="3"/>
    </row>
    <row r="669" spans="1:21" ht="105" x14ac:dyDescent="0.25">
      <c r="A669" s="15" t="str">
        <v>Nicholas Community Action Partnership, Inc.</v>
      </c>
      <c r="B669" s="15" t="str">
        <v>LIGHTHOUSE IN-HOME SERVICES (includes LIFE LIGHTHOUSE SERVICES)</v>
      </c>
      <c r="C669" s="15" t="str">
        <v>Personal Care, Food Assistance, Chore or Homemaker Services</v>
      </c>
      <c r="D669" s="15" t="str">
        <v>2+ ADLs via assessment</v>
      </c>
      <c r="E669"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69" s="15" t="str">
        <v>Lighthouse is designed to assist those seniors who have functional needs in their homes, but whose income or assets disqualify them for Medicaid services</v>
      </c>
      <c r="G669" s="15" t="str">
        <v>Nicholas</v>
      </c>
      <c r="H669" s="15" t="str">
        <v>*Required - Please Make a Selection*</v>
      </c>
      <c r="I669" s="15" t="str">
        <v>http://www.wvseniorservices.gov/HelpatHome/Lighthouse/tabid/74/Default.aspx</v>
      </c>
      <c r="U669" s="3"/>
    </row>
    <row r="670" spans="1:21" ht="180" x14ac:dyDescent="0.25">
      <c r="A670" s="15" t="str">
        <v>Nicholas Community Action Partnership, Inc.</v>
      </c>
      <c r="B670" s="15" t="str">
        <v>OAA Title IIIB Services</v>
      </c>
      <c r="C670" s="15" t="str">
        <v>Adult Day Care</v>
      </c>
      <c r="D670" s="15" t="str">
        <v>Must complete Level 1, Level 2 and Level 3 of the SAEF. Must need “Much Assistance” or “Unable to Perform” in at least two (2) ADL/IADL areas on the SAEF to qualify for services.</v>
      </c>
      <c r="E67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70" s="15" t="str">
        <v>None</v>
      </c>
      <c r="G670" s="15" t="str">
        <v>Nicholas</v>
      </c>
      <c r="H670" s="15" t="str">
        <v>*Required - Please Make a Selection*</v>
      </c>
      <c r="I670" s="15" t="str">
        <v>http://www.wvseniorservices.gov/DocumentCenter/ProgramSpecificDocuments/tabid/92/Default.aspx</v>
      </c>
      <c r="U670" s="3"/>
    </row>
    <row r="671" spans="1:21" ht="75" x14ac:dyDescent="0.25">
      <c r="A671" s="15" t="str">
        <v>Nicholas Community Action Partnership, Inc.</v>
      </c>
      <c r="B671" s="15" t="str">
        <v>OAA Title IIIB Services</v>
      </c>
      <c r="C671" s="15" t="str">
        <v>Transportation</v>
      </c>
      <c r="D671" s="15" t="str">
        <v>Must complete Level 1 and Level 2 of the SAEF. Must indicate the need for hands on assistance with transportation on the SAEF (Question: “Does the service recipient need hands on assistance with transportation?”, Level 2) to qualify for services.</v>
      </c>
      <c r="E671" s="15" t="str">
        <v>None</v>
      </c>
      <c r="F671" s="15" t="str">
        <v>None</v>
      </c>
      <c r="G671" s="15" t="str">
        <v>Nicholas</v>
      </c>
      <c r="H671" s="15" t="str">
        <v>*Required - Please Make a Selection*</v>
      </c>
      <c r="I671" s="15" t="str">
        <v>http://www.wvseniorservices.gov/DocumentCenter/ProgramSpecificDocuments/tabid/92/Default.aspx</v>
      </c>
      <c r="U671" s="3"/>
    </row>
    <row r="672" spans="1:21" ht="180" x14ac:dyDescent="0.25">
      <c r="A672" s="15" t="str">
        <v>Nicholas Community Action Partnership, Inc.</v>
      </c>
      <c r="B672" s="15" t="str">
        <v>OAA Title IIIB Services</v>
      </c>
      <c r="C672" s="15" t="str">
        <v>Chore or Homemaker Services</v>
      </c>
      <c r="D672" s="15" t="str">
        <v>Must complete Level 1, Level 2 and Level 3 of the SAEF. Must need “Much Assistance” or “Unable to Perform” on IADL question #6, Heavy Housework on the SAEF to qualify for services.</v>
      </c>
      <c r="E67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72" s="15" t="str">
        <v>None</v>
      </c>
      <c r="G672" s="15" t="str">
        <v>Nicholas</v>
      </c>
      <c r="H672" s="15" t="str">
        <v>*Required - Please Make a Selection*</v>
      </c>
      <c r="I672" s="15" t="str">
        <v>http://www.wvseniorservices.gov/DocumentCenter/ProgramSpecificDocuments/tabid/92/Default.aspx</v>
      </c>
      <c r="U672" s="3"/>
    </row>
    <row r="673" spans="1:21" ht="60" x14ac:dyDescent="0.25">
      <c r="A673" s="15" t="str">
        <v>Nicholas Community Action Partnership, Inc.</v>
      </c>
      <c r="B673" s="15" t="str">
        <v>OAA Title IIIB Services</v>
      </c>
      <c r="C673" s="15" t="str">
        <v>Group Support Activities</v>
      </c>
      <c r="D673" s="15" t="str">
        <v>A fully completed SAEF (Level 1) is required to enter the service recipient in SAMS. Group client support is entered as a group service in SAMS.</v>
      </c>
      <c r="E673" s="15" t="str">
        <v>None</v>
      </c>
      <c r="F673" s="15" t="str">
        <v>None</v>
      </c>
      <c r="G673" s="15" t="str">
        <v>Nicholas</v>
      </c>
      <c r="H673" s="15" t="str">
        <v>*Required - Please Make a Selection*</v>
      </c>
      <c r="I673" s="15" t="str">
        <v>http://www.wvseniorservices.gov/DocumentCenter/ProgramSpecificDocuments/tabid/92/Default.aspx</v>
      </c>
      <c r="U673" s="3"/>
    </row>
    <row r="674" spans="1:21" ht="180" x14ac:dyDescent="0.25">
      <c r="A674" s="15" t="str">
        <v>Nicholas Community Action Partnership, Inc.</v>
      </c>
      <c r="B674" s="15" t="str">
        <v>OAA Title IIIB Services</v>
      </c>
      <c r="C674" s="15" t="str">
        <v>Chore or Homemaker Services</v>
      </c>
      <c r="D674" s="15" t="str">
        <v>Must complete Level 1, Level 2 and Level 3 of the SAEF. Must need “Much Assistance” or “Unable to Perform” on IADL question #3, Shopping and/or IADL question #4, Light Housekeeping on the SAEF to qualify for services.</v>
      </c>
      <c r="E67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74" s="15" t="str">
        <v>None</v>
      </c>
      <c r="G674" s="15" t="str">
        <v>Nicholas</v>
      </c>
      <c r="H674" s="15" t="str">
        <v>*Required - Please Make a Selection*</v>
      </c>
      <c r="I674" s="15" t="str">
        <v>http://www.wvseniorservices.gov/DocumentCenter/ProgramSpecificDocuments/tabid/92/Default.aspx</v>
      </c>
      <c r="U674" s="3"/>
    </row>
    <row r="675" spans="1:21" ht="60" x14ac:dyDescent="0.25">
      <c r="A675" s="15" t="str">
        <v>Nicholas Community Action Partnership, Inc.</v>
      </c>
      <c r="B675" s="15" t="str">
        <v>OAA Title IIIB Services</v>
      </c>
      <c r="C675" s="15" t="str">
        <v>Case Coordination/Management/Person-Centered Planning</v>
      </c>
      <c r="D675" s="15" t="str">
        <v>None</v>
      </c>
      <c r="E675" s="15" t="str">
        <v>None</v>
      </c>
      <c r="F675" s="15" t="str">
        <v>None</v>
      </c>
      <c r="G675" s="15" t="str">
        <v>Nicholas</v>
      </c>
      <c r="H675" s="15" t="str">
        <v>*Required - Please Make a Selection*</v>
      </c>
      <c r="I675" s="15" t="str">
        <v>http://www.wvseniorservices.gov/DocumentCenter/ProgramSpecificDocuments/tabid/92/Default.aspx</v>
      </c>
      <c r="U675" s="3"/>
    </row>
    <row r="676" spans="1:21" ht="60" x14ac:dyDescent="0.25">
      <c r="A676" s="15" t="str">
        <v>Nicholas Community Action Partnership, Inc.</v>
      </c>
      <c r="B676" s="15" t="str">
        <v>OAA Title IIIB Services</v>
      </c>
      <c r="C676" s="15" t="str">
        <v>Information/Referral</v>
      </c>
      <c r="D676" s="15" t="str">
        <v>None</v>
      </c>
      <c r="E676" s="15" t="str">
        <v>None</v>
      </c>
      <c r="F676" s="15" t="str">
        <v>None</v>
      </c>
      <c r="G676" s="15" t="str">
        <v>Nicholas</v>
      </c>
      <c r="H676" s="15" t="str">
        <v>*Required - Please Make a Selection*</v>
      </c>
      <c r="I676" s="15" t="str">
        <v>http://www.wvseniorservices.gov/DocumentCenter/ProgramSpecificDocuments/tabid/92/Default.aspx</v>
      </c>
      <c r="U676" s="3"/>
    </row>
    <row r="677" spans="1:21" ht="60" x14ac:dyDescent="0.25">
      <c r="A677" s="15" t="str">
        <v>Nicholas Community Action Partnership, Inc.</v>
      </c>
      <c r="B677" s="15" t="str">
        <v>OAA Title IIIB Services</v>
      </c>
      <c r="C677" s="15" t="str">
        <v>Legal</v>
      </c>
      <c r="D677" s="15" t="str">
        <v>None</v>
      </c>
      <c r="E677" s="15" t="str">
        <v>None</v>
      </c>
      <c r="F677" s="15" t="str">
        <v>None</v>
      </c>
      <c r="G677" s="15" t="str">
        <v>Nicholas</v>
      </c>
      <c r="H677" s="15" t="str">
        <v>*Required - Please Make a Selection*</v>
      </c>
      <c r="I677" s="15" t="str">
        <v>http://www.wvseniorservices.gov/DocumentCenter/ProgramSpecificDocuments/tabid/92/Default.aspx</v>
      </c>
      <c r="U677" s="3"/>
    </row>
    <row r="678" spans="1:21" ht="60" x14ac:dyDescent="0.25">
      <c r="A678" s="15" t="str">
        <v>Nicholas Community Action Partnership, Inc.</v>
      </c>
      <c r="B678" s="15" t="str">
        <v>OAA Title IIIB Services</v>
      </c>
      <c r="C678" s="15" t="str">
        <v>Information/Referral</v>
      </c>
      <c r="D678" s="15" t="str">
        <v>None</v>
      </c>
      <c r="E678" s="15" t="str">
        <v>None</v>
      </c>
      <c r="F678" s="15" t="str">
        <v>None</v>
      </c>
      <c r="G678" s="15" t="str">
        <v>Nicholas</v>
      </c>
      <c r="H678" s="15" t="str">
        <v>*Required - Please Make a Selection*</v>
      </c>
      <c r="I678" s="15" t="str">
        <v>http://www.wvseniorservices.gov/DocumentCenter/ProgramSpecificDocuments/tabid/92/Default.aspx</v>
      </c>
      <c r="U678" s="3"/>
    </row>
    <row r="679" spans="1:21" ht="180" x14ac:dyDescent="0.25">
      <c r="A679" s="15" t="str">
        <v>Nicholas Community Action Partnership, Inc.</v>
      </c>
      <c r="B679" s="15" t="str">
        <v>OAA Title IIIB Services</v>
      </c>
      <c r="C679" s="15" t="str">
        <v>Personal Care</v>
      </c>
      <c r="D679" s="15" t="str">
        <v>Must complete Level 1, Level 2 and Level 3 of the SAEF. Must need “Much Assistance” or “Unable to Perform” in at least two (2) areas of ADLs on the SAEF to qualify for services.</v>
      </c>
      <c r="E67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79" s="15" t="str">
        <v>None</v>
      </c>
      <c r="G679" s="15" t="str">
        <v>Nicholas</v>
      </c>
      <c r="H679" s="15" t="str">
        <v>*Required - Please Make a Selection*</v>
      </c>
      <c r="I679" s="15" t="str">
        <v>http://www.wvseniorservices.gov/DocumentCenter/ProgramSpecificDocuments/tabid/92/Default.aspx</v>
      </c>
      <c r="U679" s="3"/>
    </row>
    <row r="680" spans="1:21" ht="60" x14ac:dyDescent="0.25">
      <c r="A680" s="15" t="str">
        <v>Nicholas Community Action Partnership, Inc.</v>
      </c>
      <c r="B680" s="15" t="str">
        <v>OAA Title IIIB Services</v>
      </c>
      <c r="C680" s="15" t="str">
        <v>Information/Referral</v>
      </c>
      <c r="D680" s="15" t="str">
        <v>None</v>
      </c>
      <c r="E680" s="15" t="str">
        <v>None</v>
      </c>
      <c r="F680" s="15" t="str">
        <v>None</v>
      </c>
      <c r="G680" s="15" t="str">
        <v>Nicholas</v>
      </c>
      <c r="H680" s="15" t="str">
        <v>*Required - Please Make a Selection*</v>
      </c>
      <c r="I680" s="15" t="str">
        <v>http://www.wvseniorservices.gov/DocumentCenter/ProgramSpecificDocuments/tabid/92/Default.aspx</v>
      </c>
      <c r="U680" s="3"/>
    </row>
    <row r="681" spans="1:21" ht="60" x14ac:dyDescent="0.25">
      <c r="A681" s="15" t="str">
        <v>Nicholas Community Action Partnership, Inc.</v>
      </c>
      <c r="B681" s="15" t="str">
        <v>OAA Title IIIB Services</v>
      </c>
      <c r="C681" s="15" t="str">
        <v>Transportation</v>
      </c>
      <c r="D681" s="15" t="str">
        <v>Must complete Level 1 of the SAEF</v>
      </c>
      <c r="E681" s="15" t="str">
        <v>None</v>
      </c>
      <c r="F681" s="15" t="str">
        <v>None</v>
      </c>
      <c r="G681" s="15" t="str">
        <v>Nicholas</v>
      </c>
      <c r="H681" s="15" t="str">
        <v>*Required - Please Make a Selection*</v>
      </c>
      <c r="I681" s="15" t="str">
        <v>http://www.wvseniorservices.gov/DocumentCenter/ProgramSpecificDocuments/tabid/92/Default.aspx</v>
      </c>
      <c r="U681" s="3"/>
    </row>
    <row r="682" spans="1:21" ht="150" x14ac:dyDescent="0.25">
      <c r="A682" s="15" t="str">
        <v>Nicholas Community Action Partnership, Inc.</v>
      </c>
      <c r="B682" s="15" t="str">
        <v>OAA Title IIIC Nutrition Services</v>
      </c>
      <c r="C682" s="15" t="str">
        <v>Nutrition - Congregate Meals</v>
      </c>
      <c r="D68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8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82" s="15" t="str">
        <v>None</v>
      </c>
      <c r="G682" s="15" t="str">
        <v>Nicholas</v>
      </c>
      <c r="H682" s="15" t="str">
        <v>*Required - Please Make a Selection*</v>
      </c>
      <c r="I682" s="15" t="str">
        <v>http://www.wvseniorservices.gov/DocumentCenter/ProgramSpecificDocuments/tabid/92/Default.aspx</v>
      </c>
      <c r="U682" s="3"/>
    </row>
    <row r="683" spans="1:21" ht="360" x14ac:dyDescent="0.25">
      <c r="A683" s="15" t="str">
        <v>Nicholas Community Action Partnership, Inc.</v>
      </c>
      <c r="B683" s="15" t="str">
        <v>OAA Title IIIC Nutrition Services</v>
      </c>
      <c r="C683" s="15" t="str">
        <v>Nutrition - Home Delivered Meals</v>
      </c>
      <c r="D68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8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83" s="15" t="str">
        <v>None</v>
      </c>
      <c r="G683" s="15" t="str">
        <v>Nicholas</v>
      </c>
      <c r="H683" s="15" t="str">
        <v>*Required - Please Make a Selection*</v>
      </c>
      <c r="I683" s="15" t="str">
        <v>http://www.wvseniorservices.gov/DocumentCenter/ProgramSpecificDocuments/tabid/92/Default.aspx</v>
      </c>
      <c r="U683" s="3"/>
    </row>
    <row r="684" spans="1:21" ht="60" x14ac:dyDescent="0.25">
      <c r="A684" s="15" t="str">
        <v>Nicholas Community Action Partnership, Inc.</v>
      </c>
      <c r="B684" s="15" t="str">
        <v>OAA Title IIIC Nutrition Services</v>
      </c>
      <c r="C684" s="15" t="str">
        <v>Nutrition - Education</v>
      </c>
      <c r="D684" s="15" t="str">
        <v>A fully completed SAEF (the SAEF you completed for the meal service) is 
required.</v>
      </c>
      <c r="E684" s="15" t="str">
        <v>None</v>
      </c>
      <c r="F684" s="15" t="str">
        <v>None</v>
      </c>
      <c r="G684" s="15" t="str">
        <v>Nicholas</v>
      </c>
      <c r="H684" s="15" t="str">
        <v>*Required - Please Make a Selection*</v>
      </c>
      <c r="I684" s="15" t="str">
        <v>http://www.wvseniorservices.gov/DocumentCenter/ProgramSpecificDocuments/tabid/92/Default.aspx</v>
      </c>
      <c r="U684" s="3"/>
    </row>
    <row r="685" spans="1:21" ht="105" x14ac:dyDescent="0.25">
      <c r="A685" s="15" t="str">
        <v>Pocahontas County Senior Citizens, Inc.</v>
      </c>
      <c r="B685" s="15" t="str">
        <v>LIGHTHOUSE IN-HOME SERVICES (includes LIFE LIGHTHOUSE SERVICES)</v>
      </c>
      <c r="C685" s="15" t="str">
        <v>Personal Care, Food Assistance, Chore or Homemaker Services</v>
      </c>
      <c r="D685" s="15" t="str">
        <v>2+ ADLs via assessment</v>
      </c>
      <c r="E68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685" s="15" t="str">
        <v>Lighthouse is designed to assist those seniors who have functional needs in their homes, but whose income or assets disqualify them for Medicaid services</v>
      </c>
      <c r="G685" s="15" t="str">
        <v>Pocahontas</v>
      </c>
      <c r="H685" s="15" t="str">
        <v>*Required - Please Make a Selection*</v>
      </c>
      <c r="I685" s="15" t="str">
        <v>http://www.wvseniorservices.gov/HelpatHome/Lighthouse/tabid/74/Default.aspx</v>
      </c>
      <c r="U685" s="3"/>
    </row>
    <row r="686" spans="1:21" ht="180" x14ac:dyDescent="0.25">
      <c r="A686" s="15" t="str">
        <v>Pocahontas County Senior Citizens, Inc.</v>
      </c>
      <c r="B686" s="15" t="str">
        <v>OAA Title IIIB Services</v>
      </c>
      <c r="C686" s="15" t="str">
        <v>Adult Day Care</v>
      </c>
      <c r="D686" s="15" t="str">
        <v>Must complete Level 1, Level 2 and Level 3 of the SAEF. Must need “Much Assistance” or “Unable to Perform” in at least two (2) ADL/IADL areas on the SAEF to qualify for services.</v>
      </c>
      <c r="E68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86" s="15" t="str">
        <v>None</v>
      </c>
      <c r="G686" s="15" t="str">
        <v>Pocahontas</v>
      </c>
      <c r="H686" s="15" t="str">
        <v>*Required - Please Make a Selection*</v>
      </c>
      <c r="I686" s="15" t="str">
        <v>http://www.wvseniorservices.gov/DocumentCenter/ProgramSpecificDocuments/tabid/92/Default.aspx</v>
      </c>
      <c r="U686" s="3"/>
    </row>
    <row r="687" spans="1:21" ht="75" x14ac:dyDescent="0.25">
      <c r="A687" s="15" t="str">
        <v>Pocahontas County Senior Citizens, Inc.</v>
      </c>
      <c r="B687" s="15" t="str">
        <v>OAA Title IIIB Services</v>
      </c>
      <c r="C687" s="15" t="str">
        <v>Transportation</v>
      </c>
      <c r="D687" s="15" t="str">
        <v>Must complete Level 1 and Level 2 of the SAEF. Must indicate the need for hands on assistance with transportation on the SAEF (Question: “Does the service recipient need hands on assistance with transportation?”, Level 2) to qualify for services.</v>
      </c>
      <c r="E687" s="15" t="str">
        <v>None</v>
      </c>
      <c r="F687" s="15" t="str">
        <v>None</v>
      </c>
      <c r="G687" s="15" t="str">
        <v>Pocahontas</v>
      </c>
      <c r="H687" s="15" t="str">
        <v>*Required - Please Make a Selection*</v>
      </c>
      <c r="I687" s="15" t="str">
        <v>http://www.wvseniorservices.gov/DocumentCenter/ProgramSpecificDocuments/tabid/92/Default.aspx</v>
      </c>
      <c r="U687" s="3"/>
    </row>
    <row r="688" spans="1:21" ht="180" x14ac:dyDescent="0.25">
      <c r="A688" s="15" t="str">
        <v>Pocahontas County Senior Citizens, Inc.</v>
      </c>
      <c r="B688" s="15" t="str">
        <v>OAA Title IIIB Services</v>
      </c>
      <c r="C688" s="15" t="str">
        <v>Chore or Homemaker Services</v>
      </c>
      <c r="D688" s="15" t="str">
        <v>Must complete Level 1, Level 2 and Level 3 of the SAEF. Must need “Much Assistance” or “Unable to Perform” on IADL question #6, Heavy Housework on the SAEF to qualify for services.</v>
      </c>
      <c r="E68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88" s="15" t="str">
        <v>None</v>
      </c>
      <c r="G688" s="15" t="str">
        <v>Pocahontas</v>
      </c>
      <c r="H688" s="15" t="str">
        <v>*Required - Please Make a Selection*</v>
      </c>
      <c r="I688" s="15" t="str">
        <v>http://www.wvseniorservices.gov/DocumentCenter/ProgramSpecificDocuments/tabid/92/Default.aspx</v>
      </c>
      <c r="U688" s="3"/>
    </row>
    <row r="689" spans="1:21" ht="45" x14ac:dyDescent="0.25">
      <c r="A689" s="15" t="str">
        <v>Pocahontas County Senior Citizens, Inc.</v>
      </c>
      <c r="B689" s="15" t="str">
        <v>OAA Title IIIB Services</v>
      </c>
      <c r="C689" s="15" t="str">
        <v>Group Support Activities</v>
      </c>
      <c r="D689" s="15" t="str">
        <v>A fully completed SAEF (Level 1) is required to enter the service recipient in SAMS. Group client support is entered as a group service in SAMS.</v>
      </c>
      <c r="E689" s="15" t="str">
        <v>None</v>
      </c>
      <c r="F689" s="15" t="str">
        <v>None</v>
      </c>
      <c r="G689" s="15" t="str">
        <v>Pocahontas</v>
      </c>
      <c r="H689" s="15" t="str">
        <v>*Required - Please Make a Selection*</v>
      </c>
      <c r="I689" s="15" t="str">
        <v>http://www.wvseniorservices.gov/DocumentCenter/ProgramSpecificDocuments/tabid/92/Default.aspx</v>
      </c>
      <c r="U689" s="3"/>
    </row>
    <row r="690" spans="1:21" ht="180" x14ac:dyDescent="0.25">
      <c r="A690" s="15" t="str">
        <v>Pocahontas County Senior Citizens, Inc.</v>
      </c>
      <c r="B690" s="15" t="str">
        <v>OAA Title IIIB Services</v>
      </c>
      <c r="C690" s="15" t="str">
        <v>Chore or Homemaker Services</v>
      </c>
      <c r="D690" s="15" t="str">
        <v>Must complete Level 1, Level 2 and Level 3 of the SAEF. Must need “Much Assistance” or “Unable to Perform” on IADL question #3, Shopping and/or IADL question #4, Light Housekeeping on the SAEF to qualify for services.</v>
      </c>
      <c r="E69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90" s="15" t="str">
        <v>None</v>
      </c>
      <c r="G690" s="15" t="str">
        <v>Pocahontas</v>
      </c>
      <c r="H690" s="15" t="str">
        <v>*Required - Please Make a Selection*</v>
      </c>
      <c r="I690" s="15" t="str">
        <v>http://www.wvseniorservices.gov/DocumentCenter/ProgramSpecificDocuments/tabid/92/Default.aspx</v>
      </c>
      <c r="U690" s="3"/>
    </row>
    <row r="691" spans="1:21" ht="45" x14ac:dyDescent="0.25">
      <c r="A691" s="15" t="str">
        <v>Pocahontas County Senior Citizens, Inc.</v>
      </c>
      <c r="B691" s="15" t="str">
        <v>OAA Title IIIB Services</v>
      </c>
      <c r="C691" s="15" t="str">
        <v>Case Coordination/Management/Person-Centered Planning</v>
      </c>
      <c r="D691" s="15" t="str">
        <v>None</v>
      </c>
      <c r="E691" s="15" t="str">
        <v>None</v>
      </c>
      <c r="F691" s="15" t="str">
        <v>None</v>
      </c>
      <c r="G691" s="15" t="str">
        <v>Pocahontas</v>
      </c>
      <c r="H691" s="15" t="str">
        <v>*Required - Please Make a Selection*</v>
      </c>
      <c r="I691" s="15" t="str">
        <v>http://www.wvseniorservices.gov/DocumentCenter/ProgramSpecificDocuments/tabid/92/Default.aspx</v>
      </c>
      <c r="U691" s="3"/>
    </row>
    <row r="692" spans="1:21" ht="45" x14ac:dyDescent="0.25">
      <c r="A692" s="15" t="str">
        <v>Pocahontas County Senior Citizens, Inc.</v>
      </c>
      <c r="B692" s="15" t="str">
        <v>OAA Title IIIB Services</v>
      </c>
      <c r="C692" s="15" t="str">
        <v>Information/Referral</v>
      </c>
      <c r="D692" s="15" t="str">
        <v>None</v>
      </c>
      <c r="E692" s="15" t="str">
        <v>None</v>
      </c>
      <c r="F692" s="15" t="str">
        <v>None</v>
      </c>
      <c r="G692" s="15" t="str">
        <v>Pocahontas</v>
      </c>
      <c r="H692" s="15" t="str">
        <v>*Required - Please Make a Selection*</v>
      </c>
      <c r="I692" s="15" t="str">
        <v>http://www.wvseniorservices.gov/DocumentCenter/ProgramSpecificDocuments/tabid/92/Default.aspx</v>
      </c>
      <c r="U692" s="3"/>
    </row>
    <row r="693" spans="1:21" ht="45" x14ac:dyDescent="0.25">
      <c r="A693" s="15" t="str">
        <v>Pocahontas County Senior Citizens, Inc.</v>
      </c>
      <c r="B693" s="15" t="str">
        <v>OAA Title IIIB Services</v>
      </c>
      <c r="C693" s="15" t="str">
        <v>Legal</v>
      </c>
      <c r="D693" s="15" t="str">
        <v>None</v>
      </c>
      <c r="E693" s="15" t="str">
        <v>None</v>
      </c>
      <c r="F693" s="15" t="str">
        <v>None</v>
      </c>
      <c r="G693" s="15" t="str">
        <v>Pocahontas</v>
      </c>
      <c r="H693" s="15" t="str">
        <v>*Required - Please Make a Selection*</v>
      </c>
      <c r="I693" s="15" t="str">
        <v>http://www.wvseniorservices.gov/DocumentCenter/ProgramSpecificDocuments/tabid/92/Default.aspx</v>
      </c>
      <c r="U693" s="3"/>
    </row>
    <row r="694" spans="1:21" ht="45" x14ac:dyDescent="0.25">
      <c r="A694" s="15" t="str">
        <v>Pocahontas County Senior Citizens, Inc.</v>
      </c>
      <c r="B694" s="15" t="str">
        <v>OAA Title IIIB Services</v>
      </c>
      <c r="C694" s="15" t="str">
        <v>Information/Referral</v>
      </c>
      <c r="D694" s="15" t="str">
        <v>None</v>
      </c>
      <c r="E694" s="15" t="str">
        <v>None</v>
      </c>
      <c r="F694" s="15" t="str">
        <v>None</v>
      </c>
      <c r="G694" s="15" t="str">
        <v>Pocahontas</v>
      </c>
      <c r="H694" s="15" t="str">
        <v>*Required - Please Make a Selection*</v>
      </c>
      <c r="I694" s="15" t="str">
        <v>http://www.wvseniorservices.gov/DocumentCenter/ProgramSpecificDocuments/tabid/92/Default.aspx</v>
      </c>
      <c r="U694" s="3"/>
    </row>
    <row r="695" spans="1:21" ht="180" x14ac:dyDescent="0.25">
      <c r="A695" s="15" t="str">
        <v>Pocahontas County Senior Citizens, Inc.</v>
      </c>
      <c r="B695" s="15" t="str">
        <v>OAA Title IIIB Services</v>
      </c>
      <c r="C695" s="15" t="str">
        <v>Personal Care</v>
      </c>
      <c r="D695" s="15" t="str">
        <v>Must complete Level 1, Level 2 and Level 3 of the SAEF. Must need “Much Assistance” or “Unable to Perform” in at least two (2) areas of ADLs on the SAEF to qualify for services.</v>
      </c>
      <c r="E69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695" s="15" t="str">
        <v>None</v>
      </c>
      <c r="G695" s="15" t="str">
        <v>Pocahontas</v>
      </c>
      <c r="H695" s="15" t="str">
        <v>*Required - Please Make a Selection*</v>
      </c>
      <c r="I695" s="15" t="str">
        <v>http://www.wvseniorservices.gov/DocumentCenter/ProgramSpecificDocuments/tabid/92/Default.aspx</v>
      </c>
      <c r="U695" s="3"/>
    </row>
    <row r="696" spans="1:21" ht="45" x14ac:dyDescent="0.25">
      <c r="A696" s="15" t="str">
        <v>Pocahontas County Senior Citizens, Inc.</v>
      </c>
      <c r="B696" s="15" t="str">
        <v>OAA Title IIIB Services</v>
      </c>
      <c r="C696" s="15" t="str">
        <v>Information/Referral</v>
      </c>
      <c r="D696" s="15" t="str">
        <v>None</v>
      </c>
      <c r="E696" s="15" t="str">
        <v>None</v>
      </c>
      <c r="F696" s="15" t="str">
        <v>None</v>
      </c>
      <c r="G696" s="15" t="str">
        <v>Pocahontas</v>
      </c>
      <c r="H696" s="15" t="str">
        <v>*Required - Please Make a Selection*</v>
      </c>
      <c r="I696" s="15" t="str">
        <v>http://www.wvseniorservices.gov/DocumentCenter/ProgramSpecificDocuments/tabid/92/Default.aspx</v>
      </c>
      <c r="U696" s="3"/>
    </row>
    <row r="697" spans="1:21" ht="45" x14ac:dyDescent="0.25">
      <c r="A697" s="15" t="str">
        <v>Pocahontas County Senior Citizens, Inc.</v>
      </c>
      <c r="B697" s="15" t="str">
        <v>OAA Title IIIB Services</v>
      </c>
      <c r="C697" s="15" t="str">
        <v>Transportation</v>
      </c>
      <c r="D697" s="15" t="str">
        <v>Must complete Level 1 of the SAEF</v>
      </c>
      <c r="E697" s="15" t="str">
        <v>None</v>
      </c>
      <c r="F697" s="15" t="str">
        <v>None</v>
      </c>
      <c r="G697" s="15" t="str">
        <v>Pocahontas</v>
      </c>
      <c r="H697" s="15" t="str">
        <v>*Required - Please Make a Selection*</v>
      </c>
      <c r="I697" s="15" t="str">
        <v>http://www.wvseniorservices.gov/DocumentCenter/ProgramSpecificDocuments/tabid/92/Default.aspx</v>
      </c>
      <c r="U697" s="3"/>
    </row>
    <row r="698" spans="1:21" ht="150" x14ac:dyDescent="0.25">
      <c r="A698" s="15" t="str">
        <v>Pocahontas County Senior Citizens, Inc.</v>
      </c>
      <c r="B698" s="15" t="str">
        <v>OAA Title IIIC Nutrition Services</v>
      </c>
      <c r="C698" s="15" t="str">
        <v>Nutrition - Congregate Meals</v>
      </c>
      <c r="D69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69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98" s="15" t="str">
        <v>None</v>
      </c>
      <c r="G698" s="15" t="str">
        <v>Pocahontas</v>
      </c>
      <c r="H698" s="15" t="str">
        <v>*Required - Please Make a Selection*</v>
      </c>
      <c r="I698" s="15" t="str">
        <v>http://www.wvseniorservices.gov/DocumentCenter/ProgramSpecificDocuments/tabid/92/Default.aspx</v>
      </c>
      <c r="U698" s="3"/>
    </row>
    <row r="699" spans="1:21" ht="360" x14ac:dyDescent="0.25">
      <c r="A699" s="15" t="str">
        <v>Pocahontas County Senior Citizens, Inc.</v>
      </c>
      <c r="B699" s="15" t="str">
        <v>OAA Title IIIC Nutrition Services</v>
      </c>
      <c r="C699" s="15" t="str">
        <v>Nutrition - Home Delivered Meals</v>
      </c>
      <c r="D69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69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699" s="15" t="str">
        <v>None</v>
      </c>
      <c r="G699" s="15" t="str">
        <v>Pocahontas</v>
      </c>
      <c r="H699" s="15" t="str">
        <v>*Required - Please Make a Selection*</v>
      </c>
      <c r="I699" s="15" t="str">
        <v>http://www.wvseniorservices.gov/DocumentCenter/ProgramSpecificDocuments/tabid/92/Default.aspx</v>
      </c>
      <c r="U699" s="3"/>
    </row>
    <row r="700" spans="1:21" ht="45" x14ac:dyDescent="0.25">
      <c r="A700" s="15" t="str">
        <v>Pocahontas County Senior Citizens, Inc.</v>
      </c>
      <c r="B700" s="15" t="str">
        <v>OAA Title IIIC Nutrition Services</v>
      </c>
      <c r="C700" s="15" t="str">
        <v>Nutrition - Education</v>
      </c>
      <c r="D700" s="15" t="str">
        <v>A fully completed SAEF (the SAEF you completed for the meal service) is 
required.</v>
      </c>
      <c r="E700" s="15" t="str">
        <v>None</v>
      </c>
      <c r="F700" s="15" t="str">
        <v>None</v>
      </c>
      <c r="G700" s="15" t="str">
        <v>Pocahontas</v>
      </c>
      <c r="H700" s="15" t="str">
        <v>*Required - Please Make a Selection*</v>
      </c>
      <c r="I700" s="15" t="str">
        <v>http://www.wvseniorservices.gov/DocumentCenter/ProgramSpecificDocuments/tabid/92/Default.aspx</v>
      </c>
      <c r="U700" s="3"/>
    </row>
    <row r="701" spans="1:21" ht="105" x14ac:dyDescent="0.25">
      <c r="A701" s="15" t="str">
        <v>Raleigh County Commission on Aging</v>
      </c>
      <c r="B701" s="15" t="str">
        <v>LIGHTHOUSE IN-HOME SERVICES (includes LIFE LIGHTHOUSE SERVICES)</v>
      </c>
      <c r="C701" s="15" t="str">
        <v>Personal Care, Food Assistance, Chore or Homemaker Services</v>
      </c>
      <c r="D701" s="15" t="str">
        <v>2+ ADLs via assessment</v>
      </c>
      <c r="E701"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01" s="15" t="str">
        <v>Lighthouse is designed to assist those seniors who have functional needs in their homes, but whose income or assets disqualify them for Medicaid services</v>
      </c>
      <c r="G701" s="15" t="str">
        <v>Raleigh</v>
      </c>
      <c r="H701" s="15" t="str">
        <v>*Required - Please Make a Selection*</v>
      </c>
      <c r="I701" s="15" t="str">
        <v>http://www.wvseniorservices.gov/HelpatHome/Lighthouse/tabid/74/Default.aspx</v>
      </c>
      <c r="U701" s="3"/>
    </row>
    <row r="702" spans="1:21" ht="180" x14ac:dyDescent="0.25">
      <c r="A702" s="15" t="str">
        <v>Raleigh County Commission on Aging</v>
      </c>
      <c r="B702" s="15" t="str">
        <v>OAA Title IIIB Services</v>
      </c>
      <c r="C702" s="15" t="str">
        <v>Adult Day Care</v>
      </c>
      <c r="D702" s="15" t="str">
        <v>Must complete Level 1, Level 2 and Level 3 of the SAEF. Must need “Much Assistance” or “Unable to Perform” in at least two (2) ADL/IADL areas on the SAEF to qualify for services.</v>
      </c>
      <c r="E70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02" s="15" t="str">
        <v>None</v>
      </c>
      <c r="G702" s="15" t="str">
        <v>Raleigh</v>
      </c>
      <c r="H702" s="15" t="str">
        <v>*Required - Please Make a Selection*</v>
      </c>
      <c r="I702" s="15" t="str">
        <v>http://www.wvseniorservices.gov/DocumentCenter/ProgramSpecificDocuments/tabid/92/Default.aspx</v>
      </c>
      <c r="U702" s="3"/>
    </row>
    <row r="703" spans="1:21" ht="75" x14ac:dyDescent="0.25">
      <c r="A703" s="15" t="str">
        <v>Raleigh County Commission on Aging</v>
      </c>
      <c r="B703" s="15" t="str">
        <v>OAA Title IIIB Services</v>
      </c>
      <c r="C703" s="15" t="str">
        <v>Transportation</v>
      </c>
      <c r="D703" s="15" t="str">
        <v>Must complete Level 1 and Level 2 of the SAEF. Must indicate the need for hands on assistance with transportation on the SAEF (Question: “Does the service recipient need hands on assistance with transportation?”, Level 2) to qualify for services.</v>
      </c>
      <c r="E703" s="15" t="str">
        <v>None</v>
      </c>
      <c r="F703" s="15" t="str">
        <v>None</v>
      </c>
      <c r="G703" s="15" t="str">
        <v>Raleigh</v>
      </c>
      <c r="H703" s="15" t="str">
        <v>*Required - Please Make a Selection*</v>
      </c>
      <c r="I703" s="15" t="str">
        <v>http://www.wvseniorservices.gov/DocumentCenter/ProgramSpecificDocuments/tabid/92/Default.aspx</v>
      </c>
      <c r="U703" s="3"/>
    </row>
    <row r="704" spans="1:21" ht="180" x14ac:dyDescent="0.25">
      <c r="A704" s="15" t="str">
        <v>Raleigh County Commission on Aging</v>
      </c>
      <c r="B704" s="15" t="str">
        <v>OAA Title IIIB Services</v>
      </c>
      <c r="C704" s="15" t="str">
        <v>Chore or Homemaker Services</v>
      </c>
      <c r="D704" s="15" t="str">
        <v>Must complete Level 1, Level 2 and Level 3 of the SAEF. Must need “Much Assistance” or “Unable to Perform” on IADL question #6, Heavy Housework on the SAEF to qualify for services.</v>
      </c>
      <c r="E70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04" s="15" t="str">
        <v>None</v>
      </c>
      <c r="G704" s="15" t="str">
        <v>Raleigh</v>
      </c>
      <c r="H704" s="15" t="str">
        <v>*Required - Please Make a Selection*</v>
      </c>
      <c r="I704" s="15" t="str">
        <v>http://www.wvseniorservices.gov/DocumentCenter/ProgramSpecificDocuments/tabid/92/Default.aspx</v>
      </c>
      <c r="U704" s="3"/>
    </row>
    <row r="705" spans="1:21" ht="45" x14ac:dyDescent="0.25">
      <c r="A705" s="15" t="str">
        <v>Raleigh County Commission on Aging</v>
      </c>
      <c r="B705" s="15" t="str">
        <v>OAA Title IIIB Services</v>
      </c>
      <c r="C705" s="15" t="str">
        <v>Group Support Activities</v>
      </c>
      <c r="D705" s="15" t="str">
        <v>A fully completed SAEF (Level 1) is required to enter the service recipient in SAMS. Group client support is entered as a group service in SAMS.</v>
      </c>
      <c r="E705" s="15" t="str">
        <v>None</v>
      </c>
      <c r="F705" s="15" t="str">
        <v>None</v>
      </c>
      <c r="G705" s="15" t="str">
        <v>Raleigh</v>
      </c>
      <c r="H705" s="15" t="str">
        <v>*Required - Please Make a Selection*</v>
      </c>
      <c r="I705" s="15" t="str">
        <v>http://www.wvseniorservices.gov/DocumentCenter/ProgramSpecificDocuments/tabid/92/Default.aspx</v>
      </c>
      <c r="U705" s="3"/>
    </row>
    <row r="706" spans="1:21" ht="180" x14ac:dyDescent="0.25">
      <c r="A706" s="15" t="str">
        <v>Raleigh County Commission on Aging</v>
      </c>
      <c r="B706" s="15" t="str">
        <v>OAA Title IIIB Services</v>
      </c>
      <c r="C706" s="15" t="str">
        <v>Chore or Homemaker Services</v>
      </c>
      <c r="D706" s="15" t="str">
        <v>Must complete Level 1, Level 2 and Level 3 of the SAEF. Must need “Much Assistance” or “Unable to Perform” on IADL question #3, Shopping and/or IADL question #4, Light Housekeeping on the SAEF to qualify for services.</v>
      </c>
      <c r="E70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06" s="15" t="str">
        <v>None</v>
      </c>
      <c r="G706" s="15" t="str">
        <v>Raleigh</v>
      </c>
      <c r="H706" s="15" t="str">
        <v>*Required - Please Make a Selection*</v>
      </c>
      <c r="I706" s="15" t="str">
        <v>http://www.wvseniorservices.gov/DocumentCenter/ProgramSpecificDocuments/tabid/92/Default.aspx</v>
      </c>
      <c r="U706" s="3"/>
    </row>
    <row r="707" spans="1:21" ht="45" x14ac:dyDescent="0.25">
      <c r="A707" s="15" t="str">
        <v>Raleigh County Commission on Aging</v>
      </c>
      <c r="B707" s="15" t="str">
        <v>OAA Title IIIB Services</v>
      </c>
      <c r="C707" s="15" t="str">
        <v>Case Coordination/Management/Person-Centered Planning</v>
      </c>
      <c r="D707" s="15" t="str">
        <v>None</v>
      </c>
      <c r="E707" s="15" t="str">
        <v>None</v>
      </c>
      <c r="F707" s="15" t="str">
        <v>None</v>
      </c>
      <c r="G707" s="15" t="str">
        <v>Raleigh</v>
      </c>
      <c r="H707" s="15" t="str">
        <v>*Required - Please Make a Selection*</v>
      </c>
      <c r="I707" s="15" t="str">
        <v>http://www.wvseniorservices.gov/DocumentCenter/ProgramSpecificDocuments/tabid/92/Default.aspx</v>
      </c>
      <c r="U707" s="3"/>
    </row>
    <row r="708" spans="1:21" ht="45" x14ac:dyDescent="0.25">
      <c r="A708" s="15" t="str">
        <v>Raleigh County Commission on Aging</v>
      </c>
      <c r="B708" s="15" t="str">
        <v>OAA Title IIIB Services</v>
      </c>
      <c r="C708" s="15" t="str">
        <v>Information/Referral</v>
      </c>
      <c r="D708" s="15" t="str">
        <v>None</v>
      </c>
      <c r="E708" s="15" t="str">
        <v>None</v>
      </c>
      <c r="F708" s="15" t="str">
        <v>None</v>
      </c>
      <c r="G708" s="15" t="str">
        <v>Raleigh</v>
      </c>
      <c r="H708" s="15" t="str">
        <v>*Required - Please Make a Selection*</v>
      </c>
      <c r="I708" s="15" t="str">
        <v>http://www.wvseniorservices.gov/DocumentCenter/ProgramSpecificDocuments/tabid/92/Default.aspx</v>
      </c>
      <c r="U708" s="3"/>
    </row>
    <row r="709" spans="1:21" ht="45" x14ac:dyDescent="0.25">
      <c r="A709" s="15" t="str">
        <v>Raleigh County Commission on Aging</v>
      </c>
      <c r="B709" s="15" t="str">
        <v>OAA Title IIIB Services</v>
      </c>
      <c r="C709" s="15" t="str">
        <v>Legal</v>
      </c>
      <c r="D709" s="15" t="str">
        <v>None</v>
      </c>
      <c r="E709" s="15" t="str">
        <v>None</v>
      </c>
      <c r="F709" s="15" t="str">
        <v>None</v>
      </c>
      <c r="G709" s="15" t="str">
        <v>Raleigh</v>
      </c>
      <c r="H709" s="15" t="str">
        <v>*Required - Please Make a Selection*</v>
      </c>
      <c r="I709" s="15" t="str">
        <v>http://www.wvseniorservices.gov/DocumentCenter/ProgramSpecificDocuments/tabid/92/Default.aspx</v>
      </c>
      <c r="U709" s="3"/>
    </row>
    <row r="710" spans="1:21" ht="45" x14ac:dyDescent="0.25">
      <c r="A710" s="15" t="str">
        <v>Raleigh County Commission on Aging</v>
      </c>
      <c r="B710" s="15" t="str">
        <v>OAA Title IIIB Services</v>
      </c>
      <c r="C710" s="15" t="str">
        <v>Information/Referral</v>
      </c>
      <c r="D710" s="15" t="str">
        <v>None</v>
      </c>
      <c r="E710" s="15" t="str">
        <v>None</v>
      </c>
      <c r="F710" s="15" t="str">
        <v>None</v>
      </c>
      <c r="G710" s="15" t="str">
        <v>Raleigh</v>
      </c>
      <c r="H710" s="15" t="str">
        <v>*Required - Please Make a Selection*</v>
      </c>
      <c r="I710" s="15" t="str">
        <v>http://www.wvseniorservices.gov/DocumentCenter/ProgramSpecificDocuments/tabid/92/Default.aspx</v>
      </c>
      <c r="U710" s="3"/>
    </row>
    <row r="711" spans="1:21" ht="180" x14ac:dyDescent="0.25">
      <c r="A711" s="15" t="str">
        <v>Raleigh County Commission on Aging</v>
      </c>
      <c r="B711" s="15" t="str">
        <v>OAA Title IIIB Services</v>
      </c>
      <c r="C711" s="15" t="str">
        <v>Personal Care</v>
      </c>
      <c r="D711" s="15" t="str">
        <v>Must complete Level 1, Level 2 and Level 3 of the SAEF. Must need “Much Assistance” or “Unable to Perform” in at least two (2) areas of ADLs on the SAEF to qualify for services.</v>
      </c>
      <c r="E71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11" s="15" t="str">
        <v>None</v>
      </c>
      <c r="G711" s="15" t="str">
        <v>Raleigh</v>
      </c>
      <c r="H711" s="15" t="str">
        <v>*Required - Please Make a Selection*</v>
      </c>
      <c r="I711" s="15" t="str">
        <v>http://www.wvseniorservices.gov/DocumentCenter/ProgramSpecificDocuments/tabid/92/Default.aspx</v>
      </c>
      <c r="U711" s="3"/>
    </row>
    <row r="712" spans="1:21" ht="45" x14ac:dyDescent="0.25">
      <c r="A712" s="15" t="str">
        <v>Raleigh County Commission on Aging</v>
      </c>
      <c r="B712" s="15" t="str">
        <v>OAA Title IIIB Services</v>
      </c>
      <c r="C712" s="15" t="str">
        <v>Information/Referral</v>
      </c>
      <c r="D712" s="15" t="str">
        <v>None</v>
      </c>
      <c r="E712" s="15" t="str">
        <v>None</v>
      </c>
      <c r="F712" s="15" t="str">
        <v>None</v>
      </c>
      <c r="G712" s="15" t="str">
        <v>Raleigh</v>
      </c>
      <c r="H712" s="15" t="str">
        <v>*Required - Please Make a Selection*</v>
      </c>
      <c r="I712" s="15" t="str">
        <v>http://www.wvseniorservices.gov/DocumentCenter/ProgramSpecificDocuments/tabid/92/Default.aspx</v>
      </c>
      <c r="U712" s="3"/>
    </row>
    <row r="713" spans="1:21" ht="45" x14ac:dyDescent="0.25">
      <c r="A713" s="15" t="str">
        <v>Raleigh County Commission on Aging</v>
      </c>
      <c r="B713" s="15" t="str">
        <v>OAA Title IIIB Services</v>
      </c>
      <c r="C713" s="15" t="str">
        <v>Transportation</v>
      </c>
      <c r="D713" s="15" t="str">
        <v>Must complete Level 1 of the SAEF</v>
      </c>
      <c r="E713" s="15" t="str">
        <v>None</v>
      </c>
      <c r="F713" s="15" t="str">
        <v>None</v>
      </c>
      <c r="G713" s="15" t="str">
        <v>Raleigh</v>
      </c>
      <c r="H713" s="15" t="str">
        <v>*Required - Please Make a Selection*</v>
      </c>
      <c r="I713" s="15" t="str">
        <v>http://www.wvseniorservices.gov/DocumentCenter/ProgramSpecificDocuments/tabid/92/Default.aspx</v>
      </c>
      <c r="U713" s="3"/>
    </row>
    <row r="714" spans="1:21" ht="150" x14ac:dyDescent="0.25">
      <c r="A714" s="15" t="str">
        <v>Raleigh County Commission on Aging</v>
      </c>
      <c r="B714" s="15" t="str">
        <v>OAA Title IIIC Nutrition Services</v>
      </c>
      <c r="C714" s="15" t="str">
        <v>Nutrition - Congregate Meals</v>
      </c>
      <c r="D71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1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14" s="15" t="str">
        <v>None</v>
      </c>
      <c r="G714" s="15" t="str">
        <v>Raleigh</v>
      </c>
      <c r="H714" s="15" t="str">
        <v>*Required - Please Make a Selection*</v>
      </c>
      <c r="I714" s="15" t="str">
        <v>http://www.wvseniorservices.gov/DocumentCenter/ProgramSpecificDocuments/tabid/92/Default.aspx</v>
      </c>
      <c r="U714" s="3"/>
    </row>
    <row r="715" spans="1:21" ht="360" x14ac:dyDescent="0.25">
      <c r="A715" s="15" t="str">
        <v>Raleigh County Commission on Aging</v>
      </c>
      <c r="B715" s="15" t="str">
        <v>OAA Title IIIC Nutrition Services</v>
      </c>
      <c r="C715" s="15" t="str">
        <v>Nutrition - Home Delivered Meals</v>
      </c>
      <c r="D71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1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15" s="15" t="str">
        <v>None</v>
      </c>
      <c r="G715" s="15" t="str">
        <v>Raleigh</v>
      </c>
      <c r="H715" s="15" t="str">
        <v>*Required - Please Make a Selection*</v>
      </c>
      <c r="I715" s="15" t="str">
        <v>http://www.wvseniorservices.gov/DocumentCenter/ProgramSpecificDocuments/tabid/92/Default.aspx</v>
      </c>
      <c r="U715" s="3"/>
    </row>
    <row r="716" spans="1:21" ht="45" x14ac:dyDescent="0.25">
      <c r="A716" s="15" t="str">
        <v>Raleigh County Commission on Aging</v>
      </c>
      <c r="B716" s="15" t="str">
        <v>OAA Title IIIC Nutrition Services</v>
      </c>
      <c r="C716" s="15" t="str">
        <v>Nutrition - Education</v>
      </c>
      <c r="D716" s="15" t="str">
        <v>A fully completed SAEF (the SAEF you completed for the meal service) is 
required.</v>
      </c>
      <c r="E716" s="15" t="str">
        <v>None</v>
      </c>
      <c r="F716" s="15" t="str">
        <v>None</v>
      </c>
      <c r="G716" s="15" t="str">
        <v>Raleigh</v>
      </c>
      <c r="H716" s="15" t="str">
        <v>*Required - Please Make a Selection*</v>
      </c>
      <c r="I716" s="15" t="str">
        <v>http://www.wvseniorservices.gov/DocumentCenter/ProgramSpecificDocuments/tabid/92/Default.aspx</v>
      </c>
      <c r="U716" s="3"/>
    </row>
    <row r="717" spans="1:21" ht="60" x14ac:dyDescent="0.25">
      <c r="A717" s="15" t="str">
        <v>Raleigh County Commission on Aging</v>
      </c>
      <c r="B717" s="15" t="str">
        <v>OAA Title IIID Evidence-Based Disease Prevention and Health Promotion Services</v>
      </c>
      <c r="C717" s="15" t="str">
        <v>Group Physical Activity (Bingocize/Drums Alive/Tai Chi/Walk with Ease)</v>
      </c>
      <c r="D717" s="15" t="str">
        <v>Must complete Level 1 of the SAEF</v>
      </c>
      <c r="E717" s="15" t="str">
        <v>None</v>
      </c>
      <c r="F717" s="15" t="str">
        <v>None</v>
      </c>
      <c r="G717" s="15" t="str">
        <v>Raleigh</v>
      </c>
      <c r="H717" s="15" t="str">
        <v>*Required - Please Make a Selection*</v>
      </c>
      <c r="I717" s="15" t="str">
        <v>http://www.wvseniorservices.gov/DocumentCenter/ProgramSpecificDocuments/tabid/92/Default.aspx</v>
      </c>
      <c r="U717" s="3"/>
    </row>
    <row r="718" spans="1:21" ht="105" x14ac:dyDescent="0.25">
      <c r="A718" s="15" t="str">
        <v>Summers County Council on Aging</v>
      </c>
      <c r="B718" s="15" t="str">
        <v>LIGHTHOUSE IN-HOME SERVICES (includes LIFE LIGHTHOUSE SERVICES)</v>
      </c>
      <c r="C718" s="15" t="str">
        <v>Personal Care, Food Assistance, Chore or Homemaker Services</v>
      </c>
      <c r="D718" s="15" t="str">
        <v>2+ ADLs via assessment</v>
      </c>
      <c r="E71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18" s="15" t="str">
        <v>Lighthouse is designed to assist those seniors who have functional needs in their homes, but whose income or assets disqualify them for Medicaid services</v>
      </c>
      <c r="G718" s="15" t="str">
        <v>Summers</v>
      </c>
      <c r="H718" s="15" t="str">
        <v>*Required - Please Make a Selection*</v>
      </c>
      <c r="I718" s="15" t="str">
        <v>http://www.wvseniorservices.gov/HelpatHome/Lighthouse/tabid/74/Default.aspx</v>
      </c>
      <c r="U718" s="3"/>
    </row>
    <row r="719" spans="1:21" ht="180" x14ac:dyDescent="0.25">
      <c r="A719" s="15" t="str">
        <v>Summers County Council on Aging</v>
      </c>
      <c r="B719" s="15" t="str">
        <v>OAA Title IIIB Services</v>
      </c>
      <c r="C719" s="15" t="str">
        <v>Adult Day Care</v>
      </c>
      <c r="D719" s="15" t="str">
        <v>Must complete Level 1, Level 2 and Level 3 of the SAEF. Must need “Much Assistance” or “Unable to Perform” in at least two (2) ADL/IADL areas on the SAEF to qualify for services.</v>
      </c>
      <c r="E71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19" s="15" t="str">
        <v>None</v>
      </c>
      <c r="G719" s="15" t="str">
        <v>Summers</v>
      </c>
      <c r="H719" s="15" t="str">
        <v>*Required - Please Make a Selection*</v>
      </c>
      <c r="I719" s="15" t="str">
        <v>http://www.wvseniorservices.gov/DocumentCenter/ProgramSpecificDocuments/tabid/92/Default.aspx</v>
      </c>
      <c r="U719" s="3"/>
    </row>
    <row r="720" spans="1:21" ht="75" x14ac:dyDescent="0.25">
      <c r="A720" s="15" t="str">
        <v>Summers County Council on Aging</v>
      </c>
      <c r="B720" s="15" t="str">
        <v>OAA Title IIIB Services</v>
      </c>
      <c r="C720" s="15" t="str">
        <v>Transportation</v>
      </c>
      <c r="D720" s="15" t="str">
        <v>Must complete Level 1 and Level 2 of the SAEF. Must indicate the need for hands on assistance with transportation on the SAEF (Question: “Does the service recipient need hands on assistance with transportation?”, Level 2) to qualify for services.</v>
      </c>
      <c r="E720" s="15" t="str">
        <v>None</v>
      </c>
      <c r="F720" s="15" t="str">
        <v>None</v>
      </c>
      <c r="G720" s="15" t="str">
        <v>Summers</v>
      </c>
      <c r="H720" s="15" t="str">
        <v>*Required - Please Make a Selection*</v>
      </c>
      <c r="I720" s="15" t="str">
        <v>http://www.wvseniorservices.gov/DocumentCenter/ProgramSpecificDocuments/tabid/92/Default.aspx</v>
      </c>
      <c r="U720" s="3"/>
    </row>
    <row r="721" spans="1:21" ht="180" x14ac:dyDescent="0.25">
      <c r="A721" s="15" t="str">
        <v>Summers County Council on Aging</v>
      </c>
      <c r="B721" s="15" t="str">
        <v>OAA Title IIIB Services</v>
      </c>
      <c r="C721" s="15" t="str">
        <v>Chore or Homemaker Services</v>
      </c>
      <c r="D721" s="15" t="str">
        <v>Must complete Level 1, Level 2 and Level 3 of the SAEF. Must need “Much Assistance” or “Unable to Perform” on IADL question #6, Heavy Housework on the SAEF to qualify for services.</v>
      </c>
      <c r="E72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21" s="15" t="str">
        <v>None</v>
      </c>
      <c r="G721" s="15" t="str">
        <v>Summers</v>
      </c>
      <c r="H721" s="15" t="str">
        <v>*Required - Please Make a Selection*</v>
      </c>
      <c r="I721" s="15" t="str">
        <v>http://www.wvseniorservices.gov/DocumentCenter/ProgramSpecificDocuments/tabid/92/Default.aspx</v>
      </c>
      <c r="U721" s="3"/>
    </row>
    <row r="722" spans="1:21" ht="45" x14ac:dyDescent="0.25">
      <c r="A722" s="15" t="str">
        <v>Summers County Council on Aging</v>
      </c>
      <c r="B722" s="15" t="str">
        <v>OAA Title IIIB Services</v>
      </c>
      <c r="C722" s="15" t="str">
        <v>Group Support Activities</v>
      </c>
      <c r="D722" s="15" t="str">
        <v>A fully completed SAEF (Level 1) is required to enter the service recipient in SAMS. Group client support is entered as a group service in SAMS.</v>
      </c>
      <c r="E722" s="15" t="str">
        <v>None</v>
      </c>
      <c r="F722" s="15" t="str">
        <v>None</v>
      </c>
      <c r="G722" s="15" t="str">
        <v>Summers</v>
      </c>
      <c r="H722" s="15" t="str">
        <v>*Required - Please Make a Selection*</v>
      </c>
      <c r="I722" s="15" t="str">
        <v>http://www.wvseniorservices.gov/DocumentCenter/ProgramSpecificDocuments/tabid/92/Default.aspx</v>
      </c>
      <c r="U722" s="3"/>
    </row>
    <row r="723" spans="1:21" ht="180" x14ac:dyDescent="0.25">
      <c r="A723" s="15" t="str">
        <v>Summers County Council on Aging</v>
      </c>
      <c r="B723" s="15" t="str">
        <v>OAA Title IIIB Services</v>
      </c>
      <c r="C723" s="15" t="str">
        <v>Chore or Homemaker Services</v>
      </c>
      <c r="D723" s="15" t="str">
        <v>Must complete Level 1, Level 2 and Level 3 of the SAEF. Must need “Much Assistance” or “Unable to Perform” on IADL question #3, Shopping and/or IADL question #4, Light Housekeeping on the SAEF to qualify for services.</v>
      </c>
      <c r="E72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23" s="15" t="str">
        <v>None</v>
      </c>
      <c r="G723" s="15" t="str">
        <v>Summers</v>
      </c>
      <c r="H723" s="15" t="str">
        <v>*Required - Please Make a Selection*</v>
      </c>
      <c r="I723" s="15" t="str">
        <v>http://www.wvseniorservices.gov/DocumentCenter/ProgramSpecificDocuments/tabid/92/Default.aspx</v>
      </c>
      <c r="U723" s="3"/>
    </row>
    <row r="724" spans="1:21" ht="45" x14ac:dyDescent="0.25">
      <c r="A724" s="15" t="str">
        <v>Summers County Council on Aging</v>
      </c>
      <c r="B724" s="15" t="str">
        <v>OAA Title IIIB Services</v>
      </c>
      <c r="C724" s="15" t="str">
        <v>Case Coordination/Management/Person-Centered Planning</v>
      </c>
      <c r="D724" s="15" t="str">
        <v>None</v>
      </c>
      <c r="E724" s="15" t="str">
        <v>None</v>
      </c>
      <c r="F724" s="15" t="str">
        <v>None</v>
      </c>
      <c r="G724" s="15" t="str">
        <v>Summers</v>
      </c>
      <c r="H724" s="15" t="str">
        <v>*Required - Please Make a Selection*</v>
      </c>
      <c r="I724" s="15" t="str">
        <v>http://www.wvseniorservices.gov/DocumentCenter/ProgramSpecificDocuments/tabid/92/Default.aspx</v>
      </c>
      <c r="U724" s="3"/>
    </row>
    <row r="725" spans="1:21" ht="45" x14ac:dyDescent="0.25">
      <c r="A725" s="15" t="str">
        <v>Summers County Council on Aging</v>
      </c>
      <c r="B725" s="15" t="str">
        <v>OAA Title IIIB Services</v>
      </c>
      <c r="C725" s="15" t="str">
        <v>Information/Referral</v>
      </c>
      <c r="D725" s="15" t="str">
        <v>None</v>
      </c>
      <c r="E725" s="15" t="str">
        <v>None</v>
      </c>
      <c r="F725" s="15" t="str">
        <v>None</v>
      </c>
      <c r="G725" s="15" t="str">
        <v>Summers</v>
      </c>
      <c r="H725" s="15" t="str">
        <v>*Required - Please Make a Selection*</v>
      </c>
      <c r="I725" s="15" t="str">
        <v>http://www.wvseniorservices.gov/DocumentCenter/ProgramSpecificDocuments/tabid/92/Default.aspx</v>
      </c>
      <c r="U725" s="3"/>
    </row>
    <row r="726" spans="1:21" ht="45" x14ac:dyDescent="0.25">
      <c r="A726" s="15" t="str">
        <v>Summers County Council on Aging</v>
      </c>
      <c r="B726" s="15" t="str">
        <v>OAA Title IIIB Services</v>
      </c>
      <c r="C726" s="15" t="str">
        <v>Legal</v>
      </c>
      <c r="D726" s="15" t="str">
        <v>None</v>
      </c>
      <c r="E726" s="15" t="str">
        <v>None</v>
      </c>
      <c r="F726" s="15" t="str">
        <v>None</v>
      </c>
      <c r="G726" s="15" t="str">
        <v>Summers</v>
      </c>
      <c r="H726" s="15" t="str">
        <v>*Required - Please Make a Selection*</v>
      </c>
      <c r="I726" s="15" t="str">
        <v>http://www.wvseniorservices.gov/DocumentCenter/ProgramSpecificDocuments/tabid/92/Default.aspx</v>
      </c>
      <c r="U726" s="3"/>
    </row>
    <row r="727" spans="1:21" ht="45" x14ac:dyDescent="0.25">
      <c r="A727" s="15" t="str">
        <v>Summers County Council on Aging</v>
      </c>
      <c r="B727" s="15" t="str">
        <v>OAA Title IIIB Services</v>
      </c>
      <c r="C727" s="15" t="str">
        <v>Information/Referral</v>
      </c>
      <c r="D727" s="15" t="str">
        <v>None</v>
      </c>
      <c r="E727" s="15" t="str">
        <v>None</v>
      </c>
      <c r="F727" s="15" t="str">
        <v>None</v>
      </c>
      <c r="G727" s="15" t="str">
        <v>Summers</v>
      </c>
      <c r="H727" s="15" t="str">
        <v>*Required - Please Make a Selection*</v>
      </c>
      <c r="I727" s="15" t="str">
        <v>http://www.wvseniorservices.gov/DocumentCenter/ProgramSpecificDocuments/tabid/92/Default.aspx</v>
      </c>
      <c r="U727" s="3"/>
    </row>
    <row r="728" spans="1:21" ht="180" x14ac:dyDescent="0.25">
      <c r="A728" s="15" t="str">
        <v>Summers County Council on Aging</v>
      </c>
      <c r="B728" s="15" t="str">
        <v>OAA Title IIIB Services</v>
      </c>
      <c r="C728" s="15" t="str">
        <v>Personal Care</v>
      </c>
      <c r="D728" s="15" t="str">
        <v>Must complete Level 1, Level 2 and Level 3 of the SAEF. Must need “Much Assistance” or “Unable to Perform” in at least two (2) areas of ADLs on the SAEF to qualify for services.</v>
      </c>
      <c r="E72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28" s="15" t="str">
        <v>None</v>
      </c>
      <c r="G728" s="15" t="str">
        <v>Summers</v>
      </c>
      <c r="H728" s="15" t="str">
        <v>*Required - Please Make a Selection*</v>
      </c>
      <c r="I728" s="15" t="str">
        <v>http://www.wvseniorservices.gov/DocumentCenter/ProgramSpecificDocuments/tabid/92/Default.aspx</v>
      </c>
      <c r="U728" s="3"/>
    </row>
    <row r="729" spans="1:21" ht="45" x14ac:dyDescent="0.25">
      <c r="A729" s="15" t="str">
        <v>Summers County Council on Aging</v>
      </c>
      <c r="B729" s="15" t="str">
        <v>OAA Title IIIB Services</v>
      </c>
      <c r="C729" s="15" t="str">
        <v>Information/Referral</v>
      </c>
      <c r="D729" s="15" t="str">
        <v>None</v>
      </c>
      <c r="E729" s="15" t="str">
        <v>None</v>
      </c>
      <c r="F729" s="15" t="str">
        <v>None</v>
      </c>
      <c r="G729" s="15" t="str">
        <v>Summers</v>
      </c>
      <c r="H729" s="15" t="str">
        <v>*Required - Please Make a Selection*</v>
      </c>
      <c r="I729" s="15" t="str">
        <v>http://www.wvseniorservices.gov/DocumentCenter/ProgramSpecificDocuments/tabid/92/Default.aspx</v>
      </c>
      <c r="U729" s="3"/>
    </row>
    <row r="730" spans="1:21" ht="45" x14ac:dyDescent="0.25">
      <c r="A730" s="15" t="str">
        <v>Summers County Council on Aging</v>
      </c>
      <c r="B730" s="15" t="str">
        <v>OAA Title IIIB Services</v>
      </c>
      <c r="C730" s="15" t="str">
        <v>Transportation</v>
      </c>
      <c r="D730" s="15" t="str">
        <v>Must complete Level 1 of the SAEF</v>
      </c>
      <c r="E730" s="15" t="str">
        <v>None</v>
      </c>
      <c r="F730" s="15" t="str">
        <v>None</v>
      </c>
      <c r="G730" s="15" t="str">
        <v>Summers</v>
      </c>
      <c r="H730" s="15" t="str">
        <v>*Required - Please Make a Selection*</v>
      </c>
      <c r="I730" s="15" t="str">
        <v>http://www.wvseniorservices.gov/DocumentCenter/ProgramSpecificDocuments/tabid/92/Default.aspx</v>
      </c>
      <c r="U730" s="3"/>
    </row>
    <row r="731" spans="1:21" ht="150" x14ac:dyDescent="0.25">
      <c r="A731" s="15" t="str">
        <v>Summers County Council on Aging</v>
      </c>
      <c r="B731" s="15" t="str">
        <v>OAA Title IIIC Nutrition Services</v>
      </c>
      <c r="C731" s="15" t="str">
        <v>Nutrition - Congregate Meals</v>
      </c>
      <c r="D73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3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31" s="15" t="str">
        <v>None</v>
      </c>
      <c r="G731" s="15" t="str">
        <v>Summers</v>
      </c>
      <c r="H731" s="15" t="str">
        <v>*Required - Please Make a Selection*</v>
      </c>
      <c r="I731" s="15" t="str">
        <v>http://www.wvseniorservices.gov/DocumentCenter/ProgramSpecificDocuments/tabid/92/Default.aspx</v>
      </c>
      <c r="U731" s="3"/>
    </row>
    <row r="732" spans="1:21" ht="360" x14ac:dyDescent="0.25">
      <c r="A732" s="15" t="str">
        <v>Summers County Council on Aging</v>
      </c>
      <c r="B732" s="15" t="str">
        <v>OAA Title IIIC Nutrition Services</v>
      </c>
      <c r="C732" s="15" t="str">
        <v>Nutrition - Home Delivered Meals</v>
      </c>
      <c r="D73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3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32" s="15" t="str">
        <v>None</v>
      </c>
      <c r="G732" s="15" t="str">
        <v>Summers</v>
      </c>
      <c r="H732" s="15" t="str">
        <v>*Required - Please Make a Selection*</v>
      </c>
      <c r="I732" s="15" t="str">
        <v>http://www.wvseniorservices.gov/DocumentCenter/ProgramSpecificDocuments/tabid/92/Default.aspx</v>
      </c>
      <c r="U732" s="3"/>
    </row>
    <row r="733" spans="1:21" ht="45" x14ac:dyDescent="0.25">
      <c r="A733" s="15" t="str">
        <v>Summers County Council on Aging</v>
      </c>
      <c r="B733" s="15" t="str">
        <v>OAA Title IIIC Nutrition Services</v>
      </c>
      <c r="C733" s="15" t="str">
        <v>Nutrition - Education</v>
      </c>
      <c r="D733" s="15" t="str">
        <v>A fully completed SAEF (the SAEF you completed for the meal service) is 
required.</v>
      </c>
      <c r="E733" s="15" t="str">
        <v>None</v>
      </c>
      <c r="F733" s="15" t="str">
        <v>None</v>
      </c>
      <c r="G733" s="15" t="str">
        <v>Summers</v>
      </c>
      <c r="H733" s="15" t="str">
        <v>*Required - Please Make a Selection*</v>
      </c>
      <c r="I733" s="15" t="str">
        <v>http://www.wvseniorservices.gov/DocumentCenter/ProgramSpecificDocuments/tabid/92/Default.aspx</v>
      </c>
      <c r="U733" s="3"/>
    </row>
    <row r="734" spans="1:21" ht="60" x14ac:dyDescent="0.25">
      <c r="A734" s="15" t="str">
        <v>Summers County Council on Aging</v>
      </c>
      <c r="B734" s="15" t="str">
        <v>OAA Title IIID Evidence-Based Disease Prevention and Health Promotion Services</v>
      </c>
      <c r="C734" s="15" t="str">
        <v>Group Physical Activity (Bingocize/Drums Alive/Tai Chi/Walk with Ease)</v>
      </c>
      <c r="D734" s="15" t="str">
        <v>Must complete Level 1 of the SAEF</v>
      </c>
      <c r="E734" s="15" t="str">
        <v>None</v>
      </c>
      <c r="F734" s="15" t="str">
        <v>None</v>
      </c>
      <c r="G734" s="15" t="str">
        <v>Summers</v>
      </c>
      <c r="H734" s="15" t="str">
        <v>*Required - Please Make a Selection*</v>
      </c>
      <c r="I734" s="15" t="str">
        <v>http://www.wvseniorservices.gov/DocumentCenter/ProgramSpecificDocuments/tabid/92/Default.aspx</v>
      </c>
      <c r="U734" s="3"/>
    </row>
    <row r="735" spans="1:21" ht="105" x14ac:dyDescent="0.25">
      <c r="A735" s="15" t="str">
        <v>Webster County Senior Citizens</v>
      </c>
      <c r="B735" s="15" t="str">
        <v>LIGHTHOUSE IN-HOME SERVICES (includes LIFE LIGHTHOUSE SERVICES)</v>
      </c>
      <c r="C735" s="15" t="str">
        <v>Personal Care, Food Assistance, Chore or Homemaker Services</v>
      </c>
      <c r="D735" s="15" t="str">
        <v>2+ ADLs via assessment</v>
      </c>
      <c r="E73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35" s="15" t="str">
        <v>Lighthouse is designed to assist those seniors who have functional needs in their homes, but whose income or assets disqualify them for Medicaid services</v>
      </c>
      <c r="G735" s="15" t="str">
        <v>Webster</v>
      </c>
      <c r="H735" s="15" t="str">
        <v>*Required - Please Make a Selection*</v>
      </c>
      <c r="I735" s="15" t="str">
        <v>http://www.wvseniorservices.gov/HelpatHome/Lighthouse/tabid/74/Default.aspx</v>
      </c>
      <c r="U735" s="3"/>
    </row>
    <row r="736" spans="1:21" ht="180" x14ac:dyDescent="0.25">
      <c r="A736" s="15" t="str">
        <v>Webster County Senior Citizens</v>
      </c>
      <c r="B736" s="15" t="str">
        <v>OAA Title IIIB Services</v>
      </c>
      <c r="C736" s="15" t="str">
        <v>Adult Day Care</v>
      </c>
      <c r="D736" s="15" t="str">
        <v>Must complete Level 1, Level 2 and Level 3 of the SAEF. Must need “Much Assistance” or “Unable to Perform” in at least two (2) ADL/IADL areas on the SAEF to qualify for services.</v>
      </c>
      <c r="E73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36" s="15" t="str">
        <v>None</v>
      </c>
      <c r="G736" s="15" t="str">
        <v>Webster</v>
      </c>
      <c r="H736" s="15" t="str">
        <v>*Required - Please Make a Selection*</v>
      </c>
      <c r="I736" s="15" t="str">
        <v>http://www.wvseniorservices.gov/DocumentCenter/ProgramSpecificDocuments/tabid/92/Default.aspx</v>
      </c>
      <c r="U736" s="3"/>
    </row>
    <row r="737" spans="1:21" ht="75" x14ac:dyDescent="0.25">
      <c r="A737" s="15" t="str">
        <v>Webster County Senior Citizens</v>
      </c>
      <c r="B737" s="15" t="str">
        <v>OAA Title IIIB Services</v>
      </c>
      <c r="C737" s="15" t="str">
        <v>Transportation</v>
      </c>
      <c r="D737" s="15" t="str">
        <v>Must complete Level 1 and Level 2 of the SAEF. Must indicate the need for hands on assistance with transportation on the SAEF (Question: “Does the service recipient need hands on assistance with transportation?”, Level 2) to qualify for services.</v>
      </c>
      <c r="E737" s="15" t="str">
        <v>None</v>
      </c>
      <c r="F737" s="15" t="str">
        <v>None</v>
      </c>
      <c r="G737" s="15" t="str">
        <v>Webster</v>
      </c>
      <c r="H737" s="15" t="str">
        <v>*Required - Please Make a Selection*</v>
      </c>
      <c r="I737" s="15" t="str">
        <v>http://www.wvseniorservices.gov/DocumentCenter/ProgramSpecificDocuments/tabid/92/Default.aspx</v>
      </c>
      <c r="U737" s="3"/>
    </row>
    <row r="738" spans="1:21" ht="180" x14ac:dyDescent="0.25">
      <c r="A738" s="15" t="str">
        <v>Webster County Senior Citizens</v>
      </c>
      <c r="B738" s="15" t="str">
        <v>OAA Title IIIB Services</v>
      </c>
      <c r="C738" s="15" t="str">
        <v>Chore or Homemaker Services</v>
      </c>
      <c r="D738" s="15" t="str">
        <v>Must complete Level 1, Level 2 and Level 3 of the SAEF. Must need “Much Assistance” or “Unable to Perform” on IADL question #6, Heavy Housework on the SAEF to qualify for services.</v>
      </c>
      <c r="E73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38" s="15" t="str">
        <v>None</v>
      </c>
      <c r="G738" s="15" t="str">
        <v>Webster</v>
      </c>
      <c r="H738" s="15" t="str">
        <v>*Required - Please Make a Selection*</v>
      </c>
      <c r="I738" s="15" t="str">
        <v>http://www.wvseniorservices.gov/DocumentCenter/ProgramSpecificDocuments/tabid/92/Default.aspx</v>
      </c>
      <c r="U738" s="3"/>
    </row>
    <row r="739" spans="1:21" ht="45" x14ac:dyDescent="0.25">
      <c r="A739" s="15" t="str">
        <v>Webster County Senior Citizens</v>
      </c>
      <c r="B739" s="15" t="str">
        <v>OAA Title IIIB Services</v>
      </c>
      <c r="C739" s="15" t="str">
        <v>Group Support Activities</v>
      </c>
      <c r="D739" s="15" t="str">
        <v>A fully completed SAEF (Level 1) is required to enter the service recipient in SAMS. Group client support is entered as a group service in SAMS.</v>
      </c>
      <c r="E739" s="15" t="str">
        <v>None</v>
      </c>
      <c r="F739" s="15" t="str">
        <v>None</v>
      </c>
      <c r="G739" s="15" t="str">
        <v>Webster</v>
      </c>
      <c r="H739" s="15" t="str">
        <v>*Required - Please Make a Selection*</v>
      </c>
      <c r="I739" s="15" t="str">
        <v>http://www.wvseniorservices.gov/DocumentCenter/ProgramSpecificDocuments/tabid/92/Default.aspx</v>
      </c>
      <c r="U739" s="3"/>
    </row>
    <row r="740" spans="1:21" ht="180" x14ac:dyDescent="0.25">
      <c r="A740" s="15" t="str">
        <v>Webster County Senior Citizens</v>
      </c>
      <c r="B740" s="15" t="str">
        <v>OAA Title IIIB Services</v>
      </c>
      <c r="C740" s="15" t="str">
        <v>Chore or Homemaker Services</v>
      </c>
      <c r="D740" s="15" t="str">
        <v>Must complete Level 1, Level 2 and Level 3 of the SAEF. Must need “Much Assistance” or “Unable to Perform” on IADL question #3, Shopping and/or IADL question #4, Light Housekeeping on the SAEF to qualify for services.</v>
      </c>
      <c r="E74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40" s="15" t="str">
        <v>None</v>
      </c>
      <c r="G740" s="15" t="str">
        <v>Webster</v>
      </c>
      <c r="H740" s="15" t="str">
        <v>*Required - Please Make a Selection*</v>
      </c>
      <c r="I740" s="15" t="str">
        <v>http://www.wvseniorservices.gov/DocumentCenter/ProgramSpecificDocuments/tabid/92/Default.aspx</v>
      </c>
      <c r="U740" s="3"/>
    </row>
    <row r="741" spans="1:21" ht="45" x14ac:dyDescent="0.25">
      <c r="A741" s="15" t="str">
        <v>Webster County Senior Citizens</v>
      </c>
      <c r="B741" s="15" t="str">
        <v>OAA Title IIIB Services</v>
      </c>
      <c r="C741" s="15" t="str">
        <v>Case Coordination/Management/Person-Centered Planning</v>
      </c>
      <c r="D741" s="15" t="str">
        <v>None</v>
      </c>
      <c r="E741" s="15" t="str">
        <v>None</v>
      </c>
      <c r="F741" s="15" t="str">
        <v>None</v>
      </c>
      <c r="G741" s="15" t="str">
        <v>Webster</v>
      </c>
      <c r="H741" s="15" t="str">
        <v>*Required - Please Make a Selection*</v>
      </c>
      <c r="I741" s="15" t="str">
        <v>http://www.wvseniorservices.gov/DocumentCenter/ProgramSpecificDocuments/tabid/92/Default.aspx</v>
      </c>
      <c r="U741" s="3"/>
    </row>
    <row r="742" spans="1:21" ht="45" x14ac:dyDescent="0.25">
      <c r="A742" s="15" t="str">
        <v>Webster County Senior Citizens</v>
      </c>
      <c r="B742" s="15" t="str">
        <v>OAA Title IIIB Services</v>
      </c>
      <c r="C742" s="15" t="str">
        <v>Information/Referral</v>
      </c>
      <c r="D742" s="15" t="str">
        <v>None</v>
      </c>
      <c r="E742" s="15" t="str">
        <v>None</v>
      </c>
      <c r="F742" s="15" t="str">
        <v>None</v>
      </c>
      <c r="G742" s="15" t="str">
        <v>Webster</v>
      </c>
      <c r="H742" s="15" t="str">
        <v>*Required - Please Make a Selection*</v>
      </c>
      <c r="I742" s="15" t="str">
        <v>http://www.wvseniorservices.gov/DocumentCenter/ProgramSpecificDocuments/tabid/92/Default.aspx</v>
      </c>
      <c r="U742" s="3"/>
    </row>
    <row r="743" spans="1:21" ht="45" x14ac:dyDescent="0.25">
      <c r="A743" s="15" t="str">
        <v>Webster County Senior Citizens</v>
      </c>
      <c r="B743" s="15" t="str">
        <v>OAA Title IIIB Services</v>
      </c>
      <c r="C743" s="15" t="str">
        <v>Legal</v>
      </c>
      <c r="D743" s="15" t="str">
        <v>None</v>
      </c>
      <c r="E743" s="15" t="str">
        <v>None</v>
      </c>
      <c r="F743" s="15" t="str">
        <v>None</v>
      </c>
      <c r="G743" s="15" t="str">
        <v>Webster</v>
      </c>
      <c r="H743" s="15" t="str">
        <v>*Required - Please Make a Selection*</v>
      </c>
      <c r="I743" s="15" t="str">
        <v>http://www.wvseniorservices.gov/DocumentCenter/ProgramSpecificDocuments/tabid/92/Default.aspx</v>
      </c>
      <c r="U743" s="3"/>
    </row>
    <row r="744" spans="1:21" ht="45" x14ac:dyDescent="0.25">
      <c r="A744" s="15" t="str">
        <v>Webster County Senior Citizens</v>
      </c>
      <c r="B744" s="15" t="str">
        <v>OAA Title IIIB Services</v>
      </c>
      <c r="C744" s="15" t="str">
        <v>Information/Referral</v>
      </c>
      <c r="D744" s="15" t="str">
        <v>None</v>
      </c>
      <c r="E744" s="15" t="str">
        <v>None</v>
      </c>
      <c r="F744" s="15" t="str">
        <v>None</v>
      </c>
      <c r="G744" s="15" t="str">
        <v>Webster</v>
      </c>
      <c r="H744" s="15" t="str">
        <v>*Required - Please Make a Selection*</v>
      </c>
      <c r="I744" s="15" t="str">
        <v>http://www.wvseniorservices.gov/DocumentCenter/ProgramSpecificDocuments/tabid/92/Default.aspx</v>
      </c>
      <c r="U744" s="3"/>
    </row>
    <row r="745" spans="1:21" ht="180" x14ac:dyDescent="0.25">
      <c r="A745" s="15" t="str">
        <v>Webster County Senior Citizens</v>
      </c>
      <c r="B745" s="15" t="str">
        <v>OAA Title IIIB Services</v>
      </c>
      <c r="C745" s="15" t="str">
        <v>Personal Care</v>
      </c>
      <c r="D745" s="15" t="str">
        <v>Must complete Level 1, Level 2 and Level 3 of the SAEF. Must need “Much Assistance” or “Unable to Perform” in at least two (2) areas of ADLs on the SAEF to qualify for services.</v>
      </c>
      <c r="E74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45" s="15" t="str">
        <v>None</v>
      </c>
      <c r="G745" s="15" t="str">
        <v>Webster</v>
      </c>
      <c r="H745" s="15" t="str">
        <v>*Required - Please Make a Selection*</v>
      </c>
      <c r="I745" s="15" t="str">
        <v>http://www.wvseniorservices.gov/DocumentCenter/ProgramSpecificDocuments/tabid/92/Default.aspx</v>
      </c>
      <c r="U745" s="3"/>
    </row>
    <row r="746" spans="1:21" ht="45" x14ac:dyDescent="0.25">
      <c r="A746" s="15" t="str">
        <v>Webster County Senior Citizens</v>
      </c>
      <c r="B746" s="15" t="str">
        <v>OAA Title IIIB Services</v>
      </c>
      <c r="C746" s="15" t="str">
        <v>Information/Referral</v>
      </c>
      <c r="D746" s="15" t="str">
        <v>None</v>
      </c>
      <c r="E746" s="15" t="str">
        <v>None</v>
      </c>
      <c r="F746" s="15" t="str">
        <v>None</v>
      </c>
      <c r="G746" s="15" t="str">
        <v>Webster</v>
      </c>
      <c r="H746" s="15" t="str">
        <v>*Required - Please Make a Selection*</v>
      </c>
      <c r="I746" s="15" t="str">
        <v>http://www.wvseniorservices.gov/DocumentCenter/ProgramSpecificDocuments/tabid/92/Default.aspx</v>
      </c>
      <c r="U746" s="3"/>
    </row>
    <row r="747" spans="1:21" ht="45" x14ac:dyDescent="0.25">
      <c r="A747" s="15" t="str">
        <v>Webster County Senior Citizens</v>
      </c>
      <c r="B747" s="15" t="str">
        <v>OAA Title IIIB Services</v>
      </c>
      <c r="C747" s="15" t="str">
        <v>Transportation</v>
      </c>
      <c r="D747" s="15" t="str">
        <v>Must complete Level 1 of the SAEF</v>
      </c>
      <c r="E747" s="15" t="str">
        <v>None</v>
      </c>
      <c r="F747" s="15" t="str">
        <v>None</v>
      </c>
      <c r="G747" s="15" t="str">
        <v>Webster</v>
      </c>
      <c r="H747" s="15" t="str">
        <v>*Required - Please Make a Selection*</v>
      </c>
      <c r="I747" s="15" t="str">
        <v>http://www.wvseniorservices.gov/DocumentCenter/ProgramSpecificDocuments/tabid/92/Default.aspx</v>
      </c>
      <c r="U747" s="3"/>
    </row>
    <row r="748" spans="1:21" ht="150" x14ac:dyDescent="0.25">
      <c r="A748" s="15" t="str">
        <v>Webster County Senior Citizens</v>
      </c>
      <c r="B748" s="15" t="str">
        <v>OAA Title IIIC Nutrition Services</v>
      </c>
      <c r="C748" s="15" t="str">
        <v>Nutrition - Congregate Meals</v>
      </c>
      <c r="D74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4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48" s="15" t="str">
        <v>None</v>
      </c>
      <c r="G748" s="15" t="str">
        <v>Webster</v>
      </c>
      <c r="H748" s="15" t="str">
        <v>*Required - Please Make a Selection*</v>
      </c>
      <c r="I748" s="15" t="str">
        <v>http://www.wvseniorservices.gov/DocumentCenter/ProgramSpecificDocuments/tabid/92/Default.aspx</v>
      </c>
      <c r="U748" s="3"/>
    </row>
    <row r="749" spans="1:21" ht="360" x14ac:dyDescent="0.25">
      <c r="A749" s="15" t="str">
        <v>Webster County Senior Citizens</v>
      </c>
      <c r="B749" s="15" t="str">
        <v>OAA Title IIIC Nutrition Services</v>
      </c>
      <c r="C749" s="15" t="str">
        <v>Nutrition - Home Delivered Meals</v>
      </c>
      <c r="D74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4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49" s="15" t="str">
        <v>None</v>
      </c>
      <c r="G749" s="15" t="str">
        <v>Webster</v>
      </c>
      <c r="H749" s="15" t="str">
        <v>*Required - Please Make a Selection*</v>
      </c>
      <c r="I749" s="15" t="str">
        <v>http://www.wvseniorservices.gov/DocumentCenter/ProgramSpecificDocuments/tabid/92/Default.aspx</v>
      </c>
      <c r="U749" s="3"/>
    </row>
    <row r="750" spans="1:21" ht="45" x14ac:dyDescent="0.25">
      <c r="A750" s="15" t="str">
        <v>Webster County Senior Citizens</v>
      </c>
      <c r="B750" s="15" t="str">
        <v>OAA Title IIIC Nutrition Services</v>
      </c>
      <c r="C750" s="15" t="str">
        <v>Nutrition - Education</v>
      </c>
      <c r="D750" s="15" t="str">
        <v>A fully completed SAEF (the SAEF you completed for the meal service) is 
required.</v>
      </c>
      <c r="E750" s="15" t="str">
        <v>None</v>
      </c>
      <c r="F750" s="15" t="str">
        <v>None</v>
      </c>
      <c r="G750" s="15" t="str">
        <v>Webster</v>
      </c>
      <c r="H750" s="15" t="str">
        <v>*Required - Please Make a Selection*</v>
      </c>
      <c r="I750" s="15" t="str">
        <v>http://www.wvseniorservices.gov/DocumentCenter/ProgramSpecificDocuments/tabid/92/Default.aspx</v>
      </c>
      <c r="U750" s="3"/>
    </row>
    <row r="751" spans="1:21" ht="150" x14ac:dyDescent="0.25">
      <c r="A751" s="15" t="str">
        <v>Bi-County Nutrition (Doddridge and Harrison nutrition)</v>
      </c>
      <c r="B751" s="15" t="str">
        <v>OAA Title IIIC Nutrition Services</v>
      </c>
      <c r="C751" s="15" t="str">
        <v>Nutrition - Congregate Meals</v>
      </c>
      <c r="D75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5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51" s="15" t="str">
        <v>None</v>
      </c>
      <c r="G751" s="15" t="str">
        <v>Doddridge, Harrison</v>
      </c>
      <c r="H751" s="15" t="str">
        <v>*Required - Please Make a Selection*</v>
      </c>
      <c r="I751" s="15" t="str">
        <v>http://www.wvseniorservices.gov/DocumentCenter/ProgramSpecificDocuments/tabid/92/Default.aspx</v>
      </c>
      <c r="U751" s="3"/>
    </row>
    <row r="752" spans="1:21" ht="360" x14ac:dyDescent="0.25">
      <c r="A752" s="15" t="str">
        <v>Bi-County Nutrition (Doddridge and Harrison nutrition)</v>
      </c>
      <c r="B752" s="15" t="str">
        <v>OAA Title IIIC Nutrition Services</v>
      </c>
      <c r="C752" s="15" t="str">
        <v>Nutrition - Home Delivered Meals</v>
      </c>
      <c r="D75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5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52" s="15" t="str">
        <v>None</v>
      </c>
      <c r="G752" s="15" t="str">
        <v>Doddridge, Harrison</v>
      </c>
      <c r="H752" s="15" t="str">
        <v>*Required - Please Make a Selection*</v>
      </c>
      <c r="I752" s="15" t="str">
        <v>http://www.wvseniorservices.gov/DocumentCenter/ProgramSpecificDocuments/tabid/92/Default.aspx</v>
      </c>
      <c r="U752" s="3"/>
    </row>
    <row r="753" spans="1:21" ht="75" x14ac:dyDescent="0.25">
      <c r="A753" s="15" t="str">
        <v>Bi-County Nutrition (Doddridge and Harrison nutrition)</v>
      </c>
      <c r="B753" s="15" t="str">
        <v>OAA Title IIIC Nutrition Services</v>
      </c>
      <c r="C753" s="15" t="str">
        <v>Nutrition - Education</v>
      </c>
      <c r="D753" s="15" t="str">
        <v>A fully completed SAEF (the SAEF you completed for the meal service) is 
required.</v>
      </c>
      <c r="E753" s="15" t="str">
        <v>None</v>
      </c>
      <c r="F753" s="15" t="str">
        <v>None</v>
      </c>
      <c r="G753" s="15" t="str">
        <v>Doddridge, Harrison</v>
      </c>
      <c r="H753" s="15" t="str">
        <v>*Required - Please Make a Selection*</v>
      </c>
      <c r="I753" s="15" t="str">
        <v>http://www.wvseniorservices.gov/DocumentCenter/ProgramSpecificDocuments/tabid/92/Default.aspx</v>
      </c>
      <c r="U753" s="3"/>
    </row>
    <row r="754" spans="1:21" ht="105" x14ac:dyDescent="0.25">
      <c r="A754" s="15" t="str">
        <v>Brooke County Committee on Aging </v>
      </c>
      <c r="B754" s="15" t="str">
        <v>LIGHTHOUSE IN-HOME SERVICES (includes LIFE LIGHTHOUSE SERVICES)</v>
      </c>
      <c r="C754" s="15" t="str">
        <v>Personal Care, Food Assistance, Chore or Homemaker Services</v>
      </c>
      <c r="D754" s="15" t="str">
        <v>2+ ADLs via assessment</v>
      </c>
      <c r="E75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54" s="15" t="str">
        <v>Lighthouse is designed to assist those seniors who have functional needs in their homes, but whose income or assets disqualify them for Medicaid services</v>
      </c>
      <c r="G754" s="15" t="str">
        <v>Brooke</v>
      </c>
      <c r="H754" s="15" t="str">
        <v>*Required - Please Make a Selection*</v>
      </c>
      <c r="I754" s="15" t="str">
        <v>http://www.wvseniorservices.gov/HelpatHome/Lighthouse/tabid/74/Default.aspx</v>
      </c>
      <c r="U754" s="3"/>
    </row>
    <row r="755" spans="1:21" ht="75" x14ac:dyDescent="0.25">
      <c r="A755" s="15" t="str">
        <v>Brooke County Committee on Aging </v>
      </c>
      <c r="B755" s="15" t="str">
        <v>OAA Title IIIB Services</v>
      </c>
      <c r="C755" s="15" t="str">
        <v>Transportation</v>
      </c>
      <c r="D755" s="15" t="str">
        <v>Must complete Level 1 and Level 2 of the SAEF. Must indicate the need for hands on assistance with transportation on the SAEF (Question: “Does the service recipient need hands on assistance with transportation?”, Level 2) to qualify for services.</v>
      </c>
      <c r="E755" s="15" t="str">
        <v>None</v>
      </c>
      <c r="F755" s="15" t="str">
        <v>None</v>
      </c>
      <c r="G755" s="15" t="str">
        <v>Brooke</v>
      </c>
      <c r="H755" s="15" t="str">
        <v>*Required - Please Make a Selection*</v>
      </c>
      <c r="I755" s="15" t="str">
        <v>http://www.wvseniorservices.gov/DocumentCenter/ProgramSpecificDocuments/tabid/92/Default.aspx</v>
      </c>
      <c r="U755" s="3"/>
    </row>
    <row r="756" spans="1:21" ht="45" x14ac:dyDescent="0.25">
      <c r="A756" s="15" t="str">
        <v>Brooke County Committee on Aging </v>
      </c>
      <c r="B756" s="15" t="str">
        <v>OAA Title IIIB Services</v>
      </c>
      <c r="C756" s="15" t="str">
        <v>Group Support Activities</v>
      </c>
      <c r="D756" s="15" t="str">
        <v>A fully completed SAEF (Level 1) is required to enter the service recipient in SAMS. Group client support is entered as a group service in SAMS.</v>
      </c>
      <c r="E756" s="15" t="str">
        <v>None</v>
      </c>
      <c r="F756" s="15" t="str">
        <v>None</v>
      </c>
      <c r="G756" s="15" t="str">
        <v>Brooke</v>
      </c>
      <c r="H756" s="15" t="str">
        <v>*Required - Please Make a Selection*</v>
      </c>
      <c r="I756" s="15" t="str">
        <v>http://www.wvseniorservices.gov/DocumentCenter/ProgramSpecificDocuments/tabid/92/Default.aspx</v>
      </c>
      <c r="U756" s="3"/>
    </row>
    <row r="757" spans="1:21" ht="45" x14ac:dyDescent="0.25">
      <c r="A757" s="15" t="str">
        <v>Brooke County Committee on Aging </v>
      </c>
      <c r="B757" s="15" t="str">
        <v>OAA Title IIIB Services</v>
      </c>
      <c r="C757" s="15" t="str">
        <v>Case Coordination/Management/Person-Centered Planning</v>
      </c>
      <c r="D757" s="15" t="str">
        <v>None</v>
      </c>
      <c r="E757" s="15" t="str">
        <v>None</v>
      </c>
      <c r="F757" s="15" t="str">
        <v>None</v>
      </c>
      <c r="G757" s="15" t="str">
        <v>Brooke</v>
      </c>
      <c r="H757" s="15" t="str">
        <v>*Required - Please Make a Selection*</v>
      </c>
      <c r="I757" s="15" t="str">
        <v>http://www.wvseniorservices.gov/DocumentCenter/ProgramSpecificDocuments/tabid/92/Default.aspx</v>
      </c>
      <c r="U757" s="3"/>
    </row>
    <row r="758" spans="1:21" ht="45" x14ac:dyDescent="0.25">
      <c r="A758" s="15" t="str">
        <v>Brooke County Committee on Aging </v>
      </c>
      <c r="B758" s="15" t="str">
        <v>OAA Title IIIB Services</v>
      </c>
      <c r="C758" s="15" t="str">
        <v>Transportation</v>
      </c>
      <c r="D758" s="15" t="str">
        <v>Must complete Level 1 of the SAEF</v>
      </c>
      <c r="E758" s="15" t="str">
        <v>None</v>
      </c>
      <c r="F758" s="15" t="str">
        <v>None</v>
      </c>
      <c r="G758" s="15" t="str">
        <v>Brooke</v>
      </c>
      <c r="H758" s="15" t="str">
        <v>*Required - Please Make a Selection*</v>
      </c>
      <c r="I758" s="15" t="str">
        <v>http://www.wvseniorservices.gov/DocumentCenter/ProgramSpecificDocuments/tabid/92/Default.aspx</v>
      </c>
      <c r="U758" s="3"/>
    </row>
    <row r="759" spans="1:21" ht="150" x14ac:dyDescent="0.25">
      <c r="A759" s="15" t="str">
        <v>Brooke County Committee on Aging </v>
      </c>
      <c r="B759" s="15" t="str">
        <v>OAA Title IIIC Nutrition Services</v>
      </c>
      <c r="C759" s="15" t="str">
        <v>Nutrition - Congregate Meals</v>
      </c>
      <c r="D759"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5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59" s="15" t="str">
        <v>None</v>
      </c>
      <c r="G759" s="15" t="str">
        <v>Brooke</v>
      </c>
      <c r="H759" s="15" t="str">
        <v>*Required - Please Make a Selection*</v>
      </c>
      <c r="I759" s="15" t="str">
        <v>http://www.wvseniorservices.gov/DocumentCenter/ProgramSpecificDocuments/tabid/92/Default.aspx</v>
      </c>
      <c r="U759" s="3"/>
    </row>
    <row r="760" spans="1:21" ht="150" x14ac:dyDescent="0.25">
      <c r="A760" s="15" t="str">
        <v>Brooke Hancock Nutrition</v>
      </c>
      <c r="B760" s="15" t="str">
        <v>OAA Title IIIC Nutrition Services</v>
      </c>
      <c r="C760" s="15" t="str">
        <v>Nutrition - Home Delivered Meals</v>
      </c>
      <c r="D760" s="15" t="str">
        <v>None</v>
      </c>
      <c r="E76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60" s="15" t="str">
        <v>None</v>
      </c>
      <c r="G760" s="15" t="str">
        <v>Brooke, Hancock</v>
      </c>
      <c r="H760" s="15" t="str">
        <v>*Required - Please Make a Selection*</v>
      </c>
      <c r="I760" s="15" t="str">
        <v>http://www.wvseniorservices.gov/DocumentCenter/ProgramSpecificDocuments/tabid/92/Default.aspx</v>
      </c>
      <c r="U760" s="3"/>
    </row>
    <row r="761" spans="1:21" ht="45" x14ac:dyDescent="0.25">
      <c r="A761" s="15" t="str">
        <v>Brooke Hancock Nutrition</v>
      </c>
      <c r="B761" s="15" t="str">
        <v>OAA Title IIIC Nutrition Services</v>
      </c>
      <c r="C761" s="15" t="str">
        <v>Nutrition - Education</v>
      </c>
      <c r="D761" s="15" t="str">
        <v>None</v>
      </c>
      <c r="E761" s="15" t="str">
        <v>None</v>
      </c>
      <c r="F761" s="15" t="str">
        <v>None</v>
      </c>
      <c r="G761" s="15" t="str">
        <v>Brooke</v>
      </c>
      <c r="H761" s="15" t="str">
        <v>*Required - Please Make a Selection*</v>
      </c>
      <c r="I761" s="15" t="str">
        <v>http://www.wvseniorservices.gov/DocumentCenter/ProgramSpecificDocuments/tabid/92/Default.aspx</v>
      </c>
      <c r="U761" s="3"/>
    </row>
    <row r="762" spans="1:21" ht="105" x14ac:dyDescent="0.25">
      <c r="A762" s="15" t="str">
        <v>Calhoun County Committee on Aging, Inc.</v>
      </c>
      <c r="B762" s="15" t="str">
        <v>LIGHTHOUSE IN-HOME SERVICES (includes LIFE LIGHTHOUSE SERVICES)</v>
      </c>
      <c r="C762" s="15" t="str">
        <v>Personal Care, Food Assistance, Chore or Homemaker Services</v>
      </c>
      <c r="D762" s="15" t="str">
        <v>2+ ADLs via assessment</v>
      </c>
      <c r="E76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62" s="15" t="str">
        <v>Lighthouse is designed to assist those seniors who have functional needs in their homes, but whose income or assets disqualify them for Medicaid services</v>
      </c>
      <c r="G762" s="15" t="str">
        <v>Calhoun</v>
      </c>
      <c r="H762" s="15" t="str">
        <v>*Required - Please Make a Selection*</v>
      </c>
      <c r="I762" s="15" t="str">
        <v>http://www.wvseniorservices.gov/HelpatHome/Lighthouse/tabid/74/Default.aspx</v>
      </c>
      <c r="U762" s="3"/>
    </row>
    <row r="763" spans="1:21" ht="45" x14ac:dyDescent="0.25">
      <c r="A763" s="15" t="str">
        <v>Calhoun County Committee on Aging, Inc.</v>
      </c>
      <c r="B763" s="15" t="str">
        <v>OAA Title IIIB Services</v>
      </c>
      <c r="C763" s="15" t="str">
        <v>Group Support Activities</v>
      </c>
      <c r="D763" s="15" t="str">
        <v>A fully completed SAEF (Level 1) is required to enter the service recipient in SAMS. Group client support is entered as a group service in SAMS.</v>
      </c>
      <c r="E763" s="15" t="str">
        <v>None</v>
      </c>
      <c r="F763" s="15" t="str">
        <v>None</v>
      </c>
      <c r="G763" s="15" t="str">
        <v>Calhoun</v>
      </c>
      <c r="H763" s="15" t="str">
        <v>*Required - Please Make a Selection*</v>
      </c>
      <c r="I763" s="15" t="str">
        <v>http://www.wvseniorservices.gov/DocumentCenter/ProgramSpecificDocuments/tabid/92/Default.aspx</v>
      </c>
      <c r="U763" s="3"/>
    </row>
    <row r="764" spans="1:21" ht="180" x14ac:dyDescent="0.25">
      <c r="A764" s="15" t="str">
        <v>Calhoun County Committee on Aging, Inc.</v>
      </c>
      <c r="B764" s="15" t="str">
        <v>OAA Title IIIB Services</v>
      </c>
      <c r="C764" s="15" t="str">
        <v>Chore or Homemaker Services</v>
      </c>
      <c r="D764" s="15" t="str">
        <v>Must complete Level 1, Level 2 and Level 3 of the SAEF. Must need “Much Assistance” or “Unable to Perform” on IADL question #3, Shopping and/or IADL question #4, Light Housekeeping on the SAEF to qualify for services.</v>
      </c>
      <c r="E76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64" s="15" t="str">
        <v>None</v>
      </c>
      <c r="G764" s="15" t="str">
        <v>Calhoun</v>
      </c>
      <c r="H764" s="15" t="str">
        <v>*Required - Please Make a Selection*</v>
      </c>
      <c r="I764" s="15" t="str">
        <v>http://www.wvseniorservices.gov/DocumentCenter/ProgramSpecificDocuments/tabid/92/Default.aspx</v>
      </c>
      <c r="U764" s="3"/>
    </row>
    <row r="765" spans="1:21" ht="45" x14ac:dyDescent="0.25">
      <c r="A765" s="15" t="str">
        <v>Calhoun County Committee on Aging, Inc.</v>
      </c>
      <c r="B765" s="15" t="str">
        <v>OAA Title IIIB Services</v>
      </c>
      <c r="C765" s="15" t="str">
        <v>Information/Referral</v>
      </c>
      <c r="D765" s="15" t="str">
        <v>None</v>
      </c>
      <c r="E765" s="15" t="str">
        <v>None</v>
      </c>
      <c r="F765" s="15" t="str">
        <v>None</v>
      </c>
      <c r="G765" s="15" t="str">
        <v>Calhoun</v>
      </c>
      <c r="H765" s="15" t="str">
        <v>*Required - Please Make a Selection*</v>
      </c>
      <c r="I765" s="15" t="str">
        <v>http://www.wvseniorservices.gov/DocumentCenter/ProgramSpecificDocuments/tabid/92/Default.aspx</v>
      </c>
      <c r="U765" s="3"/>
    </row>
    <row r="766" spans="1:21" ht="45" x14ac:dyDescent="0.25">
      <c r="A766" s="15" t="str">
        <v>Calhoun County Committee on Aging, Inc.</v>
      </c>
      <c r="B766" s="15" t="str">
        <v>OAA Title IIIB Services</v>
      </c>
      <c r="C766" s="15" t="str">
        <v>Information/Referral</v>
      </c>
      <c r="D766" s="15" t="str">
        <v>None</v>
      </c>
      <c r="E766" s="15" t="str">
        <v>None</v>
      </c>
      <c r="F766" s="15" t="str">
        <v>None</v>
      </c>
      <c r="G766" s="15" t="str">
        <v>Calhoun</v>
      </c>
      <c r="H766" s="15" t="str">
        <v>*Required - Please Make a Selection*</v>
      </c>
      <c r="I766" s="15" t="str">
        <v>http://www.wvseniorservices.gov/DocumentCenter/ProgramSpecificDocuments/tabid/92/Default.aspx</v>
      </c>
      <c r="U766" s="3"/>
    </row>
    <row r="767" spans="1:21" ht="45" x14ac:dyDescent="0.25">
      <c r="A767" s="15" t="str">
        <v>Calhoun County Committee on Aging, Inc.</v>
      </c>
      <c r="B767" s="15" t="str">
        <v>OAA Title IIIB Services</v>
      </c>
      <c r="C767" s="15" t="str">
        <v>Transportation</v>
      </c>
      <c r="D767" s="15" t="str">
        <v>Must complete Level 1 of the SAEF</v>
      </c>
      <c r="E767" s="15" t="str">
        <v>None</v>
      </c>
      <c r="F767" s="15" t="str">
        <v>None</v>
      </c>
      <c r="G767" s="15" t="str">
        <v>Calhoun</v>
      </c>
      <c r="H767" s="15" t="str">
        <v>*Required - Please Make a Selection*</v>
      </c>
      <c r="I767" s="15" t="str">
        <v>http://www.wvseniorservices.gov/DocumentCenter/ProgramSpecificDocuments/tabid/92/Default.aspx</v>
      </c>
      <c r="U767" s="3"/>
    </row>
    <row r="768" spans="1:21" ht="150" x14ac:dyDescent="0.25">
      <c r="A768" s="15" t="str">
        <v>Calhoun County Committee on Aging, Inc.</v>
      </c>
      <c r="B768" s="15" t="str">
        <v>OAA Title IIIC Nutrition Services</v>
      </c>
      <c r="C768" s="15" t="str">
        <v>Nutrition - Congregate Meals</v>
      </c>
      <c r="D76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6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68" s="15" t="str">
        <v>None</v>
      </c>
      <c r="G768" s="15" t="str">
        <v>Calhoun</v>
      </c>
      <c r="H768" s="15" t="str">
        <v>*Required - Please Make a Selection*</v>
      </c>
      <c r="I768" s="15" t="str">
        <v>http://www.wvseniorservices.gov/DocumentCenter/ProgramSpecificDocuments/tabid/92/Default.aspx</v>
      </c>
      <c r="U768" s="3"/>
    </row>
    <row r="769" spans="1:21" ht="360" x14ac:dyDescent="0.25">
      <c r="A769" s="15" t="str">
        <v>Calhoun County Committee on Aging, Inc.</v>
      </c>
      <c r="B769" s="15" t="str">
        <v>OAA Title IIIC Nutrition Services</v>
      </c>
      <c r="C769" s="15" t="str">
        <v>Nutrition - Home Delivered Meals</v>
      </c>
      <c r="D76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6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69" s="15" t="str">
        <v>None</v>
      </c>
      <c r="G769" s="15" t="str">
        <v>Calhoun</v>
      </c>
      <c r="H769" s="15" t="str">
        <v>*Required - Please Make a Selection*</v>
      </c>
      <c r="I769" s="15" t="str">
        <v>http://www.wvseniorservices.gov/DocumentCenter/ProgramSpecificDocuments/tabid/92/Default.aspx</v>
      </c>
      <c r="U769" s="3"/>
    </row>
    <row r="770" spans="1:21" ht="45" x14ac:dyDescent="0.25">
      <c r="A770" s="15" t="str">
        <v>Calhoun County Committee on Aging, Inc.</v>
      </c>
      <c r="B770" s="15" t="str">
        <v>OAA Title IIIC Nutrition Services</v>
      </c>
      <c r="C770" s="15" t="str">
        <v>Nutrition - Education</v>
      </c>
      <c r="D770" s="15" t="str">
        <v>A fully completed SAEF (the SAEF you completed for the meal service) is 
required.</v>
      </c>
      <c r="E770" s="15" t="str">
        <v>None</v>
      </c>
      <c r="F770" s="15" t="str">
        <v>None</v>
      </c>
      <c r="G770" s="15" t="str">
        <v>Calhoun</v>
      </c>
      <c r="H770" s="15" t="str">
        <v>*Required - Please Make a Selection*</v>
      </c>
      <c r="I770" s="15" t="str">
        <v>http://www.wvseniorservices.gov/DocumentCenter/ProgramSpecificDocuments/tabid/92/Default.aspx</v>
      </c>
      <c r="U770" s="3"/>
    </row>
    <row r="771" spans="1:21" ht="105" x14ac:dyDescent="0.25">
      <c r="A771" s="15" t="str">
        <v>Council of Senior Citizens of Gilmer County, Inc.</v>
      </c>
      <c r="B771" s="15" t="str">
        <v>LIGHTHOUSE IN-HOME SERVICES (includes LIFE LIGHTHOUSE SERVICES)</v>
      </c>
      <c r="C771" s="15" t="str">
        <v>Personal Care, Food Assistance, Chore or Homemaker Services</v>
      </c>
      <c r="D771" s="15" t="str">
        <v>2+ ADLs via assessment</v>
      </c>
      <c r="E771"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71" s="15" t="str">
        <v>Lighthouse is designed to assist those seniors who have functional needs in their homes, but whose income or assets disqualify them for Medicaid services</v>
      </c>
      <c r="G771" s="15" t="str">
        <v>Gilmer</v>
      </c>
      <c r="H771" s="15" t="str">
        <v>*Required - Please Make a Selection*</v>
      </c>
      <c r="I771" s="15" t="str">
        <v>http://www.wvseniorservices.gov/HelpatHome/Lighthouse/tabid/74/Default.aspx</v>
      </c>
      <c r="U771" s="3"/>
    </row>
    <row r="772" spans="1:21" ht="75" x14ac:dyDescent="0.25">
      <c r="A772" s="15" t="str">
        <v>Council of Senior Citizens of Gilmer County, Inc.</v>
      </c>
      <c r="B772" s="15" t="str">
        <v>OAA Title IIIB Services</v>
      </c>
      <c r="C772" s="15" t="str">
        <v>Transportation</v>
      </c>
      <c r="D772" s="15" t="str">
        <v>Must complete Level 1 and Level 2 of the SAEF. Must indicate the need for hands on assistance with transportation on the SAEF (Question: “Does the service recipient need hands on assistance with transportation?”, Level 2) to qualify for services.</v>
      </c>
      <c r="E772" s="15" t="str">
        <v>None</v>
      </c>
      <c r="F772" s="15" t="str">
        <v>None</v>
      </c>
      <c r="G772" s="15" t="str">
        <v>Gilmer</v>
      </c>
      <c r="H772" s="15" t="str">
        <v>*Required - Please Make a Selection*</v>
      </c>
      <c r="I772" s="15" t="str">
        <v>http://www.wvseniorservices.gov/DocumentCenter/ProgramSpecificDocuments/tabid/92/Default.aspx</v>
      </c>
      <c r="U772" s="3"/>
    </row>
    <row r="773" spans="1:21" ht="60" x14ac:dyDescent="0.25">
      <c r="A773" s="15" t="str">
        <v>Council of Senior Citizens of Gilmer County, Inc.</v>
      </c>
      <c r="B773" s="15" t="str">
        <v>OAA Title IIIB Services</v>
      </c>
      <c r="C773" s="15" t="str">
        <v>Group Support Activities</v>
      </c>
      <c r="D773" s="15" t="str">
        <v>A fully completed SAEF (Level 1) is required to enter the service recipient in SAMS. Group client support is entered as a group service in SAMS.</v>
      </c>
      <c r="E773" s="15" t="str">
        <v>None</v>
      </c>
      <c r="F773" s="15" t="str">
        <v>None</v>
      </c>
      <c r="G773" s="15" t="str">
        <v>Gilmer</v>
      </c>
      <c r="H773" s="15" t="str">
        <v>*Required - Please Make a Selection*</v>
      </c>
      <c r="I773" s="15" t="str">
        <v>http://www.wvseniorservices.gov/DocumentCenter/ProgramSpecificDocuments/tabid/92/Default.aspx</v>
      </c>
      <c r="U773" s="3"/>
    </row>
    <row r="774" spans="1:21" ht="60" x14ac:dyDescent="0.25">
      <c r="A774" s="15" t="str">
        <v>Council of Senior Citizens of Gilmer County, Inc.</v>
      </c>
      <c r="B774" s="15" t="str">
        <v>OAA Title IIIB Services</v>
      </c>
      <c r="C774" s="15" t="str">
        <v>Case Coordination/Management/Person-Centered Planning</v>
      </c>
      <c r="D774" s="15" t="str">
        <v>None</v>
      </c>
      <c r="E774" s="15" t="str">
        <v>None</v>
      </c>
      <c r="F774" s="15" t="str">
        <v>None</v>
      </c>
      <c r="G774" s="15" t="str">
        <v>Gilmer</v>
      </c>
      <c r="H774" s="15" t="str">
        <v>*Required - Please Make a Selection*</v>
      </c>
      <c r="I774" s="15" t="str">
        <v>http://www.wvseniorservices.gov/DocumentCenter/ProgramSpecificDocuments/tabid/92/Default.aspx</v>
      </c>
      <c r="U774" s="3"/>
    </row>
    <row r="775" spans="1:21" ht="60" x14ac:dyDescent="0.25">
      <c r="A775" s="15" t="str">
        <v>Council of Senior Citizens of Gilmer County, Inc.</v>
      </c>
      <c r="B775" s="15" t="str">
        <v>OAA Title IIIB Services</v>
      </c>
      <c r="C775" s="15" t="str">
        <v>Information/Referral</v>
      </c>
      <c r="D775" s="15" t="str">
        <v>None</v>
      </c>
      <c r="E775" s="15" t="str">
        <v>None</v>
      </c>
      <c r="F775" s="15" t="str">
        <v>None</v>
      </c>
      <c r="G775" s="15" t="str">
        <v>Gilmer</v>
      </c>
      <c r="H775" s="15" t="str">
        <v>*Required - Please Make a Selection*</v>
      </c>
      <c r="I775" s="15" t="str">
        <v>http://www.wvseniorservices.gov/DocumentCenter/ProgramSpecificDocuments/tabid/92/Default.aspx</v>
      </c>
      <c r="U775" s="3"/>
    </row>
    <row r="776" spans="1:21" ht="60" x14ac:dyDescent="0.25">
      <c r="A776" s="15" t="str">
        <v>Council of Senior Citizens of Gilmer County, Inc.</v>
      </c>
      <c r="B776" s="15" t="str">
        <v>OAA Title IIIB Services</v>
      </c>
      <c r="C776" s="15" t="str">
        <v>Information/Referral</v>
      </c>
      <c r="D776" s="15" t="str">
        <v>None</v>
      </c>
      <c r="E776" s="15" t="str">
        <v>None</v>
      </c>
      <c r="F776" s="15" t="str">
        <v>None</v>
      </c>
      <c r="G776" s="15" t="str">
        <v>Gilmer</v>
      </c>
      <c r="H776" s="15" t="str">
        <v>*Required - Please Make a Selection*</v>
      </c>
      <c r="I776" s="15" t="str">
        <v>http://www.wvseniorservices.gov/DocumentCenter/ProgramSpecificDocuments/tabid/92/Default.aspx</v>
      </c>
      <c r="U776" s="3"/>
    </row>
    <row r="777" spans="1:21" ht="60" x14ac:dyDescent="0.25">
      <c r="A777" s="15" t="str">
        <v>Council of Senior Citizens of Gilmer County, Inc.</v>
      </c>
      <c r="B777" s="15" t="str">
        <v>OAA Title IIIB Services</v>
      </c>
      <c r="C777" s="15" t="str">
        <v>Transportation</v>
      </c>
      <c r="D777" s="15" t="str">
        <v>Must complete Level 1 of the SAEF</v>
      </c>
      <c r="E777" s="15" t="str">
        <v>None</v>
      </c>
      <c r="F777" s="15" t="str">
        <v>None</v>
      </c>
      <c r="G777" s="15" t="str">
        <v>Gilmer</v>
      </c>
      <c r="H777" s="15" t="str">
        <v>*Required - Please Make a Selection*</v>
      </c>
      <c r="I777" s="15" t="str">
        <v>http://www.wvseniorservices.gov/DocumentCenter/ProgramSpecificDocuments/tabid/92/Default.aspx</v>
      </c>
      <c r="U777" s="3"/>
    </row>
    <row r="778" spans="1:21" ht="150" x14ac:dyDescent="0.25">
      <c r="A778" s="15" t="str">
        <v>Council of Senior Citizens of Gilmer County, Inc.</v>
      </c>
      <c r="B778" s="15" t="str">
        <v>OAA Title IIIC Nutrition Services</v>
      </c>
      <c r="C778" s="15" t="str">
        <v>Nutrition - Congregate Meals</v>
      </c>
      <c r="D77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7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78" s="15" t="str">
        <v>None</v>
      </c>
      <c r="G778" s="15" t="str">
        <v>Gilmer</v>
      </c>
      <c r="H778" s="15" t="str">
        <v>*Required - Please Make a Selection*</v>
      </c>
      <c r="I778" s="15" t="str">
        <v>http://www.wvseniorservices.gov/DocumentCenter/ProgramSpecificDocuments/tabid/92/Default.aspx</v>
      </c>
      <c r="U778" s="3"/>
    </row>
    <row r="779" spans="1:21" ht="360" x14ac:dyDescent="0.25">
      <c r="A779" s="15" t="str">
        <v>Council of Senior Citizens of Gilmer County, Inc.</v>
      </c>
      <c r="B779" s="15" t="str">
        <v>OAA Title IIIC Nutrition Services</v>
      </c>
      <c r="C779" s="15" t="str">
        <v>Nutrition - Home Delivered Meals</v>
      </c>
      <c r="D77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7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79" s="15" t="str">
        <v>None</v>
      </c>
      <c r="G779" s="15" t="str">
        <v>Gilmer</v>
      </c>
      <c r="H779" s="15" t="str">
        <v>*Required - Please Make a Selection*</v>
      </c>
      <c r="I779" s="15" t="str">
        <v>http://www.wvseniorservices.gov/DocumentCenter/ProgramSpecificDocuments/tabid/92/Default.aspx</v>
      </c>
      <c r="U779" s="3"/>
    </row>
    <row r="780" spans="1:21" ht="60" x14ac:dyDescent="0.25">
      <c r="A780" s="15" t="str">
        <v>Council of Senior Citizens of Gilmer County, Inc.</v>
      </c>
      <c r="B780" s="15" t="str">
        <v>OAA Title IIIC Nutrition Services</v>
      </c>
      <c r="C780" s="15" t="str">
        <v>Nutrition - Education</v>
      </c>
      <c r="D780" s="15" t="str">
        <v>A fully completed SAEF (the SAEF you completed for the meal service) is 
required.</v>
      </c>
      <c r="E780" s="15" t="str">
        <v>None</v>
      </c>
      <c r="F780" s="15" t="str">
        <v>None</v>
      </c>
      <c r="G780" s="15" t="str">
        <v>Gilmer</v>
      </c>
      <c r="H780" s="15" t="str">
        <v>*Required - Please Make a Selection*</v>
      </c>
      <c r="I780" s="15" t="str">
        <v>http://www.wvseniorservices.gov/DocumentCenter/ProgramSpecificDocuments/tabid/92/Default.aspx</v>
      </c>
      <c r="U780" s="3"/>
    </row>
    <row r="781" spans="1:21" ht="60" x14ac:dyDescent="0.25">
      <c r="A781" s="15" t="str">
        <v>Council of Senior Citizens of Gilmer County, Inc.</v>
      </c>
      <c r="B781" s="15" t="str">
        <v>OAA Title IIID Evidence-Based Disease Prevention and Health Promotion Services</v>
      </c>
      <c r="C781" s="15" t="str">
        <v>Group Physical Activity (Bingocize/Drums Alive/Tai Chi/Walk with Ease)</v>
      </c>
      <c r="D781" s="15" t="str">
        <v>Must complete Level 1 of the SAEF</v>
      </c>
      <c r="E781" s="15" t="str">
        <v>None</v>
      </c>
      <c r="F781" s="15" t="str">
        <v>None</v>
      </c>
      <c r="G781" s="15" t="str">
        <v>Gilmer</v>
      </c>
      <c r="H781" s="15" t="str">
        <v>*Required - Please Make a Selection*</v>
      </c>
      <c r="I781" s="15" t="str">
        <v>http://www.wvseniorservices.gov/DocumentCenter/ProgramSpecificDocuments/tabid/92/Default.aspx</v>
      </c>
      <c r="U781" s="3"/>
    </row>
    <row r="782" spans="1:21" ht="105" x14ac:dyDescent="0.25">
      <c r="A782" s="15" t="str">
        <v>Council of Senior Tyler Countians, Inc.</v>
      </c>
      <c r="B782" s="15" t="str">
        <v>LIGHTHOUSE IN-HOME SERVICES (includes LIFE LIGHTHOUSE SERVICES)</v>
      </c>
      <c r="C782" s="15" t="str">
        <v>Personal Care, Food Assistance, Chore or Homemaker Services</v>
      </c>
      <c r="D782" s="15" t="str">
        <v>2+ ADLs via assessment</v>
      </c>
      <c r="E78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82" s="15" t="str">
        <v>Lighthouse is designed to assist those seniors who have functional needs in their homes, but whose income or assets disqualify them for Medicaid services</v>
      </c>
      <c r="G782" s="15" t="str">
        <v>Tyler</v>
      </c>
      <c r="H782" s="15" t="str">
        <v>*Required - Please Make a Selection*</v>
      </c>
      <c r="I782" s="15" t="str">
        <v>http://www.wvseniorservices.gov/HelpatHome/Lighthouse/tabid/74/Default.aspx</v>
      </c>
      <c r="U782" s="3"/>
    </row>
    <row r="783" spans="1:21" ht="75" x14ac:dyDescent="0.25">
      <c r="A783" s="15" t="str">
        <v>Council of Senior Tyler Countians, Inc.</v>
      </c>
      <c r="B783" s="15" t="str">
        <v>OAA Title IIIB Services</v>
      </c>
      <c r="C783" s="15" t="str">
        <v>Transportation</v>
      </c>
      <c r="D783" s="15" t="str">
        <v>Must complete Level 1 and Level 2 of the SAEF. Must indicate the need for hands on assistance with transportation on the SAEF (Question: “Does the service recipient need hands on assistance with transportation?”, Level 2) to qualify for services.</v>
      </c>
      <c r="E783" s="15" t="str">
        <v>None</v>
      </c>
      <c r="F783" s="15" t="str">
        <v>None</v>
      </c>
      <c r="G783" s="15" t="str">
        <v>Tyler</v>
      </c>
      <c r="H783" s="15" t="str">
        <v>*Required - Please Make a Selection*</v>
      </c>
      <c r="I783" s="15" t="str">
        <v>http://www.wvseniorservices.gov/DocumentCenter/ProgramSpecificDocuments/tabid/92/Default.aspx</v>
      </c>
      <c r="U783" s="3"/>
    </row>
    <row r="784" spans="1:21" ht="45" x14ac:dyDescent="0.25">
      <c r="A784" s="15" t="str">
        <v>Council of Senior Tyler Countians, Inc.</v>
      </c>
      <c r="B784" s="15" t="str">
        <v>OAA Title IIIB Services</v>
      </c>
      <c r="C784" s="15" t="str">
        <v>Group Support Activities</v>
      </c>
      <c r="D784" s="15" t="str">
        <v>A fully completed SAEF (Level 1) is required to enter the service recipient in SAMS. Group client support is entered as a group service in SAMS.</v>
      </c>
      <c r="E784" s="15" t="str">
        <v>None</v>
      </c>
      <c r="F784" s="15" t="str">
        <v>None</v>
      </c>
      <c r="G784" s="15" t="str">
        <v>Tyler</v>
      </c>
      <c r="H784" s="15" t="str">
        <v>*Required - Please Make a Selection*</v>
      </c>
      <c r="I784" s="15" t="str">
        <v>http://www.wvseniorservices.gov/DocumentCenter/ProgramSpecificDocuments/tabid/92/Default.aspx</v>
      </c>
      <c r="U784" s="3"/>
    </row>
    <row r="785" spans="1:21" ht="180" x14ac:dyDescent="0.25">
      <c r="A785" s="15" t="str">
        <v>Council of Senior Tyler Countians, Inc.</v>
      </c>
      <c r="B785" s="15" t="str">
        <v>OAA Title IIIB Services</v>
      </c>
      <c r="C785" s="15" t="str">
        <v>Chore or Homemaker Services</v>
      </c>
      <c r="D785" s="15" t="str">
        <v>Must complete Level 1, Level 2 and Level 3 of the SAEF. Must need “Much Assistance” or “Unable to Perform” on IADL question #3, Shopping and/or IADL question #4, Light Housekeeping on the SAEF to qualify for services.</v>
      </c>
      <c r="E78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85" s="15" t="str">
        <v>None</v>
      </c>
      <c r="G785" s="15" t="str">
        <v>Tyler</v>
      </c>
      <c r="H785" s="15" t="str">
        <v>*Required - Please Make a Selection*</v>
      </c>
      <c r="I785" s="15" t="str">
        <v>http://www.wvseniorservices.gov/DocumentCenter/ProgramSpecificDocuments/tabid/92/Default.aspx</v>
      </c>
      <c r="U785" s="3"/>
    </row>
    <row r="786" spans="1:21" ht="45" x14ac:dyDescent="0.25">
      <c r="A786" s="15" t="str">
        <v>Council of Senior Tyler Countians, Inc.</v>
      </c>
      <c r="B786" s="15" t="str">
        <v>OAA Title IIIB Services</v>
      </c>
      <c r="C786" s="15" t="str">
        <v>Case Coordination/Management/Person-Centered Planning</v>
      </c>
      <c r="D786" s="15" t="str">
        <v>None</v>
      </c>
      <c r="E786" s="15" t="str">
        <v>None</v>
      </c>
      <c r="F786" s="15" t="str">
        <v>None</v>
      </c>
      <c r="G786" s="15" t="str">
        <v>Tyler</v>
      </c>
      <c r="H786" s="15" t="str">
        <v>*Required - Please Make a Selection*</v>
      </c>
      <c r="I786" s="15" t="str">
        <v>http://www.wvseniorservices.gov/DocumentCenter/ProgramSpecificDocuments/tabid/92/Default.aspx</v>
      </c>
      <c r="U786" s="3"/>
    </row>
    <row r="787" spans="1:21" ht="45" x14ac:dyDescent="0.25">
      <c r="A787" s="15" t="str">
        <v>Council of Senior Tyler Countians, Inc.</v>
      </c>
      <c r="B787" s="15" t="str">
        <v>OAA Title IIIB Services</v>
      </c>
      <c r="C787" s="15" t="str">
        <v>Information/Referral</v>
      </c>
      <c r="D787" s="15" t="str">
        <v>None</v>
      </c>
      <c r="E787" s="15" t="str">
        <v>None</v>
      </c>
      <c r="F787" s="15" t="str">
        <v>None</v>
      </c>
      <c r="G787" s="15" t="str">
        <v>Tyler</v>
      </c>
      <c r="H787" s="15" t="str">
        <v>*Required - Please Make a Selection*</v>
      </c>
      <c r="I787" s="15" t="str">
        <v>http://www.wvseniorservices.gov/DocumentCenter/ProgramSpecificDocuments/tabid/92/Default.aspx</v>
      </c>
      <c r="U787" s="3"/>
    </row>
    <row r="788" spans="1:21" ht="45" x14ac:dyDescent="0.25">
      <c r="A788" s="15" t="str">
        <v>Council of Senior Tyler Countians, Inc.</v>
      </c>
      <c r="B788" s="15" t="str">
        <v>OAA Title IIIB Services</v>
      </c>
      <c r="C788" s="15" t="str">
        <v>Information/Referral</v>
      </c>
      <c r="D788" s="15" t="str">
        <v>None</v>
      </c>
      <c r="E788" s="15" t="str">
        <v>None</v>
      </c>
      <c r="F788" s="15" t="str">
        <v>None</v>
      </c>
      <c r="G788" s="15" t="str">
        <v>Tyler</v>
      </c>
      <c r="H788" s="15" t="str">
        <v>*Required - Please Make a Selection*</v>
      </c>
      <c r="I788" s="15" t="str">
        <v>http://www.wvseniorservices.gov/DocumentCenter/ProgramSpecificDocuments/tabid/92/Default.aspx</v>
      </c>
      <c r="U788" s="3"/>
    </row>
    <row r="789" spans="1:21" ht="150" x14ac:dyDescent="0.25">
      <c r="A789" s="15" t="str">
        <v>Council of Senior Tyler Countians, Inc.</v>
      </c>
      <c r="B789" s="15" t="str">
        <v>OAA Title IIIC Nutrition Services</v>
      </c>
      <c r="C789" s="15" t="str">
        <v>Nutrition - Congregate Meals</v>
      </c>
      <c r="D789"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78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89" s="15" t="str">
        <v>None</v>
      </c>
      <c r="G789" s="15" t="str">
        <v>Tyler</v>
      </c>
      <c r="H789" s="15" t="str">
        <v>*Required - Please Make a Selection*</v>
      </c>
      <c r="I789" s="15" t="str">
        <v>http://www.wvseniorservices.gov/DocumentCenter/ProgramSpecificDocuments/tabid/92/Default.aspx</v>
      </c>
      <c r="U789" s="3"/>
    </row>
    <row r="790" spans="1:21" ht="360" x14ac:dyDescent="0.25">
      <c r="A790" s="15" t="str">
        <v>Council of Senior Tyler Countians, Inc.</v>
      </c>
      <c r="B790" s="15" t="str">
        <v>OAA Title IIIC Nutrition Services</v>
      </c>
      <c r="C790" s="15" t="str">
        <v>Nutrition - Home Delivered Meals</v>
      </c>
      <c r="D790"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79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90" s="15" t="str">
        <v>None</v>
      </c>
      <c r="G790" s="15" t="str">
        <v>Tyler</v>
      </c>
      <c r="H790" s="15" t="str">
        <v>*Required - Please Make a Selection*</v>
      </c>
      <c r="I790" s="15" t="str">
        <v>http://www.wvseniorservices.gov/DocumentCenter/ProgramSpecificDocuments/tabid/92/Default.aspx</v>
      </c>
      <c r="U790" s="3"/>
    </row>
    <row r="791" spans="1:21" ht="45" x14ac:dyDescent="0.25">
      <c r="A791" s="15" t="str">
        <v>Council of Senior Tyler Countians, Inc.</v>
      </c>
      <c r="B791" s="15" t="str">
        <v>OAA Title IIIC Nutrition Services</v>
      </c>
      <c r="C791" s="15" t="str">
        <v>Nutrition - Education</v>
      </c>
      <c r="D791" s="15" t="str">
        <v>A fully completed SAEF (the SAEF you completed for the meal service) is 
required.</v>
      </c>
      <c r="E791" s="15" t="str">
        <v>None</v>
      </c>
      <c r="F791" s="15" t="str">
        <v>None</v>
      </c>
      <c r="G791" s="15" t="str">
        <v>Tyler</v>
      </c>
      <c r="H791" s="15" t="str">
        <v>*Required - Please Make a Selection*</v>
      </c>
      <c r="I791" s="15" t="str">
        <v>http://www.wvseniorservices.gov/DocumentCenter/ProgramSpecificDocuments/tabid/92/Default.aspx</v>
      </c>
      <c r="U791" s="3"/>
    </row>
    <row r="792" spans="1:21" ht="105" x14ac:dyDescent="0.25">
      <c r="A792" s="15" t="str">
        <v xml:space="preserve">Doddridge County Senior Citizens, Inc. </v>
      </c>
      <c r="B792" s="15" t="str">
        <v>LIGHTHOUSE IN-HOME SERVICES (includes LIFE LIGHTHOUSE SERVICES)</v>
      </c>
      <c r="C792" s="15" t="str">
        <v>Personal Care, Food Assistance, Chore or Homemaker Services</v>
      </c>
      <c r="D792" s="15" t="str">
        <v>2+ ADLs via assessment</v>
      </c>
      <c r="E79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792" s="15" t="str">
        <v>Lighthouse is designed to assist those seniors who have functional needs in their homes, but whose income or assets disqualify them for Medicaid services</v>
      </c>
      <c r="G792" s="15" t="str">
        <v>Doddridge</v>
      </c>
      <c r="H792" s="15" t="str">
        <v>*Required - Please Make a Selection*</v>
      </c>
      <c r="I792" s="15" t="str">
        <v>http://www.wvseniorservices.gov/HelpatHome/Lighthouse/tabid/74/Default.aspx</v>
      </c>
      <c r="U792" s="3"/>
    </row>
    <row r="793" spans="1:21" ht="75" x14ac:dyDescent="0.25">
      <c r="A793" s="15" t="str">
        <v xml:space="preserve">Doddridge County Senior Citizens, Inc. </v>
      </c>
      <c r="B793" s="15" t="str">
        <v>OAA Title IIIB Services</v>
      </c>
      <c r="C793" s="15" t="str">
        <v>Transportation</v>
      </c>
      <c r="D793" s="15" t="str">
        <v>Must complete Level 1 and Level 2 of the SAEF. Must indicate the need for hands on assistance with transportation on the SAEF (Question: “Does the service recipient need hands on assistance with transportation?”, Level 2) to qualify for services.</v>
      </c>
      <c r="E793" s="15" t="str">
        <v>None</v>
      </c>
      <c r="F793" s="15" t="str">
        <v>None</v>
      </c>
      <c r="G793" s="15" t="str">
        <v>Doddridge</v>
      </c>
      <c r="H793" s="15" t="str">
        <v>*Required - Please Make a Selection*</v>
      </c>
      <c r="I793" s="15" t="str">
        <v>http://www.wvseniorservices.gov/DocumentCenter/ProgramSpecificDocuments/tabid/92/Default.aspx</v>
      </c>
      <c r="U793" s="3"/>
    </row>
    <row r="794" spans="1:21" ht="180" x14ac:dyDescent="0.25">
      <c r="A794" s="15" t="str">
        <v xml:space="preserve">Doddridge County Senior Citizens, Inc. </v>
      </c>
      <c r="B794" s="15" t="str">
        <v>OAA Title IIIB Services</v>
      </c>
      <c r="C794" s="15" t="str">
        <v>Chore or Homemaker Services</v>
      </c>
      <c r="D794" s="15" t="str">
        <v>Must complete Level 1, Level 2 and Level 3 of the SAEF. Must need “Much Assistance” or “Unable to Perform” on IADL question #3, Shopping and/or IADL question #4, Light Housekeeping on the SAEF to qualify for services.</v>
      </c>
      <c r="E79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794" s="15" t="str">
        <v>None</v>
      </c>
      <c r="G794" s="15" t="str">
        <v>Doddridge</v>
      </c>
      <c r="H794" s="15" t="str">
        <v>*Required - Please Make a Selection*</v>
      </c>
      <c r="I794" s="15" t="str">
        <v>http://www.wvseniorservices.gov/DocumentCenter/ProgramSpecificDocuments/tabid/92/Default.aspx</v>
      </c>
      <c r="U794" s="3"/>
    </row>
    <row r="795" spans="1:21" ht="45" x14ac:dyDescent="0.25">
      <c r="A795" s="15" t="str">
        <v xml:space="preserve">Doddridge County Senior Citizens, Inc. </v>
      </c>
      <c r="B795" s="15" t="str">
        <v>OAA Title IIIB Services</v>
      </c>
      <c r="C795" s="15" t="str">
        <v>Information/Referral</v>
      </c>
      <c r="D795" s="15" t="str">
        <v>None</v>
      </c>
      <c r="E795" s="15" t="str">
        <v>None</v>
      </c>
      <c r="F795" s="15" t="str">
        <v>None</v>
      </c>
      <c r="G795" s="15" t="str">
        <v>Doddridge</v>
      </c>
      <c r="H795" s="15" t="str">
        <v>*Required - Please Make a Selection*</v>
      </c>
      <c r="I795" s="15" t="str">
        <v>http://www.wvseniorservices.gov/DocumentCenter/ProgramSpecificDocuments/tabid/92/Default.aspx</v>
      </c>
      <c r="U795" s="3"/>
    </row>
    <row r="796" spans="1:21" ht="45" x14ac:dyDescent="0.25">
      <c r="A796" s="15" t="str">
        <v xml:space="preserve">Doddridge County Senior Citizens, Inc. </v>
      </c>
      <c r="B796" s="15" t="str">
        <v>OAA Title IIIB Services</v>
      </c>
      <c r="C796" s="15" t="str">
        <v>Transportation</v>
      </c>
      <c r="D796" s="15" t="str">
        <v>Must complete Level 1 of the SAEF</v>
      </c>
      <c r="E796" s="15" t="str">
        <v>None</v>
      </c>
      <c r="F796" s="15" t="str">
        <v>None</v>
      </c>
      <c r="G796" s="15" t="str">
        <v>Doddridge</v>
      </c>
      <c r="H796" s="15" t="str">
        <v>*Required - Please Make a Selection*</v>
      </c>
      <c r="I796" s="15" t="str">
        <v>http://www.wvseniorservices.gov/DocumentCenter/ProgramSpecificDocuments/tabid/92/Default.aspx</v>
      </c>
      <c r="U796" s="3"/>
    </row>
    <row r="797" spans="1:21" ht="150" x14ac:dyDescent="0.25">
      <c r="A797" s="15" t="str">
        <v>Council of Senior Tyler Countians, Inc.</v>
      </c>
      <c r="B797" s="15" t="str">
        <v>OAA Title IIIC Nutrition Services</v>
      </c>
      <c r="C797" s="15" t="str">
        <v>Nutrition - Congregate Meals</v>
      </c>
      <c r="D797" s="15" t="str">
        <v>None</v>
      </c>
      <c r="E797"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97" s="15" t="str">
        <v>None</v>
      </c>
      <c r="G797" s="15" t="str">
        <v>Doddridge</v>
      </c>
      <c r="H797" s="15" t="str">
        <v>*Required - Please Make a Selection*</v>
      </c>
      <c r="I797" s="15" t="str">
        <v>http://www.wvseniorservices.gov/DocumentCenter/ProgramSpecificDocuments/tabid/92/Default.aspx</v>
      </c>
      <c r="U797" s="3"/>
    </row>
    <row r="798" spans="1:21" ht="150" x14ac:dyDescent="0.25">
      <c r="A798" s="15" t="str">
        <v>Council of Senior Tyler Countians, Inc.</v>
      </c>
      <c r="B798" s="15" t="str">
        <v>OAA Title IIIC Nutrition Services</v>
      </c>
      <c r="C798" s="15" t="str">
        <v>Nutrition - Home Delivered Meals</v>
      </c>
      <c r="D798" s="15" t="str">
        <v>Must complete Level 1, Level 2 and Level 3 of the SAEF. Must need “Much Assistance” or “Unable to Perform” in at least two (2) areas of ADLs on the SAEF to qualify for services.</v>
      </c>
      <c r="E79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798" s="15" t="str">
        <v>None</v>
      </c>
      <c r="G798" s="15" t="str">
        <v>Doddridge</v>
      </c>
      <c r="H798" s="15" t="str">
        <v>*Required - Please Make a Selection*</v>
      </c>
      <c r="I798" s="15" t="str">
        <v>http://www.wvseniorservices.gov/DocumentCenter/ProgramSpecificDocuments/tabid/92/Default.aspx</v>
      </c>
      <c r="U798" s="3"/>
    </row>
    <row r="799" spans="1:21" ht="45" x14ac:dyDescent="0.25">
      <c r="A799" s="15" t="str">
        <v>Council of Senior Tyler Countians, Inc.</v>
      </c>
      <c r="B799" s="15" t="str">
        <v>OAA Title IIIC Nutrition Services</v>
      </c>
      <c r="C799" s="15" t="str">
        <v>Nutrition - Education</v>
      </c>
      <c r="D799" s="15" t="str">
        <v>None</v>
      </c>
      <c r="E799" s="15" t="str">
        <v>None</v>
      </c>
      <c r="F799" s="15" t="str">
        <v>None</v>
      </c>
      <c r="G799" s="15" t="str">
        <v>Doddridge</v>
      </c>
      <c r="H799" s="15" t="str">
        <v>*Required - Please Make a Selection*</v>
      </c>
      <c r="I799" s="15" t="str">
        <v>http://www.wvseniorservices.gov/DocumentCenter/ProgramSpecificDocuments/tabid/92/Default.aspx</v>
      </c>
      <c r="U799" s="3"/>
    </row>
    <row r="800" spans="1:21" ht="105" x14ac:dyDescent="0.25">
      <c r="A800" s="15" t="str">
        <v>Family Services - Upper Ohio Valley (also nutrition in Marshall)</v>
      </c>
      <c r="B800" s="15" t="str">
        <v>LIGHTHOUSE IN-HOME SERVICES (includes LIFE LIGHTHOUSE SERVICES)</v>
      </c>
      <c r="C800" s="15" t="str">
        <v>Personal Care, Food Assistance, Chore or Homemaker Services</v>
      </c>
      <c r="D800" s="15" t="str">
        <v>2+ ADLs via assessment</v>
      </c>
      <c r="E800"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00" s="15" t="str">
        <v>Lighthouse is designed to assist those seniors who have functional needs in their homes, but whose income or assets disqualify them for Medicaid services</v>
      </c>
      <c r="G800" s="15" t="str">
        <v>Ohio</v>
      </c>
      <c r="H800" s="15" t="str">
        <v>*Required - Please Make a Selection*</v>
      </c>
      <c r="I800" s="15" t="str">
        <v>http://www.wvseniorservices.gov/HelpatHome/Lighthouse/tabid/74/Default.aspx</v>
      </c>
      <c r="U800" s="3"/>
    </row>
    <row r="801" spans="1:21" ht="75" x14ac:dyDescent="0.25">
      <c r="A801" s="15" t="str">
        <v>Family Services - Upper Ohio Valley (also nutrition in Marshall)</v>
      </c>
      <c r="B801" s="15" t="str">
        <v>OAA Title IIIB Services</v>
      </c>
      <c r="C801" s="15" t="str">
        <v>Transportation</v>
      </c>
      <c r="D801" s="15" t="str">
        <v>Must complete Level 1 and Level 2 of the SAEF. Must indicate the need for hands on assistance with transportation on the SAEF (Question: “Does the service recipient need hands on assistance with transportation?”, Level 2) to qualify for services.</v>
      </c>
      <c r="E801" s="15" t="str">
        <v>None</v>
      </c>
      <c r="F801" s="15" t="str">
        <v>None</v>
      </c>
      <c r="G801" s="15" t="str">
        <v>Ohio</v>
      </c>
      <c r="H801" s="15" t="str">
        <v>*Required - Please Make a Selection*</v>
      </c>
      <c r="I801" s="15" t="str">
        <v>http://www.wvseniorservices.gov/DocumentCenter/ProgramSpecificDocuments/tabid/92/Default.aspx</v>
      </c>
      <c r="U801" s="3"/>
    </row>
    <row r="802" spans="1:21" ht="75" x14ac:dyDescent="0.25">
      <c r="A802" s="15" t="str">
        <v>Family Services - Upper Ohio Valley (also nutrition in Marshall)</v>
      </c>
      <c r="B802" s="15" t="str">
        <v>OAA Title IIIB Services</v>
      </c>
      <c r="C802" s="15" t="str">
        <v>Group Support Activities</v>
      </c>
      <c r="D802" s="15" t="str">
        <v>A fully completed SAEF (Level 1) is required to enter the service recipient in SAMS. Group client support is entered as a group service in SAMS.</v>
      </c>
      <c r="E802" s="15" t="str">
        <v>None</v>
      </c>
      <c r="F802" s="15" t="str">
        <v>None</v>
      </c>
      <c r="G802" s="15" t="str">
        <v>Ohio</v>
      </c>
      <c r="H802" s="15" t="str">
        <v>*Required - Please Make a Selection*</v>
      </c>
      <c r="I802" s="15" t="str">
        <v>http://www.wvseniorservices.gov/DocumentCenter/ProgramSpecificDocuments/tabid/92/Default.aspx</v>
      </c>
      <c r="U802" s="3"/>
    </row>
    <row r="803" spans="1:21" ht="180" x14ac:dyDescent="0.25">
      <c r="A803" s="15" t="str">
        <v>Family Services - Upper Ohio Valley (also nutrition in Marshall)</v>
      </c>
      <c r="B803" s="15" t="str">
        <v>OAA Title IIIB Services</v>
      </c>
      <c r="C803" s="15" t="str">
        <v>Chore or Homemaker Services</v>
      </c>
      <c r="D803" s="15" t="str">
        <v>Must complete Level 1, Level 2 and Level 3 of the SAEF. Must need “Much Assistance” or “Unable to Perform” on IADL question #3, Shopping and/or IADL question #4, Light Housekeeping on the SAEF to qualify for services.</v>
      </c>
      <c r="E80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03" s="15" t="str">
        <v>None</v>
      </c>
      <c r="G803" s="15" t="str">
        <v>Ohio</v>
      </c>
      <c r="H803" s="15" t="str">
        <v>*Required - Please Make a Selection*</v>
      </c>
      <c r="I803" s="15" t="str">
        <v>http://www.wvseniorservices.gov/DocumentCenter/ProgramSpecificDocuments/tabid/92/Default.aspx</v>
      </c>
      <c r="U803" s="3"/>
    </row>
    <row r="804" spans="1:21" ht="75" x14ac:dyDescent="0.25">
      <c r="A804" s="15" t="str">
        <v>Family Services - Upper Ohio Valley (also nutrition in Marshall)</v>
      </c>
      <c r="B804" s="15" t="str">
        <v>OAA Title IIIB Services</v>
      </c>
      <c r="C804" s="15" t="str">
        <v>Case Coordination/Management/Person-Centered Planning</v>
      </c>
      <c r="D804" s="15" t="str">
        <v>None</v>
      </c>
      <c r="E804" s="15" t="str">
        <v>None</v>
      </c>
      <c r="F804" s="15" t="str">
        <v>None</v>
      </c>
      <c r="G804" s="15" t="str">
        <v>Ohio</v>
      </c>
      <c r="H804" s="15" t="str">
        <v>*Required - Please Make a Selection*</v>
      </c>
      <c r="I804" s="15" t="str">
        <v>http://www.wvseniorservices.gov/DocumentCenter/ProgramSpecificDocuments/tabid/92/Default.aspx</v>
      </c>
      <c r="U804" s="3"/>
    </row>
    <row r="805" spans="1:21" ht="75" x14ac:dyDescent="0.25">
      <c r="A805" s="15" t="str">
        <v>Family Services - Upper Ohio Valley (also nutrition in Marshall)</v>
      </c>
      <c r="B805" s="15" t="str">
        <v>OAA Title IIIB Services</v>
      </c>
      <c r="C805" s="15" t="str">
        <v>Information/Referral</v>
      </c>
      <c r="D805" s="15" t="str">
        <v>None</v>
      </c>
      <c r="E805" s="15" t="str">
        <v>None</v>
      </c>
      <c r="F805" s="15" t="str">
        <v>None</v>
      </c>
      <c r="G805" s="15" t="str">
        <v>Ohio</v>
      </c>
      <c r="H805" s="15" t="str">
        <v>*Required - Please Make a Selection*</v>
      </c>
      <c r="I805" s="15" t="str">
        <v>http://www.wvseniorservices.gov/DocumentCenter/ProgramSpecificDocuments/tabid/92/Default.aspx</v>
      </c>
      <c r="U805" s="3"/>
    </row>
    <row r="806" spans="1:21" ht="75" x14ac:dyDescent="0.25">
      <c r="A806" s="15" t="str">
        <v>Family Services - Upper Ohio Valley (also nutrition in Marshall)</v>
      </c>
      <c r="B806" s="15" t="str">
        <v>OAA Title IIIB Services</v>
      </c>
      <c r="C806" s="15" t="str">
        <v>Information/Referral</v>
      </c>
      <c r="D806" s="15" t="str">
        <v>None</v>
      </c>
      <c r="E806" s="15" t="str">
        <v>None</v>
      </c>
      <c r="F806" s="15" t="str">
        <v>None</v>
      </c>
      <c r="G806" s="15" t="str">
        <v>Ohio</v>
      </c>
      <c r="H806" s="15" t="str">
        <v>*Required - Please Make a Selection*</v>
      </c>
      <c r="I806" s="15" t="str">
        <v>http://www.wvseniorservices.gov/DocumentCenter/ProgramSpecificDocuments/tabid/92/Default.aspx</v>
      </c>
      <c r="U806" s="3"/>
    </row>
    <row r="807" spans="1:21" ht="75" x14ac:dyDescent="0.25">
      <c r="A807" s="15" t="str">
        <v>Family Services - Upper Ohio Valley (also nutrition in Marshall)</v>
      </c>
      <c r="B807" s="15" t="str">
        <v>OAA Title IIIB Services</v>
      </c>
      <c r="C807" s="15" t="str">
        <v>Information/Referral</v>
      </c>
      <c r="D807" s="15" t="str">
        <v>None</v>
      </c>
      <c r="E807" s="15" t="str">
        <v>None</v>
      </c>
      <c r="F807" s="15" t="str">
        <v>None</v>
      </c>
      <c r="G807" s="15" t="str">
        <v>Ohio</v>
      </c>
      <c r="H807" s="15" t="str">
        <v>*Required - Please Make a Selection*</v>
      </c>
      <c r="I807" s="15" t="str">
        <v>http://www.wvseniorservices.gov/DocumentCenter/ProgramSpecificDocuments/tabid/92/Default.aspx</v>
      </c>
      <c r="U807" s="3"/>
    </row>
    <row r="808" spans="1:21" ht="75" x14ac:dyDescent="0.25">
      <c r="A808" s="15" t="str">
        <v>Family Services - Upper Ohio Valley (also nutrition in Marshall)</v>
      </c>
      <c r="B808" s="15" t="str">
        <v>OAA Title IIIB Services</v>
      </c>
      <c r="C808" s="15" t="str">
        <v>Transportation</v>
      </c>
      <c r="D808" s="15" t="str">
        <v>Must complete Level 1 of the SAEF</v>
      </c>
      <c r="E808" s="15" t="str">
        <v>None</v>
      </c>
      <c r="F808" s="15" t="str">
        <v>None</v>
      </c>
      <c r="G808" s="15" t="str">
        <v>Ohio</v>
      </c>
      <c r="H808" s="15" t="str">
        <v>*Required - Please Make a Selection*</v>
      </c>
      <c r="I808" s="15" t="str">
        <v>http://www.wvseniorservices.gov/DocumentCenter/ProgramSpecificDocuments/tabid/92/Default.aspx</v>
      </c>
      <c r="U808" s="3"/>
    </row>
    <row r="809" spans="1:21" ht="150" x14ac:dyDescent="0.25">
      <c r="A809" s="15" t="str">
        <v>Family Services - Upper Ohio Valley (also nutrition in Marshall)</v>
      </c>
      <c r="B809" s="15" t="str">
        <v>OAA Title IIIC Nutrition Services</v>
      </c>
      <c r="C809" s="15" t="str">
        <v>Nutrition - Congregate Meals</v>
      </c>
      <c r="D809"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0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09" s="15" t="str">
        <v>None</v>
      </c>
      <c r="G809" s="15" t="str">
        <v>Marshall, Ohio</v>
      </c>
      <c r="H809" s="15" t="str">
        <v>*Required - Please Make a Selection*</v>
      </c>
      <c r="I809" s="15" t="str">
        <v>http://www.wvseniorservices.gov/DocumentCenter/ProgramSpecificDocuments/tabid/92/Default.aspx</v>
      </c>
      <c r="U809" s="3"/>
    </row>
    <row r="810" spans="1:21" ht="360" x14ac:dyDescent="0.25">
      <c r="A810" s="15" t="str">
        <v>Family Services - Upper Ohio Valley (also nutrition in Marshall)</v>
      </c>
      <c r="B810" s="15" t="str">
        <v>OAA Title IIIC Nutrition Services</v>
      </c>
      <c r="C810" s="15" t="str">
        <v>Nutrition - Home Delivered Meals</v>
      </c>
      <c r="D810"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1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10" s="15" t="str">
        <v>None</v>
      </c>
      <c r="G810" s="15" t="str">
        <v>Marshall, Ohio</v>
      </c>
      <c r="H810" s="15" t="str">
        <v>*Required - Please Make a Selection*</v>
      </c>
      <c r="I810" s="15" t="str">
        <v>http://www.wvseniorservices.gov/DocumentCenter/ProgramSpecificDocuments/tabid/92/Default.aspx</v>
      </c>
      <c r="U810" s="3"/>
    </row>
    <row r="811" spans="1:21" ht="75" x14ac:dyDescent="0.25">
      <c r="A811" s="15" t="str">
        <v>Family Services - Upper Ohio Valley (also nutrition in Marshall)</v>
      </c>
      <c r="B811" s="15" t="str">
        <v>OAA Title IIIC Nutrition Services</v>
      </c>
      <c r="C811" s="15" t="str">
        <v>Nutrition - Education</v>
      </c>
      <c r="D811" s="15" t="str">
        <v>A fully completed SAEF (the SAEF you completed for the meal service) is 
required.</v>
      </c>
      <c r="E811" s="15" t="str">
        <v>None</v>
      </c>
      <c r="F811" s="15" t="str">
        <v>None</v>
      </c>
      <c r="G811" s="15" t="str">
        <v>Marshall, Ohio</v>
      </c>
      <c r="H811" s="15" t="str">
        <v>*Required - Please Make a Selection*</v>
      </c>
      <c r="I811" s="15" t="str">
        <v>http://www.wvseniorservices.gov/DocumentCenter/ProgramSpecificDocuments/tabid/92/Default.aspx</v>
      </c>
      <c r="U811" s="3"/>
    </row>
    <row r="812" spans="1:21" ht="75" x14ac:dyDescent="0.25">
      <c r="A812" s="15" t="str">
        <v>Family Services - Upper Ohio Valley (also nutrition in Marshall)</v>
      </c>
      <c r="B812" s="15" t="str">
        <v>OAA Title IIID Evidence-Based Disease Prevention and Health Promotion Services</v>
      </c>
      <c r="C812" s="15" t="str">
        <v>Group Physical Activity (Bingocize/Drums Alive/Tai Chi/Walk with Ease)</v>
      </c>
      <c r="D812" s="15" t="str">
        <v>Must complete Level 1 of the SAEF</v>
      </c>
      <c r="E812" s="15" t="str">
        <v>None</v>
      </c>
      <c r="F812" s="15" t="str">
        <v>None</v>
      </c>
      <c r="G812" s="15" t="str">
        <v>Ohio</v>
      </c>
      <c r="H812" s="15" t="str">
        <v>*Required - Please Make a Selection*</v>
      </c>
      <c r="I812" s="15" t="str">
        <v>http://www.wvseniorservices.gov/DocumentCenter/ProgramSpecificDocuments/tabid/92/Default.aspx</v>
      </c>
      <c r="U812" s="3"/>
    </row>
    <row r="813" spans="1:21" ht="105" x14ac:dyDescent="0.25">
      <c r="A813" s="15" t="str">
        <v>Committee for Hancock County Senior Citizens</v>
      </c>
      <c r="B813" s="15" t="str">
        <v>LIGHTHOUSE IN-HOME SERVICES (includes LIFE LIGHTHOUSE SERVICES)</v>
      </c>
      <c r="C813" s="15" t="str">
        <v>Personal Care, Food Assistance, Chore or Homemaker Services</v>
      </c>
      <c r="D813" s="15" t="str">
        <v>Must complete Level 1, Level 2 and Level 3 of the SAEF. Must need “Much Assistance” or “Unable to Perform” on IADL question #6, Heavy Housework on the SAEF to qualify for services.</v>
      </c>
      <c r="E813"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13" s="15" t="str">
        <v>Lighthouse is designed to assist those seniors who have functional needs in their homes, but whose income or assets disqualify them for Medicaid services</v>
      </c>
      <c r="G813" s="15" t="str">
        <v>Hancock</v>
      </c>
      <c r="H813" s="15" t="str">
        <v>*Required - Please Make a Selection*</v>
      </c>
      <c r="I813" s="15" t="str">
        <v>http://www.wvseniorservices.gov/HelpatHome/Lighthouse/tabid/74/Default.aspx</v>
      </c>
      <c r="U813" s="3"/>
    </row>
    <row r="814" spans="1:21" ht="45" x14ac:dyDescent="0.25">
      <c r="A814" s="15" t="str">
        <v>Committee for Hancock County Senior Citizens</v>
      </c>
      <c r="B814" s="15" t="str">
        <v>OAA Title IIIB Services</v>
      </c>
      <c r="C814" s="15" t="str">
        <v>Transportation</v>
      </c>
      <c r="D814" s="15" t="str">
        <v>A fully completed SAEF (Level 1) is required to enter the service recipient in SAMS. Group client support is entered as a group service in SAMS.</v>
      </c>
      <c r="E814" s="15" t="str">
        <v>None</v>
      </c>
      <c r="F814" s="15" t="str">
        <v>None</v>
      </c>
      <c r="G814" s="15" t="str">
        <v>Hancock</v>
      </c>
      <c r="H814" s="15" t="str">
        <v>*Required - Please Make a Selection*</v>
      </c>
      <c r="I814" s="15" t="str">
        <v>http://www.wvseniorservices.gov/DocumentCenter/ProgramSpecificDocuments/tabid/92/Default.aspx</v>
      </c>
      <c r="U814" s="3"/>
    </row>
    <row r="815" spans="1:21" ht="75" x14ac:dyDescent="0.25">
      <c r="A815" s="15" t="str">
        <v>Committee for Hancock County Senior Citizens</v>
      </c>
      <c r="B815" s="15" t="str">
        <v>OAA Title IIIB Services</v>
      </c>
      <c r="C815" s="15" t="str">
        <v>Group Support Activities</v>
      </c>
      <c r="D815" s="15" t="str">
        <v>Must complete Level 1, Level 2 and Level 3 of the SAEF. Must need “Much Assistance” or “Unable to Perform” on IADL question #3, Shopping and/or IADL question #4, Light Housekeeping on the SAEF to qualify for services.</v>
      </c>
      <c r="E815" s="15" t="str">
        <v>None</v>
      </c>
      <c r="F815" s="15" t="str">
        <v>None</v>
      </c>
      <c r="G815" s="15" t="str">
        <v>Hancock</v>
      </c>
      <c r="H815" s="15" t="str">
        <v>*Required - Please Make a Selection*</v>
      </c>
      <c r="I815" s="15" t="str">
        <v>http://www.wvseniorservices.gov/DocumentCenter/ProgramSpecificDocuments/tabid/92/Default.aspx</v>
      </c>
      <c r="U815" s="3"/>
    </row>
    <row r="816" spans="1:21" ht="45" x14ac:dyDescent="0.25">
      <c r="A816" s="15" t="str">
        <v>Committee for Hancock County Senior Citizens</v>
      </c>
      <c r="B816" s="15" t="str">
        <v>OAA Title IIIB Services</v>
      </c>
      <c r="C816" s="15" t="str">
        <v>Case Coordination/Management/Person-Centered Planning</v>
      </c>
      <c r="D816" s="15" t="str">
        <v>None</v>
      </c>
      <c r="E816" s="15" t="str">
        <v>None</v>
      </c>
      <c r="F816" s="15" t="str">
        <v>None</v>
      </c>
      <c r="G816" s="15" t="str">
        <v>Hancock</v>
      </c>
      <c r="H816" s="15" t="str">
        <v>*Required - Please Make a Selection*</v>
      </c>
      <c r="I816" s="15" t="str">
        <v>http://www.wvseniorservices.gov/DocumentCenter/ProgramSpecificDocuments/tabid/92/Default.aspx</v>
      </c>
      <c r="U816" s="3"/>
    </row>
    <row r="817" spans="1:21" ht="45" x14ac:dyDescent="0.25">
      <c r="A817" s="15" t="str">
        <v>Committee for Hancock County Senior Citizens</v>
      </c>
      <c r="B817" s="15" t="str">
        <v>OAA Title IIIB Services</v>
      </c>
      <c r="C817" s="15" t="str">
        <v>Information/Referral</v>
      </c>
      <c r="D817" s="15" t="str">
        <v>None</v>
      </c>
      <c r="E817" s="15" t="str">
        <v>None</v>
      </c>
      <c r="F817" s="15" t="str">
        <v>None</v>
      </c>
      <c r="G817" s="15" t="str">
        <v>Hancock</v>
      </c>
      <c r="H817" s="15" t="str">
        <v>*Required - Please Make a Selection*</v>
      </c>
      <c r="I817" s="15" t="str">
        <v>http://www.wvseniorservices.gov/DocumentCenter/ProgramSpecificDocuments/tabid/92/Default.aspx</v>
      </c>
      <c r="U817" s="3"/>
    </row>
    <row r="818" spans="1:21" ht="45" x14ac:dyDescent="0.25">
      <c r="A818" s="15" t="str">
        <v>Committee for Hancock County Senior Citizens</v>
      </c>
      <c r="B818" s="15" t="str">
        <v>OAA Title IIIB Services</v>
      </c>
      <c r="C818" s="15" t="str">
        <v>Information/Referral</v>
      </c>
      <c r="D818" s="15" t="str">
        <v>None</v>
      </c>
      <c r="E818" s="15" t="str">
        <v>None</v>
      </c>
      <c r="F818" s="15" t="str">
        <v>None</v>
      </c>
      <c r="G818" s="15" t="str">
        <v>Hancock</v>
      </c>
      <c r="H818" s="15" t="str">
        <v>*Required - Please Make a Selection*</v>
      </c>
      <c r="I818" s="15" t="str">
        <v>http://www.wvseniorservices.gov/DocumentCenter/ProgramSpecificDocuments/tabid/92/Default.aspx</v>
      </c>
      <c r="U818" s="3"/>
    </row>
    <row r="819" spans="1:21" ht="45" x14ac:dyDescent="0.25">
      <c r="A819" s="15" t="str">
        <v>Committee for Hancock County Senior Citizens</v>
      </c>
      <c r="B819" s="15" t="str">
        <v>OAA Title IIIB Services</v>
      </c>
      <c r="C819" s="15" t="str">
        <v>Transportation</v>
      </c>
      <c r="D819" s="15" t="str">
        <v>Must complete Level 1 of the SAEF</v>
      </c>
      <c r="E819" s="15" t="str">
        <v>None</v>
      </c>
      <c r="F819" s="15" t="str">
        <v>None</v>
      </c>
      <c r="G819" s="15" t="str">
        <v>Hancock</v>
      </c>
      <c r="H819" s="15" t="str">
        <v>*Required - Please Make a Selection*</v>
      </c>
      <c r="I819" s="15" t="str">
        <v>http://www.wvseniorservices.gov/DocumentCenter/ProgramSpecificDocuments/tabid/92/Default.aspx</v>
      </c>
      <c r="U819" s="3"/>
    </row>
    <row r="820" spans="1:21" ht="105" x14ac:dyDescent="0.25">
      <c r="A820" s="15" t="str">
        <v>Harrison County Senior Citizens Center, Inc. (no nutrition)</v>
      </c>
      <c r="B820" s="15" t="str">
        <v>LIGHTHOUSE IN-HOME SERVICES (includes LIFE LIGHTHOUSE SERVICES)</v>
      </c>
      <c r="C820" s="15" t="str">
        <v>Personal Care, Food Assistance, Chore or Homemaker Services</v>
      </c>
      <c r="D820" s="15" t="str">
        <v>Must complete Level 1, Level 2 and Level 3 of the SAEF. Must need “Much Assistance” or “Unable to Perform” on IADL question #6, Heavy Housework on the SAEF to qualify for services.</v>
      </c>
      <c r="E820"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20" s="15" t="str">
        <v>Lighthouse is designed to assist those seniors who have functional needs in their homes, but whose income or assets disqualify them for Medicaid services</v>
      </c>
      <c r="G820" s="15" t="str">
        <v>Harrison</v>
      </c>
      <c r="H820" s="15" t="str">
        <v>*Required - Please Make a Selection*</v>
      </c>
      <c r="I820" s="15" t="str">
        <v>http://www.wvseniorservices.gov/HelpatHome/Lighthouse/tabid/74/Default.aspx</v>
      </c>
      <c r="U820" s="3"/>
    </row>
    <row r="821" spans="1:21" ht="60" x14ac:dyDescent="0.25">
      <c r="A821" s="15" t="str">
        <v>Harrison County Senior Citizens Center, Inc. (no nutrition)</v>
      </c>
      <c r="B821" s="15" t="str">
        <v>OAA Title IIIB Services</v>
      </c>
      <c r="C821" s="15" t="str">
        <v>Group Support Activities</v>
      </c>
      <c r="D821" s="15" t="str">
        <v>A fully completed SAEF (Level 1) is required to enter the service recipient in SAMS. Group client support is entered as a group service in SAMS.</v>
      </c>
      <c r="E821" s="15" t="str">
        <v>None</v>
      </c>
      <c r="F821" s="15" t="str">
        <v>None</v>
      </c>
      <c r="G821" s="15" t="str">
        <v>Harrison</v>
      </c>
      <c r="H821" s="15" t="str">
        <v>*Required - Please Make a Selection*</v>
      </c>
      <c r="I821" s="15" t="str">
        <v>http://www.wvseniorservices.gov/DocumentCenter/ProgramSpecificDocuments/tabid/92/Default.aspx</v>
      </c>
      <c r="U821" s="3"/>
    </row>
    <row r="822" spans="1:21" ht="180" x14ac:dyDescent="0.25">
      <c r="A822" s="15" t="str">
        <v>Harrison County Senior Citizens Center, Inc. (no nutrition)</v>
      </c>
      <c r="B822" s="15" t="str">
        <v>OAA Title IIIB Services</v>
      </c>
      <c r="C822" s="15" t="str">
        <v>Chore or Homemaker Services</v>
      </c>
      <c r="D822" s="15" t="str">
        <v>Must complete Level 1, Level 2 and Level 3 of the SAEF. Must need “Much Assistance” or “Unable to Perform” on IADL question #3, Shopping and/or IADL question #4, Light Housekeeping on the SAEF to qualify for services.</v>
      </c>
      <c r="E82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22" s="15" t="str">
        <v>None</v>
      </c>
      <c r="G822" s="15" t="str">
        <v>Harrison</v>
      </c>
      <c r="H822" s="15" t="str">
        <v>*Required - Please Make a Selection*</v>
      </c>
      <c r="I822" s="15" t="str">
        <v>http://www.wvseniorservices.gov/DocumentCenter/ProgramSpecificDocuments/tabid/92/Default.aspx</v>
      </c>
      <c r="U822" s="3"/>
    </row>
    <row r="823" spans="1:21" ht="60" x14ac:dyDescent="0.25">
      <c r="A823" s="15" t="str">
        <v>Harrison County Senior Citizens Center, Inc. (no nutrition)</v>
      </c>
      <c r="B823" s="15" t="str">
        <v>OAA Title IIIB Services</v>
      </c>
      <c r="C823" s="15" t="str">
        <v>Case Coordination/Management/Person-Centered Planning</v>
      </c>
      <c r="D823" s="15" t="str">
        <v>None</v>
      </c>
      <c r="E823" s="15" t="str">
        <v>None</v>
      </c>
      <c r="F823" s="15" t="str">
        <v>None</v>
      </c>
      <c r="G823" s="15" t="str">
        <v>Harrison</v>
      </c>
      <c r="H823" s="15" t="str">
        <v>*Required - Please Make a Selection*</v>
      </c>
      <c r="I823" s="15" t="str">
        <v>http://www.wvseniorservices.gov/DocumentCenter/ProgramSpecificDocuments/tabid/92/Default.aspx</v>
      </c>
      <c r="U823" s="3"/>
    </row>
    <row r="824" spans="1:21" ht="60" x14ac:dyDescent="0.25">
      <c r="A824" s="15" t="str">
        <v>Harrison County Senior Citizens Center, Inc. (no nutrition)</v>
      </c>
      <c r="B824" s="15" t="str">
        <v>OAA Title IIIB Services</v>
      </c>
      <c r="C824" s="15" t="str">
        <v>Information/Referral</v>
      </c>
      <c r="D824" s="15" t="str">
        <v>None</v>
      </c>
      <c r="E824" s="15" t="str">
        <v>None</v>
      </c>
      <c r="F824" s="15" t="str">
        <v>None</v>
      </c>
      <c r="G824" s="15" t="str">
        <v>Harrison</v>
      </c>
      <c r="H824" s="15" t="str">
        <v>*Required - Please Make a Selection*</v>
      </c>
      <c r="I824" s="15" t="str">
        <v>http://www.wvseniorservices.gov/DocumentCenter/ProgramSpecificDocuments/tabid/92/Default.aspx</v>
      </c>
      <c r="U824" s="3"/>
    </row>
    <row r="825" spans="1:21" ht="60" x14ac:dyDescent="0.25">
      <c r="A825" s="15" t="str">
        <v>Harrison County Senior Citizens Center, Inc. (no nutrition)</v>
      </c>
      <c r="B825" s="15" t="str">
        <v>OAA Title IIIB Services</v>
      </c>
      <c r="C825" s="15" t="str">
        <v>Transportation</v>
      </c>
      <c r="D825" s="15" t="str">
        <v>Must complete Level 1 of the SAEF</v>
      </c>
      <c r="E825" s="15" t="str">
        <v>None</v>
      </c>
      <c r="F825" s="15" t="str">
        <v>None</v>
      </c>
      <c r="G825" s="15" t="str">
        <v>Harrison</v>
      </c>
      <c r="H825" s="15" t="str">
        <v>*Required - Please Make a Selection*</v>
      </c>
      <c r="I825" s="15" t="str">
        <v>http://www.wvseniorservices.gov/DocumentCenter/ProgramSpecificDocuments/tabid/92/Default.aspx</v>
      </c>
      <c r="U825" s="3"/>
    </row>
    <row r="826" spans="1:21" ht="60" x14ac:dyDescent="0.25">
      <c r="A826" s="15" t="str">
        <v>Harrison County Senior Citizens Center, Inc. (no nutrition)</v>
      </c>
      <c r="B826" s="15" t="str">
        <v>OAA Title IIID Evidence-Based Disease Prevention and Health Promotion Services</v>
      </c>
      <c r="C826" s="15" t="str">
        <v>Group Physical Activity (Bingocize/Drums Alive/Tai Chi/Walk with Ease)</v>
      </c>
      <c r="D826" s="15" t="str">
        <v>Must complete Level 1 of the SAEF</v>
      </c>
      <c r="E826" s="15" t="str">
        <v>None</v>
      </c>
      <c r="F826" s="15" t="str">
        <v>None</v>
      </c>
      <c r="G826" s="15" t="str">
        <v>Harrison</v>
      </c>
      <c r="H826" s="15" t="str">
        <v>*Required - Please Make a Selection*</v>
      </c>
      <c r="I826" s="15" t="str">
        <v>http://www.wvseniorservices.gov/DocumentCenter/ProgramSpecificDocuments/tabid/92/Default.aspx</v>
      </c>
      <c r="U826" s="3"/>
    </row>
    <row r="827" spans="1:21" ht="105" x14ac:dyDescent="0.25">
      <c r="A827" s="15" t="str">
        <v>Marion County Senior Citizens, Inc.</v>
      </c>
      <c r="B827" s="15" t="str">
        <v>LIGHTHOUSE IN-HOME SERVICES (includes LIFE LIGHTHOUSE SERVICES)</v>
      </c>
      <c r="C827" s="15" t="str">
        <v>Personal Care, Food Assistance, Chore or Homemaker Services</v>
      </c>
      <c r="D827" s="15" t="str">
        <v>2+ ADLs via assessment</v>
      </c>
      <c r="E827"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27" s="15" t="str">
        <v>Lighthouse is designed to assist those seniors who have functional needs in their homes, but whose income or assets disqualify them for Medicaid services</v>
      </c>
      <c r="G827" s="15" t="str">
        <v>Marion</v>
      </c>
      <c r="H827" s="15" t="str">
        <v>*Required - Please Make a Selection*</v>
      </c>
      <c r="I827" s="15" t="str">
        <v>http://www.wvseniorservices.gov/HelpatHome/Lighthouse/tabid/74/Default.aspx</v>
      </c>
      <c r="U827" s="3"/>
    </row>
    <row r="828" spans="1:21" ht="45" x14ac:dyDescent="0.25">
      <c r="A828" s="15" t="str">
        <v>Marion County Senior Citizens, Inc.</v>
      </c>
      <c r="B828" s="15" t="str">
        <v>OAA Title IIIB Services</v>
      </c>
      <c r="C828" s="15" t="str">
        <v>Group Support Activities</v>
      </c>
      <c r="D828" s="15" t="str">
        <v>A fully completed SAEF (Level 1) is required to enter the service recipient in SAMS. Group client support is entered as a group service in SAMS.</v>
      </c>
      <c r="E828" s="15" t="str">
        <v>None</v>
      </c>
      <c r="F828" s="15" t="str">
        <v>None</v>
      </c>
      <c r="G828" s="15" t="str">
        <v>Marion</v>
      </c>
      <c r="H828" s="15" t="str">
        <v>*Required - Please Make a Selection*</v>
      </c>
      <c r="I828" s="15" t="str">
        <v>http://www.wvseniorservices.gov/DocumentCenter/ProgramSpecificDocuments/tabid/92/Default.aspx</v>
      </c>
      <c r="U828" s="3"/>
    </row>
    <row r="829" spans="1:21" ht="45" x14ac:dyDescent="0.25">
      <c r="A829" s="15" t="str">
        <v>Marion County Senior Citizens, Inc.</v>
      </c>
      <c r="B829" s="15" t="str">
        <v>OAA Title IIIB Services</v>
      </c>
      <c r="C829" s="15" t="str">
        <v>Case Coordination/Management/Person-Centered Planning</v>
      </c>
      <c r="D829" s="15" t="str">
        <v>None</v>
      </c>
      <c r="E829" s="15" t="str">
        <v>None</v>
      </c>
      <c r="F829" s="15" t="str">
        <v>None</v>
      </c>
      <c r="G829" s="15" t="str">
        <v>Marion</v>
      </c>
      <c r="H829" s="15" t="str">
        <v>*Required - Please Make a Selection*</v>
      </c>
      <c r="I829" s="15" t="str">
        <v>http://www.wvseniorservices.gov/DocumentCenter/ProgramSpecificDocuments/tabid/92/Default.aspx</v>
      </c>
      <c r="U829" s="3"/>
    </row>
    <row r="830" spans="1:21" ht="45" x14ac:dyDescent="0.25">
      <c r="A830" s="15" t="str">
        <v>Marion County Senior Citizens, Inc.</v>
      </c>
      <c r="B830" s="15" t="str">
        <v>OAA Title IIIB Services</v>
      </c>
      <c r="C830" s="15" t="str">
        <v>Information/Referral</v>
      </c>
      <c r="D830" s="15" t="str">
        <v>None</v>
      </c>
      <c r="E830" s="15" t="str">
        <v>None</v>
      </c>
      <c r="F830" s="15" t="str">
        <v>None</v>
      </c>
      <c r="G830" s="15" t="str">
        <v>Marion</v>
      </c>
      <c r="H830" s="15" t="str">
        <v>*Required - Please Make a Selection*</v>
      </c>
      <c r="I830" s="15" t="str">
        <v>http://www.wvseniorservices.gov/DocumentCenter/ProgramSpecificDocuments/tabid/92/Default.aspx</v>
      </c>
      <c r="U830" s="3"/>
    </row>
    <row r="831" spans="1:21" ht="45" x14ac:dyDescent="0.25">
      <c r="A831" s="15" t="str">
        <v>Marion County Senior Citizens, Inc.</v>
      </c>
      <c r="B831" s="15" t="str">
        <v>OAA Title IIIB Services</v>
      </c>
      <c r="C831" s="15" t="str">
        <v>Transportation</v>
      </c>
      <c r="D831" s="15" t="str">
        <v>Must complete Level 1 of the SAEF</v>
      </c>
      <c r="E831" s="15" t="str">
        <v>None</v>
      </c>
      <c r="F831" s="15" t="str">
        <v>None</v>
      </c>
      <c r="G831" s="15" t="str">
        <v>Marion</v>
      </c>
      <c r="H831" s="15" t="str">
        <v>*Required - Please Make a Selection*</v>
      </c>
      <c r="I831" s="15" t="str">
        <v>http://www.wvseniorservices.gov/DocumentCenter/ProgramSpecificDocuments/tabid/92/Default.aspx</v>
      </c>
      <c r="U831" s="3"/>
    </row>
    <row r="832" spans="1:21" ht="150" x14ac:dyDescent="0.25">
      <c r="A832" s="15" t="str">
        <v>Marion County Senior Citizens, Inc.</v>
      </c>
      <c r="B832" s="15" t="str">
        <v>OAA Title IIIC Nutrition Services</v>
      </c>
      <c r="C832" s="15" t="str">
        <v>Nutrition - Congregate Meals</v>
      </c>
      <c r="D83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3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32" s="15" t="str">
        <v>None</v>
      </c>
      <c r="G832" s="15" t="str">
        <v>Marion</v>
      </c>
      <c r="H832" s="15" t="str">
        <v>*Required - Please Make a Selection*</v>
      </c>
      <c r="I832" s="15" t="str">
        <v>http://www.wvseniorservices.gov/DocumentCenter/ProgramSpecificDocuments/tabid/92/Default.aspx</v>
      </c>
      <c r="U832" s="3"/>
    </row>
    <row r="833" spans="1:21" ht="360" x14ac:dyDescent="0.25">
      <c r="A833" s="15" t="str">
        <v>Marion County Senior Citizens, Inc.</v>
      </c>
      <c r="B833" s="15" t="str">
        <v>OAA Title IIIC Nutrition Services</v>
      </c>
      <c r="C833" s="15" t="str">
        <v>Nutrition - Home Delivered Meals</v>
      </c>
      <c r="D83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3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33" s="15" t="str">
        <v>None</v>
      </c>
      <c r="G833" s="15" t="str">
        <v>Marion</v>
      </c>
      <c r="H833" s="15" t="str">
        <v>*Required - Please Make a Selection*</v>
      </c>
      <c r="I833" s="15" t="str">
        <v>http://www.wvseniorservices.gov/DocumentCenter/ProgramSpecificDocuments/tabid/92/Default.aspx</v>
      </c>
      <c r="U833" s="3"/>
    </row>
    <row r="834" spans="1:21" ht="45" x14ac:dyDescent="0.25">
      <c r="A834" s="15" t="str">
        <v>Marion County Senior Citizens, Inc.</v>
      </c>
      <c r="B834" s="15" t="str">
        <v>OAA Title IIIC Nutrition Services</v>
      </c>
      <c r="C834" s="15" t="str">
        <v>Nutrition - Education</v>
      </c>
      <c r="D834" s="15" t="str">
        <v>A fully completed SAEF (the SAEF you completed for the meal service) is 
required.</v>
      </c>
      <c r="E834" s="15" t="str">
        <v>None</v>
      </c>
      <c r="F834" s="15" t="str">
        <v>None</v>
      </c>
      <c r="G834" s="15" t="str">
        <v>Marion</v>
      </c>
      <c r="H834" s="15" t="str">
        <v>*Required - Please Make a Selection*</v>
      </c>
      <c r="I834" s="15" t="str">
        <v>http://www.wvseniorservices.gov/DocumentCenter/ProgramSpecificDocuments/tabid/92/Default.aspx</v>
      </c>
      <c r="U834" s="3"/>
    </row>
    <row r="835" spans="1:21" ht="105" x14ac:dyDescent="0.25">
      <c r="A835" s="15" t="str">
        <v>Marshall County Committee on Aging  (no nutrition)</v>
      </c>
      <c r="B835" s="15" t="str">
        <v>LIGHTHOUSE IN-HOME SERVICES (includes LIFE LIGHTHOUSE SERVICES)</v>
      </c>
      <c r="C835" s="15" t="str">
        <v>Personal Care, Food Assistance, Chore or Homemaker Services</v>
      </c>
      <c r="D835" s="15" t="str">
        <v>2+ ADLs via assessment</v>
      </c>
      <c r="E83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35" s="15" t="str">
        <v>Lighthouse is designed to assist those seniors who have functional needs in their homes, but whose income or assets disqualify them for Medicaid services</v>
      </c>
      <c r="G835" s="15" t="str">
        <v>Marshall</v>
      </c>
      <c r="H835" s="15" t="str">
        <v>*Required - Please Make a Selection*</v>
      </c>
      <c r="I835" s="15" t="str">
        <v>http://www.wvseniorservices.gov/HelpatHome/Lighthouse/tabid/74/Default.aspx</v>
      </c>
      <c r="U835" s="3"/>
    </row>
    <row r="836" spans="1:21" ht="75" x14ac:dyDescent="0.25">
      <c r="A836" s="15" t="str">
        <v>Marshall County Committee on Aging  (no nutrition)</v>
      </c>
      <c r="B836" s="15" t="str">
        <v>OAA Title IIIB Services</v>
      </c>
      <c r="C836" s="15" t="str">
        <v>Transportation</v>
      </c>
      <c r="D836" s="15" t="str">
        <v>Must complete Level 1 and Level 2 of the SAEF. Must indicate the need for hands on assistance with transportation on the SAEF (Question: “Does the service recipient need hands on assistance with transportation?”, Level 2) to qualify for services.</v>
      </c>
      <c r="E836" s="15" t="str">
        <v>None</v>
      </c>
      <c r="F836" s="15" t="str">
        <v>None</v>
      </c>
      <c r="G836" s="15" t="str">
        <v>Marshall</v>
      </c>
      <c r="H836" s="15" t="str">
        <v>*Required - Please Make a Selection*</v>
      </c>
      <c r="I836" s="15" t="str">
        <v>http://www.wvseniorservices.gov/DocumentCenter/ProgramSpecificDocuments/tabid/92/Default.aspx</v>
      </c>
      <c r="U836" s="3"/>
    </row>
    <row r="837" spans="1:21" ht="60" x14ac:dyDescent="0.25">
      <c r="A837" s="15" t="str">
        <v>Marshall County Committee on Aging  (no nutrition)</v>
      </c>
      <c r="B837" s="15" t="str">
        <v>OAA Title IIIB Services</v>
      </c>
      <c r="C837" s="15" t="str">
        <v>Information/Referral</v>
      </c>
      <c r="D837" s="15" t="str">
        <v>None</v>
      </c>
      <c r="E837" s="15" t="str">
        <v>None</v>
      </c>
      <c r="F837" s="15" t="str">
        <v>None</v>
      </c>
      <c r="G837" s="15" t="str">
        <v>Marshall</v>
      </c>
      <c r="H837" s="15" t="str">
        <v>*Required - Please Make a Selection*</v>
      </c>
      <c r="I837" s="15" t="str">
        <v>http://www.wvseniorservices.gov/DocumentCenter/ProgramSpecificDocuments/tabid/92/Default.aspx</v>
      </c>
      <c r="U837" s="3"/>
    </row>
    <row r="838" spans="1:21" ht="60" x14ac:dyDescent="0.25">
      <c r="A838" s="15" t="str">
        <v>Marshall County Committee on Aging  (no nutrition)</v>
      </c>
      <c r="B838" s="15" t="str">
        <v>OAA Title IIIB Services</v>
      </c>
      <c r="C838" s="15" t="str">
        <v>Transportation</v>
      </c>
      <c r="D838" s="15" t="str">
        <v>Must complete Level 1 of the SAEF</v>
      </c>
      <c r="E838" s="15" t="str">
        <v>None</v>
      </c>
      <c r="F838" s="15" t="str">
        <v>None</v>
      </c>
      <c r="G838" s="15" t="str">
        <v>Marshall</v>
      </c>
      <c r="H838" s="15" t="str">
        <v>*Required - Please Make a Selection*</v>
      </c>
      <c r="I838" s="15" t="str">
        <v>http://www.wvseniorservices.gov/DocumentCenter/ProgramSpecificDocuments/tabid/92/Default.aspx</v>
      </c>
      <c r="U838" s="3"/>
    </row>
    <row r="839" spans="1:21" ht="60" x14ac:dyDescent="0.25">
      <c r="A839" s="15" t="str">
        <v>Marshall County Committee on Aging  (no nutrition)</v>
      </c>
      <c r="B839" s="15" t="str">
        <v>OAA Title IIID Evidence-Based Disease Prevention and Health Promotion Services</v>
      </c>
      <c r="C839" s="15" t="str">
        <v>Group Physical Activity (Bingocize/Drums Alive/Tai Chi/Walk with Ease)</v>
      </c>
      <c r="D839" s="15" t="str">
        <v>Must complete Level 1 of the SAEF</v>
      </c>
      <c r="E839" s="15" t="str">
        <v>None</v>
      </c>
      <c r="F839" s="15" t="str">
        <v>None</v>
      </c>
      <c r="G839" s="15" t="str">
        <v>Marshall</v>
      </c>
      <c r="H839" s="15" t="str">
        <v>*Required - Please Make a Selection*</v>
      </c>
      <c r="I839" s="15" t="str">
        <v>http://www.wvseniorservices.gov/DocumentCenter/ProgramSpecificDocuments/tabid/92/Default.aspx</v>
      </c>
      <c r="U839" s="3"/>
    </row>
    <row r="840" spans="1:21" ht="105" x14ac:dyDescent="0.25">
      <c r="A840" s="15" t="str">
        <v>Pleasants County Senior Citizen Center (no nutrition)</v>
      </c>
      <c r="B840" s="15" t="str">
        <v>LIGHTHOUSE IN-HOME SERVICES (includes LIFE LIGHTHOUSE SERVICES)</v>
      </c>
      <c r="C840" s="15" t="str">
        <v>Personal Care, Food Assistance, Chore or Homemaker Services</v>
      </c>
      <c r="D840" s="15" t="str">
        <v>2+ ADLs via assessment</v>
      </c>
      <c r="E840"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40" s="15" t="str">
        <v>Lighthouse is designed to assist those seniors who have functional needs in their homes, but whose income or assets disqualify them for Medicaid services</v>
      </c>
      <c r="G840" s="15" t="str">
        <v>Pleasants</v>
      </c>
      <c r="H840" s="15" t="str">
        <v>*Required - Please Make a Selection*</v>
      </c>
      <c r="I840" s="15" t="str">
        <v>http://www.wvseniorservices.gov/HelpatHome/Lighthouse/tabid/74/Default.aspx</v>
      </c>
      <c r="U840" s="3"/>
    </row>
    <row r="841" spans="1:21" ht="75" x14ac:dyDescent="0.25">
      <c r="A841" s="15" t="str">
        <v>Pleasants County Senior Citizen Center (no nutrition)</v>
      </c>
      <c r="B841" s="15" t="str">
        <v>OAA Title IIIB Services</v>
      </c>
      <c r="C841" s="15" t="str">
        <v>Transportation</v>
      </c>
      <c r="D841" s="15" t="str">
        <v>Must complete Level 1 and Level 2 of the SAEF. Must indicate the need for hands on assistance with transportation on the SAEF (Question: “Does the service recipient need hands on assistance with transportation?”, Level 2) to qualify for services.</v>
      </c>
      <c r="E841" s="15" t="str">
        <v>None</v>
      </c>
      <c r="F841" s="15" t="str">
        <v>None</v>
      </c>
      <c r="G841" s="15" t="str">
        <v>Pleasants</v>
      </c>
      <c r="H841" s="15" t="str">
        <v>*Required - Please Make a Selection*</v>
      </c>
      <c r="I841" s="15" t="str">
        <v>http://www.wvseniorservices.gov/DocumentCenter/ProgramSpecificDocuments/tabid/92/Default.aspx</v>
      </c>
      <c r="U841" s="3"/>
    </row>
    <row r="842" spans="1:21" ht="75" x14ac:dyDescent="0.25">
      <c r="A842" s="15" t="str">
        <v>Pleasants County Senior Citizen Center (no nutrition)</v>
      </c>
      <c r="B842" s="15" t="str">
        <v>OAA Title IIIB Services</v>
      </c>
      <c r="C842" s="15" t="str">
        <v>Group Support Activities</v>
      </c>
      <c r="D842" s="15" t="str">
        <v>A fully completed SAEF (Level 1) is required to enter the service recipient in SAMS. Group client support is entered as a group service in SAMS.</v>
      </c>
      <c r="E842" s="15" t="str">
        <v>None</v>
      </c>
      <c r="F842" s="15" t="str">
        <v>None</v>
      </c>
      <c r="G842" s="15" t="str">
        <v>Pleasants</v>
      </c>
      <c r="H842" s="15" t="str">
        <v>*Required - Please Make a Selection*</v>
      </c>
      <c r="I842" s="15" t="str">
        <v>http://www.wvseniorservices.gov/DocumentCenter/ProgramSpecificDocuments/tabid/92/Default.aspx</v>
      </c>
      <c r="U842" s="3"/>
    </row>
    <row r="843" spans="1:21" ht="75" x14ac:dyDescent="0.25">
      <c r="A843" s="15" t="str">
        <v>Pleasants County Senior Citizen Center (no nutrition)</v>
      </c>
      <c r="B843" s="15" t="str">
        <v>OAA Title IIIB Services</v>
      </c>
      <c r="C843" s="15" t="str">
        <v>Case Coordination/Management/Person-Centered Planning</v>
      </c>
      <c r="D843" s="15" t="str">
        <v>None</v>
      </c>
      <c r="E843" s="15" t="str">
        <v>None</v>
      </c>
      <c r="F843" s="15" t="str">
        <v>None</v>
      </c>
      <c r="G843" s="15" t="str">
        <v>Pleasants</v>
      </c>
      <c r="H843" s="15" t="str">
        <v>*Required - Please Make a Selection*</v>
      </c>
      <c r="I843" s="15" t="str">
        <v>http://www.wvseniorservices.gov/DocumentCenter/ProgramSpecificDocuments/tabid/92/Default.aspx</v>
      </c>
      <c r="U843" s="3"/>
    </row>
    <row r="844" spans="1:21" ht="75" x14ac:dyDescent="0.25">
      <c r="A844" s="15" t="str">
        <v>Pleasants County Senior Citizen Center (no nutrition)</v>
      </c>
      <c r="B844" s="15" t="str">
        <v>OAA Title IIIB Services</v>
      </c>
      <c r="C844" s="15" t="str">
        <v>Information/Referral</v>
      </c>
      <c r="D844" s="15" t="str">
        <v>None</v>
      </c>
      <c r="E844" s="15" t="str">
        <v>None</v>
      </c>
      <c r="F844" s="15" t="str">
        <v>None</v>
      </c>
      <c r="G844" s="15" t="str">
        <v>Pleasants</v>
      </c>
      <c r="H844" s="15" t="str">
        <v>*Required - Please Make a Selection*</v>
      </c>
      <c r="I844" s="15" t="str">
        <v>http://www.wvseniorservices.gov/DocumentCenter/ProgramSpecificDocuments/tabid/92/Default.aspx</v>
      </c>
      <c r="U844" s="3"/>
    </row>
    <row r="845" spans="1:21" ht="75" x14ac:dyDescent="0.25">
      <c r="A845" s="15" t="str">
        <v>Pleasants County Senior Citizen Center (no nutrition)</v>
      </c>
      <c r="B845" s="15" t="str">
        <v>OAA Title IIIB Services</v>
      </c>
      <c r="C845" s="15" t="str">
        <v>Transportation</v>
      </c>
      <c r="D845" s="15" t="str">
        <v>Must complete Level 1 of the SAEF</v>
      </c>
      <c r="E845" s="15" t="str">
        <v>None</v>
      </c>
      <c r="F845" s="15" t="str">
        <v>None</v>
      </c>
      <c r="G845" s="15" t="str">
        <v>Pleasants</v>
      </c>
      <c r="H845" s="15" t="str">
        <v>*Required - Please Make a Selection*</v>
      </c>
      <c r="I845" s="15" t="str">
        <v>http://www.wvseniorservices.gov/DocumentCenter/ProgramSpecificDocuments/tabid/92/Default.aspx</v>
      </c>
      <c r="U845" s="3"/>
    </row>
    <row r="846" spans="1:21" ht="150" x14ac:dyDescent="0.25">
      <c r="A846" s="15" t="str">
        <v>Pleasants Senior Nutrition (nutrition only) </v>
      </c>
      <c r="B846" s="15" t="str">
        <v>OAA Title IIIC Nutrition Services</v>
      </c>
      <c r="C846" s="15" t="str">
        <v>Nutrition - Congregate Meals</v>
      </c>
      <c r="D846"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4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46" s="15" t="str">
        <v>None</v>
      </c>
      <c r="G846" s="15" t="str">
        <v>Pleasants</v>
      </c>
      <c r="H846" s="15" t="str">
        <v>*Required - Please Make a Selection*</v>
      </c>
      <c r="I846" s="15" t="str">
        <v>http://www.wvseniorservices.gov/DocumentCenter/ProgramSpecificDocuments/tabid/92/Default.aspx</v>
      </c>
      <c r="U846" s="3"/>
    </row>
    <row r="847" spans="1:21" ht="360" x14ac:dyDescent="0.25">
      <c r="A847" s="15" t="str">
        <v>Pleasants Senior Nutrition (nutrition only) </v>
      </c>
      <c r="B847" s="15" t="str">
        <v>OAA Title IIIC Nutrition Services</v>
      </c>
      <c r="C847" s="15" t="str">
        <v>Nutrition - Home Delivered Meals</v>
      </c>
      <c r="D847"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47"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47" s="15" t="str">
        <v>None</v>
      </c>
      <c r="G847" s="15" t="str">
        <v>Pleasants</v>
      </c>
      <c r="H847" s="15" t="str">
        <v>*Required - Please Make a Selection*</v>
      </c>
      <c r="I847" s="15" t="str">
        <v>http://www.wvseniorservices.gov/DocumentCenter/ProgramSpecificDocuments/tabid/92/Default.aspx</v>
      </c>
      <c r="U847" s="3"/>
    </row>
    <row r="848" spans="1:21" ht="60" x14ac:dyDescent="0.25">
      <c r="A848" s="15" t="str">
        <v>Pleasants Senior Nutrition (nutrition only) </v>
      </c>
      <c r="B848" s="15" t="str">
        <v>OAA Title IIIC Nutrition Services</v>
      </c>
      <c r="C848" s="15" t="str">
        <v>Nutrition - Education</v>
      </c>
      <c r="D848" s="15" t="str">
        <v>A fully completed SAEF (the SAEF you completed for the meal service) is 
required.</v>
      </c>
      <c r="E848" s="15" t="str">
        <v>None</v>
      </c>
      <c r="F848" s="15" t="str">
        <v>None</v>
      </c>
      <c r="G848" s="15" t="str">
        <v>Pleasants</v>
      </c>
      <c r="H848" s="15" t="str">
        <v>*Required - Please Make a Selection*</v>
      </c>
      <c r="I848" s="15" t="str">
        <v>http://www.wvseniorservices.gov/DocumentCenter/ProgramSpecificDocuments/tabid/92/Default.aspx</v>
      </c>
      <c r="U848" s="3"/>
    </row>
    <row r="849" spans="1:21" ht="105" x14ac:dyDescent="0.25">
      <c r="A849" s="15" t="str">
        <v>Ritchie County Integrated Family Services</v>
      </c>
      <c r="B849" s="15" t="str">
        <v>LIGHTHOUSE IN-HOME SERVICES (includes LIFE LIGHTHOUSE SERVICES)</v>
      </c>
      <c r="C849" s="15" t="str">
        <v>Personal Care, Food Assistance, Chore or Homemaker Services</v>
      </c>
      <c r="D849" s="15" t="str">
        <v>2+ ADLs via assessment</v>
      </c>
      <c r="E849"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49" s="15" t="str">
        <v>Lighthouse is designed to assist those seniors who have functional needs in their homes, but whose income or assets disqualify them for Medicaid services</v>
      </c>
      <c r="G849" s="15" t="str">
        <v>Ritchie</v>
      </c>
      <c r="H849" s="15" t="str">
        <v>*Required - Please Make a Selection*</v>
      </c>
      <c r="I849" s="15" t="str">
        <v>http://www.wvseniorservices.gov/HelpatHome/Lighthouse/tabid/74/Default.aspx</v>
      </c>
      <c r="U849" s="3"/>
    </row>
    <row r="850" spans="1:21" ht="45" x14ac:dyDescent="0.25">
      <c r="A850" s="15" t="str">
        <v>Ritchie County Integrated Family Services</v>
      </c>
      <c r="B850" s="15" t="str">
        <v>OAA Title IIIB Services</v>
      </c>
      <c r="C850" s="15" t="str">
        <v>Group Support Activities</v>
      </c>
      <c r="D850" s="15" t="str">
        <v>A fully completed SAEF (Level 1) is required to enter the service recipient in SAMS. Group client support is entered as a group service in SAMS.</v>
      </c>
      <c r="E850" s="15" t="str">
        <v>None</v>
      </c>
      <c r="F850" s="15" t="str">
        <v>None</v>
      </c>
      <c r="G850" s="15" t="str">
        <v>Ritchie</v>
      </c>
      <c r="H850" s="15" t="str">
        <v>*Required - Please Make a Selection*</v>
      </c>
      <c r="I850" s="15" t="str">
        <v>http://www.wvseniorservices.gov/DocumentCenter/ProgramSpecificDocuments/tabid/92/Default.aspx</v>
      </c>
      <c r="U850" s="3"/>
    </row>
    <row r="851" spans="1:21" ht="45" x14ac:dyDescent="0.25">
      <c r="A851" s="15" t="str">
        <v>Ritchie County Integrated Family Services</v>
      </c>
      <c r="B851" s="15" t="str">
        <v>OAA Title IIIB Services</v>
      </c>
      <c r="C851" s="15" t="str">
        <v>Transportation</v>
      </c>
      <c r="D851" s="15" t="str">
        <v>Must complete Level 1 of the SAEF</v>
      </c>
      <c r="E851" s="15" t="str">
        <v>None</v>
      </c>
      <c r="F851" s="15" t="str">
        <v>None</v>
      </c>
      <c r="G851" s="15" t="str">
        <v>Ritchie</v>
      </c>
      <c r="H851" s="15" t="str">
        <v>*Required - Please Make a Selection*</v>
      </c>
      <c r="I851" s="15" t="str">
        <v>http://www.wvseniorservices.gov/DocumentCenter/ProgramSpecificDocuments/tabid/92/Default.aspx</v>
      </c>
      <c r="U851" s="3"/>
    </row>
    <row r="852" spans="1:21" ht="150" x14ac:dyDescent="0.25">
      <c r="A852" s="15" t="str">
        <v>Ritchie County Integrated Family Services</v>
      </c>
      <c r="B852" s="15" t="str">
        <v>OAA Title IIIC Nutrition Services</v>
      </c>
      <c r="C852" s="15" t="str">
        <v>Nutrition - Congregate Meals</v>
      </c>
      <c r="D852"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5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52" s="15" t="str">
        <v>None</v>
      </c>
      <c r="G852" s="15" t="str">
        <v>Ritchie</v>
      </c>
      <c r="H852" s="15" t="str">
        <v>*Required - Please Make a Selection*</v>
      </c>
      <c r="I852" s="15" t="str">
        <v>http://www.wvseniorservices.gov/DocumentCenter/ProgramSpecificDocuments/tabid/92/Default.aspx</v>
      </c>
      <c r="U852" s="3"/>
    </row>
    <row r="853" spans="1:21" ht="360" x14ac:dyDescent="0.25">
      <c r="A853" s="15" t="str">
        <v>Ritchie County Integrated Family Services</v>
      </c>
      <c r="B853" s="15" t="str">
        <v>OAA Title IIIC Nutrition Services</v>
      </c>
      <c r="C853" s="15" t="str">
        <v>Nutrition - Home Delivered Meals</v>
      </c>
      <c r="D85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5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53" s="15" t="str">
        <v>None</v>
      </c>
      <c r="G853" s="15" t="str">
        <v>Ritchie</v>
      </c>
      <c r="H853" s="15" t="str">
        <v>*Required - Please Make a Selection*</v>
      </c>
      <c r="I853" s="15" t="str">
        <v>http://www.wvseniorservices.gov/DocumentCenter/ProgramSpecificDocuments/tabid/92/Default.aspx</v>
      </c>
      <c r="U853" s="3"/>
    </row>
    <row r="854" spans="1:21" ht="45" x14ac:dyDescent="0.25">
      <c r="A854" s="15" t="str">
        <v>Ritchie County Integrated Family Services</v>
      </c>
      <c r="B854" s="15" t="str">
        <v>OAA Title IIIC Nutrition Services</v>
      </c>
      <c r="C854" s="15" t="str">
        <v>Nutrition - Education</v>
      </c>
      <c r="D854" s="15" t="str">
        <v>A fully completed SAEF (the SAEF you completed for the meal service) is 
required.</v>
      </c>
      <c r="E854" s="15" t="str">
        <v>None</v>
      </c>
      <c r="F854" s="15" t="str">
        <v>None</v>
      </c>
      <c r="G854" s="15" t="str">
        <v>Ritchie</v>
      </c>
      <c r="H854" s="15" t="str">
        <v>*Required - Please Make a Selection*</v>
      </c>
      <c r="I854" s="15" t="str">
        <v>http://www.wvseniorservices.gov/DocumentCenter/ProgramSpecificDocuments/tabid/92/Default.aspx</v>
      </c>
      <c r="U854" s="3"/>
    </row>
    <row r="855" spans="1:21" ht="105" x14ac:dyDescent="0.25">
      <c r="A855" s="15" t="str">
        <v>Senior Monongalians, Inc.</v>
      </c>
      <c r="B855" s="15" t="str">
        <v>LIGHTHOUSE IN-HOME SERVICES (includes LIFE LIGHTHOUSE SERVICES)</v>
      </c>
      <c r="C855" s="15" t="str">
        <v>Personal Care, Food Assistance, Chore or Homemaker Services</v>
      </c>
      <c r="D855" s="15" t="str">
        <v>2+ ADLs via assessment</v>
      </c>
      <c r="E85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55" s="15" t="str">
        <v>Lighthouse is designed to assist those seniors who have functional needs in their homes, but whose income or assets disqualify them for Medicaid services</v>
      </c>
      <c r="G855" s="15" t="str">
        <v>Mongolia</v>
      </c>
      <c r="H855" s="15" t="str">
        <v>*Required - Please Make a Selection*</v>
      </c>
      <c r="I855" s="15" t="str">
        <v>http://www.wvseniorservices.gov/HelpatHome/Lighthouse/tabid/74/Default.aspx</v>
      </c>
      <c r="U855" s="3"/>
    </row>
    <row r="856" spans="1:21" ht="75" x14ac:dyDescent="0.25">
      <c r="A856" s="15" t="str">
        <v>Senior Monongalians, Inc.</v>
      </c>
      <c r="B856" s="15" t="str">
        <v>OAA Title IIIB Services</v>
      </c>
      <c r="C856" s="15" t="str">
        <v>Transportation</v>
      </c>
      <c r="D856" s="15" t="str">
        <v>Must complete Level 1 and Level 2 of the SAEF. Must indicate the need for hands on assistance with transportation on the SAEF (Question: “Does the service recipient need hands on assistance with transportation?”, Level 2) to qualify for services.</v>
      </c>
      <c r="E856" s="15" t="str">
        <v>None</v>
      </c>
      <c r="F856" s="15" t="str">
        <v>None</v>
      </c>
      <c r="G856" s="15" t="str">
        <v>Mongolia</v>
      </c>
      <c r="H856" s="15" t="str">
        <v>*Required - Please Make a Selection*</v>
      </c>
      <c r="I856" s="15" t="str">
        <v>http://www.wvseniorservices.gov/DocumentCenter/ProgramSpecificDocuments/tabid/92/Default.aspx</v>
      </c>
      <c r="U856" s="3"/>
    </row>
    <row r="857" spans="1:21" ht="45" x14ac:dyDescent="0.25">
      <c r="A857" s="15" t="str">
        <v>Senior Monongalians, Inc.</v>
      </c>
      <c r="B857" s="15" t="str">
        <v>OAA Title IIIB Services</v>
      </c>
      <c r="C857" s="15" t="str">
        <v>Group Support Activities</v>
      </c>
      <c r="D857" s="15" t="str">
        <v>A fully completed SAEF (Level 1) is required to enter the service recipient in SAMS. Group client support is entered as a group service in SAMS.</v>
      </c>
      <c r="E857" s="15" t="str">
        <v>None</v>
      </c>
      <c r="F857" s="15" t="str">
        <v>None</v>
      </c>
      <c r="G857" s="15" t="str">
        <v>Mongolia</v>
      </c>
      <c r="H857" s="15" t="str">
        <v>*Required - Please Make a Selection*</v>
      </c>
      <c r="I857" s="15" t="str">
        <v>http://www.wvseniorservices.gov/DocumentCenter/ProgramSpecificDocuments/tabid/92/Default.aspx</v>
      </c>
      <c r="U857" s="3"/>
    </row>
    <row r="858" spans="1:21" ht="45" x14ac:dyDescent="0.25">
      <c r="A858" s="15" t="str">
        <v>Senior Monongalians, Inc.</v>
      </c>
      <c r="B858" s="15" t="str">
        <v>OAA Title IIIB Services</v>
      </c>
      <c r="C858" s="15" t="str">
        <v>Case Coordination/Management/Person-Centered Planning</v>
      </c>
      <c r="D858" s="15" t="str">
        <v>None</v>
      </c>
      <c r="E858" s="15" t="str">
        <v>None</v>
      </c>
      <c r="F858" s="15" t="str">
        <v>None</v>
      </c>
      <c r="G858" s="15" t="str">
        <v>Mongolia</v>
      </c>
      <c r="H858" s="15" t="str">
        <v>*Required - Please Make a Selection*</v>
      </c>
      <c r="I858" s="15" t="str">
        <v>http://www.wvseniorservices.gov/DocumentCenter/ProgramSpecificDocuments/tabid/92/Default.aspx</v>
      </c>
      <c r="U858" s="3"/>
    </row>
    <row r="859" spans="1:21" ht="45" x14ac:dyDescent="0.25">
      <c r="A859" s="15" t="str">
        <v>Senior Monongalians, Inc.</v>
      </c>
      <c r="B859" s="15" t="str">
        <v>OAA Title IIIB Services</v>
      </c>
      <c r="C859" s="15" t="str">
        <v>Information/Referral</v>
      </c>
      <c r="D859" s="15" t="str">
        <v>None</v>
      </c>
      <c r="E859" s="15" t="str">
        <v>None</v>
      </c>
      <c r="F859" s="15" t="str">
        <v>None</v>
      </c>
      <c r="G859" s="15" t="str">
        <v>Mongolia</v>
      </c>
      <c r="H859" s="15" t="str">
        <v>*Required - Please Make a Selection*</v>
      </c>
      <c r="I859" s="15" t="str">
        <v>http://www.wvseniorservices.gov/DocumentCenter/ProgramSpecificDocuments/tabid/92/Default.aspx</v>
      </c>
      <c r="U859" s="3"/>
    </row>
    <row r="860" spans="1:21" ht="150" x14ac:dyDescent="0.25">
      <c r="A860" s="15" t="str">
        <v>Senior Monongalians, Inc.</v>
      </c>
      <c r="B860" s="15" t="str">
        <v>OAA Title IIIC Nutrition Services</v>
      </c>
      <c r="C860" s="15" t="str">
        <v>Nutrition - Congregate Meals</v>
      </c>
      <c r="D860"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6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60" s="15" t="str">
        <v>None</v>
      </c>
      <c r="G860" s="15" t="str">
        <v>Mongolia</v>
      </c>
      <c r="H860" s="15" t="str">
        <v>*Required - Please Make a Selection*</v>
      </c>
      <c r="I860" s="15" t="str">
        <v>http://www.wvseniorservices.gov/DocumentCenter/ProgramSpecificDocuments/tabid/92/Default.aspx</v>
      </c>
      <c r="U860" s="3"/>
    </row>
    <row r="861" spans="1:21" ht="360" x14ac:dyDescent="0.25">
      <c r="A861" s="15" t="str">
        <v>Senior Monongalians, Inc.</v>
      </c>
      <c r="B861" s="15" t="str">
        <v>OAA Title IIIC Nutrition Services</v>
      </c>
      <c r="C861" s="15" t="str">
        <v>Nutrition - Home Delivered Meals</v>
      </c>
      <c r="D861"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6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61" s="15" t="str">
        <v>None</v>
      </c>
      <c r="G861" s="15" t="str">
        <v>Mongolia</v>
      </c>
      <c r="H861" s="15" t="str">
        <v>*Required - Please Make a Selection*</v>
      </c>
      <c r="I861" s="15" t="str">
        <v>http://www.wvseniorservices.gov/DocumentCenter/ProgramSpecificDocuments/tabid/92/Default.aspx</v>
      </c>
      <c r="U861" s="3"/>
    </row>
    <row r="862" spans="1:21" ht="45" x14ac:dyDescent="0.25">
      <c r="A862" s="15" t="str">
        <v>Senior Monongalians, Inc.</v>
      </c>
      <c r="B862" s="15" t="str">
        <v>OAA Title IIIC Nutrition Services</v>
      </c>
      <c r="C862" s="15" t="str">
        <v>Nutrition - Education</v>
      </c>
      <c r="D862" s="15" t="str">
        <v>A fully completed SAEF (the SAEF you completed for the meal service) is 
required.</v>
      </c>
      <c r="E862" s="15" t="str">
        <v>None</v>
      </c>
      <c r="F862" s="15" t="str">
        <v>None</v>
      </c>
      <c r="G862" s="15" t="str">
        <v>Mongolia</v>
      </c>
      <c r="H862" s="15" t="str">
        <v>*Required - Please Make a Selection*</v>
      </c>
      <c r="I862" s="15" t="str">
        <v>http://www.wvseniorservices.gov/DocumentCenter/ProgramSpecificDocuments/tabid/92/Default.aspx</v>
      </c>
      <c r="U862" s="3"/>
    </row>
    <row r="863" spans="1:21" ht="60" x14ac:dyDescent="0.25">
      <c r="A863" s="15" t="str">
        <v>Senior Monongalians, Inc.</v>
      </c>
      <c r="B863" s="15" t="str">
        <v>OAA Title IIID Evidence-Based Disease Prevention and Health Promotion Services</v>
      </c>
      <c r="C863" s="15" t="str">
        <v>Group Physical Activity (Bingocize/Drums Alive/Tai Chi/Walk with Ease)</v>
      </c>
      <c r="D863" s="15" t="str">
        <v>Must complete Level 1 of the SAEF</v>
      </c>
      <c r="E863" s="15" t="str">
        <v>None</v>
      </c>
      <c r="F863" s="15" t="str">
        <v>None</v>
      </c>
      <c r="G863" s="15" t="str">
        <v>Mongolia</v>
      </c>
      <c r="H863" s="15" t="str">
        <v>*Required - Please Make a Selection*</v>
      </c>
      <c r="I863" s="15" t="str">
        <v>http://www.wvseniorservices.gov/DocumentCenter/ProgramSpecificDocuments/tabid/92/Default.aspx</v>
      </c>
      <c r="U863" s="3"/>
    </row>
    <row r="864" spans="1:21" ht="105" x14ac:dyDescent="0.25">
      <c r="A864" s="15" t="str">
        <v xml:space="preserve">Wetzel County Committee on Aging </v>
      </c>
      <c r="B864" s="15" t="str">
        <v>LIGHTHOUSE IN-HOME SERVICES (includes LIFE LIGHTHOUSE SERVICES)</v>
      </c>
      <c r="C864" s="15" t="str">
        <v>Personal Care, Food Assistance, Chore or Homemaker Services</v>
      </c>
      <c r="D864" s="15" t="str">
        <v>2+ ADLs via assessment</v>
      </c>
      <c r="E86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64" s="15" t="str">
        <v>Lighthouse is designed to assist those seniors who have functional needs in their homes, but whose income or assets disqualify them for Medicaid services</v>
      </c>
      <c r="G864" s="15" t="str">
        <v>Wetzel</v>
      </c>
      <c r="H864" s="15" t="str">
        <v>*Required - Please Make a Selection*</v>
      </c>
      <c r="I864" s="15" t="str">
        <v>http://www.wvseniorservices.gov/HelpatHome/Lighthouse/tabid/74/Default.aspx</v>
      </c>
      <c r="U864" s="3"/>
    </row>
    <row r="865" spans="1:21" ht="75" x14ac:dyDescent="0.25">
      <c r="A865" s="15" t="str">
        <v xml:space="preserve">Wetzel County Committee on Aging </v>
      </c>
      <c r="B865" s="15" t="str">
        <v>OAA Title IIIB Services</v>
      </c>
      <c r="C865" s="15" t="str">
        <v>Transportation</v>
      </c>
      <c r="D865" s="15" t="str">
        <v>Must complete Level 1 and Level 2 of the SAEF. Must indicate the need for hands on assistance with transportation on the SAEF (Question: “Does the service recipient need hands on assistance with transportation?”, Level 2) to qualify for services.</v>
      </c>
      <c r="E865" s="15" t="str">
        <v>None</v>
      </c>
      <c r="F865" s="15" t="str">
        <v>None</v>
      </c>
      <c r="G865" s="15" t="str">
        <v>Wetzel</v>
      </c>
      <c r="H865" s="15" t="str">
        <v>*Required - Please Make a Selection*</v>
      </c>
      <c r="I865" s="15" t="str">
        <v>http://www.wvseniorservices.gov/DocumentCenter/ProgramSpecificDocuments/tabid/92/Default.aspx</v>
      </c>
      <c r="U865" s="3"/>
    </row>
    <row r="866" spans="1:21" ht="45" x14ac:dyDescent="0.25">
      <c r="A866" s="15" t="str">
        <v xml:space="preserve">Wetzel County Committee on Aging </v>
      </c>
      <c r="B866" s="15" t="str">
        <v>OAA Title IIIB Services</v>
      </c>
      <c r="C866" s="15" t="str">
        <v>Group Support Activities</v>
      </c>
      <c r="D866" s="15" t="str">
        <v>A fully completed SAEF (Level 1) is required to enter the service recipient in SAMS. Group client support is entered as a group service in SAMS.</v>
      </c>
      <c r="E866" s="15" t="str">
        <v>None</v>
      </c>
      <c r="F866" s="15" t="str">
        <v>None</v>
      </c>
      <c r="G866" s="15" t="str">
        <v>Wetzel</v>
      </c>
      <c r="H866" s="15" t="str">
        <v>*Required - Please Make a Selection*</v>
      </c>
      <c r="I866" s="15" t="str">
        <v>http://www.wvseniorservices.gov/DocumentCenter/ProgramSpecificDocuments/tabid/92/Default.aspx</v>
      </c>
      <c r="U866" s="3"/>
    </row>
    <row r="867" spans="1:21" ht="180" x14ac:dyDescent="0.25">
      <c r="A867" s="15" t="str">
        <v xml:space="preserve">Wetzel County Committee on Aging </v>
      </c>
      <c r="B867" s="15" t="str">
        <v>OAA Title IIIB Services</v>
      </c>
      <c r="C867" s="15" t="str">
        <v>Chore or Homemaker Services</v>
      </c>
      <c r="D867" s="15" t="str">
        <v>Must complete Level 1, Level 2 and Level 3 of the SAEF. Must need “Much Assistance” or “Unable to Perform” on IADL question #3, Shopping and/or IADL question #4, Light Housekeeping on the SAEF to qualify for services.</v>
      </c>
      <c r="E86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67" s="15" t="str">
        <v>None</v>
      </c>
      <c r="G867" s="15" t="str">
        <v>Wetzel</v>
      </c>
      <c r="H867" s="15" t="str">
        <v>*Required - Please Make a Selection*</v>
      </c>
      <c r="I867" s="15" t="str">
        <v>http://www.wvseniorservices.gov/DocumentCenter/ProgramSpecificDocuments/tabid/92/Default.aspx</v>
      </c>
      <c r="U867" s="3"/>
    </row>
    <row r="868" spans="1:21" ht="45" x14ac:dyDescent="0.25">
      <c r="A868" s="15" t="str">
        <v xml:space="preserve">Wetzel County Committee on Aging </v>
      </c>
      <c r="B868" s="15" t="str">
        <v>OAA Title IIIB Services</v>
      </c>
      <c r="C868" s="15" t="str">
        <v>Case Coordination/Management/Person-Centered Planning</v>
      </c>
      <c r="D868" s="15" t="str">
        <v>None</v>
      </c>
      <c r="E868" s="15" t="str">
        <v>None</v>
      </c>
      <c r="F868" s="15" t="str">
        <v>None</v>
      </c>
      <c r="G868" s="15" t="str">
        <v>Wetzel</v>
      </c>
      <c r="H868" s="15" t="str">
        <v>*Required - Please Make a Selection*</v>
      </c>
      <c r="I868" s="15" t="str">
        <v>http://www.wvseniorservices.gov/DocumentCenter/ProgramSpecificDocuments/tabid/92/Default.aspx</v>
      </c>
      <c r="U868" s="3"/>
    </row>
    <row r="869" spans="1:21" ht="45" x14ac:dyDescent="0.25">
      <c r="A869" s="15" t="str">
        <v xml:space="preserve">Wetzel County Committee on Aging </v>
      </c>
      <c r="B869" s="15" t="str">
        <v>OAA Title IIIB Services</v>
      </c>
      <c r="C869" s="15" t="str">
        <v>Information/Referral</v>
      </c>
      <c r="D869" s="15" t="str">
        <v>None</v>
      </c>
      <c r="E869" s="15" t="str">
        <v>None</v>
      </c>
      <c r="F869" s="15" t="str">
        <v>None</v>
      </c>
      <c r="G869" s="15" t="str">
        <v>Wetzel</v>
      </c>
      <c r="H869" s="15" t="str">
        <v>*Required - Please Make a Selection*</v>
      </c>
      <c r="I869" s="15" t="str">
        <v>http://www.wvseniorservices.gov/DocumentCenter/ProgramSpecificDocuments/tabid/92/Default.aspx</v>
      </c>
      <c r="U869" s="3"/>
    </row>
    <row r="870" spans="1:21" ht="45" x14ac:dyDescent="0.25">
      <c r="A870" s="15" t="str">
        <v xml:space="preserve">Wetzel County Committee on Aging </v>
      </c>
      <c r="B870" s="15" t="str">
        <v>OAA Title IIIB Services</v>
      </c>
      <c r="C870" s="15" t="str">
        <v>Information/Referral</v>
      </c>
      <c r="D870" s="15" t="str">
        <v>None</v>
      </c>
      <c r="E870" s="15" t="str">
        <v>None</v>
      </c>
      <c r="F870" s="15" t="str">
        <v>None</v>
      </c>
      <c r="G870" s="15" t="str">
        <v>Wetzel</v>
      </c>
      <c r="H870" s="15" t="str">
        <v>*Required - Please Make a Selection*</v>
      </c>
      <c r="I870" s="15" t="str">
        <v>http://www.wvseniorservices.gov/DocumentCenter/ProgramSpecificDocuments/tabid/92/Default.aspx</v>
      </c>
      <c r="U870" s="3"/>
    </row>
    <row r="871" spans="1:21" ht="45" x14ac:dyDescent="0.25">
      <c r="A871" s="15" t="str">
        <v xml:space="preserve">Wetzel County Committee on Aging </v>
      </c>
      <c r="B871" s="15" t="str">
        <v>OAA Title IIIB Services</v>
      </c>
      <c r="C871" s="15" t="str">
        <v>Transportation</v>
      </c>
      <c r="D871" s="15" t="str">
        <v>Must complete Level 1 of the SAEF</v>
      </c>
      <c r="E871" s="15" t="str">
        <v>None</v>
      </c>
      <c r="F871" s="15" t="str">
        <v>None</v>
      </c>
      <c r="G871" s="15" t="str">
        <v>Wetzel</v>
      </c>
      <c r="H871" s="15" t="str">
        <v>*Required - Please Make a Selection*</v>
      </c>
      <c r="I871" s="15" t="str">
        <v>http://www.wvseniorservices.gov/DocumentCenter/ProgramSpecificDocuments/tabid/92/Default.aspx</v>
      </c>
      <c r="U871" s="3"/>
    </row>
    <row r="872" spans="1:21" ht="60" x14ac:dyDescent="0.25">
      <c r="A872" s="15" t="str">
        <v xml:space="preserve">Wetzel County Committee on Aging </v>
      </c>
      <c r="B872" s="15" t="str">
        <v>OAA Title IIID Evidence-Based Disease Prevention and Health Promotion Services</v>
      </c>
      <c r="C872" s="15" t="str">
        <v>Group Physical Activity (Bingocize/Drums Alive/Tai Chi/Walk with Ease)</v>
      </c>
      <c r="D872" s="15" t="str">
        <v>Must complete Level 1 of the SAEF</v>
      </c>
      <c r="E872" s="15" t="str">
        <v>None</v>
      </c>
      <c r="F872" s="15" t="str">
        <v>None</v>
      </c>
      <c r="G872" s="15" t="str">
        <v>Wetzel</v>
      </c>
      <c r="H872" s="15" t="str">
        <v>*Required - Please Make a Selection*</v>
      </c>
      <c r="I872" s="15" t="str">
        <v>http://www.wvseniorservices.gov/DocumentCenter/ProgramSpecificDocuments/tabid/92/Default.aspx</v>
      </c>
      <c r="U872" s="3"/>
    </row>
    <row r="873" spans="1:21" ht="360" x14ac:dyDescent="0.25">
      <c r="A873" s="15" t="str">
        <v>Wetzel Meals</v>
      </c>
      <c r="B873" s="15" t="str">
        <v>OAA Title IIIC Nutrition Services</v>
      </c>
      <c r="C873" s="15" t="str">
        <v>Nutrition - Home Delivered Meals</v>
      </c>
      <c r="D873"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7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73" s="15" t="str">
        <v>None</v>
      </c>
      <c r="G873" s="15" t="str">
        <v>Wetzel</v>
      </c>
      <c r="H873" s="15" t="str">
        <v>*Required - Please Make a Selection*</v>
      </c>
      <c r="I873" s="15" t="str">
        <v>http://www.wvseniorservices.gov/DocumentCenter/ProgramSpecificDocuments/tabid/92/Default.aspx</v>
      </c>
      <c r="U873" s="3"/>
    </row>
    <row r="874" spans="1:21" ht="105" x14ac:dyDescent="0.25">
      <c r="A874" s="15" t="str">
        <v>Wirt County Committee on Aging, Inc.</v>
      </c>
      <c r="B874" s="15" t="str">
        <v>LIGHTHOUSE IN-HOME SERVICES (includes LIFE LIGHTHOUSE SERVICES)</v>
      </c>
      <c r="C874" s="15" t="str">
        <v>Personal Care, Food Assistance, Chore or Homemaker Services</v>
      </c>
      <c r="D874" s="15" t="str">
        <v>2+ ADLs via assessment</v>
      </c>
      <c r="E87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74" s="15" t="str">
        <v>Lighthouse is designed to assist those seniors who have functional needs in their homes, but whose income or assets disqualify them for Medicaid services</v>
      </c>
      <c r="G874" s="15" t="str">
        <v>Wirt</v>
      </c>
      <c r="H874" s="15" t="str">
        <v>*Required - Please Make a Selection*</v>
      </c>
      <c r="I874" s="15" t="str">
        <v>http://www.wvseniorservices.gov/HelpatHome/Lighthouse/tabid/74/Default.aspx</v>
      </c>
      <c r="U874" s="3"/>
    </row>
    <row r="875" spans="1:21" ht="180" x14ac:dyDescent="0.25">
      <c r="A875" s="15" t="str">
        <v>Wirt County Committee on Aging, Inc.</v>
      </c>
      <c r="B875" s="15" t="str">
        <v>OAA Title IIIB Services</v>
      </c>
      <c r="C875" s="15" t="str">
        <v>Adult Day Care</v>
      </c>
      <c r="D875" s="15" t="str">
        <v>Must complete Level 1, Level 2 and Level 3 of the SAEF. Must need “Much Assistance” or “Unable to Perform” in at least two (2) ADL/IADL areas on the SAEF to qualify for services.</v>
      </c>
      <c r="E87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75" s="15" t="str">
        <v>None</v>
      </c>
      <c r="G875" s="15" t="str">
        <v>Wirt</v>
      </c>
      <c r="H875" s="15" t="str">
        <v>*Required - Please Make a Selection*</v>
      </c>
      <c r="I875" s="15" t="str">
        <v>http://www.wvseniorservices.gov/DocumentCenter/ProgramSpecificDocuments/tabid/92/Default.aspx</v>
      </c>
      <c r="U875" s="3"/>
    </row>
    <row r="876" spans="1:21" ht="75" x14ac:dyDescent="0.25">
      <c r="A876" s="15" t="str">
        <v>Wirt County Committee on Aging, Inc.</v>
      </c>
      <c r="B876" s="15" t="str">
        <v>OAA Title IIIB Services</v>
      </c>
      <c r="C876" s="15" t="str">
        <v>Transportation</v>
      </c>
      <c r="D876" s="15" t="str">
        <v>Must complete Level 1 and Level 2 of the SAEF. Must indicate the need for hands on assistance with transportation on the SAEF (Question: “Does the service recipient need hands on assistance with transportation?”, Level 2) to qualify for services.</v>
      </c>
      <c r="E876" s="15" t="str">
        <v>None</v>
      </c>
      <c r="F876" s="15" t="str">
        <v>None</v>
      </c>
      <c r="G876" s="15" t="str">
        <v>Wirt</v>
      </c>
      <c r="H876" s="15" t="str">
        <v>*Required - Please Make a Selection*</v>
      </c>
      <c r="I876" s="15" t="str">
        <v>http://www.wvseniorservices.gov/DocumentCenter/ProgramSpecificDocuments/tabid/92/Default.aspx</v>
      </c>
      <c r="U876" s="3"/>
    </row>
    <row r="877" spans="1:21" ht="45" x14ac:dyDescent="0.25">
      <c r="A877" s="15" t="str">
        <v>Wirt County Committee on Aging, Inc.</v>
      </c>
      <c r="B877" s="15" t="str">
        <v>OAA Title IIIB Services</v>
      </c>
      <c r="C877" s="15" t="str">
        <v>Case Coordination/Management/Person-Centered Planning</v>
      </c>
      <c r="D877" s="15" t="str">
        <v>None</v>
      </c>
      <c r="E877" s="15" t="str">
        <v>None</v>
      </c>
      <c r="F877" s="15" t="str">
        <v>None</v>
      </c>
      <c r="G877" s="15" t="str">
        <v>Wirt</v>
      </c>
      <c r="H877" s="15" t="str">
        <v>*Required - Please Make a Selection*</v>
      </c>
      <c r="I877" s="15" t="str">
        <v>http://www.wvseniorservices.gov/DocumentCenter/ProgramSpecificDocuments/tabid/92/Default.aspx</v>
      </c>
      <c r="U877" s="3"/>
    </row>
    <row r="878" spans="1:21" ht="45" x14ac:dyDescent="0.25">
      <c r="A878" s="15" t="str">
        <v>Wirt County Committee on Aging, Inc.</v>
      </c>
      <c r="B878" s="15" t="str">
        <v>OAA Title IIIB Services</v>
      </c>
      <c r="C878" s="15" t="str">
        <v>Information/Referral</v>
      </c>
      <c r="D878" s="15" t="str">
        <v>None</v>
      </c>
      <c r="E878" s="15" t="str">
        <v>None</v>
      </c>
      <c r="F878" s="15" t="str">
        <v>None</v>
      </c>
      <c r="G878" s="15" t="str">
        <v>Wirt</v>
      </c>
      <c r="H878" s="15" t="str">
        <v>*Required - Please Make a Selection*</v>
      </c>
      <c r="I878" s="15" t="str">
        <v>http://www.wvseniorservices.gov/DocumentCenter/ProgramSpecificDocuments/tabid/92/Default.aspx</v>
      </c>
      <c r="U878" s="3"/>
    </row>
    <row r="879" spans="1:21" ht="45" x14ac:dyDescent="0.25">
      <c r="A879" s="15" t="str">
        <v>Wirt County Committee on Aging, Inc.</v>
      </c>
      <c r="B879" s="15" t="str">
        <v>OAA Title IIIB Services</v>
      </c>
      <c r="C879" s="15" t="str">
        <v>Transportation</v>
      </c>
      <c r="D879" s="15" t="str">
        <v>Must complete Level 1 of the SAEF</v>
      </c>
      <c r="E879" s="15" t="str">
        <v>None</v>
      </c>
      <c r="F879" s="15" t="str">
        <v>None</v>
      </c>
      <c r="G879" s="15" t="str">
        <v>Wirt</v>
      </c>
      <c r="H879" s="15" t="str">
        <v>*Required - Please Make a Selection*</v>
      </c>
      <c r="I879" s="15" t="str">
        <v>http://www.wvseniorservices.gov/DocumentCenter/ProgramSpecificDocuments/tabid/92/Default.aspx</v>
      </c>
      <c r="U879" s="3"/>
    </row>
    <row r="880" spans="1:21" ht="150" x14ac:dyDescent="0.25">
      <c r="A880" s="15" t="str">
        <v>Wirt County Committee on Aging, Inc.</v>
      </c>
      <c r="B880" s="15" t="str">
        <v>OAA Title IIIC Nutrition Services</v>
      </c>
      <c r="C880" s="15" t="str">
        <v>Nutrition - Congregate Meals</v>
      </c>
      <c r="D880"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8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80" s="15" t="str">
        <v>None</v>
      </c>
      <c r="G880" s="15" t="str">
        <v>Wirt</v>
      </c>
      <c r="H880" s="15" t="str">
        <v>*Required - Please Make a Selection*</v>
      </c>
      <c r="I880" s="15" t="str">
        <v>http://www.wvseniorservices.gov/DocumentCenter/ProgramSpecificDocuments/tabid/92/Default.aspx</v>
      </c>
      <c r="U880" s="3"/>
    </row>
    <row r="881" spans="1:21" ht="360" x14ac:dyDescent="0.25">
      <c r="A881" s="15" t="str">
        <v>Wirt County Committee on Aging, Inc.</v>
      </c>
      <c r="B881" s="15" t="str">
        <v>OAA Title IIIC Nutrition Services</v>
      </c>
      <c r="C881" s="15" t="str">
        <v>Nutrition - Home Delivered Meals</v>
      </c>
      <c r="D881"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8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81" s="15" t="str">
        <v>None</v>
      </c>
      <c r="G881" s="15" t="str">
        <v>Wirt</v>
      </c>
      <c r="H881" s="15" t="str">
        <v>*Required - Please Make a Selection*</v>
      </c>
      <c r="I881" s="15" t="str">
        <v>http://www.wvseniorservices.gov/DocumentCenter/ProgramSpecificDocuments/tabid/92/Default.aspx</v>
      </c>
      <c r="U881" s="3"/>
    </row>
    <row r="882" spans="1:21" ht="45" x14ac:dyDescent="0.25">
      <c r="A882" s="15" t="str">
        <v>Wirt County Committee on Aging, Inc.</v>
      </c>
      <c r="B882" s="15" t="str">
        <v>OAA Title IIIC Nutrition Services</v>
      </c>
      <c r="C882" s="15" t="str">
        <v>Nutrition - Education</v>
      </c>
      <c r="D882" s="15" t="str">
        <v>A fully completed SAEF (the SAEF you completed for the meal service) is 
required.</v>
      </c>
      <c r="E882" s="15" t="str">
        <v>None</v>
      </c>
      <c r="F882" s="15" t="str">
        <v>None</v>
      </c>
      <c r="G882" s="15" t="str">
        <v>Wirt</v>
      </c>
      <c r="H882" s="15" t="str">
        <v>*Required - Please Make a Selection*</v>
      </c>
      <c r="I882" s="15" t="str">
        <v>http://www.wvseniorservices.gov/DocumentCenter/ProgramSpecificDocuments/tabid/92/Default.aspx</v>
      </c>
      <c r="U882" s="3"/>
    </row>
    <row r="883" spans="1:21" ht="105" x14ac:dyDescent="0.25">
      <c r="A883" s="15" t="str">
        <v>Wood County Senior Citizens Association, Inc. </v>
      </c>
      <c r="B883" s="15" t="str">
        <v>LIGHTHOUSE IN-HOME SERVICES (includes LIFE LIGHTHOUSE SERVICES)</v>
      </c>
      <c r="C883" s="15" t="str">
        <v>Personal Care, Food Assistance, Chore or Homemaker Services</v>
      </c>
      <c r="D883" s="15" t="str">
        <v>2+ ADLs via assessment</v>
      </c>
      <c r="E883"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83" s="15" t="str">
        <v>Lighthouse is designed to assist those seniors who have functional needs in their homes, but whose income or assets disqualify them for Medicaid services</v>
      </c>
      <c r="G883" s="15" t="str">
        <v>Wood</v>
      </c>
      <c r="H883" s="15" t="str">
        <v>*Required - Please Make a Selection*</v>
      </c>
      <c r="I883" s="15" t="str">
        <v>http://www.wvseniorservices.gov/HelpatHome/Lighthouse/tabid/74/Default.aspx</v>
      </c>
      <c r="U883" s="3"/>
    </row>
    <row r="884" spans="1:21" ht="75" x14ac:dyDescent="0.25">
      <c r="A884" s="15" t="str">
        <v>Wood County Senior Citizens Association, Inc. </v>
      </c>
      <c r="B884" s="15" t="str">
        <v>OAA Title IIIB Services</v>
      </c>
      <c r="C884" s="15" t="str">
        <v>Transportation</v>
      </c>
      <c r="D884" s="15" t="str">
        <v>Must complete Level 1 and Level 2 of the SAEF. Must indicate the need for hands on assistance with transportation on the SAEF (Question: “Does the service recipient need hands on assistance with transportation?”, Level 2) to qualify for services.</v>
      </c>
      <c r="E884" s="15" t="str">
        <v>None</v>
      </c>
      <c r="F884" s="15" t="str">
        <v>None</v>
      </c>
      <c r="G884" s="15" t="str">
        <v>Wood</v>
      </c>
      <c r="H884" s="15" t="str">
        <v>*Required - Please Make a Selection*</v>
      </c>
      <c r="I884" s="15" t="str">
        <v>http://www.wvseniorservices.gov/DocumentCenter/ProgramSpecificDocuments/tabid/92/Default.aspx</v>
      </c>
      <c r="U884" s="3"/>
    </row>
    <row r="885" spans="1:21" ht="60" x14ac:dyDescent="0.25">
      <c r="A885" s="15" t="str">
        <v>Wood County Senior Citizens Association, Inc. </v>
      </c>
      <c r="B885" s="15" t="str">
        <v>OAA Title IIIB Services</v>
      </c>
      <c r="C885" s="15" t="str">
        <v>Group Support Activities</v>
      </c>
      <c r="D885" s="15" t="str">
        <v>A fully completed SAEF (Level 1) is required to enter the service recipient in SAMS. Group client support is entered as a group service in SAMS.</v>
      </c>
      <c r="E885" s="15" t="str">
        <v>None</v>
      </c>
      <c r="F885" s="15" t="str">
        <v>None</v>
      </c>
      <c r="G885" s="15" t="str">
        <v>Wood</v>
      </c>
      <c r="H885" s="15" t="str">
        <v>*Required - Please Make a Selection*</v>
      </c>
      <c r="I885" s="15" t="str">
        <v>http://www.wvseniorservices.gov/DocumentCenter/ProgramSpecificDocuments/tabid/92/Default.aspx</v>
      </c>
      <c r="U885" s="3"/>
    </row>
    <row r="886" spans="1:21" ht="60" x14ac:dyDescent="0.25">
      <c r="A886" s="15" t="str">
        <v>Wood County Senior Citizens Association, Inc. </v>
      </c>
      <c r="B886" s="15" t="str">
        <v>OAA Title IIIB Services</v>
      </c>
      <c r="C886" s="15" t="str">
        <v>Case Coordination/Management/Person-Centered Planning</v>
      </c>
      <c r="D886" s="15" t="str">
        <v>None</v>
      </c>
      <c r="E886" s="15" t="str">
        <v>None</v>
      </c>
      <c r="F886" s="15" t="str">
        <v>None</v>
      </c>
      <c r="G886" s="15" t="str">
        <v>Wood</v>
      </c>
      <c r="H886" s="15" t="str">
        <v>*Required - Please Make a Selection*</v>
      </c>
      <c r="I886" s="15" t="str">
        <v>http://www.wvseniorservices.gov/DocumentCenter/ProgramSpecificDocuments/tabid/92/Default.aspx</v>
      </c>
      <c r="U886" s="3"/>
    </row>
    <row r="887" spans="1:21" ht="60" x14ac:dyDescent="0.25">
      <c r="A887" s="15" t="str">
        <v>Wood County Senior Citizens Association, Inc. </v>
      </c>
      <c r="B887" s="15" t="str">
        <v>OAA Title IIIB Services</v>
      </c>
      <c r="C887" s="15" t="str">
        <v>Information/Referral</v>
      </c>
      <c r="D887" s="15" t="str">
        <v>None</v>
      </c>
      <c r="E887" s="15" t="str">
        <v>None</v>
      </c>
      <c r="F887" s="15" t="str">
        <v>None</v>
      </c>
      <c r="G887" s="15" t="str">
        <v>Wood</v>
      </c>
      <c r="H887" s="15" t="str">
        <v>*Required - Please Make a Selection*</v>
      </c>
      <c r="I887" s="15" t="str">
        <v>http://www.wvseniorservices.gov/DocumentCenter/ProgramSpecificDocuments/tabid/92/Default.aspx</v>
      </c>
      <c r="U887" s="3"/>
    </row>
    <row r="888" spans="1:21" ht="60" x14ac:dyDescent="0.25">
      <c r="A888" s="15" t="str">
        <v>Wood County Senior Citizens Association, Inc. </v>
      </c>
      <c r="B888" s="15" t="str">
        <v>OAA Title IIIB Services</v>
      </c>
      <c r="C888" s="15" t="str">
        <v>Information/Referral</v>
      </c>
      <c r="D888" s="15" t="str">
        <v>None</v>
      </c>
      <c r="E888" s="15" t="str">
        <v>None</v>
      </c>
      <c r="F888" s="15" t="str">
        <v>None</v>
      </c>
      <c r="G888" s="15" t="str">
        <v>Wood</v>
      </c>
      <c r="H888" s="15" t="str">
        <v>*Required - Please Make a Selection*</v>
      </c>
      <c r="I888" s="15" t="str">
        <v>http://www.wvseniorservices.gov/DocumentCenter/ProgramSpecificDocuments/tabid/92/Default.aspx</v>
      </c>
      <c r="U888" s="3"/>
    </row>
    <row r="889" spans="1:21" ht="60" x14ac:dyDescent="0.25">
      <c r="A889" s="15" t="str">
        <v>Wood County Senior Citizens Association, Inc. </v>
      </c>
      <c r="B889" s="15" t="str">
        <v>OAA Title IIIB Services</v>
      </c>
      <c r="C889" s="15" t="str">
        <v>Transportation</v>
      </c>
      <c r="D889" s="15" t="str">
        <v>Must complete Level 1 of the SAEF</v>
      </c>
      <c r="E889" s="15" t="str">
        <v>None</v>
      </c>
      <c r="F889" s="15" t="str">
        <v>None</v>
      </c>
      <c r="G889" s="15" t="str">
        <v>Wood</v>
      </c>
      <c r="H889" s="15" t="str">
        <v>*Required - Please Make a Selection*</v>
      </c>
      <c r="I889" s="15" t="str">
        <v>http://www.wvseniorservices.gov/DocumentCenter/ProgramSpecificDocuments/tabid/92/Default.aspx</v>
      </c>
      <c r="U889" s="3"/>
    </row>
    <row r="890" spans="1:21" ht="150" x14ac:dyDescent="0.25">
      <c r="A890" s="15" t="str">
        <v>Wood County Senior Citizens Association, Inc. </v>
      </c>
      <c r="B890" s="15" t="str">
        <v>OAA Title IIIC Nutrition Services</v>
      </c>
      <c r="C890" s="15" t="str">
        <v>Nutrition - Congregate Meals</v>
      </c>
      <c r="D890"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89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90" s="15" t="str">
        <v>None</v>
      </c>
      <c r="G890" s="15" t="str">
        <v>Wood</v>
      </c>
      <c r="H890" s="15" t="str">
        <v>*Required - Please Make a Selection*</v>
      </c>
      <c r="I890" s="15" t="str">
        <v>http://www.wvseniorservices.gov/DocumentCenter/ProgramSpecificDocuments/tabid/92/Default.aspx</v>
      </c>
      <c r="U890" s="3"/>
    </row>
    <row r="891" spans="1:21" ht="360" x14ac:dyDescent="0.25">
      <c r="A891" s="15" t="str">
        <v>Wood County Senior Citizens Association, Inc. </v>
      </c>
      <c r="B891" s="15" t="str">
        <v>OAA Title IIIC Nutrition Services</v>
      </c>
      <c r="C891" s="15" t="str">
        <v>Nutrition - Home Delivered Meals</v>
      </c>
      <c r="D891"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89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891" s="15" t="str">
        <v>None</v>
      </c>
      <c r="G891" s="15" t="str">
        <v>Wood</v>
      </c>
      <c r="H891" s="15" t="str">
        <v>*Required - Please Make a Selection*</v>
      </c>
      <c r="I891" s="15" t="str">
        <v>http://www.wvseniorservices.gov/DocumentCenter/ProgramSpecificDocuments/tabid/92/Default.aspx</v>
      </c>
      <c r="U891" s="3"/>
    </row>
    <row r="892" spans="1:21" ht="60" x14ac:dyDescent="0.25">
      <c r="A892" s="15" t="str">
        <v>Wood County Senior Citizens Association, Inc. </v>
      </c>
      <c r="B892" s="15" t="str">
        <v>OAA Title IIIC Nutrition Services</v>
      </c>
      <c r="C892" s="15" t="str">
        <v>Nutrition - Education</v>
      </c>
      <c r="D892" s="15" t="str">
        <v>A fully completed SAEF (the SAEF you completed for the meal service) is 
required.</v>
      </c>
      <c r="E892" s="15" t="str">
        <v>None</v>
      </c>
      <c r="F892" s="15" t="str">
        <v>None</v>
      </c>
      <c r="G892" s="15" t="str">
        <v>Wood</v>
      </c>
      <c r="H892" s="15" t="str">
        <v>*Required - Please Make a Selection*</v>
      </c>
      <c r="I892" s="15" t="str">
        <v>http://www.wvseniorservices.gov/DocumentCenter/ProgramSpecificDocuments/tabid/92/Default.aspx</v>
      </c>
      <c r="U892" s="3"/>
    </row>
    <row r="893" spans="1:21" ht="60" x14ac:dyDescent="0.25">
      <c r="A893" s="15" t="str">
        <v>Wood County Senior Citizens Association, Inc. </v>
      </c>
      <c r="B893" s="15" t="str">
        <v>OAA Title IIID Evidence-Based Disease Prevention and Health Promotion Services</v>
      </c>
      <c r="C893" s="15" t="str">
        <v>Group Physical Activity (Bingocize/Drums Alive/Tai Chi/Walk with Ease)</v>
      </c>
      <c r="D893" s="15" t="str">
        <v>Must complete Level 1 of the SAEF</v>
      </c>
      <c r="E893" s="15" t="str">
        <v>None</v>
      </c>
      <c r="F893" s="15" t="str">
        <v>None</v>
      </c>
      <c r="G893" s="15" t="str">
        <v>Wood</v>
      </c>
      <c r="H893" s="15" t="str">
        <v>*Required - Please Make a Selection*</v>
      </c>
      <c r="I893" s="15" t="str">
        <v>http://www.wvseniorservices.gov/DocumentCenter/ProgramSpecificDocuments/tabid/92/Default.aspx</v>
      </c>
      <c r="U893" s="3"/>
    </row>
    <row r="894" spans="1:21" ht="105" x14ac:dyDescent="0.25">
      <c r="A894" s="15" t="str">
        <v>Aging and Family Services of Mineral County, Inc. </v>
      </c>
      <c r="B894" s="15" t="str">
        <v>LIGHTHOUSE IN-HOME SERVICES (includes LIFE LIGHTHOUSE SERVICES)</v>
      </c>
      <c r="C894" s="15" t="str">
        <v>Personal Care, Food Assistance, Chore or Homemaker Services</v>
      </c>
      <c r="D894" s="15" t="str">
        <v>2+ ADLs via assessment</v>
      </c>
      <c r="E89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894" s="15" t="str">
        <v>Lighthouse is designed to assist those seniors who have functional needs in their homes, but whose income or assets disqualify them for Medicaid services</v>
      </c>
      <c r="G894" s="15" t="str">
        <v>Mineral</v>
      </c>
      <c r="H894" s="15" t="str">
        <v>*Required - Please Make a Selection*</v>
      </c>
      <c r="I894" s="15" t="str">
        <v>http://www.wvseniorservices.gov/HelpatHome/Lighthouse/tabid/74/Default.aspx</v>
      </c>
      <c r="U894" s="3"/>
    </row>
    <row r="895" spans="1:21" ht="75" x14ac:dyDescent="0.25">
      <c r="A895" s="15" t="str">
        <v>Aging and Family Services of Mineral County, Inc. </v>
      </c>
      <c r="B895" s="15" t="str">
        <v>OAA Title IIIB Services</v>
      </c>
      <c r="C895" s="15" t="str">
        <v>Transportation</v>
      </c>
      <c r="D895" s="15" t="str">
        <v>Must complete Level 1 and Level 2 of the SAEF. Must indicate the need for hands on assistance with transportation on the SAEF (Question: “Does the service recipient need hands on assistance with transportation?”, Level 2) to qualify for services.</v>
      </c>
      <c r="E895" s="15" t="str">
        <v>None</v>
      </c>
      <c r="F895" s="15" t="str">
        <v>None</v>
      </c>
      <c r="G895" s="15" t="str">
        <v>Mineral</v>
      </c>
      <c r="H895" s="15" t="str">
        <v>*Required - Please Make a Selection*</v>
      </c>
      <c r="I895" s="15" t="str">
        <v>http://www.wvseniorservices.gov/DocumentCenter/ProgramSpecificDocuments/tabid/92/Default.aspx</v>
      </c>
      <c r="U895" s="3"/>
    </row>
    <row r="896" spans="1:21" ht="60" x14ac:dyDescent="0.25">
      <c r="A896" s="15" t="str">
        <v>Aging and Family Services of Mineral County, Inc. </v>
      </c>
      <c r="B896" s="15" t="str">
        <v>OAA Title IIIB Services</v>
      </c>
      <c r="C896" s="15" t="str">
        <v>Group Support Activities</v>
      </c>
      <c r="D896" s="15" t="str">
        <v>A fully completed SAEF (Level 1) is required to enter the service recipient in SAMS. Group client support is entered as a group service in SAMS.</v>
      </c>
      <c r="E896" s="15" t="str">
        <v>None</v>
      </c>
      <c r="F896" s="15" t="str">
        <v>None</v>
      </c>
      <c r="G896" s="15" t="str">
        <v>Mineral</v>
      </c>
      <c r="H896" s="15" t="str">
        <v>*Required - Please Make a Selection*</v>
      </c>
      <c r="I896" s="15" t="str">
        <v>http://www.wvseniorservices.gov/DocumentCenter/ProgramSpecificDocuments/tabid/92/Default.aspx</v>
      </c>
      <c r="U896" s="3"/>
    </row>
    <row r="897" spans="1:21" ht="180" x14ac:dyDescent="0.25">
      <c r="A897" s="15" t="str">
        <v>Aging and Family Services of Mineral County, Inc. </v>
      </c>
      <c r="B897" s="15" t="str">
        <v>OAA Title IIIB Services</v>
      </c>
      <c r="C897" s="15" t="str">
        <v>Chore or Homemaker Services</v>
      </c>
      <c r="D897" s="15" t="str">
        <v>Must complete Level 1, Level 2 and Level 3 of the SAEF. Must need “Much Assistance” or “Unable to Perform” on IADL question #3, Shopping and/or IADL question #4, Light Housekeeping on the SAEF to qualify for services.</v>
      </c>
      <c r="E89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897" s="15" t="str">
        <v>None</v>
      </c>
      <c r="G897" s="15" t="str">
        <v>Mineral</v>
      </c>
      <c r="H897" s="15" t="str">
        <v>*Required - Please Make a Selection*</v>
      </c>
      <c r="I897" s="15" t="str">
        <v>http://www.wvseniorservices.gov/DocumentCenter/ProgramSpecificDocuments/tabid/92/Default.aspx</v>
      </c>
      <c r="U897" s="3"/>
    </row>
    <row r="898" spans="1:21" ht="60" x14ac:dyDescent="0.25">
      <c r="A898" s="15" t="str">
        <v>Aging and Family Services of Mineral County, Inc. </v>
      </c>
      <c r="B898" s="15" t="str">
        <v>OAA Title IIIB Services</v>
      </c>
      <c r="C898" s="15" t="str">
        <v>Case Coordination/Management/Person-Centered Planning</v>
      </c>
      <c r="D898" s="15" t="str">
        <v>None</v>
      </c>
      <c r="E898" s="15" t="str">
        <v>None</v>
      </c>
      <c r="F898" s="15" t="str">
        <v>None</v>
      </c>
      <c r="G898" s="15" t="str">
        <v>Mineral</v>
      </c>
      <c r="H898" s="15" t="str">
        <v>*Required - Please Make a Selection*</v>
      </c>
      <c r="I898" s="15" t="str">
        <v>http://www.wvseniorservices.gov/DocumentCenter/ProgramSpecificDocuments/tabid/92/Default.aspx</v>
      </c>
      <c r="U898" s="3"/>
    </row>
    <row r="899" spans="1:21" ht="60" x14ac:dyDescent="0.25">
      <c r="A899" s="15" t="str">
        <v>Aging and Family Services of Mineral County, Inc. </v>
      </c>
      <c r="B899" s="15" t="str">
        <v>OAA Title IIIB Services</v>
      </c>
      <c r="C899" s="15" t="str">
        <v>Information/Referral</v>
      </c>
      <c r="D899" s="15" t="str">
        <v>None</v>
      </c>
      <c r="E899" s="15" t="str">
        <v>None</v>
      </c>
      <c r="F899" s="15" t="str">
        <v>None</v>
      </c>
      <c r="G899" s="15" t="str">
        <v>Mineral</v>
      </c>
      <c r="H899" s="15" t="str">
        <v>*Required - Please Make a Selection*</v>
      </c>
      <c r="I899" s="15" t="str">
        <v>http://www.wvseniorservices.gov/DocumentCenter/ProgramSpecificDocuments/tabid/92/Default.aspx</v>
      </c>
      <c r="U899" s="3"/>
    </row>
    <row r="900" spans="1:21" ht="60" x14ac:dyDescent="0.25">
      <c r="A900" s="15" t="str">
        <v>Aging and Family Services of Mineral County, Inc. </v>
      </c>
      <c r="B900" s="15" t="str">
        <v>OAA Title IIIB Services</v>
      </c>
      <c r="C900" s="15" t="str">
        <v>Legal</v>
      </c>
      <c r="D900" s="15" t="str">
        <v>None</v>
      </c>
      <c r="E900" s="15" t="str">
        <v>None</v>
      </c>
      <c r="F900" s="15" t="str">
        <v>None</v>
      </c>
      <c r="G900" s="15" t="str">
        <v>Mineral</v>
      </c>
      <c r="H900" s="15" t="str">
        <v>*Required - Please Make a Selection*</v>
      </c>
      <c r="I900" s="15" t="str">
        <v>http://www.wvseniorservices.gov/DocumentCenter/ProgramSpecificDocuments/tabid/92/Default.aspx</v>
      </c>
      <c r="U900" s="3"/>
    </row>
    <row r="901" spans="1:21" ht="60" x14ac:dyDescent="0.25">
      <c r="A901" s="15" t="str">
        <v>Aging and Family Services of Mineral County, Inc. </v>
      </c>
      <c r="B901" s="15" t="str">
        <v>OAA Title IIIB Services</v>
      </c>
      <c r="C901" s="15" t="str">
        <v>Information/Referral</v>
      </c>
      <c r="D901" s="15" t="str">
        <v>None</v>
      </c>
      <c r="E901" s="15" t="str">
        <v>None</v>
      </c>
      <c r="F901" s="15" t="str">
        <v>None</v>
      </c>
      <c r="G901" s="15" t="str">
        <v>Mineral</v>
      </c>
      <c r="H901" s="15" t="str">
        <v>*Required - Please Make a Selection*</v>
      </c>
      <c r="I901" s="15" t="str">
        <v>http://www.wvseniorservices.gov/DocumentCenter/ProgramSpecificDocuments/tabid/92/Default.aspx</v>
      </c>
      <c r="U901" s="3"/>
    </row>
    <row r="902" spans="1:21" ht="180" x14ac:dyDescent="0.25">
      <c r="A902" s="15" t="str">
        <v>Aging and Family Services of Mineral County, Inc. </v>
      </c>
      <c r="B902" s="15" t="str">
        <v>OAA Title IIIB Services</v>
      </c>
      <c r="C902" s="15" t="str">
        <v>Personal Care</v>
      </c>
      <c r="D902" s="15" t="str">
        <v>Must complete Level 1, Level 2 and Level 3 of the SAEF. Must need “Much Assistance” or “Unable to Perform” in at least two (2) areas of ADLs on the SAEF to qualify for services.</v>
      </c>
      <c r="E90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02" s="15" t="str">
        <v>None</v>
      </c>
      <c r="G902" s="15" t="str">
        <v>Mineral</v>
      </c>
      <c r="H902" s="15" t="str">
        <v>*Required - Please Make a Selection*</v>
      </c>
      <c r="I902" s="15" t="str">
        <v>http://www.wvseniorservices.gov/DocumentCenter/ProgramSpecificDocuments/tabid/92/Default.aspx</v>
      </c>
      <c r="U902" s="3"/>
    </row>
    <row r="903" spans="1:21" ht="60" x14ac:dyDescent="0.25">
      <c r="A903" s="15" t="str">
        <v>Aging and Family Services of Mineral County, Inc. </v>
      </c>
      <c r="B903" s="15" t="str">
        <v>OAA Title IIIB Services</v>
      </c>
      <c r="C903" s="15" t="str">
        <v>Information/Referral</v>
      </c>
      <c r="D903" s="15" t="str">
        <v>None</v>
      </c>
      <c r="E903" s="15" t="str">
        <v>None</v>
      </c>
      <c r="F903" s="15" t="str">
        <v>None</v>
      </c>
      <c r="G903" s="15" t="str">
        <v>Mineral</v>
      </c>
      <c r="H903" s="15" t="str">
        <v>*Required - Please Make a Selection*</v>
      </c>
      <c r="I903" s="15" t="str">
        <v>http://www.wvseniorservices.gov/DocumentCenter/ProgramSpecificDocuments/tabid/92/Default.aspx</v>
      </c>
      <c r="U903" s="3"/>
    </row>
    <row r="904" spans="1:21" ht="60" x14ac:dyDescent="0.25">
      <c r="A904" s="15" t="str">
        <v>Aging and Family Services of Mineral County, Inc. </v>
      </c>
      <c r="B904" s="15" t="str">
        <v>OAA Title IIIB Services</v>
      </c>
      <c r="C904" s="15" t="str">
        <v>Transportation</v>
      </c>
      <c r="D904" s="15" t="str">
        <v>Must complete Level 1 of the SAEF</v>
      </c>
      <c r="E904" s="15" t="str">
        <v>None</v>
      </c>
      <c r="F904" s="15" t="str">
        <v>None</v>
      </c>
      <c r="G904" s="15" t="str">
        <v>Mineral</v>
      </c>
      <c r="H904" s="15" t="str">
        <v>*Required - Please Make a Selection*</v>
      </c>
      <c r="I904" s="15" t="str">
        <v>http://www.wvseniorservices.gov/DocumentCenter/ProgramSpecificDocuments/tabid/92/Default.aspx</v>
      </c>
      <c r="U904" s="3"/>
    </row>
    <row r="905" spans="1:21" ht="150" x14ac:dyDescent="0.25">
      <c r="A905" s="15" t="str">
        <v>Aging and Family Services of Mineral County, Inc. </v>
      </c>
      <c r="B905" s="15" t="str">
        <v>OAA Title IIIC Nutrition Services</v>
      </c>
      <c r="C905" s="15" t="str">
        <v>Nutrition - Congregate Meals</v>
      </c>
      <c r="D90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0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05" s="15" t="str">
        <v>None</v>
      </c>
      <c r="G905" s="15" t="str">
        <v>Mineral</v>
      </c>
      <c r="H905" s="15" t="str">
        <v>*Required - Please Make a Selection*</v>
      </c>
      <c r="I905" s="15" t="str">
        <v>http://www.wvseniorservices.gov/DocumentCenter/ProgramSpecificDocuments/tabid/92/Default.aspx</v>
      </c>
      <c r="U905" s="3"/>
    </row>
    <row r="906" spans="1:21" ht="360" x14ac:dyDescent="0.25">
      <c r="A906" s="15" t="str">
        <v>Aging and Family Services of Mineral County, Inc. </v>
      </c>
      <c r="B906" s="15" t="str">
        <v>OAA Title IIIC Nutrition Services</v>
      </c>
      <c r="C906" s="15" t="str">
        <v>Nutrition - Home Delivered Meals</v>
      </c>
      <c r="D90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0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06" s="15" t="str">
        <v>None</v>
      </c>
      <c r="G906" s="15" t="str">
        <v>Mineral</v>
      </c>
      <c r="H906" s="15" t="str">
        <v>*Required - Please Make a Selection*</v>
      </c>
      <c r="I906" s="15" t="str">
        <v>http://www.wvseniorservices.gov/DocumentCenter/ProgramSpecificDocuments/tabid/92/Default.aspx</v>
      </c>
      <c r="U906" s="3"/>
    </row>
    <row r="907" spans="1:21" ht="60" x14ac:dyDescent="0.25">
      <c r="A907" s="15" t="str">
        <v>Aging and Family Services of Mineral County, Inc. </v>
      </c>
      <c r="B907" s="15" t="str">
        <v>OAA Title IIIC Nutrition Services</v>
      </c>
      <c r="C907" s="15" t="str">
        <v>Nutrition - Education</v>
      </c>
      <c r="D907" s="15" t="str">
        <v>A fully completed SAEF (the SAEF you completed for the meal service) is 
required.</v>
      </c>
      <c r="E907" s="15" t="str">
        <v>None</v>
      </c>
      <c r="F907" s="15" t="str">
        <v>None</v>
      </c>
      <c r="G907" s="15" t="str">
        <v>Mineral</v>
      </c>
      <c r="H907" s="15" t="str">
        <v>*Required - Please Make a Selection*</v>
      </c>
      <c r="I907" s="15" t="str">
        <v>http://www.wvseniorservices.gov/DocumentCenter/ProgramSpecificDocuments/tabid/92/Default.aspx</v>
      </c>
      <c r="U907" s="3"/>
    </row>
    <row r="908" spans="1:21" ht="60" x14ac:dyDescent="0.25">
      <c r="A908" s="15" t="str">
        <v>Aging and Family Services of Mineral County, Inc. </v>
      </c>
      <c r="B908" s="15" t="str">
        <v>OAA Title IIID Evidence-Based Disease Prevention and Health Promotion Services</v>
      </c>
      <c r="C908" s="15" t="str">
        <v>Group Physical Activity (Bingocize/Drums Alive/Tai Chi/Walk with Ease)</v>
      </c>
      <c r="D908" s="15" t="str">
        <v>Must complete Level 1 of the SAEF</v>
      </c>
      <c r="E908" s="15" t="str">
        <v>None</v>
      </c>
      <c r="F908" s="15" t="str">
        <v>None</v>
      </c>
      <c r="G908" s="15" t="str">
        <v>Mineral</v>
      </c>
      <c r="H908" s="15" t="str">
        <v>*Required - Please Make a Selection*</v>
      </c>
      <c r="I908" s="15" t="str">
        <v>http://www.wvseniorservices.gov/DocumentCenter/ProgramSpecificDocuments/tabid/92/Default.aspx</v>
      </c>
      <c r="U908" s="3"/>
    </row>
    <row r="909" spans="1:21" ht="105" x14ac:dyDescent="0.25">
      <c r="A909" s="15" t="str">
        <v>Barbour County Senior Center, Inc.</v>
      </c>
      <c r="B909" s="15" t="str">
        <v>LIGHTHOUSE IN-HOME SERVICES (includes LIFE LIGHTHOUSE SERVICES)</v>
      </c>
      <c r="C909" s="15" t="str">
        <v>Personal Care, Food Assistance, Chore or Homemaker Services</v>
      </c>
      <c r="D909" s="15" t="str">
        <v>2+ ADLs via assessment</v>
      </c>
      <c r="E909"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09" s="15" t="str">
        <v>Lighthouse is designed to assist those seniors who have functional needs in their homes, but whose income or assets disqualify them for Medicaid services</v>
      </c>
      <c r="G909" s="15" t="str">
        <v>Barbour</v>
      </c>
      <c r="H909" s="15" t="str">
        <v>*Required - Please Make a Selection*</v>
      </c>
      <c r="I909" s="15" t="str">
        <v>http://www.wvseniorservices.gov/HelpatHome/Lighthouse/tabid/74/Default.aspx</v>
      </c>
      <c r="U909" s="3"/>
    </row>
    <row r="910" spans="1:21" ht="75" x14ac:dyDescent="0.25">
      <c r="A910" s="15" t="str">
        <v>Barbour County Senior Center, Inc.</v>
      </c>
      <c r="B910" s="15" t="str">
        <v>OAA Title IIIB Services</v>
      </c>
      <c r="C910" s="15" t="str">
        <v>Transportation</v>
      </c>
      <c r="D910" s="15" t="str">
        <v>Must complete Level 1 and Level 2 of the SAEF. Must indicate the need for hands on assistance with transportation on the SAEF (Question: “Does the service recipient need hands on assistance with transportation?”, Level 2) to qualify for services.</v>
      </c>
      <c r="E910" s="15" t="str">
        <v>None</v>
      </c>
      <c r="F910" s="15" t="str">
        <v>None</v>
      </c>
      <c r="G910" s="15" t="str">
        <v>Barbour</v>
      </c>
      <c r="H910" s="15" t="str">
        <v>*Required - Please Make a Selection*</v>
      </c>
      <c r="I910" s="15" t="str">
        <v>http://www.wvseniorservices.gov/DocumentCenter/ProgramSpecificDocuments/tabid/92/Default.aspx</v>
      </c>
      <c r="U910" s="3"/>
    </row>
    <row r="911" spans="1:21" ht="45" x14ac:dyDescent="0.25">
      <c r="A911" s="15" t="str">
        <v>Barbour County Senior Center, Inc.</v>
      </c>
      <c r="B911" s="15" t="str">
        <v>OAA Title IIIB Services</v>
      </c>
      <c r="C911" s="15" t="str">
        <v>Group Support Activities</v>
      </c>
      <c r="D911" s="15" t="str">
        <v>A fully completed SAEF (Level 1) is required to enter the service recipient in SAMS. Group client support is entered as a group service in SAMS.</v>
      </c>
      <c r="E911" s="15" t="str">
        <v>None</v>
      </c>
      <c r="F911" s="15" t="str">
        <v>None</v>
      </c>
      <c r="G911" s="15" t="str">
        <v>Barbour</v>
      </c>
      <c r="H911" s="15" t="str">
        <v>*Required - Please Make a Selection*</v>
      </c>
      <c r="I911" s="15" t="str">
        <v>http://www.wvseniorservices.gov/DocumentCenter/ProgramSpecificDocuments/tabid/92/Default.aspx</v>
      </c>
      <c r="U911" s="3"/>
    </row>
    <row r="912" spans="1:21" ht="180" x14ac:dyDescent="0.25">
      <c r="A912" s="15" t="str">
        <v>Barbour County Senior Center, Inc.</v>
      </c>
      <c r="B912" s="15" t="str">
        <v>OAA Title IIIB Services</v>
      </c>
      <c r="C912" s="15" t="str">
        <v>Chore or Homemaker Services</v>
      </c>
      <c r="D912" s="15" t="str">
        <v>Must complete Level 1, Level 2 and Level 3 of the SAEF. Must need “Much Assistance” or “Unable to Perform” on IADL question #3, Shopping and/or IADL question #4, Light Housekeeping on the SAEF to qualify for services.</v>
      </c>
      <c r="E91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12" s="15" t="str">
        <v>None</v>
      </c>
      <c r="G912" s="15" t="str">
        <v>Barbour</v>
      </c>
      <c r="H912" s="15" t="str">
        <v>*Required - Please Make a Selection*</v>
      </c>
      <c r="I912" s="15" t="str">
        <v>http://www.wvseniorservices.gov/DocumentCenter/ProgramSpecificDocuments/tabid/92/Default.aspx</v>
      </c>
      <c r="U912" s="3"/>
    </row>
    <row r="913" spans="1:21" ht="45" x14ac:dyDescent="0.25">
      <c r="A913" s="15" t="str">
        <v>Barbour County Senior Center, Inc.</v>
      </c>
      <c r="B913" s="15" t="str">
        <v>OAA Title IIIB Services</v>
      </c>
      <c r="C913" s="15" t="str">
        <v>Case Coordination/Management/Person-Centered Planning</v>
      </c>
      <c r="D913" s="15" t="str">
        <v>None</v>
      </c>
      <c r="E913" s="15" t="str">
        <v>None</v>
      </c>
      <c r="F913" s="15" t="str">
        <v>None</v>
      </c>
      <c r="G913" s="15" t="str">
        <v>Barbour</v>
      </c>
      <c r="H913" s="15" t="str">
        <v>*Required - Please Make a Selection*</v>
      </c>
      <c r="I913" s="15" t="str">
        <v>http://www.wvseniorservices.gov/DocumentCenter/ProgramSpecificDocuments/tabid/92/Default.aspx</v>
      </c>
      <c r="U913" s="3"/>
    </row>
    <row r="914" spans="1:21" ht="45" x14ac:dyDescent="0.25">
      <c r="A914" s="15" t="str">
        <v>Barbour County Senior Center, Inc.</v>
      </c>
      <c r="B914" s="15" t="str">
        <v>OAA Title IIIB Services</v>
      </c>
      <c r="C914" s="15" t="str">
        <v>Information/Referral</v>
      </c>
      <c r="D914" s="15" t="str">
        <v>None</v>
      </c>
      <c r="E914" s="15" t="str">
        <v>None</v>
      </c>
      <c r="F914" s="15" t="str">
        <v>None</v>
      </c>
      <c r="G914" s="15" t="str">
        <v>Barbour</v>
      </c>
      <c r="H914" s="15" t="str">
        <v>*Required - Please Make a Selection*</v>
      </c>
      <c r="I914" s="15" t="str">
        <v>http://www.wvseniorservices.gov/DocumentCenter/ProgramSpecificDocuments/tabid/92/Default.aspx</v>
      </c>
      <c r="U914" s="3"/>
    </row>
    <row r="915" spans="1:21" ht="45" x14ac:dyDescent="0.25">
      <c r="A915" s="15" t="str">
        <v>Barbour County Senior Center, Inc.</v>
      </c>
      <c r="B915" s="15" t="str">
        <v>OAA Title IIIB Services</v>
      </c>
      <c r="C915" s="15" t="str">
        <v>Legal</v>
      </c>
      <c r="D915" s="15" t="str">
        <v>None</v>
      </c>
      <c r="E915" s="15" t="str">
        <v>None</v>
      </c>
      <c r="F915" s="15" t="str">
        <v>None</v>
      </c>
      <c r="G915" s="15" t="str">
        <v>Barbour</v>
      </c>
      <c r="H915" s="15" t="str">
        <v>*Required - Please Make a Selection*</v>
      </c>
      <c r="I915" s="15" t="str">
        <v>http://www.wvseniorservices.gov/DocumentCenter/ProgramSpecificDocuments/tabid/92/Default.aspx</v>
      </c>
      <c r="U915" s="3"/>
    </row>
    <row r="916" spans="1:21" ht="45" x14ac:dyDescent="0.25">
      <c r="A916" s="15" t="str">
        <v>Barbour County Senior Center, Inc.</v>
      </c>
      <c r="B916" s="15" t="str">
        <v>OAA Title IIIB Services</v>
      </c>
      <c r="C916" s="15" t="str">
        <v>Information/Referral</v>
      </c>
      <c r="D916" s="15" t="str">
        <v>None</v>
      </c>
      <c r="E916" s="15" t="str">
        <v>None</v>
      </c>
      <c r="F916" s="15" t="str">
        <v>None</v>
      </c>
      <c r="G916" s="15" t="str">
        <v>Barbour</v>
      </c>
      <c r="H916" s="15" t="str">
        <v>*Required - Please Make a Selection*</v>
      </c>
      <c r="I916" s="15" t="str">
        <v>http://www.wvseniorservices.gov/DocumentCenter/ProgramSpecificDocuments/tabid/92/Default.aspx</v>
      </c>
      <c r="U916" s="3"/>
    </row>
    <row r="917" spans="1:21" ht="180" x14ac:dyDescent="0.25">
      <c r="A917" s="15" t="str">
        <v>Barbour County Senior Center, Inc.</v>
      </c>
      <c r="B917" s="15" t="str">
        <v>OAA Title IIIB Services</v>
      </c>
      <c r="C917" s="15" t="str">
        <v>Personal Care</v>
      </c>
      <c r="D917" s="15" t="str">
        <v>Must complete Level 1, Level 2 and Level 3 of the SAEF. Must need “Much Assistance” or “Unable to Perform” in at least two (2) areas of ADLs on the SAEF to qualify for services.</v>
      </c>
      <c r="E91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17" s="15" t="str">
        <v>None</v>
      </c>
      <c r="G917" s="15" t="str">
        <v>Barbour</v>
      </c>
      <c r="H917" s="15" t="str">
        <v>*Required - Please Make a Selection*</v>
      </c>
      <c r="I917" s="15" t="str">
        <v>http://www.wvseniorservices.gov/DocumentCenter/ProgramSpecificDocuments/tabid/92/Default.aspx</v>
      </c>
      <c r="U917" s="3"/>
    </row>
    <row r="918" spans="1:21" ht="45" x14ac:dyDescent="0.25">
      <c r="A918" s="15" t="str">
        <v>Barbour County Senior Center, Inc.</v>
      </c>
      <c r="B918" s="15" t="str">
        <v>OAA Title IIIB Services</v>
      </c>
      <c r="C918" s="15" t="str">
        <v>Information/Referral</v>
      </c>
      <c r="D918" s="15" t="str">
        <v>None</v>
      </c>
      <c r="E918" s="15" t="str">
        <v>None</v>
      </c>
      <c r="F918" s="15" t="str">
        <v>None</v>
      </c>
      <c r="G918" s="15" t="str">
        <v>Barbour</v>
      </c>
      <c r="H918" s="15" t="str">
        <v>*Required - Please Make a Selection*</v>
      </c>
      <c r="I918" s="15" t="str">
        <v>http://www.wvseniorservices.gov/DocumentCenter/ProgramSpecificDocuments/tabid/92/Default.aspx</v>
      </c>
      <c r="U918" s="3"/>
    </row>
    <row r="919" spans="1:21" ht="45" x14ac:dyDescent="0.25">
      <c r="A919" s="15" t="str">
        <v>Barbour County Senior Center, Inc.</v>
      </c>
      <c r="B919" s="15" t="str">
        <v>OAA Title IIIB Services</v>
      </c>
      <c r="C919" s="15" t="str">
        <v>Transportation</v>
      </c>
      <c r="D919" s="15" t="str">
        <v>Must complete Level 1 of the SAEF</v>
      </c>
      <c r="E919" s="15" t="str">
        <v>None</v>
      </c>
      <c r="F919" s="15" t="str">
        <v>None</v>
      </c>
      <c r="G919" s="15" t="str">
        <v>Barbour</v>
      </c>
      <c r="H919" s="15" t="str">
        <v>*Required - Please Make a Selection*</v>
      </c>
      <c r="I919" s="15" t="str">
        <v>http://www.wvseniorservices.gov/DocumentCenter/ProgramSpecificDocuments/tabid/92/Default.aspx</v>
      </c>
      <c r="U919" s="3"/>
    </row>
    <row r="920" spans="1:21" ht="150" x14ac:dyDescent="0.25">
      <c r="A920" s="15" t="str">
        <v>Barbour County Senior Center, Inc.</v>
      </c>
      <c r="B920" s="15" t="str">
        <v>OAA Title IIIC Nutrition Services</v>
      </c>
      <c r="C920" s="15" t="str">
        <v>Nutrition - Congregate Meals</v>
      </c>
      <c r="D920"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2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20" s="15" t="str">
        <v>None</v>
      </c>
      <c r="G920" s="15" t="str">
        <v>Barbour</v>
      </c>
      <c r="H920" s="15" t="str">
        <v>*Required - Please Make a Selection*</v>
      </c>
      <c r="I920" s="15" t="str">
        <v>http://www.wvseniorservices.gov/DocumentCenter/ProgramSpecificDocuments/tabid/92/Default.aspx</v>
      </c>
      <c r="U920" s="3"/>
    </row>
    <row r="921" spans="1:21" ht="360" x14ac:dyDescent="0.25">
      <c r="A921" s="15" t="str">
        <v>Barbour County Senior Center, Inc.</v>
      </c>
      <c r="B921" s="15" t="str">
        <v>OAA Title IIIC Nutrition Services</v>
      </c>
      <c r="C921" s="15" t="str">
        <v>Nutrition - Home Delivered Meals</v>
      </c>
      <c r="D921"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2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21" s="15" t="str">
        <v>None</v>
      </c>
      <c r="G921" s="15" t="str">
        <v>Barbour</v>
      </c>
      <c r="H921" s="15" t="str">
        <v>*Required - Please Make a Selection*</v>
      </c>
      <c r="I921" s="15" t="str">
        <v>http://www.wvseniorservices.gov/DocumentCenter/ProgramSpecificDocuments/tabid/92/Default.aspx</v>
      </c>
      <c r="U921" s="3"/>
    </row>
    <row r="922" spans="1:21" ht="45" x14ac:dyDescent="0.25">
      <c r="A922" s="15" t="str">
        <v>Barbour County Senior Center, Inc.</v>
      </c>
      <c r="B922" s="15" t="str">
        <v>OAA Title IIIC Nutrition Services</v>
      </c>
      <c r="C922" s="15" t="str">
        <v>Nutrition - Education</v>
      </c>
      <c r="D922" s="15" t="str">
        <v>A fully completed SAEF (the SAEF you completed for the meal service) is 
required.</v>
      </c>
      <c r="E922" s="15" t="str">
        <v>None</v>
      </c>
      <c r="F922" s="15" t="str">
        <v>None</v>
      </c>
      <c r="G922" s="15" t="str">
        <v>Barbour</v>
      </c>
      <c r="H922" s="15" t="str">
        <v>*Required - Please Make a Selection*</v>
      </c>
      <c r="I922" s="15" t="str">
        <v>http://www.wvseniorservices.gov/DocumentCenter/ProgramSpecificDocuments/tabid/92/Default.aspx</v>
      </c>
      <c r="U922" s="3"/>
    </row>
    <row r="923" spans="1:21" ht="105" x14ac:dyDescent="0.25">
      <c r="A923" s="15" t="str">
        <v>Berkeley Senior Services</v>
      </c>
      <c r="B923" s="15" t="str">
        <v>LIGHTHOUSE IN-HOME SERVICES (includes LIFE LIGHTHOUSE SERVICES)</v>
      </c>
      <c r="C923" s="15" t="str">
        <v>Personal Care, Food Assistance, Chore or Homemaker Services</v>
      </c>
      <c r="D923" s="15" t="str">
        <v>2+ ADLs via assessment</v>
      </c>
      <c r="E923"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23" s="15" t="str">
        <v>Lighthouse is designed to assist those seniors who have functional needs in their homes, but whose income or assets disqualify them for Medicaid services</v>
      </c>
      <c r="G923" s="15" t="str">
        <v>Berkeley</v>
      </c>
      <c r="H923" s="15" t="str">
        <v>*Required - Please Make a Selection*</v>
      </c>
      <c r="I923" s="15" t="str">
        <v>http://www.wvseniorservices.gov/HelpatHome/Lighthouse/tabid/74/Default.aspx</v>
      </c>
      <c r="U923" s="3"/>
    </row>
    <row r="924" spans="1:21" ht="180" x14ac:dyDescent="0.25">
      <c r="A924" s="15" t="str">
        <v>Berkeley Senior Services</v>
      </c>
      <c r="B924" s="15" t="str">
        <v>OAA Title IIIB Services</v>
      </c>
      <c r="C924" s="15" t="str">
        <v>Adult Day Care</v>
      </c>
      <c r="D924" s="15" t="str">
        <v>Must complete Level 1, Level 2 and Level 3 of the SAEF. Must need “Much Assistance” or “Unable to Perform” in at least two (2) ADL/IADL areas on the SAEF to qualify for services.</v>
      </c>
      <c r="E92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24" s="15" t="str">
        <v>None</v>
      </c>
      <c r="G924" s="15" t="str">
        <v>Berkeley</v>
      </c>
      <c r="H924" s="15" t="str">
        <v>*Required - Please Make a Selection*</v>
      </c>
      <c r="I924" s="15" t="str">
        <v>http://www.wvseniorservices.gov/DocumentCenter/ProgramSpecificDocuments/tabid/92/Default.aspx</v>
      </c>
      <c r="U924" s="3"/>
    </row>
    <row r="925" spans="1:21" ht="75" x14ac:dyDescent="0.25">
      <c r="A925" s="15" t="str">
        <v>Berkeley Senior Services</v>
      </c>
      <c r="B925" s="15" t="str">
        <v>OAA Title IIIB Services</v>
      </c>
      <c r="C925" s="15" t="str">
        <v>Transportation</v>
      </c>
      <c r="D925" s="15" t="str">
        <v>Must complete Level 1 and Level 2 of the SAEF. Must indicate the need for hands on assistance with transportation on the SAEF (Question: “Does the service recipient need hands on assistance with transportation?”, Level 2) to qualify for services.</v>
      </c>
      <c r="E925" s="15" t="str">
        <v>None</v>
      </c>
      <c r="F925" s="15" t="str">
        <v>None</v>
      </c>
      <c r="G925" s="15" t="str">
        <v>Berkeley</v>
      </c>
      <c r="H925" s="15" t="str">
        <v>*Required - Please Make a Selection*</v>
      </c>
      <c r="I925" s="15" t="str">
        <v>http://www.wvseniorservices.gov/DocumentCenter/ProgramSpecificDocuments/tabid/92/Default.aspx</v>
      </c>
      <c r="U925" s="3"/>
    </row>
    <row r="926" spans="1:21" ht="45" x14ac:dyDescent="0.25">
      <c r="A926" s="15" t="str">
        <v>Berkeley Senior Services</v>
      </c>
      <c r="B926" s="15" t="str">
        <v>OAA Title IIIB Services</v>
      </c>
      <c r="C926" s="15" t="str">
        <v>Group Support Activities</v>
      </c>
      <c r="D926" s="15" t="str">
        <v>A fully completed SAEF (Level 1) is required to enter the service recipient in SAMS. Group client support is entered as a group service in SAMS.</v>
      </c>
      <c r="E926" s="15" t="str">
        <v>None</v>
      </c>
      <c r="F926" s="15" t="str">
        <v>None</v>
      </c>
      <c r="G926" s="15" t="str">
        <v>Berkeley</v>
      </c>
      <c r="H926" s="15" t="str">
        <v>*Required - Please Make a Selection*</v>
      </c>
      <c r="I926" s="15" t="str">
        <v>http://www.wvseniorservices.gov/DocumentCenter/ProgramSpecificDocuments/tabid/92/Default.aspx</v>
      </c>
      <c r="U926" s="3"/>
    </row>
    <row r="927" spans="1:21" ht="180" x14ac:dyDescent="0.25">
      <c r="A927" s="15" t="str">
        <v>Berkeley Senior Services</v>
      </c>
      <c r="B927" s="15" t="str">
        <v>OAA Title IIIB Services</v>
      </c>
      <c r="C927" s="15" t="str">
        <v>Chore or Homemaker Services</v>
      </c>
      <c r="D927" s="15" t="str">
        <v>Must complete Level 1, Level 2 and Level 3 of the SAEF. Must need “Much Assistance” or “Unable to Perform” on IADL question #3, Shopping and/or IADL question #4, Light Housekeeping on the SAEF to qualify for services.</v>
      </c>
      <c r="E92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27" s="15" t="str">
        <v>None</v>
      </c>
      <c r="G927" s="15" t="str">
        <v>Berkeley</v>
      </c>
      <c r="H927" s="15" t="str">
        <v>*Required - Please Make a Selection*</v>
      </c>
      <c r="I927" s="15" t="str">
        <v>http://www.wvseniorservices.gov/DocumentCenter/ProgramSpecificDocuments/tabid/92/Default.aspx</v>
      </c>
      <c r="U927" s="3"/>
    </row>
    <row r="928" spans="1:21" ht="45" x14ac:dyDescent="0.25">
      <c r="A928" s="15" t="str">
        <v>Berkeley Senior Services</v>
      </c>
      <c r="B928" s="15" t="str">
        <v>OAA Title IIIB Services</v>
      </c>
      <c r="C928" s="15" t="str">
        <v>Case Coordination/Management/Person-Centered Planning</v>
      </c>
      <c r="D928" s="15" t="str">
        <v>None</v>
      </c>
      <c r="E928" s="15" t="str">
        <v>None</v>
      </c>
      <c r="F928" s="15" t="str">
        <v>None</v>
      </c>
      <c r="G928" s="15" t="str">
        <v>Berkeley</v>
      </c>
      <c r="H928" s="15" t="str">
        <v>*Required - Please Make a Selection*</v>
      </c>
      <c r="I928" s="15" t="str">
        <v>http://www.wvseniorservices.gov/DocumentCenter/ProgramSpecificDocuments/tabid/92/Default.aspx</v>
      </c>
      <c r="U928" s="3"/>
    </row>
    <row r="929" spans="1:21" ht="45" x14ac:dyDescent="0.25">
      <c r="A929" s="15" t="str">
        <v>Berkeley Senior Services</v>
      </c>
      <c r="B929" s="15" t="str">
        <v>OAA Title IIIB Services</v>
      </c>
      <c r="C929" s="15" t="str">
        <v>Information/Referral</v>
      </c>
      <c r="D929" s="15" t="str">
        <v>None</v>
      </c>
      <c r="E929" s="15" t="str">
        <v>None</v>
      </c>
      <c r="F929" s="15" t="str">
        <v>None</v>
      </c>
      <c r="G929" s="15" t="str">
        <v>Berkeley</v>
      </c>
      <c r="H929" s="15" t="str">
        <v>*Required - Please Make a Selection*</v>
      </c>
      <c r="I929" s="15" t="str">
        <v>http://www.wvseniorservices.gov/DocumentCenter/ProgramSpecificDocuments/tabid/92/Default.aspx</v>
      </c>
      <c r="U929" s="3"/>
    </row>
    <row r="930" spans="1:21" ht="45" x14ac:dyDescent="0.25">
      <c r="A930" s="15" t="str">
        <v>Berkeley Senior Services</v>
      </c>
      <c r="B930" s="15" t="str">
        <v>OAA Title IIIB Services</v>
      </c>
      <c r="C930" s="15" t="str">
        <v>Legal</v>
      </c>
      <c r="D930" s="15" t="str">
        <v>None</v>
      </c>
      <c r="E930" s="15" t="str">
        <v>None</v>
      </c>
      <c r="F930" s="15" t="str">
        <v>None</v>
      </c>
      <c r="G930" s="15" t="str">
        <v>Berkeley</v>
      </c>
      <c r="H930" s="15" t="str">
        <v>*Required - Please Make a Selection*</v>
      </c>
      <c r="I930" s="15" t="str">
        <v>http://www.wvseniorservices.gov/DocumentCenter/ProgramSpecificDocuments/tabid/92/Default.aspx</v>
      </c>
      <c r="U930" s="3"/>
    </row>
    <row r="931" spans="1:21" ht="45" x14ac:dyDescent="0.25">
      <c r="A931" s="15" t="str">
        <v>Berkeley Senior Services</v>
      </c>
      <c r="B931" s="15" t="str">
        <v>OAA Title IIIB Services</v>
      </c>
      <c r="C931" s="15" t="str">
        <v>Information/Referral</v>
      </c>
      <c r="D931" s="15" t="str">
        <v>None</v>
      </c>
      <c r="E931" s="15" t="str">
        <v>None</v>
      </c>
      <c r="F931" s="15" t="str">
        <v>None</v>
      </c>
      <c r="G931" s="15" t="str">
        <v>Berkeley</v>
      </c>
      <c r="H931" s="15" t="str">
        <v>*Required - Please Make a Selection*</v>
      </c>
      <c r="I931" s="15" t="str">
        <v>http://www.wvseniorservices.gov/DocumentCenter/ProgramSpecificDocuments/tabid/92/Default.aspx</v>
      </c>
      <c r="U931" s="3"/>
    </row>
    <row r="932" spans="1:21" ht="180" x14ac:dyDescent="0.25">
      <c r="A932" s="15" t="str">
        <v>Berkeley Senior Services</v>
      </c>
      <c r="B932" s="15" t="str">
        <v>OAA Title IIIB Services</v>
      </c>
      <c r="C932" s="15" t="str">
        <v>Personal Care</v>
      </c>
      <c r="D932" s="15" t="str">
        <v>Must complete Level 1, Level 2 and Level 3 of the SAEF. Must need “Much Assistance” or “Unable to Perform” in at least two (2) areas of ADLs on the SAEF to qualify for services.</v>
      </c>
      <c r="E93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32" s="15" t="str">
        <v>None</v>
      </c>
      <c r="G932" s="15" t="str">
        <v>Berkeley</v>
      </c>
      <c r="H932" s="15" t="str">
        <v>*Required - Please Make a Selection*</v>
      </c>
      <c r="I932" s="15" t="str">
        <v>http://www.wvseniorservices.gov/DocumentCenter/ProgramSpecificDocuments/tabid/92/Default.aspx</v>
      </c>
      <c r="U932" s="3"/>
    </row>
    <row r="933" spans="1:21" ht="45" x14ac:dyDescent="0.25">
      <c r="A933" s="15" t="str">
        <v>Berkeley Senior Services</v>
      </c>
      <c r="B933" s="15" t="str">
        <v>OAA Title IIIB Services</v>
      </c>
      <c r="C933" s="15" t="str">
        <v>Information/Referral</v>
      </c>
      <c r="D933" s="15" t="str">
        <v>None</v>
      </c>
      <c r="E933" s="15" t="str">
        <v>None</v>
      </c>
      <c r="F933" s="15" t="str">
        <v>None</v>
      </c>
      <c r="G933" s="15" t="str">
        <v>Berkeley</v>
      </c>
      <c r="H933" s="15" t="str">
        <v>*Required - Please Make a Selection*</v>
      </c>
      <c r="I933" s="15" t="str">
        <v>http://www.wvseniorservices.gov/DocumentCenter/ProgramSpecificDocuments/tabid/92/Default.aspx</v>
      </c>
      <c r="U933" s="3"/>
    </row>
    <row r="934" spans="1:21" ht="45" x14ac:dyDescent="0.25">
      <c r="A934" s="15" t="str">
        <v>Berkeley Senior Services</v>
      </c>
      <c r="B934" s="15" t="str">
        <v>OAA Title IIIB Services</v>
      </c>
      <c r="C934" s="15" t="str">
        <v>Transportation</v>
      </c>
      <c r="D934" s="15" t="str">
        <v>Must complete Level 1 of the SAEF</v>
      </c>
      <c r="E934" s="15" t="str">
        <v>None</v>
      </c>
      <c r="F934" s="15" t="str">
        <v>None</v>
      </c>
      <c r="G934" s="15" t="str">
        <v>Berkeley</v>
      </c>
      <c r="H934" s="15" t="str">
        <v>*Required - Please Make a Selection*</v>
      </c>
      <c r="I934" s="15" t="str">
        <v>http://www.wvseniorservices.gov/DocumentCenter/ProgramSpecificDocuments/tabid/92/Default.aspx</v>
      </c>
      <c r="U934" s="3"/>
    </row>
    <row r="935" spans="1:21" ht="150" x14ac:dyDescent="0.25">
      <c r="A935" s="15" t="str">
        <v>Berkeley Senior Services</v>
      </c>
      <c r="B935" s="15" t="str">
        <v>OAA Title IIIC Nutrition Services</v>
      </c>
      <c r="C935" s="15" t="str">
        <v>Nutrition - Congregate Meals</v>
      </c>
      <c r="D93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3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35" s="15" t="str">
        <v>None</v>
      </c>
      <c r="G935" s="15" t="str">
        <v>Berkeley</v>
      </c>
      <c r="H935" s="15" t="str">
        <v>*Required - Please Make a Selection*</v>
      </c>
      <c r="I935" s="15" t="str">
        <v>http://www.wvseniorservices.gov/DocumentCenter/ProgramSpecificDocuments/tabid/92/Default.aspx</v>
      </c>
      <c r="U935" s="3"/>
    </row>
    <row r="936" spans="1:21" ht="360" x14ac:dyDescent="0.25">
      <c r="A936" s="15" t="str">
        <v>Berkeley Senior Services</v>
      </c>
      <c r="B936" s="15" t="str">
        <v>OAA Title IIIC Nutrition Services</v>
      </c>
      <c r="C936" s="15" t="str">
        <v>Nutrition - Home Delivered Meals</v>
      </c>
      <c r="D93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3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36" s="15" t="str">
        <v>None</v>
      </c>
      <c r="G936" s="15" t="str">
        <v>Berkeley</v>
      </c>
      <c r="H936" s="15" t="str">
        <v>*Required - Please Make a Selection*</v>
      </c>
      <c r="I936" s="15" t="str">
        <v>http://www.wvseniorservices.gov/DocumentCenter/ProgramSpecificDocuments/tabid/92/Default.aspx</v>
      </c>
      <c r="U936" s="3"/>
    </row>
    <row r="937" spans="1:21" ht="45" x14ac:dyDescent="0.25">
      <c r="A937" s="15" t="str">
        <v>Berkeley Senior Services</v>
      </c>
      <c r="B937" s="15" t="str">
        <v>OAA Title IIIC Nutrition Services</v>
      </c>
      <c r="C937" s="15" t="str">
        <v>Nutrition - Education</v>
      </c>
      <c r="D937" s="15" t="str">
        <v>A fully completed SAEF (the SAEF you completed for the meal service) is 
required.</v>
      </c>
      <c r="E937" s="15" t="str">
        <v>None</v>
      </c>
      <c r="F937" s="15" t="str">
        <v>None</v>
      </c>
      <c r="G937" s="15" t="str">
        <v>Berkeley</v>
      </c>
      <c r="H937" s="15" t="str">
        <v>*Required - Please Make a Selection*</v>
      </c>
      <c r="I937" s="15" t="str">
        <v>http://www.wvseniorservices.gov/DocumentCenter/ProgramSpecificDocuments/tabid/92/Default.aspx</v>
      </c>
      <c r="U937" s="3"/>
    </row>
    <row r="938" spans="1:21" ht="60" x14ac:dyDescent="0.25">
      <c r="A938" s="15" t="str">
        <v>Berkeley Senior Services</v>
      </c>
      <c r="B938" s="15" t="str">
        <v>OAA Title IIID Evidence-Based Disease Prevention and Health Promotion Services</v>
      </c>
      <c r="C938" s="15" t="str">
        <v>Group Physical Activity (Bingocize/Drums Alive/Tai Chi/Walk with Ease)</v>
      </c>
      <c r="D938" s="15" t="str">
        <v>Must complete Level 1 of the SAEF</v>
      </c>
      <c r="E938" s="15" t="str">
        <v>None</v>
      </c>
      <c r="F938" s="15" t="str">
        <v>None</v>
      </c>
      <c r="G938" s="15" t="str">
        <v>Berkeley</v>
      </c>
      <c r="H938" s="15" t="str">
        <v>*Required - Please Make a Selection*</v>
      </c>
      <c r="I938" s="15" t="str">
        <v>http://www.wvseniorservices.gov/DocumentCenter/ProgramSpecificDocuments/tabid/92/Default.aspx</v>
      </c>
      <c r="U938" s="3"/>
    </row>
    <row r="939" spans="1:21" ht="105" x14ac:dyDescent="0.25">
      <c r="A939" s="15" t="str">
        <v>Grant County Commission on Aging Family Services</v>
      </c>
      <c r="B939" s="15" t="str">
        <v>LIGHTHOUSE IN-HOME SERVICES (includes LIFE LIGHTHOUSE SERVICES)</v>
      </c>
      <c r="C939" s="15" t="str">
        <v>Personal Care, Food Assistance, Chore or Homemaker Services</v>
      </c>
      <c r="D939" s="15" t="str">
        <v>2+ ADLs via assessment</v>
      </c>
      <c r="E939"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39" s="15" t="str">
        <v>Lighthouse is designed to assist those seniors who have functional needs in their homes, but whose income or assets disqualify them for Medicaid services</v>
      </c>
      <c r="G939" s="15" t="str">
        <v>Grant</v>
      </c>
      <c r="H939" s="15" t="str">
        <v>*Required - Please Make a Selection*</v>
      </c>
      <c r="I939" s="15" t="str">
        <v>http://www.wvseniorservices.gov/HelpatHome/Lighthouse/tabid/74/Default.aspx</v>
      </c>
      <c r="U939" s="3"/>
    </row>
    <row r="940" spans="1:21" ht="75" x14ac:dyDescent="0.25">
      <c r="A940" s="15" t="str">
        <v>Grant County Commission on Aging Family Services</v>
      </c>
      <c r="B940" s="15" t="str">
        <v>OAA Title IIIB Services</v>
      </c>
      <c r="C940" s="15" t="str">
        <v>Transportation</v>
      </c>
      <c r="D940" s="15" t="str">
        <v>Must complete Level 1 and Level 2 of the SAEF. Must indicate the need for hands on assistance with transportation on the SAEF (Question: “Does the service recipient need hands on assistance with transportation?”, Level 2) to qualify for services.</v>
      </c>
      <c r="E940" s="15" t="str">
        <v>None</v>
      </c>
      <c r="F940" s="15" t="str">
        <v>None</v>
      </c>
      <c r="G940" s="15" t="str">
        <v>Grant</v>
      </c>
      <c r="H940" s="15" t="str">
        <v>*Required - Please Make a Selection*</v>
      </c>
      <c r="I940" s="15" t="str">
        <v>http://www.wvseniorservices.gov/DocumentCenter/ProgramSpecificDocuments/tabid/92/Default.aspx</v>
      </c>
      <c r="U940" s="3"/>
    </row>
    <row r="941" spans="1:21" ht="60" x14ac:dyDescent="0.25">
      <c r="A941" s="15" t="str">
        <v>Grant County Commission on Aging Family Services</v>
      </c>
      <c r="B941" s="15" t="str">
        <v>OAA Title IIIB Services</v>
      </c>
      <c r="C941" s="15" t="str">
        <v>Group Support Activities</v>
      </c>
      <c r="D941" s="15" t="str">
        <v>A fully completed SAEF (Level 1) is required to enter the service recipient in SAMS. Group client support is entered as a group service in SAMS.</v>
      </c>
      <c r="E941" s="15" t="str">
        <v>None</v>
      </c>
      <c r="F941" s="15" t="str">
        <v>None</v>
      </c>
      <c r="G941" s="15" t="str">
        <v>Grant</v>
      </c>
      <c r="H941" s="15" t="str">
        <v>*Required - Please Make a Selection*</v>
      </c>
      <c r="I941" s="15" t="str">
        <v>http://www.wvseniorservices.gov/DocumentCenter/ProgramSpecificDocuments/tabid/92/Default.aspx</v>
      </c>
      <c r="U941" s="3"/>
    </row>
    <row r="942" spans="1:21" ht="180" x14ac:dyDescent="0.25">
      <c r="A942" s="15" t="str">
        <v>Grant County Commission on Aging Family Services</v>
      </c>
      <c r="B942" s="15" t="str">
        <v>OAA Title IIIB Services</v>
      </c>
      <c r="C942" s="15" t="str">
        <v>Chore or Homemaker Services</v>
      </c>
      <c r="D942" s="15" t="str">
        <v>Must complete Level 1, Level 2 and Level 3 of the SAEF. Must need “Much Assistance” or “Unable to Perform” on IADL question #3, Shopping and/or IADL question #4, Light Housekeeping on the SAEF to qualify for services.</v>
      </c>
      <c r="E94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42" s="15" t="str">
        <v>None</v>
      </c>
      <c r="G942" s="15" t="str">
        <v>Grant</v>
      </c>
      <c r="H942" s="15" t="str">
        <v>*Required - Please Make a Selection*</v>
      </c>
      <c r="I942" s="15" t="str">
        <v>http://www.wvseniorservices.gov/DocumentCenter/ProgramSpecificDocuments/tabid/92/Default.aspx</v>
      </c>
      <c r="U942" s="3"/>
    </row>
    <row r="943" spans="1:21" ht="60" x14ac:dyDescent="0.25">
      <c r="A943" s="15" t="str">
        <v>Grant County Commission on Aging Family Services</v>
      </c>
      <c r="B943" s="15" t="str">
        <v>OAA Title IIIB Services</v>
      </c>
      <c r="C943" s="15" t="str">
        <v>Case Coordination/Management/Person-Centered Planning</v>
      </c>
      <c r="D943" s="15" t="str">
        <v>None</v>
      </c>
      <c r="E943" s="15" t="str">
        <v>None</v>
      </c>
      <c r="F943" s="15" t="str">
        <v>None</v>
      </c>
      <c r="G943" s="15" t="str">
        <v>Grant</v>
      </c>
      <c r="H943" s="15" t="str">
        <v>*Required - Please Make a Selection*</v>
      </c>
      <c r="I943" s="15" t="str">
        <v>http://www.wvseniorservices.gov/DocumentCenter/ProgramSpecificDocuments/tabid/92/Default.aspx</v>
      </c>
      <c r="U943" s="3"/>
    </row>
    <row r="944" spans="1:21" ht="60" x14ac:dyDescent="0.25">
      <c r="A944" s="15" t="str">
        <v>Grant County Commission on Aging Family Services</v>
      </c>
      <c r="B944" s="15" t="str">
        <v>OAA Title IIIB Services</v>
      </c>
      <c r="C944" s="15" t="str">
        <v>Information/Referral</v>
      </c>
      <c r="D944" s="15" t="str">
        <v>None</v>
      </c>
      <c r="E944" s="15" t="str">
        <v>None</v>
      </c>
      <c r="F944" s="15" t="str">
        <v>None</v>
      </c>
      <c r="G944" s="15" t="str">
        <v>Grant</v>
      </c>
      <c r="H944" s="15" t="str">
        <v>*Required - Please Make a Selection*</v>
      </c>
      <c r="I944" s="15" t="str">
        <v>http://www.wvseniorservices.gov/DocumentCenter/ProgramSpecificDocuments/tabid/92/Default.aspx</v>
      </c>
      <c r="U944" s="3"/>
    </row>
    <row r="945" spans="1:21" ht="60" x14ac:dyDescent="0.25">
      <c r="A945" s="15" t="str">
        <v>Grant County Commission on Aging Family Services</v>
      </c>
      <c r="B945" s="15" t="str">
        <v>OAA Title IIIB Services</v>
      </c>
      <c r="C945" s="15" t="str">
        <v>Legal</v>
      </c>
      <c r="D945" s="15" t="str">
        <v>None</v>
      </c>
      <c r="E945" s="15" t="str">
        <v>None</v>
      </c>
      <c r="F945" s="15" t="str">
        <v>None</v>
      </c>
      <c r="G945" s="15" t="str">
        <v>Grant</v>
      </c>
      <c r="H945" s="15" t="str">
        <v>*Required - Please Make a Selection*</v>
      </c>
      <c r="I945" s="15" t="str">
        <v>http://www.wvseniorservices.gov/DocumentCenter/ProgramSpecificDocuments/tabid/92/Default.aspx</v>
      </c>
      <c r="U945" s="3"/>
    </row>
    <row r="946" spans="1:21" ht="60" x14ac:dyDescent="0.25">
      <c r="A946" s="15" t="str">
        <v>Grant County Commission on Aging Family Services</v>
      </c>
      <c r="B946" s="15" t="str">
        <v>OAA Title IIIB Services</v>
      </c>
      <c r="C946" s="15" t="str">
        <v>Information/Referral</v>
      </c>
      <c r="D946" s="15" t="str">
        <v>None</v>
      </c>
      <c r="E946" s="15" t="str">
        <v>None</v>
      </c>
      <c r="F946" s="15" t="str">
        <v>None</v>
      </c>
      <c r="G946" s="15" t="str">
        <v>Grant</v>
      </c>
      <c r="H946" s="15" t="str">
        <v>*Required - Please Make a Selection*</v>
      </c>
      <c r="I946" s="15" t="str">
        <v>http://www.wvseniorservices.gov/DocumentCenter/ProgramSpecificDocuments/tabid/92/Default.aspx</v>
      </c>
      <c r="U946" s="3"/>
    </row>
    <row r="947" spans="1:21" ht="180" x14ac:dyDescent="0.25">
      <c r="A947" s="15" t="str">
        <v>Grant County Commission on Aging Family Services</v>
      </c>
      <c r="B947" s="15" t="str">
        <v>OAA Title IIIB Services</v>
      </c>
      <c r="C947" s="15" t="str">
        <v>Personal Care</v>
      </c>
      <c r="D947" s="15" t="str">
        <v>Must complete Level 1, Level 2 and Level 3 of the SAEF. Must need “Much Assistance” or “Unable to Perform” in at least two (2) areas of ADLs on the SAEF to qualify for services.</v>
      </c>
      <c r="E94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47" s="15" t="str">
        <v>None</v>
      </c>
      <c r="G947" s="15" t="str">
        <v>Grant</v>
      </c>
      <c r="H947" s="15" t="str">
        <v>*Required - Please Make a Selection*</v>
      </c>
      <c r="I947" s="15" t="str">
        <v>http://www.wvseniorservices.gov/DocumentCenter/ProgramSpecificDocuments/tabid/92/Default.aspx</v>
      </c>
      <c r="U947" s="3"/>
    </row>
    <row r="948" spans="1:21" ht="60" x14ac:dyDescent="0.25">
      <c r="A948" s="15" t="str">
        <v>Grant County Commission on Aging Family Services</v>
      </c>
      <c r="B948" s="15" t="str">
        <v>OAA Title IIIB Services</v>
      </c>
      <c r="C948" s="15" t="str">
        <v>Information/Referral</v>
      </c>
      <c r="D948" s="15" t="str">
        <v>None</v>
      </c>
      <c r="E948" s="15" t="str">
        <v>None</v>
      </c>
      <c r="F948" s="15" t="str">
        <v>None</v>
      </c>
      <c r="G948" s="15" t="str">
        <v>Grant</v>
      </c>
      <c r="H948" s="15" t="str">
        <v>*Required - Please Make a Selection*</v>
      </c>
      <c r="I948" s="15" t="str">
        <v>http://www.wvseniorservices.gov/DocumentCenter/ProgramSpecificDocuments/tabid/92/Default.aspx</v>
      </c>
      <c r="U948" s="3"/>
    </row>
    <row r="949" spans="1:21" ht="60" x14ac:dyDescent="0.25">
      <c r="A949" s="15" t="str">
        <v>Grant County Commission on Aging Family Services</v>
      </c>
      <c r="B949" s="15" t="str">
        <v>OAA Title IIIB Services</v>
      </c>
      <c r="C949" s="15" t="str">
        <v>Transportation</v>
      </c>
      <c r="D949" s="15" t="str">
        <v>Must complete Level 1 of the SAEF</v>
      </c>
      <c r="E949" s="15" t="str">
        <v>None</v>
      </c>
      <c r="F949" s="15" t="str">
        <v>None</v>
      </c>
      <c r="G949" s="15" t="str">
        <v>Grant</v>
      </c>
      <c r="H949" s="15" t="str">
        <v>*Required - Please Make a Selection*</v>
      </c>
      <c r="I949" s="15" t="str">
        <v>http://www.wvseniorservices.gov/DocumentCenter/ProgramSpecificDocuments/tabid/92/Default.aspx</v>
      </c>
      <c r="U949" s="3"/>
    </row>
    <row r="950" spans="1:21" ht="150" x14ac:dyDescent="0.25">
      <c r="A950" s="15" t="str">
        <v>Grant County Commission on Aging Family Services</v>
      </c>
      <c r="B950" s="15" t="str">
        <v>OAA Title IIIC Nutrition Services</v>
      </c>
      <c r="C950" s="15" t="str">
        <v>Nutrition - Congregate Meals</v>
      </c>
      <c r="D950"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5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50" s="15" t="str">
        <v>None</v>
      </c>
      <c r="G950" s="15" t="str">
        <v>Grant</v>
      </c>
      <c r="H950" s="15" t="str">
        <v>*Required - Please Make a Selection*</v>
      </c>
      <c r="I950" s="15" t="str">
        <v>http://www.wvseniorservices.gov/DocumentCenter/ProgramSpecificDocuments/tabid/92/Default.aspx</v>
      </c>
      <c r="U950" s="3"/>
    </row>
    <row r="951" spans="1:21" ht="360" x14ac:dyDescent="0.25">
      <c r="A951" s="15" t="str">
        <v>Grant County Commission on Aging Family Services</v>
      </c>
      <c r="B951" s="15" t="str">
        <v>OAA Title IIIC Nutrition Services</v>
      </c>
      <c r="C951" s="15" t="str">
        <v>Nutrition - Home Delivered Meals</v>
      </c>
      <c r="D951"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5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51" s="15" t="str">
        <v>None</v>
      </c>
      <c r="G951" s="15" t="str">
        <v>Grant</v>
      </c>
      <c r="H951" s="15" t="str">
        <v>*Required - Please Make a Selection*</v>
      </c>
      <c r="I951" s="15" t="str">
        <v>http://www.wvseniorservices.gov/DocumentCenter/ProgramSpecificDocuments/tabid/92/Default.aspx</v>
      </c>
      <c r="U951" s="3"/>
    </row>
    <row r="952" spans="1:21" ht="60" x14ac:dyDescent="0.25">
      <c r="A952" s="15" t="str">
        <v>Grant County Commission on Aging Family Services</v>
      </c>
      <c r="B952" s="15" t="str">
        <v>OAA Title IIIC Nutrition Services</v>
      </c>
      <c r="C952" s="15" t="str">
        <v>Nutrition - Education</v>
      </c>
      <c r="D952" s="15" t="str">
        <v>A fully completed SAEF (the SAEF you completed for the meal service) is 
required.</v>
      </c>
      <c r="E952" s="15" t="str">
        <v>None</v>
      </c>
      <c r="F952" s="15" t="str">
        <v>None</v>
      </c>
      <c r="G952" s="15" t="str">
        <v>Grant</v>
      </c>
      <c r="H952" s="15" t="str">
        <v>*Required - Please Make a Selection*</v>
      </c>
      <c r="I952" s="15" t="str">
        <v>http://www.wvseniorservices.gov/DocumentCenter/ProgramSpecificDocuments/tabid/92/Default.aspx</v>
      </c>
      <c r="U952" s="3"/>
    </row>
    <row r="953" spans="1:21" ht="105" x14ac:dyDescent="0.25">
      <c r="A953" s="15" t="str">
        <v>Hampshire County Committee on Aging</v>
      </c>
      <c r="B953" s="15" t="str">
        <v>LIGHTHOUSE IN-HOME SERVICES (includes LIFE LIGHTHOUSE SERVICES)</v>
      </c>
      <c r="C953" s="15" t="str">
        <v>Personal Care, Food Assistance, Chore or Homemaker Services</v>
      </c>
      <c r="D953" s="15" t="str">
        <v>2+ ADLs via assessment</v>
      </c>
      <c r="E953"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53" s="15" t="str">
        <v>Lighthouse is designed to assist those seniors who have functional needs in their homes, but whose income or assets disqualify them for Medicaid services</v>
      </c>
      <c r="G953" s="15" t="str">
        <v>Hampshire</v>
      </c>
      <c r="H953" s="15" t="str">
        <v>*Required - Please Make a Selection*</v>
      </c>
      <c r="I953" s="15" t="str">
        <v>http://www.wvseniorservices.gov/HelpatHome/Lighthouse/tabid/74/Default.aspx</v>
      </c>
      <c r="U953" s="3"/>
    </row>
    <row r="954" spans="1:21" ht="75" x14ac:dyDescent="0.25">
      <c r="A954" s="15" t="str">
        <v>Hampshire County Committee on Aging</v>
      </c>
      <c r="B954" s="15" t="str">
        <v>OAA Title IIIB Services</v>
      </c>
      <c r="C954" s="15" t="str">
        <v>Transportation</v>
      </c>
      <c r="D954" s="15" t="str">
        <v>Must complete Level 1 and Level 2 of the SAEF. Must indicate the need for hands on assistance with transportation on the SAEF (Question: “Does the service recipient need hands on assistance with transportation?”, Level 2) to qualify for services.</v>
      </c>
      <c r="E954" s="15" t="str">
        <v>None</v>
      </c>
      <c r="F954" s="15" t="str">
        <v>None</v>
      </c>
      <c r="G954" s="15" t="str">
        <v>Hampshire</v>
      </c>
      <c r="H954" s="15" t="str">
        <v>*Required - Please Make a Selection*</v>
      </c>
      <c r="I954" s="15" t="str">
        <v>http://www.wvseniorservices.gov/DocumentCenter/ProgramSpecificDocuments/tabid/92/Default.aspx</v>
      </c>
      <c r="U954" s="3"/>
    </row>
    <row r="955" spans="1:21" ht="60" x14ac:dyDescent="0.25">
      <c r="A955" s="15" t="str">
        <v>Hampshire County Committee on Aging</v>
      </c>
      <c r="B955" s="15" t="str">
        <v>OAA Title IIIB Services</v>
      </c>
      <c r="C955" s="15" t="str">
        <v>Group Support Activities</v>
      </c>
      <c r="D955" s="15" t="str">
        <v>A fully completed SAEF (Level 1) is required to enter the service recipient in SAMS. Group client support is entered as a group service in SAMS.</v>
      </c>
      <c r="E955" s="15" t="str">
        <v>None</v>
      </c>
      <c r="F955" s="15" t="str">
        <v>None</v>
      </c>
      <c r="G955" s="15" t="str">
        <v>Hampshire</v>
      </c>
      <c r="H955" s="15" t="str">
        <v>*Required - Please Make a Selection*</v>
      </c>
      <c r="I955" s="15" t="str">
        <v>http://www.wvseniorservices.gov/DocumentCenter/ProgramSpecificDocuments/tabid/92/Default.aspx</v>
      </c>
      <c r="U955" s="3"/>
    </row>
    <row r="956" spans="1:21" ht="180" x14ac:dyDescent="0.25">
      <c r="A956" s="15" t="str">
        <v>Hampshire County Committee on Aging</v>
      </c>
      <c r="B956" s="15" t="str">
        <v>OAA Title IIIB Services</v>
      </c>
      <c r="C956" s="15" t="str">
        <v>Chore or Homemaker Services</v>
      </c>
      <c r="D956" s="15" t="str">
        <v>Must complete Level 1, Level 2 and Level 3 of the SAEF. Must need “Much Assistance” or “Unable to Perform” on IADL question #3, Shopping and/or IADL question #4, Light Housekeeping on the SAEF to qualify for services.</v>
      </c>
      <c r="E95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56" s="15" t="str">
        <v>None</v>
      </c>
      <c r="G956" s="15" t="str">
        <v>Hampshire</v>
      </c>
      <c r="H956" s="15" t="str">
        <v>*Required - Please Make a Selection*</v>
      </c>
      <c r="I956" s="15" t="str">
        <v>http://www.wvseniorservices.gov/DocumentCenter/ProgramSpecificDocuments/tabid/92/Default.aspx</v>
      </c>
      <c r="U956" s="3"/>
    </row>
    <row r="957" spans="1:21" ht="60" x14ac:dyDescent="0.25">
      <c r="A957" s="15" t="str">
        <v>Hampshire County Committee on Aging</v>
      </c>
      <c r="B957" s="15" t="str">
        <v>OAA Title IIIB Services</v>
      </c>
      <c r="C957" s="15" t="str">
        <v>Case Coordination/Management/Person-Centered Planning</v>
      </c>
      <c r="D957" s="15" t="str">
        <v>None</v>
      </c>
      <c r="E957" s="15" t="str">
        <v>None</v>
      </c>
      <c r="F957" s="15" t="str">
        <v>None</v>
      </c>
      <c r="G957" s="15" t="str">
        <v>Hampshire</v>
      </c>
      <c r="H957" s="15" t="str">
        <v>*Required - Please Make a Selection*</v>
      </c>
      <c r="I957" s="15" t="str">
        <v>http://www.wvseniorservices.gov/DocumentCenter/ProgramSpecificDocuments/tabid/92/Default.aspx</v>
      </c>
      <c r="U957" s="3"/>
    </row>
    <row r="958" spans="1:21" ht="60" x14ac:dyDescent="0.25">
      <c r="A958" s="15" t="str">
        <v>Hampshire County Committee on Aging</v>
      </c>
      <c r="B958" s="15" t="str">
        <v>OAA Title IIIB Services</v>
      </c>
      <c r="C958" s="15" t="str">
        <v>Information/Referral</v>
      </c>
      <c r="D958" s="15" t="str">
        <v>None</v>
      </c>
      <c r="E958" s="15" t="str">
        <v>None</v>
      </c>
      <c r="F958" s="15" t="str">
        <v>None</v>
      </c>
      <c r="G958" s="15" t="str">
        <v>Hampshire</v>
      </c>
      <c r="H958" s="15" t="str">
        <v>*Required - Please Make a Selection*</v>
      </c>
      <c r="I958" s="15" t="str">
        <v>http://www.wvseniorservices.gov/DocumentCenter/ProgramSpecificDocuments/tabid/92/Default.aspx</v>
      </c>
      <c r="U958" s="3"/>
    </row>
    <row r="959" spans="1:21" ht="60" x14ac:dyDescent="0.25">
      <c r="A959" s="15" t="str">
        <v>Hampshire County Committee on Aging</v>
      </c>
      <c r="B959" s="15" t="str">
        <v>OAA Title IIIB Services</v>
      </c>
      <c r="C959" s="15" t="str">
        <v>Legal</v>
      </c>
      <c r="D959" s="15" t="str">
        <v>None</v>
      </c>
      <c r="E959" s="15" t="str">
        <v>None</v>
      </c>
      <c r="F959" s="15" t="str">
        <v>None</v>
      </c>
      <c r="G959" s="15" t="str">
        <v>Hampshire</v>
      </c>
      <c r="H959" s="15" t="str">
        <v>*Required - Please Make a Selection*</v>
      </c>
      <c r="I959" s="15" t="str">
        <v>http://www.wvseniorservices.gov/DocumentCenter/ProgramSpecificDocuments/tabid/92/Default.aspx</v>
      </c>
      <c r="U959" s="3"/>
    </row>
    <row r="960" spans="1:21" ht="60" x14ac:dyDescent="0.25">
      <c r="A960" s="15" t="str">
        <v>Hampshire County Committee on Aging</v>
      </c>
      <c r="B960" s="15" t="str">
        <v>OAA Title IIIB Services</v>
      </c>
      <c r="C960" s="15" t="str">
        <v>Information/Referral</v>
      </c>
      <c r="D960" s="15" t="str">
        <v>None</v>
      </c>
      <c r="E960" s="15" t="str">
        <v>None</v>
      </c>
      <c r="F960" s="15" t="str">
        <v>None</v>
      </c>
      <c r="G960" s="15" t="str">
        <v>Hampshire</v>
      </c>
      <c r="H960" s="15" t="str">
        <v>*Required - Please Make a Selection*</v>
      </c>
      <c r="I960" s="15" t="str">
        <v>http://www.wvseniorservices.gov/DocumentCenter/ProgramSpecificDocuments/tabid/92/Default.aspx</v>
      </c>
      <c r="U960" s="3"/>
    </row>
    <row r="961" spans="1:21" ht="180" x14ac:dyDescent="0.25">
      <c r="A961" s="15" t="str">
        <v>Hampshire County Committee on Aging</v>
      </c>
      <c r="B961" s="15" t="str">
        <v>OAA Title IIIB Services</v>
      </c>
      <c r="C961" s="15" t="str">
        <v>Personal Care</v>
      </c>
      <c r="D961" s="15" t="str">
        <v>Must complete Level 1, Level 2 and Level 3 of the SAEF. Must need “Much Assistance” or “Unable to Perform” in at least two (2) areas of ADLs on the SAEF to qualify for services.</v>
      </c>
      <c r="E96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61" s="15" t="str">
        <v>None</v>
      </c>
      <c r="G961" s="15" t="str">
        <v>Hampshire</v>
      </c>
      <c r="H961" s="15" t="str">
        <v>*Required - Please Make a Selection*</v>
      </c>
      <c r="I961" s="15" t="str">
        <v>http://www.wvseniorservices.gov/DocumentCenter/ProgramSpecificDocuments/tabid/92/Default.aspx</v>
      </c>
      <c r="U961" s="3"/>
    </row>
    <row r="962" spans="1:21" ht="60" x14ac:dyDescent="0.25">
      <c r="A962" s="15" t="str">
        <v>Hampshire County Committee on Aging</v>
      </c>
      <c r="B962" s="15" t="str">
        <v>OAA Title IIIB Services</v>
      </c>
      <c r="C962" s="15" t="str">
        <v>Information/Referral</v>
      </c>
      <c r="D962" s="15" t="str">
        <v>None</v>
      </c>
      <c r="E962" s="15" t="str">
        <v>None</v>
      </c>
      <c r="F962" s="15" t="str">
        <v>None</v>
      </c>
      <c r="G962" s="15" t="str">
        <v>Hampshire</v>
      </c>
      <c r="H962" s="15" t="str">
        <v>*Required - Please Make a Selection*</v>
      </c>
      <c r="I962" s="15" t="str">
        <v>http://www.wvseniorservices.gov/DocumentCenter/ProgramSpecificDocuments/tabid/92/Default.aspx</v>
      </c>
      <c r="U962" s="3"/>
    </row>
    <row r="963" spans="1:21" ht="60" x14ac:dyDescent="0.25">
      <c r="A963" s="15" t="str">
        <v>Hampshire County Committee on Aging</v>
      </c>
      <c r="B963" s="15" t="str">
        <v>OAA Title IIIB Services</v>
      </c>
      <c r="C963" s="15" t="str">
        <v>Transportation</v>
      </c>
      <c r="D963" s="15" t="str">
        <v>Must complete Level 1 of the SAEF</v>
      </c>
      <c r="E963" s="15" t="str">
        <v>None</v>
      </c>
      <c r="F963" s="15" t="str">
        <v>None</v>
      </c>
      <c r="G963" s="15" t="str">
        <v>Hampshire</v>
      </c>
      <c r="H963" s="15" t="str">
        <v>*Required - Please Make a Selection*</v>
      </c>
      <c r="I963" s="15" t="str">
        <v>http://www.wvseniorservices.gov/DocumentCenter/ProgramSpecificDocuments/tabid/92/Default.aspx</v>
      </c>
      <c r="U963" s="3"/>
    </row>
    <row r="964" spans="1:21" ht="150" x14ac:dyDescent="0.25">
      <c r="A964" s="15" t="str">
        <v>Hampshire County Committee on Aging</v>
      </c>
      <c r="B964" s="15" t="str">
        <v>OAA Title IIIC Nutrition Services</v>
      </c>
      <c r="C964" s="15" t="str">
        <v>Nutrition - Congregate Meals</v>
      </c>
      <c r="D96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6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64" s="15" t="str">
        <v>None</v>
      </c>
      <c r="G964" s="15" t="str">
        <v>Hampshire</v>
      </c>
      <c r="H964" s="15" t="str">
        <v>*Required - Please Make a Selection*</v>
      </c>
      <c r="I964" s="15" t="str">
        <v>http://www.wvseniorservices.gov/DocumentCenter/ProgramSpecificDocuments/tabid/92/Default.aspx</v>
      </c>
      <c r="U964" s="3"/>
    </row>
    <row r="965" spans="1:21" ht="360" x14ac:dyDescent="0.25">
      <c r="A965" s="15" t="str">
        <v>Hampshire County Committee on Aging</v>
      </c>
      <c r="B965" s="15" t="str">
        <v>OAA Title IIIC Nutrition Services</v>
      </c>
      <c r="C965" s="15" t="str">
        <v>Nutrition - Home Delivered Meals</v>
      </c>
      <c r="D96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6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65" s="15" t="str">
        <v>None</v>
      </c>
      <c r="G965" s="15" t="str">
        <v>Hampshire</v>
      </c>
      <c r="H965" s="15" t="str">
        <v>*Required - Please Make a Selection*</v>
      </c>
      <c r="I965" s="15" t="str">
        <v>http://www.wvseniorservices.gov/DocumentCenter/ProgramSpecificDocuments/tabid/92/Default.aspx</v>
      </c>
      <c r="U965" s="3"/>
    </row>
    <row r="966" spans="1:21" ht="60" x14ac:dyDescent="0.25">
      <c r="A966" s="15" t="str">
        <v>Hampshire County Committee on Aging</v>
      </c>
      <c r="B966" s="15" t="str">
        <v>OAA Title IIIC Nutrition Services</v>
      </c>
      <c r="C966" s="15" t="str">
        <v>Nutrition - Education</v>
      </c>
      <c r="D966" s="15" t="str">
        <v>A fully completed SAEF (the SAEF you completed for the meal service) is 
required.</v>
      </c>
      <c r="E966" s="15" t="str">
        <v>None</v>
      </c>
      <c r="F966" s="15" t="str">
        <v>None</v>
      </c>
      <c r="G966" s="15" t="str">
        <v>Hampshire</v>
      </c>
      <c r="H966" s="15" t="str">
        <v>*Required - Please Make a Selection*</v>
      </c>
      <c r="I966" s="15" t="str">
        <v>http://www.wvseniorservices.gov/DocumentCenter/ProgramSpecificDocuments/tabid/92/Default.aspx</v>
      </c>
      <c r="U966" s="3"/>
    </row>
    <row r="967" spans="1:21" ht="60" x14ac:dyDescent="0.25">
      <c r="A967" s="15" t="str">
        <v>Hampshire County Committee on Aging</v>
      </c>
      <c r="B967" s="15" t="str">
        <v>OAA Title IIID Evidence-Based Disease Prevention and Health Promotion Services</v>
      </c>
      <c r="C967" s="15" t="str">
        <v>Group Physical Activity (Bingocize/Drums Alive/Tai Chi/Walk with Ease)</v>
      </c>
      <c r="D967" s="15" t="str">
        <v>Must complete Level 1 of the SAEF</v>
      </c>
      <c r="E967" s="15" t="str">
        <v>None</v>
      </c>
      <c r="F967" s="15" t="str">
        <v>None</v>
      </c>
      <c r="G967" s="15" t="str">
        <v>Hampshire</v>
      </c>
      <c r="H967" s="15" t="str">
        <v>*Required - Please Make a Selection*</v>
      </c>
      <c r="I967" s="15" t="str">
        <v>http://www.wvseniorservices.gov/DocumentCenter/ProgramSpecificDocuments/tabid/92/Default.aspx</v>
      </c>
      <c r="U967" s="3"/>
    </row>
    <row r="968" spans="1:21" ht="105" x14ac:dyDescent="0.25">
      <c r="A968" s="15" t="str">
        <v>Hardy County Committee on Aging</v>
      </c>
      <c r="B968" s="15" t="str">
        <v>LIGHTHOUSE IN-HOME SERVICES (includes LIFE LIGHTHOUSE SERVICES)</v>
      </c>
      <c r="C968" s="15" t="str">
        <v>Personal Care, Food Assistance, Chore or Homemaker Services</v>
      </c>
      <c r="D968" s="15" t="str">
        <v>2+ ADLs via assessment</v>
      </c>
      <c r="E96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68" s="15" t="str">
        <v>Lighthouse is designed to assist those seniors who have functional needs in their homes, but whose income or assets disqualify them for Medicaid services</v>
      </c>
      <c r="G968" s="15" t="str">
        <v>Hardy</v>
      </c>
      <c r="H968" s="15" t="str">
        <v>*Required - Please Make a Selection*</v>
      </c>
      <c r="I968" s="15" t="str">
        <v>http://www.wvseniorservices.gov/HelpatHome/Lighthouse/tabid/74/Default.aspx</v>
      </c>
      <c r="U968" s="3"/>
    </row>
    <row r="969" spans="1:21" ht="75" x14ac:dyDescent="0.25">
      <c r="A969" s="15" t="str">
        <v>Hardy County Committee on Aging</v>
      </c>
      <c r="B969" s="15" t="str">
        <v>OAA Title IIIB Services</v>
      </c>
      <c r="C969" s="15" t="str">
        <v>Transportation</v>
      </c>
      <c r="D969" s="15" t="str">
        <v>Must complete Level 1 and Level 2 of the SAEF. Must indicate the need for hands on assistance with transportation on the SAEF (Question: “Does the service recipient need hands on assistance with transportation?”, Level 2) to qualify for services.</v>
      </c>
      <c r="E969" s="15" t="str">
        <v>None</v>
      </c>
      <c r="F969" s="15" t="str">
        <v>None</v>
      </c>
      <c r="G969" s="15" t="str">
        <v>Hardy</v>
      </c>
      <c r="H969" s="15" t="str">
        <v>*Required - Please Make a Selection*</v>
      </c>
      <c r="I969" s="15" t="str">
        <v>http://www.wvseniorservices.gov/DocumentCenter/ProgramSpecificDocuments/tabid/92/Default.aspx</v>
      </c>
      <c r="U969" s="3"/>
    </row>
    <row r="970" spans="1:21" ht="45" x14ac:dyDescent="0.25">
      <c r="A970" s="15" t="str">
        <v>Hardy County Committee on Aging</v>
      </c>
      <c r="B970" s="15" t="str">
        <v>OAA Title IIIB Services</v>
      </c>
      <c r="C970" s="15" t="str">
        <v>Group Support Activities</v>
      </c>
      <c r="D970" s="15" t="str">
        <v>A fully completed SAEF (Level 1) is required to enter the service recipient in SAMS. Group client support is entered as a group service in SAMS.</v>
      </c>
      <c r="E970" s="15" t="str">
        <v>None</v>
      </c>
      <c r="F970" s="15" t="str">
        <v>None</v>
      </c>
      <c r="G970" s="15" t="str">
        <v>Hardy</v>
      </c>
      <c r="H970" s="15" t="str">
        <v>*Required - Please Make a Selection*</v>
      </c>
      <c r="I970" s="15" t="str">
        <v>http://www.wvseniorservices.gov/DocumentCenter/ProgramSpecificDocuments/tabid/92/Default.aspx</v>
      </c>
      <c r="U970" s="3"/>
    </row>
    <row r="971" spans="1:21" ht="180" x14ac:dyDescent="0.25">
      <c r="A971" s="15" t="str">
        <v>Hardy County Committee on Aging</v>
      </c>
      <c r="B971" s="15" t="str">
        <v>OAA Title IIIB Services</v>
      </c>
      <c r="C971" s="15" t="str">
        <v>Chore or Homemaker Services</v>
      </c>
      <c r="D971" s="15" t="str">
        <v>Must complete Level 1, Level 2 and Level 3 of the SAEF. Must need “Much Assistance” or “Unable to Perform” on IADL question #3, Shopping and/or IADL question #4, Light Housekeeping on the SAEF to qualify for services.</v>
      </c>
      <c r="E97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71" s="15" t="str">
        <v>None</v>
      </c>
      <c r="G971" s="15" t="str">
        <v>Hardy</v>
      </c>
      <c r="H971" s="15" t="str">
        <v>*Required - Please Make a Selection*</v>
      </c>
      <c r="I971" s="15" t="str">
        <v>http://www.wvseniorservices.gov/DocumentCenter/ProgramSpecificDocuments/tabid/92/Default.aspx</v>
      </c>
      <c r="U971" s="3"/>
    </row>
    <row r="972" spans="1:21" ht="45" x14ac:dyDescent="0.25">
      <c r="A972" s="15" t="str">
        <v>Hardy County Committee on Aging</v>
      </c>
      <c r="B972" s="15" t="str">
        <v>OAA Title IIIB Services</v>
      </c>
      <c r="C972" s="15" t="str">
        <v>Case Coordination/Management/Person-Centered Planning</v>
      </c>
      <c r="D972" s="15" t="str">
        <v>None</v>
      </c>
      <c r="E972" s="15" t="str">
        <v>None</v>
      </c>
      <c r="F972" s="15" t="str">
        <v>None</v>
      </c>
      <c r="G972" s="15" t="str">
        <v>Hardy</v>
      </c>
      <c r="H972" s="15" t="str">
        <v>*Required - Please Make a Selection*</v>
      </c>
      <c r="I972" s="15" t="str">
        <v>http://www.wvseniorservices.gov/DocumentCenter/ProgramSpecificDocuments/tabid/92/Default.aspx</v>
      </c>
      <c r="U972" s="3"/>
    </row>
    <row r="973" spans="1:21" ht="45" x14ac:dyDescent="0.25">
      <c r="A973" s="15" t="str">
        <v>Hardy County Committee on Aging</v>
      </c>
      <c r="B973" s="15" t="str">
        <v>OAA Title IIIB Services</v>
      </c>
      <c r="C973" s="15" t="str">
        <v>Information/Referral</v>
      </c>
      <c r="D973" s="15" t="str">
        <v>None</v>
      </c>
      <c r="E973" s="15" t="str">
        <v>None</v>
      </c>
      <c r="F973" s="15" t="str">
        <v>None</v>
      </c>
      <c r="G973" s="15" t="str">
        <v>Hardy</v>
      </c>
      <c r="H973" s="15" t="str">
        <v>*Required - Please Make a Selection*</v>
      </c>
      <c r="I973" s="15" t="str">
        <v>http://www.wvseniorservices.gov/DocumentCenter/ProgramSpecificDocuments/tabid/92/Default.aspx</v>
      </c>
      <c r="U973" s="3"/>
    </row>
    <row r="974" spans="1:21" ht="45" x14ac:dyDescent="0.25">
      <c r="A974" s="15" t="str">
        <v>Hardy County Committee on Aging</v>
      </c>
      <c r="B974" s="15" t="str">
        <v>OAA Title IIIB Services</v>
      </c>
      <c r="C974" s="15" t="str">
        <v>Legal</v>
      </c>
      <c r="D974" s="15" t="str">
        <v>None</v>
      </c>
      <c r="E974" s="15" t="str">
        <v>None</v>
      </c>
      <c r="F974" s="15" t="str">
        <v>None</v>
      </c>
      <c r="G974" s="15" t="str">
        <v>Hardy</v>
      </c>
      <c r="H974" s="15" t="str">
        <v>*Required - Please Make a Selection*</v>
      </c>
      <c r="I974" s="15" t="str">
        <v>http://www.wvseniorservices.gov/DocumentCenter/ProgramSpecificDocuments/tabid/92/Default.aspx</v>
      </c>
      <c r="U974" s="3"/>
    </row>
    <row r="975" spans="1:21" ht="45" x14ac:dyDescent="0.25">
      <c r="A975" s="15" t="str">
        <v>Hardy County Committee on Aging</v>
      </c>
      <c r="B975" s="15" t="str">
        <v>OAA Title IIIB Services</v>
      </c>
      <c r="C975" s="15" t="str">
        <v>Information/Referral</v>
      </c>
      <c r="D975" s="15" t="str">
        <v>None</v>
      </c>
      <c r="E975" s="15" t="str">
        <v>None</v>
      </c>
      <c r="F975" s="15" t="str">
        <v>None</v>
      </c>
      <c r="G975" s="15" t="str">
        <v>Hardy</v>
      </c>
      <c r="H975" s="15" t="str">
        <v>*Required - Please Make a Selection*</v>
      </c>
      <c r="I975" s="15" t="str">
        <v>http://www.wvseniorservices.gov/DocumentCenter/ProgramSpecificDocuments/tabid/92/Default.aspx</v>
      </c>
      <c r="U975" s="3"/>
    </row>
    <row r="976" spans="1:21" ht="180" x14ac:dyDescent="0.25">
      <c r="A976" s="15" t="str">
        <v>Hardy County Committee on Aging</v>
      </c>
      <c r="B976" s="15" t="str">
        <v>OAA Title IIIB Services</v>
      </c>
      <c r="C976" s="15" t="str">
        <v>Personal Care</v>
      </c>
      <c r="D976" s="15" t="str">
        <v>Must complete Level 1, Level 2 and Level 3 of the SAEF. Must need “Much Assistance” or “Unable to Perform” in at least two (2) areas of ADLs on the SAEF to qualify for services.</v>
      </c>
      <c r="E97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76" s="15" t="str">
        <v>None</v>
      </c>
      <c r="G976" s="15" t="str">
        <v>Hardy</v>
      </c>
      <c r="H976" s="15" t="str">
        <v>*Required - Please Make a Selection*</v>
      </c>
      <c r="I976" s="15" t="str">
        <v>http://www.wvseniorservices.gov/DocumentCenter/ProgramSpecificDocuments/tabid/92/Default.aspx</v>
      </c>
      <c r="U976" s="3"/>
    </row>
    <row r="977" spans="1:21" ht="45" x14ac:dyDescent="0.25">
      <c r="A977" s="15" t="str">
        <v>Hardy County Committee on Aging</v>
      </c>
      <c r="B977" s="15" t="str">
        <v>OAA Title IIIB Services</v>
      </c>
      <c r="C977" s="15" t="str">
        <v>Information/Referral</v>
      </c>
      <c r="D977" s="15" t="str">
        <v>None</v>
      </c>
      <c r="E977" s="15" t="str">
        <v>None</v>
      </c>
      <c r="F977" s="15" t="str">
        <v>None</v>
      </c>
      <c r="G977" s="15" t="str">
        <v>Hardy</v>
      </c>
      <c r="H977" s="15" t="str">
        <v>*Required - Please Make a Selection*</v>
      </c>
      <c r="I977" s="15" t="str">
        <v>http://www.wvseniorservices.gov/DocumentCenter/ProgramSpecificDocuments/tabid/92/Default.aspx</v>
      </c>
      <c r="U977" s="3"/>
    </row>
    <row r="978" spans="1:21" ht="45" x14ac:dyDescent="0.25">
      <c r="A978" s="15" t="str">
        <v>Hardy County Committee on Aging</v>
      </c>
      <c r="B978" s="15" t="str">
        <v>OAA Title IIIB Services</v>
      </c>
      <c r="C978" s="15" t="str">
        <v>Transportation</v>
      </c>
      <c r="D978" s="15" t="str">
        <v>Must complete Level 1 of the SAEF</v>
      </c>
      <c r="E978" s="15" t="str">
        <v>None</v>
      </c>
      <c r="F978" s="15" t="str">
        <v>None</v>
      </c>
      <c r="G978" s="15" t="str">
        <v>Hardy</v>
      </c>
      <c r="H978" s="15" t="str">
        <v>*Required - Please Make a Selection*</v>
      </c>
      <c r="I978" s="15" t="str">
        <v>http://www.wvseniorservices.gov/DocumentCenter/ProgramSpecificDocuments/tabid/92/Default.aspx</v>
      </c>
      <c r="U978" s="3"/>
    </row>
    <row r="979" spans="1:21" ht="150" x14ac:dyDescent="0.25">
      <c r="A979" s="15" t="str">
        <v>Hardy County Committee on Aging</v>
      </c>
      <c r="B979" s="15" t="str">
        <v>OAA Title IIIC Nutrition Services</v>
      </c>
      <c r="C979" s="15" t="str">
        <v>Nutrition - Congregate Meals</v>
      </c>
      <c r="D979"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7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79" s="15" t="str">
        <v>None</v>
      </c>
      <c r="G979" s="15" t="str">
        <v>Hardy</v>
      </c>
      <c r="H979" s="15" t="str">
        <v>*Required - Please Make a Selection*</v>
      </c>
      <c r="I979" s="15" t="str">
        <v>http://www.wvseniorservices.gov/DocumentCenter/ProgramSpecificDocuments/tabid/92/Default.aspx</v>
      </c>
      <c r="U979" s="3"/>
    </row>
    <row r="980" spans="1:21" ht="360" x14ac:dyDescent="0.25">
      <c r="A980" s="15" t="str">
        <v>Hardy County Committee on Aging</v>
      </c>
      <c r="B980" s="15" t="str">
        <v>OAA Title IIIC Nutrition Services</v>
      </c>
      <c r="C980" s="15" t="str">
        <v>Nutrition - Home Delivered Meals</v>
      </c>
      <c r="D980"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8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80" s="15" t="str">
        <v>None</v>
      </c>
      <c r="G980" s="15" t="str">
        <v>Hardy</v>
      </c>
      <c r="H980" s="15" t="str">
        <v>*Required - Please Make a Selection*</v>
      </c>
      <c r="I980" s="15" t="str">
        <v>http://www.wvseniorservices.gov/DocumentCenter/ProgramSpecificDocuments/tabid/92/Default.aspx</v>
      </c>
      <c r="U980" s="3"/>
    </row>
    <row r="981" spans="1:21" ht="45" x14ac:dyDescent="0.25">
      <c r="A981" s="15" t="str">
        <v>Hardy County Committee on Aging</v>
      </c>
      <c r="B981" s="15" t="str">
        <v>OAA Title IIIC Nutrition Services</v>
      </c>
      <c r="C981" s="15" t="str">
        <v>Nutrition - Education</v>
      </c>
      <c r="D981" s="15" t="str">
        <v>A fully completed SAEF (the SAEF you completed for the meal service) is 
required.</v>
      </c>
      <c r="E981" s="15" t="str">
        <v>None</v>
      </c>
      <c r="F981" s="15" t="str">
        <v>None</v>
      </c>
      <c r="G981" s="15" t="str">
        <v>Hardy</v>
      </c>
      <c r="H981" s="15" t="str">
        <v>*Required - Please Make a Selection*</v>
      </c>
      <c r="I981" s="15" t="str">
        <v>http://www.wvseniorservices.gov/DocumentCenter/ProgramSpecificDocuments/tabid/92/Default.aspx</v>
      </c>
      <c r="U981" s="3"/>
    </row>
    <row r="982" spans="1:21" ht="60" x14ac:dyDescent="0.25">
      <c r="A982" s="15" t="str">
        <v>Hardy County Committee on Aging</v>
      </c>
      <c r="B982" s="15" t="str">
        <v>OAA Title IIID Evidence-Based Disease Prevention and Health Promotion Services</v>
      </c>
      <c r="C982" s="15" t="str">
        <v>Group Physical Activity (Bingocize/Drums Alive/Tai Chi/Walk with Ease)</v>
      </c>
      <c r="D982" s="15" t="str">
        <v>Must complete Level 1 of the SAEF</v>
      </c>
      <c r="E982" s="15" t="str">
        <v>None</v>
      </c>
      <c r="F982" s="15" t="str">
        <v>None</v>
      </c>
      <c r="G982" s="15" t="str">
        <v>Hardy</v>
      </c>
      <c r="H982" s="15" t="str">
        <v>*Required - Please Make a Selection*</v>
      </c>
      <c r="I982" s="15" t="str">
        <v>http://www.wvseniorservices.gov/DocumentCenter/ProgramSpecificDocuments/tabid/92/Default.aspx</v>
      </c>
      <c r="U982" s="3"/>
    </row>
    <row r="983" spans="1:21" ht="105" x14ac:dyDescent="0.25">
      <c r="A983" s="15" t="str">
        <v>Jefferson County Council on Aging</v>
      </c>
      <c r="B983" s="15" t="str">
        <v>LIGHTHOUSE IN-HOME SERVICES (includes LIFE LIGHTHOUSE SERVICES)</v>
      </c>
      <c r="C983" s="15" t="str">
        <v>Personal Care, Food Assistance, Chore or Homemaker Services</v>
      </c>
      <c r="D983" s="15" t="str">
        <v>2+ ADLs via assessment</v>
      </c>
      <c r="E983"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83" s="15" t="str">
        <v>Lighthouse is designed to assist those seniors who have functional needs in their homes, but whose income or assets disqualify them for Medicaid services</v>
      </c>
      <c r="G983" s="15" t="str">
        <v>Jefferson</v>
      </c>
      <c r="H983" s="15" t="str">
        <v>*Required - Please Make a Selection*</v>
      </c>
      <c r="I983" s="15" t="str">
        <v>http://www.wvseniorservices.gov/HelpatHome/Lighthouse/tabid/74/Default.aspx</v>
      </c>
      <c r="U983" s="3"/>
    </row>
    <row r="984" spans="1:21" ht="180" x14ac:dyDescent="0.25">
      <c r="A984" s="15" t="str">
        <v>Jefferson County Council on Aging</v>
      </c>
      <c r="B984" s="15" t="str">
        <v>OAA Title IIIB Services</v>
      </c>
      <c r="C984" s="15" t="str">
        <v>Adult Day Care</v>
      </c>
      <c r="D984" s="15" t="str">
        <v>Must complete Level 1, Level 2 and Level 3 of the SAEF. Must need “Much Assistance” or “Unable to Perform” in at least two (2) ADL/IADL areas on the SAEF to qualify for services.</v>
      </c>
      <c r="E98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84" s="15" t="str">
        <v>None</v>
      </c>
      <c r="G984" s="15" t="str">
        <v>Jefferson</v>
      </c>
      <c r="H984" s="15" t="str">
        <v>*Required - Please Make a Selection*</v>
      </c>
      <c r="I984" s="15" t="str">
        <v>http://www.wvseniorservices.gov/DocumentCenter/ProgramSpecificDocuments/tabid/92/Default.aspx</v>
      </c>
      <c r="U984" s="3"/>
    </row>
    <row r="985" spans="1:21" ht="75" x14ac:dyDescent="0.25">
      <c r="A985" s="15" t="str">
        <v>Jefferson County Council on Aging</v>
      </c>
      <c r="B985" s="15" t="str">
        <v>OAA Title IIIB Services</v>
      </c>
      <c r="C985" s="15" t="str">
        <v>Transportation</v>
      </c>
      <c r="D985" s="15" t="str">
        <v>Must complete Level 1 and Level 2 of the SAEF. Must indicate the need for hands on assistance with transportation on the SAEF (Question: “Does the service recipient need hands on assistance with transportation?”, Level 2) to qualify for services.</v>
      </c>
      <c r="E985" s="15" t="str">
        <v>None</v>
      </c>
      <c r="F985" s="15" t="str">
        <v>None</v>
      </c>
      <c r="G985" s="15" t="str">
        <v>Jefferson</v>
      </c>
      <c r="H985" s="15" t="str">
        <v>*Required - Please Make a Selection*</v>
      </c>
      <c r="I985" s="15" t="str">
        <v>http://www.wvseniorservices.gov/DocumentCenter/ProgramSpecificDocuments/tabid/92/Default.aspx</v>
      </c>
      <c r="U985" s="3"/>
    </row>
    <row r="986" spans="1:21" ht="45" x14ac:dyDescent="0.25">
      <c r="A986" s="15" t="str">
        <v>Jefferson County Council on Aging</v>
      </c>
      <c r="B986" s="15" t="str">
        <v>OAA Title IIIB Services</v>
      </c>
      <c r="C986" s="15" t="str">
        <v>Group Support Activities</v>
      </c>
      <c r="D986" s="15" t="str">
        <v>A fully completed SAEF (Level 1) is required to enter the service recipient in SAMS. Group client support is entered as a group service in SAMS.</v>
      </c>
      <c r="E986" s="15" t="str">
        <v>None</v>
      </c>
      <c r="F986" s="15" t="str">
        <v>None</v>
      </c>
      <c r="G986" s="15" t="str">
        <v>Jefferson</v>
      </c>
      <c r="H986" s="15" t="str">
        <v>*Required - Please Make a Selection*</v>
      </c>
      <c r="I986" s="15" t="str">
        <v>http://www.wvseniorservices.gov/DocumentCenter/ProgramSpecificDocuments/tabid/92/Default.aspx</v>
      </c>
      <c r="U986" s="3"/>
    </row>
    <row r="987" spans="1:21" ht="180" x14ac:dyDescent="0.25">
      <c r="A987" s="15" t="str">
        <v>Jefferson County Council on Aging</v>
      </c>
      <c r="B987" s="15" t="str">
        <v>OAA Title IIIB Services</v>
      </c>
      <c r="C987" s="15" t="str">
        <v>Chore or Homemaker Services</v>
      </c>
      <c r="D987" s="15" t="str">
        <v>Must complete Level 1, Level 2 and Level 3 of the SAEF. Must need “Much Assistance” or “Unable to Perform” on IADL question #3, Shopping and/or IADL question #4, Light Housekeeping on the SAEF to qualify for services.</v>
      </c>
      <c r="E98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87" s="15" t="str">
        <v>None</v>
      </c>
      <c r="G987" s="15" t="str">
        <v>Jefferson</v>
      </c>
      <c r="H987" s="15" t="str">
        <v>*Required - Please Make a Selection*</v>
      </c>
      <c r="I987" s="15" t="str">
        <v>http://www.wvseniorservices.gov/DocumentCenter/ProgramSpecificDocuments/tabid/92/Default.aspx</v>
      </c>
      <c r="U987" s="3"/>
    </row>
    <row r="988" spans="1:21" ht="45" x14ac:dyDescent="0.25">
      <c r="A988" s="15" t="str">
        <v>Jefferson County Council on Aging</v>
      </c>
      <c r="B988" s="15" t="str">
        <v>OAA Title IIIB Services</v>
      </c>
      <c r="C988" s="15" t="str">
        <v>Case Coordination/Management/Person-Centered Planning</v>
      </c>
      <c r="D988" s="15" t="str">
        <v>None</v>
      </c>
      <c r="E988" s="15" t="str">
        <v>None</v>
      </c>
      <c r="F988" s="15" t="str">
        <v>None</v>
      </c>
      <c r="G988" s="15" t="str">
        <v>Jefferson</v>
      </c>
      <c r="H988" s="15" t="str">
        <v>*Required - Please Make a Selection*</v>
      </c>
      <c r="I988" s="15" t="str">
        <v>http://www.wvseniorservices.gov/DocumentCenter/ProgramSpecificDocuments/tabid/92/Default.aspx</v>
      </c>
      <c r="U988" s="3"/>
    </row>
    <row r="989" spans="1:21" ht="45" x14ac:dyDescent="0.25">
      <c r="A989" s="15" t="str">
        <v>Jefferson County Council on Aging</v>
      </c>
      <c r="B989" s="15" t="str">
        <v>OAA Title IIIB Services</v>
      </c>
      <c r="C989" s="15" t="str">
        <v>Information/Referral</v>
      </c>
      <c r="D989" s="15" t="str">
        <v>None</v>
      </c>
      <c r="E989" s="15" t="str">
        <v>None</v>
      </c>
      <c r="F989" s="15" t="str">
        <v>None</v>
      </c>
      <c r="G989" s="15" t="str">
        <v>Jefferson</v>
      </c>
      <c r="H989" s="15" t="str">
        <v>*Required - Please Make a Selection*</v>
      </c>
      <c r="I989" s="15" t="str">
        <v>http://www.wvseniorservices.gov/DocumentCenter/ProgramSpecificDocuments/tabid/92/Default.aspx</v>
      </c>
      <c r="U989" s="3"/>
    </row>
    <row r="990" spans="1:21" ht="45" x14ac:dyDescent="0.25">
      <c r="A990" s="15" t="str">
        <v>Jefferson County Council on Aging</v>
      </c>
      <c r="B990" s="15" t="str">
        <v>OAA Title IIIB Services</v>
      </c>
      <c r="C990" s="15" t="str">
        <v>Legal</v>
      </c>
      <c r="D990" s="15" t="str">
        <v>None</v>
      </c>
      <c r="E990" s="15" t="str">
        <v>None</v>
      </c>
      <c r="F990" s="15" t="str">
        <v>None</v>
      </c>
      <c r="G990" s="15" t="str">
        <v>Jefferson</v>
      </c>
      <c r="H990" s="15" t="str">
        <v>*Required - Please Make a Selection*</v>
      </c>
      <c r="I990" s="15" t="str">
        <v>http://www.wvseniorservices.gov/DocumentCenter/ProgramSpecificDocuments/tabid/92/Default.aspx</v>
      </c>
      <c r="U990" s="3"/>
    </row>
    <row r="991" spans="1:21" ht="45" x14ac:dyDescent="0.25">
      <c r="A991" s="15" t="str">
        <v>Jefferson County Council on Aging</v>
      </c>
      <c r="B991" s="15" t="str">
        <v>OAA Title IIIB Services</v>
      </c>
      <c r="C991" s="15" t="str">
        <v>Information/Referral</v>
      </c>
      <c r="D991" s="15" t="str">
        <v>None</v>
      </c>
      <c r="E991" s="15" t="str">
        <v>None</v>
      </c>
      <c r="F991" s="15" t="str">
        <v>None</v>
      </c>
      <c r="G991" s="15" t="str">
        <v>Jefferson</v>
      </c>
      <c r="H991" s="15" t="str">
        <v>*Required - Please Make a Selection*</v>
      </c>
      <c r="I991" s="15" t="str">
        <v>http://www.wvseniorservices.gov/DocumentCenter/ProgramSpecificDocuments/tabid/92/Default.aspx</v>
      </c>
      <c r="U991" s="3"/>
    </row>
    <row r="992" spans="1:21" ht="180" x14ac:dyDescent="0.25">
      <c r="A992" s="15" t="str">
        <v>Jefferson County Council on Aging</v>
      </c>
      <c r="B992" s="15" t="str">
        <v>OAA Title IIIB Services</v>
      </c>
      <c r="C992" s="15" t="str">
        <v>Personal Care</v>
      </c>
      <c r="D992" s="15" t="str">
        <v>Must complete Level 1, Level 2 and Level 3 of the SAEF. Must need “Much Assistance” or “Unable to Perform” in at least two (2) areas of ADLs on the SAEF to qualify for services.</v>
      </c>
      <c r="E99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992" s="15" t="str">
        <v>None</v>
      </c>
      <c r="G992" s="15" t="str">
        <v>Jefferson</v>
      </c>
      <c r="H992" s="15" t="str">
        <v>*Required - Please Make a Selection*</v>
      </c>
      <c r="I992" s="15" t="str">
        <v>http://www.wvseniorservices.gov/DocumentCenter/ProgramSpecificDocuments/tabid/92/Default.aspx</v>
      </c>
      <c r="U992" s="3"/>
    </row>
    <row r="993" spans="1:21" ht="45" x14ac:dyDescent="0.25">
      <c r="A993" s="15" t="str">
        <v>Jefferson County Council on Aging</v>
      </c>
      <c r="B993" s="15" t="str">
        <v>OAA Title IIIB Services</v>
      </c>
      <c r="C993" s="15" t="str">
        <v>Information/Referral</v>
      </c>
      <c r="D993" s="15" t="str">
        <v>None</v>
      </c>
      <c r="E993" s="15" t="str">
        <v>None</v>
      </c>
      <c r="F993" s="15" t="str">
        <v>None</v>
      </c>
      <c r="G993" s="15" t="str">
        <v>Jefferson</v>
      </c>
      <c r="H993" s="15" t="str">
        <v>*Required - Please Make a Selection*</v>
      </c>
      <c r="I993" s="15" t="str">
        <v>http://www.wvseniorservices.gov/DocumentCenter/ProgramSpecificDocuments/tabid/92/Default.aspx</v>
      </c>
      <c r="U993" s="3"/>
    </row>
    <row r="994" spans="1:21" ht="45" x14ac:dyDescent="0.25">
      <c r="A994" s="15" t="str">
        <v>Jefferson County Council on Aging</v>
      </c>
      <c r="B994" s="15" t="str">
        <v>OAA Title IIIB Services</v>
      </c>
      <c r="C994" s="15" t="str">
        <v>Transportation</v>
      </c>
      <c r="D994" s="15" t="str">
        <v>Must complete Level 1 of the SAEF</v>
      </c>
      <c r="E994" s="15" t="str">
        <v>None</v>
      </c>
      <c r="F994" s="15" t="str">
        <v>None</v>
      </c>
      <c r="G994" s="15" t="str">
        <v>Jefferson</v>
      </c>
      <c r="H994" s="15" t="str">
        <v>*Required - Please Make a Selection*</v>
      </c>
      <c r="I994" s="15" t="str">
        <v>http://www.wvseniorservices.gov/DocumentCenter/ProgramSpecificDocuments/tabid/92/Default.aspx</v>
      </c>
      <c r="U994" s="3"/>
    </row>
    <row r="995" spans="1:21" ht="150" x14ac:dyDescent="0.25">
      <c r="A995" s="15" t="str">
        <v>Jefferson County Council on Aging</v>
      </c>
      <c r="B995" s="15" t="str">
        <v>OAA Title IIIC Nutrition Services</v>
      </c>
      <c r="C995" s="15" t="str">
        <v>Nutrition - Congregate Meals</v>
      </c>
      <c r="D99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99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95" s="15" t="str">
        <v>None</v>
      </c>
      <c r="G995" s="15" t="str">
        <v>Jefferson</v>
      </c>
      <c r="H995" s="15" t="str">
        <v>*Required - Please Make a Selection*</v>
      </c>
      <c r="I995" s="15" t="str">
        <v>http://www.wvseniorservices.gov/DocumentCenter/ProgramSpecificDocuments/tabid/92/Default.aspx</v>
      </c>
      <c r="U995" s="3"/>
    </row>
    <row r="996" spans="1:21" ht="360" x14ac:dyDescent="0.25">
      <c r="A996" s="15" t="str">
        <v>Jefferson County Council on Aging</v>
      </c>
      <c r="B996" s="15" t="str">
        <v>OAA Title IIIC Nutrition Services</v>
      </c>
      <c r="C996" s="15" t="str">
        <v>Nutrition - Home Delivered Meals</v>
      </c>
      <c r="D99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99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996" s="15" t="str">
        <v>None</v>
      </c>
      <c r="G996" s="15" t="str">
        <v>Jefferson</v>
      </c>
      <c r="H996" s="15" t="str">
        <v>*Required - Please Make a Selection*</v>
      </c>
      <c r="I996" s="15" t="str">
        <v>http://www.wvseniorservices.gov/DocumentCenter/ProgramSpecificDocuments/tabid/92/Default.aspx</v>
      </c>
      <c r="U996" s="3"/>
    </row>
    <row r="997" spans="1:21" ht="45" x14ac:dyDescent="0.25">
      <c r="A997" s="15" t="str">
        <v>Jefferson County Council on Aging</v>
      </c>
      <c r="B997" s="15" t="str">
        <v>OAA Title IIIC Nutrition Services</v>
      </c>
      <c r="C997" s="15" t="str">
        <v>Nutrition - Education</v>
      </c>
      <c r="D997" s="15" t="str">
        <v>A fully completed SAEF (the SAEF you completed for the meal service) is 
required.</v>
      </c>
      <c r="E997" s="15" t="str">
        <v>None</v>
      </c>
      <c r="F997" s="15" t="str">
        <v>None</v>
      </c>
      <c r="G997" s="15" t="str">
        <v>Jefferson</v>
      </c>
      <c r="H997" s="15" t="str">
        <v>*Required - Please Make a Selection*</v>
      </c>
      <c r="I997" s="15" t="str">
        <v>http://www.wvseniorservices.gov/DocumentCenter/ProgramSpecificDocuments/tabid/92/Default.aspx</v>
      </c>
      <c r="U997" s="3"/>
    </row>
    <row r="998" spans="1:21" ht="60" x14ac:dyDescent="0.25">
      <c r="A998" s="15" t="str">
        <v>Jefferson County Council on Aging</v>
      </c>
      <c r="B998" s="15" t="str">
        <v>OAA Title IIID Evidence-Based Disease Prevention and Health Promotion Services</v>
      </c>
      <c r="C998" s="15" t="str">
        <v>Group Physical Activity (Bingocize/Drums Alive/Tai Chi/Walk with Ease)</v>
      </c>
      <c r="D998" s="15" t="str">
        <v>Must complete Level 1 of the SAEF</v>
      </c>
      <c r="E998" s="15" t="str">
        <v>None</v>
      </c>
      <c r="F998" s="15" t="str">
        <v>None</v>
      </c>
      <c r="G998" s="15" t="str">
        <v>Jefferson</v>
      </c>
      <c r="H998" s="15" t="str">
        <v>*Required - Please Make a Selection*</v>
      </c>
      <c r="I998" s="15" t="str">
        <v>http://www.wvseniorservices.gov/DocumentCenter/ProgramSpecificDocuments/tabid/92/Default.aspx</v>
      </c>
      <c r="U998" s="3"/>
    </row>
    <row r="999" spans="1:21" ht="105" x14ac:dyDescent="0.25">
      <c r="A999" s="15" t="str">
        <v>Lewis County Senior Citizens Center, Inc.</v>
      </c>
      <c r="B999" s="15" t="str">
        <v>LIGHTHOUSE IN-HOME SERVICES (includes LIFE LIGHTHOUSE SERVICES)</v>
      </c>
      <c r="C999" s="15" t="str">
        <v>Personal Care, Food Assistance, Chore or Homemaker Services</v>
      </c>
      <c r="D999" s="15" t="str">
        <v>2+ ADLs via assessment</v>
      </c>
      <c r="E999"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999" s="15" t="str">
        <v>Lighthouse is designed to assist those seniors who have functional needs in their homes, but whose income or assets disqualify them for Medicaid services</v>
      </c>
      <c r="G999" s="15" t="str">
        <v>Lewis</v>
      </c>
      <c r="H999" s="15" t="str">
        <v>*Required - Please Make a Selection*</v>
      </c>
      <c r="I999" s="15" t="str">
        <v>http://www.wvseniorservices.gov/HelpatHome/Lighthouse/tabid/74/Default.aspx</v>
      </c>
      <c r="U999" s="3"/>
    </row>
    <row r="1000" spans="1:21" ht="75" x14ac:dyDescent="0.25">
      <c r="A1000" s="15" t="str">
        <v>Lewis County Senior Citizens Center, Inc.</v>
      </c>
      <c r="B1000" s="15" t="str">
        <v>OAA Title IIIB Services</v>
      </c>
      <c r="C1000" s="15" t="str">
        <v>Transportation</v>
      </c>
      <c r="D1000" s="15" t="str">
        <v>Must complete Level 1 and Level 2 of the SAEF. Must indicate the need for hands on assistance with transportation on the SAEF (Question: “Does the service recipient need hands on assistance with transportation?”, Level 2) to qualify for services.</v>
      </c>
      <c r="E1000" s="15" t="str">
        <v>None</v>
      </c>
      <c r="F1000" s="15" t="str">
        <v>None</v>
      </c>
      <c r="G1000" s="15" t="str">
        <v>Lewis</v>
      </c>
      <c r="H1000" s="15" t="str">
        <v>*Required - Please Make a Selection*</v>
      </c>
      <c r="I1000" s="15" t="str">
        <v>http://www.wvseniorservices.gov/DocumentCenter/ProgramSpecificDocuments/tabid/92/Default.aspx</v>
      </c>
      <c r="U1000" s="3"/>
    </row>
    <row r="1001" spans="1:21" ht="45" x14ac:dyDescent="0.25">
      <c r="A1001" s="15" t="str">
        <v>Lewis County Senior Citizens Center, Inc.</v>
      </c>
      <c r="B1001" s="15" t="str">
        <v>OAA Title IIIB Services</v>
      </c>
      <c r="C1001" s="15" t="str">
        <v>Group Support Activities</v>
      </c>
      <c r="D1001" s="15" t="str">
        <v>A fully completed SAEF (Level 1) is required to enter the service recipient in SAMS. Group client support is entered as a group service in SAMS.</v>
      </c>
      <c r="E1001" s="15" t="str">
        <v>None</v>
      </c>
      <c r="F1001" s="15" t="str">
        <v>None</v>
      </c>
      <c r="G1001" s="15" t="str">
        <v>Lewis</v>
      </c>
      <c r="H1001" s="15" t="str">
        <v>*Required - Please Make a Selection*</v>
      </c>
      <c r="I1001" s="15" t="str">
        <v>http://www.wvseniorservices.gov/DocumentCenter/ProgramSpecificDocuments/tabid/92/Default.aspx</v>
      </c>
      <c r="U1001" s="3"/>
    </row>
    <row r="1002" spans="1:21" ht="180" x14ac:dyDescent="0.25">
      <c r="A1002" s="15" t="str">
        <v>Lewis County Senior Citizens Center, Inc.</v>
      </c>
      <c r="B1002" s="15" t="str">
        <v>OAA Title IIIB Services</v>
      </c>
      <c r="C1002" s="15" t="str">
        <v>Chore or Homemaker Services</v>
      </c>
      <c r="D1002" s="15" t="str">
        <v>Must complete Level 1, Level 2 and Level 3 of the SAEF. Must need “Much Assistance” or “Unable to Perform” on IADL question #3, Shopping and/or IADL question #4, Light Housekeeping on the SAEF to qualify for services.</v>
      </c>
      <c r="E100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02" s="15" t="str">
        <v>None</v>
      </c>
      <c r="G1002" s="15" t="str">
        <v>Lewis</v>
      </c>
      <c r="H1002" s="15" t="str">
        <v>*Required - Please Make a Selection*</v>
      </c>
      <c r="I1002" s="15" t="str">
        <v>http://www.wvseniorservices.gov/DocumentCenter/ProgramSpecificDocuments/tabid/92/Default.aspx</v>
      </c>
      <c r="U1002" s="3"/>
    </row>
    <row r="1003" spans="1:21" ht="45" x14ac:dyDescent="0.25">
      <c r="A1003" s="15" t="str">
        <v>Lewis County Senior Citizens Center, Inc.</v>
      </c>
      <c r="B1003" s="15" t="str">
        <v>OAA Title IIIB Services</v>
      </c>
      <c r="C1003" s="15" t="str">
        <v>Case Coordination/Management/Person-Centered Planning</v>
      </c>
      <c r="D1003" s="15" t="str">
        <v>None</v>
      </c>
      <c r="E1003" s="15" t="str">
        <v>None</v>
      </c>
      <c r="F1003" s="15" t="str">
        <v>None</v>
      </c>
      <c r="G1003" s="15" t="str">
        <v>Lewis</v>
      </c>
      <c r="H1003" s="15" t="str">
        <v>*Required - Please Make a Selection*</v>
      </c>
      <c r="I1003" s="15" t="str">
        <v>http://www.wvseniorservices.gov/DocumentCenter/ProgramSpecificDocuments/tabid/92/Default.aspx</v>
      </c>
      <c r="U1003" s="3"/>
    </row>
    <row r="1004" spans="1:21" ht="45" x14ac:dyDescent="0.25">
      <c r="A1004" s="15" t="str">
        <v>Lewis County Senior Citizens Center, Inc.</v>
      </c>
      <c r="B1004" s="15" t="str">
        <v>OAA Title IIIB Services</v>
      </c>
      <c r="C1004" s="15" t="str">
        <v>Information/Referral</v>
      </c>
      <c r="D1004" s="15" t="str">
        <v>None</v>
      </c>
      <c r="E1004" s="15" t="str">
        <v>None</v>
      </c>
      <c r="F1004" s="15" t="str">
        <v>None</v>
      </c>
      <c r="G1004" s="15" t="str">
        <v>Lewis</v>
      </c>
      <c r="H1004" s="15" t="str">
        <v>*Required - Please Make a Selection*</v>
      </c>
      <c r="I1004" s="15" t="str">
        <v>http://www.wvseniorservices.gov/DocumentCenter/ProgramSpecificDocuments/tabid/92/Default.aspx</v>
      </c>
      <c r="U1004" s="3"/>
    </row>
    <row r="1005" spans="1:21" ht="45" x14ac:dyDescent="0.25">
      <c r="A1005" s="15" t="str">
        <v>Lewis County Senior Citizens Center, Inc.</v>
      </c>
      <c r="B1005" s="15" t="str">
        <v>OAA Title IIIB Services</v>
      </c>
      <c r="C1005" s="15" t="str">
        <v>Legal</v>
      </c>
      <c r="D1005" s="15" t="str">
        <v>None</v>
      </c>
      <c r="E1005" s="15" t="str">
        <v>None</v>
      </c>
      <c r="F1005" s="15" t="str">
        <v>None</v>
      </c>
      <c r="G1005" s="15" t="str">
        <v>Lewis</v>
      </c>
      <c r="H1005" s="15" t="str">
        <v>*Required - Please Make a Selection*</v>
      </c>
      <c r="I1005" s="15" t="str">
        <v>http://www.wvseniorservices.gov/DocumentCenter/ProgramSpecificDocuments/tabid/92/Default.aspx</v>
      </c>
      <c r="U1005" s="3"/>
    </row>
    <row r="1006" spans="1:21" ht="45" x14ac:dyDescent="0.25">
      <c r="A1006" s="15" t="str">
        <v>Lewis County Senior Citizens Center, Inc.</v>
      </c>
      <c r="B1006" s="15" t="str">
        <v>OAA Title IIIB Services</v>
      </c>
      <c r="C1006" s="15" t="str">
        <v>Information/Referral</v>
      </c>
      <c r="D1006" s="15" t="str">
        <v>None</v>
      </c>
      <c r="E1006" s="15" t="str">
        <v>None</v>
      </c>
      <c r="F1006" s="15" t="str">
        <v>None</v>
      </c>
      <c r="G1006" s="15" t="str">
        <v>Lewis</v>
      </c>
      <c r="H1006" s="15" t="str">
        <v>*Required - Please Make a Selection*</v>
      </c>
      <c r="I1006" s="15" t="str">
        <v>http://www.wvseniorservices.gov/DocumentCenter/ProgramSpecificDocuments/tabid/92/Default.aspx</v>
      </c>
      <c r="U1006" s="3"/>
    </row>
    <row r="1007" spans="1:21" ht="180" x14ac:dyDescent="0.25">
      <c r="A1007" s="15" t="str">
        <v>Lewis County Senior Citizens Center, Inc.</v>
      </c>
      <c r="B1007" s="15" t="str">
        <v>OAA Title IIIB Services</v>
      </c>
      <c r="C1007" s="15" t="str">
        <v>Personal Care</v>
      </c>
      <c r="D1007" s="15" t="str">
        <v>Must complete Level 1, Level 2 and Level 3 of the SAEF. Must need “Much Assistance” or “Unable to Perform” in at least two (2) areas of ADLs on the SAEF to qualify for services.</v>
      </c>
      <c r="E100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07" s="15" t="str">
        <v>None</v>
      </c>
      <c r="G1007" s="15" t="str">
        <v>Lewis</v>
      </c>
      <c r="H1007" s="15" t="str">
        <v>*Required - Please Make a Selection*</v>
      </c>
      <c r="I1007" s="15" t="str">
        <v>http://www.wvseniorservices.gov/DocumentCenter/ProgramSpecificDocuments/tabid/92/Default.aspx</v>
      </c>
      <c r="U1007" s="3"/>
    </row>
    <row r="1008" spans="1:21" ht="45" x14ac:dyDescent="0.25">
      <c r="A1008" s="15" t="str">
        <v>Lewis County Senior Citizens Center, Inc.</v>
      </c>
      <c r="B1008" s="15" t="str">
        <v>OAA Title IIIB Services</v>
      </c>
      <c r="C1008" s="15" t="str">
        <v>Information/Referral</v>
      </c>
      <c r="D1008" s="15" t="str">
        <v>None</v>
      </c>
      <c r="E1008" s="15" t="str">
        <v>None</v>
      </c>
      <c r="F1008" s="15" t="str">
        <v>None</v>
      </c>
      <c r="G1008" s="15" t="str">
        <v>Lewis</v>
      </c>
      <c r="H1008" s="15" t="str">
        <v>*Required - Please Make a Selection*</v>
      </c>
      <c r="I1008" s="15" t="str">
        <v>http://www.wvseniorservices.gov/DocumentCenter/ProgramSpecificDocuments/tabid/92/Default.aspx</v>
      </c>
      <c r="U1008" s="3"/>
    </row>
    <row r="1009" spans="1:21" ht="45" x14ac:dyDescent="0.25">
      <c r="A1009" s="15" t="str">
        <v>Lewis County Senior Citizens Center, Inc.</v>
      </c>
      <c r="B1009" s="15" t="str">
        <v>OAA Title IIIB Services</v>
      </c>
      <c r="C1009" s="15" t="str">
        <v>Transportation</v>
      </c>
      <c r="D1009" s="15" t="str">
        <v>Must complete Level 1 of the SAEF</v>
      </c>
      <c r="E1009" s="15" t="str">
        <v>None</v>
      </c>
      <c r="F1009" s="15" t="str">
        <v>None</v>
      </c>
      <c r="G1009" s="15" t="str">
        <v>Lewis</v>
      </c>
      <c r="H1009" s="15" t="str">
        <v>*Required - Please Make a Selection*</v>
      </c>
      <c r="I1009" s="15" t="str">
        <v>http://www.wvseniorservices.gov/DocumentCenter/ProgramSpecificDocuments/tabid/92/Default.aspx</v>
      </c>
      <c r="U1009" s="3"/>
    </row>
    <row r="1010" spans="1:21" ht="150" x14ac:dyDescent="0.25">
      <c r="A1010" s="15" t="str">
        <v>Lewis County Senior Citizens Center, Inc.</v>
      </c>
      <c r="B1010" s="15" t="str">
        <v>OAA Title IIIC Nutrition Services</v>
      </c>
      <c r="C1010" s="15" t="str">
        <v>Nutrition - Congregate Meals</v>
      </c>
      <c r="D1010"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1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10" s="15" t="str">
        <v>None</v>
      </c>
      <c r="G1010" s="15" t="str">
        <v>Lewis</v>
      </c>
      <c r="H1010" s="15" t="str">
        <v>*Required - Please Make a Selection*</v>
      </c>
      <c r="I1010" s="15" t="str">
        <v>http://www.wvseniorservices.gov/DocumentCenter/ProgramSpecificDocuments/tabid/92/Default.aspx</v>
      </c>
      <c r="U1010" s="3"/>
    </row>
    <row r="1011" spans="1:21" ht="360" x14ac:dyDescent="0.25">
      <c r="A1011" s="15" t="str">
        <v>Lewis County Senior Citizens Center, Inc.</v>
      </c>
      <c r="B1011" s="15" t="str">
        <v>OAA Title IIIC Nutrition Services</v>
      </c>
      <c r="C1011" s="15" t="str">
        <v>Nutrition - Home Delivered Meals</v>
      </c>
      <c r="D1011"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1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11" s="15" t="str">
        <v>None</v>
      </c>
      <c r="G1011" s="15" t="str">
        <v>Lewis</v>
      </c>
      <c r="H1011" s="15" t="str">
        <v>*Required - Please Make a Selection*</v>
      </c>
      <c r="I1011" s="15" t="str">
        <v>http://www.wvseniorservices.gov/DocumentCenter/ProgramSpecificDocuments/tabid/92/Default.aspx</v>
      </c>
      <c r="U1011" s="3"/>
    </row>
    <row r="1012" spans="1:21" ht="45" x14ac:dyDescent="0.25">
      <c r="A1012" s="15" t="str">
        <v>Lewis County Senior Citizens Center, Inc.</v>
      </c>
      <c r="B1012" s="15" t="str">
        <v>OAA Title IIIC Nutrition Services</v>
      </c>
      <c r="C1012" s="15" t="str">
        <v>Nutrition - Education</v>
      </c>
      <c r="D1012" s="15" t="str">
        <v>A fully completed SAEF (the SAEF you completed for the meal service) is 
required.</v>
      </c>
      <c r="E1012" s="15" t="str">
        <v>None</v>
      </c>
      <c r="F1012" s="15" t="str">
        <v>None</v>
      </c>
      <c r="G1012" s="15" t="str">
        <v>Lewis</v>
      </c>
      <c r="H1012" s="15" t="str">
        <v>*Required - Please Make a Selection*</v>
      </c>
      <c r="I1012" s="15" t="str">
        <v>http://www.wvseniorservices.gov/DocumentCenter/ProgramSpecificDocuments/tabid/92/Default.aspx</v>
      </c>
      <c r="U1012" s="3"/>
    </row>
    <row r="1013" spans="1:21" ht="60" x14ac:dyDescent="0.25">
      <c r="A1013" s="15" t="str">
        <v>Lewis County Senior Citizens Center, Inc.</v>
      </c>
      <c r="B1013" s="15" t="str">
        <v>OAA Title IIID Evidence-Based Disease Prevention and Health Promotion Services</v>
      </c>
      <c r="C1013" s="15" t="str">
        <v>Group Physical Activity (Bingocize/Drums Alive/Tai Chi/Walk with Ease)</v>
      </c>
      <c r="D1013" s="15" t="str">
        <v>Must complete Level 1 of the SAEF</v>
      </c>
      <c r="E1013" s="15" t="str">
        <v>None</v>
      </c>
      <c r="F1013" s="15" t="str">
        <v>None</v>
      </c>
      <c r="G1013" s="15" t="str">
        <v>Lewis</v>
      </c>
      <c r="H1013" s="15" t="str">
        <v>*Required - Please Make a Selection*</v>
      </c>
      <c r="I1013" s="15" t="str">
        <v>http://www.wvseniorservices.gov/DocumentCenter/ProgramSpecificDocuments/tabid/92/Default.aspx</v>
      </c>
      <c r="U1013" s="3"/>
    </row>
    <row r="1014" spans="1:21" ht="105" x14ac:dyDescent="0.25">
      <c r="A1014" s="15" t="str">
        <v>Pendelton Senior and Family Services, Inc.</v>
      </c>
      <c r="B1014" s="15" t="str">
        <v>LIGHTHOUSE IN-HOME SERVICES (includes LIFE LIGHTHOUSE SERVICES)</v>
      </c>
      <c r="C1014" s="15" t="str">
        <v>Personal Care, Food Assistance, Chore or Homemaker Services</v>
      </c>
      <c r="D1014" s="15" t="str">
        <v>2+ ADLs via assessment</v>
      </c>
      <c r="E101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14" s="15" t="str">
        <v>Lighthouse is designed to assist those seniors who have functional needs in their homes, but whose income or assets disqualify them for Medicaid services</v>
      </c>
      <c r="G1014" s="15" t="str">
        <v>Pendelton</v>
      </c>
      <c r="H1014" s="15" t="str">
        <v>*Required - Please Make a Selection*</v>
      </c>
      <c r="I1014" s="15" t="str">
        <v>http://www.wvseniorservices.gov/HelpatHome/Lighthouse/tabid/74/Default.aspx</v>
      </c>
      <c r="U1014" s="3"/>
    </row>
    <row r="1015" spans="1:21" ht="75" x14ac:dyDescent="0.25">
      <c r="A1015" s="15" t="str">
        <v>Pendelton Senior and Family Services, Inc.</v>
      </c>
      <c r="B1015" s="15" t="str">
        <v>OAA Title IIIB Services</v>
      </c>
      <c r="C1015" s="15" t="str">
        <v>Transportation</v>
      </c>
      <c r="D1015" s="15" t="str">
        <v>Must complete Level 1 and Level 2 of the SAEF. Must indicate the need for hands on assistance with transportation on the SAEF (Question: “Does the service recipient need hands on assistance with transportation?”, Level 2) to qualify for services.</v>
      </c>
      <c r="E1015" s="15" t="str">
        <v>None</v>
      </c>
      <c r="F1015" s="15" t="str">
        <v>None</v>
      </c>
      <c r="G1015" s="15" t="str">
        <v>Pendelton</v>
      </c>
      <c r="H1015" s="15" t="str">
        <v>*Required - Please Make a Selection*</v>
      </c>
      <c r="I1015" s="15" t="str">
        <v>http://www.wvseniorservices.gov/DocumentCenter/ProgramSpecificDocuments/tabid/92/Default.aspx</v>
      </c>
      <c r="U1015" s="3"/>
    </row>
    <row r="1016" spans="1:21" ht="60" x14ac:dyDescent="0.25">
      <c r="A1016" s="15" t="str">
        <v>Pendelton Senior and Family Services, Inc.</v>
      </c>
      <c r="B1016" s="15" t="str">
        <v>OAA Title IIIB Services</v>
      </c>
      <c r="C1016" s="15" t="str">
        <v>Group Support Activities</v>
      </c>
      <c r="D1016" s="15" t="str">
        <v>A fully completed SAEF (Level 1) is required to enter the service recipient in SAMS. Group client support is entered as a group service in SAMS.</v>
      </c>
      <c r="E1016" s="15" t="str">
        <v>None</v>
      </c>
      <c r="F1016" s="15" t="str">
        <v>None</v>
      </c>
      <c r="G1016" s="15" t="str">
        <v>Pendelton</v>
      </c>
      <c r="H1016" s="15" t="str">
        <v>*Required - Please Make a Selection*</v>
      </c>
      <c r="I1016" s="15" t="str">
        <v>http://www.wvseniorservices.gov/DocumentCenter/ProgramSpecificDocuments/tabid/92/Default.aspx</v>
      </c>
      <c r="U1016" s="3"/>
    </row>
    <row r="1017" spans="1:21" ht="180" x14ac:dyDescent="0.25">
      <c r="A1017" s="15" t="str">
        <v>Pendelton Senior and Family Services, Inc.</v>
      </c>
      <c r="B1017" s="15" t="str">
        <v>OAA Title IIIB Services</v>
      </c>
      <c r="C1017" s="15" t="str">
        <v>Chore or Homemaker Services</v>
      </c>
      <c r="D1017" s="15" t="str">
        <v>Must complete Level 1, Level 2 and Level 3 of the SAEF. Must need “Much Assistance” or “Unable to Perform” on IADL question #3, Shopping and/or IADL question #4, Light Housekeeping on the SAEF to qualify for services.</v>
      </c>
      <c r="E101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17" s="15" t="str">
        <v>None</v>
      </c>
      <c r="G1017" s="15" t="str">
        <v>Pendelton</v>
      </c>
      <c r="H1017" s="15" t="str">
        <v>*Required - Please Make a Selection*</v>
      </c>
      <c r="I1017" s="15" t="str">
        <v>http://www.wvseniorservices.gov/DocumentCenter/ProgramSpecificDocuments/tabid/92/Default.aspx</v>
      </c>
      <c r="U1017" s="3"/>
    </row>
    <row r="1018" spans="1:21" ht="60" x14ac:dyDescent="0.25">
      <c r="A1018" s="15" t="str">
        <v>Pendelton Senior and Family Services, Inc.</v>
      </c>
      <c r="B1018" s="15" t="str">
        <v>OAA Title IIIB Services</v>
      </c>
      <c r="C1018" s="15" t="str">
        <v>Case Coordination/Management/Person-Centered Planning</v>
      </c>
      <c r="D1018" s="15" t="str">
        <v>None</v>
      </c>
      <c r="E1018" s="15" t="str">
        <v>None</v>
      </c>
      <c r="F1018" s="15" t="str">
        <v>None</v>
      </c>
      <c r="G1018" s="15" t="str">
        <v>Pendelton</v>
      </c>
      <c r="H1018" s="15" t="str">
        <v>*Required - Please Make a Selection*</v>
      </c>
      <c r="I1018" s="15" t="str">
        <v>http://www.wvseniorservices.gov/DocumentCenter/ProgramSpecificDocuments/tabid/92/Default.aspx</v>
      </c>
      <c r="U1018" s="3"/>
    </row>
    <row r="1019" spans="1:21" ht="60" x14ac:dyDescent="0.25">
      <c r="A1019" s="15" t="str">
        <v>Pendelton Senior and Family Services, Inc.</v>
      </c>
      <c r="B1019" s="15" t="str">
        <v>OAA Title IIIB Services</v>
      </c>
      <c r="C1019" s="15" t="str">
        <v>Information/Referral</v>
      </c>
      <c r="D1019" s="15" t="str">
        <v>None</v>
      </c>
      <c r="E1019" s="15" t="str">
        <v>None</v>
      </c>
      <c r="F1019" s="15" t="str">
        <v>None</v>
      </c>
      <c r="G1019" s="15" t="str">
        <v>Pendelton</v>
      </c>
      <c r="H1019" s="15" t="str">
        <v>*Required - Please Make a Selection*</v>
      </c>
      <c r="I1019" s="15" t="str">
        <v>http://www.wvseniorservices.gov/DocumentCenter/ProgramSpecificDocuments/tabid/92/Default.aspx</v>
      </c>
      <c r="U1019" s="3"/>
    </row>
    <row r="1020" spans="1:21" ht="60" x14ac:dyDescent="0.25">
      <c r="A1020" s="15" t="str">
        <v>Pendelton Senior and Family Services, Inc.</v>
      </c>
      <c r="B1020" s="15" t="str">
        <v>OAA Title IIIB Services</v>
      </c>
      <c r="C1020" s="15" t="str">
        <v>Legal</v>
      </c>
      <c r="D1020" s="15" t="str">
        <v>None</v>
      </c>
      <c r="E1020" s="15" t="str">
        <v>None</v>
      </c>
      <c r="F1020" s="15" t="str">
        <v>None</v>
      </c>
      <c r="G1020" s="15" t="str">
        <v>Pendelton</v>
      </c>
      <c r="H1020" s="15" t="str">
        <v>*Required - Please Make a Selection*</v>
      </c>
      <c r="I1020" s="15" t="str">
        <v>http://www.wvseniorservices.gov/DocumentCenter/ProgramSpecificDocuments/tabid/92/Default.aspx</v>
      </c>
      <c r="U1020" s="3"/>
    </row>
    <row r="1021" spans="1:21" ht="60" x14ac:dyDescent="0.25">
      <c r="A1021" s="15" t="str">
        <v>Pendelton Senior and Family Services, Inc.</v>
      </c>
      <c r="B1021" s="15" t="str">
        <v>OAA Title IIIB Services</v>
      </c>
      <c r="C1021" s="15" t="str">
        <v>Information/Referral</v>
      </c>
      <c r="D1021" s="15" t="str">
        <v>None</v>
      </c>
      <c r="E1021" s="15" t="str">
        <v>None</v>
      </c>
      <c r="F1021" s="15" t="str">
        <v>None</v>
      </c>
      <c r="G1021" s="15" t="str">
        <v>Pendelton</v>
      </c>
      <c r="H1021" s="15" t="str">
        <v>*Required - Please Make a Selection*</v>
      </c>
      <c r="I1021" s="15" t="str">
        <v>http://www.wvseniorservices.gov/DocumentCenter/ProgramSpecificDocuments/tabid/92/Default.aspx</v>
      </c>
      <c r="U1021" s="3"/>
    </row>
    <row r="1022" spans="1:21" ht="180" x14ac:dyDescent="0.25">
      <c r="A1022" s="15" t="str">
        <v>Pendelton Senior and Family Services, Inc.</v>
      </c>
      <c r="B1022" s="15" t="str">
        <v>OAA Title IIIB Services</v>
      </c>
      <c r="C1022" s="15" t="str">
        <v>Personal Care</v>
      </c>
      <c r="D1022" s="15" t="str">
        <v>Must complete Level 1, Level 2 and Level 3 of the SAEF. Must need “Much Assistance” or “Unable to Perform” in at least two (2) areas of ADLs on the SAEF to qualify for services.</v>
      </c>
      <c r="E102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22" s="15" t="str">
        <v>None</v>
      </c>
      <c r="G1022" s="15" t="str">
        <v>Pendelton</v>
      </c>
      <c r="H1022" s="15" t="str">
        <v>*Required - Please Make a Selection*</v>
      </c>
      <c r="I1022" s="15" t="str">
        <v>http://www.wvseniorservices.gov/DocumentCenter/ProgramSpecificDocuments/tabid/92/Default.aspx</v>
      </c>
      <c r="U1022" s="3"/>
    </row>
    <row r="1023" spans="1:21" ht="60" x14ac:dyDescent="0.25">
      <c r="A1023" s="15" t="str">
        <v>Pendelton Senior and Family Services, Inc.</v>
      </c>
      <c r="B1023" s="15" t="str">
        <v>OAA Title IIIB Services</v>
      </c>
      <c r="C1023" s="15" t="str">
        <v>Information/Referral</v>
      </c>
      <c r="D1023" s="15" t="str">
        <v>None</v>
      </c>
      <c r="E1023" s="15" t="str">
        <v>None</v>
      </c>
      <c r="F1023" s="15" t="str">
        <v>None</v>
      </c>
      <c r="G1023" s="15" t="str">
        <v>Pendelton</v>
      </c>
      <c r="H1023" s="15" t="str">
        <v>*Required - Please Make a Selection*</v>
      </c>
      <c r="I1023" s="15" t="str">
        <v>http://www.wvseniorservices.gov/DocumentCenter/ProgramSpecificDocuments/tabid/92/Default.aspx</v>
      </c>
      <c r="U1023" s="3"/>
    </row>
    <row r="1024" spans="1:21" ht="60" x14ac:dyDescent="0.25">
      <c r="A1024" s="15" t="str">
        <v>Pendelton Senior and Family Services, Inc.</v>
      </c>
      <c r="B1024" s="15" t="str">
        <v>OAA Title IIIB Services</v>
      </c>
      <c r="C1024" s="15" t="str">
        <v>Transportation</v>
      </c>
      <c r="D1024" s="15" t="str">
        <v>Must complete Level 1 of the SAEF</v>
      </c>
      <c r="E1024" s="15" t="str">
        <v>None</v>
      </c>
      <c r="F1024" s="15" t="str">
        <v>None</v>
      </c>
      <c r="G1024" s="15" t="str">
        <v>Pendelton</v>
      </c>
      <c r="H1024" s="15" t="str">
        <v>*Required - Please Make a Selection*</v>
      </c>
      <c r="I1024" s="15" t="str">
        <v>http://www.wvseniorservices.gov/DocumentCenter/ProgramSpecificDocuments/tabid/92/Default.aspx</v>
      </c>
      <c r="U1024" s="3"/>
    </row>
    <row r="1025" spans="1:21" ht="150" x14ac:dyDescent="0.25">
      <c r="A1025" s="15" t="str">
        <v>Pendelton Senior and Family Services, Inc.</v>
      </c>
      <c r="B1025" s="15" t="str">
        <v>OAA Title IIIC Nutrition Services</v>
      </c>
      <c r="C1025" s="15" t="str">
        <v>Nutrition - Congregate Meals</v>
      </c>
      <c r="D102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2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25" s="15" t="str">
        <v>None</v>
      </c>
      <c r="G1025" s="15" t="str">
        <v>Pendelton</v>
      </c>
      <c r="H1025" s="15" t="str">
        <v>*Required - Please Make a Selection*</v>
      </c>
      <c r="I1025" s="15" t="str">
        <v>http://www.wvseniorservices.gov/DocumentCenter/ProgramSpecificDocuments/tabid/92/Default.aspx</v>
      </c>
      <c r="U1025" s="3"/>
    </row>
    <row r="1026" spans="1:21" ht="360" x14ac:dyDescent="0.25">
      <c r="A1026" s="15" t="str">
        <v>Pendelton Senior and Family Services, Inc.</v>
      </c>
      <c r="B1026" s="15" t="str">
        <v>OAA Title IIIC Nutrition Services</v>
      </c>
      <c r="C1026" s="15" t="str">
        <v>Nutrition - Home Delivered Meals</v>
      </c>
      <c r="D102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2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26" s="15" t="str">
        <v>None</v>
      </c>
      <c r="G1026" s="15" t="str">
        <v>Pendelton</v>
      </c>
      <c r="H1026" s="15" t="str">
        <v>*Required - Please Make a Selection*</v>
      </c>
      <c r="I1026" s="15" t="str">
        <v>http://www.wvseniorservices.gov/DocumentCenter/ProgramSpecificDocuments/tabid/92/Default.aspx</v>
      </c>
      <c r="U1026" s="3"/>
    </row>
    <row r="1027" spans="1:21" ht="60" x14ac:dyDescent="0.25">
      <c r="A1027" s="15" t="str">
        <v>Pendelton Senior and Family Services, Inc.</v>
      </c>
      <c r="B1027" s="15" t="str">
        <v>OAA Title IIIC Nutrition Services</v>
      </c>
      <c r="C1027" s="15" t="str">
        <v>Nutrition - Education</v>
      </c>
      <c r="D1027" s="15" t="str">
        <v>A fully completed SAEF (the SAEF you completed for the meal service) is 
required.</v>
      </c>
      <c r="E1027" s="15" t="str">
        <v>None</v>
      </c>
      <c r="F1027" s="15" t="str">
        <v>None</v>
      </c>
      <c r="G1027" s="15" t="str">
        <v>Pendelton</v>
      </c>
      <c r="H1027" s="15" t="str">
        <v>*Required - Please Make a Selection*</v>
      </c>
      <c r="I1027" s="15" t="str">
        <v>http://www.wvseniorservices.gov/DocumentCenter/ProgramSpecificDocuments/tabid/92/Default.aspx</v>
      </c>
      <c r="U1027" s="3"/>
    </row>
    <row r="1028" spans="1:21" ht="60" x14ac:dyDescent="0.25">
      <c r="A1028" s="15" t="str">
        <v>Pendelton Senior and Family Services, Inc.</v>
      </c>
      <c r="B1028" s="15" t="str">
        <v>OAA Title IIID Evidence-Based Disease Prevention and Health Promotion Services</v>
      </c>
      <c r="C1028" s="15" t="str">
        <v>Group Physical Activity (Bingocize/Drums Alive/Tai Chi/Walk with Ease)</v>
      </c>
      <c r="D1028" s="15" t="str">
        <v>Must complete Level 1 of the SAEF</v>
      </c>
      <c r="E1028" s="15" t="str">
        <v>None</v>
      </c>
      <c r="F1028" s="15" t="str">
        <v>None</v>
      </c>
      <c r="G1028" s="15" t="str">
        <v>Pendelton</v>
      </c>
      <c r="H1028" s="15" t="str">
        <v>*Required - Please Make a Selection*</v>
      </c>
      <c r="I1028" s="15" t="str">
        <v>http://www.wvseniorservices.gov/DocumentCenter/ProgramSpecificDocuments/tabid/92/Default.aspx</v>
      </c>
      <c r="U1028" s="3"/>
    </row>
    <row r="1029" spans="1:21" ht="105" x14ac:dyDescent="0.25">
      <c r="A1029" s="15" t="str">
        <v>Preston County Senior Citizens, Inc. </v>
      </c>
      <c r="B1029" s="15" t="str">
        <v>LIGHTHOUSE IN-HOME SERVICES (includes LIFE LIGHTHOUSE SERVICES)</v>
      </c>
      <c r="C1029" s="15" t="str">
        <v>Personal Care, Food Assistance, Chore or Homemaker Services</v>
      </c>
      <c r="D1029" s="15" t="str">
        <v>2+ ADLs via assessment</v>
      </c>
      <c r="E1029"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29" s="15" t="str">
        <v>Lighthouse is designed to assist those seniors who have functional needs in their homes, but whose income or assets disqualify them for Medicaid services</v>
      </c>
      <c r="G1029" s="15" t="str">
        <v>Preston</v>
      </c>
      <c r="H1029" s="15" t="str">
        <v>*Required - Please Make a Selection*</v>
      </c>
      <c r="I1029" s="15" t="str">
        <v>http://www.wvseniorservices.gov/HelpatHome/Lighthouse/tabid/74/Default.aspx</v>
      </c>
      <c r="U1029" s="3"/>
    </row>
    <row r="1030" spans="1:21" ht="180" x14ac:dyDescent="0.25">
      <c r="A1030" s="15" t="str">
        <v>Preston County Senior Citizens, Inc. </v>
      </c>
      <c r="B1030" s="15" t="str">
        <v>OAA Title IIIB Services</v>
      </c>
      <c r="C1030" s="15" t="str">
        <v>Adult Day Care</v>
      </c>
      <c r="D1030" s="15" t="str">
        <v>Must complete Level 1, Level 2 and Level 3 of the SAEF. Must need “Much Assistance” or “Unable to Perform” in at least two (2) ADL/IADL areas on the SAEF to qualify for services.</v>
      </c>
      <c r="E103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30" s="15" t="str">
        <v>None</v>
      </c>
      <c r="G1030" s="15" t="str">
        <v>Preston</v>
      </c>
      <c r="H1030" s="15" t="str">
        <v>*Required - Please Make a Selection*</v>
      </c>
      <c r="I1030" s="15" t="str">
        <v>http://www.wvseniorservices.gov/DocumentCenter/ProgramSpecificDocuments/tabid/92/Default.aspx</v>
      </c>
      <c r="U1030" s="3"/>
    </row>
    <row r="1031" spans="1:21" ht="75" x14ac:dyDescent="0.25">
      <c r="A1031" s="15" t="str">
        <v>Preston County Senior Citizens, Inc. </v>
      </c>
      <c r="B1031" s="15" t="str">
        <v>OAA Title IIIB Services</v>
      </c>
      <c r="C1031" s="15" t="str">
        <v>Transportation</v>
      </c>
      <c r="D1031" s="15" t="str">
        <v>Must complete Level 1 and Level 2 of the SAEF. Must indicate the need for hands on assistance with transportation on the SAEF (Question: “Does the service recipient need hands on assistance with transportation?”, Level 2) to qualify for services.</v>
      </c>
      <c r="E1031" s="15" t="str">
        <v>None</v>
      </c>
      <c r="F1031" s="15" t="str">
        <v>None</v>
      </c>
      <c r="G1031" s="15" t="str">
        <v>Preston</v>
      </c>
      <c r="H1031" s="15" t="str">
        <v>*Required - Please Make a Selection*</v>
      </c>
      <c r="I1031" s="15" t="str">
        <v>http://www.wvseniorservices.gov/DocumentCenter/ProgramSpecificDocuments/tabid/92/Default.aspx</v>
      </c>
      <c r="U1031" s="3"/>
    </row>
    <row r="1032" spans="1:21" ht="45" x14ac:dyDescent="0.25">
      <c r="A1032" s="15" t="str">
        <v>Preston County Senior Citizens, Inc. </v>
      </c>
      <c r="B1032" s="15" t="str">
        <v>OAA Title IIIB Services</v>
      </c>
      <c r="C1032" s="15" t="str">
        <v>Group Support Activities</v>
      </c>
      <c r="D1032" s="15" t="str">
        <v>A fully completed SAEF (Level 1) is required to enter the service recipient in SAMS. Group client support is entered as a group service in SAMS.</v>
      </c>
      <c r="E1032" s="15" t="str">
        <v>None</v>
      </c>
      <c r="F1032" s="15" t="str">
        <v>None</v>
      </c>
      <c r="G1032" s="15" t="str">
        <v>Preston</v>
      </c>
      <c r="H1032" s="15" t="str">
        <v>*Required - Please Make a Selection*</v>
      </c>
      <c r="I1032" s="15" t="str">
        <v>http://www.wvseniorservices.gov/DocumentCenter/ProgramSpecificDocuments/tabid/92/Default.aspx</v>
      </c>
      <c r="U1032" s="3"/>
    </row>
    <row r="1033" spans="1:21" ht="180" x14ac:dyDescent="0.25">
      <c r="A1033" s="15" t="str">
        <v>Preston County Senior Citizens, Inc. </v>
      </c>
      <c r="B1033" s="15" t="str">
        <v>OAA Title IIIB Services</v>
      </c>
      <c r="C1033" s="15" t="str">
        <v>Chore or Homemaker Services</v>
      </c>
      <c r="D1033" s="15" t="str">
        <v>Must complete Level 1, Level 2 and Level 3 of the SAEF. Must need “Much Assistance” or “Unable to Perform” on IADL question #3, Shopping and/or IADL question #4, Light Housekeeping on the SAEF to qualify for services.</v>
      </c>
      <c r="E103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33" s="15" t="str">
        <v>None</v>
      </c>
      <c r="G1033" s="15" t="str">
        <v>Preston</v>
      </c>
      <c r="H1033" s="15" t="str">
        <v>*Required - Please Make a Selection*</v>
      </c>
      <c r="I1033" s="15" t="str">
        <v>http://www.wvseniorservices.gov/DocumentCenter/ProgramSpecificDocuments/tabid/92/Default.aspx</v>
      </c>
      <c r="U1033" s="3"/>
    </row>
    <row r="1034" spans="1:21" ht="45" x14ac:dyDescent="0.25">
      <c r="A1034" s="15" t="str">
        <v>Preston County Senior Citizens, Inc. </v>
      </c>
      <c r="B1034" s="15" t="str">
        <v>OAA Title IIIB Services</v>
      </c>
      <c r="C1034" s="15" t="str">
        <v>Case Coordination/Management/Person-Centered Planning</v>
      </c>
      <c r="D1034" s="15" t="str">
        <v>None</v>
      </c>
      <c r="E1034" s="15" t="str">
        <v>None</v>
      </c>
      <c r="F1034" s="15" t="str">
        <v>None</v>
      </c>
      <c r="G1034" s="15" t="str">
        <v>Preston</v>
      </c>
      <c r="H1034" s="15" t="str">
        <v>*Required - Please Make a Selection*</v>
      </c>
      <c r="I1034" s="15" t="str">
        <v>http://www.wvseniorservices.gov/DocumentCenter/ProgramSpecificDocuments/tabid/92/Default.aspx</v>
      </c>
      <c r="U1034" s="3"/>
    </row>
    <row r="1035" spans="1:21" ht="45" x14ac:dyDescent="0.25">
      <c r="A1035" s="15" t="str">
        <v>Preston County Senior Citizens, Inc. </v>
      </c>
      <c r="B1035" s="15" t="str">
        <v>OAA Title IIIB Services</v>
      </c>
      <c r="C1035" s="15" t="str">
        <v>Information/Referral</v>
      </c>
      <c r="D1035" s="15" t="str">
        <v>None</v>
      </c>
      <c r="E1035" s="15" t="str">
        <v>None</v>
      </c>
      <c r="F1035" s="15" t="str">
        <v>None</v>
      </c>
      <c r="G1035" s="15" t="str">
        <v>Preston</v>
      </c>
      <c r="H1035" s="15" t="str">
        <v>*Required - Please Make a Selection*</v>
      </c>
      <c r="I1035" s="15" t="str">
        <v>http://www.wvseniorservices.gov/DocumentCenter/ProgramSpecificDocuments/tabid/92/Default.aspx</v>
      </c>
      <c r="U1035" s="3"/>
    </row>
    <row r="1036" spans="1:21" ht="45" x14ac:dyDescent="0.25">
      <c r="A1036" s="15" t="str">
        <v>Preston County Senior Citizens, Inc. </v>
      </c>
      <c r="B1036" s="15" t="str">
        <v>OAA Title IIIB Services</v>
      </c>
      <c r="C1036" s="15" t="str">
        <v>Legal</v>
      </c>
      <c r="D1036" s="15" t="str">
        <v>None</v>
      </c>
      <c r="E1036" s="15" t="str">
        <v>None</v>
      </c>
      <c r="F1036" s="15" t="str">
        <v>None</v>
      </c>
      <c r="G1036" s="15" t="str">
        <v>Preston</v>
      </c>
      <c r="H1036" s="15" t="str">
        <v>*Required - Please Make a Selection*</v>
      </c>
      <c r="I1036" s="15" t="str">
        <v>http://www.wvseniorservices.gov/DocumentCenter/ProgramSpecificDocuments/tabid/92/Default.aspx</v>
      </c>
      <c r="U1036" s="3"/>
    </row>
    <row r="1037" spans="1:21" ht="45" x14ac:dyDescent="0.25">
      <c r="A1037" s="15" t="str">
        <v>Preston County Senior Citizens, Inc. </v>
      </c>
      <c r="B1037" s="15" t="str">
        <v>OAA Title IIIB Services</v>
      </c>
      <c r="C1037" s="15" t="str">
        <v>Information/Referral</v>
      </c>
      <c r="D1037" s="15" t="str">
        <v>None</v>
      </c>
      <c r="E1037" s="15" t="str">
        <v>None</v>
      </c>
      <c r="F1037" s="15" t="str">
        <v>None</v>
      </c>
      <c r="G1037" s="15" t="str">
        <v>Preston</v>
      </c>
      <c r="H1037" s="15" t="str">
        <v>*Required - Please Make a Selection*</v>
      </c>
      <c r="I1037" s="15" t="str">
        <v>http://www.wvseniorservices.gov/DocumentCenter/ProgramSpecificDocuments/tabid/92/Default.aspx</v>
      </c>
      <c r="U1037" s="3"/>
    </row>
    <row r="1038" spans="1:21" ht="180" x14ac:dyDescent="0.25">
      <c r="A1038" s="15" t="str">
        <v>Preston County Senior Citizens, Inc. </v>
      </c>
      <c r="B1038" s="15" t="str">
        <v>OAA Title IIIB Services</v>
      </c>
      <c r="C1038" s="15" t="str">
        <v>Personal Care</v>
      </c>
      <c r="D1038" s="15" t="str">
        <v>Must complete Level 1, Level 2 and Level 3 of the SAEF. Must need “Much Assistance” or “Unable to Perform” in at least two (2) areas of ADLs on the SAEF to qualify for services.</v>
      </c>
      <c r="E103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38" s="15" t="str">
        <v>None</v>
      </c>
      <c r="G1038" s="15" t="str">
        <v>Preston</v>
      </c>
      <c r="H1038" s="15" t="str">
        <v>*Required - Please Make a Selection*</v>
      </c>
      <c r="I1038" s="15" t="str">
        <v>http://www.wvseniorservices.gov/DocumentCenter/ProgramSpecificDocuments/tabid/92/Default.aspx</v>
      </c>
      <c r="U1038" s="3"/>
    </row>
    <row r="1039" spans="1:21" ht="45" x14ac:dyDescent="0.25">
      <c r="A1039" s="15" t="str">
        <v>Preston County Senior Citizens, Inc. </v>
      </c>
      <c r="B1039" s="15" t="str">
        <v>OAA Title IIIB Services</v>
      </c>
      <c r="C1039" s="15" t="str">
        <v>Information/Referral</v>
      </c>
      <c r="D1039" s="15" t="str">
        <v>None</v>
      </c>
      <c r="E1039" s="15" t="str">
        <v>None</v>
      </c>
      <c r="F1039" s="15" t="str">
        <v>None</v>
      </c>
      <c r="G1039" s="15" t="str">
        <v>Preston</v>
      </c>
      <c r="H1039" s="15" t="str">
        <v>*Required - Please Make a Selection*</v>
      </c>
      <c r="I1039" s="15" t="str">
        <v>http://www.wvseniorservices.gov/DocumentCenter/ProgramSpecificDocuments/tabid/92/Default.aspx</v>
      </c>
      <c r="U1039" s="3"/>
    </row>
    <row r="1040" spans="1:21" ht="45" x14ac:dyDescent="0.25">
      <c r="A1040" s="15" t="str">
        <v>Preston County Senior Citizens, Inc. </v>
      </c>
      <c r="B1040" s="15" t="str">
        <v>OAA Title IIIB Services</v>
      </c>
      <c r="C1040" s="15" t="str">
        <v>Transportation</v>
      </c>
      <c r="D1040" s="15" t="str">
        <v>Must complete Level 1 of the SAEF</v>
      </c>
      <c r="E1040" s="15" t="str">
        <v>None</v>
      </c>
      <c r="F1040" s="15" t="str">
        <v>None</v>
      </c>
      <c r="G1040" s="15" t="str">
        <v>Preston</v>
      </c>
      <c r="H1040" s="15" t="str">
        <v>*Required - Please Make a Selection*</v>
      </c>
      <c r="I1040" s="15" t="str">
        <v>http://www.wvseniorservices.gov/DocumentCenter/ProgramSpecificDocuments/tabid/92/Default.aspx</v>
      </c>
      <c r="U1040" s="3"/>
    </row>
    <row r="1041" spans="1:21" ht="150" x14ac:dyDescent="0.25">
      <c r="A1041" s="15" t="str">
        <v>Preston County Senior Citizens, Inc. </v>
      </c>
      <c r="B1041" s="15" t="str">
        <v>OAA Title IIIC Nutrition Services</v>
      </c>
      <c r="C1041" s="15" t="str">
        <v>Nutrition - Congregate Meals</v>
      </c>
      <c r="D104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4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41" s="15" t="str">
        <v>None</v>
      </c>
      <c r="G1041" s="15" t="str">
        <v>Preston</v>
      </c>
      <c r="H1041" s="15" t="str">
        <v>*Required - Please Make a Selection*</v>
      </c>
      <c r="I1041" s="15" t="str">
        <v>http://www.wvseniorservices.gov/DocumentCenter/ProgramSpecificDocuments/tabid/92/Default.aspx</v>
      </c>
      <c r="U1041" s="3"/>
    </row>
    <row r="1042" spans="1:21" ht="360" x14ac:dyDescent="0.25">
      <c r="A1042" s="15" t="str">
        <v>Preston County Senior Citizens, Inc. </v>
      </c>
      <c r="B1042" s="15" t="str">
        <v>OAA Title IIIC Nutrition Services</v>
      </c>
      <c r="C1042" s="15" t="str">
        <v>Nutrition - Home Delivered Meals</v>
      </c>
      <c r="D104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4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42" s="15" t="str">
        <v>None</v>
      </c>
      <c r="G1042" s="15" t="str">
        <v>Preston</v>
      </c>
      <c r="H1042" s="15" t="str">
        <v>*Required - Please Make a Selection*</v>
      </c>
      <c r="I1042" s="15" t="str">
        <v>http://www.wvseniorservices.gov/DocumentCenter/ProgramSpecificDocuments/tabid/92/Default.aspx</v>
      </c>
      <c r="U1042" s="3"/>
    </row>
    <row r="1043" spans="1:21" ht="45" x14ac:dyDescent="0.25">
      <c r="A1043" s="15" t="str">
        <v>Preston County Senior Citizens, Inc. </v>
      </c>
      <c r="B1043" s="15" t="str">
        <v>OAA Title IIIC Nutrition Services</v>
      </c>
      <c r="C1043" s="15" t="str">
        <v>Nutrition - Education</v>
      </c>
      <c r="D1043" s="15" t="str">
        <v>A fully completed SAEF (the SAEF you completed for the meal service) is 
required.</v>
      </c>
      <c r="E1043" s="15" t="str">
        <v>None</v>
      </c>
      <c r="F1043" s="15" t="str">
        <v>None</v>
      </c>
      <c r="G1043" s="15" t="str">
        <v>Preston</v>
      </c>
      <c r="H1043" s="15" t="str">
        <v>*Required - Please Make a Selection*</v>
      </c>
      <c r="I1043" s="15" t="str">
        <v>http://www.wvseniorservices.gov/DocumentCenter/ProgramSpecificDocuments/tabid/92/Default.aspx</v>
      </c>
      <c r="U1043" s="3"/>
    </row>
    <row r="1044" spans="1:21" ht="60" x14ac:dyDescent="0.25">
      <c r="A1044" s="15" t="str">
        <v>Preston County Senior Citizens, Inc. </v>
      </c>
      <c r="B1044" s="15" t="str">
        <v>OAA Title IIID Evidence-Based Disease Prevention and Health Promotion Services</v>
      </c>
      <c r="C1044" s="15" t="str">
        <v>Group Physical Activity (Bingocize/Drums Alive/Tai Chi/Walk with Ease)</v>
      </c>
      <c r="D1044" s="15" t="str">
        <v>Must complete Level 1 of the SAEF</v>
      </c>
      <c r="E1044" s="15" t="str">
        <v>None</v>
      </c>
      <c r="F1044" s="15" t="str">
        <v>None</v>
      </c>
      <c r="G1044" s="15" t="str">
        <v>Preston</v>
      </c>
      <c r="H1044" s="15" t="str">
        <v>*Required - Please Make a Selection*</v>
      </c>
      <c r="I1044" s="15" t="str">
        <v>http://www.wvseniorservices.gov/DocumentCenter/ProgramSpecificDocuments/tabid/92/Default.aspx</v>
      </c>
      <c r="U1044" s="3"/>
    </row>
    <row r="1045" spans="1:21" ht="105" x14ac:dyDescent="0.25">
      <c r="A1045" s="15" t="str">
        <v>Senior Life Services of Morgan County</v>
      </c>
      <c r="B1045" s="15" t="str">
        <v>LIGHTHOUSE IN-HOME SERVICES (includes LIFE LIGHTHOUSE SERVICES)</v>
      </c>
      <c r="C1045" s="15" t="str">
        <v>Personal Care, Food Assistance, Chore or Homemaker Services</v>
      </c>
      <c r="D1045" s="15" t="str">
        <v>2+ ADLs via assessment</v>
      </c>
      <c r="E104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45" s="15" t="str">
        <v>Lighthouse is designed to assist those seniors who have functional needs in their homes, but whose income or assets disqualify them for Medicaid services</v>
      </c>
      <c r="G1045" s="15" t="str">
        <v>Morgan</v>
      </c>
      <c r="H1045" s="15" t="str">
        <v>*Required - Please Make a Selection*</v>
      </c>
      <c r="I1045" s="15" t="str">
        <v>http://www.wvseniorservices.gov/HelpatHome/Lighthouse/tabid/74/Default.aspx</v>
      </c>
      <c r="U1045" s="3"/>
    </row>
    <row r="1046" spans="1:21" ht="75" x14ac:dyDescent="0.25">
      <c r="A1046" s="15" t="str">
        <v>Senior Life Services of Morgan County</v>
      </c>
      <c r="B1046" s="15" t="str">
        <v>OAA Title IIIB Services</v>
      </c>
      <c r="C1046" s="15" t="str">
        <v>Transportation</v>
      </c>
      <c r="D1046" s="15" t="str">
        <v>Must complete Level 1 and Level 2 of the SAEF. Must indicate the need for hands on assistance with transportation on the SAEF (Question: “Does the service recipient need hands on assistance with transportation?”, Level 2) to qualify for services.</v>
      </c>
      <c r="E1046" s="15" t="str">
        <v>None</v>
      </c>
      <c r="F1046" s="15" t="str">
        <v>None</v>
      </c>
      <c r="G1046" s="15" t="str">
        <v>Morgan</v>
      </c>
      <c r="H1046" s="15" t="str">
        <v>*Required - Please Make a Selection*</v>
      </c>
      <c r="I1046" s="15" t="str">
        <v>http://www.wvseniorservices.gov/DocumentCenter/ProgramSpecificDocuments/tabid/92/Default.aspx</v>
      </c>
      <c r="U1046" s="3"/>
    </row>
    <row r="1047" spans="1:21" ht="45" x14ac:dyDescent="0.25">
      <c r="A1047" s="15" t="str">
        <v>Senior Life Services of Morgan County</v>
      </c>
      <c r="B1047" s="15" t="str">
        <v>OAA Title IIIB Services</v>
      </c>
      <c r="C1047" s="15" t="str">
        <v>Group Support Activities</v>
      </c>
      <c r="D1047" s="15" t="str">
        <v>A fully completed SAEF (Level 1) is required to enter the service recipient in SAMS. Group client support is entered as a group service in SAMS.</v>
      </c>
      <c r="E1047" s="15" t="str">
        <v>None</v>
      </c>
      <c r="F1047" s="15" t="str">
        <v>None</v>
      </c>
      <c r="G1047" s="15" t="str">
        <v>Morgan</v>
      </c>
      <c r="H1047" s="15" t="str">
        <v>*Required - Please Make a Selection*</v>
      </c>
      <c r="I1047" s="15" t="str">
        <v>http://www.wvseniorservices.gov/DocumentCenter/ProgramSpecificDocuments/tabid/92/Default.aspx</v>
      </c>
      <c r="U1047" s="3"/>
    </row>
    <row r="1048" spans="1:21" ht="180" x14ac:dyDescent="0.25">
      <c r="A1048" s="15" t="str">
        <v>Senior Life Services of Morgan County</v>
      </c>
      <c r="B1048" s="15" t="str">
        <v>OAA Title IIIB Services</v>
      </c>
      <c r="C1048" s="15" t="str">
        <v>Chore or Homemaker Services</v>
      </c>
      <c r="D1048" s="15" t="str">
        <v>Must complete Level 1, Level 2 and Level 3 of the SAEF. Must need “Much Assistance” or “Unable to Perform” on IADL question #3, Shopping and/or IADL question #4, Light Housekeeping on the SAEF to qualify for services.</v>
      </c>
      <c r="E104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48" s="15" t="str">
        <v>None</v>
      </c>
      <c r="G1048" s="15" t="str">
        <v>Morgan</v>
      </c>
      <c r="H1048" s="15" t="str">
        <v>*Required - Please Make a Selection*</v>
      </c>
      <c r="I1048" s="15" t="str">
        <v>http://www.wvseniorservices.gov/DocumentCenter/ProgramSpecificDocuments/tabid/92/Default.aspx</v>
      </c>
      <c r="U1048" s="3"/>
    </row>
    <row r="1049" spans="1:21" ht="45" x14ac:dyDescent="0.25">
      <c r="A1049" s="15" t="str">
        <v>Senior Life Services of Morgan County</v>
      </c>
      <c r="B1049" s="15" t="str">
        <v>OAA Title IIIB Services</v>
      </c>
      <c r="C1049" s="15" t="str">
        <v>Case Coordination/Management/Person-Centered Planning</v>
      </c>
      <c r="D1049" s="15" t="str">
        <v>None</v>
      </c>
      <c r="E1049" s="15" t="str">
        <v>None</v>
      </c>
      <c r="F1049" s="15" t="str">
        <v>None</v>
      </c>
      <c r="G1049" s="15" t="str">
        <v>Morgan</v>
      </c>
      <c r="H1049" s="15" t="str">
        <v>*Required - Please Make a Selection*</v>
      </c>
      <c r="I1049" s="15" t="str">
        <v>http://www.wvseniorservices.gov/DocumentCenter/ProgramSpecificDocuments/tabid/92/Default.aspx</v>
      </c>
      <c r="U1049" s="3"/>
    </row>
    <row r="1050" spans="1:21" ht="45" x14ac:dyDescent="0.25">
      <c r="A1050" s="15" t="str">
        <v>Senior Life Services of Morgan County</v>
      </c>
      <c r="B1050" s="15" t="str">
        <v>OAA Title IIIB Services</v>
      </c>
      <c r="C1050" s="15" t="str">
        <v>Information/Referral</v>
      </c>
      <c r="D1050" s="15" t="str">
        <v>None</v>
      </c>
      <c r="E1050" s="15" t="str">
        <v>None</v>
      </c>
      <c r="F1050" s="15" t="str">
        <v>None</v>
      </c>
      <c r="G1050" s="15" t="str">
        <v>Morgan</v>
      </c>
      <c r="H1050" s="15" t="str">
        <v>*Required - Please Make a Selection*</v>
      </c>
      <c r="I1050" s="15" t="str">
        <v>http://www.wvseniorservices.gov/DocumentCenter/ProgramSpecificDocuments/tabid/92/Default.aspx</v>
      </c>
      <c r="U1050" s="3"/>
    </row>
    <row r="1051" spans="1:21" ht="45" x14ac:dyDescent="0.25">
      <c r="A1051" s="15" t="str">
        <v>Senior Life Services of Morgan County</v>
      </c>
      <c r="B1051" s="15" t="str">
        <v>OAA Title IIIB Services</v>
      </c>
      <c r="C1051" s="15" t="str">
        <v>Legal</v>
      </c>
      <c r="D1051" s="15" t="str">
        <v>None</v>
      </c>
      <c r="E1051" s="15" t="str">
        <v>None</v>
      </c>
      <c r="F1051" s="15" t="str">
        <v>None</v>
      </c>
      <c r="G1051" s="15" t="str">
        <v>Morgan</v>
      </c>
      <c r="H1051" s="15" t="str">
        <v>*Required - Please Make a Selection*</v>
      </c>
      <c r="I1051" s="15" t="str">
        <v>http://www.wvseniorservices.gov/DocumentCenter/ProgramSpecificDocuments/tabid/92/Default.aspx</v>
      </c>
      <c r="U1051" s="3"/>
    </row>
    <row r="1052" spans="1:21" ht="45" x14ac:dyDescent="0.25">
      <c r="A1052" s="15" t="str">
        <v>Senior Life Services of Morgan County</v>
      </c>
      <c r="B1052" s="15" t="str">
        <v>OAA Title IIIB Services</v>
      </c>
      <c r="C1052" s="15" t="str">
        <v>Information/Referral</v>
      </c>
      <c r="D1052" s="15" t="str">
        <v>None</v>
      </c>
      <c r="E1052" s="15" t="str">
        <v>None</v>
      </c>
      <c r="F1052" s="15" t="str">
        <v>None</v>
      </c>
      <c r="G1052" s="15" t="str">
        <v>Morgan</v>
      </c>
      <c r="H1052" s="15" t="str">
        <v>*Required - Please Make a Selection*</v>
      </c>
      <c r="I1052" s="15" t="str">
        <v>http://www.wvseniorservices.gov/DocumentCenter/ProgramSpecificDocuments/tabid/92/Default.aspx</v>
      </c>
      <c r="U1052" s="3"/>
    </row>
    <row r="1053" spans="1:21" ht="180" x14ac:dyDescent="0.25">
      <c r="A1053" s="15" t="str">
        <v>Senior Life Services of Morgan County</v>
      </c>
      <c r="B1053" s="15" t="str">
        <v>OAA Title IIIB Services</v>
      </c>
      <c r="C1053" s="15" t="str">
        <v>Personal Care</v>
      </c>
      <c r="D1053" s="15" t="str">
        <v>Must complete Level 1, Level 2 and Level 3 of the SAEF. Must need “Much Assistance” or “Unable to Perform” in at least two (2) areas of ADLs on the SAEF to qualify for services.</v>
      </c>
      <c r="E105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53" s="15" t="str">
        <v>None</v>
      </c>
      <c r="G1053" s="15" t="str">
        <v>Morgan</v>
      </c>
      <c r="H1053" s="15" t="str">
        <v>*Required - Please Make a Selection*</v>
      </c>
      <c r="I1053" s="15" t="str">
        <v>http://www.wvseniorservices.gov/DocumentCenter/ProgramSpecificDocuments/tabid/92/Default.aspx</v>
      </c>
      <c r="U1053" s="3"/>
    </row>
    <row r="1054" spans="1:21" ht="45" x14ac:dyDescent="0.25">
      <c r="A1054" s="15" t="str">
        <v>Senior Life Services of Morgan County</v>
      </c>
      <c r="B1054" s="15" t="str">
        <v>OAA Title IIIB Services</v>
      </c>
      <c r="C1054" s="15" t="str">
        <v>Information/Referral</v>
      </c>
      <c r="D1054" s="15" t="str">
        <v>None</v>
      </c>
      <c r="E1054" s="15" t="str">
        <v>None</v>
      </c>
      <c r="F1054" s="15" t="str">
        <v>None</v>
      </c>
      <c r="G1054" s="15" t="str">
        <v>Morgan</v>
      </c>
      <c r="H1054" s="15" t="str">
        <v>*Required - Please Make a Selection*</v>
      </c>
      <c r="I1054" s="15" t="str">
        <v>http://www.wvseniorservices.gov/DocumentCenter/ProgramSpecificDocuments/tabid/92/Default.aspx</v>
      </c>
      <c r="U1054" s="3"/>
    </row>
    <row r="1055" spans="1:21" ht="45" x14ac:dyDescent="0.25">
      <c r="A1055" s="15" t="str">
        <v>Senior Life Services of Morgan County</v>
      </c>
      <c r="B1055" s="15" t="str">
        <v>OAA Title IIIB Services</v>
      </c>
      <c r="C1055" s="15" t="str">
        <v>Transportation</v>
      </c>
      <c r="D1055" s="15" t="str">
        <v>Must complete Level 1 of the SAEF</v>
      </c>
      <c r="E1055" s="15" t="str">
        <v>None</v>
      </c>
      <c r="F1055" s="15" t="str">
        <v>None</v>
      </c>
      <c r="G1055" s="15" t="str">
        <v>Morgan</v>
      </c>
      <c r="H1055" s="15" t="str">
        <v>*Required - Please Make a Selection*</v>
      </c>
      <c r="I1055" s="15" t="str">
        <v>http://www.wvseniorservices.gov/DocumentCenter/ProgramSpecificDocuments/tabid/92/Default.aspx</v>
      </c>
      <c r="U1055" s="3"/>
    </row>
    <row r="1056" spans="1:21" ht="150" x14ac:dyDescent="0.25">
      <c r="A1056" s="15" t="str">
        <v>Senior Life Services of Morgan County</v>
      </c>
      <c r="B1056" s="15" t="str">
        <v>OAA Title IIIC Nutrition Services</v>
      </c>
      <c r="C1056" s="15" t="str">
        <v>Nutrition - Congregate Meals</v>
      </c>
      <c r="D1056"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5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56" s="15" t="str">
        <v>None</v>
      </c>
      <c r="G1056" s="15" t="str">
        <v>Morgan</v>
      </c>
      <c r="H1056" s="15" t="str">
        <v>*Required - Please Make a Selection*</v>
      </c>
      <c r="I1056" s="15" t="str">
        <v>http://www.wvseniorservices.gov/DocumentCenter/ProgramSpecificDocuments/tabid/92/Default.aspx</v>
      </c>
      <c r="U1056" s="3"/>
    </row>
    <row r="1057" spans="1:21" ht="360" x14ac:dyDescent="0.25">
      <c r="A1057" s="15" t="str">
        <v>Senior Life Services of Morgan County</v>
      </c>
      <c r="B1057" s="15" t="str">
        <v>OAA Title IIIC Nutrition Services</v>
      </c>
      <c r="C1057" s="15" t="str">
        <v>Nutrition - Home Delivered Meals</v>
      </c>
      <c r="D1057"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57"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57" s="15" t="str">
        <v>None</v>
      </c>
      <c r="G1057" s="15" t="str">
        <v>Morgan</v>
      </c>
      <c r="H1057" s="15" t="str">
        <v>*Required - Please Make a Selection*</v>
      </c>
      <c r="I1057" s="15" t="str">
        <v>http://www.wvseniorservices.gov/DocumentCenter/ProgramSpecificDocuments/tabid/92/Default.aspx</v>
      </c>
      <c r="U1057" s="3"/>
    </row>
    <row r="1058" spans="1:21" ht="45" x14ac:dyDescent="0.25">
      <c r="A1058" s="15" t="str">
        <v>Senior Life Services of Morgan County</v>
      </c>
      <c r="B1058" s="15" t="str">
        <v>OAA Title IIIC Nutrition Services</v>
      </c>
      <c r="C1058" s="15" t="str">
        <v>Nutrition - Education</v>
      </c>
      <c r="D1058" s="15" t="str">
        <v>A fully completed SAEF (the SAEF you completed for the meal service) is 
required.</v>
      </c>
      <c r="E1058" s="15" t="str">
        <v>None</v>
      </c>
      <c r="F1058" s="15" t="str">
        <v>None</v>
      </c>
      <c r="G1058" s="15" t="str">
        <v>Morgan</v>
      </c>
      <c r="H1058" s="15" t="str">
        <v>*Required - Please Make a Selection*</v>
      </c>
      <c r="I1058" s="15" t="str">
        <v>http://www.wvseniorservices.gov/DocumentCenter/ProgramSpecificDocuments/tabid/92/Default.aspx</v>
      </c>
      <c r="U1058" s="3"/>
    </row>
    <row r="1059" spans="1:21" ht="60" x14ac:dyDescent="0.25">
      <c r="A1059" s="15" t="str">
        <v>Senior Life Services of Morgan County</v>
      </c>
      <c r="B1059" s="15" t="str">
        <v>OAA Title IIID Evidence-Based Disease Prevention and Health Promotion Services</v>
      </c>
      <c r="C1059" s="15" t="str">
        <v>Group Physical Activity (Bingocize/Drums Alive/Tai Chi/Walk with Ease)</v>
      </c>
      <c r="D1059" s="15" t="str">
        <v>Must complete Level 1 of the SAEF</v>
      </c>
      <c r="E1059" s="15" t="str">
        <v>None</v>
      </c>
      <c r="F1059" s="15" t="str">
        <v>None</v>
      </c>
      <c r="G1059" s="15" t="str">
        <v>Morgan</v>
      </c>
      <c r="H1059" s="15" t="str">
        <v>*Required - Please Make a Selection*</v>
      </c>
      <c r="I1059" s="15" t="str">
        <v>http://www.wvseniorservices.gov/DocumentCenter/ProgramSpecificDocuments/tabid/92/Default.aspx</v>
      </c>
      <c r="U1059" s="3"/>
    </row>
    <row r="1060" spans="1:21" ht="105" x14ac:dyDescent="0.25">
      <c r="A1060" s="15" t="str">
        <v>Taylor County Senior Citizens, Inc.</v>
      </c>
      <c r="B1060" s="15" t="str">
        <v>LIGHTHOUSE IN-HOME SERVICES (includes LIFE LIGHTHOUSE SERVICES)</v>
      </c>
      <c r="C1060" s="15" t="str">
        <v>Personal Care, Food Assistance, Chore or Homemaker Services</v>
      </c>
      <c r="D1060" s="15" t="str">
        <v>2+ ADLs via assessment</v>
      </c>
      <c r="E1060"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60" s="15" t="str">
        <v>Lighthouse is designed to assist those seniors who have functional needs in their homes, but whose income or assets disqualify them for Medicaid services</v>
      </c>
      <c r="G1060" s="15" t="str">
        <v>Taylor</v>
      </c>
      <c r="H1060" s="15" t="str">
        <v>*Required - Please Make a Selection*</v>
      </c>
      <c r="I1060" s="15" t="str">
        <v>http://www.wvseniorservices.gov/HelpatHome/Lighthouse/tabid/74/Default.aspx</v>
      </c>
      <c r="U1060" s="3"/>
    </row>
    <row r="1061" spans="1:21" ht="75" x14ac:dyDescent="0.25">
      <c r="A1061" s="15" t="str">
        <v>Taylor County Senior Citizens, Inc.</v>
      </c>
      <c r="B1061" s="15" t="str">
        <v>OAA Title IIIB Services</v>
      </c>
      <c r="C1061" s="15" t="str">
        <v>Transportation</v>
      </c>
      <c r="D1061" s="15" t="str">
        <v>Must complete Level 1 and Level 2 of the SAEF. Must indicate the need for hands on assistance with transportation on the SAEF (Question: “Does the service recipient need hands on assistance with transportation?”, Level 2) to qualify for services.</v>
      </c>
      <c r="E1061" s="15" t="str">
        <v>None</v>
      </c>
      <c r="F1061" s="15" t="str">
        <v>None</v>
      </c>
      <c r="G1061" s="15" t="str">
        <v>Taylor</v>
      </c>
      <c r="H1061" s="15" t="str">
        <v>*Required - Please Make a Selection*</v>
      </c>
      <c r="I1061" s="15" t="str">
        <v>http://www.wvseniorservices.gov/DocumentCenter/ProgramSpecificDocuments/tabid/92/Default.aspx</v>
      </c>
      <c r="U1061" s="3"/>
    </row>
    <row r="1062" spans="1:21" ht="45" x14ac:dyDescent="0.25">
      <c r="A1062" s="15" t="str">
        <v>Taylor County Senior Citizens, Inc.</v>
      </c>
      <c r="B1062" s="15" t="str">
        <v>OAA Title IIIB Services</v>
      </c>
      <c r="C1062" s="15" t="str">
        <v>Group Support Activities</v>
      </c>
      <c r="D1062" s="15" t="str">
        <v>A fully completed SAEF (Level 1) is required to enter the service recipient in SAMS. Group client support is entered as a group service in SAMS.</v>
      </c>
      <c r="E1062" s="15" t="str">
        <v>None</v>
      </c>
      <c r="F1062" s="15" t="str">
        <v>None</v>
      </c>
      <c r="G1062" s="15" t="str">
        <v>Taylor</v>
      </c>
      <c r="H1062" s="15" t="str">
        <v>*Required - Please Make a Selection*</v>
      </c>
      <c r="I1062" s="15" t="str">
        <v>http://www.wvseniorservices.gov/DocumentCenter/ProgramSpecificDocuments/tabid/92/Default.aspx</v>
      </c>
      <c r="U1062" s="3"/>
    </row>
    <row r="1063" spans="1:21" ht="180" x14ac:dyDescent="0.25">
      <c r="A1063" s="15" t="str">
        <v>Taylor County Senior Citizens, Inc.</v>
      </c>
      <c r="B1063" s="15" t="str">
        <v>OAA Title IIIB Services</v>
      </c>
      <c r="C1063" s="15" t="str">
        <v>Chore or Homemaker Services</v>
      </c>
      <c r="D1063" s="15" t="str">
        <v>Must complete Level 1, Level 2 and Level 3 of the SAEF. Must need “Much Assistance” or “Unable to Perform” on IADL question #3, Shopping and/or IADL question #4, Light Housekeeping on the SAEF to qualify for services.</v>
      </c>
      <c r="E106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63" s="15" t="str">
        <v>None</v>
      </c>
      <c r="G1063" s="15" t="str">
        <v>Taylor</v>
      </c>
      <c r="H1063" s="15" t="str">
        <v>*Required - Please Make a Selection*</v>
      </c>
      <c r="I1063" s="15" t="str">
        <v>http://www.wvseniorservices.gov/DocumentCenter/ProgramSpecificDocuments/tabid/92/Default.aspx</v>
      </c>
      <c r="U1063" s="3"/>
    </row>
    <row r="1064" spans="1:21" ht="45" x14ac:dyDescent="0.25">
      <c r="A1064" s="15" t="str">
        <v>Taylor County Senior Citizens, Inc.</v>
      </c>
      <c r="B1064" s="15" t="str">
        <v>OAA Title IIIB Services</v>
      </c>
      <c r="C1064" s="15" t="str">
        <v>Case Coordination/Management/Person-Centered Planning</v>
      </c>
      <c r="D1064" s="15" t="str">
        <v>None</v>
      </c>
      <c r="E1064" s="15" t="str">
        <v>None</v>
      </c>
      <c r="F1064" s="15" t="str">
        <v>None</v>
      </c>
      <c r="G1064" s="15" t="str">
        <v>Taylor</v>
      </c>
      <c r="H1064" s="15" t="str">
        <v>*Required - Please Make a Selection*</v>
      </c>
      <c r="I1064" s="15" t="str">
        <v>http://www.wvseniorservices.gov/DocumentCenter/ProgramSpecificDocuments/tabid/92/Default.aspx</v>
      </c>
      <c r="U1064" s="3"/>
    </row>
    <row r="1065" spans="1:21" ht="45" x14ac:dyDescent="0.25">
      <c r="A1065" s="15" t="str">
        <v>Taylor County Senior Citizens, Inc.</v>
      </c>
      <c r="B1065" s="15" t="str">
        <v>OAA Title IIIB Services</v>
      </c>
      <c r="C1065" s="15" t="str">
        <v>Information/Referral</v>
      </c>
      <c r="D1065" s="15" t="str">
        <v>None</v>
      </c>
      <c r="E1065" s="15" t="str">
        <v>None</v>
      </c>
      <c r="F1065" s="15" t="str">
        <v>None</v>
      </c>
      <c r="G1065" s="15" t="str">
        <v>Taylor</v>
      </c>
      <c r="H1065" s="15" t="str">
        <v>*Required - Please Make a Selection*</v>
      </c>
      <c r="I1065" s="15" t="str">
        <v>http://www.wvseniorservices.gov/DocumentCenter/ProgramSpecificDocuments/tabid/92/Default.aspx</v>
      </c>
      <c r="U1065" s="3"/>
    </row>
    <row r="1066" spans="1:21" ht="45" x14ac:dyDescent="0.25">
      <c r="A1066" s="15" t="str">
        <v>Taylor County Senior Citizens, Inc.</v>
      </c>
      <c r="B1066" s="15" t="str">
        <v>OAA Title IIIB Services</v>
      </c>
      <c r="C1066" s="15" t="str">
        <v>Legal</v>
      </c>
      <c r="D1066" s="15" t="str">
        <v>None</v>
      </c>
      <c r="E1066" s="15" t="str">
        <v>None</v>
      </c>
      <c r="F1066" s="15" t="str">
        <v>None</v>
      </c>
      <c r="G1066" s="15" t="str">
        <v>Taylor</v>
      </c>
      <c r="H1066" s="15" t="str">
        <v>*Required - Please Make a Selection*</v>
      </c>
      <c r="I1066" s="15" t="str">
        <v>http://www.wvseniorservices.gov/DocumentCenter/ProgramSpecificDocuments/tabid/92/Default.aspx</v>
      </c>
      <c r="U1066" s="3"/>
    </row>
    <row r="1067" spans="1:21" ht="45" x14ac:dyDescent="0.25">
      <c r="A1067" s="15" t="str">
        <v>Taylor County Senior Citizens, Inc.</v>
      </c>
      <c r="B1067" s="15" t="str">
        <v>OAA Title IIIB Services</v>
      </c>
      <c r="C1067" s="15" t="str">
        <v>Information/Referral</v>
      </c>
      <c r="D1067" s="15" t="str">
        <v>None</v>
      </c>
      <c r="E1067" s="15" t="str">
        <v>None</v>
      </c>
      <c r="F1067" s="15" t="str">
        <v>None</v>
      </c>
      <c r="G1067" s="15" t="str">
        <v>Taylor</v>
      </c>
      <c r="H1067" s="15" t="str">
        <v>*Required - Please Make a Selection*</v>
      </c>
      <c r="I1067" s="15" t="str">
        <v>http://www.wvseniorservices.gov/DocumentCenter/ProgramSpecificDocuments/tabid/92/Default.aspx</v>
      </c>
      <c r="U1067" s="3"/>
    </row>
    <row r="1068" spans="1:21" ht="180" x14ac:dyDescent="0.25">
      <c r="A1068" s="15" t="str">
        <v>Taylor County Senior Citizens, Inc.</v>
      </c>
      <c r="B1068" s="15" t="str">
        <v>OAA Title IIIB Services</v>
      </c>
      <c r="C1068" s="15" t="str">
        <v>Personal Care</v>
      </c>
      <c r="D1068" s="15" t="str">
        <v>Must complete Level 1, Level 2 and Level 3 of the SAEF. Must need “Much Assistance” or “Unable to Perform” in at least two (2) areas of ADLs on the SAEF to qualify for services.</v>
      </c>
      <c r="E106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68" s="15" t="str">
        <v>None</v>
      </c>
      <c r="G1068" s="15" t="str">
        <v>Taylor</v>
      </c>
      <c r="H1068" s="15" t="str">
        <v>*Required - Please Make a Selection*</v>
      </c>
      <c r="I1068" s="15" t="str">
        <v>http://www.wvseniorservices.gov/DocumentCenter/ProgramSpecificDocuments/tabid/92/Default.aspx</v>
      </c>
      <c r="U1068" s="3"/>
    </row>
    <row r="1069" spans="1:21" ht="45" x14ac:dyDescent="0.25">
      <c r="A1069" s="15" t="str">
        <v>Taylor County Senior Citizens, Inc.</v>
      </c>
      <c r="B1069" s="15" t="str">
        <v>OAA Title IIIB Services</v>
      </c>
      <c r="C1069" s="15" t="str">
        <v>Information/Referral</v>
      </c>
      <c r="D1069" s="15" t="str">
        <v>None</v>
      </c>
      <c r="E1069" s="15" t="str">
        <v>None</v>
      </c>
      <c r="F1069" s="15" t="str">
        <v>None</v>
      </c>
      <c r="G1069" s="15" t="str">
        <v>Taylor</v>
      </c>
      <c r="H1069" s="15" t="str">
        <v>*Required - Please Make a Selection*</v>
      </c>
      <c r="I1069" s="15" t="str">
        <v>http://www.wvseniorservices.gov/DocumentCenter/ProgramSpecificDocuments/tabid/92/Default.aspx</v>
      </c>
      <c r="U1069" s="3"/>
    </row>
    <row r="1070" spans="1:21" ht="45" x14ac:dyDescent="0.25">
      <c r="A1070" s="15" t="str">
        <v>Taylor County Senior Citizens, Inc.</v>
      </c>
      <c r="B1070" s="15" t="str">
        <v>OAA Title IIIB Services</v>
      </c>
      <c r="C1070" s="15" t="str">
        <v>Transportation</v>
      </c>
      <c r="D1070" s="15" t="str">
        <v>Must complete Level 1 of the SAEF</v>
      </c>
      <c r="E1070" s="15" t="str">
        <v>None</v>
      </c>
      <c r="F1070" s="15" t="str">
        <v>None</v>
      </c>
      <c r="G1070" s="15" t="str">
        <v>Taylor</v>
      </c>
      <c r="H1070" s="15" t="str">
        <v>*Required - Please Make a Selection*</v>
      </c>
      <c r="I1070" s="15" t="str">
        <v>http://www.wvseniorservices.gov/DocumentCenter/ProgramSpecificDocuments/tabid/92/Default.aspx</v>
      </c>
      <c r="U1070" s="3"/>
    </row>
    <row r="1071" spans="1:21" ht="150" x14ac:dyDescent="0.25">
      <c r="A1071" s="15" t="str">
        <v>Taylor County Senior Citizens, Inc.</v>
      </c>
      <c r="B1071" s="15" t="str">
        <v>OAA Title IIIC Nutrition Services</v>
      </c>
      <c r="C1071" s="15" t="str">
        <v>Nutrition - Congregate Meals</v>
      </c>
      <c r="D107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7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71" s="15" t="str">
        <v>None</v>
      </c>
      <c r="G1071" s="15" t="str">
        <v>Taylor</v>
      </c>
      <c r="H1071" s="15" t="str">
        <v>*Required - Please Make a Selection*</v>
      </c>
      <c r="I1071" s="15" t="str">
        <v>http://www.wvseniorservices.gov/DocumentCenter/ProgramSpecificDocuments/tabid/92/Default.aspx</v>
      </c>
      <c r="U1071" s="3"/>
    </row>
    <row r="1072" spans="1:21" ht="360" x14ac:dyDescent="0.25">
      <c r="A1072" s="15" t="str">
        <v>Taylor County Senior Citizens, Inc.</v>
      </c>
      <c r="B1072" s="15" t="str">
        <v>OAA Title IIIC Nutrition Services</v>
      </c>
      <c r="C1072" s="15" t="str">
        <v>Nutrition - Home Delivered Meals</v>
      </c>
      <c r="D107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7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72" s="15" t="str">
        <v>None</v>
      </c>
      <c r="G1072" s="15" t="str">
        <v>Taylor</v>
      </c>
      <c r="H1072" s="15" t="str">
        <v>*Required - Please Make a Selection*</v>
      </c>
      <c r="I1072" s="15" t="str">
        <v>http://www.wvseniorservices.gov/DocumentCenter/ProgramSpecificDocuments/tabid/92/Default.aspx</v>
      </c>
      <c r="U1072" s="3"/>
    </row>
    <row r="1073" spans="1:21" ht="45" x14ac:dyDescent="0.25">
      <c r="A1073" s="15" t="str">
        <v>Taylor County Senior Citizens, Inc.</v>
      </c>
      <c r="B1073" s="15" t="str">
        <v>OAA Title IIIC Nutrition Services</v>
      </c>
      <c r="C1073" s="15" t="str">
        <v>Nutrition - Education</v>
      </c>
      <c r="D1073" s="15" t="str">
        <v>A fully completed SAEF (the SAEF you completed for the meal service) is 
required.</v>
      </c>
      <c r="E1073" s="15" t="str">
        <v>None</v>
      </c>
      <c r="F1073" s="15" t="str">
        <v>None</v>
      </c>
      <c r="G1073" s="15" t="str">
        <v>Taylor</v>
      </c>
      <c r="H1073" s="15" t="str">
        <v>*Required - Please Make a Selection*</v>
      </c>
      <c r="I1073" s="15" t="str">
        <v>http://www.wvseniorservices.gov/DocumentCenter/ProgramSpecificDocuments/tabid/92/Default.aspx</v>
      </c>
      <c r="U1073" s="3"/>
    </row>
    <row r="1074" spans="1:21" ht="105" x14ac:dyDescent="0.25">
      <c r="A1074" s="15" t="str">
        <v>The Committee on Aging for Randolph County, Inc. </v>
      </c>
      <c r="B1074" s="15" t="str">
        <v>LIGHTHOUSE IN-HOME SERVICES (includes LIFE LIGHTHOUSE SERVICES)</v>
      </c>
      <c r="C1074" s="15" t="str">
        <v>Personal Care, Food Assistance, Chore or Homemaker Services</v>
      </c>
      <c r="D1074" s="15" t="str">
        <v>2+ ADLs via assessment</v>
      </c>
      <c r="E107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74" s="15" t="str">
        <v>Lighthouse is designed to assist those seniors who have functional needs in their homes, but whose income or assets disqualify them for Medicaid services</v>
      </c>
      <c r="G1074" s="15" t="str">
        <v>Randolph</v>
      </c>
      <c r="H1074" s="15" t="str">
        <v>*Required - Please Make a Selection*</v>
      </c>
      <c r="I1074" s="15" t="str">
        <v>http://www.wvseniorservices.gov/HelpatHome/Lighthouse/tabid/74/Default.aspx</v>
      </c>
      <c r="U1074" s="3"/>
    </row>
    <row r="1075" spans="1:21" ht="75" x14ac:dyDescent="0.25">
      <c r="A1075" s="15" t="str">
        <v>The Committee on Aging for Randolph County, Inc. </v>
      </c>
      <c r="B1075" s="15" t="str">
        <v>OAA Title IIIB Services</v>
      </c>
      <c r="C1075" s="15" t="str">
        <v>Transportation</v>
      </c>
      <c r="D1075" s="15" t="str">
        <v>Must complete Level 1 and Level 2 of the SAEF. Must indicate the need for hands on assistance with transportation on the SAEF (Question: “Does the service recipient need hands on assistance with transportation?”, Level 2) to qualify for services.</v>
      </c>
      <c r="E1075" s="15" t="str">
        <v>None</v>
      </c>
      <c r="F1075" s="15" t="str">
        <v>None</v>
      </c>
      <c r="G1075" s="15" t="str">
        <v>Randolph</v>
      </c>
      <c r="H1075" s="15" t="str">
        <v>*Required - Please Make a Selection*</v>
      </c>
      <c r="I1075" s="15" t="str">
        <v>http://www.wvseniorservices.gov/DocumentCenter/ProgramSpecificDocuments/tabid/92/Default.aspx</v>
      </c>
      <c r="U1075" s="3"/>
    </row>
    <row r="1076" spans="1:21" ht="60" x14ac:dyDescent="0.25">
      <c r="A1076" s="15" t="str">
        <v>The Committee on Aging for Randolph County, Inc. </v>
      </c>
      <c r="B1076" s="15" t="str">
        <v>OAA Title IIIB Services</v>
      </c>
      <c r="C1076" s="15" t="str">
        <v>Group Support Activities</v>
      </c>
      <c r="D1076" s="15" t="str">
        <v>A fully completed SAEF (Level 1) is required to enter the service recipient in SAMS. Group client support is entered as a group service in SAMS.</v>
      </c>
      <c r="E1076" s="15" t="str">
        <v>None</v>
      </c>
      <c r="F1076" s="15" t="str">
        <v>None</v>
      </c>
      <c r="G1076" s="15" t="str">
        <v>Randolph</v>
      </c>
      <c r="H1076" s="15" t="str">
        <v>*Required - Please Make a Selection*</v>
      </c>
      <c r="I1076" s="15" t="str">
        <v>http://www.wvseniorservices.gov/DocumentCenter/ProgramSpecificDocuments/tabid/92/Default.aspx</v>
      </c>
      <c r="U1076" s="3"/>
    </row>
    <row r="1077" spans="1:21" ht="180" x14ac:dyDescent="0.25">
      <c r="A1077" s="15" t="str">
        <v>The Committee on Aging for Randolph County, Inc. </v>
      </c>
      <c r="B1077" s="15" t="str">
        <v>OAA Title IIIB Services</v>
      </c>
      <c r="C1077" s="15" t="str">
        <v>Chore or Homemaker Services</v>
      </c>
      <c r="D1077" s="15" t="str">
        <v>Must complete Level 1, Level 2 and Level 3 of the SAEF. Must need “Much Assistance” or “Unable to Perform” on IADL question #3, Shopping and/or IADL question #4, Light Housekeeping on the SAEF to qualify for services.</v>
      </c>
      <c r="E107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77" s="15" t="str">
        <v>None</v>
      </c>
      <c r="G1077" s="15" t="str">
        <v>Randolph</v>
      </c>
      <c r="H1077" s="15" t="str">
        <v>*Required - Please Make a Selection*</v>
      </c>
      <c r="I1077" s="15" t="str">
        <v>http://www.wvseniorservices.gov/DocumentCenter/ProgramSpecificDocuments/tabid/92/Default.aspx</v>
      </c>
      <c r="U1077" s="3"/>
    </row>
    <row r="1078" spans="1:21" ht="60" x14ac:dyDescent="0.25">
      <c r="A1078" s="15" t="str">
        <v>The Committee on Aging for Randolph County, Inc. </v>
      </c>
      <c r="B1078" s="15" t="str">
        <v>OAA Title IIIB Services</v>
      </c>
      <c r="C1078" s="15" t="str">
        <v>Case Coordination/Management/Person-Centered Planning</v>
      </c>
      <c r="D1078" s="15" t="str">
        <v>None</v>
      </c>
      <c r="E1078" s="15" t="str">
        <v>None</v>
      </c>
      <c r="F1078" s="15" t="str">
        <v>None</v>
      </c>
      <c r="G1078" s="15" t="str">
        <v>Randolph</v>
      </c>
      <c r="H1078" s="15" t="str">
        <v>*Required - Please Make a Selection*</v>
      </c>
      <c r="I1078" s="15" t="str">
        <v>http://www.wvseniorservices.gov/DocumentCenter/ProgramSpecificDocuments/tabid/92/Default.aspx</v>
      </c>
      <c r="U1078" s="3"/>
    </row>
    <row r="1079" spans="1:21" ht="60" x14ac:dyDescent="0.25">
      <c r="A1079" s="15" t="str">
        <v>The Committee on Aging for Randolph County, Inc. </v>
      </c>
      <c r="B1079" s="15" t="str">
        <v>OAA Title IIIB Services</v>
      </c>
      <c r="C1079" s="15" t="str">
        <v>Information/Referral</v>
      </c>
      <c r="D1079" s="15" t="str">
        <v>None</v>
      </c>
      <c r="E1079" s="15" t="str">
        <v>None</v>
      </c>
      <c r="F1079" s="15" t="str">
        <v>None</v>
      </c>
      <c r="G1079" s="15" t="str">
        <v>Randolph</v>
      </c>
      <c r="H1079" s="15" t="str">
        <v>*Required - Please Make a Selection*</v>
      </c>
      <c r="I1079" s="15" t="str">
        <v>http://www.wvseniorservices.gov/DocumentCenter/ProgramSpecificDocuments/tabid/92/Default.aspx</v>
      </c>
      <c r="U1079" s="3"/>
    </row>
    <row r="1080" spans="1:21" ht="60" x14ac:dyDescent="0.25">
      <c r="A1080" s="15" t="str">
        <v>The Committee on Aging for Randolph County, Inc. </v>
      </c>
      <c r="B1080" s="15" t="str">
        <v>OAA Title IIIB Services</v>
      </c>
      <c r="C1080" s="15" t="str">
        <v>Legal</v>
      </c>
      <c r="D1080" s="15" t="str">
        <v>None</v>
      </c>
      <c r="E1080" s="15" t="str">
        <v>None</v>
      </c>
      <c r="F1080" s="15" t="str">
        <v>None</v>
      </c>
      <c r="G1080" s="15" t="str">
        <v>Randolph</v>
      </c>
      <c r="H1080" s="15" t="str">
        <v>*Required - Please Make a Selection*</v>
      </c>
      <c r="I1080" s="15" t="str">
        <v>http://www.wvseniorservices.gov/DocumentCenter/ProgramSpecificDocuments/tabid/92/Default.aspx</v>
      </c>
      <c r="U1080" s="3"/>
    </row>
    <row r="1081" spans="1:21" ht="60" x14ac:dyDescent="0.25">
      <c r="A1081" s="15" t="str">
        <v>The Committee on Aging for Randolph County, Inc. </v>
      </c>
      <c r="B1081" s="15" t="str">
        <v>OAA Title IIIB Services</v>
      </c>
      <c r="C1081" s="15" t="str">
        <v>Information/Referral</v>
      </c>
      <c r="D1081" s="15" t="str">
        <v>None</v>
      </c>
      <c r="E1081" s="15" t="str">
        <v>None</v>
      </c>
      <c r="F1081" s="15" t="str">
        <v>None</v>
      </c>
      <c r="G1081" s="15" t="str">
        <v>Randolph</v>
      </c>
      <c r="H1081" s="15" t="str">
        <v>*Required - Please Make a Selection*</v>
      </c>
      <c r="I1081" s="15" t="str">
        <v>http://www.wvseniorservices.gov/DocumentCenter/ProgramSpecificDocuments/tabid/92/Default.aspx</v>
      </c>
      <c r="U1081" s="3"/>
    </row>
    <row r="1082" spans="1:21" ht="180" x14ac:dyDescent="0.25">
      <c r="A1082" s="15" t="str">
        <v>The Committee on Aging for Randolph County, Inc. </v>
      </c>
      <c r="B1082" s="15" t="str">
        <v>OAA Title IIIB Services</v>
      </c>
      <c r="C1082" s="15" t="str">
        <v>Personal Care</v>
      </c>
      <c r="D1082" s="15" t="str">
        <v>Must complete Level 1, Level 2 and Level 3 of the SAEF. Must need “Much Assistance” or “Unable to Perform” in at least two (2) areas of ADLs on the SAEF to qualify for services.</v>
      </c>
      <c r="E108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82" s="15" t="str">
        <v>None</v>
      </c>
      <c r="G1082" s="15" t="str">
        <v>Randolph</v>
      </c>
      <c r="H1082" s="15" t="str">
        <v>*Required - Please Make a Selection*</v>
      </c>
      <c r="I1082" s="15" t="str">
        <v>http://www.wvseniorservices.gov/DocumentCenter/ProgramSpecificDocuments/tabid/92/Default.aspx</v>
      </c>
      <c r="U1082" s="3"/>
    </row>
    <row r="1083" spans="1:21" ht="60" x14ac:dyDescent="0.25">
      <c r="A1083" s="15" t="str">
        <v>The Committee on Aging for Randolph County, Inc. </v>
      </c>
      <c r="B1083" s="15" t="str">
        <v>OAA Title IIIB Services</v>
      </c>
      <c r="C1083" s="15" t="str">
        <v>Information/Referral</v>
      </c>
      <c r="D1083" s="15" t="str">
        <v>None</v>
      </c>
      <c r="E1083" s="15" t="str">
        <v>None</v>
      </c>
      <c r="F1083" s="15" t="str">
        <v>None</v>
      </c>
      <c r="G1083" s="15" t="str">
        <v>Randolph</v>
      </c>
      <c r="H1083" s="15" t="str">
        <v>*Required - Please Make a Selection*</v>
      </c>
      <c r="I1083" s="15" t="str">
        <v>http://www.wvseniorservices.gov/DocumentCenter/ProgramSpecificDocuments/tabid/92/Default.aspx</v>
      </c>
      <c r="U1083" s="3"/>
    </row>
    <row r="1084" spans="1:21" ht="60" x14ac:dyDescent="0.25">
      <c r="A1084" s="15" t="str">
        <v>The Committee on Aging for Randolph County, Inc. </v>
      </c>
      <c r="B1084" s="15" t="str">
        <v>OAA Title IIIB Services</v>
      </c>
      <c r="C1084" s="15" t="str">
        <v>Transportation</v>
      </c>
      <c r="D1084" s="15" t="str">
        <v>Must complete Level 1 of the SAEF</v>
      </c>
      <c r="E1084" s="15" t="str">
        <v>None</v>
      </c>
      <c r="F1084" s="15" t="str">
        <v>None</v>
      </c>
      <c r="G1084" s="15" t="str">
        <v>Randolph</v>
      </c>
      <c r="H1084" s="15" t="str">
        <v>*Required - Please Make a Selection*</v>
      </c>
      <c r="I1084" s="15" t="str">
        <v>http://www.wvseniorservices.gov/DocumentCenter/ProgramSpecificDocuments/tabid/92/Default.aspx</v>
      </c>
      <c r="U1084" s="3"/>
    </row>
    <row r="1085" spans="1:21" ht="150" x14ac:dyDescent="0.25">
      <c r="A1085" s="15" t="str">
        <v>The Committee on Aging for Randolph County, Inc. </v>
      </c>
      <c r="B1085" s="15" t="str">
        <v>OAA Title IIIC Nutrition Services</v>
      </c>
      <c r="C1085" s="15" t="str">
        <v>Nutrition - Congregate Meals</v>
      </c>
      <c r="D108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8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85" s="15" t="str">
        <v>None</v>
      </c>
      <c r="G1085" s="15" t="str">
        <v>Randolph</v>
      </c>
      <c r="H1085" s="15" t="str">
        <v>*Required - Please Make a Selection*</v>
      </c>
      <c r="I1085" s="15" t="str">
        <v>http://www.wvseniorservices.gov/DocumentCenter/ProgramSpecificDocuments/tabid/92/Default.aspx</v>
      </c>
      <c r="U1085" s="3"/>
    </row>
    <row r="1086" spans="1:21" ht="360" x14ac:dyDescent="0.25">
      <c r="A1086" s="15" t="str">
        <v>The Committee on Aging for Randolph County, Inc. </v>
      </c>
      <c r="B1086" s="15" t="str">
        <v>OAA Title IIIC Nutrition Services</v>
      </c>
      <c r="C1086" s="15" t="str">
        <v>Nutrition - Home Delivered Meals</v>
      </c>
      <c r="D108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08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86" s="15" t="str">
        <v>None</v>
      </c>
      <c r="G1086" s="15" t="str">
        <v>Randolph</v>
      </c>
      <c r="H1086" s="15" t="str">
        <v>*Required - Please Make a Selection*</v>
      </c>
      <c r="I1086" s="15" t="str">
        <v>http://www.wvseniorservices.gov/DocumentCenter/ProgramSpecificDocuments/tabid/92/Default.aspx</v>
      </c>
      <c r="U1086" s="3"/>
    </row>
    <row r="1087" spans="1:21" ht="60" x14ac:dyDescent="0.25">
      <c r="A1087" s="15" t="str">
        <v>The Committee on Aging for Randolph County, Inc. </v>
      </c>
      <c r="B1087" s="15" t="str">
        <v>OAA Title IIIC Nutrition Services</v>
      </c>
      <c r="C1087" s="15" t="str">
        <v>Nutrition - Education</v>
      </c>
      <c r="D1087" s="15" t="str">
        <v>A fully completed SAEF (the SAEF you completed for the meal service) is 
required.</v>
      </c>
      <c r="E1087" s="15" t="str">
        <v>None</v>
      </c>
      <c r="F1087" s="15" t="str">
        <v>None</v>
      </c>
      <c r="G1087" s="15" t="str">
        <v>Randolph</v>
      </c>
      <c r="H1087" s="15" t="str">
        <v>*Required - Please Make a Selection*</v>
      </c>
      <c r="I1087" s="15" t="str">
        <v>http://www.wvseniorservices.gov/DocumentCenter/ProgramSpecificDocuments/tabid/92/Default.aspx</v>
      </c>
      <c r="U1087" s="3"/>
    </row>
    <row r="1088" spans="1:21" ht="105" x14ac:dyDescent="0.25">
      <c r="A1088" s="15" t="str">
        <v>Tucker County Senior Citizens, Inc.</v>
      </c>
      <c r="B1088" s="15" t="str">
        <v>LIGHTHOUSE IN-HOME SERVICES (includes LIFE LIGHTHOUSE SERVICES)</v>
      </c>
      <c r="C1088" s="15" t="str">
        <v>Personal Care, Food Assistance, Chore or Homemaker Services</v>
      </c>
      <c r="D1088" s="15" t="str">
        <v>2+ ADLs via assessment</v>
      </c>
      <c r="E108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088" s="15" t="str">
        <v>Lighthouse is designed to assist those seniors who have functional needs in their homes, but whose income or assets disqualify them for Medicaid services</v>
      </c>
      <c r="G1088" s="15" t="str">
        <v>Tucker</v>
      </c>
      <c r="H1088" s="15" t="str">
        <v>*Required - Please Make a Selection*</v>
      </c>
      <c r="I1088" s="15" t="str">
        <v>http://www.wvseniorservices.gov/HelpatHome/Lighthouse/tabid/74/Default.aspx</v>
      </c>
      <c r="U1088" s="3"/>
    </row>
    <row r="1089" spans="1:21" ht="75" x14ac:dyDescent="0.25">
      <c r="A1089" s="15" t="str">
        <v>Tucker County Senior Citizens, Inc.</v>
      </c>
      <c r="B1089" s="15" t="str">
        <v>OAA Title IIIB Services</v>
      </c>
      <c r="C1089" s="15" t="str">
        <v>Transportation</v>
      </c>
      <c r="D1089" s="15" t="str">
        <v>Must complete Level 1 and Level 2 of the SAEF. Must indicate the need for hands on assistance with transportation on the SAEF (Question: “Does the service recipient need hands on assistance with transportation?”, Level 2) to qualify for services.</v>
      </c>
      <c r="E1089" s="15" t="str">
        <v>None</v>
      </c>
      <c r="F1089" s="15" t="str">
        <v>None</v>
      </c>
      <c r="G1089" s="15" t="str">
        <v>Tucker</v>
      </c>
      <c r="H1089" s="15" t="str">
        <v>*Required - Please Make a Selection*</v>
      </c>
      <c r="I1089" s="15" t="str">
        <v>http://www.wvseniorservices.gov/DocumentCenter/ProgramSpecificDocuments/tabid/92/Default.aspx</v>
      </c>
      <c r="U1089" s="3"/>
    </row>
    <row r="1090" spans="1:21" ht="45" x14ac:dyDescent="0.25">
      <c r="A1090" s="15" t="str">
        <v>Tucker County Senior Citizens, Inc.</v>
      </c>
      <c r="B1090" s="15" t="str">
        <v>OAA Title IIIB Services</v>
      </c>
      <c r="C1090" s="15" t="str">
        <v>Group Support Activities</v>
      </c>
      <c r="D1090" s="15" t="str">
        <v>A fully completed SAEF (Level 1) is required to enter the service recipient in SAMS. Group client support is entered as a group service in SAMS.</v>
      </c>
      <c r="E1090" s="15" t="str">
        <v>None</v>
      </c>
      <c r="F1090" s="15" t="str">
        <v>None</v>
      </c>
      <c r="G1090" s="15" t="str">
        <v>Tucker</v>
      </c>
      <c r="H1090" s="15" t="str">
        <v>*Required - Please Make a Selection*</v>
      </c>
      <c r="I1090" s="15" t="str">
        <v>http://www.wvseniorservices.gov/DocumentCenter/ProgramSpecificDocuments/tabid/92/Default.aspx</v>
      </c>
      <c r="U1090" s="3"/>
    </row>
    <row r="1091" spans="1:21" ht="180" x14ac:dyDescent="0.25">
      <c r="A1091" s="15" t="str">
        <v>Tucker County Senior Citizens, Inc.</v>
      </c>
      <c r="B1091" s="15" t="str">
        <v>OAA Title IIIB Services</v>
      </c>
      <c r="C1091" s="15" t="str">
        <v>Chore or Homemaker Services</v>
      </c>
      <c r="D1091" s="15" t="str">
        <v>Must complete Level 1, Level 2 and Level 3 of the SAEF. Must need “Much Assistance” or “Unable to Perform” on IADL question #3, Shopping and/or IADL question #4, Light Housekeeping on the SAEF to qualify for services.</v>
      </c>
      <c r="E109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91" s="15" t="str">
        <v>None</v>
      </c>
      <c r="G1091" s="15" t="str">
        <v>Tucker</v>
      </c>
      <c r="H1091" s="15" t="str">
        <v>*Required - Please Make a Selection*</v>
      </c>
      <c r="I1091" s="15" t="str">
        <v>http://www.wvseniorservices.gov/DocumentCenter/ProgramSpecificDocuments/tabid/92/Default.aspx</v>
      </c>
      <c r="U1091" s="3"/>
    </row>
    <row r="1092" spans="1:21" ht="45" x14ac:dyDescent="0.25">
      <c r="A1092" s="15" t="str">
        <v>Tucker County Senior Citizens, Inc.</v>
      </c>
      <c r="B1092" s="15" t="str">
        <v>OAA Title IIIB Services</v>
      </c>
      <c r="C1092" s="15" t="str">
        <v>Case Coordination/Management/Person-Centered Planning</v>
      </c>
      <c r="D1092" s="15" t="str">
        <v>None</v>
      </c>
      <c r="E1092" s="15" t="str">
        <v>None</v>
      </c>
      <c r="F1092" s="15" t="str">
        <v>None</v>
      </c>
      <c r="G1092" s="15" t="str">
        <v>Tucker</v>
      </c>
      <c r="H1092" s="15" t="str">
        <v>*Required - Please Make a Selection*</v>
      </c>
      <c r="I1092" s="15" t="str">
        <v>http://www.wvseniorservices.gov/DocumentCenter/ProgramSpecificDocuments/tabid/92/Default.aspx</v>
      </c>
      <c r="U1092" s="3"/>
    </row>
    <row r="1093" spans="1:21" ht="45" x14ac:dyDescent="0.25">
      <c r="A1093" s="15" t="str">
        <v>Tucker County Senior Citizens, Inc.</v>
      </c>
      <c r="B1093" s="15" t="str">
        <v>OAA Title IIIB Services</v>
      </c>
      <c r="C1093" s="15" t="str">
        <v>Information/Referral</v>
      </c>
      <c r="D1093" s="15" t="str">
        <v>None</v>
      </c>
      <c r="E1093" s="15" t="str">
        <v>None</v>
      </c>
      <c r="F1093" s="15" t="str">
        <v>None</v>
      </c>
      <c r="G1093" s="15" t="str">
        <v>Tucker</v>
      </c>
      <c r="H1093" s="15" t="str">
        <v>*Required - Please Make a Selection*</v>
      </c>
      <c r="I1093" s="15" t="str">
        <v>http://www.wvseniorservices.gov/DocumentCenter/ProgramSpecificDocuments/tabid/92/Default.aspx</v>
      </c>
      <c r="U1093" s="3"/>
    </row>
    <row r="1094" spans="1:21" ht="45" x14ac:dyDescent="0.25">
      <c r="A1094" s="15" t="str">
        <v>Tucker County Senior Citizens, Inc.</v>
      </c>
      <c r="B1094" s="15" t="str">
        <v>OAA Title IIIB Services</v>
      </c>
      <c r="C1094" s="15" t="str">
        <v>Legal</v>
      </c>
      <c r="D1094" s="15" t="str">
        <v>None</v>
      </c>
      <c r="E1094" s="15" t="str">
        <v>None</v>
      </c>
      <c r="F1094" s="15" t="str">
        <v>None</v>
      </c>
      <c r="G1094" s="15" t="str">
        <v>Tucker</v>
      </c>
      <c r="H1094" s="15" t="str">
        <v>*Required - Please Make a Selection*</v>
      </c>
      <c r="I1094" s="15" t="str">
        <v>http://www.wvseniorservices.gov/DocumentCenter/ProgramSpecificDocuments/tabid/92/Default.aspx</v>
      </c>
      <c r="U1094" s="3"/>
    </row>
    <row r="1095" spans="1:21" ht="45" x14ac:dyDescent="0.25">
      <c r="A1095" s="15" t="str">
        <v>Tucker County Senior Citizens, Inc.</v>
      </c>
      <c r="B1095" s="15" t="str">
        <v>OAA Title IIIB Services</v>
      </c>
      <c r="C1095" s="15" t="str">
        <v>Information/Referral</v>
      </c>
      <c r="D1095" s="15" t="str">
        <v>None</v>
      </c>
      <c r="E1095" s="15" t="str">
        <v>None</v>
      </c>
      <c r="F1095" s="15" t="str">
        <v>None</v>
      </c>
      <c r="G1095" s="15" t="str">
        <v>Tucker</v>
      </c>
      <c r="H1095" s="15" t="str">
        <v>*Required - Please Make a Selection*</v>
      </c>
      <c r="I1095" s="15" t="str">
        <v>http://www.wvseniorservices.gov/DocumentCenter/ProgramSpecificDocuments/tabid/92/Default.aspx</v>
      </c>
      <c r="U1095" s="3"/>
    </row>
    <row r="1096" spans="1:21" ht="180" x14ac:dyDescent="0.25">
      <c r="A1096" s="15" t="str">
        <v>Tucker County Senior Citizens, Inc.</v>
      </c>
      <c r="B1096" s="15" t="str">
        <v>OAA Title IIIB Services</v>
      </c>
      <c r="C1096" s="15" t="str">
        <v>Personal Care</v>
      </c>
      <c r="D1096" s="15" t="str">
        <v>Must complete Level 1, Level 2 and Level 3 of the SAEF. Must need “Much Assistance” or “Unable to Perform” in at least two (2) areas of ADLs on the SAEF to qualify for services.</v>
      </c>
      <c r="E109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096" s="15" t="str">
        <v>None</v>
      </c>
      <c r="G1096" s="15" t="str">
        <v>Tucker</v>
      </c>
      <c r="H1096" s="15" t="str">
        <v>*Required - Please Make a Selection*</v>
      </c>
      <c r="I1096" s="15" t="str">
        <v>http://www.wvseniorservices.gov/DocumentCenter/ProgramSpecificDocuments/tabid/92/Default.aspx</v>
      </c>
      <c r="U1096" s="3"/>
    </row>
    <row r="1097" spans="1:21" ht="45" x14ac:dyDescent="0.25">
      <c r="A1097" s="15" t="str">
        <v>Tucker County Senior Citizens, Inc.</v>
      </c>
      <c r="B1097" s="15" t="str">
        <v>OAA Title IIIB Services</v>
      </c>
      <c r="C1097" s="15" t="str">
        <v>Information/Referral</v>
      </c>
      <c r="D1097" s="15" t="str">
        <v>None</v>
      </c>
      <c r="E1097" s="15" t="str">
        <v>None</v>
      </c>
      <c r="F1097" s="15" t="str">
        <v>None</v>
      </c>
      <c r="G1097" s="15" t="str">
        <v>Tucker</v>
      </c>
      <c r="H1097" s="15" t="str">
        <v>*Required - Please Make a Selection*</v>
      </c>
      <c r="I1097" s="15" t="str">
        <v>http://www.wvseniorservices.gov/DocumentCenter/ProgramSpecificDocuments/tabid/92/Default.aspx</v>
      </c>
      <c r="U1097" s="3"/>
    </row>
    <row r="1098" spans="1:21" ht="45" x14ac:dyDescent="0.25">
      <c r="A1098" s="15" t="str">
        <v>Tucker County Senior Citizens, Inc.</v>
      </c>
      <c r="B1098" s="15" t="str">
        <v>OAA Title IIIB Services</v>
      </c>
      <c r="C1098" s="15" t="str">
        <v>Transportation</v>
      </c>
      <c r="D1098" s="15" t="str">
        <v>Must complete Level 1 of the SAEF</v>
      </c>
      <c r="E1098" s="15" t="str">
        <v>None</v>
      </c>
      <c r="F1098" s="15" t="str">
        <v>None</v>
      </c>
      <c r="G1098" s="15" t="str">
        <v>Tucker</v>
      </c>
      <c r="H1098" s="15" t="str">
        <v>*Required - Please Make a Selection*</v>
      </c>
      <c r="I1098" s="15" t="str">
        <v>http://www.wvseniorservices.gov/DocumentCenter/ProgramSpecificDocuments/tabid/92/Default.aspx</v>
      </c>
      <c r="U1098" s="3"/>
    </row>
    <row r="1099" spans="1:21" ht="150" x14ac:dyDescent="0.25">
      <c r="A1099" s="15" t="str">
        <v>Tucker County Senior Citizens, Inc.</v>
      </c>
      <c r="B1099" s="15" t="str">
        <v>OAA Title IIIC Nutrition Services</v>
      </c>
      <c r="C1099" s="15" t="str">
        <v>Nutrition - Congregate Meals</v>
      </c>
      <c r="D1099"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09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099" s="15" t="str">
        <v>None</v>
      </c>
      <c r="G1099" s="15" t="str">
        <v>Tucker</v>
      </c>
      <c r="H1099" s="15" t="str">
        <v>*Required - Please Make a Selection*</v>
      </c>
      <c r="I1099" s="15" t="str">
        <v>http://www.wvseniorservices.gov/DocumentCenter/ProgramSpecificDocuments/tabid/92/Default.aspx</v>
      </c>
      <c r="U1099" s="3"/>
    </row>
    <row r="1100" spans="1:21" ht="360" x14ac:dyDescent="0.25">
      <c r="A1100" s="15" t="str">
        <v>Tucker County Senior Citizens, Inc.</v>
      </c>
      <c r="B1100" s="15" t="str">
        <v>OAA Title IIIC Nutrition Services</v>
      </c>
      <c r="C1100" s="15" t="str">
        <v>Nutrition - Home Delivered Meals</v>
      </c>
      <c r="D1100"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0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00" s="15" t="str">
        <v>None</v>
      </c>
      <c r="G1100" s="15" t="str">
        <v>Tucker</v>
      </c>
      <c r="H1100" s="15" t="str">
        <v>*Required - Please Make a Selection*</v>
      </c>
      <c r="I1100" s="15" t="str">
        <v>http://www.wvseniorservices.gov/DocumentCenter/ProgramSpecificDocuments/tabid/92/Default.aspx</v>
      </c>
      <c r="U1100" s="3"/>
    </row>
    <row r="1101" spans="1:21" ht="45" x14ac:dyDescent="0.25">
      <c r="A1101" s="15" t="str">
        <v>Tucker County Senior Citizens, Inc.</v>
      </c>
      <c r="B1101" s="15" t="str">
        <v>OAA Title IIIC Nutrition Services</v>
      </c>
      <c r="C1101" s="15" t="str">
        <v>Nutrition - Education</v>
      </c>
      <c r="D1101" s="15" t="str">
        <v>A fully completed SAEF (the SAEF you completed for the meal service) is 
required.</v>
      </c>
      <c r="E1101" s="15" t="str">
        <v>None</v>
      </c>
      <c r="F1101" s="15" t="str">
        <v>None</v>
      </c>
      <c r="G1101" s="15" t="str">
        <v>Tucker</v>
      </c>
      <c r="H1101" s="15" t="str">
        <v>*Required - Please Make a Selection*</v>
      </c>
      <c r="I1101" s="15" t="str">
        <v>http://www.wvseniorservices.gov/DocumentCenter/ProgramSpecificDocuments/tabid/92/Default.aspx</v>
      </c>
      <c r="U1101" s="3"/>
    </row>
    <row r="1102" spans="1:21" ht="105" x14ac:dyDescent="0.25">
      <c r="A1102" s="15" t="str">
        <v>Upshur County Senior Citizens Opportunity Center, Inc.</v>
      </c>
      <c r="B1102" s="15" t="str">
        <v>LIGHTHOUSE IN-HOME SERVICES (includes LIFE LIGHTHOUSE SERVICES)</v>
      </c>
      <c r="C1102" s="15" t="str">
        <v>Personal Care, Food Assistance, Chore or Homemaker Services</v>
      </c>
      <c r="D1102" s="15" t="str">
        <v>2+ ADLs via assessment</v>
      </c>
      <c r="E110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02" s="15" t="str">
        <v>Lighthouse is designed to assist those seniors who have functional needs in their homes, but whose income or assets disqualify them for Medicaid services</v>
      </c>
      <c r="G1102" s="15" t="str">
        <v>Upshur</v>
      </c>
      <c r="H1102" s="15" t="str">
        <v>*Required - Please Make a Selection*</v>
      </c>
      <c r="I1102" s="15" t="str">
        <v>http://www.wvseniorservices.gov/HelpatHome/Lighthouse/tabid/74/Default.aspx</v>
      </c>
      <c r="U1102" s="3"/>
    </row>
    <row r="1103" spans="1:21" ht="75" x14ac:dyDescent="0.25">
      <c r="A1103" s="15" t="str">
        <v>Upshur County Senior Citizens Opportunity Center, Inc.</v>
      </c>
      <c r="B1103" s="15" t="str">
        <v>OAA Title IIIB Services</v>
      </c>
      <c r="C1103" s="15" t="str">
        <v>Transportation</v>
      </c>
      <c r="D1103" s="15" t="str">
        <v>Must complete Level 1 and Level 2 of the SAEF. Must indicate the need for hands on assistance with transportation on the SAEF (Question: “Does the service recipient need hands on assistance with transportation?”, Level 2) to qualify for services.</v>
      </c>
      <c r="E1103" s="15" t="str">
        <v>None</v>
      </c>
      <c r="F1103" s="15" t="str">
        <v>None</v>
      </c>
      <c r="G1103" s="15" t="str">
        <v>Upshur</v>
      </c>
      <c r="H1103" s="15" t="str">
        <v>*Required - Please Make a Selection*</v>
      </c>
      <c r="I1103" s="15" t="str">
        <v>http://www.wvseniorservices.gov/DocumentCenter/ProgramSpecificDocuments/tabid/92/Default.aspx</v>
      </c>
      <c r="U1103" s="3"/>
    </row>
    <row r="1104" spans="1:21" ht="60" x14ac:dyDescent="0.25">
      <c r="A1104" s="15" t="str">
        <v>Upshur County Senior Citizens Opportunity Center, Inc.</v>
      </c>
      <c r="B1104" s="15" t="str">
        <v>OAA Title IIIB Services</v>
      </c>
      <c r="C1104" s="15" t="str">
        <v>Group Support Activities</v>
      </c>
      <c r="D1104" s="15" t="str">
        <v>A fully completed SAEF (Level 1) is required to enter the service recipient in SAMS. Group client support is entered as a group service in SAMS.</v>
      </c>
      <c r="E1104" s="15" t="str">
        <v>None</v>
      </c>
      <c r="F1104" s="15" t="str">
        <v>None</v>
      </c>
      <c r="G1104" s="15" t="str">
        <v>Upshur</v>
      </c>
      <c r="H1104" s="15" t="str">
        <v>*Required - Please Make a Selection*</v>
      </c>
      <c r="I1104" s="15" t="str">
        <v>http://www.wvseniorservices.gov/DocumentCenter/ProgramSpecificDocuments/tabid/92/Default.aspx</v>
      </c>
      <c r="U1104" s="3"/>
    </row>
    <row r="1105" spans="1:21" ht="180" x14ac:dyDescent="0.25">
      <c r="A1105" s="15" t="str">
        <v>Upshur County Senior Citizens Opportunity Center, Inc.</v>
      </c>
      <c r="B1105" s="15" t="str">
        <v>OAA Title IIIB Services</v>
      </c>
      <c r="C1105" s="15" t="str">
        <v>Chore or Homemaker Services</v>
      </c>
      <c r="D1105" s="15" t="str">
        <v>Must complete Level 1, Level 2 and Level 3 of the SAEF. Must need “Much Assistance” or “Unable to Perform” on IADL question #3, Shopping and/or IADL question #4, Light Housekeeping on the SAEF to qualify for services.</v>
      </c>
      <c r="E110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05" s="15" t="str">
        <v>None</v>
      </c>
      <c r="G1105" s="15" t="str">
        <v>Upshur</v>
      </c>
      <c r="H1105" s="15" t="str">
        <v>*Required - Please Make a Selection*</v>
      </c>
      <c r="I1105" s="15" t="str">
        <v>http://www.wvseniorservices.gov/DocumentCenter/ProgramSpecificDocuments/tabid/92/Default.aspx</v>
      </c>
      <c r="U1105" s="3"/>
    </row>
    <row r="1106" spans="1:21" ht="60" x14ac:dyDescent="0.25">
      <c r="A1106" s="15" t="str">
        <v>Upshur County Senior Citizens Opportunity Center, Inc.</v>
      </c>
      <c r="B1106" s="15" t="str">
        <v>OAA Title IIIB Services</v>
      </c>
      <c r="C1106" s="15" t="str">
        <v>Case Coordination/Management/Person-Centered Planning</v>
      </c>
      <c r="D1106" s="15" t="str">
        <v>None</v>
      </c>
      <c r="E1106" s="15" t="str">
        <v>None</v>
      </c>
      <c r="F1106" s="15" t="str">
        <v>None</v>
      </c>
      <c r="G1106" s="15" t="str">
        <v>Upshur</v>
      </c>
      <c r="H1106" s="15" t="str">
        <v>*Required - Please Make a Selection*</v>
      </c>
      <c r="I1106" s="15" t="str">
        <v>http://www.wvseniorservices.gov/DocumentCenter/ProgramSpecificDocuments/tabid/92/Default.aspx</v>
      </c>
      <c r="U1106" s="3"/>
    </row>
    <row r="1107" spans="1:21" ht="60" x14ac:dyDescent="0.25">
      <c r="A1107" s="15" t="str">
        <v>Upshur County Senior Citizens Opportunity Center, Inc.</v>
      </c>
      <c r="B1107" s="15" t="str">
        <v>OAA Title IIIB Services</v>
      </c>
      <c r="C1107" s="15" t="str">
        <v>Information/Referral</v>
      </c>
      <c r="D1107" s="15" t="str">
        <v>None</v>
      </c>
      <c r="E1107" s="15" t="str">
        <v>None</v>
      </c>
      <c r="F1107" s="15" t="str">
        <v>None</v>
      </c>
      <c r="G1107" s="15" t="str">
        <v>Upshur</v>
      </c>
      <c r="H1107" s="15" t="str">
        <v>*Required - Please Make a Selection*</v>
      </c>
      <c r="I1107" s="15" t="str">
        <v>http://www.wvseniorservices.gov/DocumentCenter/ProgramSpecificDocuments/tabid/92/Default.aspx</v>
      </c>
      <c r="U1107" s="3"/>
    </row>
    <row r="1108" spans="1:21" ht="60" x14ac:dyDescent="0.25">
      <c r="A1108" s="15" t="str">
        <v>Upshur County Senior Citizens Opportunity Center, Inc.</v>
      </c>
      <c r="B1108" s="15" t="str">
        <v>OAA Title IIIB Services</v>
      </c>
      <c r="C1108" s="15" t="str">
        <v>Legal</v>
      </c>
      <c r="D1108" s="15" t="str">
        <v>None</v>
      </c>
      <c r="E1108" s="15" t="str">
        <v>None</v>
      </c>
      <c r="F1108" s="15" t="str">
        <v>None</v>
      </c>
      <c r="G1108" s="15" t="str">
        <v>Upshur</v>
      </c>
      <c r="H1108" s="15" t="str">
        <v>*Required - Please Make a Selection*</v>
      </c>
      <c r="I1108" s="15" t="str">
        <v>http://www.wvseniorservices.gov/DocumentCenter/ProgramSpecificDocuments/tabid/92/Default.aspx</v>
      </c>
      <c r="U1108" s="3"/>
    </row>
    <row r="1109" spans="1:21" ht="60" x14ac:dyDescent="0.25">
      <c r="A1109" s="15" t="str">
        <v>Upshur County Senior Citizens Opportunity Center, Inc.</v>
      </c>
      <c r="B1109" s="15" t="str">
        <v>OAA Title IIIB Services</v>
      </c>
      <c r="C1109" s="15" t="str">
        <v>Information/Referral</v>
      </c>
      <c r="D1109" s="15" t="str">
        <v>None</v>
      </c>
      <c r="E1109" s="15" t="str">
        <v>None</v>
      </c>
      <c r="F1109" s="15" t="str">
        <v>None</v>
      </c>
      <c r="G1109" s="15" t="str">
        <v>Upshur</v>
      </c>
      <c r="H1109" s="15" t="str">
        <v>*Required - Please Make a Selection*</v>
      </c>
      <c r="I1109" s="15" t="str">
        <v>http://www.wvseniorservices.gov/DocumentCenter/ProgramSpecificDocuments/tabid/92/Default.aspx</v>
      </c>
      <c r="U1109" s="3"/>
    </row>
    <row r="1110" spans="1:21" ht="180" x14ac:dyDescent="0.25">
      <c r="A1110" s="15" t="str">
        <v>Upshur County Senior Citizens Opportunity Center, Inc.</v>
      </c>
      <c r="B1110" s="15" t="str">
        <v>OAA Title IIIB Services</v>
      </c>
      <c r="C1110" s="15" t="str">
        <v>Personal Care</v>
      </c>
      <c r="D1110" s="15" t="str">
        <v>Must complete Level 1, Level 2 and Level 3 of the SAEF. Must need “Much Assistance” or “Unable to Perform” in at least two (2) areas of ADLs on the SAEF to qualify for services.</v>
      </c>
      <c r="E111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10" s="15" t="str">
        <v>None</v>
      </c>
      <c r="G1110" s="15" t="str">
        <v>Upshur</v>
      </c>
      <c r="H1110" s="15" t="str">
        <v>*Required - Please Make a Selection*</v>
      </c>
      <c r="I1110" s="15" t="str">
        <v>http://www.wvseniorservices.gov/DocumentCenter/ProgramSpecificDocuments/tabid/92/Default.aspx</v>
      </c>
      <c r="U1110" s="3"/>
    </row>
    <row r="1111" spans="1:21" ht="60" x14ac:dyDescent="0.25">
      <c r="A1111" s="15" t="str">
        <v>Upshur County Senior Citizens Opportunity Center, Inc.</v>
      </c>
      <c r="B1111" s="15" t="str">
        <v>OAA Title IIIB Services</v>
      </c>
      <c r="C1111" s="15" t="str">
        <v>Information/Referral</v>
      </c>
      <c r="D1111" s="15" t="str">
        <v>None</v>
      </c>
      <c r="E1111" s="15" t="str">
        <v>None</v>
      </c>
      <c r="F1111" s="15" t="str">
        <v>None</v>
      </c>
      <c r="G1111" s="15" t="str">
        <v>Upshur</v>
      </c>
      <c r="H1111" s="15" t="str">
        <v>*Required - Please Make a Selection*</v>
      </c>
      <c r="I1111" s="15" t="str">
        <v>http://www.wvseniorservices.gov/DocumentCenter/ProgramSpecificDocuments/tabid/92/Default.aspx</v>
      </c>
      <c r="U1111" s="3"/>
    </row>
    <row r="1112" spans="1:21" ht="60" x14ac:dyDescent="0.25">
      <c r="A1112" s="15" t="str">
        <v>Upshur County Senior Citizens Opportunity Center, Inc.</v>
      </c>
      <c r="B1112" s="15" t="str">
        <v>OAA Title IIIB Services</v>
      </c>
      <c r="C1112" s="15" t="str">
        <v>Transportation</v>
      </c>
      <c r="D1112" s="15" t="str">
        <v>Must complete Level 1 of the SAEF</v>
      </c>
      <c r="E1112" s="15" t="str">
        <v>None</v>
      </c>
      <c r="F1112" s="15" t="str">
        <v>None</v>
      </c>
      <c r="G1112" s="15" t="str">
        <v>Upshur</v>
      </c>
      <c r="H1112" s="15" t="str">
        <v>*Required - Please Make a Selection*</v>
      </c>
      <c r="I1112" s="15" t="str">
        <v>http://www.wvseniorservices.gov/DocumentCenter/ProgramSpecificDocuments/tabid/92/Default.aspx</v>
      </c>
      <c r="U1112" s="3"/>
    </row>
    <row r="1113" spans="1:21" ht="150" x14ac:dyDescent="0.25">
      <c r="A1113" s="15" t="str">
        <v>Upshur County Senior Citizens Opportunity Center, Inc.</v>
      </c>
      <c r="B1113" s="15" t="str">
        <v>OAA Title IIIC Nutrition Services</v>
      </c>
      <c r="C1113" s="15" t="str">
        <v>Nutrition - Congregate Meals</v>
      </c>
      <c r="D1113"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13"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13" s="15" t="str">
        <v>None</v>
      </c>
      <c r="G1113" s="15" t="str">
        <v>Upshur</v>
      </c>
      <c r="H1113" s="15" t="str">
        <v>*Required - Please Make a Selection*</v>
      </c>
      <c r="I1113" s="15" t="str">
        <v>http://www.wvseniorservices.gov/DocumentCenter/ProgramSpecificDocuments/tabid/92/Default.aspx</v>
      </c>
      <c r="U1113" s="3"/>
    </row>
    <row r="1114" spans="1:21" ht="360" x14ac:dyDescent="0.25">
      <c r="A1114" s="15" t="str">
        <v>Upshur County Senior Citizens Opportunity Center, Inc.</v>
      </c>
      <c r="B1114" s="15" t="str">
        <v>OAA Title IIIC Nutrition Services</v>
      </c>
      <c r="C1114" s="15" t="str">
        <v>Nutrition - Home Delivered Meals</v>
      </c>
      <c r="D1114"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1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14" s="15" t="str">
        <v>None</v>
      </c>
      <c r="G1114" s="15" t="str">
        <v>Upshur</v>
      </c>
      <c r="H1114" s="15" t="str">
        <v>*Required - Please Make a Selection*</v>
      </c>
      <c r="I1114" s="15" t="str">
        <v>http://www.wvseniorservices.gov/DocumentCenter/ProgramSpecificDocuments/tabid/92/Default.aspx</v>
      </c>
      <c r="U1114" s="3"/>
    </row>
    <row r="1115" spans="1:21" ht="60" x14ac:dyDescent="0.25">
      <c r="A1115" s="15" t="str">
        <v>Upshur County Senior Citizens Opportunity Center, Inc.</v>
      </c>
      <c r="B1115" s="15" t="str">
        <v>OAA Title IIIC Nutrition Services</v>
      </c>
      <c r="C1115" s="15" t="str">
        <v>Nutrition - Education</v>
      </c>
      <c r="D1115" s="15" t="str">
        <v>A fully completed SAEF (the SAEF you completed for the meal service) is 
required.</v>
      </c>
      <c r="E1115" s="15" t="str">
        <v>None</v>
      </c>
      <c r="F1115" s="15" t="str">
        <v>None</v>
      </c>
      <c r="G1115" s="15" t="str">
        <v>Upshur</v>
      </c>
      <c r="H1115" s="15" t="str">
        <v>*Required - Please Make a Selection*</v>
      </c>
      <c r="I1115" s="15" t="str">
        <v>http://www.wvseniorservices.gov/DocumentCenter/ProgramSpecificDocuments/tabid/92/Default.aspx</v>
      </c>
      <c r="U1115" s="3"/>
    </row>
    <row r="1116" spans="1:21" ht="105" x14ac:dyDescent="0.25">
      <c r="A1116" s="15" t="str">
        <v>Boone County Community Organization</v>
      </c>
      <c r="B1116" s="15" t="str">
        <v>LIGHTHOUSE IN-HOME SERVICES (includes LIFE LIGHTHOUSE SERVICES)</v>
      </c>
      <c r="C1116" s="15" t="str">
        <v>Personal Care, Food Assistance, Chore or Homemaker Services</v>
      </c>
      <c r="D1116" s="15" t="str">
        <v>2+ ADLs via assessment</v>
      </c>
      <c r="E1116"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16" s="15" t="str">
        <v>Lighthouse is designed to assist those seniors who have functional needs in their homes, but whose income or assets disqualify them for Medicaid services</v>
      </c>
      <c r="G1116" s="15" t="str">
        <v>Boone</v>
      </c>
      <c r="H1116" s="15" t="str">
        <v>*Required - Please Make a Selection*</v>
      </c>
      <c r="I1116" s="15" t="str">
        <v>http://www.wvseniorservices.gov/HelpatHome/Lighthouse/tabid/74/Default.aspx</v>
      </c>
      <c r="U1116" s="3"/>
    </row>
    <row r="1117" spans="1:21" ht="180" x14ac:dyDescent="0.25">
      <c r="A1117" s="15" t="str">
        <v>Boone County Community Organization</v>
      </c>
      <c r="B1117" s="15" t="str">
        <v>OAA Title IIIB Services</v>
      </c>
      <c r="C1117" s="15" t="str">
        <v>Adult Day Care</v>
      </c>
      <c r="D1117" s="15" t="str">
        <v>Must complete Level 1, Level 2 and Level 3 of the SAEF. Must need “Much Assistance” or “Unable to Perform” in at least two (2) ADL/IADL areas on the SAEF to qualify for services.</v>
      </c>
      <c r="E111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17" s="15" t="str">
        <v>None</v>
      </c>
      <c r="G1117" s="15" t="str">
        <v>Boone</v>
      </c>
      <c r="H1117" s="15" t="str">
        <v>*Required - Please Make a Selection*</v>
      </c>
      <c r="I1117" s="15" t="str">
        <v>http://www.wvseniorservices.gov/DocumentCenter/ProgramSpecificDocuments/tabid/92/Default.aspx</v>
      </c>
      <c r="U1117" s="3"/>
    </row>
    <row r="1118" spans="1:21" ht="75" x14ac:dyDescent="0.25">
      <c r="A1118" s="15" t="str">
        <v>Boone County Community Organization</v>
      </c>
      <c r="B1118" s="15" t="str">
        <v>OAA Title IIIB Services</v>
      </c>
      <c r="C1118" s="15" t="str">
        <v>Transportation</v>
      </c>
      <c r="D1118" s="15" t="str">
        <v>Must complete Level 1 and Level 2 of the SAEF. Must indicate the need for hands on assistance with transportation on the SAEF (Question: “Does the service recipient need hands on assistance with transportation?”, Level 2) to qualify for services.</v>
      </c>
      <c r="E1118" s="15" t="str">
        <v>None</v>
      </c>
      <c r="F1118" s="15" t="str">
        <v>None</v>
      </c>
      <c r="G1118" s="15" t="str">
        <v>Boone</v>
      </c>
      <c r="H1118" s="15" t="str">
        <v>*Required - Please Make a Selection*</v>
      </c>
      <c r="I1118" s="15" t="str">
        <v>http://www.wvseniorservices.gov/DocumentCenter/ProgramSpecificDocuments/tabid/92/Default.aspx</v>
      </c>
      <c r="U1118" s="3"/>
    </row>
    <row r="1119" spans="1:21" ht="180" x14ac:dyDescent="0.25">
      <c r="A1119" s="15" t="str">
        <v>Boone County Community Organization</v>
      </c>
      <c r="B1119" s="15" t="str">
        <v>OAA Title IIIB Services</v>
      </c>
      <c r="C1119" s="15" t="str">
        <v>Chore or Homemaker Services</v>
      </c>
      <c r="D1119" s="15" t="str">
        <v>Must complete Level 1, Level 2 and Level 3 of the SAEF. Must need “Much Assistance” or “Unable to Perform” on IADL question #6, Heavy Housework on the SAEF to qualify for services.</v>
      </c>
      <c r="E111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19" s="15" t="str">
        <v>None</v>
      </c>
      <c r="G1119" s="15" t="str">
        <v>Boone</v>
      </c>
      <c r="H1119" s="15" t="str">
        <v>*Required - Please Make a Selection*</v>
      </c>
      <c r="I1119" s="15" t="str">
        <v>http://www.wvseniorservices.gov/DocumentCenter/ProgramSpecificDocuments/tabid/92/Default.aspx</v>
      </c>
      <c r="U1119" s="3"/>
    </row>
    <row r="1120" spans="1:21" ht="45" x14ac:dyDescent="0.25">
      <c r="A1120" s="15" t="str">
        <v>Boone County Community Organization</v>
      </c>
      <c r="B1120" s="15" t="str">
        <v>OAA Title IIIB Services</v>
      </c>
      <c r="C1120" s="15" t="str">
        <v>Group Support Activities</v>
      </c>
      <c r="D1120" s="15" t="str">
        <v>A fully completed SAEF (Level 1) is required to enter the service recipient in SAMS. Group client support is entered as a group service in SAMS.</v>
      </c>
      <c r="E1120" s="15" t="str">
        <v>None</v>
      </c>
      <c r="F1120" s="15" t="str">
        <v>None</v>
      </c>
      <c r="G1120" s="15" t="str">
        <v>Boone</v>
      </c>
      <c r="H1120" s="15" t="str">
        <v>*Required - Please Make a Selection*</v>
      </c>
      <c r="I1120" s="15" t="str">
        <v>http://www.wvseniorservices.gov/DocumentCenter/ProgramSpecificDocuments/tabid/92/Default.aspx</v>
      </c>
      <c r="U1120" s="3"/>
    </row>
    <row r="1121" spans="1:21" ht="180" x14ac:dyDescent="0.25">
      <c r="A1121" s="15" t="str">
        <v>Boone County Community Organization</v>
      </c>
      <c r="B1121" s="15" t="str">
        <v>OAA Title IIIB Services</v>
      </c>
      <c r="C1121" s="15" t="str">
        <v>Chore or Homemaker Services</v>
      </c>
      <c r="D1121" s="15" t="str">
        <v>Must complete Level 1, Level 2 and Level 3 of the SAEF. Must need “Much Assistance” or “Unable to Perform” on IADL question #3, Shopping and/or IADL question #4, Light Housekeeping on the SAEF to qualify for services.</v>
      </c>
      <c r="E112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21" s="15" t="str">
        <v>None</v>
      </c>
      <c r="G1121" s="15" t="str">
        <v>Boone</v>
      </c>
      <c r="H1121" s="15" t="str">
        <v>*Required - Please Make a Selection*</v>
      </c>
      <c r="I1121" s="15" t="str">
        <v>http://www.wvseniorservices.gov/DocumentCenter/ProgramSpecificDocuments/tabid/92/Default.aspx</v>
      </c>
      <c r="U1121" s="3"/>
    </row>
    <row r="1122" spans="1:21" ht="45" x14ac:dyDescent="0.25">
      <c r="A1122" s="15" t="str">
        <v>Boone County Community Organization</v>
      </c>
      <c r="B1122" s="15" t="str">
        <v>OAA Title IIIB Services</v>
      </c>
      <c r="C1122" s="15" t="str">
        <v>Case Coordination/Management/Person-Centered Planning</v>
      </c>
      <c r="D1122" s="15" t="str">
        <v>None</v>
      </c>
      <c r="E1122" s="15" t="str">
        <v>None</v>
      </c>
      <c r="F1122" s="15" t="str">
        <v>None</v>
      </c>
      <c r="G1122" s="15" t="str">
        <v>Boone</v>
      </c>
      <c r="H1122" s="15" t="str">
        <v>*Required - Please Make a Selection*</v>
      </c>
      <c r="I1122" s="15" t="str">
        <v>http://www.wvseniorservices.gov/DocumentCenter/ProgramSpecificDocuments/tabid/92/Default.aspx</v>
      </c>
      <c r="U1122" s="3"/>
    </row>
    <row r="1123" spans="1:21" ht="45" x14ac:dyDescent="0.25">
      <c r="A1123" s="15" t="str">
        <v>Boone County Community Organization</v>
      </c>
      <c r="B1123" s="15" t="str">
        <v>OAA Title IIIB Services</v>
      </c>
      <c r="C1123" s="15" t="str">
        <v>Information/Referral</v>
      </c>
      <c r="D1123" s="15" t="str">
        <v>None</v>
      </c>
      <c r="E1123" s="15" t="str">
        <v>None</v>
      </c>
      <c r="F1123" s="15" t="str">
        <v>None</v>
      </c>
      <c r="G1123" s="15" t="str">
        <v>Boone</v>
      </c>
      <c r="H1123" s="15" t="str">
        <v>*Required - Please Make a Selection*</v>
      </c>
      <c r="I1123" s="15" t="str">
        <v>http://www.wvseniorservices.gov/DocumentCenter/ProgramSpecificDocuments/tabid/92/Default.aspx</v>
      </c>
      <c r="U1123" s="3"/>
    </row>
    <row r="1124" spans="1:21" ht="45" x14ac:dyDescent="0.25">
      <c r="A1124" s="15" t="str">
        <v>Boone County Community Organization</v>
      </c>
      <c r="B1124" s="15" t="str">
        <v>OAA Title IIIB Services</v>
      </c>
      <c r="C1124" s="15" t="str">
        <v>Legal</v>
      </c>
      <c r="D1124" s="15" t="str">
        <v>None</v>
      </c>
      <c r="E1124" s="15" t="str">
        <v>None</v>
      </c>
      <c r="F1124" s="15" t="str">
        <v>None</v>
      </c>
      <c r="G1124" s="15" t="str">
        <v>Boone</v>
      </c>
      <c r="H1124" s="15" t="str">
        <v>*Required - Please Make a Selection*</v>
      </c>
      <c r="I1124" s="15" t="str">
        <v>http://www.wvseniorservices.gov/DocumentCenter/ProgramSpecificDocuments/tabid/92/Default.aspx</v>
      </c>
      <c r="U1124" s="3"/>
    </row>
    <row r="1125" spans="1:21" ht="45" x14ac:dyDescent="0.25">
      <c r="A1125" s="15" t="str">
        <v>Boone County Community Organization</v>
      </c>
      <c r="B1125" s="15" t="str">
        <v>OAA Title IIIB Services</v>
      </c>
      <c r="C1125" s="15" t="str">
        <v>Information/Referral</v>
      </c>
      <c r="D1125" s="15" t="str">
        <v>None</v>
      </c>
      <c r="E1125" s="15" t="str">
        <v>None</v>
      </c>
      <c r="F1125" s="15" t="str">
        <v>None</v>
      </c>
      <c r="G1125" s="15" t="str">
        <v>Boone</v>
      </c>
      <c r="H1125" s="15" t="str">
        <v>*Required - Please Make a Selection*</v>
      </c>
      <c r="I1125" s="15" t="str">
        <v>http://www.wvseniorservices.gov/DocumentCenter/ProgramSpecificDocuments/tabid/92/Default.aspx</v>
      </c>
      <c r="U1125" s="3"/>
    </row>
    <row r="1126" spans="1:21" ht="180" x14ac:dyDescent="0.25">
      <c r="A1126" s="15" t="str">
        <v>Boone County Community Organization</v>
      </c>
      <c r="B1126" s="15" t="str">
        <v>OAA Title IIIB Services</v>
      </c>
      <c r="C1126" s="15" t="str">
        <v>Personal Care</v>
      </c>
      <c r="D1126" s="15" t="str">
        <v>Must complete Level 1, Level 2 and Level 3 of the SAEF. Must need “Much Assistance” or “Unable to Perform” in at least two (2) areas of ADLs on the SAEF to qualify for services.</v>
      </c>
      <c r="E112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26" s="15" t="str">
        <v>None</v>
      </c>
      <c r="G1126" s="15" t="str">
        <v>Boone</v>
      </c>
      <c r="H1126" s="15" t="str">
        <v>*Required - Please Make a Selection*</v>
      </c>
      <c r="I1126" s="15" t="str">
        <v>http://www.wvseniorservices.gov/DocumentCenter/ProgramSpecificDocuments/tabid/92/Default.aspx</v>
      </c>
      <c r="U1126" s="3"/>
    </row>
    <row r="1127" spans="1:21" ht="45" x14ac:dyDescent="0.25">
      <c r="A1127" s="15" t="str">
        <v>Boone County Community Organization</v>
      </c>
      <c r="B1127" s="15" t="str">
        <v>OAA Title IIIB Services</v>
      </c>
      <c r="C1127" s="15" t="str">
        <v>Information/Referral</v>
      </c>
      <c r="D1127" s="15" t="str">
        <v>None</v>
      </c>
      <c r="E1127" s="15" t="str">
        <v>None</v>
      </c>
      <c r="F1127" s="15" t="str">
        <v>None</v>
      </c>
      <c r="G1127" s="15" t="str">
        <v>Boone</v>
      </c>
      <c r="H1127" s="15" t="str">
        <v>*Required - Please Make a Selection*</v>
      </c>
      <c r="I1127" s="15" t="str">
        <v>http://www.wvseniorservices.gov/DocumentCenter/ProgramSpecificDocuments/tabid/92/Default.aspx</v>
      </c>
      <c r="U1127" s="3"/>
    </row>
    <row r="1128" spans="1:21" ht="45" x14ac:dyDescent="0.25">
      <c r="A1128" s="15" t="str">
        <v>Boone County Community Organization</v>
      </c>
      <c r="B1128" s="15" t="str">
        <v>OAA Title IIIB Services</v>
      </c>
      <c r="C1128" s="15" t="str">
        <v>Transportation</v>
      </c>
      <c r="D1128" s="15" t="str">
        <v>Must complete Level 1 of the SAEF</v>
      </c>
      <c r="E1128" s="15" t="str">
        <v>None</v>
      </c>
      <c r="F1128" s="15" t="str">
        <v>None</v>
      </c>
      <c r="G1128" s="15" t="str">
        <v>Boone</v>
      </c>
      <c r="H1128" s="15" t="str">
        <v>*Required - Please Make a Selection*</v>
      </c>
      <c r="I1128" s="15" t="str">
        <v>http://www.wvseniorservices.gov/DocumentCenter/ProgramSpecificDocuments/tabid/92/Default.aspx</v>
      </c>
      <c r="U1128" s="3"/>
    </row>
    <row r="1129" spans="1:21" ht="150" x14ac:dyDescent="0.25">
      <c r="A1129" s="15" t="str">
        <v>Boone County Community Organization</v>
      </c>
      <c r="B1129" s="15" t="str">
        <v>OAA Title IIIC Nutrition Services</v>
      </c>
      <c r="C1129" s="15" t="str">
        <v>Nutrition - Congregate Meals</v>
      </c>
      <c r="D1129"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2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29" s="15" t="str">
        <v>None</v>
      </c>
      <c r="G1129" s="15" t="str">
        <v>Boone</v>
      </c>
      <c r="H1129" s="15" t="str">
        <v>*Required - Please Make a Selection*</v>
      </c>
      <c r="I1129" s="15" t="str">
        <v>http://www.wvseniorservices.gov/DocumentCenter/ProgramSpecificDocuments/tabid/92/Default.aspx</v>
      </c>
      <c r="U1129" s="3"/>
    </row>
    <row r="1130" spans="1:21" ht="360" x14ac:dyDescent="0.25">
      <c r="A1130" s="15" t="str">
        <v>Boone County Community Organization</v>
      </c>
      <c r="B1130" s="15" t="str">
        <v>OAA Title IIIC Nutrition Services</v>
      </c>
      <c r="C1130" s="15" t="str">
        <v>Nutrition - Home Delivered Meals</v>
      </c>
      <c r="D1130"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30"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30" s="15" t="str">
        <v>None</v>
      </c>
      <c r="G1130" s="15" t="str">
        <v>Boone</v>
      </c>
      <c r="H1130" s="15" t="str">
        <v>*Required - Please Make a Selection*</v>
      </c>
      <c r="I1130" s="15" t="str">
        <v>http://www.wvseniorservices.gov/DocumentCenter/ProgramSpecificDocuments/tabid/92/Default.aspx</v>
      </c>
      <c r="U1130" s="3"/>
    </row>
    <row r="1131" spans="1:21" ht="45" x14ac:dyDescent="0.25">
      <c r="A1131" s="15" t="str">
        <v>Boone County Community Organization</v>
      </c>
      <c r="B1131" s="15" t="str">
        <v>OAA Title IIIC Nutrition Services</v>
      </c>
      <c r="C1131" s="15" t="str">
        <v>Nutrition - Education</v>
      </c>
      <c r="D1131" s="15" t="str">
        <v>A fully completed SAEF (the SAEF you completed for the meal service) is 
required.</v>
      </c>
      <c r="E1131" s="15" t="str">
        <v>None</v>
      </c>
      <c r="F1131" s="15" t="str">
        <v>None</v>
      </c>
      <c r="G1131" s="15" t="str">
        <v>Boone</v>
      </c>
      <c r="H1131" s="15" t="str">
        <v>*Required - Please Make a Selection*</v>
      </c>
      <c r="I1131" s="15" t="str">
        <v>http://www.wvseniorservices.gov/DocumentCenter/ProgramSpecificDocuments/tabid/92/Default.aspx</v>
      </c>
      <c r="U1131" s="3"/>
    </row>
    <row r="1132" spans="1:21" ht="105" x14ac:dyDescent="0.25">
      <c r="A1132" s="15" t="str">
        <v>Cabell County Community Services Organization, Inc.</v>
      </c>
      <c r="B1132" s="15" t="str">
        <v>LIGHTHOUSE IN-HOME SERVICES (includes LIFE LIGHTHOUSE SERVICES)</v>
      </c>
      <c r="C1132" s="15" t="str">
        <v>Personal Care, Food Assistance, Chore or Homemaker Services</v>
      </c>
      <c r="D1132" s="15" t="str">
        <v>2+ ADLs via assessment</v>
      </c>
      <c r="E1132"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32" s="15" t="str">
        <v>Lighthouse is designed to assist those seniors who have functional needs in their homes, but whose income or assets disqualify them for Medicaid services</v>
      </c>
      <c r="G1132" s="15" t="str">
        <v>Cabell</v>
      </c>
      <c r="H1132" s="15" t="str">
        <v>*Required - Please Make a Selection*</v>
      </c>
      <c r="I1132" s="15" t="str">
        <v>http://www.wvseniorservices.gov/HelpatHome/Lighthouse/tabid/74/Default.aspx</v>
      </c>
      <c r="U1132" s="3"/>
    </row>
    <row r="1133" spans="1:21" ht="180" x14ac:dyDescent="0.25">
      <c r="A1133" s="15" t="str">
        <v>Cabell County Community Services Organization, Inc.</v>
      </c>
      <c r="B1133" s="15" t="str">
        <v>OAA Title IIIB Services</v>
      </c>
      <c r="C1133" s="15" t="str">
        <v>Adult Day Care</v>
      </c>
      <c r="D1133" s="15" t="str">
        <v>Must complete Level 1, Level 2 and Level 3 of the SAEF. Must need “Much Assistance” or “Unable to Perform” in at least two (2) ADL/IADL areas on the SAEF to qualify for services.</v>
      </c>
      <c r="E113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33" s="15" t="str">
        <v>None</v>
      </c>
      <c r="G1133" s="15" t="str">
        <v>Cabell</v>
      </c>
      <c r="H1133" s="15" t="str">
        <v>*Required - Please Make a Selection*</v>
      </c>
      <c r="I1133" s="15" t="str">
        <v>http://www.wvseniorservices.gov/DocumentCenter/ProgramSpecificDocuments/tabid/92/Default.aspx</v>
      </c>
      <c r="U1133" s="3"/>
    </row>
    <row r="1134" spans="1:21" ht="75" x14ac:dyDescent="0.25">
      <c r="A1134" s="15" t="str">
        <v>Cabell County Community Services Organization, Inc.</v>
      </c>
      <c r="B1134" s="15" t="str">
        <v>OAA Title IIIB Services</v>
      </c>
      <c r="C1134" s="15" t="str">
        <v>Transportation</v>
      </c>
      <c r="D1134" s="15" t="str">
        <v>Must complete Level 1 and Level 2 of the SAEF. Must indicate the need for hands on assistance with transportation on the SAEF (Question: “Does the service recipient need hands on assistance with transportation?”, Level 2) to qualify for services.</v>
      </c>
      <c r="E1134" s="15" t="str">
        <v>None</v>
      </c>
      <c r="F1134" s="15" t="str">
        <v>None</v>
      </c>
      <c r="G1134" s="15" t="str">
        <v>Cabell</v>
      </c>
      <c r="H1134" s="15" t="str">
        <v>*Required - Please Make a Selection*</v>
      </c>
      <c r="I1134" s="15" t="str">
        <v>http://www.wvseniorservices.gov/DocumentCenter/ProgramSpecificDocuments/tabid/92/Default.aspx</v>
      </c>
      <c r="U1134" s="3"/>
    </row>
    <row r="1135" spans="1:21" ht="180" x14ac:dyDescent="0.25">
      <c r="A1135" s="15" t="str">
        <v>Cabell County Community Services Organization, Inc.</v>
      </c>
      <c r="B1135" s="15" t="str">
        <v>OAA Title IIIB Services</v>
      </c>
      <c r="C1135" s="15" t="str">
        <v>Chore or Homemaker Services</v>
      </c>
      <c r="D1135" s="15" t="str">
        <v>Must complete Level 1, Level 2 and Level 3 of the SAEF. Must need “Much Assistance” or “Unable to Perform” on IADL question #6, Heavy Housework on the SAEF to qualify for services.</v>
      </c>
      <c r="E113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35" s="15" t="str">
        <v>None</v>
      </c>
      <c r="G1135" s="15" t="str">
        <v>Cabell</v>
      </c>
      <c r="H1135" s="15" t="str">
        <v>*Required - Please Make a Selection*</v>
      </c>
      <c r="I1135" s="15" t="str">
        <v>http://www.wvseniorservices.gov/DocumentCenter/ProgramSpecificDocuments/tabid/92/Default.aspx</v>
      </c>
      <c r="U1135" s="3"/>
    </row>
    <row r="1136" spans="1:21" ht="75" x14ac:dyDescent="0.25">
      <c r="A1136" s="15" t="str">
        <v>Cabell County Community Services Organization, Inc.</v>
      </c>
      <c r="B1136" s="15" t="str">
        <v>OAA Title IIIB Services</v>
      </c>
      <c r="C1136" s="15" t="str">
        <v>Group Support Activities</v>
      </c>
      <c r="D1136" s="15" t="str">
        <v>A fully completed SAEF (Level 1) is required to enter the service recipient in SAMS. Group client support is entered as a group service in SAMS.</v>
      </c>
      <c r="E1136" s="15" t="str">
        <v>None</v>
      </c>
      <c r="F1136" s="15" t="str">
        <v>None</v>
      </c>
      <c r="G1136" s="15" t="str">
        <v>Cabell</v>
      </c>
      <c r="H1136" s="15" t="str">
        <v>*Required - Please Make a Selection*</v>
      </c>
      <c r="I1136" s="15" t="str">
        <v>http://www.wvseniorservices.gov/DocumentCenter/ProgramSpecificDocuments/tabid/92/Default.aspx</v>
      </c>
      <c r="U1136" s="3"/>
    </row>
    <row r="1137" spans="1:21" ht="180" x14ac:dyDescent="0.25">
      <c r="A1137" s="15" t="str">
        <v>Cabell County Community Services Organization, Inc.</v>
      </c>
      <c r="B1137" s="15" t="str">
        <v>OAA Title IIIB Services</v>
      </c>
      <c r="C1137" s="15" t="str">
        <v>Chore or Homemaker Services</v>
      </c>
      <c r="D1137" s="15" t="str">
        <v>Must complete Level 1, Level 2 and Level 3 of the SAEF. Must need “Much Assistance” or “Unable to Perform” on IADL question #3, Shopping and/or IADL question #4, Light Housekeeping on the SAEF to qualify for services.</v>
      </c>
      <c r="E113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37" s="15" t="str">
        <v>None</v>
      </c>
      <c r="G1137" s="15" t="str">
        <v>Cabell</v>
      </c>
      <c r="H1137" s="15" t="str">
        <v>*Required - Please Make a Selection*</v>
      </c>
      <c r="I1137" s="15" t="str">
        <v>http://www.wvseniorservices.gov/DocumentCenter/ProgramSpecificDocuments/tabid/92/Default.aspx</v>
      </c>
      <c r="U1137" s="3"/>
    </row>
    <row r="1138" spans="1:21" ht="75" x14ac:dyDescent="0.25">
      <c r="A1138" s="15" t="str">
        <v>Cabell County Community Services Organization, Inc.</v>
      </c>
      <c r="B1138" s="15" t="str">
        <v>OAA Title IIIB Services</v>
      </c>
      <c r="C1138" s="15" t="str">
        <v>Case Coordination/Management/Person-Centered Planning</v>
      </c>
      <c r="D1138" s="15" t="str">
        <v>None</v>
      </c>
      <c r="E1138" s="15" t="str">
        <v>None</v>
      </c>
      <c r="F1138" s="15" t="str">
        <v>None</v>
      </c>
      <c r="G1138" s="15" t="str">
        <v>Cabell</v>
      </c>
      <c r="H1138" s="15" t="str">
        <v>*Required - Please Make a Selection*</v>
      </c>
      <c r="I1138" s="15" t="str">
        <v>http://www.wvseniorservices.gov/DocumentCenter/ProgramSpecificDocuments/tabid/92/Default.aspx</v>
      </c>
      <c r="U1138" s="3"/>
    </row>
    <row r="1139" spans="1:21" ht="75" x14ac:dyDescent="0.25">
      <c r="A1139" s="15" t="str">
        <v>Cabell County Community Services Organization, Inc.</v>
      </c>
      <c r="B1139" s="15" t="str">
        <v>OAA Title IIIB Services</v>
      </c>
      <c r="C1139" s="15" t="str">
        <v>Information/Referral</v>
      </c>
      <c r="D1139" s="15" t="str">
        <v>None</v>
      </c>
      <c r="E1139" s="15" t="str">
        <v>None</v>
      </c>
      <c r="F1139" s="15" t="str">
        <v>None</v>
      </c>
      <c r="G1139" s="15" t="str">
        <v>Cabell</v>
      </c>
      <c r="H1139" s="15" t="str">
        <v>*Required - Please Make a Selection*</v>
      </c>
      <c r="I1139" s="15" t="str">
        <v>http://www.wvseniorservices.gov/DocumentCenter/ProgramSpecificDocuments/tabid/92/Default.aspx</v>
      </c>
      <c r="U1139" s="3"/>
    </row>
    <row r="1140" spans="1:21" ht="75" x14ac:dyDescent="0.25">
      <c r="A1140" s="15" t="str">
        <v>Cabell County Community Services Organization, Inc.</v>
      </c>
      <c r="B1140" s="15" t="str">
        <v>OAA Title IIIB Services</v>
      </c>
      <c r="C1140" s="15" t="str">
        <v>Legal</v>
      </c>
      <c r="D1140" s="15" t="str">
        <v>None</v>
      </c>
      <c r="E1140" s="15" t="str">
        <v>None</v>
      </c>
      <c r="F1140" s="15" t="str">
        <v>None</v>
      </c>
      <c r="G1140" s="15" t="str">
        <v>Cabell</v>
      </c>
      <c r="H1140" s="15" t="str">
        <v>*Required - Please Make a Selection*</v>
      </c>
      <c r="I1140" s="15" t="str">
        <v>http://www.wvseniorservices.gov/DocumentCenter/ProgramSpecificDocuments/tabid/92/Default.aspx</v>
      </c>
      <c r="U1140" s="3"/>
    </row>
    <row r="1141" spans="1:21" ht="75" x14ac:dyDescent="0.25">
      <c r="A1141" s="15" t="str">
        <v>Cabell County Community Services Organization, Inc.</v>
      </c>
      <c r="B1141" s="15" t="str">
        <v>OAA Title IIIB Services</v>
      </c>
      <c r="C1141" s="15" t="str">
        <v>Information/Referral</v>
      </c>
      <c r="D1141" s="15" t="str">
        <v>None</v>
      </c>
      <c r="E1141" s="15" t="str">
        <v>None</v>
      </c>
      <c r="F1141" s="15" t="str">
        <v>None</v>
      </c>
      <c r="G1141" s="15" t="str">
        <v>Cabell</v>
      </c>
      <c r="H1141" s="15" t="str">
        <v>*Required - Please Make a Selection*</v>
      </c>
      <c r="I1141" s="15" t="str">
        <v>http://www.wvseniorservices.gov/DocumentCenter/ProgramSpecificDocuments/tabid/92/Default.aspx</v>
      </c>
      <c r="U1141" s="3"/>
    </row>
    <row r="1142" spans="1:21" ht="180" x14ac:dyDescent="0.25">
      <c r="A1142" s="15" t="str">
        <v>Cabell County Community Services Organization, Inc.</v>
      </c>
      <c r="B1142" s="15" t="str">
        <v>OAA Title IIIB Services</v>
      </c>
      <c r="C1142" s="15" t="str">
        <v>Personal Care</v>
      </c>
      <c r="D1142" s="15" t="str">
        <v>Must complete Level 1, Level 2 and Level 3 of the SAEF. Must need “Much Assistance” or “Unable to Perform” in at least two (2) areas of ADLs on the SAEF to qualify for services.</v>
      </c>
      <c r="E114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42" s="15" t="str">
        <v>None</v>
      </c>
      <c r="G1142" s="15" t="str">
        <v>Cabell</v>
      </c>
      <c r="H1142" s="15" t="str">
        <v>*Required - Please Make a Selection*</v>
      </c>
      <c r="I1142" s="15" t="str">
        <v>http://www.wvseniorservices.gov/DocumentCenter/ProgramSpecificDocuments/tabid/92/Default.aspx</v>
      </c>
      <c r="U1142" s="3"/>
    </row>
    <row r="1143" spans="1:21" ht="75" x14ac:dyDescent="0.25">
      <c r="A1143" s="15" t="str">
        <v>Cabell County Community Services Organization, Inc.</v>
      </c>
      <c r="B1143" s="15" t="str">
        <v>OAA Title IIIB Services</v>
      </c>
      <c r="C1143" s="15" t="str">
        <v>Information/Referral</v>
      </c>
      <c r="D1143" s="15" t="str">
        <v>None</v>
      </c>
      <c r="E1143" s="15" t="str">
        <v>None</v>
      </c>
      <c r="F1143" s="15" t="str">
        <v>None</v>
      </c>
      <c r="G1143" s="15" t="str">
        <v>Cabell</v>
      </c>
      <c r="H1143" s="15" t="str">
        <v>*Required - Please Make a Selection*</v>
      </c>
      <c r="I1143" s="15" t="str">
        <v>http://www.wvseniorservices.gov/DocumentCenter/ProgramSpecificDocuments/tabid/92/Default.aspx</v>
      </c>
      <c r="U1143" s="3"/>
    </row>
    <row r="1144" spans="1:21" ht="75" x14ac:dyDescent="0.25">
      <c r="A1144" s="15" t="str">
        <v>Cabell County Community Services Organization, Inc.</v>
      </c>
      <c r="B1144" s="15" t="str">
        <v>OAA Title IIIB Services</v>
      </c>
      <c r="C1144" s="15" t="str">
        <v>Transportation</v>
      </c>
      <c r="D1144" s="15" t="str">
        <v>Must complete Level 1 of the SAEF</v>
      </c>
      <c r="E1144" s="15" t="str">
        <v>None</v>
      </c>
      <c r="F1144" s="15" t="str">
        <v>None</v>
      </c>
      <c r="G1144" s="15" t="str">
        <v>Cabell</v>
      </c>
      <c r="H1144" s="15" t="str">
        <v>*Required - Please Make a Selection*</v>
      </c>
      <c r="I1144" s="15" t="str">
        <v>http://www.wvseniorservices.gov/DocumentCenter/ProgramSpecificDocuments/tabid/92/Default.aspx</v>
      </c>
      <c r="U1144" s="3"/>
    </row>
    <row r="1145" spans="1:21" ht="150" x14ac:dyDescent="0.25">
      <c r="A1145" s="15" t="str">
        <v>Cabell County Community Services Organization, Inc.</v>
      </c>
      <c r="B1145" s="15" t="str">
        <v>OAA Title IIIC Nutrition Services</v>
      </c>
      <c r="C1145" s="15" t="str">
        <v>Nutrition - Congregate Meals</v>
      </c>
      <c r="D1145"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4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45" s="15" t="str">
        <v>None</v>
      </c>
      <c r="G1145" s="15" t="str">
        <v>Cabell</v>
      </c>
      <c r="H1145" s="15" t="str">
        <v>*Required - Please Make a Selection*</v>
      </c>
      <c r="I1145" s="15" t="str">
        <v>http://www.wvseniorservices.gov/DocumentCenter/ProgramSpecificDocuments/tabid/92/Default.aspx</v>
      </c>
      <c r="U1145" s="3"/>
    </row>
    <row r="1146" spans="1:21" ht="360" x14ac:dyDescent="0.25">
      <c r="A1146" s="15" t="str">
        <v>Cabell County Community Services Organization, Inc.</v>
      </c>
      <c r="B1146" s="15" t="str">
        <v>OAA Title IIIC Nutrition Services</v>
      </c>
      <c r="C1146" s="15" t="str">
        <v>Nutrition - Home Delivered Meals</v>
      </c>
      <c r="D1146"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46"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46" s="15" t="str">
        <v>None</v>
      </c>
      <c r="G1146" s="15" t="str">
        <v>Cabell</v>
      </c>
      <c r="H1146" s="15" t="str">
        <v>*Required - Please Make a Selection*</v>
      </c>
      <c r="I1146" s="15" t="str">
        <v>http://www.wvseniorservices.gov/DocumentCenter/ProgramSpecificDocuments/tabid/92/Default.aspx</v>
      </c>
      <c r="U1146" s="3"/>
    </row>
    <row r="1147" spans="1:21" ht="75" x14ac:dyDescent="0.25">
      <c r="A1147" s="15" t="str">
        <v>Cabell County Community Services Organization, Inc.</v>
      </c>
      <c r="B1147" s="15" t="str">
        <v>OAA Title IIIC Nutrition Services</v>
      </c>
      <c r="C1147" s="15" t="str">
        <v>Nutrition - Education</v>
      </c>
      <c r="D1147" s="15" t="str">
        <v>A fully completed SAEF (the SAEF you completed for the meal service) is 
required.</v>
      </c>
      <c r="E1147" s="15" t="str">
        <v>None</v>
      </c>
      <c r="F1147" s="15" t="str">
        <v>None</v>
      </c>
      <c r="G1147" s="15" t="str">
        <v>Cabell</v>
      </c>
      <c r="H1147" s="15" t="str">
        <v>*Required - Please Make a Selection*</v>
      </c>
      <c r="I1147" s="15" t="str">
        <v>http://www.wvseniorservices.gov/DocumentCenter/ProgramSpecificDocuments/tabid/92/Default.aspx</v>
      </c>
      <c r="U1147" s="3"/>
    </row>
    <row r="1148" spans="1:21" ht="105" x14ac:dyDescent="0.25">
      <c r="A1148" s="15" t="str">
        <v>Coalfield Community Action Partnership, Inc. (Mingo County)</v>
      </c>
      <c r="B1148" s="15" t="str">
        <v>LIGHTHOUSE IN-HOME SERVICES (includes LIFE LIGHTHOUSE SERVICES)</v>
      </c>
      <c r="C1148" s="15" t="str">
        <v>Personal Care, Food Assistance, Chore or Homemaker Services</v>
      </c>
      <c r="D1148" s="15" t="str">
        <v>2+ ADLs via assessment</v>
      </c>
      <c r="E114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48" s="15" t="str">
        <v>Lighthouse is designed to assist those seniors who have functional needs in their homes, but whose income or assets disqualify them for Medicaid services</v>
      </c>
      <c r="G1148" s="15" t="str">
        <v>Mingo</v>
      </c>
      <c r="H1148" s="15" t="str">
        <v>*Required - Please Make a Selection*</v>
      </c>
      <c r="I1148" s="15" t="str">
        <v>http://www.wvseniorservices.gov/HelpatHome/Lighthouse/tabid/74/Default.aspx</v>
      </c>
      <c r="U1148" s="3"/>
    </row>
    <row r="1149" spans="1:21" ht="180" x14ac:dyDescent="0.25">
      <c r="A1149" s="15" t="str">
        <v>Coalfield Community Action Partnership, Inc. (Mingo County)</v>
      </c>
      <c r="B1149" s="15" t="str">
        <v>OAA Title IIIB Services</v>
      </c>
      <c r="C1149" s="15" t="str">
        <v>Adult Day Care</v>
      </c>
      <c r="D1149" s="15" t="str">
        <v>Must complete Level 1, Level 2 and Level 3 of the SAEF. Must need “Much Assistance” or “Unable to Perform” in at least two (2) ADL/IADL areas on the SAEF to qualify for services.</v>
      </c>
      <c r="E114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49" s="15" t="str">
        <v>None</v>
      </c>
      <c r="G1149" s="15" t="str">
        <v>Mingo</v>
      </c>
      <c r="H1149" s="15" t="str">
        <v>*Required - Please Make a Selection*</v>
      </c>
      <c r="I1149" s="15" t="str">
        <v>http://www.wvseniorservices.gov/DocumentCenter/ProgramSpecificDocuments/tabid/92/Default.aspx</v>
      </c>
      <c r="U1149" s="3"/>
    </row>
    <row r="1150" spans="1:21" ht="90" x14ac:dyDescent="0.25">
      <c r="A1150" s="15" t="str">
        <v>Coalfield Community Action Partnership, Inc. (Mingo County)</v>
      </c>
      <c r="B1150" s="15" t="str">
        <v>OAA Title IIIB Services</v>
      </c>
      <c r="C1150" s="15" t="str">
        <v>Transportation</v>
      </c>
      <c r="D1150" s="15" t="str">
        <v>Must complete Level 1 and Level 2 of the SAEF. Must indicate the need for hands on assistance with transportation on the SAEF (Question: “Does the service recipient need hands on assistance with transportation?”, Level 2) to qualify for services.</v>
      </c>
      <c r="E1150" s="15" t="str">
        <v>None</v>
      </c>
      <c r="F1150" s="15" t="str">
        <v>None</v>
      </c>
      <c r="G1150" s="15" t="str">
        <v>Mingo</v>
      </c>
      <c r="H1150" s="15" t="str">
        <v>*Required - Please Make a Selection*</v>
      </c>
      <c r="I1150" s="15" t="str">
        <v>http://www.wvseniorservices.gov/DocumentCenter/ProgramSpecificDocuments/tabid/92/Default.aspx</v>
      </c>
      <c r="U1150" s="3"/>
    </row>
    <row r="1151" spans="1:21" ht="180" x14ac:dyDescent="0.25">
      <c r="A1151" s="15" t="str">
        <v>Coalfield Community Action Partnership, Inc. (Mingo County)</v>
      </c>
      <c r="B1151" s="15" t="str">
        <v>OAA Title IIIB Services</v>
      </c>
      <c r="C1151" s="15" t="str">
        <v>Chore or Homemaker Services</v>
      </c>
      <c r="D1151" s="15" t="str">
        <v>Must complete Level 1, Level 2 and Level 3 of the SAEF. Must need “Much Assistance” or “Unable to Perform” on IADL question #6, Heavy Housework on the SAEF to qualify for services.</v>
      </c>
      <c r="E115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51" s="15" t="str">
        <v>None</v>
      </c>
      <c r="G1151" s="15" t="str">
        <v>Mingo</v>
      </c>
      <c r="H1151" s="15" t="str">
        <v>*Required - Please Make a Selection*</v>
      </c>
      <c r="I1151" s="15" t="str">
        <v>http://www.wvseniorservices.gov/DocumentCenter/ProgramSpecificDocuments/tabid/92/Default.aspx</v>
      </c>
      <c r="U1151" s="3"/>
    </row>
    <row r="1152" spans="1:21" ht="90" x14ac:dyDescent="0.25">
      <c r="A1152" s="15" t="str">
        <v>Coalfield Community Action Partnership, Inc. (Mingo County)</v>
      </c>
      <c r="B1152" s="15" t="str">
        <v>OAA Title IIIB Services</v>
      </c>
      <c r="C1152" s="15" t="str">
        <v>Group Support Activities</v>
      </c>
      <c r="D1152" s="15" t="str">
        <v>A fully completed SAEF (Level 1) is required to enter the service recipient in SAMS. Group client support is entered as a group service in SAMS.</v>
      </c>
      <c r="E1152" s="15" t="str">
        <v>None</v>
      </c>
      <c r="F1152" s="15" t="str">
        <v>None</v>
      </c>
      <c r="G1152" s="15" t="str">
        <v>Mingo</v>
      </c>
      <c r="H1152" s="15" t="str">
        <v>*Required - Please Make a Selection*</v>
      </c>
      <c r="I1152" s="15" t="str">
        <v>http://www.wvseniorservices.gov/DocumentCenter/ProgramSpecificDocuments/tabid/92/Default.aspx</v>
      </c>
      <c r="U1152" s="3"/>
    </row>
    <row r="1153" spans="1:21" ht="180" x14ac:dyDescent="0.25">
      <c r="A1153" s="15" t="str">
        <v>Coalfield Community Action Partnership, Inc. (Mingo County)</v>
      </c>
      <c r="B1153" s="15" t="str">
        <v>OAA Title IIIB Services</v>
      </c>
      <c r="C1153" s="15" t="str">
        <v>Chore or Homemaker Services</v>
      </c>
      <c r="D1153" s="15" t="str">
        <v>Must complete Level 1, Level 2 and Level 3 of the SAEF. Must need “Much Assistance” or “Unable to Perform” on IADL question #3, Shopping and/or IADL question #4, Light Housekeeping on the SAEF to qualify for services.</v>
      </c>
      <c r="E115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53" s="15" t="str">
        <v>None</v>
      </c>
      <c r="G1153" s="15" t="str">
        <v>Mingo</v>
      </c>
      <c r="H1153" s="15" t="str">
        <v>*Required - Please Make a Selection*</v>
      </c>
      <c r="I1153" s="15" t="str">
        <v>http://www.wvseniorservices.gov/DocumentCenter/ProgramSpecificDocuments/tabid/92/Default.aspx</v>
      </c>
      <c r="U1153" s="3"/>
    </row>
    <row r="1154" spans="1:21" ht="90" x14ac:dyDescent="0.25">
      <c r="A1154" s="15" t="str">
        <v>Coalfield Community Action Partnership, Inc. (Mingo County)</v>
      </c>
      <c r="B1154" s="15" t="str">
        <v>OAA Title IIIB Services</v>
      </c>
      <c r="C1154" s="15" t="str">
        <v>Case Coordination/Management/Person-Centered Planning</v>
      </c>
      <c r="D1154" s="15" t="str">
        <v>None</v>
      </c>
      <c r="E1154" s="15" t="str">
        <v>None</v>
      </c>
      <c r="F1154" s="15" t="str">
        <v>None</v>
      </c>
      <c r="G1154" s="15" t="str">
        <v>Mingo</v>
      </c>
      <c r="H1154" s="15" t="str">
        <v>*Required - Please Make a Selection*</v>
      </c>
      <c r="I1154" s="15" t="str">
        <v>http://www.wvseniorservices.gov/DocumentCenter/ProgramSpecificDocuments/tabid/92/Default.aspx</v>
      </c>
      <c r="U1154" s="3"/>
    </row>
    <row r="1155" spans="1:21" ht="90" x14ac:dyDescent="0.25">
      <c r="A1155" s="15" t="str">
        <v>Coalfield Community Action Partnership, Inc. (Mingo County)</v>
      </c>
      <c r="B1155" s="15" t="str">
        <v>OAA Title IIIB Services</v>
      </c>
      <c r="C1155" s="15" t="str">
        <v>Information/Referral</v>
      </c>
      <c r="D1155" s="15" t="str">
        <v>None</v>
      </c>
      <c r="E1155" s="15" t="str">
        <v>None</v>
      </c>
      <c r="F1155" s="15" t="str">
        <v>None</v>
      </c>
      <c r="G1155" s="15" t="str">
        <v>Mingo</v>
      </c>
      <c r="H1155" s="15" t="str">
        <v>*Required - Please Make a Selection*</v>
      </c>
      <c r="I1155" s="15" t="str">
        <v>http://www.wvseniorservices.gov/DocumentCenter/ProgramSpecificDocuments/tabid/92/Default.aspx</v>
      </c>
      <c r="U1155" s="3"/>
    </row>
    <row r="1156" spans="1:21" ht="90" x14ac:dyDescent="0.25">
      <c r="A1156" s="15" t="str">
        <v>Coalfield Community Action Partnership, Inc. (Mingo County)</v>
      </c>
      <c r="B1156" s="15" t="str">
        <v>OAA Title IIIB Services</v>
      </c>
      <c r="C1156" s="15" t="str">
        <v>Legal</v>
      </c>
      <c r="D1156" s="15" t="str">
        <v>None</v>
      </c>
      <c r="E1156" s="15" t="str">
        <v>None</v>
      </c>
      <c r="F1156" s="15" t="str">
        <v>None</v>
      </c>
      <c r="G1156" s="15" t="str">
        <v>Mingo</v>
      </c>
      <c r="H1156" s="15" t="str">
        <v>*Required - Please Make a Selection*</v>
      </c>
      <c r="I1156" s="15" t="str">
        <v>http://www.wvseniorservices.gov/DocumentCenter/ProgramSpecificDocuments/tabid/92/Default.aspx</v>
      </c>
      <c r="U1156" s="3"/>
    </row>
    <row r="1157" spans="1:21" ht="90" x14ac:dyDescent="0.25">
      <c r="A1157" s="15" t="str">
        <v>Coalfield Community Action Partnership, Inc. (Mingo County)</v>
      </c>
      <c r="B1157" s="15" t="str">
        <v>OAA Title IIIB Services</v>
      </c>
      <c r="C1157" s="15" t="str">
        <v>Information/Referral</v>
      </c>
      <c r="D1157" s="15" t="str">
        <v>None</v>
      </c>
      <c r="E1157" s="15" t="str">
        <v>None</v>
      </c>
      <c r="F1157" s="15" t="str">
        <v>None</v>
      </c>
      <c r="G1157" s="15" t="str">
        <v>Mingo</v>
      </c>
      <c r="H1157" s="15" t="str">
        <v>*Required - Please Make a Selection*</v>
      </c>
      <c r="I1157" s="15" t="str">
        <v>http://www.wvseniorservices.gov/DocumentCenter/ProgramSpecificDocuments/tabid/92/Default.aspx</v>
      </c>
      <c r="U1157" s="3"/>
    </row>
    <row r="1158" spans="1:21" ht="180" x14ac:dyDescent="0.25">
      <c r="A1158" s="15" t="str">
        <v>Coalfield Community Action Partnership, Inc. (Mingo County)</v>
      </c>
      <c r="B1158" s="15" t="str">
        <v>OAA Title IIIB Services</v>
      </c>
      <c r="C1158" s="15" t="str">
        <v>Personal Care</v>
      </c>
      <c r="D1158" s="15" t="str">
        <v>Must complete Level 1, Level 2 and Level 3 of the SAEF. Must need “Much Assistance” or “Unable to Perform” in at least two (2) areas of ADLs on the SAEF to qualify for services.</v>
      </c>
      <c r="E115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58" s="15" t="str">
        <v>None</v>
      </c>
      <c r="G1158" s="15" t="str">
        <v>Mingo</v>
      </c>
      <c r="H1158" s="15" t="str">
        <v>*Required - Please Make a Selection*</v>
      </c>
      <c r="I1158" s="15" t="str">
        <v>http://www.wvseniorservices.gov/DocumentCenter/ProgramSpecificDocuments/tabid/92/Default.aspx</v>
      </c>
      <c r="U1158" s="3"/>
    </row>
    <row r="1159" spans="1:21" ht="90" x14ac:dyDescent="0.25">
      <c r="A1159" s="15" t="str">
        <v>Coalfield Community Action Partnership, Inc. (Mingo County)</v>
      </c>
      <c r="B1159" s="15" t="str">
        <v>OAA Title IIIB Services</v>
      </c>
      <c r="C1159" s="15" t="str">
        <v>Information/Referral</v>
      </c>
      <c r="D1159" s="15" t="str">
        <v>None</v>
      </c>
      <c r="E1159" s="15" t="str">
        <v>None</v>
      </c>
      <c r="F1159" s="15" t="str">
        <v>None</v>
      </c>
      <c r="G1159" s="15" t="str">
        <v>Mingo</v>
      </c>
      <c r="H1159" s="15" t="str">
        <v>*Required - Please Make a Selection*</v>
      </c>
      <c r="I1159" s="15" t="str">
        <v>http://www.wvseniorservices.gov/DocumentCenter/ProgramSpecificDocuments/tabid/92/Default.aspx</v>
      </c>
      <c r="U1159" s="3"/>
    </row>
    <row r="1160" spans="1:21" ht="90" x14ac:dyDescent="0.25">
      <c r="A1160" s="15" t="str">
        <v>Coalfield Community Action Partnership, Inc. (Mingo County)</v>
      </c>
      <c r="B1160" s="15" t="str">
        <v>OAA Title IIIB Services</v>
      </c>
      <c r="C1160" s="15" t="str">
        <v>Transportation</v>
      </c>
      <c r="D1160" s="15" t="str">
        <v>Must complete Level 1 of the SAEF</v>
      </c>
      <c r="E1160" s="15" t="str">
        <v>None</v>
      </c>
      <c r="F1160" s="15" t="str">
        <v>None</v>
      </c>
      <c r="G1160" s="15" t="str">
        <v>Mingo</v>
      </c>
      <c r="H1160" s="15" t="str">
        <v>*Required - Please Make a Selection*</v>
      </c>
      <c r="I1160" s="15" t="str">
        <v>http://www.wvseniorservices.gov/DocumentCenter/ProgramSpecificDocuments/tabid/92/Default.aspx</v>
      </c>
      <c r="U1160" s="3"/>
    </row>
    <row r="1161" spans="1:21" ht="150" x14ac:dyDescent="0.25">
      <c r="A1161" s="15" t="str">
        <v>Coalfield Community Action Partnership, Inc. (Mingo County)</v>
      </c>
      <c r="B1161" s="15" t="str">
        <v>OAA Title IIIC Nutrition Services</v>
      </c>
      <c r="C1161" s="15" t="str">
        <v>Nutrition - Congregate Meals</v>
      </c>
      <c r="D116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6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61" s="15" t="str">
        <v>None</v>
      </c>
      <c r="G1161" s="15" t="str">
        <v>Mingo</v>
      </c>
      <c r="H1161" s="15" t="str">
        <v>*Required - Please Make a Selection*</v>
      </c>
      <c r="I1161" s="15" t="str">
        <v>http://www.wvseniorservices.gov/DocumentCenter/ProgramSpecificDocuments/tabid/92/Default.aspx</v>
      </c>
      <c r="U1161" s="3"/>
    </row>
    <row r="1162" spans="1:21" ht="360" x14ac:dyDescent="0.25">
      <c r="A1162" s="15" t="str">
        <v>Coalfield Community Action Partnership, Inc. (Mingo County)</v>
      </c>
      <c r="B1162" s="15" t="str">
        <v>OAA Title IIIC Nutrition Services</v>
      </c>
      <c r="C1162" s="15" t="str">
        <v>Nutrition - Home Delivered Meals</v>
      </c>
      <c r="D116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6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62" s="15" t="str">
        <v>None</v>
      </c>
      <c r="G1162" s="15" t="str">
        <v>Mingo</v>
      </c>
      <c r="H1162" s="15" t="str">
        <v>*Required - Please Make a Selection*</v>
      </c>
      <c r="I1162" s="15" t="str">
        <v>http://www.wvseniorservices.gov/DocumentCenter/ProgramSpecificDocuments/tabid/92/Default.aspx</v>
      </c>
      <c r="U1162" s="3"/>
    </row>
    <row r="1163" spans="1:21" ht="90" x14ac:dyDescent="0.25">
      <c r="A1163" s="15" t="str">
        <v>Coalfield Community Action Partnership, Inc. (Mingo County)</v>
      </c>
      <c r="B1163" s="15" t="str">
        <v>OAA Title IIIC Nutrition Services</v>
      </c>
      <c r="C1163" s="15" t="str">
        <v>Nutrition - Education</v>
      </c>
      <c r="D1163" s="15" t="str">
        <v>A fully completed SAEF (the SAEF you completed for the meal service) is 
required.</v>
      </c>
      <c r="E1163" s="15" t="str">
        <v>None</v>
      </c>
      <c r="F1163" s="15" t="str">
        <v>None</v>
      </c>
      <c r="G1163" s="15" t="str">
        <v>Mingo</v>
      </c>
      <c r="H1163" s="15" t="str">
        <v>*Required - Please Make a Selection*</v>
      </c>
      <c r="I1163" s="15" t="str">
        <v>http://www.wvseniorservices.gov/DocumentCenter/ProgramSpecificDocuments/tabid/92/Default.aspx</v>
      </c>
      <c r="U1163" s="3"/>
    </row>
    <row r="1164" spans="1:21" ht="105" x14ac:dyDescent="0.25">
      <c r="A1164" s="15" t="str">
        <v>Jackson County Commission on Aging, Inc.</v>
      </c>
      <c r="B1164" s="15" t="str">
        <v>LIGHTHOUSE IN-HOME SERVICES (includes LIFE LIGHTHOUSE SERVICES)</v>
      </c>
      <c r="C1164" s="15" t="str">
        <v>Personal Care, Food Assistance, Chore or Homemaker Services</v>
      </c>
      <c r="D1164" s="15" t="str">
        <v>2+ ADLs via assessment</v>
      </c>
      <c r="E1164"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64" s="15" t="str">
        <v>Lighthouse is designed to assist those seniors who have functional needs in their homes, but whose income or assets disqualify them for Medicaid services</v>
      </c>
      <c r="G1164" s="15" t="str">
        <v>Jackson</v>
      </c>
      <c r="H1164" s="15" t="str">
        <v>*Required - Please Make a Selection*</v>
      </c>
      <c r="I1164" s="15" t="str">
        <v>http://www.wvseniorservices.gov/HelpatHome/Lighthouse/tabid/74/Default.aspx</v>
      </c>
      <c r="U1164" s="3"/>
    </row>
    <row r="1165" spans="1:21" ht="180" x14ac:dyDescent="0.25">
      <c r="A1165" s="15" t="str">
        <v>Jackson County Commission on Aging, Inc.</v>
      </c>
      <c r="B1165" s="15" t="str">
        <v>OAA Title IIIB Services</v>
      </c>
      <c r="C1165" s="15" t="str">
        <v>Adult Day Care</v>
      </c>
      <c r="D1165" s="15" t="str">
        <v>Must complete Level 1, Level 2 and Level 3 of the SAEF. Must need “Much Assistance” or “Unable to Perform” in at least two (2) ADL/IADL areas on the SAEF to qualify for services.</v>
      </c>
      <c r="E116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65" s="15" t="str">
        <v>None</v>
      </c>
      <c r="G1165" s="15" t="str">
        <v>Jackson</v>
      </c>
      <c r="H1165" s="15" t="str">
        <v>*Required - Please Make a Selection*</v>
      </c>
      <c r="I1165" s="15" t="str">
        <v>http://www.wvseniorservices.gov/DocumentCenter/ProgramSpecificDocuments/tabid/92/Default.aspx</v>
      </c>
      <c r="U1165" s="3"/>
    </row>
    <row r="1166" spans="1:21" ht="75" x14ac:dyDescent="0.25">
      <c r="A1166" s="15" t="str">
        <v>Jackson County Commission on Aging, Inc.</v>
      </c>
      <c r="B1166" s="15" t="str">
        <v>OAA Title IIIB Services</v>
      </c>
      <c r="C1166" s="15" t="str">
        <v>Transportation</v>
      </c>
      <c r="D1166" s="15" t="str">
        <v>Must complete Level 1 and Level 2 of the SAEF. Must indicate the need for hands on assistance with transportation on the SAEF (Question: “Does the service recipient need hands on assistance with transportation?”, Level 2) to qualify for services.</v>
      </c>
      <c r="E1166" s="15" t="str">
        <v>None</v>
      </c>
      <c r="F1166" s="15" t="str">
        <v>None</v>
      </c>
      <c r="G1166" s="15" t="str">
        <v>Jackson</v>
      </c>
      <c r="H1166" s="15" t="str">
        <v>*Required - Please Make a Selection*</v>
      </c>
      <c r="I1166" s="15" t="str">
        <v>http://www.wvseniorservices.gov/DocumentCenter/ProgramSpecificDocuments/tabid/92/Default.aspx</v>
      </c>
      <c r="U1166" s="3"/>
    </row>
    <row r="1167" spans="1:21" ht="180" x14ac:dyDescent="0.25">
      <c r="A1167" s="15" t="str">
        <v>Jackson County Commission on Aging, Inc.</v>
      </c>
      <c r="B1167" s="15" t="str">
        <v>OAA Title IIIB Services</v>
      </c>
      <c r="C1167" s="15" t="str">
        <v>Chore or Homemaker Services</v>
      </c>
      <c r="D1167" s="15" t="str">
        <v>Must complete Level 1, Level 2 and Level 3 of the SAEF. Must need “Much Assistance” or “Unable to Perform” on IADL question #6, Heavy Housework on the SAEF to qualify for services.</v>
      </c>
      <c r="E1167"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67" s="15" t="str">
        <v>None</v>
      </c>
      <c r="G1167" s="15" t="str">
        <v>Jackson</v>
      </c>
      <c r="H1167" s="15" t="str">
        <v>*Required - Please Make a Selection*</v>
      </c>
      <c r="I1167" s="15" t="str">
        <v>http://www.wvseniorservices.gov/DocumentCenter/ProgramSpecificDocuments/tabid/92/Default.aspx</v>
      </c>
      <c r="U1167" s="3"/>
    </row>
    <row r="1168" spans="1:21" ht="45" x14ac:dyDescent="0.25">
      <c r="A1168" s="15" t="str">
        <v>Jackson County Commission on Aging, Inc.</v>
      </c>
      <c r="B1168" s="15" t="str">
        <v>OAA Title IIIB Services</v>
      </c>
      <c r="C1168" s="15" t="str">
        <v>Group Support Activities</v>
      </c>
      <c r="D1168" s="15" t="str">
        <v>A fully completed SAEF (Level 1) is required to enter the service recipient in SAMS. Group client support is entered as a group service in SAMS.</v>
      </c>
      <c r="E1168" s="15" t="str">
        <v>None</v>
      </c>
      <c r="F1168" s="15" t="str">
        <v>None</v>
      </c>
      <c r="G1168" s="15" t="str">
        <v>Jackson</v>
      </c>
      <c r="H1168" s="15" t="str">
        <v>*Required - Please Make a Selection*</v>
      </c>
      <c r="I1168" s="15" t="str">
        <v>http://www.wvseniorservices.gov/DocumentCenter/ProgramSpecificDocuments/tabid/92/Default.aspx</v>
      </c>
      <c r="U1168" s="3"/>
    </row>
    <row r="1169" spans="1:21" ht="180" x14ac:dyDescent="0.25">
      <c r="A1169" s="15" t="str">
        <v>Jackson County Commission on Aging, Inc.</v>
      </c>
      <c r="B1169" s="15" t="str">
        <v>OAA Title IIIB Services</v>
      </c>
      <c r="C1169" s="15" t="str">
        <v>Chore or Homemaker Services</v>
      </c>
      <c r="D1169" s="15" t="str">
        <v>Must complete Level 1, Level 2 and Level 3 of the SAEF. Must need “Much Assistance” or “Unable to Perform” on IADL question #3, Shopping and/or IADL question #4, Light Housekeeping on the SAEF to qualify for services.</v>
      </c>
      <c r="E116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69" s="15" t="str">
        <v>None</v>
      </c>
      <c r="G1169" s="15" t="str">
        <v>Jackson</v>
      </c>
      <c r="H1169" s="15" t="str">
        <v>*Required - Please Make a Selection*</v>
      </c>
      <c r="I1169" s="15" t="str">
        <v>http://www.wvseniorservices.gov/DocumentCenter/ProgramSpecificDocuments/tabid/92/Default.aspx</v>
      </c>
      <c r="U1169" s="3"/>
    </row>
    <row r="1170" spans="1:21" ht="45" x14ac:dyDescent="0.25">
      <c r="A1170" s="15" t="str">
        <v>Jackson County Commission on Aging, Inc.</v>
      </c>
      <c r="B1170" s="15" t="str">
        <v>OAA Title IIIB Services</v>
      </c>
      <c r="C1170" s="15" t="str">
        <v>Case Coordination/Management/Person-Centered Planning</v>
      </c>
      <c r="D1170" s="15" t="str">
        <v>None</v>
      </c>
      <c r="E1170" s="15" t="str">
        <v>None</v>
      </c>
      <c r="F1170" s="15" t="str">
        <v>None</v>
      </c>
      <c r="G1170" s="15" t="str">
        <v>Jackson</v>
      </c>
      <c r="H1170" s="15" t="str">
        <v>*Required - Please Make a Selection*</v>
      </c>
      <c r="I1170" s="15" t="str">
        <v>http://www.wvseniorservices.gov/DocumentCenter/ProgramSpecificDocuments/tabid/92/Default.aspx</v>
      </c>
      <c r="U1170" s="3"/>
    </row>
    <row r="1171" spans="1:21" ht="45" x14ac:dyDescent="0.25">
      <c r="A1171" s="15" t="str">
        <v>Jackson County Commission on Aging, Inc.</v>
      </c>
      <c r="B1171" s="15" t="str">
        <v>OAA Title IIIB Services</v>
      </c>
      <c r="C1171" s="15" t="str">
        <v>Information/Referral</v>
      </c>
      <c r="D1171" s="15" t="str">
        <v>None</v>
      </c>
      <c r="E1171" s="15" t="str">
        <v>None</v>
      </c>
      <c r="F1171" s="15" t="str">
        <v>None</v>
      </c>
      <c r="G1171" s="15" t="str">
        <v>Jackson</v>
      </c>
      <c r="H1171" s="15" t="str">
        <v>*Required - Please Make a Selection*</v>
      </c>
      <c r="I1171" s="15" t="str">
        <v>http://www.wvseniorservices.gov/DocumentCenter/ProgramSpecificDocuments/tabid/92/Default.aspx</v>
      </c>
      <c r="U1171" s="3"/>
    </row>
    <row r="1172" spans="1:21" ht="45" x14ac:dyDescent="0.25">
      <c r="A1172" s="15" t="str">
        <v>Jackson County Commission on Aging, Inc.</v>
      </c>
      <c r="B1172" s="15" t="str">
        <v>OAA Title IIIB Services</v>
      </c>
      <c r="C1172" s="15" t="str">
        <v>Legal</v>
      </c>
      <c r="D1172" s="15" t="str">
        <v>None</v>
      </c>
      <c r="E1172" s="15" t="str">
        <v>None</v>
      </c>
      <c r="F1172" s="15" t="str">
        <v>None</v>
      </c>
      <c r="G1172" s="15" t="str">
        <v>Jackson</v>
      </c>
      <c r="H1172" s="15" t="str">
        <v>*Required - Please Make a Selection*</v>
      </c>
      <c r="I1172" s="15" t="str">
        <v>http://www.wvseniorservices.gov/DocumentCenter/ProgramSpecificDocuments/tabid/92/Default.aspx</v>
      </c>
      <c r="U1172" s="3"/>
    </row>
    <row r="1173" spans="1:21" ht="45" x14ac:dyDescent="0.25">
      <c r="A1173" s="15" t="str">
        <v>Jackson County Commission on Aging, Inc.</v>
      </c>
      <c r="B1173" s="15" t="str">
        <v>OAA Title IIIB Services</v>
      </c>
      <c r="C1173" s="15" t="str">
        <v>Information/Referral</v>
      </c>
      <c r="D1173" s="15" t="str">
        <v>None</v>
      </c>
      <c r="E1173" s="15" t="str">
        <v>None</v>
      </c>
      <c r="F1173" s="15" t="str">
        <v>None</v>
      </c>
      <c r="G1173" s="15" t="str">
        <v>Jackson</v>
      </c>
      <c r="H1173" s="15" t="str">
        <v>*Required - Please Make a Selection*</v>
      </c>
      <c r="I1173" s="15" t="str">
        <v>http://www.wvseniorservices.gov/DocumentCenter/ProgramSpecificDocuments/tabid/92/Default.aspx</v>
      </c>
      <c r="U1173" s="3"/>
    </row>
    <row r="1174" spans="1:21" ht="180" x14ac:dyDescent="0.25">
      <c r="A1174" s="15" t="str">
        <v>Jackson County Commission on Aging, Inc.</v>
      </c>
      <c r="B1174" s="15" t="str">
        <v>OAA Title IIIB Services</v>
      </c>
      <c r="C1174" s="15" t="str">
        <v>Personal Care</v>
      </c>
      <c r="D1174" s="15" t="str">
        <v>Must complete Level 1, Level 2 and Level 3 of the SAEF. Must need “Much Assistance” or “Unable to Perform” in at least two (2) areas of ADLs on the SAEF to qualify for services.</v>
      </c>
      <c r="E117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74" s="15" t="str">
        <v>None</v>
      </c>
      <c r="G1174" s="15" t="str">
        <v>Jackson</v>
      </c>
      <c r="H1174" s="15" t="str">
        <v>*Required - Please Make a Selection*</v>
      </c>
      <c r="I1174" s="15" t="str">
        <v>http://www.wvseniorservices.gov/DocumentCenter/ProgramSpecificDocuments/tabid/92/Default.aspx</v>
      </c>
      <c r="U1174" s="3"/>
    </row>
    <row r="1175" spans="1:21" ht="45" x14ac:dyDescent="0.25">
      <c r="A1175" s="15" t="str">
        <v>Jackson County Commission on Aging, Inc.</v>
      </c>
      <c r="B1175" s="15" t="str">
        <v>OAA Title IIIB Services</v>
      </c>
      <c r="C1175" s="15" t="str">
        <v>Information/Referral</v>
      </c>
      <c r="D1175" s="15" t="str">
        <v>None</v>
      </c>
      <c r="E1175" s="15" t="str">
        <v>None</v>
      </c>
      <c r="F1175" s="15" t="str">
        <v>None</v>
      </c>
      <c r="G1175" s="15" t="str">
        <v>Jackson</v>
      </c>
      <c r="H1175" s="15" t="str">
        <v>*Required - Please Make a Selection*</v>
      </c>
      <c r="I1175" s="15" t="str">
        <v>http://www.wvseniorservices.gov/DocumentCenter/ProgramSpecificDocuments/tabid/92/Default.aspx</v>
      </c>
      <c r="U1175" s="3"/>
    </row>
    <row r="1176" spans="1:21" ht="45" x14ac:dyDescent="0.25">
      <c r="A1176" s="15" t="str">
        <v>Jackson County Commission on Aging, Inc.</v>
      </c>
      <c r="B1176" s="15" t="str">
        <v>OAA Title IIIB Services</v>
      </c>
      <c r="C1176" s="15" t="str">
        <v>Transportation</v>
      </c>
      <c r="D1176" s="15" t="str">
        <v>Must complete Level 1 of the SAEF</v>
      </c>
      <c r="E1176" s="15" t="str">
        <v>None</v>
      </c>
      <c r="F1176" s="15" t="str">
        <v>None</v>
      </c>
      <c r="G1176" s="15" t="str">
        <v>Jackson</v>
      </c>
      <c r="H1176" s="15" t="str">
        <v>*Required - Please Make a Selection*</v>
      </c>
      <c r="I1176" s="15" t="str">
        <v>http://www.wvseniorservices.gov/DocumentCenter/ProgramSpecificDocuments/tabid/92/Default.aspx</v>
      </c>
      <c r="U1176" s="3"/>
    </row>
    <row r="1177" spans="1:21" ht="150" x14ac:dyDescent="0.25">
      <c r="A1177" s="15" t="str">
        <v>Jackson County Commission on Aging, Inc.</v>
      </c>
      <c r="B1177" s="15" t="str">
        <v>OAA Title IIIC Nutrition Services</v>
      </c>
      <c r="C1177" s="15" t="str">
        <v>Nutrition - Congregate Meals</v>
      </c>
      <c r="D1177"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77"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77" s="15" t="str">
        <v>None</v>
      </c>
      <c r="G1177" s="15" t="str">
        <v>Jackson</v>
      </c>
      <c r="H1177" s="15" t="str">
        <v>*Required - Please Make a Selection*</v>
      </c>
      <c r="I1177" s="15" t="str">
        <v>http://www.wvseniorservices.gov/DocumentCenter/ProgramSpecificDocuments/tabid/92/Default.aspx</v>
      </c>
      <c r="U1177" s="3"/>
    </row>
    <row r="1178" spans="1:21" ht="360" x14ac:dyDescent="0.25">
      <c r="A1178" s="15" t="str">
        <v>Jackson County Commission on Aging, Inc.</v>
      </c>
      <c r="B1178" s="15" t="str">
        <v>OAA Title IIIC Nutrition Services</v>
      </c>
      <c r="C1178" s="15" t="str">
        <v>Nutrition - Home Delivered Meals</v>
      </c>
      <c r="D1178"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7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78" s="15" t="str">
        <v>None</v>
      </c>
      <c r="G1178" s="15" t="str">
        <v>Jackson</v>
      </c>
      <c r="H1178" s="15" t="str">
        <v>*Required - Please Make a Selection*</v>
      </c>
      <c r="I1178" s="15" t="str">
        <v>http://www.wvseniorservices.gov/DocumentCenter/ProgramSpecificDocuments/tabid/92/Default.aspx</v>
      </c>
      <c r="U1178" s="3"/>
    </row>
    <row r="1179" spans="1:21" ht="45" x14ac:dyDescent="0.25">
      <c r="A1179" s="15" t="str">
        <v>Jackson County Commission on Aging, Inc.</v>
      </c>
      <c r="B1179" s="15" t="str">
        <v>OAA Title IIIC Nutrition Services</v>
      </c>
      <c r="C1179" s="15" t="str">
        <v>Nutrition - Education</v>
      </c>
      <c r="D1179" s="15" t="str">
        <v>A fully completed SAEF (the SAEF you completed for the meal service) is 
required.</v>
      </c>
      <c r="E1179" s="15" t="str">
        <v>None</v>
      </c>
      <c r="F1179" s="15" t="str">
        <v>None</v>
      </c>
      <c r="G1179" s="15" t="str">
        <v>Jackson</v>
      </c>
      <c r="H1179" s="15" t="str">
        <v>*Required - Please Make a Selection*</v>
      </c>
      <c r="I1179" s="15" t="str">
        <v>http://www.wvseniorservices.gov/DocumentCenter/ProgramSpecificDocuments/tabid/92/Default.aspx</v>
      </c>
      <c r="U1179" s="3"/>
    </row>
    <row r="1180" spans="1:21" ht="60" x14ac:dyDescent="0.25">
      <c r="A1180" s="15" t="str">
        <v>Jackson County Commission on Aging, Inc.</v>
      </c>
      <c r="B1180" s="15" t="str">
        <v>OAA Title IIID Evidence-Based Disease Prevention and Health Promotion Services</v>
      </c>
      <c r="C1180" s="15" t="str">
        <v>Group Physical Activity (Bingocize/Drums Alive/Tai Chi/Walk with Ease)</v>
      </c>
      <c r="D1180" s="15" t="str">
        <v>Must complete Level 1 of the SAEF</v>
      </c>
      <c r="E1180" s="15" t="str">
        <v>None</v>
      </c>
      <c r="F1180" s="15" t="str">
        <v>None</v>
      </c>
      <c r="G1180" s="15" t="str">
        <v>Jackson</v>
      </c>
      <c r="H1180" s="15" t="str">
        <v>*Required - Please Make a Selection*</v>
      </c>
      <c r="I1180" s="15" t="str">
        <v>http://www.wvseniorservices.gov/DocumentCenter/ProgramSpecificDocuments/tabid/92/Default.aspx</v>
      </c>
      <c r="U1180" s="3"/>
    </row>
    <row r="1181" spans="1:21" ht="105" x14ac:dyDescent="0.25">
      <c r="A1181" s="15" t="str">
        <v>Kanawha Valley Senior Services</v>
      </c>
      <c r="B1181" s="15" t="str">
        <v>LIGHTHOUSE IN-HOME SERVICES (includes LIFE LIGHTHOUSE SERVICES)</v>
      </c>
      <c r="C1181" s="15" t="str">
        <v>Personal Care, Food Assistance, Chore or Homemaker Services</v>
      </c>
      <c r="D1181" s="15" t="str">
        <v>2+ ADLs via assessment</v>
      </c>
      <c r="E1181"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81" s="15" t="str">
        <v>Lighthouse is designed to assist those seniors who have functional needs in their homes, but whose income or assets disqualify them for Medicaid services</v>
      </c>
      <c r="G1181" s="15" t="str">
        <v>Kanawha</v>
      </c>
      <c r="H1181" s="15" t="str">
        <v>*Required - Please Make a Selection*</v>
      </c>
      <c r="I1181" s="15" t="str">
        <v>http://www.wvseniorservices.gov/HelpatHome/Lighthouse/tabid/74/Default.aspx</v>
      </c>
      <c r="U1181" s="3"/>
    </row>
    <row r="1182" spans="1:21" ht="180" x14ac:dyDescent="0.25">
      <c r="A1182" s="15" t="str">
        <v>Kanawha Valley Senior Services</v>
      </c>
      <c r="B1182" s="15" t="str">
        <v>OAA Title IIIB Services</v>
      </c>
      <c r="C1182" s="15" t="str">
        <v>Adult Day Care</v>
      </c>
      <c r="D1182" s="15" t="str">
        <v>Must complete Level 1, Level 2 and Level 3 of the SAEF. Must need “Much Assistance” or “Unable to Perform” in at least two (2) ADL/IADL areas on the SAEF to qualify for services.</v>
      </c>
      <c r="E118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82" s="15" t="str">
        <v>None</v>
      </c>
      <c r="G1182" s="15" t="str">
        <v>Kanawha</v>
      </c>
      <c r="H1182" s="15" t="str">
        <v>*Required - Please Make a Selection*</v>
      </c>
      <c r="I1182" s="15" t="str">
        <v>http://www.wvseniorservices.gov/DocumentCenter/ProgramSpecificDocuments/tabid/92/Default.aspx</v>
      </c>
      <c r="U1182" s="3"/>
    </row>
    <row r="1183" spans="1:21" ht="75" x14ac:dyDescent="0.25">
      <c r="A1183" s="15" t="str">
        <v>Kanawha Valley Senior Services</v>
      </c>
      <c r="B1183" s="15" t="str">
        <v>OAA Title IIIB Services</v>
      </c>
      <c r="C1183" s="15" t="str">
        <v>Transportation</v>
      </c>
      <c r="D1183" s="15" t="str">
        <v>Must complete Level 1 and Level 2 of the SAEF. Must indicate the need for hands on assistance with transportation on the SAEF (Question: “Does the service recipient need hands on assistance with transportation?”, Level 2) to qualify for services.</v>
      </c>
      <c r="E1183" s="15" t="str">
        <v>None</v>
      </c>
      <c r="F1183" s="15" t="str">
        <v>None</v>
      </c>
      <c r="G1183" s="15" t="str">
        <v>Kanawha</v>
      </c>
      <c r="H1183" s="15" t="str">
        <v>*Required - Please Make a Selection*</v>
      </c>
      <c r="I1183" s="15" t="str">
        <v>http://www.wvseniorservices.gov/DocumentCenter/ProgramSpecificDocuments/tabid/92/Default.aspx</v>
      </c>
      <c r="U1183" s="3"/>
    </row>
    <row r="1184" spans="1:21" ht="180" x14ac:dyDescent="0.25">
      <c r="A1184" s="15" t="str">
        <v>Kanawha Valley Senior Services</v>
      </c>
      <c r="B1184" s="15" t="str">
        <v>OAA Title IIIB Services</v>
      </c>
      <c r="C1184" s="15" t="str">
        <v>Chore or Homemaker Services</v>
      </c>
      <c r="D1184" s="15" t="str">
        <v>Must complete Level 1, Level 2 and Level 3 of the SAEF. Must need “Much Assistance” or “Unable to Perform” on IADL question #6, Heavy Housework on the SAEF to qualify for services.</v>
      </c>
      <c r="E118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84" s="15" t="str">
        <v>None</v>
      </c>
      <c r="G1184" s="15" t="str">
        <v>Kanawha</v>
      </c>
      <c r="H1184" s="15" t="str">
        <v>*Required - Please Make a Selection*</v>
      </c>
      <c r="I1184" s="15" t="str">
        <v>http://www.wvseniorservices.gov/DocumentCenter/ProgramSpecificDocuments/tabid/92/Default.aspx</v>
      </c>
      <c r="U1184" s="3"/>
    </row>
    <row r="1185" spans="1:21" ht="45" x14ac:dyDescent="0.25">
      <c r="A1185" s="15" t="str">
        <v>Kanawha Valley Senior Services</v>
      </c>
      <c r="B1185" s="15" t="str">
        <v>OAA Title IIIB Services</v>
      </c>
      <c r="C1185" s="15" t="str">
        <v>Group Support Activities</v>
      </c>
      <c r="D1185" s="15" t="str">
        <v>A fully completed SAEF (Level 1) is required to enter the service recipient in SAMS. Group client support is entered as a group service in SAMS.</v>
      </c>
      <c r="E1185" s="15" t="str">
        <v>None</v>
      </c>
      <c r="F1185" s="15" t="str">
        <v>None</v>
      </c>
      <c r="G1185" s="15" t="str">
        <v>Kanawha</v>
      </c>
      <c r="H1185" s="15" t="str">
        <v>*Required - Please Make a Selection*</v>
      </c>
      <c r="I1185" s="15" t="str">
        <v>http://www.wvseniorservices.gov/DocumentCenter/ProgramSpecificDocuments/tabid/92/Default.aspx</v>
      </c>
      <c r="U1185" s="3"/>
    </row>
    <row r="1186" spans="1:21" ht="180" x14ac:dyDescent="0.25">
      <c r="A1186" s="15" t="str">
        <v>Kanawha Valley Senior Services</v>
      </c>
      <c r="B1186" s="15" t="str">
        <v>OAA Title IIIB Services</v>
      </c>
      <c r="C1186" s="15" t="str">
        <v>Chore or Homemaker Services</v>
      </c>
      <c r="D1186" s="15" t="str">
        <v>Must complete Level 1, Level 2 and Level 3 of the SAEF. Must need “Much Assistance” or “Unable to Perform” on IADL question #3, Shopping and/or IADL question #4, Light Housekeeping on the SAEF to qualify for services.</v>
      </c>
      <c r="E118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86" s="15" t="str">
        <v>None</v>
      </c>
      <c r="G1186" s="15" t="str">
        <v>Kanawha</v>
      </c>
      <c r="H1186" s="15" t="str">
        <v>*Required - Please Make a Selection*</v>
      </c>
      <c r="I1186" s="15" t="str">
        <v>http://www.wvseniorservices.gov/DocumentCenter/ProgramSpecificDocuments/tabid/92/Default.aspx</v>
      </c>
      <c r="U1186" s="3"/>
    </row>
    <row r="1187" spans="1:21" ht="45" x14ac:dyDescent="0.25">
      <c r="A1187" s="15" t="str">
        <v>Kanawha Valley Senior Services</v>
      </c>
      <c r="B1187" s="15" t="str">
        <v>OAA Title IIIB Services</v>
      </c>
      <c r="C1187" s="15" t="str">
        <v>Case Coordination/Management/Person-Centered Planning</v>
      </c>
      <c r="D1187" s="15" t="str">
        <v>None</v>
      </c>
      <c r="E1187" s="15" t="str">
        <v>None</v>
      </c>
      <c r="F1187" s="15" t="str">
        <v>None</v>
      </c>
      <c r="G1187" s="15" t="str">
        <v>Kanawha</v>
      </c>
      <c r="H1187" s="15" t="str">
        <v>*Required - Please Make a Selection*</v>
      </c>
      <c r="I1187" s="15" t="str">
        <v>http://www.wvseniorservices.gov/DocumentCenter/ProgramSpecificDocuments/tabid/92/Default.aspx</v>
      </c>
      <c r="U1187" s="3"/>
    </row>
    <row r="1188" spans="1:21" ht="45" x14ac:dyDescent="0.25">
      <c r="A1188" s="15" t="str">
        <v>Kanawha Valley Senior Services</v>
      </c>
      <c r="B1188" s="15" t="str">
        <v>OAA Title IIIB Services</v>
      </c>
      <c r="C1188" s="15" t="str">
        <v>Information/Referral</v>
      </c>
      <c r="D1188" s="15" t="str">
        <v>None</v>
      </c>
      <c r="E1188" s="15" t="str">
        <v>None</v>
      </c>
      <c r="F1188" s="15" t="str">
        <v>None</v>
      </c>
      <c r="G1188" s="15" t="str">
        <v>Kanawha</v>
      </c>
      <c r="H1188" s="15" t="str">
        <v>*Required - Please Make a Selection*</v>
      </c>
      <c r="I1188" s="15" t="str">
        <v>http://www.wvseniorservices.gov/DocumentCenter/ProgramSpecificDocuments/tabid/92/Default.aspx</v>
      </c>
      <c r="U1188" s="3"/>
    </row>
    <row r="1189" spans="1:21" ht="45" x14ac:dyDescent="0.25">
      <c r="A1189" s="15" t="str">
        <v>Kanawha Valley Senior Services</v>
      </c>
      <c r="B1189" s="15" t="str">
        <v>OAA Title IIIB Services</v>
      </c>
      <c r="C1189" s="15" t="str">
        <v>Legal</v>
      </c>
      <c r="D1189" s="15" t="str">
        <v>None</v>
      </c>
      <c r="E1189" s="15" t="str">
        <v>None</v>
      </c>
      <c r="F1189" s="15" t="str">
        <v>None</v>
      </c>
      <c r="G1189" s="15" t="str">
        <v>Kanawha</v>
      </c>
      <c r="H1189" s="15" t="str">
        <v>*Required - Please Make a Selection*</v>
      </c>
      <c r="I1189" s="15" t="str">
        <v>http://www.wvseniorservices.gov/DocumentCenter/ProgramSpecificDocuments/tabid/92/Default.aspx</v>
      </c>
      <c r="U1189" s="3"/>
    </row>
    <row r="1190" spans="1:21" ht="45" x14ac:dyDescent="0.25">
      <c r="A1190" s="15" t="str">
        <v>Kanawha Valley Senior Services</v>
      </c>
      <c r="B1190" s="15" t="str">
        <v>OAA Title IIIB Services</v>
      </c>
      <c r="C1190" s="15" t="str">
        <v>Information/Referral</v>
      </c>
      <c r="D1190" s="15" t="str">
        <v>None</v>
      </c>
      <c r="E1190" s="15" t="str">
        <v>None</v>
      </c>
      <c r="F1190" s="15" t="str">
        <v>None</v>
      </c>
      <c r="G1190" s="15" t="str">
        <v>Kanawha</v>
      </c>
      <c r="H1190" s="15" t="str">
        <v>*Required - Please Make a Selection*</v>
      </c>
      <c r="I1190" s="15" t="str">
        <v>http://www.wvseniorservices.gov/DocumentCenter/ProgramSpecificDocuments/tabid/92/Default.aspx</v>
      </c>
      <c r="U1190" s="3"/>
    </row>
    <row r="1191" spans="1:21" ht="180" x14ac:dyDescent="0.25">
      <c r="A1191" s="15" t="str">
        <v>Kanawha Valley Senior Services</v>
      </c>
      <c r="B1191" s="15" t="str">
        <v>OAA Title IIIB Services</v>
      </c>
      <c r="C1191" s="15" t="str">
        <v>Personal Care</v>
      </c>
      <c r="D1191" s="15" t="str">
        <v>Must complete Level 1, Level 2 and Level 3 of the SAEF. Must need “Much Assistance” or “Unable to Perform” in at least two (2) areas of ADLs on the SAEF to qualify for services.</v>
      </c>
      <c r="E119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91" s="15" t="str">
        <v>None</v>
      </c>
      <c r="G1191" s="15" t="str">
        <v>Kanawha</v>
      </c>
      <c r="H1191" s="15" t="str">
        <v>*Required - Please Make a Selection*</v>
      </c>
      <c r="I1191" s="15" t="str">
        <v>http://www.wvseniorservices.gov/DocumentCenter/ProgramSpecificDocuments/tabid/92/Default.aspx</v>
      </c>
      <c r="U1191" s="3"/>
    </row>
    <row r="1192" spans="1:21" ht="45" x14ac:dyDescent="0.25">
      <c r="A1192" s="15" t="str">
        <v>Kanawha Valley Senior Services</v>
      </c>
      <c r="B1192" s="15" t="str">
        <v>OAA Title IIIB Services</v>
      </c>
      <c r="C1192" s="15" t="str">
        <v>Information/Referral</v>
      </c>
      <c r="D1192" s="15" t="str">
        <v>None</v>
      </c>
      <c r="E1192" s="15" t="str">
        <v>None</v>
      </c>
      <c r="F1192" s="15" t="str">
        <v>None</v>
      </c>
      <c r="G1192" s="15" t="str">
        <v>Kanawha</v>
      </c>
      <c r="H1192" s="15" t="str">
        <v>*Required - Please Make a Selection*</v>
      </c>
      <c r="I1192" s="15" t="str">
        <v>http://www.wvseniorservices.gov/DocumentCenter/ProgramSpecificDocuments/tabid/92/Default.aspx</v>
      </c>
      <c r="U1192" s="3"/>
    </row>
    <row r="1193" spans="1:21" ht="45" x14ac:dyDescent="0.25">
      <c r="A1193" s="15" t="str">
        <v>Kanawha Valley Senior Services</v>
      </c>
      <c r="B1193" s="15" t="str">
        <v>OAA Title IIIB Services</v>
      </c>
      <c r="C1193" s="15" t="str">
        <v>Transportation</v>
      </c>
      <c r="D1193" s="15" t="str">
        <v>Must complete Level 1 of the SAEF</v>
      </c>
      <c r="E1193" s="15" t="str">
        <v>None</v>
      </c>
      <c r="F1193" s="15" t="str">
        <v>None</v>
      </c>
      <c r="G1193" s="15" t="str">
        <v>Kanawha</v>
      </c>
      <c r="H1193" s="15" t="str">
        <v>*Required - Please Make a Selection*</v>
      </c>
      <c r="I1193" s="15" t="str">
        <v>http://www.wvseniorservices.gov/DocumentCenter/ProgramSpecificDocuments/tabid/92/Default.aspx</v>
      </c>
      <c r="U1193" s="3"/>
    </row>
    <row r="1194" spans="1:21" ht="150" x14ac:dyDescent="0.25">
      <c r="A1194" s="15" t="str">
        <v>Kanawha Valley Senior Services</v>
      </c>
      <c r="B1194" s="15" t="str">
        <v>OAA Title IIIC Nutrition Services</v>
      </c>
      <c r="C1194" s="15" t="str">
        <v>Nutrition - Congregate Meals</v>
      </c>
      <c r="D119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19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94" s="15" t="str">
        <v>None</v>
      </c>
      <c r="G1194" s="15" t="str">
        <v>Kanawha</v>
      </c>
      <c r="H1194" s="15" t="str">
        <v>*Required - Please Make a Selection*</v>
      </c>
      <c r="I1194" s="15" t="str">
        <v>http://www.wvseniorservices.gov/DocumentCenter/ProgramSpecificDocuments/tabid/92/Default.aspx</v>
      </c>
      <c r="U1194" s="3"/>
    </row>
    <row r="1195" spans="1:21" ht="360" x14ac:dyDescent="0.25">
      <c r="A1195" s="15" t="str">
        <v>Kanawha Valley Senior Services</v>
      </c>
      <c r="B1195" s="15" t="str">
        <v>OAA Title IIIC Nutrition Services</v>
      </c>
      <c r="C1195" s="15" t="str">
        <v>Nutrition - Home Delivered Meals</v>
      </c>
      <c r="D119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19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195" s="15" t="str">
        <v>None</v>
      </c>
      <c r="G1195" s="15" t="str">
        <v>Kanawha</v>
      </c>
      <c r="H1195" s="15" t="str">
        <v>*Required - Please Make a Selection*</v>
      </c>
      <c r="I1195" s="15" t="str">
        <v>http://www.wvseniorservices.gov/DocumentCenter/ProgramSpecificDocuments/tabid/92/Default.aspx</v>
      </c>
      <c r="U1195" s="3"/>
    </row>
    <row r="1196" spans="1:21" ht="45" x14ac:dyDescent="0.25">
      <c r="A1196" s="15" t="str">
        <v>Kanawha Valley Senior Services</v>
      </c>
      <c r="B1196" s="15" t="str">
        <v>OAA Title IIIC Nutrition Services</v>
      </c>
      <c r="C1196" s="15" t="str">
        <v>Nutrition - Education</v>
      </c>
      <c r="D1196" s="15" t="str">
        <v>A fully completed SAEF (the SAEF you completed for the meal service) is 
required.</v>
      </c>
      <c r="E1196" s="15" t="str">
        <v>None</v>
      </c>
      <c r="F1196" s="15" t="str">
        <v>None</v>
      </c>
      <c r="G1196" s="15" t="str">
        <v>Kanawha</v>
      </c>
      <c r="H1196" s="15" t="str">
        <v>*Required - Please Make a Selection*</v>
      </c>
      <c r="I1196" s="15" t="str">
        <v>http://www.wvseniorservices.gov/DocumentCenter/ProgramSpecificDocuments/tabid/92/Default.aspx</v>
      </c>
      <c r="U1196" s="3"/>
    </row>
    <row r="1197" spans="1:21" ht="60" x14ac:dyDescent="0.25">
      <c r="A1197" s="15" t="str">
        <v>Kanawha Valley Senior Services</v>
      </c>
      <c r="B1197" s="15" t="str">
        <v>OAA Title IIID Evidence-Based Disease Prevention and Health Promotion Services</v>
      </c>
      <c r="C1197" s="15" t="str">
        <v>Group Physical Activity (Bingocize/Drums Alive/Tai Chi/Walk with Ease)</v>
      </c>
      <c r="D1197" s="15" t="str">
        <v>Must complete Level 1 of the SAEF</v>
      </c>
      <c r="E1197" s="15" t="str">
        <v>None</v>
      </c>
      <c r="F1197" s="15" t="str">
        <v>None</v>
      </c>
      <c r="G1197" s="15" t="str">
        <v>Kanawha</v>
      </c>
      <c r="H1197" s="15" t="str">
        <v>*Required - Please Make a Selection*</v>
      </c>
      <c r="I1197" s="15" t="str">
        <v>http://www.wvseniorservices.gov/DocumentCenter/ProgramSpecificDocuments/tabid/92/Default.aspx</v>
      </c>
      <c r="U1197" s="3"/>
    </row>
    <row r="1198" spans="1:21" ht="105" x14ac:dyDescent="0.25">
      <c r="A1198" s="15" t="str">
        <v>Lincoln County Opportunity Co., Inc.</v>
      </c>
      <c r="B1198" s="15" t="str">
        <v>LIGHTHOUSE IN-HOME SERVICES (includes LIFE LIGHTHOUSE SERVICES)</v>
      </c>
      <c r="C1198" s="15" t="str">
        <v>Personal Care, Food Assistance, Chore or Homemaker Services</v>
      </c>
      <c r="D1198" s="15" t="str">
        <v>2+ ADLs via assessment</v>
      </c>
      <c r="E119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198" s="15" t="str">
        <v>Lighthouse is designed to assist those seniors who have functional needs in their homes, but whose income or assets disqualify them for Medicaid services</v>
      </c>
      <c r="G1198" s="15" t="str">
        <v>Lincoln</v>
      </c>
      <c r="H1198" s="15" t="str">
        <v>*Required - Please Make a Selection*</v>
      </c>
      <c r="I1198" s="15" t="str">
        <v>http://www.wvseniorservices.gov/HelpatHome/Lighthouse/tabid/74/Default.aspx</v>
      </c>
      <c r="U1198" s="3"/>
    </row>
    <row r="1199" spans="1:21" ht="180" x14ac:dyDescent="0.25">
      <c r="A1199" s="15" t="str">
        <v>Lincoln County Opportunity Co., Inc.</v>
      </c>
      <c r="B1199" s="15" t="str">
        <v>OAA Title IIIB Services</v>
      </c>
      <c r="C1199" s="15" t="str">
        <v>Adult Day Care</v>
      </c>
      <c r="D1199" s="15" t="str">
        <v>Must complete Level 1, Level 2 and Level 3 of the SAEF. Must need “Much Assistance” or “Unable to Perform” in at least two (2) ADL/IADL areas on the SAEF to qualify for services.</v>
      </c>
      <c r="E119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199" s="15" t="str">
        <v>None</v>
      </c>
      <c r="G1199" s="15" t="str">
        <v>Lincoln</v>
      </c>
      <c r="H1199" s="15" t="str">
        <v>*Required - Please Make a Selection*</v>
      </c>
      <c r="I1199" s="15" t="str">
        <v>http://www.wvseniorservices.gov/DocumentCenter/ProgramSpecificDocuments/tabid/92/Default.aspx</v>
      </c>
      <c r="U1199" s="3"/>
    </row>
    <row r="1200" spans="1:21" ht="75" x14ac:dyDescent="0.25">
      <c r="A1200" s="15" t="str">
        <v>Lincoln County Opportunity Co., Inc.</v>
      </c>
      <c r="B1200" s="15" t="str">
        <v>OAA Title IIIB Services</v>
      </c>
      <c r="C1200" s="15" t="str">
        <v>Transportation</v>
      </c>
      <c r="D1200" s="15" t="str">
        <v>Must complete Level 1 and Level 2 of the SAEF. Must indicate the need for hands on assistance with transportation on the SAEF (Question: “Does the service recipient need hands on assistance with transportation?”, Level 2) to qualify for services.</v>
      </c>
      <c r="E1200" s="15" t="str">
        <v>None</v>
      </c>
      <c r="F1200" s="15" t="str">
        <v>None</v>
      </c>
      <c r="G1200" s="15" t="str">
        <v>Lincoln</v>
      </c>
      <c r="H1200" s="15" t="str">
        <v>*Required - Please Make a Selection*</v>
      </c>
      <c r="I1200" s="15" t="str">
        <v>http://www.wvseniorservices.gov/DocumentCenter/ProgramSpecificDocuments/tabid/92/Default.aspx</v>
      </c>
      <c r="U1200" s="3"/>
    </row>
    <row r="1201" spans="1:21" ht="180" x14ac:dyDescent="0.25">
      <c r="A1201" s="15" t="str">
        <v>Lincoln County Opportunity Co., Inc.</v>
      </c>
      <c r="B1201" s="15" t="str">
        <v>OAA Title IIIB Services</v>
      </c>
      <c r="C1201" s="15" t="str">
        <v>Chore or Homemaker Services</v>
      </c>
      <c r="D1201" s="15" t="str">
        <v>Must complete Level 1, Level 2 and Level 3 of the SAEF. Must need “Much Assistance” or “Unable to Perform” on IADL question #6, Heavy Housework on the SAEF to qualify for services.</v>
      </c>
      <c r="E120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01" s="15" t="str">
        <v>None</v>
      </c>
      <c r="G1201" s="15" t="str">
        <v>Lincoln</v>
      </c>
      <c r="H1201" s="15" t="str">
        <v>*Required - Please Make a Selection*</v>
      </c>
      <c r="I1201" s="15" t="str">
        <v>http://www.wvseniorservices.gov/DocumentCenter/ProgramSpecificDocuments/tabid/92/Default.aspx</v>
      </c>
      <c r="U1201" s="3"/>
    </row>
    <row r="1202" spans="1:21" ht="45" x14ac:dyDescent="0.25">
      <c r="A1202" s="15" t="str">
        <v>Lincoln County Opportunity Co., Inc.</v>
      </c>
      <c r="B1202" s="15" t="str">
        <v>OAA Title IIIB Services</v>
      </c>
      <c r="C1202" s="15" t="str">
        <v>Group Support Activities</v>
      </c>
      <c r="D1202" s="15" t="str">
        <v>A fully completed SAEF (Level 1) is required to enter the service recipient in SAMS. Group client support is entered as a group service in SAMS.</v>
      </c>
      <c r="E1202" s="15" t="str">
        <v>None</v>
      </c>
      <c r="F1202" s="15" t="str">
        <v>None</v>
      </c>
      <c r="G1202" s="15" t="str">
        <v>Lincoln</v>
      </c>
      <c r="H1202" s="15" t="str">
        <v>*Required - Please Make a Selection*</v>
      </c>
      <c r="I1202" s="15" t="str">
        <v>http://www.wvseniorservices.gov/DocumentCenter/ProgramSpecificDocuments/tabid/92/Default.aspx</v>
      </c>
      <c r="U1202" s="3"/>
    </row>
    <row r="1203" spans="1:21" ht="180" x14ac:dyDescent="0.25">
      <c r="A1203" s="15" t="str">
        <v>Lincoln County Opportunity Co., Inc.</v>
      </c>
      <c r="B1203" s="15" t="str">
        <v>OAA Title IIIB Services</v>
      </c>
      <c r="C1203" s="15" t="str">
        <v>Chore or Homemaker Services</v>
      </c>
      <c r="D1203" s="15" t="str">
        <v>Must complete Level 1, Level 2 and Level 3 of the SAEF. Must need “Much Assistance” or “Unable to Perform” on IADL question #3, Shopping and/or IADL question #4, Light Housekeeping on the SAEF to qualify for services.</v>
      </c>
      <c r="E120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03" s="15" t="str">
        <v>None</v>
      </c>
      <c r="G1203" s="15" t="str">
        <v>Lincoln</v>
      </c>
      <c r="H1203" s="15" t="str">
        <v>*Required - Please Make a Selection*</v>
      </c>
      <c r="I1203" s="15" t="str">
        <v>http://www.wvseniorservices.gov/DocumentCenter/ProgramSpecificDocuments/tabid/92/Default.aspx</v>
      </c>
      <c r="U1203" s="3"/>
    </row>
    <row r="1204" spans="1:21" ht="45" x14ac:dyDescent="0.25">
      <c r="A1204" s="15" t="str">
        <v>Lincoln County Opportunity Co., Inc.</v>
      </c>
      <c r="B1204" s="15" t="str">
        <v>OAA Title IIIB Services</v>
      </c>
      <c r="C1204" s="15" t="str">
        <v>Case Coordination/Management/Person-Centered Planning</v>
      </c>
      <c r="D1204" s="15" t="str">
        <v>None</v>
      </c>
      <c r="E1204" s="15" t="str">
        <v>None</v>
      </c>
      <c r="F1204" s="15" t="str">
        <v>None</v>
      </c>
      <c r="G1204" s="15" t="str">
        <v>Lincoln</v>
      </c>
      <c r="H1204" s="15" t="str">
        <v>*Required - Please Make a Selection*</v>
      </c>
      <c r="I1204" s="15" t="str">
        <v>http://www.wvseniorservices.gov/DocumentCenter/ProgramSpecificDocuments/tabid/92/Default.aspx</v>
      </c>
      <c r="U1204" s="3"/>
    </row>
    <row r="1205" spans="1:21" ht="45" x14ac:dyDescent="0.25">
      <c r="A1205" s="15" t="str">
        <v>Lincoln County Opportunity Co., Inc.</v>
      </c>
      <c r="B1205" s="15" t="str">
        <v>OAA Title IIIB Services</v>
      </c>
      <c r="C1205" s="15" t="str">
        <v>Information/Referral</v>
      </c>
      <c r="D1205" s="15" t="str">
        <v>None</v>
      </c>
      <c r="E1205" s="15" t="str">
        <v>None</v>
      </c>
      <c r="F1205" s="15" t="str">
        <v>None</v>
      </c>
      <c r="G1205" s="15" t="str">
        <v>Lincoln</v>
      </c>
      <c r="H1205" s="15" t="str">
        <v>*Required - Please Make a Selection*</v>
      </c>
      <c r="I1205" s="15" t="str">
        <v>http://www.wvseniorservices.gov/DocumentCenter/ProgramSpecificDocuments/tabid/92/Default.aspx</v>
      </c>
      <c r="U1205" s="3"/>
    </row>
    <row r="1206" spans="1:21" ht="45" x14ac:dyDescent="0.25">
      <c r="A1206" s="15" t="str">
        <v>Lincoln County Opportunity Co., Inc.</v>
      </c>
      <c r="B1206" s="15" t="str">
        <v>OAA Title IIIB Services</v>
      </c>
      <c r="C1206" s="15" t="str">
        <v>Legal</v>
      </c>
      <c r="D1206" s="15" t="str">
        <v>None</v>
      </c>
      <c r="E1206" s="15" t="str">
        <v>None</v>
      </c>
      <c r="F1206" s="15" t="str">
        <v>None</v>
      </c>
      <c r="G1206" s="15" t="str">
        <v>Lincoln</v>
      </c>
      <c r="H1206" s="15" t="str">
        <v>*Required - Please Make a Selection*</v>
      </c>
      <c r="I1206" s="15" t="str">
        <v>http://www.wvseniorservices.gov/DocumentCenter/ProgramSpecificDocuments/tabid/92/Default.aspx</v>
      </c>
      <c r="U1206" s="3"/>
    </row>
    <row r="1207" spans="1:21" ht="45" x14ac:dyDescent="0.25">
      <c r="A1207" s="15" t="str">
        <v>Lincoln County Opportunity Co., Inc.</v>
      </c>
      <c r="B1207" s="15" t="str">
        <v>OAA Title IIIB Services</v>
      </c>
      <c r="C1207" s="15" t="str">
        <v>Information/Referral</v>
      </c>
      <c r="D1207" s="15" t="str">
        <v>None</v>
      </c>
      <c r="E1207" s="15" t="str">
        <v>None</v>
      </c>
      <c r="F1207" s="15" t="str">
        <v>None</v>
      </c>
      <c r="G1207" s="15" t="str">
        <v>Lincoln</v>
      </c>
      <c r="H1207" s="15" t="str">
        <v>*Required - Please Make a Selection*</v>
      </c>
      <c r="I1207" s="15" t="str">
        <v>http://www.wvseniorservices.gov/DocumentCenter/ProgramSpecificDocuments/tabid/92/Default.aspx</v>
      </c>
      <c r="U1207" s="3"/>
    </row>
    <row r="1208" spans="1:21" ht="180" x14ac:dyDescent="0.25">
      <c r="A1208" s="15" t="str">
        <v>Lincoln County Opportunity Co., Inc.</v>
      </c>
      <c r="B1208" s="15" t="str">
        <v>OAA Title IIIB Services</v>
      </c>
      <c r="C1208" s="15" t="str">
        <v>Personal Care</v>
      </c>
      <c r="D1208" s="15" t="str">
        <v>Must complete Level 1, Level 2 and Level 3 of the SAEF. Must need “Much Assistance” or “Unable to Perform” in at least two (2) areas of ADLs on the SAEF to qualify for services.</v>
      </c>
      <c r="E120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08" s="15" t="str">
        <v>None</v>
      </c>
      <c r="G1208" s="15" t="str">
        <v>Lincoln</v>
      </c>
      <c r="H1208" s="15" t="str">
        <v>*Required - Please Make a Selection*</v>
      </c>
      <c r="I1208" s="15" t="str">
        <v>http://www.wvseniorservices.gov/DocumentCenter/ProgramSpecificDocuments/tabid/92/Default.aspx</v>
      </c>
      <c r="U1208" s="3"/>
    </row>
    <row r="1209" spans="1:21" ht="45" x14ac:dyDescent="0.25">
      <c r="A1209" s="15" t="str">
        <v>Lincoln County Opportunity Co., Inc.</v>
      </c>
      <c r="B1209" s="15" t="str">
        <v>OAA Title IIIB Services</v>
      </c>
      <c r="C1209" s="15" t="str">
        <v>Information/Referral</v>
      </c>
      <c r="D1209" s="15" t="str">
        <v>None</v>
      </c>
      <c r="E1209" s="15" t="str">
        <v>None</v>
      </c>
      <c r="F1209" s="15" t="str">
        <v>None</v>
      </c>
      <c r="G1209" s="15" t="str">
        <v>Lincoln</v>
      </c>
      <c r="H1209" s="15" t="str">
        <v>*Required - Please Make a Selection*</v>
      </c>
      <c r="I1209" s="15" t="str">
        <v>http://www.wvseniorservices.gov/DocumentCenter/ProgramSpecificDocuments/tabid/92/Default.aspx</v>
      </c>
      <c r="U1209" s="3"/>
    </row>
    <row r="1210" spans="1:21" ht="45" x14ac:dyDescent="0.25">
      <c r="A1210" s="15" t="str">
        <v>Lincoln County Opportunity Co., Inc.</v>
      </c>
      <c r="B1210" s="15" t="str">
        <v>OAA Title IIIB Services</v>
      </c>
      <c r="C1210" s="15" t="str">
        <v>Transportation</v>
      </c>
      <c r="D1210" s="15" t="str">
        <v>Must complete Level 1 of the SAEF</v>
      </c>
      <c r="E1210" s="15" t="str">
        <v>None</v>
      </c>
      <c r="F1210" s="15" t="str">
        <v>None</v>
      </c>
      <c r="G1210" s="15" t="str">
        <v>Lincoln</v>
      </c>
      <c r="H1210" s="15" t="str">
        <v>*Required - Please Make a Selection*</v>
      </c>
      <c r="I1210" s="15" t="str">
        <v>http://www.wvseniorservices.gov/DocumentCenter/ProgramSpecificDocuments/tabid/92/Default.aspx</v>
      </c>
      <c r="U1210" s="3"/>
    </row>
    <row r="1211" spans="1:21" ht="150" x14ac:dyDescent="0.25">
      <c r="A1211" s="15" t="str">
        <v>Lincoln County Opportunity Co., Inc.</v>
      </c>
      <c r="B1211" s="15" t="str">
        <v>OAA Title IIIC Nutrition Services</v>
      </c>
      <c r="C1211" s="15" t="str">
        <v>Nutrition - Congregate Meals</v>
      </c>
      <c r="D121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1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11" s="15" t="str">
        <v>None</v>
      </c>
      <c r="G1211" s="15" t="str">
        <v>Lincoln</v>
      </c>
      <c r="H1211" s="15" t="str">
        <v>*Required - Please Make a Selection*</v>
      </c>
      <c r="I1211" s="15" t="str">
        <v>http://www.wvseniorservices.gov/DocumentCenter/ProgramSpecificDocuments/tabid/92/Default.aspx</v>
      </c>
      <c r="U1211" s="3"/>
    </row>
    <row r="1212" spans="1:21" ht="360" x14ac:dyDescent="0.25">
      <c r="A1212" s="15" t="str">
        <v>Lincoln County Opportunity Co., Inc.</v>
      </c>
      <c r="B1212" s="15" t="str">
        <v>OAA Title IIIC Nutrition Services</v>
      </c>
      <c r="C1212" s="15" t="str">
        <v>Nutrition - Home Delivered Meals</v>
      </c>
      <c r="D121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1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12" s="15" t="str">
        <v>None</v>
      </c>
      <c r="G1212" s="15" t="str">
        <v>Lincoln</v>
      </c>
      <c r="H1212" s="15" t="str">
        <v>*Required - Please Make a Selection*</v>
      </c>
      <c r="I1212" s="15" t="str">
        <v>http://www.wvseniorservices.gov/DocumentCenter/ProgramSpecificDocuments/tabid/92/Default.aspx</v>
      </c>
      <c r="U1212" s="3"/>
    </row>
    <row r="1213" spans="1:21" ht="45" x14ac:dyDescent="0.25">
      <c r="A1213" s="15" t="str">
        <v>Lincoln County Opportunity Co., Inc.</v>
      </c>
      <c r="B1213" s="15" t="str">
        <v>OAA Title IIIC Nutrition Services</v>
      </c>
      <c r="C1213" s="15" t="str">
        <v>Nutrition - Education</v>
      </c>
      <c r="D1213" s="15" t="str">
        <v>A fully completed SAEF (the SAEF you completed for the meal service) is 
required.</v>
      </c>
      <c r="E1213" s="15" t="str">
        <v>None</v>
      </c>
      <c r="F1213" s="15" t="str">
        <v>None</v>
      </c>
      <c r="G1213" s="15" t="str">
        <v>Lincoln</v>
      </c>
      <c r="H1213" s="15" t="str">
        <v>*Required - Please Make a Selection*</v>
      </c>
      <c r="I1213" s="15" t="str">
        <v>http://www.wvseniorservices.gov/DocumentCenter/ProgramSpecificDocuments/tabid/92/Default.aspx</v>
      </c>
      <c r="U1213" s="3"/>
    </row>
    <row r="1214" spans="1:21" ht="60" x14ac:dyDescent="0.25">
      <c r="A1214" s="15" t="str">
        <v>Lincoln County Opportunity Co., Inc.</v>
      </c>
      <c r="B1214" s="15" t="str">
        <v>OAA Title IIID Evidence-Based Disease Prevention and Health Promotion Services</v>
      </c>
      <c r="C1214" s="15" t="str">
        <v>Group Physical Activity (Bingocize/Drums Alive/Tai Chi/Walk with Ease)</v>
      </c>
      <c r="D1214" s="15" t="str">
        <v>Must complete Level 1 of the SAEF</v>
      </c>
      <c r="E1214" s="15" t="str">
        <v>None</v>
      </c>
      <c r="F1214" s="15" t="str">
        <v>None</v>
      </c>
      <c r="G1214" s="15" t="str">
        <v>Lincoln</v>
      </c>
      <c r="H1214" s="15" t="str">
        <v>*Required - Please Make a Selection*</v>
      </c>
      <c r="I1214" s="15" t="str">
        <v>http://www.wvseniorservices.gov/DocumentCenter/ProgramSpecificDocuments/tabid/92/Default.aspx</v>
      </c>
      <c r="U1214" s="3"/>
    </row>
    <row r="1215" spans="1:21" ht="105" x14ac:dyDescent="0.25">
      <c r="A1215" s="15" t="str">
        <v>Mason County Action Group, Inc.</v>
      </c>
      <c r="B1215" s="15" t="str">
        <v>LIGHTHOUSE IN-HOME SERVICES (includes LIFE LIGHTHOUSE SERVICES)</v>
      </c>
      <c r="C1215" s="15" t="str">
        <v>Personal Care, Food Assistance, Chore or Homemaker Services</v>
      </c>
      <c r="D1215" s="15" t="str">
        <v>2+ ADLs via assessment</v>
      </c>
      <c r="E121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15" s="15" t="str">
        <v>Lighthouse is designed to assist those seniors who have functional needs in their homes, but whose income or assets disqualify them for Medicaid services</v>
      </c>
      <c r="G1215" s="15" t="str">
        <v>Mason</v>
      </c>
      <c r="H1215" s="15" t="str">
        <v>*Required - Please Make a Selection*</v>
      </c>
      <c r="I1215" s="15" t="str">
        <v>http://www.wvseniorservices.gov/HelpatHome/Lighthouse/tabid/74/Default.aspx</v>
      </c>
      <c r="U1215" s="3"/>
    </row>
    <row r="1216" spans="1:21" ht="180" x14ac:dyDescent="0.25">
      <c r="A1216" s="15" t="str">
        <v>Mason County Action Group, Inc.</v>
      </c>
      <c r="B1216" s="15" t="str">
        <v>OAA Title IIIB Services</v>
      </c>
      <c r="C1216" s="15" t="str">
        <v>Adult Day Care</v>
      </c>
      <c r="D1216" s="15" t="str">
        <v>Must complete Level 1, Level 2 and Level 3 of the SAEF. Must need “Much Assistance” or “Unable to Perform” in at least two (2) ADL/IADL areas on the SAEF to qualify for services.</v>
      </c>
      <c r="E121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16" s="15" t="str">
        <v>None</v>
      </c>
      <c r="G1216" s="15" t="str">
        <v>Mason</v>
      </c>
      <c r="H1216" s="15" t="str">
        <v>*Required - Please Make a Selection*</v>
      </c>
      <c r="I1216" s="15" t="str">
        <v>http://www.wvseniorservices.gov/DocumentCenter/ProgramSpecificDocuments/tabid/92/Default.aspx</v>
      </c>
      <c r="U1216" s="3"/>
    </row>
    <row r="1217" spans="1:21" ht="75" x14ac:dyDescent="0.25">
      <c r="A1217" s="15" t="str">
        <v>Mason County Action Group, Inc.</v>
      </c>
      <c r="B1217" s="15" t="str">
        <v>OAA Title IIIB Services</v>
      </c>
      <c r="C1217" s="15" t="str">
        <v>Transportation</v>
      </c>
      <c r="D1217" s="15" t="str">
        <v>Must complete Level 1 and Level 2 of the SAEF. Must indicate the need for hands on assistance with transportation on the SAEF (Question: “Does the service recipient need hands on assistance with transportation?”, Level 2) to qualify for services.</v>
      </c>
      <c r="E1217" s="15" t="str">
        <v>None</v>
      </c>
      <c r="F1217" s="15" t="str">
        <v>None</v>
      </c>
      <c r="G1217" s="15" t="str">
        <v>Mason</v>
      </c>
      <c r="H1217" s="15" t="str">
        <v>*Required - Please Make a Selection*</v>
      </c>
      <c r="I1217" s="15" t="str">
        <v>http://www.wvseniorservices.gov/DocumentCenter/ProgramSpecificDocuments/tabid/92/Default.aspx</v>
      </c>
      <c r="U1217" s="3"/>
    </row>
    <row r="1218" spans="1:21" ht="180" x14ac:dyDescent="0.25">
      <c r="A1218" s="15" t="str">
        <v>Mason County Action Group, Inc.</v>
      </c>
      <c r="B1218" s="15" t="str">
        <v>OAA Title IIIB Services</v>
      </c>
      <c r="C1218" s="15" t="str">
        <v>Chore or Homemaker Services</v>
      </c>
      <c r="D1218" s="15" t="str">
        <v>Must complete Level 1, Level 2 and Level 3 of the SAEF. Must need “Much Assistance” or “Unable to Perform” on IADL question #6, Heavy Housework on the SAEF to qualify for services.</v>
      </c>
      <c r="E121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18" s="15" t="str">
        <v>None</v>
      </c>
      <c r="G1218" s="15" t="str">
        <v>Mason</v>
      </c>
      <c r="H1218" s="15" t="str">
        <v>*Required - Please Make a Selection*</v>
      </c>
      <c r="I1218" s="15" t="str">
        <v>http://www.wvseniorservices.gov/DocumentCenter/ProgramSpecificDocuments/tabid/92/Default.aspx</v>
      </c>
      <c r="U1218" s="3"/>
    </row>
    <row r="1219" spans="1:21" ht="45" x14ac:dyDescent="0.25">
      <c r="A1219" s="15" t="str">
        <v>Mason County Action Group, Inc.</v>
      </c>
      <c r="B1219" s="15" t="str">
        <v>OAA Title IIIB Services</v>
      </c>
      <c r="C1219" s="15" t="str">
        <v>Group Support Activities</v>
      </c>
      <c r="D1219" s="15" t="str">
        <v>A fully completed SAEF (Level 1) is required to enter the service recipient in SAMS. Group client support is entered as a group service in SAMS.</v>
      </c>
      <c r="E1219" s="15" t="str">
        <v>None</v>
      </c>
      <c r="F1219" s="15" t="str">
        <v>None</v>
      </c>
      <c r="G1219" s="15" t="str">
        <v>Mason</v>
      </c>
      <c r="H1219" s="15" t="str">
        <v>*Required - Please Make a Selection*</v>
      </c>
      <c r="I1219" s="15" t="str">
        <v>http://www.wvseniorservices.gov/DocumentCenter/ProgramSpecificDocuments/tabid/92/Default.aspx</v>
      </c>
      <c r="U1219" s="3"/>
    </row>
    <row r="1220" spans="1:21" ht="180" x14ac:dyDescent="0.25">
      <c r="A1220" s="15" t="str">
        <v>Mason County Action Group, Inc.</v>
      </c>
      <c r="B1220" s="15" t="str">
        <v>OAA Title IIIB Services</v>
      </c>
      <c r="C1220" s="15" t="str">
        <v>Chore or Homemaker Services</v>
      </c>
      <c r="D1220" s="15" t="str">
        <v>Must complete Level 1, Level 2 and Level 3 of the SAEF. Must need “Much Assistance” or “Unable to Perform” on IADL question #3, Shopping and/or IADL question #4, Light Housekeeping on the SAEF to qualify for services.</v>
      </c>
      <c r="E122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20" s="15" t="str">
        <v>None</v>
      </c>
      <c r="G1220" s="15" t="str">
        <v>Mason</v>
      </c>
      <c r="H1220" s="15" t="str">
        <v>*Required - Please Make a Selection*</v>
      </c>
      <c r="I1220" s="15" t="str">
        <v>http://www.wvseniorservices.gov/DocumentCenter/ProgramSpecificDocuments/tabid/92/Default.aspx</v>
      </c>
      <c r="U1220" s="3"/>
    </row>
    <row r="1221" spans="1:21" ht="45" x14ac:dyDescent="0.25">
      <c r="A1221" s="15" t="str">
        <v>Mason County Action Group, Inc.</v>
      </c>
      <c r="B1221" s="15" t="str">
        <v>OAA Title IIIB Services</v>
      </c>
      <c r="C1221" s="15" t="str">
        <v>Case Coordination/Management/Person-Centered Planning</v>
      </c>
      <c r="D1221" s="15" t="str">
        <v>None</v>
      </c>
      <c r="E1221" s="15" t="str">
        <v>None</v>
      </c>
      <c r="F1221" s="15" t="str">
        <v>None</v>
      </c>
      <c r="G1221" s="15" t="str">
        <v>Mason</v>
      </c>
      <c r="H1221" s="15" t="str">
        <v>*Required - Please Make a Selection*</v>
      </c>
      <c r="I1221" s="15" t="str">
        <v>http://www.wvseniorservices.gov/DocumentCenter/ProgramSpecificDocuments/tabid/92/Default.aspx</v>
      </c>
      <c r="U1221" s="3"/>
    </row>
    <row r="1222" spans="1:21" ht="45" x14ac:dyDescent="0.25">
      <c r="A1222" s="15" t="str">
        <v>Mason County Action Group, Inc.</v>
      </c>
      <c r="B1222" s="15" t="str">
        <v>OAA Title IIIB Services</v>
      </c>
      <c r="C1222" s="15" t="str">
        <v>Information/Referral</v>
      </c>
      <c r="D1222" s="15" t="str">
        <v>None</v>
      </c>
      <c r="E1222" s="15" t="str">
        <v>None</v>
      </c>
      <c r="F1222" s="15" t="str">
        <v>None</v>
      </c>
      <c r="G1222" s="15" t="str">
        <v>Mason</v>
      </c>
      <c r="H1222" s="15" t="str">
        <v>*Required - Please Make a Selection*</v>
      </c>
      <c r="I1222" s="15" t="str">
        <v>http://www.wvseniorservices.gov/DocumentCenter/ProgramSpecificDocuments/tabid/92/Default.aspx</v>
      </c>
      <c r="U1222" s="3"/>
    </row>
    <row r="1223" spans="1:21" ht="45" x14ac:dyDescent="0.25">
      <c r="A1223" s="15" t="str">
        <v>Mason County Action Group, Inc.</v>
      </c>
      <c r="B1223" s="15" t="str">
        <v>OAA Title IIIB Services</v>
      </c>
      <c r="C1223" s="15" t="str">
        <v>Legal</v>
      </c>
      <c r="D1223" s="15" t="str">
        <v>None</v>
      </c>
      <c r="E1223" s="15" t="str">
        <v>None</v>
      </c>
      <c r="F1223" s="15" t="str">
        <v>None</v>
      </c>
      <c r="G1223" s="15" t="str">
        <v>Mason</v>
      </c>
      <c r="H1223" s="15" t="str">
        <v>*Required - Please Make a Selection*</v>
      </c>
      <c r="I1223" s="15" t="str">
        <v>http://www.wvseniorservices.gov/DocumentCenter/ProgramSpecificDocuments/tabid/92/Default.aspx</v>
      </c>
      <c r="U1223" s="3"/>
    </row>
    <row r="1224" spans="1:21" ht="45" x14ac:dyDescent="0.25">
      <c r="A1224" s="15" t="str">
        <v>Mason County Action Group, Inc.</v>
      </c>
      <c r="B1224" s="15" t="str">
        <v>OAA Title IIIB Services</v>
      </c>
      <c r="C1224" s="15" t="str">
        <v>Information/Referral</v>
      </c>
      <c r="D1224" s="15" t="str">
        <v>None</v>
      </c>
      <c r="E1224" s="15" t="str">
        <v>None</v>
      </c>
      <c r="F1224" s="15" t="str">
        <v>None</v>
      </c>
      <c r="G1224" s="15" t="str">
        <v>Mason</v>
      </c>
      <c r="H1224" s="15" t="str">
        <v>*Required - Please Make a Selection*</v>
      </c>
      <c r="I1224" s="15" t="str">
        <v>http://www.wvseniorservices.gov/DocumentCenter/ProgramSpecificDocuments/tabid/92/Default.aspx</v>
      </c>
      <c r="U1224" s="3"/>
    </row>
    <row r="1225" spans="1:21" ht="180" x14ac:dyDescent="0.25">
      <c r="A1225" s="15" t="str">
        <v>Mason County Action Group, Inc.</v>
      </c>
      <c r="B1225" s="15" t="str">
        <v>OAA Title IIIB Services</v>
      </c>
      <c r="C1225" s="15" t="str">
        <v>Personal Care</v>
      </c>
      <c r="D1225" s="15" t="str">
        <v>Must complete Level 1, Level 2 and Level 3 of the SAEF. Must need “Much Assistance” or “Unable to Perform” in at least two (2) areas of ADLs on the SAEF to qualify for services.</v>
      </c>
      <c r="E122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25" s="15" t="str">
        <v>None</v>
      </c>
      <c r="G1225" s="15" t="str">
        <v>Mason</v>
      </c>
      <c r="H1225" s="15" t="str">
        <v>*Required - Please Make a Selection*</v>
      </c>
      <c r="I1225" s="15" t="str">
        <v>http://www.wvseniorservices.gov/DocumentCenter/ProgramSpecificDocuments/tabid/92/Default.aspx</v>
      </c>
      <c r="U1225" s="3"/>
    </row>
    <row r="1226" spans="1:21" ht="45" x14ac:dyDescent="0.25">
      <c r="A1226" s="15" t="str">
        <v>Mason County Action Group, Inc.</v>
      </c>
      <c r="B1226" s="15" t="str">
        <v>OAA Title IIIB Services</v>
      </c>
      <c r="C1226" s="15" t="str">
        <v>Information/Referral</v>
      </c>
      <c r="D1226" s="15" t="str">
        <v>None</v>
      </c>
      <c r="E1226" s="15" t="str">
        <v>None</v>
      </c>
      <c r="F1226" s="15" t="str">
        <v>None</v>
      </c>
      <c r="G1226" s="15" t="str">
        <v>Mason</v>
      </c>
      <c r="H1226" s="15" t="str">
        <v>*Required - Please Make a Selection*</v>
      </c>
      <c r="I1226" s="15" t="str">
        <v>http://www.wvseniorservices.gov/DocumentCenter/ProgramSpecificDocuments/tabid/92/Default.aspx</v>
      </c>
      <c r="U1226" s="3"/>
    </row>
    <row r="1227" spans="1:21" ht="45" x14ac:dyDescent="0.25">
      <c r="A1227" s="15" t="str">
        <v>Mason County Action Group, Inc.</v>
      </c>
      <c r="B1227" s="15" t="str">
        <v>OAA Title IIIB Services</v>
      </c>
      <c r="C1227" s="15" t="str">
        <v>Transportation</v>
      </c>
      <c r="D1227" s="15" t="str">
        <v>Must complete Level 1 of the SAEF</v>
      </c>
      <c r="E1227" s="15" t="str">
        <v>None</v>
      </c>
      <c r="F1227" s="15" t="str">
        <v>None</v>
      </c>
      <c r="G1227" s="15" t="str">
        <v>Mason</v>
      </c>
      <c r="H1227" s="15" t="str">
        <v>*Required - Please Make a Selection*</v>
      </c>
      <c r="I1227" s="15" t="str">
        <v>http://www.wvseniorservices.gov/DocumentCenter/ProgramSpecificDocuments/tabid/92/Default.aspx</v>
      </c>
      <c r="U1227" s="3"/>
    </row>
    <row r="1228" spans="1:21" ht="150" x14ac:dyDescent="0.25">
      <c r="A1228" s="15" t="str">
        <v>Mason County Action Group, Inc.</v>
      </c>
      <c r="B1228" s="15" t="str">
        <v>OAA Title IIIC Nutrition Services</v>
      </c>
      <c r="C1228" s="15" t="str">
        <v>Nutrition - Congregate Meals</v>
      </c>
      <c r="D122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2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28" s="15" t="str">
        <v>None</v>
      </c>
      <c r="G1228" s="15" t="str">
        <v>Mason</v>
      </c>
      <c r="H1228" s="15" t="str">
        <v>*Required - Please Make a Selection*</v>
      </c>
      <c r="I1228" s="15" t="str">
        <v>http://www.wvseniorservices.gov/DocumentCenter/ProgramSpecificDocuments/tabid/92/Default.aspx</v>
      </c>
      <c r="U1228" s="3"/>
    </row>
    <row r="1229" spans="1:21" ht="360" x14ac:dyDescent="0.25">
      <c r="A1229" s="15" t="str">
        <v>Mason County Action Group, Inc.</v>
      </c>
      <c r="B1229" s="15" t="str">
        <v>OAA Title IIIC Nutrition Services</v>
      </c>
      <c r="C1229" s="15" t="str">
        <v>Nutrition - Home Delivered Meals</v>
      </c>
      <c r="D122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2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29" s="15" t="str">
        <v>None</v>
      </c>
      <c r="G1229" s="15" t="str">
        <v>Mason</v>
      </c>
      <c r="H1229" s="15" t="str">
        <v>*Required - Please Make a Selection*</v>
      </c>
      <c r="I1229" s="15" t="str">
        <v>http://www.wvseniorservices.gov/DocumentCenter/ProgramSpecificDocuments/tabid/92/Default.aspx</v>
      </c>
      <c r="U1229" s="3"/>
    </row>
    <row r="1230" spans="1:21" ht="45" x14ac:dyDescent="0.25">
      <c r="A1230" s="15" t="str">
        <v>Mason County Action Group, Inc.</v>
      </c>
      <c r="B1230" s="15" t="str">
        <v>OAA Title IIIC Nutrition Services</v>
      </c>
      <c r="C1230" s="15" t="str">
        <v>Nutrition - Education</v>
      </c>
      <c r="D1230" s="15" t="str">
        <v>A fully completed SAEF (the SAEF you completed for the meal service) is 
required.</v>
      </c>
      <c r="E1230" s="15" t="str">
        <v>None</v>
      </c>
      <c r="F1230" s="15" t="str">
        <v>None</v>
      </c>
      <c r="G1230" s="15" t="str">
        <v>Mason</v>
      </c>
      <c r="H1230" s="15" t="str">
        <v>*Required - Please Make a Selection*</v>
      </c>
      <c r="I1230" s="15" t="str">
        <v>http://www.wvseniorservices.gov/DocumentCenter/ProgramSpecificDocuments/tabid/92/Default.aspx</v>
      </c>
      <c r="U1230" s="3"/>
    </row>
    <row r="1231" spans="1:21" ht="105" x14ac:dyDescent="0.25">
      <c r="A1231" s="15" t="str">
        <v>Pride Community Services, Inc. (Logan County)</v>
      </c>
      <c r="B1231" s="15" t="str">
        <v>LIGHTHOUSE IN-HOME SERVICES (includes LIFE LIGHTHOUSE SERVICES)</v>
      </c>
      <c r="C1231" s="15" t="str">
        <v>Personal Care, Food Assistance, Chore or Homemaker Services</v>
      </c>
      <c r="D1231" s="15" t="str">
        <v>2+ ADLs via assessment</v>
      </c>
      <c r="E1231"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31" s="15" t="str">
        <v>Lighthouse is designed to assist those seniors who have functional needs in their homes, but whose income or assets disqualify them for Medicaid services</v>
      </c>
      <c r="G1231" s="15" t="str">
        <v>Logan</v>
      </c>
      <c r="H1231" s="15" t="str">
        <v>*Required - Please Make a Selection*</v>
      </c>
      <c r="I1231" s="15" t="str">
        <v>http://www.wvseniorservices.gov/HelpatHome/Lighthouse/tabid/74/Default.aspx</v>
      </c>
      <c r="U1231" s="3"/>
    </row>
    <row r="1232" spans="1:21" ht="180" x14ac:dyDescent="0.25">
      <c r="A1232" s="15" t="str">
        <v>Pride Community Services, Inc. (Logan County)</v>
      </c>
      <c r="B1232" s="15" t="str">
        <v>OAA Title IIIB Services</v>
      </c>
      <c r="C1232" s="15" t="str">
        <v>Adult Day Care</v>
      </c>
      <c r="D1232" s="15" t="str">
        <v>Must complete Level 1, Level 2 and Level 3 of the SAEF. Must need “Much Assistance” or “Unable to Perform” in at least two (2) ADL/IADL areas on the SAEF to qualify for services.</v>
      </c>
      <c r="E123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32" s="15" t="str">
        <v>None</v>
      </c>
      <c r="G1232" s="15" t="str">
        <v>Logan</v>
      </c>
      <c r="H1232" s="15" t="str">
        <v>*Required - Please Make a Selection*</v>
      </c>
      <c r="I1232" s="15" t="str">
        <v>http://www.wvseniorservices.gov/DocumentCenter/ProgramSpecificDocuments/tabid/92/Default.aspx</v>
      </c>
      <c r="U1232" s="3"/>
    </row>
    <row r="1233" spans="1:21" ht="75" x14ac:dyDescent="0.25">
      <c r="A1233" s="15" t="str">
        <v>Pride Community Services, Inc. (Logan County)</v>
      </c>
      <c r="B1233" s="15" t="str">
        <v>OAA Title IIIB Services</v>
      </c>
      <c r="C1233" s="15" t="str">
        <v>Transportation</v>
      </c>
      <c r="D1233" s="15" t="str">
        <v>Must complete Level 1 and Level 2 of the SAEF. Must indicate the need for hands on assistance with transportation on the SAEF (Question: “Does the service recipient need hands on assistance with transportation?”, Level 2) to qualify for services.</v>
      </c>
      <c r="E1233" s="15" t="str">
        <v>None</v>
      </c>
      <c r="F1233" s="15" t="str">
        <v>None</v>
      </c>
      <c r="G1233" s="15" t="str">
        <v>Logan</v>
      </c>
      <c r="H1233" s="15" t="str">
        <v>*Required - Please Make a Selection*</v>
      </c>
      <c r="I1233" s="15" t="str">
        <v>http://www.wvseniorservices.gov/DocumentCenter/ProgramSpecificDocuments/tabid/92/Default.aspx</v>
      </c>
      <c r="U1233" s="3"/>
    </row>
    <row r="1234" spans="1:21" ht="180" x14ac:dyDescent="0.25">
      <c r="A1234" s="15" t="str">
        <v>Pride Community Services, Inc. (Logan County)</v>
      </c>
      <c r="B1234" s="15" t="str">
        <v>OAA Title IIIB Services</v>
      </c>
      <c r="C1234" s="15" t="str">
        <v>Chore or Homemaker Services</v>
      </c>
      <c r="D1234" s="15" t="str">
        <v>Must complete Level 1, Level 2 and Level 3 of the SAEF. Must need “Much Assistance” or “Unable to Perform” on IADL question #6, Heavy Housework on the SAEF to qualify for services.</v>
      </c>
      <c r="E123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34" s="15" t="str">
        <v>None</v>
      </c>
      <c r="G1234" s="15" t="str">
        <v>Logan</v>
      </c>
      <c r="H1234" s="15" t="str">
        <v>*Required - Please Make a Selection*</v>
      </c>
      <c r="I1234" s="15" t="str">
        <v>http://www.wvseniorservices.gov/DocumentCenter/ProgramSpecificDocuments/tabid/92/Default.aspx</v>
      </c>
      <c r="U1234" s="3"/>
    </row>
    <row r="1235" spans="1:21" ht="75" x14ac:dyDescent="0.25">
      <c r="A1235" s="15" t="str">
        <v>Pride Community Services, Inc. (Logan County)</v>
      </c>
      <c r="B1235" s="15" t="str">
        <v>OAA Title IIIB Services</v>
      </c>
      <c r="C1235" s="15" t="str">
        <v>Group Support Activities</v>
      </c>
      <c r="D1235" s="15" t="str">
        <v>A fully completed SAEF (Level 1) is required to enter the service recipient in SAMS. Group client support is entered as a group service in SAMS.</v>
      </c>
      <c r="E1235" s="15" t="str">
        <v>None</v>
      </c>
      <c r="F1235" s="15" t="str">
        <v>None</v>
      </c>
      <c r="G1235" s="15" t="str">
        <v>Logan</v>
      </c>
      <c r="H1235" s="15" t="str">
        <v>*Required - Please Make a Selection*</v>
      </c>
      <c r="I1235" s="15" t="str">
        <v>http://www.wvseniorservices.gov/DocumentCenter/ProgramSpecificDocuments/tabid/92/Default.aspx</v>
      </c>
      <c r="U1235" s="3"/>
    </row>
    <row r="1236" spans="1:21" ht="180" x14ac:dyDescent="0.25">
      <c r="A1236" s="15" t="str">
        <v>Pride Community Services, Inc. (Logan County)</v>
      </c>
      <c r="B1236" s="15" t="str">
        <v>OAA Title IIIB Services</v>
      </c>
      <c r="C1236" s="15" t="str">
        <v>Chore or Homemaker Services</v>
      </c>
      <c r="D1236" s="15" t="str">
        <v>Must complete Level 1, Level 2 and Level 3 of the SAEF. Must need “Much Assistance” or “Unable to Perform” on IADL question #3, Shopping and/or IADL question #4, Light Housekeeping on the SAEF to qualify for services.</v>
      </c>
      <c r="E123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36" s="15" t="str">
        <v>None</v>
      </c>
      <c r="G1236" s="15" t="str">
        <v>Logan</v>
      </c>
      <c r="H1236" s="15" t="str">
        <v>*Required - Please Make a Selection*</v>
      </c>
      <c r="I1236" s="15" t="str">
        <v>http://www.wvseniorservices.gov/DocumentCenter/ProgramSpecificDocuments/tabid/92/Default.aspx</v>
      </c>
      <c r="U1236" s="3"/>
    </row>
    <row r="1237" spans="1:21" ht="75" x14ac:dyDescent="0.25">
      <c r="A1237" s="15" t="str">
        <v>Pride Community Services, Inc. (Logan County)</v>
      </c>
      <c r="B1237" s="15" t="str">
        <v>OAA Title IIIB Services</v>
      </c>
      <c r="C1237" s="15" t="str">
        <v>Case Coordination/Management/Person-Centered Planning</v>
      </c>
      <c r="D1237" s="15" t="str">
        <v>None</v>
      </c>
      <c r="E1237" s="15" t="str">
        <v>None</v>
      </c>
      <c r="F1237" s="15" t="str">
        <v>None</v>
      </c>
      <c r="G1237" s="15" t="str">
        <v>Logan</v>
      </c>
      <c r="H1237" s="15" t="str">
        <v>*Required - Please Make a Selection*</v>
      </c>
      <c r="I1237" s="15" t="str">
        <v>http://www.wvseniorservices.gov/DocumentCenter/ProgramSpecificDocuments/tabid/92/Default.aspx</v>
      </c>
      <c r="U1237" s="3"/>
    </row>
    <row r="1238" spans="1:21" ht="75" x14ac:dyDescent="0.25">
      <c r="A1238" s="15" t="str">
        <v>Pride Community Services, Inc. (Logan County)</v>
      </c>
      <c r="B1238" s="15" t="str">
        <v>OAA Title IIIB Services</v>
      </c>
      <c r="C1238" s="15" t="str">
        <v>Information/Referral</v>
      </c>
      <c r="D1238" s="15" t="str">
        <v>None</v>
      </c>
      <c r="E1238" s="15" t="str">
        <v>None</v>
      </c>
      <c r="F1238" s="15" t="str">
        <v>None</v>
      </c>
      <c r="G1238" s="15" t="str">
        <v>Logan</v>
      </c>
      <c r="H1238" s="15" t="str">
        <v>*Required - Please Make a Selection*</v>
      </c>
      <c r="I1238" s="15" t="str">
        <v>http://www.wvseniorservices.gov/DocumentCenter/ProgramSpecificDocuments/tabid/92/Default.aspx</v>
      </c>
      <c r="U1238" s="3"/>
    </row>
    <row r="1239" spans="1:21" ht="75" x14ac:dyDescent="0.25">
      <c r="A1239" s="15" t="str">
        <v>Pride Community Services, Inc. (Logan County)</v>
      </c>
      <c r="B1239" s="15" t="str">
        <v>OAA Title IIIB Services</v>
      </c>
      <c r="C1239" s="15" t="str">
        <v>Legal</v>
      </c>
      <c r="D1239" s="15" t="str">
        <v>None</v>
      </c>
      <c r="E1239" s="15" t="str">
        <v>None</v>
      </c>
      <c r="F1239" s="15" t="str">
        <v>None</v>
      </c>
      <c r="G1239" s="15" t="str">
        <v>Logan</v>
      </c>
      <c r="H1239" s="15" t="str">
        <v>*Required - Please Make a Selection*</v>
      </c>
      <c r="I1239" s="15" t="str">
        <v>http://www.wvseniorservices.gov/DocumentCenter/ProgramSpecificDocuments/tabid/92/Default.aspx</v>
      </c>
      <c r="U1239" s="3"/>
    </row>
    <row r="1240" spans="1:21" ht="75" x14ac:dyDescent="0.25">
      <c r="A1240" s="15" t="str">
        <v>Pride Community Services, Inc. (Logan County)</v>
      </c>
      <c r="B1240" s="15" t="str">
        <v>OAA Title IIIB Services</v>
      </c>
      <c r="C1240" s="15" t="str">
        <v>Information/Referral</v>
      </c>
      <c r="D1240" s="15" t="str">
        <v>None</v>
      </c>
      <c r="E1240" s="15" t="str">
        <v>None</v>
      </c>
      <c r="F1240" s="15" t="str">
        <v>None</v>
      </c>
      <c r="G1240" s="15" t="str">
        <v>Logan</v>
      </c>
      <c r="H1240" s="15" t="str">
        <v>*Required - Please Make a Selection*</v>
      </c>
      <c r="I1240" s="15" t="str">
        <v>http://www.wvseniorservices.gov/DocumentCenter/ProgramSpecificDocuments/tabid/92/Default.aspx</v>
      </c>
      <c r="U1240" s="3"/>
    </row>
    <row r="1241" spans="1:21" ht="180" x14ac:dyDescent="0.25">
      <c r="A1241" s="15" t="str">
        <v>Pride Community Services, Inc. (Logan County)</v>
      </c>
      <c r="B1241" s="15" t="str">
        <v>OAA Title IIIB Services</v>
      </c>
      <c r="C1241" s="15" t="str">
        <v>Personal Care</v>
      </c>
      <c r="D1241" s="15" t="str">
        <v>Must complete Level 1, Level 2 and Level 3 of the SAEF. Must need “Much Assistance” or “Unable to Perform” in at least two (2) areas of ADLs on the SAEF to qualify for services.</v>
      </c>
      <c r="E124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41" s="15" t="str">
        <v>None</v>
      </c>
      <c r="G1241" s="15" t="str">
        <v>Logan</v>
      </c>
      <c r="H1241" s="15" t="str">
        <v>*Required - Please Make a Selection*</v>
      </c>
      <c r="I1241" s="15" t="str">
        <v>http://www.wvseniorservices.gov/DocumentCenter/ProgramSpecificDocuments/tabid/92/Default.aspx</v>
      </c>
      <c r="U1241" s="3"/>
    </row>
    <row r="1242" spans="1:21" ht="75" x14ac:dyDescent="0.25">
      <c r="A1242" s="15" t="str">
        <v>Pride Community Services, Inc. (Logan County)</v>
      </c>
      <c r="B1242" s="15" t="str">
        <v>OAA Title IIIB Services</v>
      </c>
      <c r="C1242" s="15" t="str">
        <v>Information/Referral</v>
      </c>
      <c r="D1242" s="15" t="str">
        <v>None</v>
      </c>
      <c r="E1242" s="15" t="str">
        <v>None</v>
      </c>
      <c r="F1242" s="15" t="str">
        <v>None</v>
      </c>
      <c r="G1242" s="15" t="str">
        <v>Logan</v>
      </c>
      <c r="H1242" s="15" t="str">
        <v>*Required - Please Make a Selection*</v>
      </c>
      <c r="I1242" s="15" t="str">
        <v>http://www.wvseniorservices.gov/DocumentCenter/ProgramSpecificDocuments/tabid/92/Default.aspx</v>
      </c>
      <c r="U1242" s="3"/>
    </row>
    <row r="1243" spans="1:21" ht="75" x14ac:dyDescent="0.25">
      <c r="A1243" s="15" t="str">
        <v>Pride Community Services, Inc. (Logan County)</v>
      </c>
      <c r="B1243" s="15" t="str">
        <v>OAA Title IIIB Services</v>
      </c>
      <c r="C1243" s="15" t="str">
        <v>Transportation</v>
      </c>
      <c r="D1243" s="15" t="str">
        <v>Must complete Level 1 of the SAEF</v>
      </c>
      <c r="E1243" s="15" t="str">
        <v>None</v>
      </c>
      <c r="F1243" s="15" t="str">
        <v>None</v>
      </c>
      <c r="G1243" s="15" t="str">
        <v>Logan</v>
      </c>
      <c r="H1243" s="15" t="str">
        <v>*Required - Please Make a Selection*</v>
      </c>
      <c r="I1243" s="15" t="str">
        <v>http://www.wvseniorservices.gov/DocumentCenter/ProgramSpecificDocuments/tabid/92/Default.aspx</v>
      </c>
      <c r="U1243" s="3"/>
    </row>
    <row r="1244" spans="1:21" ht="150" x14ac:dyDescent="0.25">
      <c r="A1244" s="15" t="str">
        <v>Pride Community Services, Inc. (Logan County)</v>
      </c>
      <c r="B1244" s="15" t="str">
        <v>OAA Title IIIC Nutrition Services</v>
      </c>
      <c r="C1244" s="15" t="str">
        <v>Nutrition - Congregate Meals</v>
      </c>
      <c r="D124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4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44" s="15" t="str">
        <v>None</v>
      </c>
      <c r="G1244" s="15" t="str">
        <v>Logan</v>
      </c>
      <c r="H1244" s="15" t="str">
        <v>*Required - Please Make a Selection*</v>
      </c>
      <c r="I1244" s="15" t="str">
        <v>http://www.wvseniorservices.gov/DocumentCenter/ProgramSpecificDocuments/tabid/92/Default.aspx</v>
      </c>
      <c r="U1244" s="3"/>
    </row>
    <row r="1245" spans="1:21" ht="360" x14ac:dyDescent="0.25">
      <c r="A1245" s="15" t="str">
        <v>Pride Community Services, Inc. (Logan County)</v>
      </c>
      <c r="B1245" s="15" t="str">
        <v>OAA Title IIIC Nutrition Services</v>
      </c>
      <c r="C1245" s="15" t="str">
        <v>Nutrition - Home Delivered Meals</v>
      </c>
      <c r="D124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4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45" s="15" t="str">
        <v>None</v>
      </c>
      <c r="G1245" s="15" t="str">
        <v>Logan</v>
      </c>
      <c r="H1245" s="15" t="str">
        <v>*Required - Please Make a Selection*</v>
      </c>
      <c r="I1245" s="15" t="str">
        <v>http://www.wvseniorservices.gov/DocumentCenter/ProgramSpecificDocuments/tabid/92/Default.aspx</v>
      </c>
      <c r="U1245" s="3"/>
    </row>
    <row r="1246" spans="1:21" ht="75" x14ac:dyDescent="0.25">
      <c r="A1246" s="15" t="str">
        <v>Pride Community Services, Inc. (Logan County)</v>
      </c>
      <c r="B1246" s="15" t="str">
        <v>OAA Title IIIC Nutrition Services</v>
      </c>
      <c r="C1246" s="15" t="str">
        <v>Nutrition - Education</v>
      </c>
      <c r="D1246" s="15" t="str">
        <v>A fully completed SAEF (the SAEF you completed for the meal service) is 
required.</v>
      </c>
      <c r="E1246" s="15" t="str">
        <v>None</v>
      </c>
      <c r="F1246" s="15" t="str">
        <v>None</v>
      </c>
      <c r="G1246" s="15" t="str">
        <v>Logan</v>
      </c>
      <c r="H1246" s="15" t="str">
        <v>*Required - Please Make a Selection*</v>
      </c>
      <c r="I1246" s="15" t="str">
        <v>http://www.wvseniorservices.gov/DocumentCenter/ProgramSpecificDocuments/tabid/92/Default.aspx</v>
      </c>
      <c r="U1246" s="3"/>
    </row>
    <row r="1247" spans="1:21" ht="75" x14ac:dyDescent="0.25">
      <c r="A1247" s="15" t="str">
        <v>Pride Community Services, Inc. (Logan County)</v>
      </c>
      <c r="B1247" s="15" t="str">
        <v>OAA Title IIID Evidence-Based Disease Prevention and Health Promotion Services</v>
      </c>
      <c r="C1247" s="15" t="str">
        <v>Group Physical Activity (Bingocize/Drums Alive/Tai Chi/Walk with Ease)</v>
      </c>
      <c r="D1247" s="15" t="str">
        <v>Must complete Level 1 of the SAEF</v>
      </c>
      <c r="E1247" s="15" t="str">
        <v>None</v>
      </c>
      <c r="F1247" s="15" t="str">
        <v>None</v>
      </c>
      <c r="G1247" s="15" t="str">
        <v>Logan</v>
      </c>
      <c r="H1247" s="15" t="str">
        <v>*Required - Please Make a Selection*</v>
      </c>
      <c r="I1247" s="15" t="str">
        <v>http://www.wvseniorservices.gov/DocumentCenter/ProgramSpecificDocuments/tabid/92/Default.aspx</v>
      </c>
      <c r="U1247" s="3"/>
    </row>
    <row r="1248" spans="1:21" ht="105" x14ac:dyDescent="0.25">
      <c r="A1248" s="15" t="str">
        <v>Putnam Aging Program, Inc. (also nutrition in Clay and Fayette)</v>
      </c>
      <c r="B1248" s="15" t="str">
        <v>LIGHTHOUSE IN-HOME SERVICES (includes LIFE LIGHTHOUSE SERVICES)</v>
      </c>
      <c r="C1248" s="15" t="str">
        <v>Personal Care, Food Assistance, Chore or Homemaker Services</v>
      </c>
      <c r="D1248" s="15" t="str">
        <v>2+ ADLs via assessment</v>
      </c>
      <c r="E1248"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48" s="15" t="str">
        <v>Lighthouse is designed to assist those seniors who have functional needs in their homes, but whose income or assets disqualify them for Medicaid services</v>
      </c>
      <c r="G1248" s="15" t="str">
        <v>Putnam</v>
      </c>
      <c r="H1248" s="15" t="str">
        <v>*Required - Please Make a Selection*</v>
      </c>
      <c r="I1248" s="15" t="str">
        <v>http://www.wvseniorservices.gov/HelpatHome/Lighthouse/tabid/74/Default.aspx</v>
      </c>
      <c r="U1248" s="3"/>
    </row>
    <row r="1249" spans="1:21" ht="180" x14ac:dyDescent="0.25">
      <c r="A1249" s="15" t="str">
        <v>Putnam Aging Program, Inc. (also nutrition in Clay and Fayette)</v>
      </c>
      <c r="B1249" s="15" t="str">
        <v>OAA Title IIIB Services</v>
      </c>
      <c r="C1249" s="15" t="str">
        <v>Adult Day Care</v>
      </c>
      <c r="D1249" s="15" t="str">
        <v>Must complete Level 1, Level 2 and Level 3 of the SAEF. Must need “Much Assistance” or “Unable to Perform” in at least two (2) ADL/IADL areas on the SAEF to qualify for services.</v>
      </c>
      <c r="E1249"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49" s="15" t="str">
        <v>None</v>
      </c>
      <c r="G1249" s="15" t="str">
        <v>Putnam</v>
      </c>
      <c r="H1249" s="15" t="str">
        <v>*Required - Please Make a Selection*</v>
      </c>
      <c r="I1249" s="15" t="str">
        <v>http://www.wvseniorservices.gov/DocumentCenter/ProgramSpecificDocuments/tabid/92/Default.aspx</v>
      </c>
      <c r="U1249" s="3"/>
    </row>
    <row r="1250" spans="1:21" ht="75" x14ac:dyDescent="0.25">
      <c r="A1250" s="15" t="str">
        <v>Putnam Aging Program, Inc. (also nutrition in Clay and Fayette)</v>
      </c>
      <c r="B1250" s="15" t="str">
        <v>OAA Title IIIB Services</v>
      </c>
      <c r="C1250" s="15" t="str">
        <v>Transportation</v>
      </c>
      <c r="D1250" s="15" t="str">
        <v>Must complete Level 1 and Level 2 of the SAEF. Must indicate the need for hands on assistance with transportation on the SAEF (Question: “Does the service recipient need hands on assistance with transportation?”, Level 2) to qualify for services.</v>
      </c>
      <c r="E1250" s="15" t="str">
        <v>None</v>
      </c>
      <c r="F1250" s="15" t="str">
        <v>None</v>
      </c>
      <c r="G1250" s="15" t="str">
        <v>Putnam</v>
      </c>
      <c r="H1250" s="15" t="str">
        <v>*Required - Please Make a Selection*</v>
      </c>
      <c r="I1250" s="15" t="str">
        <v>http://www.wvseniorservices.gov/DocumentCenter/ProgramSpecificDocuments/tabid/92/Default.aspx</v>
      </c>
      <c r="U1250" s="3"/>
    </row>
    <row r="1251" spans="1:21" ht="180" x14ac:dyDescent="0.25">
      <c r="A1251" s="15" t="str">
        <v>Putnam Aging Program, Inc. (also nutrition in Clay and Fayette)</v>
      </c>
      <c r="B1251" s="15" t="str">
        <v>OAA Title IIIB Services</v>
      </c>
      <c r="C1251" s="15" t="str">
        <v>Chore or Homemaker Services</v>
      </c>
      <c r="D1251" s="15" t="str">
        <v>Must complete Level 1, Level 2 and Level 3 of the SAEF. Must need “Much Assistance” or “Unable to Perform” on IADL question #6, Heavy Housework on the SAEF to qualify for services.</v>
      </c>
      <c r="E125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51" s="15" t="str">
        <v>None</v>
      </c>
      <c r="G1251" s="15" t="str">
        <v>Putnam</v>
      </c>
      <c r="H1251" s="15" t="str">
        <v>*Required - Please Make a Selection*</v>
      </c>
      <c r="I1251" s="15" t="str">
        <v>http://www.wvseniorservices.gov/DocumentCenter/ProgramSpecificDocuments/tabid/92/Default.aspx</v>
      </c>
      <c r="U1251" s="3"/>
    </row>
    <row r="1252" spans="1:21" ht="75" x14ac:dyDescent="0.25">
      <c r="A1252" s="15" t="str">
        <v>Putnam Aging Program, Inc. (also nutrition in Clay and Fayette)</v>
      </c>
      <c r="B1252" s="15" t="str">
        <v>OAA Title IIIB Services</v>
      </c>
      <c r="C1252" s="15" t="str">
        <v>Group Support Activities</v>
      </c>
      <c r="D1252" s="15" t="str">
        <v>A fully completed SAEF (Level 1) is required to enter the service recipient in SAMS. Group client support is entered as a group service in SAMS.</v>
      </c>
      <c r="E1252" s="15" t="str">
        <v>None</v>
      </c>
      <c r="F1252" s="15" t="str">
        <v>None</v>
      </c>
      <c r="G1252" s="15" t="str">
        <v>Putnam</v>
      </c>
      <c r="H1252" s="15" t="str">
        <v>*Required - Please Make a Selection*</v>
      </c>
      <c r="I1252" s="15" t="str">
        <v>http://www.wvseniorservices.gov/DocumentCenter/ProgramSpecificDocuments/tabid/92/Default.aspx</v>
      </c>
      <c r="U1252" s="3"/>
    </row>
    <row r="1253" spans="1:21" ht="180" x14ac:dyDescent="0.25">
      <c r="A1253" s="15" t="str">
        <v>Putnam Aging Program, Inc. (also nutrition in Clay and Fayette)</v>
      </c>
      <c r="B1253" s="15" t="str">
        <v>OAA Title IIIB Services</v>
      </c>
      <c r="C1253" s="15" t="str">
        <v>Chore or Homemaker Services</v>
      </c>
      <c r="D1253" s="15" t="str">
        <v>Must complete Level 1, Level 2 and Level 3 of the SAEF. Must need “Much Assistance” or “Unable to Perform” on IADL question #3, Shopping and/or IADL question #4, Light Housekeeping on the SAEF to qualify for services.</v>
      </c>
      <c r="E1253"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53" s="15" t="str">
        <v>None</v>
      </c>
      <c r="G1253" s="15" t="str">
        <v>Putnam</v>
      </c>
      <c r="H1253" s="15" t="str">
        <v>*Required - Please Make a Selection*</v>
      </c>
      <c r="I1253" s="15" t="str">
        <v>http://www.wvseniorservices.gov/DocumentCenter/ProgramSpecificDocuments/tabid/92/Default.aspx</v>
      </c>
      <c r="U1253" s="3"/>
    </row>
    <row r="1254" spans="1:21" ht="75" x14ac:dyDescent="0.25">
      <c r="A1254" s="15" t="str">
        <v>Putnam Aging Program, Inc. (also nutrition in Clay and Fayette)</v>
      </c>
      <c r="B1254" s="15" t="str">
        <v>OAA Title IIIB Services</v>
      </c>
      <c r="C1254" s="15" t="str">
        <v>Case Coordination/Management/Person-Centered Planning</v>
      </c>
      <c r="D1254" s="15" t="str">
        <v>None</v>
      </c>
      <c r="E1254" s="15" t="str">
        <v>None</v>
      </c>
      <c r="F1254" s="15" t="str">
        <v>None</v>
      </c>
      <c r="G1254" s="15" t="str">
        <v>Putnam</v>
      </c>
      <c r="H1254" s="15" t="str">
        <v>*Required - Please Make a Selection*</v>
      </c>
      <c r="I1254" s="15" t="str">
        <v>http://www.wvseniorservices.gov/DocumentCenter/ProgramSpecificDocuments/tabid/92/Default.aspx</v>
      </c>
      <c r="U1254" s="3"/>
    </row>
    <row r="1255" spans="1:21" ht="75" x14ac:dyDescent="0.25">
      <c r="A1255" s="15" t="str">
        <v>Putnam Aging Program, Inc. (also nutrition in Clay and Fayette)</v>
      </c>
      <c r="B1255" s="15" t="str">
        <v>OAA Title IIIB Services</v>
      </c>
      <c r="C1255" s="15" t="str">
        <v>Information/Referral</v>
      </c>
      <c r="D1255" s="15" t="str">
        <v>None</v>
      </c>
      <c r="E1255" s="15" t="str">
        <v>None</v>
      </c>
      <c r="F1255" s="15" t="str">
        <v>None</v>
      </c>
      <c r="G1255" s="15" t="str">
        <v>Putnam</v>
      </c>
      <c r="H1255" s="15" t="str">
        <v>*Required - Please Make a Selection*</v>
      </c>
      <c r="I1255" s="15" t="str">
        <v>http://www.wvseniorservices.gov/DocumentCenter/ProgramSpecificDocuments/tabid/92/Default.aspx</v>
      </c>
      <c r="U1255" s="3"/>
    </row>
    <row r="1256" spans="1:21" ht="75" x14ac:dyDescent="0.25">
      <c r="A1256" s="15" t="str">
        <v>Putnam Aging Program, Inc. (also nutrition in Clay and Fayette)</v>
      </c>
      <c r="B1256" s="15" t="str">
        <v>OAA Title IIIB Services</v>
      </c>
      <c r="C1256" s="15" t="str">
        <v>Legal</v>
      </c>
      <c r="D1256" s="15" t="str">
        <v>None</v>
      </c>
      <c r="E1256" s="15" t="str">
        <v>None</v>
      </c>
      <c r="F1256" s="15" t="str">
        <v>None</v>
      </c>
      <c r="G1256" s="15" t="str">
        <v>Putnam</v>
      </c>
      <c r="H1256" s="15" t="str">
        <v>*Required - Please Make a Selection*</v>
      </c>
      <c r="I1256" s="15" t="str">
        <v>http://www.wvseniorservices.gov/DocumentCenter/ProgramSpecificDocuments/tabid/92/Default.aspx</v>
      </c>
      <c r="U1256" s="3"/>
    </row>
    <row r="1257" spans="1:21" ht="75" x14ac:dyDescent="0.25">
      <c r="A1257" s="15" t="str">
        <v>Putnam Aging Program, Inc. (also nutrition in Clay and Fayette)</v>
      </c>
      <c r="B1257" s="15" t="str">
        <v>OAA Title IIIB Services</v>
      </c>
      <c r="C1257" s="15" t="str">
        <v>Information/Referral</v>
      </c>
      <c r="D1257" s="15" t="str">
        <v>None</v>
      </c>
      <c r="E1257" s="15" t="str">
        <v>None</v>
      </c>
      <c r="F1257" s="15" t="str">
        <v>None</v>
      </c>
      <c r="G1257" s="15" t="str">
        <v>Putnam</v>
      </c>
      <c r="H1257" s="15" t="str">
        <v>*Required - Please Make a Selection*</v>
      </c>
      <c r="I1257" s="15" t="str">
        <v>http://www.wvseniorservices.gov/DocumentCenter/ProgramSpecificDocuments/tabid/92/Default.aspx</v>
      </c>
      <c r="U1257" s="3"/>
    </row>
    <row r="1258" spans="1:21" ht="180" x14ac:dyDescent="0.25">
      <c r="A1258" s="15" t="str">
        <v>Putnam Aging Program, Inc. (also nutrition in Clay and Fayette)</v>
      </c>
      <c r="B1258" s="15" t="str">
        <v>OAA Title IIIB Services</v>
      </c>
      <c r="C1258" s="15" t="str">
        <v>Personal Care</v>
      </c>
      <c r="D1258" s="15" t="str">
        <v>Must complete Level 1, Level 2 and Level 3 of the SAEF. Must need “Much Assistance” or “Unable to Perform” in at least two (2) areas of ADLs on the SAEF to qualify for services.</v>
      </c>
      <c r="E125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58" s="15" t="str">
        <v>None</v>
      </c>
      <c r="G1258" s="15" t="str">
        <v>Putnam</v>
      </c>
      <c r="H1258" s="15" t="str">
        <v>*Required - Please Make a Selection*</v>
      </c>
      <c r="I1258" s="15" t="str">
        <v>http://www.wvseniorservices.gov/DocumentCenter/ProgramSpecificDocuments/tabid/92/Default.aspx</v>
      </c>
      <c r="U1258" s="3"/>
    </row>
    <row r="1259" spans="1:21" ht="75" x14ac:dyDescent="0.25">
      <c r="A1259" s="15" t="str">
        <v>Putnam Aging Program, Inc. (also nutrition in Clay and Fayette)</v>
      </c>
      <c r="B1259" s="15" t="str">
        <v>OAA Title IIIB Services</v>
      </c>
      <c r="C1259" s="15" t="str">
        <v>Information/Referral</v>
      </c>
      <c r="D1259" s="15" t="str">
        <v>None</v>
      </c>
      <c r="E1259" s="15" t="str">
        <v>None</v>
      </c>
      <c r="F1259" s="15" t="str">
        <v>None</v>
      </c>
      <c r="G1259" s="15" t="str">
        <v>Putnam</v>
      </c>
      <c r="H1259" s="15" t="str">
        <v>*Required - Please Make a Selection*</v>
      </c>
      <c r="I1259" s="15" t="str">
        <v>http://www.wvseniorservices.gov/DocumentCenter/ProgramSpecificDocuments/tabid/92/Default.aspx</v>
      </c>
      <c r="U1259" s="3"/>
    </row>
    <row r="1260" spans="1:21" ht="75" x14ac:dyDescent="0.25">
      <c r="A1260" s="15" t="str">
        <v>Putnam Aging Program, Inc. (also nutrition in Clay and Fayette)</v>
      </c>
      <c r="B1260" s="15" t="str">
        <v>OAA Title IIIB Services</v>
      </c>
      <c r="C1260" s="15" t="str">
        <v>Transportation</v>
      </c>
      <c r="D1260" s="15" t="str">
        <v>Must complete Level 1 of the SAEF</v>
      </c>
      <c r="E1260" s="15" t="str">
        <v>None</v>
      </c>
      <c r="F1260" s="15" t="str">
        <v>None</v>
      </c>
      <c r="G1260" s="15" t="str">
        <v>Putnam</v>
      </c>
      <c r="H1260" s="15" t="str">
        <v>*Required - Please Make a Selection*</v>
      </c>
      <c r="I1260" s="15" t="str">
        <v>http://www.wvseniorservices.gov/DocumentCenter/ProgramSpecificDocuments/tabid/92/Default.aspx</v>
      </c>
      <c r="U1260" s="3"/>
    </row>
    <row r="1261" spans="1:21" ht="150" x14ac:dyDescent="0.25">
      <c r="A1261" s="15" t="str">
        <v>Putnam Aging Program, Inc. (also nutrition in Clay and Fayette)</v>
      </c>
      <c r="B1261" s="15" t="str">
        <v>OAA Title IIIC Nutrition Services</v>
      </c>
      <c r="C1261" s="15" t="str">
        <v>Nutrition - Congregate Meals</v>
      </c>
      <c r="D1261"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61"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61" s="15" t="str">
        <v>None</v>
      </c>
      <c r="G1261" s="15" t="str">
        <v>Putnam</v>
      </c>
      <c r="H1261" s="15" t="str">
        <v>*Required - Please Make a Selection*</v>
      </c>
      <c r="I1261" s="15" t="str">
        <v>http://www.wvseniorservices.gov/DocumentCenter/ProgramSpecificDocuments/tabid/92/Default.aspx</v>
      </c>
      <c r="U1261" s="3"/>
    </row>
    <row r="1262" spans="1:21" ht="360" x14ac:dyDescent="0.25">
      <c r="A1262" s="15" t="str">
        <v>Putnam Aging Program, Inc. (also nutrition in Clay and Fayette)</v>
      </c>
      <c r="B1262" s="15" t="str">
        <v>OAA Title IIIC Nutrition Services</v>
      </c>
      <c r="C1262" s="15" t="str">
        <v>Nutrition - Home Delivered Meals</v>
      </c>
      <c r="D1262"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62"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62" s="15" t="str">
        <v>None</v>
      </c>
      <c r="G1262" s="15" t="str">
        <v>Putnam</v>
      </c>
      <c r="H1262" s="15" t="str">
        <v>*Required - Please Make a Selection*</v>
      </c>
      <c r="I1262" s="15" t="str">
        <v>http://www.wvseniorservices.gov/DocumentCenter/ProgramSpecificDocuments/tabid/92/Default.aspx</v>
      </c>
      <c r="U1262" s="3"/>
    </row>
    <row r="1263" spans="1:21" ht="75" x14ac:dyDescent="0.25">
      <c r="A1263" s="15" t="str">
        <v>Putnam Aging Program, Inc. (also nutrition in Clay and Fayette)</v>
      </c>
      <c r="B1263" s="15" t="str">
        <v>OAA Title IIIC Nutrition Services</v>
      </c>
      <c r="C1263" s="15" t="str">
        <v>Nutrition - Education</v>
      </c>
      <c r="D1263" s="15" t="str">
        <v>A fully completed SAEF (the SAEF you completed for the meal service) is 
required.</v>
      </c>
      <c r="E1263" s="15" t="str">
        <v>None</v>
      </c>
      <c r="F1263" s="15" t="str">
        <v>None</v>
      </c>
      <c r="G1263" s="15" t="str">
        <v>Putnam</v>
      </c>
      <c r="H1263" s="15" t="str">
        <v>*Required - Please Make a Selection*</v>
      </c>
      <c r="I1263" s="15" t="str">
        <v>http://www.wvseniorservices.gov/DocumentCenter/ProgramSpecificDocuments/tabid/92/Default.aspx</v>
      </c>
      <c r="U1263" s="3"/>
    </row>
    <row r="1264" spans="1:21" ht="75" x14ac:dyDescent="0.25">
      <c r="A1264" s="15" t="str">
        <v>Putnam Aging Program, Inc. (also nutrition in Clay and Fayette)</v>
      </c>
      <c r="B1264" s="15" t="str">
        <v>OAA Title IIID Evidence-Based Disease Prevention and Health Promotion Services</v>
      </c>
      <c r="C1264" s="15" t="str">
        <v>Group Physical Activity (Bingocize/Drums Alive/Tai Chi/Walk with Ease)</v>
      </c>
      <c r="D1264" s="15" t="str">
        <v>Must complete Level 1 of the SAEF</v>
      </c>
      <c r="E1264" s="15" t="str">
        <v>None</v>
      </c>
      <c r="F1264" s="15" t="str">
        <v>None</v>
      </c>
      <c r="G1264" s="15" t="str">
        <v>Putnam</v>
      </c>
      <c r="H1264" s="15" t="str">
        <v>*Required - Please Make a Selection*</v>
      </c>
      <c r="I1264" s="15" t="str">
        <v>http://www.wvseniorservices.gov/DocumentCenter/ProgramSpecificDocuments/tabid/92/Default.aspx</v>
      </c>
      <c r="U1264" s="3"/>
    </row>
    <row r="1265" spans="1:21" ht="105" x14ac:dyDescent="0.25">
      <c r="A1265" s="15" t="str">
        <v>Roane County Committee on Aging, Inc.</v>
      </c>
      <c r="B1265" s="15" t="str">
        <v>LIGHTHOUSE IN-HOME SERVICES (includes LIFE LIGHTHOUSE SERVICES)</v>
      </c>
      <c r="C1265" s="15" t="str">
        <v>Personal Care, Food Assistance, Chore or Homemaker Services</v>
      </c>
      <c r="D1265" s="15" t="str">
        <v>2+ ADLs via assessment</v>
      </c>
      <c r="E1265"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65" s="15" t="str">
        <v>Lighthouse is designed to assist those seniors who have functional needs in their homes, but whose income or assets disqualify them for Medicaid services</v>
      </c>
      <c r="G1265" s="15" t="str">
        <v>Roane</v>
      </c>
      <c r="H1265" s="15" t="str">
        <v>*Required - Please Make a Selection*</v>
      </c>
      <c r="I1265" s="15" t="str">
        <v>http://www.wvseniorservices.gov/HelpatHome/Lighthouse/tabid/74/Default.aspx</v>
      </c>
      <c r="U1265" s="3"/>
    </row>
    <row r="1266" spans="1:21" ht="180" x14ac:dyDescent="0.25">
      <c r="A1266" s="15" t="str">
        <v>Roane County Committee on Aging, Inc.</v>
      </c>
      <c r="B1266" s="15" t="str">
        <v>OAA Title IIIB Services</v>
      </c>
      <c r="C1266" s="15" t="str">
        <v>Adult Day Care</v>
      </c>
      <c r="D1266" s="15" t="str">
        <v>Must complete Level 1, Level 2 and Level 3 of the SAEF. Must need “Much Assistance” or “Unable to Perform” in at least two (2) ADL/IADL areas on the SAEF to qualify for services.</v>
      </c>
      <c r="E126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66" s="15" t="str">
        <v>None</v>
      </c>
      <c r="G1266" s="15" t="str">
        <v>Roane</v>
      </c>
      <c r="H1266" s="15" t="str">
        <v>*Required - Please Make a Selection*</v>
      </c>
      <c r="I1266" s="15" t="str">
        <v>http://www.wvseniorservices.gov/DocumentCenter/ProgramSpecificDocuments/tabid/92/Default.aspx</v>
      </c>
      <c r="U1266" s="3"/>
    </row>
    <row r="1267" spans="1:21" ht="75" x14ac:dyDescent="0.25">
      <c r="A1267" s="15" t="str">
        <v>Roane County Committee on Aging, Inc.</v>
      </c>
      <c r="B1267" s="15" t="str">
        <v>OAA Title IIIB Services</v>
      </c>
      <c r="C1267" s="15" t="str">
        <v>Transportation</v>
      </c>
      <c r="D1267" s="15" t="str">
        <v>Must complete Level 1 and Level 2 of the SAEF. Must indicate the need for hands on assistance with transportation on the SAEF (Question: “Does the service recipient need hands on assistance with transportation?”, Level 2) to qualify for services.</v>
      </c>
      <c r="E1267" s="15" t="str">
        <v>None</v>
      </c>
      <c r="F1267" s="15" t="str">
        <v>None</v>
      </c>
      <c r="G1267" s="15" t="str">
        <v>Roane</v>
      </c>
      <c r="H1267" s="15" t="str">
        <v>*Required - Please Make a Selection*</v>
      </c>
      <c r="I1267" s="15" t="str">
        <v>http://www.wvseniorservices.gov/DocumentCenter/ProgramSpecificDocuments/tabid/92/Default.aspx</v>
      </c>
      <c r="U1267" s="3"/>
    </row>
    <row r="1268" spans="1:21" ht="180" x14ac:dyDescent="0.25">
      <c r="A1268" s="15" t="str">
        <v>Roane County Committee on Aging, Inc.</v>
      </c>
      <c r="B1268" s="15" t="str">
        <v>OAA Title IIIB Services</v>
      </c>
      <c r="C1268" s="15" t="str">
        <v>Chore or Homemaker Services</v>
      </c>
      <c r="D1268" s="15" t="str">
        <v>Must complete Level 1, Level 2 and Level 3 of the SAEF. Must need “Much Assistance” or “Unable to Perform” on IADL question #6, Heavy Housework on the SAEF to qualify for services.</v>
      </c>
      <c r="E1268"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68" s="15" t="str">
        <v>None</v>
      </c>
      <c r="G1268" s="15" t="str">
        <v>Roane</v>
      </c>
      <c r="H1268" s="15" t="str">
        <v>*Required - Please Make a Selection*</v>
      </c>
      <c r="I1268" s="15" t="str">
        <v>http://www.wvseniorservices.gov/DocumentCenter/ProgramSpecificDocuments/tabid/92/Default.aspx</v>
      </c>
      <c r="U1268" s="3"/>
    </row>
    <row r="1269" spans="1:21" ht="45" x14ac:dyDescent="0.25">
      <c r="A1269" s="15" t="str">
        <v>Roane County Committee on Aging, Inc.</v>
      </c>
      <c r="B1269" s="15" t="str">
        <v>OAA Title IIIB Services</v>
      </c>
      <c r="C1269" s="15" t="str">
        <v>Group Support Activities</v>
      </c>
      <c r="D1269" s="15" t="str">
        <v>A fully completed SAEF (Level 1) is required to enter the service recipient in SAMS. Group client support is entered as a group service in SAMS.</v>
      </c>
      <c r="E1269" s="15" t="str">
        <v>None</v>
      </c>
      <c r="F1269" s="15" t="str">
        <v>None</v>
      </c>
      <c r="G1269" s="15" t="str">
        <v>Roane</v>
      </c>
      <c r="H1269" s="15" t="str">
        <v>*Required - Please Make a Selection*</v>
      </c>
      <c r="I1269" s="15" t="str">
        <v>http://www.wvseniorservices.gov/DocumentCenter/ProgramSpecificDocuments/tabid/92/Default.aspx</v>
      </c>
      <c r="U1269" s="3"/>
    </row>
    <row r="1270" spans="1:21" ht="180" x14ac:dyDescent="0.25">
      <c r="A1270" s="15" t="str">
        <v>Roane County Committee on Aging, Inc.</v>
      </c>
      <c r="B1270" s="15" t="str">
        <v>OAA Title IIIB Services</v>
      </c>
      <c r="C1270" s="15" t="str">
        <v>Chore or Homemaker Services</v>
      </c>
      <c r="D1270" s="15" t="str">
        <v>Must complete Level 1, Level 2 and Level 3 of the SAEF. Must need “Much Assistance” or “Unable to Perform” on IADL question #3, Shopping and/or IADL question #4, Light Housekeeping on the SAEF to qualify for services.</v>
      </c>
      <c r="E1270"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70" s="15" t="str">
        <v>None</v>
      </c>
      <c r="G1270" s="15" t="str">
        <v>Roane</v>
      </c>
      <c r="H1270" s="15" t="str">
        <v>*Required - Please Make a Selection*</v>
      </c>
      <c r="I1270" s="15" t="str">
        <v>http://www.wvseniorservices.gov/DocumentCenter/ProgramSpecificDocuments/tabid/92/Default.aspx</v>
      </c>
      <c r="U1270" s="3"/>
    </row>
    <row r="1271" spans="1:21" ht="45" x14ac:dyDescent="0.25">
      <c r="A1271" s="15" t="str">
        <v>Roane County Committee on Aging, Inc.</v>
      </c>
      <c r="B1271" s="15" t="str">
        <v>OAA Title IIIB Services</v>
      </c>
      <c r="C1271" s="15" t="str">
        <v>Case Coordination/Management/Person-Centered Planning</v>
      </c>
      <c r="D1271" s="15" t="str">
        <v>None</v>
      </c>
      <c r="E1271" s="15" t="str">
        <v>None</v>
      </c>
      <c r="F1271" s="15" t="str">
        <v>None</v>
      </c>
      <c r="G1271" s="15" t="str">
        <v>Roane</v>
      </c>
      <c r="H1271" s="15" t="str">
        <v>*Required - Please Make a Selection*</v>
      </c>
      <c r="I1271" s="15" t="str">
        <v>http://www.wvseniorservices.gov/DocumentCenter/ProgramSpecificDocuments/tabid/92/Default.aspx</v>
      </c>
      <c r="U1271" s="3"/>
    </row>
    <row r="1272" spans="1:21" ht="45" x14ac:dyDescent="0.25">
      <c r="A1272" s="15" t="str">
        <v>Roane County Committee on Aging, Inc.</v>
      </c>
      <c r="B1272" s="15" t="str">
        <v>OAA Title IIIB Services</v>
      </c>
      <c r="C1272" s="15" t="str">
        <v>Information/Referral</v>
      </c>
      <c r="D1272" s="15" t="str">
        <v>None</v>
      </c>
      <c r="E1272" s="15" t="str">
        <v>None</v>
      </c>
      <c r="F1272" s="15" t="str">
        <v>None</v>
      </c>
      <c r="G1272" s="15" t="str">
        <v>Roane</v>
      </c>
      <c r="H1272" s="15" t="str">
        <v>*Required - Please Make a Selection*</v>
      </c>
      <c r="I1272" s="15" t="str">
        <v>http://www.wvseniorservices.gov/DocumentCenter/ProgramSpecificDocuments/tabid/92/Default.aspx</v>
      </c>
      <c r="U1272" s="3"/>
    </row>
    <row r="1273" spans="1:21" ht="45" x14ac:dyDescent="0.25">
      <c r="A1273" s="15" t="str">
        <v>Roane County Committee on Aging, Inc.</v>
      </c>
      <c r="B1273" s="15" t="str">
        <v>OAA Title IIIB Services</v>
      </c>
      <c r="C1273" s="15" t="str">
        <v>Legal</v>
      </c>
      <c r="D1273" s="15" t="str">
        <v>None</v>
      </c>
      <c r="E1273" s="15" t="str">
        <v>None</v>
      </c>
      <c r="F1273" s="15" t="str">
        <v>None</v>
      </c>
      <c r="G1273" s="15" t="str">
        <v>Roane</v>
      </c>
      <c r="H1273" s="15" t="str">
        <v>*Required - Please Make a Selection*</v>
      </c>
      <c r="I1273" s="15" t="str">
        <v>http://www.wvseniorservices.gov/DocumentCenter/ProgramSpecificDocuments/tabid/92/Default.aspx</v>
      </c>
      <c r="U1273" s="3"/>
    </row>
    <row r="1274" spans="1:21" ht="45" x14ac:dyDescent="0.25">
      <c r="A1274" s="15" t="str">
        <v>Roane County Committee on Aging, Inc.</v>
      </c>
      <c r="B1274" s="15" t="str">
        <v>OAA Title IIIB Services</v>
      </c>
      <c r="C1274" s="15" t="str">
        <v>Information/Referral</v>
      </c>
      <c r="D1274" s="15" t="str">
        <v>None</v>
      </c>
      <c r="E1274" s="15" t="str">
        <v>None</v>
      </c>
      <c r="F1274" s="15" t="str">
        <v>None</v>
      </c>
      <c r="G1274" s="15" t="str">
        <v>Roane</v>
      </c>
      <c r="H1274" s="15" t="str">
        <v>*Required - Please Make a Selection*</v>
      </c>
      <c r="I1274" s="15" t="str">
        <v>http://www.wvseniorservices.gov/DocumentCenter/ProgramSpecificDocuments/tabid/92/Default.aspx</v>
      </c>
      <c r="U1274" s="3"/>
    </row>
    <row r="1275" spans="1:21" ht="180" x14ac:dyDescent="0.25">
      <c r="A1275" s="15" t="str">
        <v>Roane County Committee on Aging, Inc.</v>
      </c>
      <c r="B1275" s="15" t="str">
        <v>OAA Title IIIB Services</v>
      </c>
      <c r="C1275" s="15" t="str">
        <v>Personal Care</v>
      </c>
      <c r="D1275" s="15" t="str">
        <v>Must complete Level 1, Level 2 and Level 3 of the SAEF. Must need “Much Assistance” or “Unable to Perform” in at least two (2) areas of ADLs on the SAEF to qualify for services.</v>
      </c>
      <c r="E1275"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75" s="15" t="str">
        <v>None</v>
      </c>
      <c r="G1275" s="15" t="str">
        <v>Roane</v>
      </c>
      <c r="H1275" s="15" t="str">
        <v>*Required - Please Make a Selection*</v>
      </c>
      <c r="I1275" s="15" t="str">
        <v>http://www.wvseniorservices.gov/DocumentCenter/ProgramSpecificDocuments/tabid/92/Default.aspx</v>
      </c>
      <c r="U1275" s="3"/>
    </row>
    <row r="1276" spans="1:21" ht="45" x14ac:dyDescent="0.25">
      <c r="A1276" s="15" t="str">
        <v>Roane County Committee on Aging, Inc.</v>
      </c>
      <c r="B1276" s="15" t="str">
        <v>OAA Title IIIB Services</v>
      </c>
      <c r="C1276" s="15" t="str">
        <v>Information/Referral</v>
      </c>
      <c r="D1276" s="15" t="str">
        <v>None</v>
      </c>
      <c r="E1276" s="15" t="str">
        <v>None</v>
      </c>
      <c r="F1276" s="15" t="str">
        <v>None</v>
      </c>
      <c r="G1276" s="15" t="str">
        <v>Roane</v>
      </c>
      <c r="H1276" s="15" t="str">
        <v>*Required - Please Make a Selection*</v>
      </c>
      <c r="I1276" s="15" t="str">
        <v>http://www.wvseniorservices.gov/DocumentCenter/ProgramSpecificDocuments/tabid/92/Default.aspx</v>
      </c>
      <c r="U1276" s="3"/>
    </row>
    <row r="1277" spans="1:21" ht="45" x14ac:dyDescent="0.25">
      <c r="A1277" s="15" t="str">
        <v>Roane County Committee on Aging, Inc.</v>
      </c>
      <c r="B1277" s="15" t="str">
        <v>OAA Title IIIB Services</v>
      </c>
      <c r="C1277" s="15" t="str">
        <v>Transportation</v>
      </c>
      <c r="D1277" s="15" t="str">
        <v>Must complete Level 1 of the SAEF</v>
      </c>
      <c r="E1277" s="15" t="str">
        <v>None</v>
      </c>
      <c r="F1277" s="15" t="str">
        <v>None</v>
      </c>
      <c r="G1277" s="15" t="str">
        <v>Roane</v>
      </c>
      <c r="H1277" s="15" t="str">
        <v>*Required - Please Make a Selection*</v>
      </c>
      <c r="I1277" s="15" t="str">
        <v>http://www.wvseniorservices.gov/DocumentCenter/ProgramSpecificDocuments/tabid/92/Default.aspx</v>
      </c>
      <c r="U1277" s="3"/>
    </row>
    <row r="1278" spans="1:21" ht="150" x14ac:dyDescent="0.25">
      <c r="A1278" s="15" t="str">
        <v>Roane County Committee on Aging, Inc.</v>
      </c>
      <c r="B1278" s="15" t="str">
        <v>OAA Title IIIC Nutrition Services</v>
      </c>
      <c r="C1278" s="15" t="str">
        <v>Nutrition - Congregate Meals</v>
      </c>
      <c r="D1278"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78"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78" s="15" t="str">
        <v>None</v>
      </c>
      <c r="G1278" s="15" t="str">
        <v>Roane</v>
      </c>
      <c r="H1278" s="15" t="str">
        <v>*Required - Please Make a Selection*</v>
      </c>
      <c r="I1278" s="15" t="str">
        <v>http://www.wvseniorservices.gov/DocumentCenter/ProgramSpecificDocuments/tabid/92/Default.aspx</v>
      </c>
      <c r="U1278" s="3"/>
    </row>
    <row r="1279" spans="1:21" ht="360" x14ac:dyDescent="0.25">
      <c r="A1279" s="15" t="str">
        <v>Roane County Committee on Aging, Inc.</v>
      </c>
      <c r="B1279" s="15" t="str">
        <v>OAA Title IIIC Nutrition Services</v>
      </c>
      <c r="C1279" s="15" t="str">
        <v>Nutrition - Home Delivered Meals</v>
      </c>
      <c r="D1279"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79"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79" s="15" t="str">
        <v>None</v>
      </c>
      <c r="G1279" s="15" t="str">
        <v>Roane</v>
      </c>
      <c r="H1279" s="15" t="str">
        <v>*Required - Please Make a Selection*</v>
      </c>
      <c r="I1279" s="15" t="str">
        <v>http://www.wvseniorservices.gov/DocumentCenter/ProgramSpecificDocuments/tabid/92/Default.aspx</v>
      </c>
      <c r="U1279" s="3"/>
    </row>
    <row r="1280" spans="1:21" ht="45" x14ac:dyDescent="0.25">
      <c r="A1280" s="15" t="str">
        <v>Roane County Committee on Aging, Inc.</v>
      </c>
      <c r="B1280" s="15" t="str">
        <v>OAA Title IIIC Nutrition Services</v>
      </c>
      <c r="C1280" s="15" t="str">
        <v>Nutrition - Education</v>
      </c>
      <c r="D1280" s="15" t="str">
        <v>A fully completed SAEF (the SAEF you completed for the meal service) is 
required.</v>
      </c>
      <c r="E1280" s="15" t="str">
        <v>None</v>
      </c>
      <c r="F1280" s="15" t="str">
        <v>None</v>
      </c>
      <c r="G1280" s="15" t="str">
        <v>Roane</v>
      </c>
      <c r="H1280" s="15" t="str">
        <v>*Required - Please Make a Selection*</v>
      </c>
      <c r="I1280" s="15" t="str">
        <v>http://www.wvseniorservices.gov/DocumentCenter/ProgramSpecificDocuments/tabid/92/Default.aspx</v>
      </c>
      <c r="U1280" s="3"/>
    </row>
    <row r="1281" spans="1:21" ht="105" x14ac:dyDescent="0.25">
      <c r="A1281" s="15" t="str">
        <v xml:space="preserve">Wayne County – Lincoln County Opportunity Co., Inc. (Superior Senior Care) </v>
      </c>
      <c r="B1281" s="15" t="str">
        <v>LIGHTHOUSE IN-HOME SERVICES (includes LIFE LIGHTHOUSE SERVICES)</v>
      </c>
      <c r="C1281" s="15" t="str">
        <v>Personal Care, Food Assistance, Chore or Homemaker Services</v>
      </c>
      <c r="D1281" s="15" t="str">
        <v>2+ ADLs via assessment</v>
      </c>
      <c r="E1281" s="15" t="str">
        <v>Lighthouse is a state-funded program, and there is a requirement that service recipients share in the cost of their service, using a state cost share schedule based on the individual income of the service recipient or, in the case of a married couple, the combined income of the service recipient and spouse</v>
      </c>
      <c r="F1281" s="15" t="str">
        <v>Lighthouse is designed to assist those seniors who have functional needs in their homes, but whose income or assets disqualify them for Medicaid services</v>
      </c>
      <c r="G1281" s="15" t="str">
        <v>Wayne</v>
      </c>
      <c r="H1281" s="15" t="str">
        <v>*Required - Please Make a Selection*</v>
      </c>
      <c r="I1281" s="15" t="str">
        <v>http://www.wvseniorservices.gov/HelpatHome/Lighthouse/tabid/74/Default.aspx</v>
      </c>
      <c r="U1281" s="3"/>
    </row>
    <row r="1282" spans="1:21" ht="180" x14ac:dyDescent="0.25">
      <c r="A1282" s="15" t="str">
        <v xml:space="preserve">Wayne County – Lincoln County Opportunity Co., Inc. (Superior Senior Care) </v>
      </c>
      <c r="B1282" s="15" t="str">
        <v>OAA Title IIIB Services</v>
      </c>
      <c r="C1282" s="15" t="str">
        <v>Adult Day Care</v>
      </c>
      <c r="D1282" s="15" t="str">
        <v>Must complete Level 1, Level 2 and Level 3 of the SAEF. Must need “Much Assistance” or “Unable to Perform” in at least two (2) ADL/IADL areas on the SAEF to qualify for services.</v>
      </c>
      <c r="E1282"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82" s="15" t="str">
        <v>None</v>
      </c>
      <c r="G1282" s="15" t="str">
        <v>Wayne</v>
      </c>
      <c r="H1282" s="15" t="str">
        <v>*Required - Please Make a Selection*</v>
      </c>
      <c r="I1282" s="15" t="str">
        <v>http://www.wvseniorservices.gov/DocumentCenter/ProgramSpecificDocuments/tabid/92/Default.aspx</v>
      </c>
      <c r="U1282" s="3"/>
    </row>
    <row r="1283" spans="1:21" ht="75" x14ac:dyDescent="0.25">
      <c r="A1283" s="15" t="str">
        <v xml:space="preserve">Wayne County – Lincoln County Opportunity Co., Inc. (Superior Senior Care) </v>
      </c>
      <c r="B1283" s="15" t="str">
        <v>OAA Title IIIB Services</v>
      </c>
      <c r="C1283" s="15" t="str">
        <v>Transportation</v>
      </c>
      <c r="D1283" s="15" t="str">
        <v>Must complete Level 1 and Level 2 of the SAEF. Must indicate the need for hands on assistance with transportation on the SAEF (Question: “Does the service recipient need hands on assistance with transportation?”, Level 2) to qualify for services.</v>
      </c>
      <c r="E1283" s="15" t="str">
        <v>None</v>
      </c>
      <c r="F1283" s="15" t="str">
        <v>None</v>
      </c>
      <c r="G1283" s="15" t="str">
        <v>Wayne</v>
      </c>
      <c r="H1283" s="15" t="str">
        <v>*Required - Please Make a Selection*</v>
      </c>
      <c r="I1283" s="15" t="str">
        <v>http://www.wvseniorservices.gov/DocumentCenter/ProgramSpecificDocuments/tabid/92/Default.aspx</v>
      </c>
      <c r="U1283" s="3"/>
    </row>
    <row r="1284" spans="1:21" ht="180" x14ac:dyDescent="0.25">
      <c r="A1284" s="15" t="str">
        <v xml:space="preserve">Wayne County – Lincoln County Opportunity Co., Inc. (Superior Senior Care) </v>
      </c>
      <c r="B1284" s="15" t="str">
        <v>OAA Title IIIB Services</v>
      </c>
      <c r="C1284" s="15" t="str">
        <v>Chore or Homemaker Services</v>
      </c>
      <c r="D1284" s="15" t="str">
        <v>Must complete Level 1, Level 2 and Level 3 of the SAEF. Must need “Much Assistance” or “Unable to Perform” on IADL question #6, Heavy Housework on the SAEF to qualify for services.</v>
      </c>
      <c r="E1284"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84" s="15" t="str">
        <v>None</v>
      </c>
      <c r="G1284" s="15" t="str">
        <v>Wayne</v>
      </c>
      <c r="H1284" s="15" t="str">
        <v>*Required - Please Make a Selection*</v>
      </c>
      <c r="I1284" s="15" t="str">
        <v>http://www.wvseniorservices.gov/DocumentCenter/ProgramSpecificDocuments/tabid/92/Default.aspx</v>
      </c>
      <c r="U1284" s="3"/>
    </row>
    <row r="1285" spans="1:21" ht="75" x14ac:dyDescent="0.25">
      <c r="A1285" s="15" t="str">
        <v xml:space="preserve">Wayne County – Lincoln County Opportunity Co., Inc. (Superior Senior Care) </v>
      </c>
      <c r="B1285" s="15" t="str">
        <v>OAA Title IIIB Services</v>
      </c>
      <c r="C1285" s="15" t="str">
        <v>Group Support Activities</v>
      </c>
      <c r="D1285" s="15" t="str">
        <v>A fully completed SAEF (Level 1) is required to enter the service recipient in SAMS. Group client support is entered as a group service in SAMS.</v>
      </c>
      <c r="E1285" s="15" t="str">
        <v>None</v>
      </c>
      <c r="F1285" s="15" t="str">
        <v>None</v>
      </c>
      <c r="G1285" s="15" t="str">
        <v>Wayne</v>
      </c>
      <c r="H1285" s="15" t="str">
        <v>*Required - Please Make a Selection*</v>
      </c>
      <c r="I1285" s="15" t="str">
        <v>http://www.wvseniorservices.gov/DocumentCenter/ProgramSpecificDocuments/tabid/92/Default.aspx</v>
      </c>
      <c r="U1285" s="3"/>
    </row>
    <row r="1286" spans="1:21" ht="180" x14ac:dyDescent="0.25">
      <c r="A1286" s="15" t="str">
        <v xml:space="preserve">Wayne County – Lincoln County Opportunity Co., Inc. (Superior Senior Care) </v>
      </c>
      <c r="B1286" s="15" t="str">
        <v>OAA Title IIIB Services</v>
      </c>
      <c r="C1286" s="15" t="str">
        <v>Chore or Homemaker Services</v>
      </c>
      <c r="D1286" s="15" t="str">
        <v>Must complete Level 1, Level 2 and Level 3 of the SAEF. Must need “Much Assistance” or “Unable to Perform” on IADL question #3, Shopping and/or IADL question #4, Light Housekeeping on the SAEF to qualify for services.</v>
      </c>
      <c r="E1286"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86" s="15" t="str">
        <v>None</v>
      </c>
      <c r="G1286" s="15" t="str">
        <v>Wayne</v>
      </c>
      <c r="H1286" s="15" t="str">
        <v>*Required - Please Make a Selection*</v>
      </c>
      <c r="I1286" s="15" t="str">
        <v>http://www.wvseniorservices.gov/DocumentCenter/ProgramSpecificDocuments/tabid/92/Default.aspx</v>
      </c>
      <c r="U1286" s="3"/>
    </row>
    <row r="1287" spans="1:21" ht="75" x14ac:dyDescent="0.25">
      <c r="A1287" s="15" t="str">
        <v xml:space="preserve">Wayne County – Lincoln County Opportunity Co., Inc. (Superior Senior Care) </v>
      </c>
      <c r="B1287" s="15" t="str">
        <v>OAA Title IIIB Services</v>
      </c>
      <c r="C1287" s="15" t="str">
        <v>Case Coordination/Management/Person-Centered Planning</v>
      </c>
      <c r="D1287" s="15" t="str">
        <v>None</v>
      </c>
      <c r="E1287" s="15" t="str">
        <v>None</v>
      </c>
      <c r="F1287" s="15" t="str">
        <v>None</v>
      </c>
      <c r="G1287" s="15" t="str">
        <v>Wayne</v>
      </c>
      <c r="H1287" s="15" t="str">
        <v>*Required - Please Make a Selection*</v>
      </c>
      <c r="I1287" s="15" t="str">
        <v>http://www.wvseniorservices.gov/DocumentCenter/ProgramSpecificDocuments/tabid/92/Default.aspx</v>
      </c>
      <c r="U1287" s="3"/>
    </row>
    <row r="1288" spans="1:21" ht="75" x14ac:dyDescent="0.25">
      <c r="A1288" s="15" t="str">
        <v xml:space="preserve">Wayne County – Lincoln County Opportunity Co., Inc. (Superior Senior Care) </v>
      </c>
      <c r="B1288" s="15" t="str">
        <v>OAA Title IIIB Services</v>
      </c>
      <c r="C1288" s="15" t="str">
        <v>Information/Referral</v>
      </c>
      <c r="D1288" s="15" t="str">
        <v>None</v>
      </c>
      <c r="E1288" s="15" t="str">
        <v>None</v>
      </c>
      <c r="F1288" s="15" t="str">
        <v>None</v>
      </c>
      <c r="G1288" s="15" t="str">
        <v>Wayne</v>
      </c>
      <c r="H1288" s="15" t="str">
        <v>*Required - Please Make a Selection*</v>
      </c>
      <c r="I1288" s="15" t="str">
        <v>http://www.wvseniorservices.gov/DocumentCenter/ProgramSpecificDocuments/tabid/92/Default.aspx</v>
      </c>
      <c r="U1288" s="3"/>
    </row>
    <row r="1289" spans="1:21" ht="75" x14ac:dyDescent="0.25">
      <c r="A1289" s="15" t="str">
        <v xml:space="preserve">Wayne County – Lincoln County Opportunity Co., Inc. (Superior Senior Care) </v>
      </c>
      <c r="B1289" s="15" t="str">
        <v>OAA Title IIIB Services</v>
      </c>
      <c r="C1289" s="15" t="str">
        <v>Legal</v>
      </c>
      <c r="D1289" s="15" t="str">
        <v>None</v>
      </c>
      <c r="E1289" s="15" t="str">
        <v>None</v>
      </c>
      <c r="F1289" s="15" t="str">
        <v>None</v>
      </c>
      <c r="G1289" s="15" t="str">
        <v>Wayne</v>
      </c>
      <c r="H1289" s="15" t="str">
        <v>*Required - Please Make a Selection*</v>
      </c>
      <c r="I1289" s="15" t="str">
        <v>http://www.wvseniorservices.gov/DocumentCenter/ProgramSpecificDocuments/tabid/92/Default.aspx</v>
      </c>
      <c r="U1289" s="3"/>
    </row>
    <row r="1290" spans="1:21" ht="75" x14ac:dyDescent="0.25">
      <c r="A1290" s="15" t="str">
        <v xml:space="preserve">Wayne County – Lincoln County Opportunity Co., Inc. (Superior Senior Care) </v>
      </c>
      <c r="B1290" s="15" t="str">
        <v>OAA Title IIIB Services</v>
      </c>
      <c r="C1290" s="15" t="str">
        <v>Information/Referral</v>
      </c>
      <c r="D1290" s="15" t="str">
        <v>None</v>
      </c>
      <c r="E1290" s="15" t="str">
        <v>None</v>
      </c>
      <c r="F1290" s="15" t="str">
        <v>None</v>
      </c>
      <c r="G1290" s="15" t="str">
        <v>Wayne</v>
      </c>
      <c r="H1290" s="15" t="str">
        <v>*Required - Please Make a Selection*</v>
      </c>
      <c r="I1290" s="15" t="str">
        <v>http://www.wvseniorservices.gov/DocumentCenter/ProgramSpecificDocuments/tabid/92/Default.aspx</v>
      </c>
      <c r="U1290" s="3"/>
    </row>
    <row r="1291" spans="1:21" ht="180" x14ac:dyDescent="0.25">
      <c r="A1291" s="15" t="str">
        <v xml:space="preserve">Wayne County – Lincoln County Opportunity Co., Inc. (Superior Senior Care) </v>
      </c>
      <c r="B1291" s="15" t="str">
        <v>OAA Title IIIB Services</v>
      </c>
      <c r="C1291" s="15" t="str">
        <v>Personal Care</v>
      </c>
      <c r="D1291" s="15" t="str">
        <v>Must complete Level 1, Level 2 and Level 3 of the SAEF. Must need “Much Assistance” or “Unable to Perform” in at least two (2) areas of ADLs on the SAEF to qualify for services.</v>
      </c>
      <c r="E1291" s="15" t="str">
        <v>Individuals utilizing these services whose income is above 200% of the federal poverty level may be given the opportunity to cost share. Federal cost share is prohibited for individuals whose income is at or below the federal poverty line. Service recipients unable to pay the federal cost share cannot be denied the service. When assessing an individual’s eligibility for cost sharing, it must be based solely on a confidential self declaration of that individual’s income (not considering assets, savings, or other property owned by the individual) and with no requirement for verification.</v>
      </c>
      <c r="F1291" s="15" t="str">
        <v>None</v>
      </c>
      <c r="G1291" s="15" t="str">
        <v>Wayne</v>
      </c>
      <c r="H1291" s="15" t="str">
        <v>*Required - Please Make a Selection*</v>
      </c>
      <c r="I1291" s="15" t="str">
        <v>http://www.wvseniorservices.gov/DocumentCenter/ProgramSpecificDocuments/tabid/92/Default.aspx</v>
      </c>
      <c r="U1291" s="3"/>
    </row>
    <row r="1292" spans="1:21" ht="75" x14ac:dyDescent="0.25">
      <c r="A1292" s="15" t="str">
        <v xml:space="preserve">Wayne County – Lincoln County Opportunity Co., Inc. (Superior Senior Care) </v>
      </c>
      <c r="B1292" s="15" t="str">
        <v>OAA Title IIIB Services</v>
      </c>
      <c r="C1292" s="15" t="str">
        <v>Information/Referral</v>
      </c>
      <c r="D1292" s="15" t="str">
        <v>None</v>
      </c>
      <c r="E1292" s="15" t="str">
        <v>None</v>
      </c>
      <c r="F1292" s="15" t="str">
        <v>None</v>
      </c>
      <c r="G1292" s="15" t="str">
        <v>Wayne</v>
      </c>
      <c r="H1292" s="15" t="str">
        <v>*Required - Please Make a Selection*</v>
      </c>
      <c r="I1292" s="15" t="str">
        <v>http://www.wvseniorservices.gov/DocumentCenter/ProgramSpecificDocuments/tabid/92/Default.aspx</v>
      </c>
      <c r="U1292" s="3"/>
    </row>
    <row r="1293" spans="1:21" ht="75" x14ac:dyDescent="0.25">
      <c r="A1293" s="15" t="str">
        <v xml:space="preserve">Wayne County – Lincoln County Opportunity Co., Inc. (Superior Senior Care) </v>
      </c>
      <c r="B1293" s="15" t="str">
        <v>OAA Title IIIB Services</v>
      </c>
      <c r="C1293" s="15" t="str">
        <v>Transportation</v>
      </c>
      <c r="D1293" s="15" t="str">
        <v>Must complete Level 1 of the SAEF</v>
      </c>
      <c r="E1293" s="15" t="str">
        <v>None</v>
      </c>
      <c r="F1293" s="15" t="str">
        <v>None</v>
      </c>
      <c r="G1293" s="15" t="str">
        <v>Wayne</v>
      </c>
      <c r="H1293" s="15" t="str">
        <v>*Required - Please Make a Selection*</v>
      </c>
      <c r="I1293" s="15" t="str">
        <v>http://www.wvseniorservices.gov/DocumentCenter/ProgramSpecificDocuments/tabid/92/Default.aspx</v>
      </c>
      <c r="U1293" s="3"/>
    </row>
    <row r="1294" spans="1:21" ht="150" x14ac:dyDescent="0.25">
      <c r="A1294" s="15" t="str">
        <v xml:space="preserve">Wayne County – Lincoln County Opportunity Co., Inc. (Superior Senior Care) </v>
      </c>
      <c r="B1294" s="15" t="str">
        <v>OAA Title IIIC Nutrition Services</v>
      </c>
      <c r="C1294" s="15" t="str">
        <v>Nutrition - Congregate Meals</v>
      </c>
      <c r="D1294" s="15" t="str">
        <v>None; Individuals with a disability under the age of sixty (60) but who reside at the home of an eligible service recipient are eligible 
Must complete Level 1 and 2 of the Service Assessment and Evaluation Form (SAEF) and the Nutritional Health Assessment in Level 3.</v>
      </c>
      <c r="E1294"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94" s="15" t="str">
        <v>None</v>
      </c>
      <c r="G1294" s="15" t="str">
        <v>Wayne</v>
      </c>
      <c r="H1294" s="15" t="str">
        <v>*Required - Please Make a Selection*</v>
      </c>
      <c r="I1294" s="15" t="str">
        <v>http://www.wvseniorservices.gov/DocumentCenter/ProgramSpecificDocuments/tabid/92/Default.aspx</v>
      </c>
      <c r="U1294" s="3"/>
    </row>
    <row r="1295" spans="1:21" ht="360" x14ac:dyDescent="0.25">
      <c r="A1295" s="15" t="str">
        <v xml:space="preserve">Wayne County – Lincoln County Opportunity Co., Inc. (Superior Senior Care) </v>
      </c>
      <c r="B1295" s="15" t="str">
        <v>OAA Title IIIC Nutrition Services</v>
      </c>
      <c r="C1295" s="15" t="str">
        <v>Nutrition - Home Delivered Meals</v>
      </c>
      <c r="D1295" s="15" t="str">
        <v>Must meet one or both of the following: 
• The person has difficulty leaving his/her house and is therefore unable to participate in the Title III congregate meals program due to illness (including a terminal illness), incapacitating disability, isolation, lack of transportation, or physical, emotional, or behavioral conditions that would make receiving their service at a congregate nutrition site difficult and/or intolerable for them and/or others; 
• The person is physically or mentally unable to obtain food and prepare meals, and there is no one else available, willing or able to obtain food and prepare meals. 
OR  Individuals with disabilities, regardless of age, who reside at home with eligible individuals and are dependent on them for care.
Must complete Level 1 and 2 and 3 of the Service Assessment and Evaluation Form (SAEF). A service recipient must have a score of six (6) or higher on the SAEF Nutrition Risk Score to receive a weekend meal(s).</v>
      </c>
      <c r="E1295" s="15" t="str">
        <v xml:space="preserve">Service recipients are to be given an opportunity to voluntarily and confidentially contribute to the cost of their meals. Nutrition providers are to develop their own agency process for informing service recipients of suggested donations taking into consideration the income ranges of eligible individuals in the community, protecting privacy and confidentiality, collecting funds and safeguarding payments. Means tests shall not be used for any service supported by OAA funds. </v>
      </c>
      <c r="F1295" s="15" t="str">
        <v>None</v>
      </c>
      <c r="G1295" s="15" t="str">
        <v>Wayne</v>
      </c>
      <c r="H1295" s="15" t="str">
        <v>*Required - Please Make a Selection*</v>
      </c>
      <c r="I1295" s="15" t="str">
        <v>http://www.wvseniorservices.gov/DocumentCenter/ProgramSpecificDocuments/tabid/92/Default.aspx</v>
      </c>
      <c r="U1295" s="3"/>
    </row>
    <row r="1296" spans="1:21" ht="75" x14ac:dyDescent="0.25">
      <c r="A1296" s="15" t="str">
        <v xml:space="preserve">Wayne County – Lincoln County Opportunity Co., Inc. (Superior Senior Care) </v>
      </c>
      <c r="B1296" s="15" t="str">
        <v>OAA Title IIIC Nutrition Services</v>
      </c>
      <c r="C1296" s="15" t="str">
        <v>Nutrition - Education</v>
      </c>
      <c r="D1296" s="15" t="str">
        <v>A fully completed SAEF (the SAEF you completed for the meal service) is 
required.</v>
      </c>
      <c r="E1296" s="15" t="str">
        <v>None</v>
      </c>
      <c r="F1296" s="15" t="str">
        <v>None</v>
      </c>
      <c r="G1296" s="15" t="str">
        <v>Wayne</v>
      </c>
      <c r="H1296" s="15" t="str">
        <v>*Required - Please Make a Selection*</v>
      </c>
      <c r="I1296" s="15" t="str">
        <v>http://www.wvseniorservices.gov/DocumentCenter/ProgramSpecificDocuments/tabid/92/Default.aspx</v>
      </c>
      <c r="U1296" s="3"/>
    </row>
    <row r="1297" spans="1:21" ht="90" x14ac:dyDescent="0.25">
      <c r="A1297" s="15" t="str">
        <v>Disability Rights of West Virginia (DRWV)</v>
      </c>
      <c r="B1297" s="15" t="str">
        <v>Client Assistance Program (CAP)</v>
      </c>
      <c r="C1297" s="15" t="str">
        <v>Advocacy</v>
      </c>
      <c r="D1297" s="15" t="str">
        <v>Individuals with disabilities</v>
      </c>
      <c r="E1297" s="15" t="str">
        <v>None</v>
      </c>
      <c r="F1297" s="15" t="str">
        <v>None</v>
      </c>
      <c r="G129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7" s="15" t="str">
        <v>*Required - Please Make a Selection*</v>
      </c>
      <c r="I1297" s="15" t="str">
        <v>https://www.drofwv.org/cap</v>
      </c>
      <c r="U1297" s="3"/>
    </row>
    <row r="1298" spans="1:21" ht="90" x14ac:dyDescent="0.25">
      <c r="A1298" s="15" t="str">
        <v>Disability Rights of West Virginia (DRWV)</v>
      </c>
      <c r="B1298" s="15" t="str">
        <v>Medley/Hartley Advocacy Program (MHAP)</v>
      </c>
      <c r="C1298" s="15" t="str">
        <v>Advocacy</v>
      </c>
      <c r="D1298" s="15" t="str">
        <v>Must have a diagnosis of an intellectual disability</v>
      </c>
      <c r="E1298" s="15" t="str">
        <v>None</v>
      </c>
      <c r="F1298" s="15" t="str">
        <v>None</v>
      </c>
      <c r="G129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8" s="15" t="str">
        <v>*Required - Please Make a Selection*</v>
      </c>
      <c r="I1298" s="15" t="str">
        <v>https://www.drofwv.org/mhap</v>
      </c>
      <c r="U1298" s="3"/>
    </row>
    <row r="1299" spans="1:21" ht="90" x14ac:dyDescent="0.25">
      <c r="A1299" s="15" t="str">
        <v>Disability Rights of West Virginia (DRWV)</v>
      </c>
      <c r="B1299" s="15" t="str">
        <v>Protection and Advocacy for Assistive Technology (PAAT)</v>
      </c>
      <c r="C1299" s="15" t="str">
        <v>Advocacy</v>
      </c>
      <c r="D1299" s="15" t="str">
        <v>None</v>
      </c>
      <c r="E1299" s="15" t="str">
        <v>None</v>
      </c>
      <c r="F1299" s="15" t="str">
        <v>None</v>
      </c>
      <c r="G129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99" s="15" t="str">
        <v>*Required - Please Make a Selection*</v>
      </c>
      <c r="I1299" s="15" t="str">
        <v>https://www.drofwv.org/paat</v>
      </c>
      <c r="U1299" s="3"/>
    </row>
    <row r="1300" spans="1:21" ht="90" x14ac:dyDescent="0.25">
      <c r="A1300" s="15" t="str">
        <v>Disability Rights of West Virginia (DRWV)</v>
      </c>
      <c r="B1300" s="15" t="str">
        <v>Protection and Advocacy for Beneficiaries of Representative Payees (PABRP)</v>
      </c>
      <c r="C1300" s="15" t="str">
        <v>Advocacy</v>
      </c>
      <c r="D1300" s="15" t="str">
        <v xml:space="preserve">A PABRP client must be a SSI/SSDI beneficiary with a need or desire to obtain assistance with managing funds received from SSI/SSDI. </v>
      </c>
      <c r="E1300" s="15" t="str">
        <v>None</v>
      </c>
      <c r="F1300" s="15" t="str">
        <v xml:space="preserve">A PABRP client must be a SSI/SSDI beneficiary with a need or desire to obtain assistance with managing funds received from SSI/SSDI. </v>
      </c>
      <c r="G130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0" s="15" t="str">
        <v>*Required - Please Make a Selection*</v>
      </c>
      <c r="I1300" s="15" t="str">
        <v>https://www.drofwv.org/pabrp</v>
      </c>
      <c r="U1300" s="3"/>
    </row>
    <row r="1301" spans="1:21" ht="90" x14ac:dyDescent="0.25">
      <c r="A1301" s="15" t="str">
        <v>Disability Rights of West Virginia (DRWV)</v>
      </c>
      <c r="B1301" s="15" t="str">
        <v>Protection and Advocacy for Beneficiaries of Social Security (PABSS)</v>
      </c>
      <c r="C1301" s="15" t="str">
        <v>Advocacy</v>
      </c>
      <c r="D1301" s="15" t="str">
        <v>A PABSS client must be a SSI/SSDI beneficiary who desires to work and has a barrier keeping him/her from working.</v>
      </c>
      <c r="E1301" s="15" t="str">
        <v>None</v>
      </c>
      <c r="F1301" s="15" t="str">
        <v>A PABSS client must be a SSI/SSDI beneficiary who desires to work and has a barrier keeping him/her from working.</v>
      </c>
      <c r="G130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1" s="15" t="str">
        <v>*Required - Please Make a Selection*</v>
      </c>
      <c r="I1301" s="15" t="str">
        <v>https://www.drofwv.org/pabss</v>
      </c>
      <c r="U1301" s="3"/>
    </row>
    <row r="1302" spans="1:21" ht="90" x14ac:dyDescent="0.25">
      <c r="A1302" s="15" t="str">
        <v>Disability Rights of West Virginia (DRWV)</v>
      </c>
      <c r="B1302" s="15" t="str">
        <v>Protection and Advocacy for Individuals with Developmental Disabilities (PADD)</v>
      </c>
      <c r="C1302" s="15" t="str">
        <v>Advocacy</v>
      </c>
      <c r="D1302" s="15" t="str">
        <v>To be eligible for services under our PADD Program a person must have:
Acquired a developmental disability before the age of 22, and;
Have three (3) functional limitations.</v>
      </c>
      <c r="E1302" s="15" t="str">
        <v>None</v>
      </c>
      <c r="F1302" s="15" t="str">
        <v>None</v>
      </c>
      <c r="G130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2" s="15" t="str">
        <v>*Required - Please Make a Selection*</v>
      </c>
      <c r="I1302" s="15" t="str">
        <v>https://www.drofwv.org/padd</v>
      </c>
      <c r="U1302" s="3"/>
    </row>
    <row r="1303" spans="1:21" ht="90" x14ac:dyDescent="0.25">
      <c r="A1303" s="15" t="str">
        <v>Disability Rights of West Virginia (DRWV)</v>
      </c>
      <c r="B1303" s="15" t="str">
        <v>Protection and Advocacy for Individuals with Mental Illness (PAIMI)</v>
      </c>
      <c r="C1303" s="15" t="str">
        <v>Advocacy</v>
      </c>
      <c r="D1303" s="15" t="str">
        <v>To be eligible for services under our PAIMI Program, a person must have a significant mental illness, emotional impairment, and/or receives inpatient treatment in a State psychiatric hospital.</v>
      </c>
      <c r="E1303" s="15" t="str">
        <v>None</v>
      </c>
      <c r="F1303" s="15" t="str">
        <v>None</v>
      </c>
      <c r="G130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3" s="15" t="str">
        <v>*Required - Please Make a Selection*</v>
      </c>
      <c r="I1303" s="15" t="str">
        <v>https://www.drofwv.org/paimi</v>
      </c>
      <c r="U1303" s="3"/>
    </row>
    <row r="1304" spans="1:21" ht="105" x14ac:dyDescent="0.25">
      <c r="A1304" s="15" t="str">
        <v>Disability Rights of West Virginia (DRWV)</v>
      </c>
      <c r="B1304" s="15" t="str">
        <v>Protection and Advocacy of Individual Rights (PAIR)</v>
      </c>
      <c r="C1304" s="15" t="str">
        <v>Advocacy</v>
      </c>
      <c r="D1304" s="15" t="str">
        <v>A PAIR client must have a substantial limitation in one major life activity and not be eligible under our PADD (Protection and Advocacy for Individuals with Developmental Disabilities) or PAIMI (Protection and Advocacy for Individuals with Mental Illness) programs, and the issue cannot be addressed by the CAP (Client Assistance Program) program.</v>
      </c>
      <c r="E1304" s="15" t="str">
        <v>None</v>
      </c>
      <c r="F1304" s="15" t="str">
        <v>None</v>
      </c>
      <c r="G130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4" s="15" t="str">
        <v>*Required - Please Make a Selection*</v>
      </c>
      <c r="I1304" s="15" t="str">
        <v>https://www.drofwv.org/pair</v>
      </c>
      <c r="U1304" s="3"/>
    </row>
    <row r="1305" spans="1:21" ht="90" x14ac:dyDescent="0.25">
      <c r="A1305" s="15" t="str">
        <v>Disability Rights of West Virginia (DRWV)</v>
      </c>
      <c r="B1305" s="15" t="str">
        <v>Protection and Advocacy for Traumatic Brain Injury (PATBI)</v>
      </c>
      <c r="C1305" s="15" t="str">
        <v>Advocacy</v>
      </c>
      <c r="D1305" s="15" t="str">
        <v>A PATBI Client must have a Traumatic Brain Injury (TBI) that limits a major life activity.</v>
      </c>
      <c r="E1305" s="15" t="str">
        <v>None</v>
      </c>
      <c r="F1305" s="15" t="str">
        <v>None</v>
      </c>
      <c r="G130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5" s="15" t="str">
        <v>*Required - Please Make a Selection*</v>
      </c>
      <c r="I1305" s="15" t="str">
        <v>https://www.drofwv.org/patbi</v>
      </c>
      <c r="U1305" s="3"/>
    </row>
    <row r="1306" spans="1:21" ht="90" x14ac:dyDescent="0.25">
      <c r="A1306" s="15" t="str">
        <v>Disability Rights of West Virginia (DRWV)</v>
      </c>
      <c r="B1306" s="15" t="str">
        <v>Protection and Advocacy for the Help America Vote Act (PAVA)</v>
      </c>
      <c r="C1306" s="15" t="str">
        <v>Advocacy</v>
      </c>
      <c r="D1306" s="15" t="str">
        <v>Individuals with disabilities</v>
      </c>
      <c r="E1306" s="15" t="str">
        <v>None</v>
      </c>
      <c r="F1306" s="15" t="str">
        <v>None</v>
      </c>
      <c r="G130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6" s="15" t="str">
        <v>*Required - Please Make a Selection*</v>
      </c>
      <c r="I1306" s="15" t="str">
        <v>https://www.drofwv.org/pava</v>
      </c>
      <c r="U1306" s="3"/>
    </row>
    <row r="1307" spans="1:21" ht="105" x14ac:dyDescent="0.25">
      <c r="A1307" s="15" t="str">
        <v>Division of Rehabilitation Services</v>
      </c>
      <c r="B1307" s="15" t="str">
        <v>Pre-Employment Transition Services</v>
      </c>
      <c r="C1307" s="15" t="str">
        <v>Training/Education, Youth Transition Services, Advocacy</v>
      </c>
      <c r="D1307" s="15" t="str">
        <v>1. You have a disability
2. Your disability interferes with your ability to prepare for a job, get a job, or keep a job
3. You require vocational rehabilitation services to become employed or to stay employed</v>
      </c>
      <c r="E1307" s="15" t="str">
        <v>There is no charge for vocational rehabilitation services. However, consumers may be required to financially participate in certain services in their Individualized Plan for Employment (IPE). Consumers are also required to take advantage of any insurance or other programs for which they may be eligible.</v>
      </c>
      <c r="F1307" s="15" t="str">
        <v>None</v>
      </c>
      <c r="G130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7" s="15" t="str">
        <v>*Required - Please Make a Selection*</v>
      </c>
      <c r="I1307" s="15" t="str">
        <v>https://wvdrs.org/students/services/</v>
      </c>
      <c r="U1307" s="3"/>
    </row>
    <row r="1308" spans="1:21" ht="90" x14ac:dyDescent="0.25">
      <c r="A1308" s="15" t="str">
        <v>Division of Rehabilitation Services</v>
      </c>
      <c r="B1308" s="15" t="str">
        <v>Rehabilitation Technology Services</v>
      </c>
      <c r="C1308" s="15" t="str">
        <v>Assistive Technology/Home Modifications</v>
      </c>
      <c r="D1308" s="15" t="str">
        <v>1. You have a disability
2. Your disability interferes with your ability to prepare for a job, get a job, or keep a job
3. You require vocational rehabilitation services to become employed or to stay employed</v>
      </c>
      <c r="E1308" s="15" t="str">
        <v>Individuals may be required to financially participate in certain services in their Individualized Plan for Employment (IPE), including rehabilitation technology.</v>
      </c>
      <c r="F1308" s="15" t="str">
        <v>None</v>
      </c>
      <c r="G130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8" s="15" t="str">
        <v>*Required - Please Make a Selection*</v>
      </c>
      <c r="I1308" s="15" t="str">
        <v>https://wvdrs.org/adults/rehabilitation-technology/</v>
      </c>
      <c r="U1308" s="3"/>
    </row>
    <row r="1309" spans="1:21" ht="90" x14ac:dyDescent="0.25">
      <c r="A1309" s="15" t="str">
        <v>Division of Rehabilitation Services</v>
      </c>
      <c r="B1309" s="15" t="str">
        <v>Services for Deaf/Hard of Hearing</v>
      </c>
      <c r="C1309" s="15" t="str">
        <v>Assistive Technology/Home Modifications, Assessment, Training/Education</v>
      </c>
      <c r="D1309" s="15" t="str">
        <v xml:space="preserve">Deaf or hard of hearing </v>
      </c>
      <c r="E1309" s="15" t="str">
        <v>Individuals may be required to financially participate in certain services in their Individualized Plan for Employment (IPE).</v>
      </c>
      <c r="F1309" s="15" t="str">
        <v>None</v>
      </c>
      <c r="G130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09" s="15" t="str">
        <v>*Required - Please Make a Selection*</v>
      </c>
      <c r="I1309" s="15" t="str">
        <v>https://wvdrs.org/adults/adults-hearing-impairment/services-for-deaf-hard-of-hearing/</v>
      </c>
      <c r="U1309" s="3"/>
    </row>
    <row r="1310" spans="1:21" ht="90" x14ac:dyDescent="0.25">
      <c r="A1310" s="15" t="str">
        <v>Division of Rehabilitation Services</v>
      </c>
      <c r="B1310" s="15" t="str">
        <v>Services for the Blind and Impaired</v>
      </c>
      <c r="C1310" s="15" t="str">
        <v>Training/Education</v>
      </c>
      <c r="D1310" s="15" t="str">
        <v>Blind or Visually Impaired</v>
      </c>
      <c r="E1310" s="15" t="str">
        <v>Individuals may be required to financially participate in certain services in their Individualized Plan for Employment (IPE).</v>
      </c>
      <c r="F1310" s="15" t="str">
        <v>None</v>
      </c>
      <c r="G131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0" s="15" t="str">
        <v>*Required - Please Make a Selection*</v>
      </c>
      <c r="I1310" s="15" t="str">
        <v>https://wvdrs.org/adults/specialized-services/services-for-the-blind-and-impaired/</v>
      </c>
      <c r="U1310" s="3"/>
    </row>
    <row r="1311" spans="1:21" ht="90" x14ac:dyDescent="0.25">
      <c r="A1311" s="15" t="str">
        <v>Division of Rehabilitation Services</v>
      </c>
      <c r="B1311" s="15" t="str">
        <v>Technology-Related Assistance Revolving Loan Fund for Individuals with Disabilities</v>
      </c>
      <c r="C1311" s="15" t="str">
        <v>Assistive Technology/Home Modifications</v>
      </c>
      <c r="D1311" s="15" t="str">
        <v>Applicant must be an individual with a disability or his or her representative who demonstrates that the loan will assist one or more persons with disabilities to improve independence, productivity, or participation in the community.</v>
      </c>
      <c r="E1311" s="15" t="str">
        <v>Applicants will submit a written application and a $20 nonrefundable fee to the Board. Loans ranging from $500 to $5000 for 90% of the cost of the technology-related device or service.</v>
      </c>
      <c r="F1311" s="15" t="str">
        <v>None</v>
      </c>
      <c r="G131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1" s="15" t="str">
        <v>*Required - Please Make a Selection*</v>
      </c>
      <c r="I1311" s="15" t="str">
        <v>https://wvdrs.org/adults/west-virginia-technology-related-assistance-revolving-loan-fund/</v>
      </c>
      <c r="U1311" s="3"/>
    </row>
    <row r="1312" spans="1:21" ht="90" x14ac:dyDescent="0.25">
      <c r="A1312" s="15" t="str">
        <v>Division of Rehabilitation Services</v>
      </c>
      <c r="B1312" s="15" t="str">
        <v>VISIONS (Visually Impaired Seniors In-Home Outreach and Networking Services)</v>
      </c>
      <c r="C1312" s="15" t="str">
        <v>Case Coordination/Management/Person-Centered Planning, Assessment, Training/Education, Assistive Technology/Home Modifications</v>
      </c>
      <c r="D1312" s="15" t="str">
        <v>Permanent visual impairment that affects daily living activities such as reading mail, using the phone, cooking, shopping, socializing, and more</v>
      </c>
      <c r="E1312" s="15" t="str">
        <v>None - Free to qualified applicants</v>
      </c>
      <c r="F1312" s="15" t="str">
        <v>$0 income - Must not work</v>
      </c>
      <c r="G131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2" s="15" t="str">
        <v>*Required - Please Make a Selection*</v>
      </c>
      <c r="I1312" s="15" t="str">
        <v>https://wvdrs.org/adults/specialized-services/visions/</v>
      </c>
      <c r="U1312" s="3"/>
    </row>
    <row r="1313" spans="1:21" ht="165" x14ac:dyDescent="0.25">
      <c r="A1313" s="15" t="str">
        <v>Division of Rehabilitation Services</v>
      </c>
      <c r="B1313" s="15" t="str">
        <v>Vocational Rehabilitation</v>
      </c>
      <c r="C1313" s="15" t="str">
        <v>Youth Transition Services, Advocacy, Training/Education, Assessment, Assistive Technology/Home Modifications, Mental/Behavioral Health</v>
      </c>
      <c r="D1313" s="15" t="str">
        <v>You will be eligible if:
1. You have a disability and
2. Your disability interferes with your ability to prepare for a job, get a job, or keep a job and
3. You require vocational rehabilitation services to become employed or to stay employed.
If you receive Social Security Disability Insurance (SSDI) or Supplemental Security Income (SSI) for your disability, you are presumed eligible for vocational rehabilitation services if you plan to become employed.</v>
      </c>
      <c r="E1313" s="15" t="str">
        <v>There is no charge for vocational rehabilitation services. However, consumers may be required to financially participate in certain services in their Individualized Plan for Employment (IPE). Consumers are also required to take advantage of any insurance or other programs for which they may be eligible.</v>
      </c>
      <c r="F1313" s="15" t="str">
        <v>If you receive Social Security Disability Insurance (SSDI) or Supplemental Security Income (SSI) for your disability, you are presumed eligible for vocational rehabilitation services if you plan to become employed.</v>
      </c>
      <c r="G131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3" s="15" t="str">
        <v>*Required - Please Make a Selection*</v>
      </c>
      <c r="I1313" s="15" t="str">
        <v>https://wvdrs.org/adults/services/</v>
      </c>
      <c r="U1313" s="3"/>
    </row>
    <row r="1314" spans="1:21" ht="90" x14ac:dyDescent="0.25">
      <c r="A1314" s="15" t="str">
        <v>Legal Aid of West Virginia</v>
      </c>
      <c r="B1314" s="15" t="str">
        <v>Behavioral Health Advocacy - Adult Advocacy Services</v>
      </c>
      <c r="C1314" s="15" t="str">
        <v>Legal</v>
      </c>
      <c r="D1314" s="15" t="str">
        <v>The adult seeking services must have a diagnoses mental or behavioral health condition.</v>
      </c>
      <c r="E1314" s="15" t="str">
        <v>None</v>
      </c>
      <c r="F1314" s="15" t="str">
        <v>None</v>
      </c>
      <c r="G131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4" s="15" t="str">
        <v>*Required - Please Make a Selection*</v>
      </c>
      <c r="I1314" s="15" t="str">
        <v>https://legalaidwv.org/our-programs/behavioral-health-advocacy/adult-community-services/</v>
      </c>
      <c r="U1314" s="3"/>
    </row>
    <row r="1315" spans="1:21" ht="120" x14ac:dyDescent="0.25">
      <c r="A1315" s="15" t="str">
        <v>Legal Aid of West Virginia</v>
      </c>
      <c r="B1315" s="15" t="str">
        <v>Family Advocacy, Support, and Training (FAST) Program</v>
      </c>
      <c r="C1315" s="15" t="str">
        <v>Legal</v>
      </c>
      <c r="D1315" s="15" t="str">
        <v>The child seeking services must have a co-occurring or co-existing diagnoses of a mental or behavioral health condition and must be struggling or experiencing discrimination in school or early learning programs because of their mental health challenges. Please note: priority for services will be given to families participating in Safe at Home WV or children’s wraparound initiatives.</v>
      </c>
      <c r="E1315" s="15" t="str">
        <v>None</v>
      </c>
      <c r="F1315" s="15" t="str">
        <v>None</v>
      </c>
      <c r="G131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5" s="15" t="str">
        <v>*Required - Please Make a Selection*</v>
      </c>
      <c r="I1315" s="15" t="str">
        <v>https://legalaidwv.org/our-programs/legal-services/special-education-fast/</v>
      </c>
      <c r="U1315" s="3"/>
    </row>
    <row r="1316" spans="1:21" ht="180" x14ac:dyDescent="0.25">
      <c r="A1316" s="15" t="str">
        <v>Legal Aid of West Virginia</v>
      </c>
      <c r="B1316" s="15" t="str">
        <v>Financial Exploitation Program</v>
      </c>
      <c r="C1316" s="15" t="str">
        <v>Legal</v>
      </c>
      <c r="D1316" s="15" t="str">
        <v>Sometimes can help people with higher incomes if they have a child with a mental health diagnosis.</v>
      </c>
      <c r="E1316" s="15" t="str">
        <v>None</v>
      </c>
      <c r="F1316" s="15" t="str">
        <v>Low income or a victim of domestic violence
Sometimes can help people who have higher incomes if:
- they have concerns for their safety; or
- they are a veteran; or
- they have a child with a mental health diagnosis; or
- someone in their household receives WV WORKS. (WV WORKS provides monthly cash assistance to eligible families. Most people who receive a monthly WV WORKS benefit also receive SNAP and Medicaid, but these are not guaranteed based just on receipt of WV WORKS.)</v>
      </c>
      <c r="G131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6" s="15" t="str">
        <v>*Required - Please Make a Selection*</v>
      </c>
      <c r="I1316" s="15" t="str">
        <v>https://legalaidwv.org/our-programs/legal-services/financial-exploitation/</v>
      </c>
      <c r="U1316" s="3"/>
    </row>
    <row r="1317" spans="1:21" ht="90" x14ac:dyDescent="0.25">
      <c r="A1317" s="15" t="str">
        <v>Legal Aid of West Virginia</v>
      </c>
      <c r="B1317" s="15" t="str">
        <v>Kinship Care</v>
      </c>
      <c r="C1317" s="15" t="str">
        <v>Legal</v>
      </c>
      <c r="D1317" s="15" t="str">
        <v>None</v>
      </c>
      <c r="E1317" s="15" t="str">
        <v>None</v>
      </c>
      <c r="F1317" s="15" t="str">
        <v>None</v>
      </c>
      <c r="G131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7" s="15" t="str">
        <v>*Required - Please Make a Selection*</v>
      </c>
      <c r="I1317" s="15" t="str">
        <v>https://legalaidwv.org/our-programs/legal-services/kinship-care/</v>
      </c>
      <c r="U1317" s="3"/>
    </row>
    <row r="1318" spans="1:21" ht="90" x14ac:dyDescent="0.25">
      <c r="A1318" s="15" t="str">
        <v>Legal Aid of West Virginia</v>
      </c>
      <c r="B1318" s="15" t="str">
        <v>Lawyer in the School Program</v>
      </c>
      <c r="C1318" s="15" t="str">
        <v>Legal</v>
      </c>
      <c r="D1318" s="15" t="str">
        <v>None</v>
      </c>
      <c r="E1318" s="15" t="str">
        <v>None</v>
      </c>
      <c r="F1318" s="15" t="str">
        <v>None</v>
      </c>
      <c r="G131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8" s="15" t="str">
        <v>*Required - Please Make a Selection*</v>
      </c>
      <c r="I1318" s="15" t="str">
        <v>https://legalaidwv.org/our-programs/legal-services/lawyer-in-school/</v>
      </c>
      <c r="U1318" s="3"/>
    </row>
    <row r="1319" spans="1:21" ht="180" x14ac:dyDescent="0.25">
      <c r="A1319" s="15" t="str">
        <v>Legal Aid of West Virginia</v>
      </c>
      <c r="B1319" s="15" t="str">
        <v>Legal Services</v>
      </c>
      <c r="C1319" s="15" t="str">
        <v>Legal</v>
      </c>
      <c r="D1319" s="15" t="str">
        <v>Sometimes can help people with higher incomes if they have a child with a mental health diagnosis.</v>
      </c>
      <c r="E1319" s="15" t="str">
        <v>None</v>
      </c>
      <c r="F1319" s="15" t="str">
        <v>Low income or a victim of domestic violence
Sometimes can help people who have higher incomes if:
- they have concerns for their safety; or
- they are a veteran; or
- they have a child with a mental health diagnosis; or
- someone in their household receives WV WORKS. (WV WORKS provides monthly cash assistance to eligible families. Most people who receive a monthly WV WORKS benefit also receive SNAP and Medicaid, but these are not guaranteed based just on receipt of WV WORKS.)</v>
      </c>
      <c r="G131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19" s="15" t="str">
        <v>*Required - Please Make a Selection*</v>
      </c>
      <c r="I1319" s="15" t="str">
        <v>https://legalaidwv.org/our-programs/legal-services/</v>
      </c>
      <c r="U1319" s="3"/>
    </row>
    <row r="1320" spans="1:21" ht="90" x14ac:dyDescent="0.25">
      <c r="A1320" s="15" t="str">
        <v>Legal Aid of West Virginia</v>
      </c>
      <c r="B1320" s="15" t="str">
        <v>Regional Long-Term Care Ombudsman Program</v>
      </c>
      <c r="C1320" s="15" t="str">
        <v>Legal</v>
      </c>
      <c r="D1320" s="15" t="str">
        <v>None</v>
      </c>
      <c r="E1320" s="15" t="str">
        <v>None</v>
      </c>
      <c r="F1320" s="15" t="str">
        <v>None</v>
      </c>
      <c r="G132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20" s="15" t="str">
        <v>*Required - Please Make a Selection*</v>
      </c>
      <c r="I1320" s="15" t="str">
        <v>https://legalaidwv.org/our-programs/long-term-care/</v>
      </c>
      <c r="U1320" s="3"/>
    </row>
    <row r="1321" spans="1:21" ht="90" x14ac:dyDescent="0.25">
      <c r="A1321" s="15" t="str">
        <v>Legal Aid of West Virginia</v>
      </c>
      <c r="B1321" s="15" t="str">
        <v>Veterans Services</v>
      </c>
      <c r="C1321" s="15" t="str">
        <v>Legal</v>
      </c>
      <c r="D1321" s="15" t="str">
        <v>None</v>
      </c>
      <c r="E1321" s="15" t="str">
        <v>None</v>
      </c>
      <c r="F1321" s="15" t="str">
        <v>None</v>
      </c>
      <c r="G132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21" s="15" t="str">
        <v>*Required - Please Make a Selection*</v>
      </c>
      <c r="I1321" s="15" t="str">
        <v>https://legalaidwv.org/our-programs/legal-services/veterans-services/</v>
      </c>
      <c r="U1321" s="3"/>
    </row>
    <row r="1322" spans="1:21" ht="60" x14ac:dyDescent="0.25">
      <c r="A1322" s="15" t="str">
        <v>LiveAbility CIL (Previous Name: Northern WV CIL)</v>
      </c>
      <c r="B1322" s="15" t="str">
        <v>Community Living Services Program (CLSP)</v>
      </c>
      <c r="C1322" s="15" t="str">
        <v>Assistive Technology/Home Modifications, Accessibility Support</v>
      </c>
      <c r="D1322" s="15" t="str">
        <v>Individuals with disabilities who are at risk of entering institutions</v>
      </c>
      <c r="E1322" s="15" t="str">
        <v>None</v>
      </c>
      <c r="F1322" s="15" t="str">
        <v>Free or sliding scale, referencing West Virginia Department of Human Services Income Maintenance Manual</v>
      </c>
      <c r="G1322" s="15" t="str">
        <v>Barbour, Braxton, Doddridge, Gilmer, Harrison, Lewis, Marion, Monongalia, Preston, Randolph, Taylor, Tucker, Upshur</v>
      </c>
      <c r="H1322" s="15" t="str">
        <v>*Required - Please Make a Selection*</v>
      </c>
      <c r="I1322" s="15" t="str">
        <v>http://liveabilitywv.org/programs/clsp/</v>
      </c>
      <c r="U1322" s="3"/>
    </row>
    <row r="1323" spans="1:21" ht="60" x14ac:dyDescent="0.25">
      <c r="A1323" s="15" t="str">
        <v>LiveAbility CIL (Previous Name: Northern WV CIL)</v>
      </c>
      <c r="B1323" s="15" t="str">
        <v>Individual Advocacy</v>
      </c>
      <c r="C1323" s="15" t="str">
        <v>Advocacy</v>
      </c>
      <c r="D1323" s="15" t="str">
        <v>Individuals with disabilities</v>
      </c>
      <c r="E1323" s="15" t="str">
        <v>None</v>
      </c>
      <c r="F1323" s="15" t="str">
        <v>Free or sliding scale, referencing West Virginia Department of Human Services Income Maintenance Manual</v>
      </c>
      <c r="G1323" s="15" t="str">
        <v>Barbour, Braxton, Doddridge, Gilmer, Harrison, Lewis, Marion, Monongalia, Preston, Randolph, Taylor, Tucker, Upshur</v>
      </c>
      <c r="H1323" s="15" t="str">
        <v>*Required - Please Make a Selection*</v>
      </c>
      <c r="I1323" s="15" t="str">
        <v>http://liveabilitywv.org/core-services/advocacy/</v>
      </c>
      <c r="U1323" s="3"/>
    </row>
    <row r="1324" spans="1:21" ht="60" x14ac:dyDescent="0.25">
      <c r="A1324" s="15" t="str">
        <v>LiveAbility CIL (Previous Name: Northern WV CIL)</v>
      </c>
      <c r="B1324" s="15" t="str">
        <v>Information and Referral Services</v>
      </c>
      <c r="C1324" s="15" t="str">
        <v>Information/Referral</v>
      </c>
      <c r="D1324" s="15" t="str">
        <v>Individuals with disabilities</v>
      </c>
      <c r="E1324" s="15" t="str">
        <v>None</v>
      </c>
      <c r="F1324" s="15" t="str">
        <v>Free or sliding scale, referencing West Virginia Department of Human Services Income Maintenance Manual</v>
      </c>
      <c r="G1324" s="15" t="str">
        <v>Barbour, Braxton, Doddridge, Gilmer, Harrison, Lewis, Marion, Monongalia, Preston, Randolph, Taylor, Tucker, Upshur</v>
      </c>
      <c r="H1324" s="15" t="str">
        <v>*Required - Please Make a Selection*</v>
      </c>
      <c r="I1324" s="15" t="str">
        <v>http://liveabilitywv.org/core-services/info-referral/</v>
      </c>
      <c r="U1324" s="3"/>
    </row>
    <row r="1325" spans="1:21" ht="60" x14ac:dyDescent="0.25">
      <c r="A1325" s="15" t="str">
        <v>LiveAbility CIL (Previous Name: Northern WV CIL)</v>
      </c>
      <c r="B1325" s="15" t="str">
        <v>Our Lives: Safe and Strong Program</v>
      </c>
      <c r="C1325" s="15" t="str">
        <v>Advocacy</v>
      </c>
      <c r="D1325" s="15" t="str">
        <v>Individuals with disabilities</v>
      </c>
      <c r="E1325" s="15" t="str">
        <v>None</v>
      </c>
      <c r="F1325" s="15" t="str">
        <v>Free or sliding scale, referencing West Virginia Department of Human Services Income Maintenance Manual</v>
      </c>
      <c r="G1325" s="15" t="str">
        <v>Barbour, Braxton, Doddridge, Gilmer, Harrison, Lewis, Marion, Monongalia, Preston, Randolph, Taylor, Tucker, Upshur</v>
      </c>
      <c r="H1325" s="15" t="str">
        <v>*Required - Please Make a Selection*</v>
      </c>
      <c r="I1325" s="15" t="str">
        <v>http://liveabilitywv.org/programs/our-lives/</v>
      </c>
      <c r="U1325" s="3"/>
    </row>
    <row r="1326" spans="1:21" ht="60" x14ac:dyDescent="0.25">
      <c r="A1326" s="15" t="str">
        <v>LiveAbility CIL (Previous Name: Northern WV CIL)</v>
      </c>
      <c r="B1326" s="15" t="str">
        <v>Peer Support</v>
      </c>
      <c r="C1326" s="15" t="str">
        <v>Peer Support</v>
      </c>
      <c r="D1326" s="15" t="str">
        <v>Individuals with disabilities</v>
      </c>
      <c r="E1326" s="15" t="str">
        <v>None</v>
      </c>
      <c r="F1326" s="15" t="str">
        <v>Free or sliding scale, referencing West Virginia Department of Human Services Income Maintenance Manual</v>
      </c>
      <c r="G1326" s="15" t="str">
        <v>Barbour, Braxton, Doddridge, Gilmer, Harrison, Lewis, Marion, Monongalia, Preston, Randolph, Taylor, Tucker, Upshur</v>
      </c>
      <c r="H1326" s="15" t="str">
        <v>*Required - Please Make a Selection*</v>
      </c>
      <c r="I1326" s="15" t="str">
        <v>http://liveabilitywv.org/core-services/peer-support/</v>
      </c>
      <c r="U1326" s="3"/>
    </row>
    <row r="1327" spans="1:21" ht="60" x14ac:dyDescent="0.25">
      <c r="A1327" s="15" t="str">
        <v>LiveAbility CIL (Previous Name: Northern WV CIL)</v>
      </c>
      <c r="B1327" s="15" t="str">
        <v>Self Advocacy</v>
      </c>
      <c r="C1327" s="15" t="str">
        <v>Advocacy</v>
      </c>
      <c r="D1327" s="15" t="str">
        <v>Individuals with disabilities</v>
      </c>
      <c r="E1327" s="15" t="str">
        <v>None</v>
      </c>
      <c r="F1327" s="15" t="str">
        <v>Free or sliding scale, referencing West Virginia Department of Human Services Income Maintenance Manual</v>
      </c>
      <c r="G1327" s="15" t="str">
        <v>Barbour, Braxton, Doddridge, Gilmer, Harrison, Lewis, Marion, Monongalia, Preston, Randolph, Taylor, Tucker, Upshur</v>
      </c>
      <c r="H1327" s="15" t="str">
        <v>*Required - Please Make a Selection*</v>
      </c>
      <c r="I1327" s="15" t="str">
        <v>http://liveabilitywv.org/core-services/advocacy/</v>
      </c>
      <c r="U1327" s="3"/>
    </row>
    <row r="1328" spans="1:21" ht="60" x14ac:dyDescent="0.25">
      <c r="A1328" s="15" t="str">
        <v>LiveAbility CIL (Previous Name: Northern WV CIL)</v>
      </c>
      <c r="B1328" s="15" t="str">
        <v>Skills Training</v>
      </c>
      <c r="C1328" s="15" t="str">
        <v>Training/Education</v>
      </c>
      <c r="D1328" s="15" t="str">
        <v>Individuals with disabilities</v>
      </c>
      <c r="E1328" s="15" t="str">
        <v>None</v>
      </c>
      <c r="F1328" s="15" t="str">
        <v>Free or sliding scale, referencing West Virginia Department of Human Services Income Maintenance Manual</v>
      </c>
      <c r="G1328" s="15" t="str">
        <v>Barbour, Braxton, Doddridge, Gilmer, Harrison, Lewis, Marion, Monongalia, Preston, Randolph, Taylor, Tucker, Upshur</v>
      </c>
      <c r="H1328" s="15" t="str">
        <v>*Required - Please Make a Selection*</v>
      </c>
      <c r="I1328" s="15" t="str">
        <v>http://liveabilitywv.org/core-services/skills-training/</v>
      </c>
      <c r="U1328" s="3"/>
    </row>
    <row r="1329" spans="1:21" ht="60" x14ac:dyDescent="0.25">
      <c r="A1329" s="15" t="str">
        <v>LiveAbility CIL (Previous Name: Northern WV CIL)</v>
      </c>
      <c r="B1329" s="15" t="str">
        <v>Systems Advocacy</v>
      </c>
      <c r="C1329" s="15" t="str">
        <v>Advocacy</v>
      </c>
      <c r="D1329" s="15" t="str">
        <v>Individuals with disabilities</v>
      </c>
      <c r="E1329" s="15" t="str">
        <v>None</v>
      </c>
      <c r="F1329" s="15" t="str">
        <v>Free or sliding scale, referencing West Virginia Department of Human Services Income Maintenance Manual</v>
      </c>
      <c r="G1329" s="15" t="str">
        <v>Barbour, Braxton, Doddridge, Gilmer, Harrison, Lewis, Marion, Monongalia, Preston, Randolph, Taylor, Tucker, Upshur</v>
      </c>
      <c r="H1329" s="15" t="str">
        <v>*Required - Please Make a Selection*</v>
      </c>
      <c r="I1329" s="15" t="str">
        <v>http://liveabilitywv.org/core-services/advocacy/</v>
      </c>
      <c r="U1329" s="3"/>
    </row>
    <row r="1330" spans="1:21" ht="60" x14ac:dyDescent="0.25">
      <c r="A1330" s="15" t="str">
        <v>LiveAbility CIL (Previous Name: Northern WV CIL)</v>
      </c>
      <c r="B1330" s="15" t="str">
        <v>Transitions - Adult Transition Services/Preventing Institutionalization</v>
      </c>
      <c r="C1330" s="15" t="str">
        <v>Transition Services (Hospital/Nursing Facility/Other Institution - to Home/Community)</v>
      </c>
      <c r="D1330" s="15" t="str">
        <v>Individuals with disabilities who are at risk of entering institutions</v>
      </c>
      <c r="E1330" s="15" t="str">
        <v>None</v>
      </c>
      <c r="F1330" s="15" t="str">
        <v>Free or sliding scale, referencing West Virginia Department of Human Services Income Maintenance Manual</v>
      </c>
      <c r="G1330" s="15" t="str">
        <v>Barbour, Braxton, Doddridge, Gilmer, Harrison, Lewis, Marion, Monongalia, Preston, Randolph, Taylor, Tucker, Upshur</v>
      </c>
      <c r="H1330" s="15" t="str">
        <v>*Required - Please Make a Selection*</v>
      </c>
      <c r="I1330" s="15" t="str">
        <v>http://liveabilitywv.org/core-services/transition-services/</v>
      </c>
      <c r="U1330" s="3"/>
    </row>
    <row r="1331" spans="1:21" ht="60" x14ac:dyDescent="0.25">
      <c r="A1331" s="15" t="str">
        <v>LiveAbility CIL (Previous Name: Northern WV CIL)</v>
      </c>
      <c r="B1331" s="15" t="str">
        <v>Transitions - Nursing Home Transition Services/Moving to the Community</v>
      </c>
      <c r="C1331" s="15" t="str">
        <v>Transition Services (Hospital/Nursing Facility/Other Institution - to Home/Community)</v>
      </c>
      <c r="D1331" s="15" t="str">
        <v>Individuals with disabilities from nursing homes and other institutions to home and community-based residences, with the requisite supports and services.</v>
      </c>
      <c r="E1331" s="15" t="str">
        <v>None</v>
      </c>
      <c r="F1331" s="15" t="str">
        <v>Free or sliding scale, referencing West Virginia Department of Human Services Income Maintenance Manual</v>
      </c>
      <c r="G1331" s="15" t="str">
        <v>Barbour, Braxton, Doddridge, Gilmer, Harrison, Lewis, Marion, Monongalia, Preston, Randolph, Taylor, Tucker, Upshur</v>
      </c>
      <c r="H1331" s="15" t="str">
        <v>*Required - Please Make a Selection*</v>
      </c>
      <c r="I1331" s="15" t="str">
        <v>http://liveabilitywv.org/core-services/transition-services/</v>
      </c>
      <c r="U1331" s="3"/>
    </row>
    <row r="1332" spans="1:21" ht="90" x14ac:dyDescent="0.25">
      <c r="A1332" s="15" t="str">
        <v>LiveAbility CIL (Previous Name: Northern WV CIL)</v>
      </c>
      <c r="B1332" s="15" t="str">
        <v>Transitions - Youth Transition Services</v>
      </c>
      <c r="C1332" s="15" t="str">
        <v>Youth Transition Services</v>
      </c>
      <c r="D1332" s="15" t="str">
        <v>Individuals with disabilities who are eligible for individualized education programs under Section 614(d) of the Individuals with Disabilities Education Act (20 U.S.C. 14149d)) and who have completed their secondary education or otherwise left school, to post secondary life.</v>
      </c>
      <c r="E1332" s="15" t="str">
        <v>None</v>
      </c>
      <c r="F1332" s="15" t="str">
        <v>Free or sliding scale, referencing West Virginia Department of Human Services Income Maintenance Manual</v>
      </c>
      <c r="G1332" s="15" t="str">
        <v>Barbour, Braxton, Doddridge, Gilmer, Harrison, Lewis, Marion, Monongalia, Preston, Randolph, Taylor, Tucker, Upshur</v>
      </c>
      <c r="H1332" s="15" t="str">
        <v>*Required - Please Make a Selection*</v>
      </c>
      <c r="I1332" s="15" t="str">
        <v>http://liveabilitywv.org/core-services/transition-services/</v>
      </c>
      <c r="U1332" s="3"/>
    </row>
    <row r="1333" spans="1:21" ht="390" x14ac:dyDescent="0.25">
      <c r="A1333" s="15" t="str">
        <v>LiveAbility CIL (Previous Name: Northern WV CIL)</v>
      </c>
      <c r="B1333" s="15" t="str">
        <v>Veteran Directed Care</v>
      </c>
      <c r="C1333" s="15" t="str">
        <v>Veteran Home and Community-Based Services, Assistive Technology/Home Modifications, Case Coordination/Management/Person-Centered Planning, Chore or Homemaker Services, Home Health Care, Personal Care</v>
      </c>
      <c r="D1333" s="15" t="str">
        <v>The target population of Veterans who are in most need of VDC meet one or more of the following clinical criteria:
 -Nursing home level of care 
-Three or more activities of daily living (ADL) dependencies;
 -Significant cognitive impairment that leads to ADL dependencies;
 -Meets some of the criteria of the target population, but clinically determined by the local VAMC to need services;
 -Receives hospice services and needs extra support; and
 -Two ADL dependencies and two or more of the following:
   · Three or more instrumental activities of daily living (IADL) dependencies;
   · Recent discharge from a nursing facility or nursing home discharge contingent on receipt of HCBS services;
   · 75 years old or greater;
   · Three or more hospitalizations or 12 or more outpatient clinic/emergency evaluations in past 12 months;
   · Diagnosis of clinical depression; and/or
   · Lives alone in the community.</v>
      </c>
      <c r="E1333" s="15" t="str">
        <v>None</v>
      </c>
      <c r="F1333" s="15" t="str">
        <v>None</v>
      </c>
      <c r="G1333" s="15" t="str">
        <v>Barbour, Braxton, Doddridge, Gilmer, Harrison, Lewis, Marion, Monongalia, Preston, Randolph, Taylor, Tucker, Upshur</v>
      </c>
      <c r="H1333" s="15" t="str">
        <v>*Required - Please Make a Selection*</v>
      </c>
      <c r="I1333" s="15" t="str">
        <v>http://liveabilitywv.org/; https://nwd.acl.gov/find-vdc-program.html</v>
      </c>
      <c r="U1333" s="3"/>
    </row>
    <row r="1334" spans="1:21" ht="60" x14ac:dyDescent="0.25">
      <c r="A1334" s="15" t="str">
        <v>LiveAbility CIL (Previous Name: Northern WV CIL)</v>
      </c>
      <c r="B1334" s="15" t="str">
        <v>West Virginia Assistive Technology System (WVATS)</v>
      </c>
      <c r="C1334" s="15" t="str">
        <v>Assistive Technology/Home Modifications</v>
      </c>
      <c r="D1334" s="15" t="str">
        <v>Individuals with disabilities</v>
      </c>
      <c r="E1334" s="15" t="str">
        <v>None</v>
      </c>
      <c r="F1334" s="15" t="str">
        <v>Free or sliding scale, referencing West Virginia Department of Human Services Income Maintenance Manual</v>
      </c>
      <c r="G1334" s="15" t="str">
        <v>Barbour, Braxton, Doddridge, Gilmer, Harrison, Lewis, Marion, Monongalia, Preston, Randolph, Taylor, Tucker, Upshur</v>
      </c>
      <c r="H1334" s="15" t="str">
        <v>*Required - Please Make a Selection*</v>
      </c>
      <c r="I1334" s="15" t="str">
        <v>http://liveabilitywv.org/programs/wvats/</v>
      </c>
      <c r="U1334" s="3"/>
    </row>
    <row r="1335" spans="1:21" ht="30" x14ac:dyDescent="0.25">
      <c r="A1335" s="15" t="str">
        <v>Mountain State CIL (MTSTCIL)</v>
      </c>
      <c r="B1335" s="15" t="str">
        <v>Advocacy</v>
      </c>
      <c r="C1335" s="15" t="str">
        <v>Advocacy</v>
      </c>
      <c r="D1335" s="15" t="str">
        <v>Individuals with disabilities</v>
      </c>
      <c r="E1335" s="15" t="str">
        <v>None</v>
      </c>
      <c r="F1335" s="15" t="str">
        <v>None</v>
      </c>
      <c r="G1335" s="15" t="str">
        <v>Cabell, Fayette, Lincoln, Raleigh, Wayne</v>
      </c>
      <c r="H1335" s="15" t="str">
        <v>*Required - Please Make a Selection*</v>
      </c>
      <c r="I1335" s="15" t="str">
        <v>https://mtstcil.org/services/advocacy/</v>
      </c>
      <c r="U1335" s="3"/>
    </row>
    <row r="1336" spans="1:21" ht="30" x14ac:dyDescent="0.25">
      <c r="A1336" s="15" t="str">
        <v>Mountain State CIL (MTSTCIL)</v>
      </c>
      <c r="B1336" s="15" t="str">
        <v>Advocacy in Action</v>
      </c>
      <c r="C1336" s="15" t="str">
        <v>Advocacy</v>
      </c>
      <c r="D1336" s="15" t="str">
        <v>Individuals with disabilities</v>
      </c>
      <c r="E1336" s="15" t="str">
        <v>None</v>
      </c>
      <c r="F1336" s="15" t="str">
        <v>None</v>
      </c>
      <c r="G1336" s="15" t="str">
        <v>Cabell, Fayette, Lincoln, Raleigh, Wayne</v>
      </c>
      <c r="H1336" s="15" t="str">
        <v>*Required - Please Make a Selection*</v>
      </c>
      <c r="I1336" s="15" t="str">
        <v>https://mtstcil.org/services/advocacy/</v>
      </c>
      <c r="U1336" s="3"/>
    </row>
    <row r="1337" spans="1:21" ht="30" x14ac:dyDescent="0.25">
      <c r="A1337" s="15" t="str">
        <v>Mountain State CIL (MTSTCIL)</v>
      </c>
      <c r="B1337" s="15" t="str">
        <v>Community Living Services Program (CLSP)</v>
      </c>
      <c r="C1337" s="15" t="str">
        <v>Assistive Technology/Home Modifications, Accessibility Support</v>
      </c>
      <c r="D1337" s="15" t="str">
        <v>Individuals with disabilities who are at risk of entering institutions</v>
      </c>
      <c r="E1337" s="15" t="str">
        <v>None</v>
      </c>
      <c r="F1337" s="15" t="str">
        <v>None</v>
      </c>
      <c r="G1337" s="15" t="str">
        <v>Brooke, Cabell, Fayette, Hancock, Lincoln, Logan, Marshall, Mason, McDowell, Mercer, Mingo, Monroe, Ohio, Raleigh, Summers, Tyler, Wayne, Wetzel, Wyoming</v>
      </c>
      <c r="H1337" s="15" t="str">
        <v>*Required - Please Make a Selection*</v>
      </c>
      <c r="I1337" s="15" t="str">
        <v>https://mtstcil.org/services/community-living-services-program/</v>
      </c>
      <c r="U1337" s="3"/>
    </row>
    <row r="1338" spans="1:21" ht="45" x14ac:dyDescent="0.25">
      <c r="A1338" s="15" t="str">
        <v>Mountain State CIL (MTSTCIL)</v>
      </c>
      <c r="B1338" s="15" t="str">
        <v>Employment Services - Community Based Assessment</v>
      </c>
      <c r="C1338" s="15" t="str">
        <v>Employment Support</v>
      </c>
      <c r="D1338" s="15" t="str">
        <v>Individuals with disabilities</v>
      </c>
      <c r="E1338" s="15" t="str">
        <v>None</v>
      </c>
      <c r="F1338" s="15" t="str">
        <v>None</v>
      </c>
      <c r="G1338" s="15" t="str">
        <v>Cabell, Fayette, Lincoln, Raleigh, Wayne</v>
      </c>
      <c r="H1338" s="15" t="str">
        <v>*Required - Please Make a Selection*</v>
      </c>
      <c r="I1338" s="15" t="str">
        <v>https://mtstcil.org/services/employment-services/</v>
      </c>
      <c r="U1338" s="3"/>
    </row>
    <row r="1339" spans="1:21" ht="30" x14ac:dyDescent="0.25">
      <c r="A1339" s="15" t="str">
        <v>Mountain State CIL (MTSTCIL)</v>
      </c>
      <c r="B1339" s="15" t="str">
        <v>Employment Services - Direct Placement</v>
      </c>
      <c r="C1339" s="15" t="str">
        <v>Employment Support</v>
      </c>
      <c r="D1339" s="15" t="str">
        <v>Individuals with disabilities</v>
      </c>
      <c r="E1339" s="15" t="str">
        <v>None</v>
      </c>
      <c r="F1339" s="15" t="str">
        <v>None</v>
      </c>
      <c r="G1339" s="15" t="str">
        <v>Cabell, Fayette, Lincoln, Raleigh, Wayne</v>
      </c>
      <c r="H1339" s="15" t="str">
        <v>*Required - Please Make a Selection*</v>
      </c>
      <c r="I1339" s="15" t="str">
        <v>https://mtstcil.org/services/employment-services/</v>
      </c>
      <c r="U1339" s="3"/>
    </row>
    <row r="1340" spans="1:21" ht="60" x14ac:dyDescent="0.25">
      <c r="A1340" s="15" t="str">
        <v>Mountain State CIL (MTSTCIL)</v>
      </c>
      <c r="B1340" s="15" t="str">
        <v>Employment Services - Employment Readiness and Basic Life Skills Training</v>
      </c>
      <c r="C1340" s="15" t="str">
        <v>Employment Support</v>
      </c>
      <c r="D1340" s="15" t="str">
        <v>Individuals with disabilities</v>
      </c>
      <c r="E1340" s="15" t="str">
        <v>None</v>
      </c>
      <c r="F1340" s="15" t="str">
        <v>None</v>
      </c>
      <c r="G1340" s="15" t="str">
        <v>Cabell, Fayette, Lincoln, Raleigh, Wayne</v>
      </c>
      <c r="H1340" s="15" t="str">
        <v>*Required - Please Make a Selection*</v>
      </c>
      <c r="I1340" s="15" t="str">
        <v>https://mtstcil.org/services/employment-services/</v>
      </c>
      <c r="U1340" s="3"/>
    </row>
    <row r="1341" spans="1:21" ht="60" x14ac:dyDescent="0.25">
      <c r="A1341" s="15" t="str">
        <v>Mountain State CIL (MTSTCIL)</v>
      </c>
      <c r="B1341" s="15" t="str">
        <v>Employment Services - School to Work Transition Services (Pre-ETS)</v>
      </c>
      <c r="C1341" s="15" t="str">
        <v>Employment Support</v>
      </c>
      <c r="D1341" s="15" t="str">
        <v>Individuals with disabilities</v>
      </c>
      <c r="E1341" s="15" t="str">
        <v>None</v>
      </c>
      <c r="F1341" s="15" t="str">
        <v>None</v>
      </c>
      <c r="G1341" s="15" t="str">
        <v>Cabell, Fayette, Lincoln, Raleigh, Wayne</v>
      </c>
      <c r="H1341" s="15" t="str">
        <v>*Required - Please Make a Selection*</v>
      </c>
      <c r="I1341" s="15" t="str">
        <v>https://mtstcil.org/services/employment-services/</v>
      </c>
      <c r="U1341" s="3"/>
    </row>
    <row r="1342" spans="1:21" ht="60" x14ac:dyDescent="0.25">
      <c r="A1342" s="15" t="str">
        <v>Mountain State CIL (MTSTCIL)</v>
      </c>
      <c r="B1342" s="15" t="str">
        <v>Employment Services - Supported Employment and Extended Supported Employment Services</v>
      </c>
      <c r="C1342" s="15" t="str">
        <v>Employment Support</v>
      </c>
      <c r="D1342" s="15" t="str">
        <v>Most disabled individuals who are referred to the Foundation for Independent Living from the West Virginia Division of Rehabilitation Services.</v>
      </c>
      <c r="E1342" s="15" t="str">
        <v>None</v>
      </c>
      <c r="F1342" s="15" t="str">
        <v>None</v>
      </c>
      <c r="G1342" s="15" t="str">
        <v>Cabell, Fayette, Lincoln, Raleigh, Wayne</v>
      </c>
      <c r="H1342" s="15" t="str">
        <v>*Required - Please Make a Selection*</v>
      </c>
      <c r="I1342" s="15" t="str">
        <v>https://mtstcil.org/services/employment-services/</v>
      </c>
      <c r="U1342" s="3"/>
    </row>
    <row r="1343" spans="1:21" ht="45" x14ac:dyDescent="0.25">
      <c r="A1343" s="15" t="str">
        <v>Mountain State CIL (MTSTCIL)</v>
      </c>
      <c r="B1343" s="15" t="str">
        <v>Employment Services - Work Adjustment Training</v>
      </c>
      <c r="C1343" s="15" t="str">
        <v>Employment Support</v>
      </c>
      <c r="D1343" s="15" t="str">
        <v>Individuals with disabilities</v>
      </c>
      <c r="E1343" s="15" t="str">
        <v>None</v>
      </c>
      <c r="F1343" s="15" t="str">
        <v>None</v>
      </c>
      <c r="G1343" s="15" t="str">
        <v>Cabell, Fayette, Lincoln, Raleigh, Wayne</v>
      </c>
      <c r="H1343" s="15" t="str">
        <v>*Required - Please Make a Selection*</v>
      </c>
      <c r="I1343" s="15" t="str">
        <v>https://mtstcil.org/services/employment-services/</v>
      </c>
      <c r="U1343" s="3"/>
    </row>
    <row r="1344" spans="1:21" ht="45" x14ac:dyDescent="0.25">
      <c r="A1344" s="15" t="str">
        <v>Mountain State CIL (MTSTCIL)</v>
      </c>
      <c r="B1344" s="15" t="str">
        <v>Employment Services - Work-Based Learning Experience</v>
      </c>
      <c r="C1344" s="15" t="str">
        <v>Employment Support</v>
      </c>
      <c r="D1344" s="15" t="str">
        <v>Individuals with disabilities</v>
      </c>
      <c r="E1344" s="15" t="str">
        <v>None</v>
      </c>
      <c r="F1344" s="15" t="str">
        <v>None</v>
      </c>
      <c r="G1344" s="15" t="str">
        <v>Cabell, Fayette, Lincoln, Raleigh, Wayne</v>
      </c>
      <c r="H1344" s="15" t="str">
        <v>*Required - Please Make a Selection*</v>
      </c>
      <c r="I1344" s="15" t="str">
        <v>https://mtstcil.org/services/employment-services/</v>
      </c>
      <c r="U1344" s="3"/>
    </row>
    <row r="1345" spans="1:21" ht="30" x14ac:dyDescent="0.25">
      <c r="A1345" s="15" t="str">
        <v>Mountain State CIL (MTSTCIL)</v>
      </c>
      <c r="B1345" s="15" t="str">
        <v>Housing Services (Part of Skills Training)</v>
      </c>
      <c r="C1345" s="15" t="str">
        <v>Housing Related Services/Education</v>
      </c>
      <c r="D1345" s="15" t="str">
        <v>Individuals with disabilities</v>
      </c>
      <c r="E1345" s="15" t="str">
        <v>None</v>
      </c>
      <c r="F1345" s="15" t="str">
        <v>None</v>
      </c>
      <c r="G1345" s="15" t="str">
        <v>Cabell, Fayette, Lincoln, Raleigh, Wayne</v>
      </c>
      <c r="H1345" s="15" t="str">
        <v>*Required - Please Make a Selection*</v>
      </c>
      <c r="I1345" s="15" t="str">
        <v>https://mtstcil.org/services/housing/</v>
      </c>
      <c r="U1345" s="3"/>
    </row>
    <row r="1346" spans="1:21" ht="30" x14ac:dyDescent="0.25">
      <c r="A1346" s="15" t="str">
        <v>Mountain State CIL (MTSTCIL)</v>
      </c>
      <c r="B1346" s="15" t="str">
        <v>Information and Referral Services</v>
      </c>
      <c r="C1346" s="15" t="str">
        <v>Information/Referral</v>
      </c>
      <c r="D1346" s="15" t="str">
        <v>Individuals with disabilities</v>
      </c>
      <c r="E1346" s="15" t="str">
        <v>None</v>
      </c>
      <c r="F1346" s="15" t="str">
        <v>None</v>
      </c>
      <c r="G1346" s="15" t="str">
        <v>Cabell, Fayette, Lincoln, Raleigh, Wayne</v>
      </c>
      <c r="H1346" s="15" t="str">
        <v>*Required - Please Make a Selection*</v>
      </c>
      <c r="I1346" s="15" t="str">
        <v>https://mtstcil.org/services/information-referral/</v>
      </c>
      <c r="U1346" s="3"/>
    </row>
    <row r="1347" spans="1:21" ht="30" x14ac:dyDescent="0.25">
      <c r="A1347" s="15" t="str">
        <v>Mountain State CIL (MTSTCIL)</v>
      </c>
      <c r="B1347" s="15" t="str">
        <v>Peer Support</v>
      </c>
      <c r="C1347" s="15" t="str">
        <v>Peer Support</v>
      </c>
      <c r="D1347" s="15" t="str">
        <v>Individuals with disabilities</v>
      </c>
      <c r="E1347" s="15" t="str">
        <v>None</v>
      </c>
      <c r="F1347" s="15" t="str">
        <v>None</v>
      </c>
      <c r="G1347" s="15" t="str">
        <v>Cabell, Fayette, Lincoln, Raleigh, Wayne</v>
      </c>
      <c r="H1347" s="15" t="str">
        <v>*Required - Please Make a Selection*</v>
      </c>
      <c r="I1347" s="15" t="str">
        <v>https://mtstcil.org/services/peer-support/</v>
      </c>
      <c r="U1347" s="3"/>
    </row>
    <row r="1348" spans="1:21" ht="30" x14ac:dyDescent="0.25">
      <c r="A1348" s="15" t="str">
        <v>Mountain State CIL (MTSTCIL)</v>
      </c>
      <c r="B1348" s="15" t="str">
        <v>Skills Training</v>
      </c>
      <c r="C1348" s="15" t="str">
        <v>Training/Education</v>
      </c>
      <c r="D1348" s="15" t="str">
        <v>Individuals with disabilities</v>
      </c>
      <c r="E1348" s="15" t="str">
        <v>None</v>
      </c>
      <c r="F1348" s="15" t="str">
        <v>None</v>
      </c>
      <c r="G1348" s="15" t="str">
        <v>Cabell, Fayette, Lincoln, Raleigh, Wayne</v>
      </c>
      <c r="H1348" s="15" t="str">
        <v>*Required - Please Make a Selection*</v>
      </c>
      <c r="I1348" s="15" t="str">
        <v>https://mtstcil.org/services/skills-training/</v>
      </c>
      <c r="U1348" s="3"/>
    </row>
    <row r="1349" spans="1:21" ht="30" x14ac:dyDescent="0.25">
      <c r="A1349" s="15" t="str">
        <v>Mountain State CIL (MTSTCIL)</v>
      </c>
      <c r="B1349" s="15" t="str">
        <v>Transitions - Moving to the Community</v>
      </c>
      <c r="C1349" s="15" t="str">
        <v>Transition Services (Hospital/Nursing Facility/Other Institution - to Home/Community)</v>
      </c>
      <c r="D1349" s="15" t="str">
        <v>Individuals with disabilities</v>
      </c>
      <c r="E1349" s="15" t="str">
        <v>None</v>
      </c>
      <c r="F1349" s="15" t="str">
        <v>None</v>
      </c>
      <c r="G1349" s="15" t="str">
        <v>Cabell, Fayette, Lincoln, Raleigh, Wayne</v>
      </c>
      <c r="H1349" s="15" t="str">
        <v>*Required - Please Make a Selection*</v>
      </c>
      <c r="I1349" s="15" t="str">
        <v>https://mtstcil.org/services/transitioning/</v>
      </c>
      <c r="U1349" s="3"/>
    </row>
    <row r="1350" spans="1:21" ht="30" x14ac:dyDescent="0.25">
      <c r="A1350" s="15" t="str">
        <v>Mountain State CIL (MTSTCIL)</v>
      </c>
      <c r="B1350" s="15" t="str">
        <v>Transitions - Preventing Institutionalization</v>
      </c>
      <c r="C1350" s="15" t="str">
        <v>Transition Services (Hospital/Nursing Facility/Other Institution - to Home/Community)</v>
      </c>
      <c r="D1350" s="15" t="str">
        <v>Individuals with disabilities who are at risk of entering institutions</v>
      </c>
      <c r="E1350" s="15" t="str">
        <v>None</v>
      </c>
      <c r="F1350" s="15" t="str">
        <v>None</v>
      </c>
      <c r="G1350" s="15" t="str">
        <v>Cabell, Fayette, Lincoln, Raleigh, Wayne</v>
      </c>
      <c r="H1350" s="15" t="str">
        <v>*Required - Please Make a Selection*</v>
      </c>
      <c r="I1350" s="15" t="str">
        <v>https://mtstcil.org/services/transitioning/</v>
      </c>
      <c r="U1350" s="3"/>
    </row>
    <row r="1351" spans="1:21" ht="30" x14ac:dyDescent="0.25">
      <c r="A1351" s="15" t="str">
        <v>Mountain State CIL (MTSTCIL)</v>
      </c>
      <c r="B1351" s="15" t="str">
        <v>Transitions - Youth Transition Services</v>
      </c>
      <c r="C1351" s="15" t="str">
        <v>Youth Transition Services</v>
      </c>
      <c r="D1351" s="15" t="str">
        <v>Individuals with disabilities</v>
      </c>
      <c r="E1351" s="15" t="str">
        <v>None</v>
      </c>
      <c r="F1351" s="15" t="str">
        <v>None</v>
      </c>
      <c r="G1351" s="15" t="str">
        <v>Cabell, Fayette, Lincoln, Raleigh, Wayne</v>
      </c>
      <c r="H1351" s="15" t="str">
        <v>*Required - Please Make a Selection*</v>
      </c>
      <c r="I1351" s="15" t="str">
        <v>https://mtstcil.org/services/transitioning/</v>
      </c>
      <c r="U1351" s="3"/>
    </row>
    <row r="1352" spans="1:21" ht="180" x14ac:dyDescent="0.25">
      <c r="A1352" s="15" t="str">
        <v>WV Office of Inspector General, Olmstead Office</v>
      </c>
      <c r="B1352" s="15" t="str">
        <v>Transition and Diversion Program</v>
      </c>
      <c r="C1352" s="15" t="str">
        <v>Transition Services (Hospital/Nursing Facility/Other Institution - to Home/Community), Financial or Tax Support, Assistive Technology/Home Modifications</v>
      </c>
      <c r="D1352" s="15" t="str">
        <v>Individuals in the community whose mental or physical health has deteriorated resulting in a new need to support self-care that cannot be met without the requested support from the Olmstead Transition and Diversion Program and facility placement is likely within three months are at imminent risk of institutionalization. 
People who reside in an institutional setting, such as nursing homes, intermediate care facilities, state psychiatric facilities, rehabilitation facilities, acute care hospitals, or assisted living residences accepting state supplemental funding.</v>
      </c>
      <c r="E1352" s="15" t="str">
        <v>None</v>
      </c>
      <c r="F1352" s="15" t="str">
        <v>None</v>
      </c>
      <c r="G135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2" s="15" t="str">
        <v>*Required - Please Make a Selection*</v>
      </c>
      <c r="I1352" s="15" t="str">
        <v>https://oig.wv.gov/olmstead-office</v>
      </c>
      <c r="U1352" s="3"/>
    </row>
    <row r="1353" spans="1:21" ht="90" x14ac:dyDescent="0.25">
      <c r="A1353" s="15" t="str">
        <v xml:space="preserve">U.S. Department of Veterans Affairs </v>
      </c>
      <c r="B1353" s="15" t="str">
        <v>Aid and Attendance Benefit</v>
      </c>
      <c r="C1353" s="15" t="str">
        <v>Personal Care</v>
      </c>
      <c r="D1353" s="15" t="str">
        <v>Need help performing ADLs or spend a lot of time in bed because of an injury or illness or in a nursing home</v>
      </c>
      <c r="E1353" s="15" t="str">
        <v>The VA sets pension payment amounts on the difference between a survivor’s countable income and the Maximum Annual Pension Rate set by Congress.</v>
      </c>
      <c r="F1353" s="15" t="str">
        <v>None</v>
      </c>
      <c r="G135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3" s="15" t="str">
        <v>*Required - Please Make a Selection*</v>
      </c>
      <c r="I1353" s="15" t="str">
        <v>https://www.va.gov/pension/aid-attendance-housebound/</v>
      </c>
      <c r="U1353" s="3"/>
    </row>
    <row r="1354" spans="1:21" ht="90" x14ac:dyDescent="0.25">
      <c r="A1354" s="15" t="str">
        <v xml:space="preserve">U.S. Department of Veterans Affairs </v>
      </c>
      <c r="B1354" s="15" t="str">
        <v>Blind Rehabilitation Service</v>
      </c>
      <c r="C1354" s="15" t="str">
        <v>Case Coordination/Management/Person-Centered Planning, Assessment, Training/Education</v>
      </c>
      <c r="D1354" s="15" t="str">
        <v>Vision loss or visual impairment  that cannot be corrected with regular eyeglasses; Have difficulty with one or more tasks; Received a designation of excess disability (impact on functional abilities). Eligible for VA health benefits.</v>
      </c>
      <c r="E1354" s="15" t="str">
        <v>None</v>
      </c>
      <c r="F1354" s="15" t="str">
        <v>None</v>
      </c>
      <c r="G135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4" s="15" t="str">
        <v>*Required - Please Make a Selection*</v>
      </c>
      <c r="I1354" s="15" t="str">
        <v>https://www.rehab.va.gov/blindrehab/</v>
      </c>
      <c r="U1354" s="3"/>
    </row>
    <row r="1355" spans="1:21" ht="90" x14ac:dyDescent="0.25">
      <c r="A1355" s="15" t="str">
        <v xml:space="preserve">U.S. Department of Veterans Affairs </v>
      </c>
      <c r="B1355" s="15" t="str">
        <v>Community Care</v>
      </c>
      <c r="C1355" s="15" t="str">
        <v>Veteran Home and Community-Based Services</v>
      </c>
      <c r="D1355" s="15" t="str">
        <v>None</v>
      </c>
      <c r="E1355" s="15" t="str">
        <v>Varies</v>
      </c>
      <c r="F1355" s="15" t="str">
        <v>None</v>
      </c>
      <c r="G135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5" s="15" t="str">
        <v>*Required - Please Make a Selection*</v>
      </c>
      <c r="I1355" s="15" t="str">
        <v>https://www.va.gov/COMMUNITYCARE/docs/pubfiles/factsheets/VA-FS_CC-Eligibility.pdf</v>
      </c>
      <c r="U1355" s="3"/>
    </row>
    <row r="1356" spans="1:21" ht="90" x14ac:dyDescent="0.25">
      <c r="A1356" s="15" t="str">
        <v xml:space="preserve">U.S. Department of Veterans Affairs </v>
      </c>
      <c r="B1356" s="15" t="str">
        <v>Compassionate Contact Corps</v>
      </c>
      <c r="C1356" s="15" t="str">
        <v>Peer Support</v>
      </c>
      <c r="D1356" s="15" t="str">
        <v>None</v>
      </c>
      <c r="E1356" s="15" t="str">
        <v>None</v>
      </c>
      <c r="F1356" s="15" t="str">
        <v>None</v>
      </c>
      <c r="G135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6" s="15" t="str">
        <v>*Required - Please Make a Selection*</v>
      </c>
      <c r="I1356" s="15" t="str">
        <v>https://www.volunteer.va.gov/ccc.asp#four</v>
      </c>
      <c r="U1356" s="3"/>
    </row>
    <row r="1357" spans="1:21" ht="270" x14ac:dyDescent="0.25">
      <c r="A1357" s="15" t="str">
        <v xml:space="preserve">U.S. Department of Veterans Affairs </v>
      </c>
      <c r="B1357" s="15" t="str">
        <v xml:space="preserve">Disability Compensation </v>
      </c>
      <c r="C1357" s="15" t="str">
        <v>Financial or Tax Support</v>
      </c>
      <c r="D1357" s="15" t="str">
        <v>Have a current illness or injury (known as a condition) that affects your mind or body; And at least one of these must be true:
You got sick or injured while serving in the military—and can link this condition to your illness or injury (called an in-service disability claim), or
You had an illness or injury before you joined the military—and serving made it worse (called a pre-service disability claim), or
You have a disability related to your active-duty service that didn’t appear until after you ended your service (called a post-service disability claim)
For some conditions, we automatically assume (or “presume”) that your service caused your condition. We call these presumptive conditions. If you have a presumptive condition, you don’t need to prove that your service caused the condition. You only need to meet the service requirements for the presumption.</v>
      </c>
      <c r="E1357" s="15" t="str">
        <v>None</v>
      </c>
      <c r="F1357" s="15" t="str">
        <v>None</v>
      </c>
      <c r="G135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7" s="15" t="str">
        <v>*Required - Please Make a Selection*</v>
      </c>
      <c r="I1357" s="15" t="str">
        <v>https://www.va.gov/disability/eligibility/</v>
      </c>
      <c r="U1357" s="3"/>
    </row>
    <row r="1358" spans="1:21" ht="90" x14ac:dyDescent="0.25">
      <c r="A1358" s="15" t="str">
        <v xml:space="preserve">U.S. Department of Veterans Affairs </v>
      </c>
      <c r="B1358" s="15" t="str">
        <v>Domiciliary Care for Homeless Veterans (DCHV) Program</v>
      </c>
      <c r="C1358" s="15" t="str">
        <v>Housing Related Services/Education</v>
      </c>
      <c r="D1358" s="15" t="str">
        <v>None</v>
      </c>
      <c r="E1358" s="15" t="str">
        <v>None</v>
      </c>
      <c r="F1358" s="15" t="str">
        <v>None</v>
      </c>
      <c r="G135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8" s="15" t="str">
        <v>*Required - Please Make a Selection*</v>
      </c>
      <c r="I1358" s="15" t="str">
        <v>https://www.va.gov/homeless/for_homeless_veterans.asp</v>
      </c>
      <c r="U1358" s="3"/>
    </row>
    <row r="1359" spans="1:21" ht="90" x14ac:dyDescent="0.25">
      <c r="A1359" s="15" t="str">
        <v xml:space="preserve">U.S. Department of Veterans Affairs </v>
      </c>
      <c r="B1359" s="15" t="str">
        <v xml:space="preserve">Home and Community Based Services </v>
      </c>
      <c r="C1359" s="15" t="str">
        <v>Hospice/Palliative Care</v>
      </c>
      <c r="D1359" s="15" t="str">
        <v>Terminal condition, with less than 6 months to live, and is no longer seeking treatment other than palliative care.</v>
      </c>
      <c r="E1359" s="15" t="str">
        <v>None</v>
      </c>
      <c r="F1359" s="15" t="str">
        <v>None</v>
      </c>
      <c r="G135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59" s="15" t="str">
        <v>*Required - Please Make a Selection*</v>
      </c>
      <c r="I1359" s="15" t="str">
        <v>https://www.va.gov/GERIATRICS/pages/Home_and_Community_Based_Services.asp?utm_source=geriatrics_left_menu</v>
      </c>
      <c r="U1359" s="3"/>
    </row>
    <row r="1360" spans="1:21" ht="90" x14ac:dyDescent="0.25">
      <c r="A1360" s="15" t="str">
        <v xml:space="preserve">U.S. Department of Veterans Affairs </v>
      </c>
      <c r="B1360" s="15" t="str">
        <v xml:space="preserve">Home and Community Based Services </v>
      </c>
      <c r="C1360" s="15" t="str">
        <v>Hospice/Palliative Care</v>
      </c>
      <c r="D1360" s="15" t="str">
        <v>Meet clinical need for the service</v>
      </c>
      <c r="E1360" s="15" t="str">
        <v>Copays may be charged for Palliative Care.</v>
      </c>
      <c r="F1360" s="15" t="str">
        <v>None</v>
      </c>
      <c r="G136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0" s="15" t="str">
        <v>*Required - Please Make a Selection*</v>
      </c>
      <c r="I1360" s="15" t="str">
        <v>https://www.va.gov/GERIATRICS/pages/Home_and_Community_Based_Services.asp?utm_source=geriatrics_left_menu</v>
      </c>
      <c r="U1360" s="3"/>
    </row>
    <row r="1361" spans="1:21" ht="90" x14ac:dyDescent="0.25">
      <c r="A1361" s="15" t="str">
        <v xml:space="preserve">U.S. Department of Veterans Affairs </v>
      </c>
      <c r="B1361" s="15" t="str">
        <v xml:space="preserve">Home and Community Based Services </v>
      </c>
      <c r="C1361" s="15" t="str">
        <v>Home Health Care</v>
      </c>
      <c r="D1361" s="15" t="str">
        <v>The program is for Veterans who need help with activities of daily living. Examples include help with bathing, dressing, or fixing meals. This program is also for Veterans who are isolated, or their caregiver is experiencing burden.</v>
      </c>
      <c r="E1361" s="15" t="str">
        <v>A copay may be charged based on your VA service-connected disability status.</v>
      </c>
      <c r="F1361" s="15" t="str">
        <v>None</v>
      </c>
      <c r="G136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1" s="15" t="str">
        <v>*Required - Please Make a Selection*</v>
      </c>
      <c r="I1361" s="15" t="str">
        <v>https://www.va.gov/GERIATRICS/pages/Home_and_Community_Based_Services.asp?utm_source=geriatrics_left_menu</v>
      </c>
      <c r="U1361" s="3"/>
    </row>
    <row r="1362" spans="1:21" ht="105" x14ac:dyDescent="0.25">
      <c r="A1362" s="15" t="str">
        <v xml:space="preserve">U.S. Department of Veterans Affairs </v>
      </c>
      <c r="B1362" s="15" t="str">
        <v xml:space="preserve">Home and Community Based Services </v>
      </c>
      <c r="C1362" s="15" t="str">
        <v>Adult Day Care</v>
      </c>
      <c r="D1362" s="15" t="str">
        <v>The program is for Veterans who need help with activities of daily living. Examples include help with bathing, dressing, or fixing meals. This program is also for Veterans who are isolated or their caregiver is experiencing burden. Adult Day Health Care can be used in combination with other Home and Community Based Services.</v>
      </c>
      <c r="E1362" s="15" t="str">
        <v>A copay may be charged based on your VA service-connected disability status.</v>
      </c>
      <c r="F1362" s="15" t="str">
        <v>None</v>
      </c>
      <c r="G136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2" s="15" t="str">
        <v>*Required - Please Make a Selection*</v>
      </c>
      <c r="I1362" s="15" t="str">
        <v>https://www.va.gov/GERIATRICS/pages/Home_and_Community_Based_Services.asp?utm_source=geriatrics_left_menu</v>
      </c>
      <c r="U1362" s="3"/>
    </row>
    <row r="1363" spans="1:21" ht="90" x14ac:dyDescent="0.25">
      <c r="A1363" s="15" t="str">
        <v xml:space="preserve">U.S. Department of Veterans Affairs </v>
      </c>
      <c r="B1363" s="15" t="str">
        <v xml:space="preserve">Home and Community Based Services </v>
      </c>
      <c r="C1363" s="15" t="str">
        <v>Home Health Care</v>
      </c>
      <c r="D1363" s="15" t="str">
        <v>Eligible for community care and meet the clinical criteria for the service</v>
      </c>
      <c r="E1363" s="15" t="str">
        <v>A copay may be charged based on your VA service-connected disability status</v>
      </c>
      <c r="F1363" s="15" t="str">
        <v>None</v>
      </c>
      <c r="G136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3" s="15" t="str">
        <v>*Required - Please Make a Selection*</v>
      </c>
      <c r="I1363" s="15" t="str">
        <v>https://www.va.gov/GERIATRICS/pages/Home_and_Community_Based_Services.asp?utm_source=geriatrics_left_menu</v>
      </c>
      <c r="U1363" s="3"/>
    </row>
    <row r="1364" spans="1:21" ht="90" x14ac:dyDescent="0.25">
      <c r="A1364" s="15" t="str">
        <v xml:space="preserve">U.S. Department of Veterans Affairs </v>
      </c>
      <c r="B1364" s="15" t="str">
        <v xml:space="preserve">Home and Community Based Services </v>
      </c>
      <c r="C1364" s="15" t="str">
        <v>Home Health Care</v>
      </c>
      <c r="D1364" s="15" t="str">
        <v>Meet clinical need for the service</v>
      </c>
      <c r="E1364" s="15" t="str">
        <v>A copay for Home Based Primary Care may be charged based on your VA service-connected disability status and financial information. You may have a basic copay each time a VA staff team member comes to your home for a medical visit (the same as if you went to a VA clinic).</v>
      </c>
      <c r="F1364" s="15" t="str">
        <v>None</v>
      </c>
      <c r="G136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4" s="15" t="str">
        <v>*Required - Please Make a Selection*</v>
      </c>
      <c r="I1364" s="15" t="str">
        <v>https://www.va.gov/GERIATRICS/pages/Home_and_Community_Based_Services.asp?utm_source=geriatrics_left_menu</v>
      </c>
      <c r="U1364" s="3"/>
    </row>
    <row r="1365" spans="1:21" ht="90" x14ac:dyDescent="0.25">
      <c r="A1365" s="15" t="str">
        <v xml:space="preserve">U.S. Department of Veterans Affairs </v>
      </c>
      <c r="B1365" s="15" t="str">
        <v>Housebound Benefit</v>
      </c>
      <c r="C1365" s="15" t="str">
        <v>Personal Care</v>
      </c>
      <c r="D1365" s="15" t="str">
        <v xml:space="preserve">Permanent disability that causes the veteran to spend most of their time in the home </v>
      </c>
      <c r="E1365" s="15" t="str">
        <v>The VA sets pension payment amounts on the difference between a survivor’s countable income and the Maximum Annual Pension Rate set by Congress.</v>
      </c>
      <c r="F1365" s="15" t="str">
        <v>None</v>
      </c>
      <c r="G136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5" s="15" t="str">
        <v>*Required - Please Make a Selection*</v>
      </c>
      <c r="I1365" s="15" t="str">
        <v>https://www.va.gov/pension/aid-attendance-housebound/</v>
      </c>
      <c r="U1365" s="3"/>
    </row>
    <row r="1366" spans="1:21" ht="90" x14ac:dyDescent="0.25">
      <c r="A1366" s="15" t="str">
        <v xml:space="preserve">U.S. Department of Veterans Affairs </v>
      </c>
      <c r="B1366" s="15" t="str">
        <v>Residential Care</v>
      </c>
      <c r="C1366" s="15" t="str">
        <v>Veteran Residential Care</v>
      </c>
      <c r="D1366" s="15" t="str">
        <v>Veterans who have no support person who can provide monitoring, supervision or help with activities of daily living</v>
      </c>
      <c r="E1366" s="15" t="str">
        <v>Veterans pay for their rent from VA compensation, VA pension, Social Security or other retirement or income sources.</v>
      </c>
      <c r="F1366" s="15" t="str">
        <v>None</v>
      </c>
      <c r="G136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6" s="15" t="str">
        <v>*Required - Please Make a Selection*</v>
      </c>
      <c r="I1366" s="15" t="str">
        <v>https://www.va.gov/GERIATRICS/pages/Nursing_Home_and_Residential_Services.asp</v>
      </c>
      <c r="U1366" s="3"/>
    </row>
    <row r="1367" spans="1:21" ht="90" x14ac:dyDescent="0.25">
      <c r="A1367" s="15" t="str">
        <v xml:space="preserve">U.S. Department of Veterans Affairs </v>
      </c>
      <c r="B1367" s="15" t="str">
        <v>Social Work Program</v>
      </c>
      <c r="C1367" s="15" t="str">
        <v>Case Coordination/Management/Person-Centered Planning</v>
      </c>
      <c r="D1367" s="15" t="str">
        <v>None</v>
      </c>
      <c r="E1367" s="15" t="str">
        <v>None</v>
      </c>
      <c r="F1367" s="15" t="str">
        <v>None</v>
      </c>
      <c r="G136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7" s="15" t="str">
        <v>*Required - Please Make a Selection*</v>
      </c>
      <c r="I1367" s="15" t="str">
        <v>https://www.socialwork.va.gov/about.asp</v>
      </c>
      <c r="U1367" s="3"/>
    </row>
    <row r="1368" spans="1:21" ht="90" x14ac:dyDescent="0.25">
      <c r="A1368" s="15" t="str">
        <v xml:space="preserve">U.S. Department of Veterans Affairs </v>
      </c>
      <c r="B1368" s="15" t="str">
        <v>Special Home Adaptation (SHA) Grant</v>
      </c>
      <c r="C1368" s="15" t="str">
        <v>Housing Related Services/Education</v>
      </c>
      <c r="D1368" s="15" t="str">
        <v>Must have a qualifying service-connected disability: The loss or loss of use of both hands
Certain severe burns
Certain respiratory or breathing injuries</v>
      </c>
      <c r="E1368" s="15" t="str">
        <v>Veteran or a family member must own or will own the home</v>
      </c>
      <c r="F1368" s="15" t="str">
        <v>None</v>
      </c>
      <c r="G136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8" s="15" t="str">
        <v>*Required - Please Make a Selection*</v>
      </c>
      <c r="I1368" s="15" t="str">
        <v>https://www.va.gov/housing-assistance/disability-housing-grants/</v>
      </c>
      <c r="U1368" s="3"/>
    </row>
    <row r="1369" spans="1:21" ht="180" x14ac:dyDescent="0.25">
      <c r="A1369" s="15" t="str">
        <v xml:space="preserve">U.S. Department of Veterans Affairs </v>
      </c>
      <c r="B1369" s="15" t="str">
        <v>Specially Adapted Housing (SAH) Grant</v>
      </c>
      <c r="C1369" s="15" t="str">
        <v>Housing Related Services/Education</v>
      </c>
      <c r="D1369" s="15" t="str">
        <v>Must have a qualifying service-connected disability: The loss, or loss of use, of more than one limb.
The loss, or loss of use, of a lower leg along with the residuals (lasting effects) of an organic (natural) disease or injury.
Blindness in both eyes (with 20/200 visual acuity or less).
Certain severe burns.
The loss, or loss of use, of one lower extremity (foot or leg) after September 11, 2001, which makes it so you can’t balance or walk without the help of braces, crutches, canes, or a wheelchair</v>
      </c>
      <c r="E1369" s="15" t="str">
        <v>Veteran must own or will own the home.</v>
      </c>
      <c r="F1369" s="15" t="str">
        <v>None</v>
      </c>
      <c r="G136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69" s="15" t="str">
        <v>*Required - Please Make a Selection*</v>
      </c>
      <c r="I1369" s="15" t="str">
        <v>https://www.va.gov/housing-assistance/disability-housing-grants/</v>
      </c>
      <c r="U1369" s="3"/>
    </row>
    <row r="1370" spans="1:21" ht="90" x14ac:dyDescent="0.25">
      <c r="A1370" s="15" t="str">
        <v xml:space="preserve">U.S. Department of Veterans Affairs </v>
      </c>
      <c r="B1370" s="15" t="str">
        <v>Temporary Residence Adaptation (TRA) Grant</v>
      </c>
      <c r="C1370" s="15" t="str">
        <v>Housing Related Services/Education</v>
      </c>
      <c r="D1370" s="15" t="str">
        <v xml:space="preserve">Veterans and service members with certain service-connected disabilities; Must qualify for an SAH or SHA grant </v>
      </c>
      <c r="E1370" s="15" t="str">
        <v>None</v>
      </c>
      <c r="F1370" s="15" t="str">
        <v>None</v>
      </c>
      <c r="G137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70" s="15" t="str">
        <v>*Required - Please Make a Selection*</v>
      </c>
      <c r="I1370" s="15" t="str">
        <v>https://www.va.gov/housing-assistance/disability-housing-grants/</v>
      </c>
      <c r="U1370" s="3"/>
    </row>
    <row r="1371" spans="1:21" ht="90" x14ac:dyDescent="0.25">
      <c r="A1371" s="15" t="str">
        <v xml:space="preserve">U.S. Department of Veterans Affairs </v>
      </c>
      <c r="B1371" s="15" t="str">
        <v>U.S. Department of Housing and Urban Development-VA Supportive Housing (HUD-VASH)</v>
      </c>
      <c r="C1371" s="15" t="str">
        <v>Housing Related Services/Education</v>
      </c>
      <c r="D1371" s="15" t="str">
        <v>None</v>
      </c>
      <c r="E1371" s="15" t="str">
        <v>Contingent on income. PHAs may not deny admission to a family with zero income and must consider hardship circumstances before charging a minimum rent in accordance with 24 CFR 5.630(b).</v>
      </c>
      <c r="F1371" s="15" t="str">
        <v>None</v>
      </c>
      <c r="G137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71" s="15" t="str">
        <v>*Required - Please Make a Selection*</v>
      </c>
      <c r="I1371" s="15" t="str">
        <v>https://www.va.gov/HOMELESS/for_homeless_veterans.asp; https://www.federalregister.gov/documents/2021/09/27/2021-20734/section-8-housing-choice-vouchers-revised-implementation-of-the-hud-veterans-affairs-supportive</v>
      </c>
      <c r="U1371" s="3"/>
    </row>
    <row r="1372" spans="1:21" ht="165" x14ac:dyDescent="0.25">
      <c r="A1372" s="15" t="str">
        <v xml:space="preserve">U.S. Department of Veterans Affairs </v>
      </c>
      <c r="B1372" s="15" t="str">
        <v>VA Aid and Attendance</v>
      </c>
      <c r="C1372" s="15" t="str">
        <v>Personal Care</v>
      </c>
      <c r="D1372" s="15" t="str">
        <v>At least one of these must be true: You need another person to help you perform daily activities, like bathing, feeding, and dressing, or
You have to stay in bed—or spend a large portion of the day in bed—because of illness, or
You are a patient in a nursing home due to the loss of mental or physical abilities related to a disability, or
Your eyesight is limited (even with glasses or contact lenses you have only 5/200 or less in both eyes; or concentric contraction of the visual field to 5 degrees or less)</v>
      </c>
      <c r="E1372" s="15" t="str">
        <v>None</v>
      </c>
      <c r="F1372" s="15" t="str">
        <v>None</v>
      </c>
      <c r="G137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72" s="15" t="str">
        <v>*Required - Please Make a Selection*</v>
      </c>
      <c r="I1372" s="15" t="str">
        <v>https://www.va.gov/pension/aid-attendance-housebound/</v>
      </c>
      <c r="U1372" s="3"/>
    </row>
    <row r="1373" spans="1:21" ht="90" x14ac:dyDescent="0.25">
      <c r="A1373" s="15" t="str">
        <v xml:space="preserve">U.S. Department of Veterans Affairs </v>
      </c>
      <c r="B1373" s="15" t="str">
        <v>Veteran Readiness and Employment (VR&amp;E)</v>
      </c>
      <c r="C1373" s="15" t="str">
        <v>Employment Support</v>
      </c>
      <c r="D1373" s="15" t="str">
        <v>Must have a service-connected disability rating of at least 10% from VA</v>
      </c>
      <c r="E1373" s="15" t="str">
        <v xml:space="preserve">None </v>
      </c>
      <c r="F1373" s="15" t="str">
        <v>None</v>
      </c>
      <c r="G137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73" s="15" t="str">
        <v>*Required - Please Make a Selection*</v>
      </c>
      <c r="I1373" s="15" t="str">
        <v>https://www.va.gov/careers-employment/vocational-rehabilitation/eligibility/</v>
      </c>
      <c r="U1373" s="3"/>
    </row>
    <row r="1374" spans="1:21" ht="90" x14ac:dyDescent="0.25">
      <c r="A1374" s="15" t="str">
        <v xml:space="preserve">U.S. Department of Veterans Affairs </v>
      </c>
      <c r="B1374" s="15" t="str">
        <v>Burial Benefits</v>
      </c>
      <c r="C1374" s="15" t="str">
        <v>Burial Services</v>
      </c>
      <c r="D1374" s="15" t="str">
        <v>None</v>
      </c>
      <c r="E1374" s="15" t="str">
        <v>None</v>
      </c>
      <c r="F1374" s="15" t="str">
        <v>None</v>
      </c>
      <c r="G137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74" s="15" t="str">
        <v>*Required - Please Make a Selection*</v>
      </c>
      <c r="I1374" s="15" t="str">
        <v>https://veterans.wv.gov/benefits/Pages/Burial.aspx</v>
      </c>
      <c r="U1374" s="3"/>
    </row>
    <row r="1375" spans="1:21" ht="90" x14ac:dyDescent="0.25">
      <c r="A1375" s="15" t="str">
        <v>West Virginia Vet Centers</v>
      </c>
      <c r="B1375" s="15" t="str">
        <v>Readjustment Counseling</v>
      </c>
      <c r="C1375" s="15" t="str">
        <v>Information/Referral</v>
      </c>
      <c r="D1375" s="15" t="str">
        <v>None</v>
      </c>
      <c r="E1375" s="15" t="str">
        <v>None</v>
      </c>
      <c r="F1375" s="15" t="str">
        <v>None</v>
      </c>
      <c r="G137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75" s="15" t="str">
        <v>*Required - Please Make a Selection*</v>
      </c>
      <c r="I1375" s="15" t="str">
        <v>https://www.vetcenter.va.gov/eligibility.asp</v>
      </c>
      <c r="U1375" s="3"/>
    </row>
    <row r="1376" spans="1:21" ht="45" x14ac:dyDescent="0.25">
      <c r="A1376" s="15" t="str">
        <v>ADRC Cross Lanes- State Office</v>
      </c>
      <c r="B1376" s="15" t="str">
        <v>Aging and Disability Resource Center</v>
      </c>
      <c r="C1376" s="15" t="str">
        <v>Information/Referral</v>
      </c>
      <c r="D1376" s="15" t="str">
        <v>None</v>
      </c>
      <c r="E1376" s="15" t="str">
        <v>None</v>
      </c>
      <c r="F1376" s="15" t="str">
        <v>None</v>
      </c>
      <c r="G1376" s="15" t="str">
        <v>Boone, Cabell, Jackson, Kanawha, Lincoln, Logan, Mason, Mingo, Putnam, Roane, Wayne</v>
      </c>
      <c r="H1376" s="15" t="str">
        <v>*Required - Please Make a Selection*</v>
      </c>
      <c r="I1376" s="15" t="str">
        <v>https://www.wvadrc.com/</v>
      </c>
      <c r="U1376" s="3"/>
    </row>
    <row r="1377" spans="1:21" ht="30" x14ac:dyDescent="0.25">
      <c r="A1377" s="15" t="str">
        <v xml:space="preserve">ADRC Fairmont </v>
      </c>
      <c r="B1377" s="15" t="str">
        <v>Aging and Disability Resource Center</v>
      </c>
      <c r="C1377" s="15" t="str">
        <v>Information/Referral</v>
      </c>
      <c r="D1377" s="15" t="str">
        <v>None</v>
      </c>
      <c r="E1377" s="15" t="str">
        <v>None</v>
      </c>
      <c r="F1377" s="15" t="str">
        <v>None</v>
      </c>
      <c r="G1377" s="15" t="str">
        <v>Brooke, Calhoun, Doddridge, Gilmer, Hancock, Harrison, Marion, Marshall, Monongalia, Ohio, Pleasants, Ritchie, Tyler, Wetzel, Wirt, Wood</v>
      </c>
      <c r="H1377" s="15" t="str">
        <v>*Required - Please Make a Selection*</v>
      </c>
      <c r="I1377" s="15" t="str">
        <v>https://www.wvadrc.com/</v>
      </c>
      <c r="U1377" s="3"/>
    </row>
    <row r="1378" spans="1:21" ht="30" x14ac:dyDescent="0.25">
      <c r="A1378" s="15" t="str">
        <v>ADRC Petersburg</v>
      </c>
      <c r="B1378" s="15" t="str">
        <v>Aging and Disability Resource Center</v>
      </c>
      <c r="C1378" s="15" t="str">
        <v>Information/Referral</v>
      </c>
      <c r="D1378" s="15" t="str">
        <v>None</v>
      </c>
      <c r="E1378" s="15" t="str">
        <v>None</v>
      </c>
      <c r="F1378" s="15" t="str">
        <v>None</v>
      </c>
      <c r="G1378" s="15" t="str">
        <v>Barbour, Berkeley, Grant, Hampshire, Hardy, Jefferson, Lewis, Mineral, Morgan, Pendleton, Preston, Randolph, Taylor, Tucker, Upshur</v>
      </c>
      <c r="H1378" s="15" t="str">
        <v>*Required - Please Make a Selection*</v>
      </c>
      <c r="I1378" s="15" t="str">
        <v>https://www.wvadrc.com/</v>
      </c>
      <c r="U1378" s="3"/>
    </row>
    <row r="1379" spans="1:21" ht="30" x14ac:dyDescent="0.25">
      <c r="A1379" s="15" t="str">
        <v>ADRC Princeton</v>
      </c>
      <c r="B1379" s="15" t="str">
        <v>Aging and Disability Resource Center</v>
      </c>
      <c r="C1379" s="15" t="str">
        <v>Information/Referral</v>
      </c>
      <c r="D1379" s="15" t="str">
        <v>None</v>
      </c>
      <c r="E1379" s="15" t="str">
        <v>None</v>
      </c>
      <c r="F1379" s="15" t="str">
        <v>None</v>
      </c>
      <c r="G1379" s="15" t="str">
        <v>Braxton, Clay, Fayette, Greenbrier, McDowell, Mercer, Monroe, Nicholas, Pocahontas, Raleigh, Summers, Webster, Wyoming</v>
      </c>
      <c r="H1379" s="15" t="str">
        <v>*Required - Please Make a Selection*</v>
      </c>
      <c r="I1379" s="15" t="str">
        <v>https://www.wvadrc.com/</v>
      </c>
      <c r="U1379" s="3"/>
    </row>
    <row r="1380" spans="1:21" ht="120" x14ac:dyDescent="0.25">
      <c r="A1380" s="15" t="str">
        <v>West Virginia Veterans Home</v>
      </c>
      <c r="B1380" s="15" t="str">
        <v>Domiciliary Program</v>
      </c>
      <c r="C1380" s="15" t="str">
        <v>Housing Related Services/Education</v>
      </c>
      <c r="D1380" s="15" t="str">
        <v>Must be ambulatory and independent in all activities of daily living. The Veterans Home will accept veterans who suffer from disabilities that prevent gainful employment as long as they do not require skilled nursing care or hospitalization.
Must be eligible for care at federal VA Medical Centers. Specific pre-admission medical tests must be completed before admission.</v>
      </c>
      <c r="E1380" s="15" t="str">
        <v>Costs associated with this program are partly paid for by the assessment of a monthly maintenance fee of 50 percent of the veteran’s monthly income. </v>
      </c>
      <c r="F1380" s="15" t="str">
        <v>None</v>
      </c>
      <c r="G138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80" s="15" t="str">
        <v>*Required - Please Make a Selection*</v>
      </c>
      <c r="I1380" s="15" t="str">
        <v>https://veterans.wv.gov/facilities/Pages/veteranshome.aspx</v>
      </c>
      <c r="U1380" s="3"/>
    </row>
    <row r="1381" spans="1:21" ht="120" x14ac:dyDescent="0.25">
      <c r="A1381" s="15" t="str">
        <v>West Virginia Veterans Home</v>
      </c>
      <c r="B1381" s="15" t="str">
        <v>Project-214 Program</v>
      </c>
      <c r="C1381" s="15" t="str">
        <v>Housing Related Services/Education, Transportation, Food Assistance</v>
      </c>
      <c r="D1381" s="15" t="str">
        <v>Must be ambulatory and independent in all activities of daily living. The Veterans Home will accept veterans who suffer from disabilities that prevent gainful employment as long as they do not require skilled nursing care or hospitalization.
Must be eligible for care at federal VA Medical Centers. Specific pre-admission medical tests must be completed before admission.</v>
      </c>
      <c r="E1381" s="15" t="str">
        <v>None</v>
      </c>
      <c r="F1381" s="15" t="str">
        <v>None</v>
      </c>
      <c r="G138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81" s="15" t="str">
        <v>*Required - Please Make a Selection*</v>
      </c>
      <c r="I1381" s="15" t="str">
        <v>https://veterans.wv.gov/facilities/Pages/veteranshome.aspx</v>
      </c>
      <c r="U1381" s="3"/>
    </row>
    <row r="1382" spans="1:21" ht="90" x14ac:dyDescent="0.25">
      <c r="A1382" s="15" t="str">
        <v xml:space="preserve">West Virginia Department of Veterans Assistance </v>
      </c>
      <c r="B1382" s="15" t="str">
        <v>Disabled Veteran Real Property Tax Credit</v>
      </c>
      <c r="C1382" s="15" t="str">
        <v>Financial or Tax Support</v>
      </c>
      <c r="D1382" s="15" t="str">
        <v>90-100% Combined Disability Rating from the federal Department of Veteran Affairs</v>
      </c>
      <c r="E1382" s="15" t="str">
        <v>None</v>
      </c>
      <c r="F1382" s="15" t="str">
        <v>None</v>
      </c>
      <c r="G138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82" s="15" t="str">
        <v>*Required - Please Make a Selection*</v>
      </c>
      <c r="I1382" s="15" t="str">
        <v>https://veterans.wv.gov/Pages/economicsassistance.aspx</v>
      </c>
      <c r="U1382" s="3"/>
    </row>
    <row r="1383" spans="1:21" ht="90" x14ac:dyDescent="0.25">
      <c r="A1383" s="15" t="str">
        <v xml:space="preserve">West Virginia Department of Veterans Assistance </v>
      </c>
      <c r="B1383" s="15" t="str">
        <v>Homestead Exemption</v>
      </c>
      <c r="C1383" s="15" t="str">
        <v>Financial or Tax Support</v>
      </c>
      <c r="D1383" s="15" t="str">
        <v>Rated 100% permanent and totally disabled by the federal Department of Veterans Affairs </v>
      </c>
      <c r="E1383" s="15" t="str">
        <v>None</v>
      </c>
      <c r="F1383" s="15" t="str">
        <v>None</v>
      </c>
      <c r="G138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83" s="15" t="str">
        <v>*Required - Please Make a Selection*</v>
      </c>
      <c r="I1383" s="15" t="str">
        <v>https://veterans.wv.gov/Pages/economicsassistance.aspx</v>
      </c>
      <c r="U1383" s="3"/>
    </row>
    <row r="1384" spans="1:21" ht="90" x14ac:dyDescent="0.25">
      <c r="A1384" s="15" t="str">
        <v xml:space="preserve">West Virginia Department of Veterans Assistance </v>
      </c>
      <c r="B1384" s="15" t="str">
        <v>Women Veterans Program</v>
      </c>
      <c r="C1384" s="15" t="str">
        <v>Case Coordination/Management/Person-Centered Planning</v>
      </c>
      <c r="D1384" s="15" t="str">
        <v>None</v>
      </c>
      <c r="E1384" s="15" t="str">
        <v>None</v>
      </c>
      <c r="F1384" s="15" t="str">
        <v>None</v>
      </c>
      <c r="G138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84" s="15" t="str">
        <v>*Required - Please Make a Selection*</v>
      </c>
      <c r="I1384" s="15" t="str">
        <v>https://veterans.wv.gov/Pages/WomenVeterans.aspx</v>
      </c>
      <c r="U1384" s="3"/>
    </row>
    <row r="1385" spans="1:21" ht="90" x14ac:dyDescent="0.25">
      <c r="A1385" s="15" t="str">
        <v xml:space="preserve">West Virginia Department of Veterans Assistance </v>
      </c>
      <c r="B1385" s="15" t="str">
        <v>Donnel C. Kinnard Memorial State Veterans Cemetery (Veteran)</v>
      </c>
      <c r="C1385" s="15" t="str">
        <v>Burial Services</v>
      </c>
      <c r="D1385" s="15" t="str">
        <v>None</v>
      </c>
      <c r="E1385" s="15" t="str">
        <v>None</v>
      </c>
      <c r="F1385" s="15" t="str">
        <v>None</v>
      </c>
      <c r="G138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85" s="15" t="str">
        <v>*Required - Please Make a Selection*</v>
      </c>
      <c r="I1385" s="15" t="str">
        <v>https://veterans.wv.gov/benefits/Pages/Burial.aspx</v>
      </c>
      <c r="U1385" s="3"/>
    </row>
    <row r="1386" spans="1:21" ht="90" x14ac:dyDescent="0.25">
      <c r="A1386" s="15" t="str">
        <v xml:space="preserve">West Virginia Department of Veterans Assistance </v>
      </c>
      <c r="B1386" s="15" t="str">
        <v>Benefits Office</v>
      </c>
      <c r="C1386" s="15" t="str">
        <v>Case Coordination/Management/Person-Centered Planning</v>
      </c>
      <c r="D1386" s="15" t="str">
        <v>None</v>
      </c>
      <c r="E1386" s="15" t="str">
        <v>None</v>
      </c>
      <c r="F1386" s="15" t="str">
        <v>None</v>
      </c>
      <c r="G138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86" s="15" t="str">
        <v>*Required - Please Make a Selection*</v>
      </c>
      <c r="I1386" s="15" t="str">
        <v>https://veterans.wv.gov/facilities/Pages/BenefitsOffices.aspx</v>
      </c>
      <c r="U1386" s="3"/>
    </row>
    <row r="1387" spans="1:21" ht="90" x14ac:dyDescent="0.25">
      <c r="A1387" s="15" t="str">
        <v xml:space="preserve">WorkForce West Virginia </v>
      </c>
      <c r="B1387" s="15" t="str">
        <v>WorkForce West Virginia</v>
      </c>
      <c r="C1387" s="15" t="str">
        <v>Employment Support</v>
      </c>
      <c r="D1387" s="15" t="str">
        <v>None</v>
      </c>
      <c r="E1387" s="15" t="str">
        <v>None</v>
      </c>
      <c r="F1387" s="15" t="str">
        <v>None</v>
      </c>
      <c r="G138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87" s="15" t="str">
        <v>*Required - Please Make a Selection*</v>
      </c>
      <c r="I1387" s="15" t="str">
        <v>https://workforcewv.org/job-seeker/specialized-services/veterans/</v>
      </c>
      <c r="U1387" s="3"/>
    </row>
    <row r="1388" spans="1:21" ht="90" x14ac:dyDescent="0.25">
      <c r="A1388" s="15" t="str">
        <v>U.S. Department of Labor</v>
      </c>
      <c r="B1388" s="15" t="str">
        <v>Disabled Veterans’ Outreach Program (DVOP)</v>
      </c>
      <c r="C1388" s="15" t="str">
        <v>Employment Support</v>
      </c>
      <c r="D1388" s="15" t="str">
        <v>None</v>
      </c>
      <c r="E1388" s="15" t="str">
        <v>None</v>
      </c>
      <c r="F1388" s="15" t="str">
        <v>None</v>
      </c>
      <c r="G138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88" s="15" t="str">
        <v>*Required - Please Make a Selection*</v>
      </c>
      <c r="I1388" s="15" t="str">
        <v>https://www.dol.gov/agencies/vets/programs/grants/state/jvsg/about</v>
      </c>
      <c r="U1388" s="3"/>
    </row>
    <row r="1389" spans="1:21" ht="90" x14ac:dyDescent="0.25">
      <c r="A1389" s="15" t="str">
        <v xml:space="preserve">West Virginia State Veterans Nursing Facility </v>
      </c>
      <c r="B1389" s="15" t="str">
        <v xml:space="preserve">Skilled Nursing Home Care </v>
      </c>
      <c r="C1389" s="15" t="str">
        <v>Veteran Skilled Nursing</v>
      </c>
      <c r="D1389" s="15" t="str">
        <v xml:space="preserve">Must be eligible for care at Federal VA Medical Centers and qualify for Nursing Home Care </v>
      </c>
      <c r="E1389" s="15" t="str">
        <v xml:space="preserve">costs associated with this program are partly paid for by the assessment of a monthly maintenance fee </v>
      </c>
      <c r="F1389" s="15" t="str">
        <v>None</v>
      </c>
      <c r="G138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89" s="15" t="str">
        <v>*Required - Please Make a Selection*</v>
      </c>
      <c r="I1389" s="15" t="str">
        <v>https://veterans.wv.gov/facilities/Pages/clarksburgnursing.aspx</v>
      </c>
      <c r="U1389" s="3"/>
    </row>
    <row r="1390" spans="1:21" ht="90" x14ac:dyDescent="0.25">
      <c r="A1390" s="15" t="str">
        <v>West Virginia Developmental Disabilities Council</v>
      </c>
      <c r="B1390" s="15" t="str">
        <v>People First WV</v>
      </c>
      <c r="C1390" s="15" t="str">
        <v>Training/Education, Advocacy</v>
      </c>
      <c r="D1390" s="15" t="str">
        <v>Individuals with disabilities</v>
      </c>
      <c r="E1390" s="15" t="str">
        <v>None</v>
      </c>
      <c r="F1390" s="15" t="str">
        <v>None</v>
      </c>
      <c r="G139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90" s="15" t="str">
        <v>*Required - Please Make a Selection*</v>
      </c>
      <c r="I1390" s="15" t="str">
        <v>https://thearcmov.org/peoplefirstwv/; https://ddc.wv.gov/council-projects/currentgrantprojects/Pages/default.aspx</v>
      </c>
      <c r="U1390" s="3"/>
    </row>
    <row r="1391" spans="1:21" ht="90" x14ac:dyDescent="0.25">
      <c r="A1391" s="15" t="str">
        <v>West Virginia Developmental Disabilities Council</v>
      </c>
      <c r="B1391" s="15" t="str">
        <v>WV Student Success Project</v>
      </c>
      <c r="C1391" s="15" t="str">
        <v>Advocacy</v>
      </c>
      <c r="D1391" s="15" t="str">
        <v>Individuals with disabilities</v>
      </c>
      <c r="E1391" s="15" t="str">
        <v>None</v>
      </c>
      <c r="F1391" s="15" t="str">
        <v>None</v>
      </c>
      <c r="G139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91" s="15" t="str">
        <v>*Required - Please Make a Selection*</v>
      </c>
      <c r="I1391" s="15" t="str">
        <v>https://wvstudentsuccess.org/</v>
      </c>
      <c r="U1391" s="3"/>
    </row>
    <row r="1392" spans="1:21" ht="90" x14ac:dyDescent="0.25">
      <c r="A1392" s="15" t="str">
        <v>West Virginia Statewide Independent Living Council</v>
      </c>
      <c r="B1392" s="15" t="str">
        <v>Fair Shake Initiative</v>
      </c>
      <c r="C1392" s="15" t="str">
        <v>Advocacy</v>
      </c>
      <c r="D1392" s="15" t="str">
        <v>Individuals with disabilities</v>
      </c>
      <c r="E1392" s="15" t="str">
        <v>None</v>
      </c>
      <c r="F1392" s="15" t="str">
        <v>None</v>
      </c>
      <c r="G139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92" s="15" t="str">
        <v>*Required - Please Make a Selection*</v>
      </c>
      <c r="I1392" s="15" t="str">
        <v>http://www.fairshake.org/; https://wvsilc.org/fsi</v>
      </c>
      <c r="U1392" s="3"/>
    </row>
    <row r="1393" spans="1:21" ht="90" x14ac:dyDescent="0.25">
      <c r="A1393" s="15" t="str">
        <v>West Virginia Housing Development Fund (WVHDF)</v>
      </c>
      <c r="B1393" s="15" t="str">
        <v>Homeownership Program</v>
      </c>
      <c r="C1393" s="15" t="str">
        <v>Housing Related Services/Education</v>
      </c>
      <c r="D1393" s="15" t="str">
        <v>None</v>
      </c>
      <c r="E1393" s="15" t="str">
        <v>None</v>
      </c>
      <c r="F1393" s="15" t="str">
        <v>None</v>
      </c>
      <c r="G139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93" s="15" t="str">
        <v>*Required - Please Make a Selection*</v>
      </c>
      <c r="I1393" s="15" t="str">
        <v>https://www.wvhdf.com/home-buyers/homeownership-program</v>
      </c>
      <c r="U1393" s="3"/>
    </row>
    <row r="1394" spans="1:21" ht="90" x14ac:dyDescent="0.25">
      <c r="A1394" s="15" t="str">
        <v>West Virginia Housing Development Fund (WVHDF)</v>
      </c>
      <c r="B1394" s="15" t="str">
        <v>Low Down Home Loan</v>
      </c>
      <c r="C1394" s="15" t="str">
        <v>Housing Related Services/Education</v>
      </c>
      <c r="D1394" s="15" t="str">
        <v>None</v>
      </c>
      <c r="E1394" s="15" t="str">
        <v>None</v>
      </c>
      <c r="F1394" s="15" t="str">
        <v>None</v>
      </c>
      <c r="G139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94" s="15" t="str">
        <v>*Required - Please Make a Selection*</v>
      </c>
      <c r="I1394" s="15" t="str">
        <v>https://www.wvhdf.com/home-buyers/low-down-home-loan</v>
      </c>
      <c r="U1394" s="3"/>
    </row>
    <row r="1395" spans="1:21" ht="90" x14ac:dyDescent="0.25">
      <c r="A1395" s="15" t="str">
        <v>West Virginia Housing Development Fund (WVHDF)</v>
      </c>
      <c r="B1395" s="15" t="str">
        <v>Movin' Up Program</v>
      </c>
      <c r="C1395" s="15" t="str">
        <v>Housing Related Services/Education</v>
      </c>
      <c r="D1395" s="15" t="str">
        <v>None</v>
      </c>
      <c r="E1395" s="15" t="str">
        <v>None</v>
      </c>
      <c r="F1395" s="15" t="str">
        <v>None</v>
      </c>
      <c r="G139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95" s="15" t="str">
        <v>*Required - Please Make a Selection*</v>
      </c>
      <c r="I1395" s="15" t="str">
        <v>https://www.wvhdf.com/home-buyers/movin-up-loan-program</v>
      </c>
      <c r="U1395" s="3"/>
    </row>
    <row r="1396" spans="1:21" ht="90" x14ac:dyDescent="0.25">
      <c r="A1396" s="15" t="str">
        <v>West Virginia Housing Development Fund (WVHDF)</v>
      </c>
      <c r="B1396" s="15" t="str">
        <v>Movin' Up Special Program</v>
      </c>
      <c r="C1396" s="15" t="str">
        <v>Housing Related Services/Education</v>
      </c>
      <c r="D1396" s="15" t="str">
        <v>None</v>
      </c>
      <c r="E1396" s="15" t="str">
        <v>None</v>
      </c>
      <c r="F1396" s="15" t="str">
        <v>None</v>
      </c>
      <c r="G139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96" s="15" t="str">
        <v>*Required - Please Make a Selection*</v>
      </c>
      <c r="I1396" s="15" t="str">
        <v>https://www.wvhdf.com/home-buyers/movin-up-loan-program</v>
      </c>
      <c r="U1396" s="3"/>
    </row>
    <row r="1397" spans="1:21" ht="90" x14ac:dyDescent="0.25">
      <c r="A1397" s="15" t="str">
        <v>West Virginia Housing Development Fund (WVHDF)</v>
      </c>
      <c r="B1397" s="15" t="str">
        <v>On-Site Systems Loan Program</v>
      </c>
      <c r="C1397" s="15" t="str">
        <v>Housing Related Services/Education</v>
      </c>
      <c r="D1397" s="15" t="str">
        <v>None</v>
      </c>
      <c r="E1397" s="15" t="str">
        <v>None</v>
      </c>
      <c r="F1397" s="15" t="str">
        <v>None</v>
      </c>
      <c r="G139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97" s="15" t="str">
        <v>*Required - Please Make a Selection*</v>
      </c>
      <c r="I1397" s="15" t="str">
        <v>https://www.wvhdf.com/programs/on-site-systems-loan-program</v>
      </c>
      <c r="U1397" s="3"/>
    </row>
    <row r="1398" spans="1:21" ht="90" x14ac:dyDescent="0.25">
      <c r="A1398" s="15" t="str">
        <v>West Virginia Senior Legal Aid</v>
      </c>
      <c r="B1398" s="15" t="str">
        <v>West Virginia Senior Legal Aid</v>
      </c>
      <c r="C1398" s="15" t="str">
        <v>Legal</v>
      </c>
      <c r="D1398" s="15" t="str">
        <v>None</v>
      </c>
      <c r="E1398" s="15" t="str">
        <v>None</v>
      </c>
      <c r="F1398" s="15" t="str">
        <v>None</v>
      </c>
      <c r="G139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98" s="15" t="str">
        <v>*Required - Please Make a Selection*</v>
      </c>
      <c r="I1398" s="15" t="str">
        <v>https://www.seniorlegalaid.org/</v>
      </c>
      <c r="U1398" s="3"/>
    </row>
    <row r="1399" spans="1:21" ht="135" x14ac:dyDescent="0.25">
      <c r="A1399" s="15" t="str">
        <v>WVABLE Savings Program</v>
      </c>
      <c r="B1399" s="15" t="str">
        <v>STABLE Account</v>
      </c>
      <c r="C1399" s="15" t="str">
        <v>Financial or Tax Support</v>
      </c>
      <c r="D1399" s="15" t="str">
        <v>Be blind or have a medically determinable physical or mental impairment that results in marked and severe functional limitations, and such condition developed before the age of 26* and will last, or has lasted, at least a year. *Effective January 1, 2026, the age of onset of disability increases to before age 46.
(See Other Requirements/Notes column for additional eligibility criteria.)</v>
      </c>
      <c r="E1399" s="15" t="str">
        <v>None</v>
      </c>
      <c r="F1399" s="15" t="str">
        <v>None</v>
      </c>
      <c r="G139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99" s="15" t="str">
        <v>*Required - Please Make a Selection*</v>
      </c>
      <c r="I1399" s="15" t="str">
        <v>https://wvable.com/</v>
      </c>
      <c r="U1399" s="3"/>
    </row>
    <row r="1400" spans="1:21" ht="90" x14ac:dyDescent="0.25">
      <c r="A1400" s="15" t="str">
        <v>West Virginia University Center for Excellence in Disabilities</v>
      </c>
      <c r="B1400" s="15" t="str">
        <v>Assistive Technology Evaluation Clinic (ATEC)</v>
      </c>
      <c r="C1400" s="15" t="str">
        <v>Assistive Technology/Home Modifications</v>
      </c>
      <c r="D1400" s="15" t="str">
        <v>In need of assistive technology</v>
      </c>
      <c r="E1400" s="15" t="str">
        <v>None</v>
      </c>
      <c r="F1400" s="15" t="str">
        <v>None</v>
      </c>
      <c r="G140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00" s="15" t="str">
        <v>*Required - Please Make a Selection*</v>
      </c>
      <c r="I1400" s="15" t="str">
        <v>https://cedwvu.org/atec/</v>
      </c>
      <c r="U1400" s="3"/>
    </row>
    <row r="1401" spans="1:21" ht="90" x14ac:dyDescent="0.25">
      <c r="A1401" s="15" t="str">
        <v>West Virginia University Center for Excellence in Disabilities</v>
      </c>
      <c r="B1401" s="15" t="str">
        <v>Communication Access &amp; Assistive Technology</v>
      </c>
      <c r="C1401" s="15" t="str">
        <v>Assistive Technology/Home Modifications</v>
      </c>
      <c r="D1401" s="15" t="str">
        <v>A range of disabilities</v>
      </c>
      <c r="E1401" s="15" t="str">
        <v>None</v>
      </c>
      <c r="F1401" s="15" t="str">
        <v>None</v>
      </c>
      <c r="G140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01" s="15" t="str">
        <v>*Required - Please Make a Selection*</v>
      </c>
      <c r="I1401" s="15" t="str">
        <v>https://cedwvu.org/caat/</v>
      </c>
    </row>
    <row r="1402" spans="1:21" ht="90" x14ac:dyDescent="0.25">
      <c r="A1402" s="15" t="str">
        <v>West Virginia University Center for Excellence in Disabilities</v>
      </c>
      <c r="B1402" s="15" t="str">
        <v>Country Roads Program</v>
      </c>
      <c r="C1402" s="15" t="str">
        <v>Training/Education, Youth Transition Services</v>
      </c>
      <c r="D1402" s="15" t="str">
        <v>Documentation of an intellectual disability, with significant limitations in intellectual functioning and in adaptive behavior (AAIDD definition) and/or a developmental disability (CDC definition)</v>
      </c>
      <c r="E1402" s="15" t="str">
        <v>None</v>
      </c>
      <c r="F1402" s="15" t="str">
        <v>None</v>
      </c>
      <c r="G140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02" s="15" t="str">
        <v>*Required - Please Make a Selection*</v>
      </c>
      <c r="I1402" s="15" t="str">
        <v>https://countryroads.cedwvu.org/</v>
      </c>
    </row>
    <row r="1403" spans="1:21" ht="90" x14ac:dyDescent="0.25">
      <c r="A1403" s="15" t="str">
        <v>West Virginia University Center for Excellence in Disabilities</v>
      </c>
      <c r="B1403" s="15" t="str">
        <v>Disability Employment Services</v>
      </c>
      <c r="C1403" s="15" t="str">
        <v>Employment Support</v>
      </c>
      <c r="D1403" s="15" t="str">
        <v>Individuals with disabilities</v>
      </c>
      <c r="E1403" s="15" t="str">
        <v>None</v>
      </c>
      <c r="F1403" s="15" t="str">
        <v>None</v>
      </c>
      <c r="G140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03" s="15" t="str">
        <v>*Required - Please Make a Selection*</v>
      </c>
      <c r="I1403" s="15" t="str">
        <v>https://cedwvu.org/employment-services/</v>
      </c>
    </row>
    <row r="1404" spans="1:21" ht="90" x14ac:dyDescent="0.25">
      <c r="A1404" s="15" t="str">
        <v>West Virginia University Center for Excellence in Disabilities</v>
      </c>
      <c r="B1404" s="15" t="str">
        <v>Feeding &amp; Swallowing Clinic</v>
      </c>
      <c r="C1404" s="15" t="str">
        <v>Nutrition - Education, Assessment</v>
      </c>
      <c r="D1404" s="15" t="str">
        <v>In need of feeding and swallowing support.</v>
      </c>
      <c r="E1404" s="15" t="str">
        <v>None</v>
      </c>
      <c r="F1404" s="15" t="str">
        <v>None</v>
      </c>
      <c r="G140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04" s="15" t="str">
        <v>*Required - Please Make a Selection*</v>
      </c>
      <c r="I1404" s="15" t="str">
        <v>https://feeding.cedwvu.org/</v>
      </c>
    </row>
    <row r="1405" spans="1:21" ht="90" x14ac:dyDescent="0.25">
      <c r="A1405" s="15" t="str">
        <v>West Virginia University Center for Excellence in Disabilities</v>
      </c>
      <c r="B1405" s="15" t="str">
        <v>Paths for Parents and Family to Family Programs</v>
      </c>
      <c r="C1405" s="15" t="str">
        <v>Peer Support, Advocacy</v>
      </c>
      <c r="D1405" s="15" t="str">
        <v>Individuals with disabilities</v>
      </c>
      <c r="E1405" s="15" t="str">
        <v>None</v>
      </c>
      <c r="F1405" s="15" t="str">
        <v>None</v>
      </c>
      <c r="G140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05" s="15" t="str">
        <v>*Required - Please Make a Selection*</v>
      </c>
      <c r="I1405" s="15" t="str">
        <v>https://cedwvu.org/families/</v>
      </c>
    </row>
    <row r="1406" spans="1:21" ht="90" x14ac:dyDescent="0.25">
      <c r="A1406" s="15" t="str">
        <v>West Virginia University Center for Excellence in Disabilities</v>
      </c>
      <c r="B1406" s="15" t="str">
        <v>Pediatric &amp; Adolescent Occupational Therapy Services</v>
      </c>
      <c r="C1406" s="15" t="str">
        <v>Therapy (Occupational/Physical/Speech/Dietary)</v>
      </c>
      <c r="D1406" s="15" t="str">
        <v>Developmental challenge with motor skills, cognition, vision and perception, self-care, play, sensory processing, and/ or participation with peers, in school or with activities</v>
      </c>
      <c r="E1406" s="15" t="str">
        <v>None</v>
      </c>
      <c r="F1406" s="15" t="str">
        <v>None</v>
      </c>
      <c r="G140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06" s="15" t="str">
        <v>*Required - Please Make a Selection*</v>
      </c>
      <c r="I1406" s="15" t="str">
        <v>https://cedwvu.org/ots/</v>
      </c>
    </row>
    <row r="1407" spans="1:21" ht="90" x14ac:dyDescent="0.25">
      <c r="A1407" s="15" t="str">
        <v>West Virginia University Center for Excellence in Disabilities</v>
      </c>
      <c r="B1407" s="15" t="str">
        <v>Positive Behavior Support Program</v>
      </c>
      <c r="C1407" s="15" t="str">
        <v>Mental/Behavioral Health</v>
      </c>
      <c r="D1407" s="15" t="str">
        <v>Have a serious emotional disturbance and be at immediate risk of out of home placement</v>
      </c>
      <c r="E1407" s="15" t="str">
        <v>None</v>
      </c>
      <c r="F1407" s="15" t="str">
        <v>None</v>
      </c>
      <c r="G140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07" s="15" t="str">
        <v>*Required - Please Make a Selection*</v>
      </c>
      <c r="I1407" s="15" t="str">
        <v>https://pbs.cedwvu.org/</v>
      </c>
    </row>
    <row r="1408" spans="1:21" ht="90" x14ac:dyDescent="0.25">
      <c r="A1408" s="15" t="str">
        <v>West Virginia University Center for Excellence in Disabilities</v>
      </c>
      <c r="B1408" s="15" t="str">
        <v>Regional Transition Navigator Services</v>
      </c>
      <c r="C1408" s="15" t="str">
        <v>Case Coordination/Management/Person-Centered Planning</v>
      </c>
      <c r="D1408" s="15" t="str">
        <v>Must be facing, or at risk of, at least one of the following:
-Mental health diagnosis
-Substance use
-Homelessness</v>
      </c>
      <c r="E1408" s="15" t="str">
        <v>None</v>
      </c>
      <c r="F1408" s="15" t="str">
        <v>None</v>
      </c>
      <c r="G140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08" s="15" t="str">
        <v>*Required - Please Make a Selection*</v>
      </c>
      <c r="I1408" s="15" t="str">
        <v>https://rtn.cedwvu.org/</v>
      </c>
    </row>
    <row r="1409" spans="1:9" ht="90" x14ac:dyDescent="0.25">
      <c r="A1409" s="15" t="str">
        <v>West Virginia University Center for Excellence in Disabilities</v>
      </c>
      <c r="B1409" s="15" t="str">
        <v>Specialized Family Care Program</v>
      </c>
      <c r="C1409" s="15" t="str">
        <v>Case Coordination/Management/Person-Centered Planning</v>
      </c>
      <c r="D1409" s="15" t="str">
        <v>Intellectual or developmental disabilities</v>
      </c>
      <c r="E1409" s="15" t="str">
        <v>None</v>
      </c>
      <c r="F1409" s="15" t="str">
        <v>None</v>
      </c>
      <c r="G140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09" s="15" t="str">
        <v>*Required - Please Make a Selection*</v>
      </c>
      <c r="I1409" s="15" t="str">
        <v>https://sfcp.cedwvu.org/</v>
      </c>
    </row>
    <row r="1410" spans="1:9" ht="120" x14ac:dyDescent="0.25">
      <c r="A1410" s="15" t="str">
        <v>West Virginia University Center for Excellence in Disabilities</v>
      </c>
      <c r="B1410" s="15" t="str">
        <v>Traumatic Brain Injury Services</v>
      </c>
      <c r="C1410" s="15" t="str">
        <v>Case Coordination/Management/Person-Centered Planning</v>
      </c>
      <c r="D1410" s="15" t="str">
        <v>Has a medical Diagnosis of a Traumatic Brain Injury. According to West Virginia Legislative Code, Chapter 9, Article 10 (3) “Traumatic brain injury” means an acquired injury to the brain, including brain injuries caused by anoxia due to near drowning. “Traumatic brain injury” does not include brain dysfunction caused by congenital or degenerative disorders, nor birth trauma.</v>
      </c>
      <c r="E1410" s="15" t="str">
        <v>None</v>
      </c>
      <c r="F1410" s="15" t="str">
        <v>None</v>
      </c>
      <c r="G141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10" s="15" t="str">
        <v>*Required - Please Make a Selection*</v>
      </c>
      <c r="I1410" s="15" t="str">
        <v>https://tbi.cedwvu.org/</v>
      </c>
    </row>
    <row r="1411" spans="1:9" ht="90" x14ac:dyDescent="0.25">
      <c r="A1411" s="15" t="str">
        <v>West Virginia University Center for Excellence in Disabilities</v>
      </c>
      <c r="B1411" s="15" t="str">
        <v>Traumatic Brain Injury Services - Resource Coordination</v>
      </c>
      <c r="C1411" s="15" t="str">
        <v>Case Coordination/Management/Person-Centered Planning</v>
      </c>
      <c r="D1411" s="15" t="str">
        <v>Diagnosis of traumatic brain injury</v>
      </c>
      <c r="E1411" s="15" t="str">
        <v>None</v>
      </c>
      <c r="F1411" s="15" t="str">
        <v>None</v>
      </c>
      <c r="G141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11" s="15" t="str">
        <v>*Required - Please Make a Selection*</v>
      </c>
      <c r="I1411" s="15" t="str">
        <v>https://tbi.cedwvu.org/services/</v>
      </c>
    </row>
    <row r="1412" spans="1:9" ht="90" x14ac:dyDescent="0.25">
      <c r="A1412" s="15" t="str">
        <v>West Virginia University Center for Excellence in Disabilities</v>
      </c>
      <c r="B1412" s="15" t="str">
        <v>Wayfinders Clinic</v>
      </c>
      <c r="C1412" s="15" t="str">
        <v>Information/Referral</v>
      </c>
      <c r="D1412" s="15" t="str">
        <v>Individuals with disabilities</v>
      </c>
      <c r="E1412" s="15" t="str">
        <v>None</v>
      </c>
      <c r="F1412" s="15" t="str">
        <v>None</v>
      </c>
      <c r="G141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12" s="15" t="str">
        <v>*Required - Please Make a Selection*</v>
      </c>
      <c r="I1412" s="15" t="str">
        <v>https://cedwvu.org/wayfinders/</v>
      </c>
    </row>
    <row r="1413" spans="1:9" ht="90" x14ac:dyDescent="0.25">
      <c r="A1413" s="15" t="str">
        <v>West Virginia University Center for Excellence in Disabilities</v>
      </c>
      <c r="B1413" s="15" t="str">
        <v>West Virginia Assistive Technology System (WVATS) Virtual Loan Library</v>
      </c>
      <c r="C1413" s="15" t="str">
        <v>Assistive Technology/Home Modifications</v>
      </c>
      <c r="D1413" s="15" t="str">
        <v>Individuals with disabilities</v>
      </c>
      <c r="E1413" s="15" t="str">
        <v>None</v>
      </c>
      <c r="F1413" s="15" t="str">
        <v>None</v>
      </c>
      <c r="G141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13" s="15" t="str">
        <v>*Required - Please Make a Selection*</v>
      </c>
      <c r="I1413" s="15" t="str">
        <v>https://wvats.cedwvu.org/; https://vll.cedwvu.org/</v>
      </c>
    </row>
    <row r="1414" spans="1:9" ht="90" x14ac:dyDescent="0.25">
      <c r="A1414" s="15" t="str">
        <v>West Virginia University Center for Excellence in Disabilities</v>
      </c>
      <c r="B1414" s="15" t="str">
        <v>WIPA (Work Incentives Planning and Assistance)</v>
      </c>
      <c r="C1414" s="15" t="str">
        <v>Information/Referral</v>
      </c>
      <c r="D1414" s="15" t="str">
        <v>People who receive Social Security Disability Insurance (SSDI) or Supplemental Security Income (SSI) based on a disability</v>
      </c>
      <c r="E1414" s="15" t="str">
        <v>None</v>
      </c>
      <c r="F1414" s="15" t="str">
        <v>None</v>
      </c>
      <c r="G141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14" s="15" t="str">
        <v>*Required - Please Make a Selection*</v>
      </c>
      <c r="I1414" s="15" t="str">
        <v>https://wipa.cedwvu.org/</v>
      </c>
    </row>
    <row r="1415" spans="1:9" ht="90" x14ac:dyDescent="0.25">
      <c r="A1415" s="15" t="str">
        <v>West Virginia University Center for Excellence in Disabilities</v>
      </c>
      <c r="B1415" s="15" t="str">
        <v>WV Leadership Education in Neurodevelopmental Disabilities (LEND) Trainee Program</v>
      </c>
      <c r="C1415" s="15" t="str">
        <v>Training/Education, Advocacy</v>
      </c>
      <c r="D1415" s="15" t="str">
        <v>Individuals with disabilities</v>
      </c>
      <c r="E1415" s="15" t="str">
        <v>None</v>
      </c>
      <c r="F1415" s="15" t="str">
        <v>None</v>
      </c>
      <c r="G141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15" s="15" t="str">
        <v>*Required - Please Make a Selection*</v>
      </c>
      <c r="I1415" s="15" t="str">
        <v>https://lend.cedwvu.org/</v>
      </c>
    </row>
    <row r="1416" spans="1:9" x14ac:dyDescent="0.25">
      <c r="A1416" s="15"/>
      <c r="B1416" s="15"/>
      <c r="C1416" s="15"/>
      <c r="D1416" s="15"/>
      <c r="E1416" s="15"/>
      <c r="F1416" s="15"/>
      <c r="G1416" s="15"/>
      <c r="H1416" s="15"/>
      <c r="I1416" s="15"/>
    </row>
    <row r="1417" spans="1:9" x14ac:dyDescent="0.25">
      <c r="A1417" s="15"/>
      <c r="B1417" s="15"/>
      <c r="C1417" s="15"/>
      <c r="D1417" s="15"/>
      <c r="E1417" s="15"/>
      <c r="F1417" s="15"/>
      <c r="G1417" s="15"/>
      <c r="H1417" s="15"/>
      <c r="I1417" s="15"/>
    </row>
    <row r="1418" spans="1:9" x14ac:dyDescent="0.25">
      <c r="A1418" s="15"/>
      <c r="B1418" s="15"/>
      <c r="C1418" s="15"/>
      <c r="D1418" s="15"/>
      <c r="E1418" s="15"/>
      <c r="F1418" s="15"/>
      <c r="G1418" s="15"/>
      <c r="H1418" s="15"/>
      <c r="I1418" s="15"/>
    </row>
    <row r="1419" spans="1:9" x14ac:dyDescent="0.25">
      <c r="A1419" s="15"/>
      <c r="B1419" s="15"/>
      <c r="C1419" s="15"/>
      <c r="D1419" s="15"/>
      <c r="E1419" s="15"/>
      <c r="F1419" s="15"/>
      <c r="G1419" s="15"/>
      <c r="H1419" s="15"/>
      <c r="I1419" s="15"/>
    </row>
  </sheetData>
  <sheetProtection algorithmName="SHA-512" hashValue="hi4z6fPUYRznEuutelpiRnqTgWnt6EMN6YB0hgi84aMkc6X8/JdCoNR9d0XWeSI0qOfty17ptSKcwQy2d7MsnQ==" saltValue="/d/lFAbK00Vts/Mdiw/ESA==" spinCount="100000" sheet="1" objects="1" scenarios="1" sort="0" autoFilter="0"/>
  <autoFilter ref="A1:H1400" xr:uid="{D7D4E093-55F2-4E70-BF06-76DB856DF69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724C3-B586-43E2-8B9A-DF0CB856B6C4}">
  <sheetPr codeName="Sheet6">
    <tabColor rgb="FF003399"/>
  </sheetPr>
  <dimension ref="A8:L29"/>
  <sheetViews>
    <sheetView showGridLines="0" zoomScale="90" zoomScaleNormal="90" workbookViewId="0">
      <selection activeCell="D19" sqref="D19"/>
    </sheetView>
  </sheetViews>
  <sheetFormatPr defaultColWidth="9.140625" defaultRowHeight="15" x14ac:dyDescent="0.25"/>
  <cols>
    <col min="1" max="1" width="3.85546875" style="1" customWidth="1"/>
    <col min="2" max="2" width="43.42578125" style="1" customWidth="1"/>
    <col min="3" max="3" width="1.42578125" style="1" customWidth="1"/>
    <col min="4" max="4" width="30.85546875" style="1" customWidth="1"/>
    <col min="5" max="5" width="4.28515625" style="1" customWidth="1"/>
    <col min="6" max="6" width="2.42578125" style="1" customWidth="1"/>
    <col min="7" max="7" width="49.7109375" style="1" customWidth="1"/>
    <col min="8" max="8" width="2.140625" style="1" customWidth="1"/>
    <col min="9" max="9" width="30.5703125" style="1" customWidth="1"/>
    <col min="10" max="10" width="2.140625" style="1" customWidth="1"/>
    <col min="11" max="11" width="5.7109375" style="1" customWidth="1"/>
    <col min="12" max="12" width="41.85546875" style="1" customWidth="1"/>
    <col min="13" max="13" width="3.140625" style="1" customWidth="1"/>
    <col min="14" max="14" width="25" style="1" customWidth="1"/>
    <col min="15" max="16384" width="9.140625" style="1"/>
  </cols>
  <sheetData>
    <row r="8" spans="2:10" ht="15" customHeight="1" x14ac:dyDescent="0.25"/>
    <row r="9" spans="2:10" ht="30" customHeight="1" x14ac:dyDescent="0.25">
      <c r="B9" s="68" t="s">
        <v>126</v>
      </c>
      <c r="C9" s="68"/>
      <c r="D9" s="68"/>
      <c r="E9" s="68"/>
      <c r="F9" s="68"/>
      <c r="G9" s="68"/>
      <c r="H9" s="68"/>
      <c r="I9" s="68"/>
    </row>
    <row r="10" spans="2:10" ht="9" customHeight="1" x14ac:dyDescent="0.3">
      <c r="B10" s="39"/>
      <c r="C10" s="34"/>
      <c r="D10" s="39"/>
      <c r="E10" s="40"/>
      <c r="F10" s="34"/>
      <c r="G10" s="41"/>
      <c r="H10" s="41"/>
      <c r="I10" s="41"/>
    </row>
    <row r="11" spans="2:10" ht="46.5" customHeight="1" x14ac:dyDescent="0.3">
      <c r="B11" s="35" t="s">
        <v>127</v>
      </c>
      <c r="C11" s="34"/>
      <c r="D11" s="56"/>
      <c r="E11" s="36"/>
      <c r="F11" s="37"/>
      <c r="G11" s="35" t="s">
        <v>1177</v>
      </c>
      <c r="H11" s="37"/>
      <c r="I11" s="55" t="s">
        <v>38</v>
      </c>
      <c r="J11" s="25"/>
    </row>
    <row r="12" spans="2:10" ht="5.25" customHeight="1" x14ac:dyDescent="0.35">
      <c r="B12" s="32"/>
      <c r="C12" s="34"/>
      <c r="D12" s="57"/>
      <c r="E12" s="34"/>
      <c r="F12" s="38"/>
      <c r="G12" s="38"/>
      <c r="H12" s="38"/>
      <c r="I12" s="58"/>
      <c r="J12" s="6"/>
    </row>
    <row r="13" spans="2:10" ht="46.5" customHeight="1" x14ac:dyDescent="0.3">
      <c r="B13" s="35" t="s">
        <v>128</v>
      </c>
      <c r="C13" s="34"/>
      <c r="D13" s="56" t="s">
        <v>215</v>
      </c>
      <c r="E13" s="34"/>
      <c r="F13" s="38"/>
      <c r="G13" s="35" t="s">
        <v>5</v>
      </c>
      <c r="H13" s="38"/>
      <c r="I13" s="55"/>
      <c r="J13" s="6"/>
    </row>
    <row r="14" spans="2:10" ht="5.25" customHeight="1" thickBot="1" x14ac:dyDescent="0.4">
      <c r="B14" s="32"/>
      <c r="C14" s="34"/>
      <c r="D14" s="57"/>
      <c r="E14" s="34"/>
      <c r="F14" s="38"/>
      <c r="G14" s="34"/>
      <c r="H14" s="34"/>
      <c r="I14" s="34"/>
      <c r="J14" s="6"/>
    </row>
    <row r="15" spans="2:10" ht="46.5" customHeight="1" thickTop="1" x14ac:dyDescent="0.3">
      <c r="B15" s="35" t="s">
        <v>129</v>
      </c>
      <c r="C15" s="34"/>
      <c r="D15" s="56"/>
      <c r="E15" s="34"/>
      <c r="F15" s="38"/>
      <c r="G15" s="69" t="s">
        <v>1168</v>
      </c>
      <c r="H15" s="70"/>
      <c r="I15" s="71"/>
      <c r="J15" s="6"/>
    </row>
    <row r="16" spans="2:10" ht="5.25" customHeight="1" x14ac:dyDescent="0.35">
      <c r="B16" s="32"/>
      <c r="C16" s="34"/>
      <c r="D16" s="57"/>
      <c r="E16" s="34"/>
      <c r="F16" s="34"/>
      <c r="G16" s="72"/>
      <c r="H16" s="73"/>
      <c r="I16" s="74"/>
    </row>
    <row r="17" spans="1:12" ht="46.5" customHeight="1" x14ac:dyDescent="0.3">
      <c r="B17" s="35" t="s">
        <v>130</v>
      </c>
      <c r="C17" s="34"/>
      <c r="D17" s="56"/>
      <c r="E17" s="34"/>
      <c r="F17" s="34"/>
      <c r="G17" s="72"/>
      <c r="H17" s="73"/>
      <c r="I17" s="74"/>
    </row>
    <row r="18" spans="1:12" ht="5.25" customHeight="1" x14ac:dyDescent="0.35">
      <c r="A18" s="5"/>
      <c r="B18" s="32"/>
      <c r="C18" s="34"/>
      <c r="D18" s="57"/>
      <c r="E18" s="38"/>
      <c r="F18" s="34"/>
      <c r="G18" s="48"/>
      <c r="H18" s="42"/>
      <c r="I18" s="49"/>
      <c r="J18" s="43"/>
    </row>
    <row r="19" spans="1:12" ht="46.5" customHeight="1" x14ac:dyDescent="0.3">
      <c r="B19" s="35" t="s">
        <v>3</v>
      </c>
      <c r="C19" s="34"/>
      <c r="D19" s="60"/>
      <c r="E19" s="34"/>
      <c r="F19" s="34"/>
      <c r="G19" s="65" t="s">
        <v>1169</v>
      </c>
      <c r="H19" s="66"/>
      <c r="I19" s="67"/>
    </row>
    <row r="20" spans="1:12" ht="5.25" customHeight="1" thickBot="1" x14ac:dyDescent="0.3">
      <c r="A20" s="5"/>
      <c r="E20" s="6"/>
      <c r="F20" s="47"/>
      <c r="G20" s="29"/>
      <c r="H20" s="46"/>
      <c r="I20" s="45"/>
    </row>
    <row r="21" spans="1:12" ht="18" thickTop="1" x14ac:dyDescent="0.25">
      <c r="A21" s="5"/>
      <c r="G21" s="44"/>
      <c r="I21" s="44"/>
    </row>
    <row r="22" spans="1:12" x14ac:dyDescent="0.25">
      <c r="A22" s="31"/>
    </row>
    <row r="23" spans="1:12" ht="17.25" x14ac:dyDescent="0.25">
      <c r="A23" s="5"/>
    </row>
    <row r="24" spans="1:12" ht="17.25" x14ac:dyDescent="0.25">
      <c r="A24" s="5"/>
    </row>
    <row r="25" spans="1:12" ht="17.25" x14ac:dyDescent="0.25">
      <c r="A25" s="5"/>
    </row>
    <row r="26" spans="1:12" ht="17.25" x14ac:dyDescent="0.25">
      <c r="A26" s="5"/>
    </row>
    <row r="27" spans="1:12" ht="17.25" x14ac:dyDescent="0.25">
      <c r="A27" s="5"/>
      <c r="B27" s="5"/>
      <c r="C27" s="5"/>
      <c r="D27" s="5"/>
      <c r="E27" s="5"/>
      <c r="L27" s="30"/>
    </row>
    <row r="28" spans="1:12" ht="17.25" x14ac:dyDescent="0.25">
      <c r="A28" s="5"/>
      <c r="B28" s="5"/>
      <c r="C28" s="5"/>
      <c r="D28" s="5"/>
      <c r="E28" s="5"/>
    </row>
    <row r="29" spans="1:12" ht="17.25" x14ac:dyDescent="0.25">
      <c r="B29" s="5"/>
      <c r="C29" s="5"/>
      <c r="D29" s="5"/>
      <c r="E29" s="5"/>
    </row>
  </sheetData>
  <sheetProtection algorithmName="SHA-512" hashValue="5vpFdhKoVSC4CH2QuGoVsn4p1cBmymPakE+MrY4CipER+ujmUhalMKdf7Ua9lGcYwe4RKa/a+GLJDWQa0X67hg==" saltValue="eTpogIsEIqY97XledT862g==" spinCount="100000" sheet="1" objects="1" scenarios="1" sort="0" autoFilter="0"/>
  <mergeCells count="3">
    <mergeCell ref="G19:I19"/>
    <mergeCell ref="B9:I9"/>
    <mergeCell ref="G15:I17"/>
  </mergeCells>
  <dataValidations count="2">
    <dataValidation type="list" allowBlank="1" showInputMessage="1" showErrorMessage="1" sqref="D14" xr:uid="{07466157-D68E-4C0D-8684-311CA70DCFBD}">
      <formula1>"Yes,No"</formula1>
    </dataValidation>
    <dataValidation type="list" allowBlank="1" showInputMessage="1" showErrorMessage="1" sqref="D11 D13 D15 D17" xr:uid="{789864FC-B2C4-4E8C-8E49-66E28C0984B9}">
      <formula1>"Yes"</formula1>
    </dataValidation>
  </dataValidations>
  <hyperlinks>
    <hyperlink ref="G19" r:id="rId1" display="https://veterans.wv.gov/facilities/Pages/BenefitsOffices.aspx" xr:uid="{73C0AA08-2D2B-48C4-A842-C7DCC0417B56}"/>
    <hyperlink ref="G19:I19" r:id="rId2" display="Find your local Veteran Benefits Office: https://veterans.wv.gov/facilities/Pages/BenefitsOffices.aspx" xr:uid="{39EAA3EC-EE84-4242-9C0C-066E98BEC68C}"/>
  </hyperlinks>
  <pageMargins left="0.7" right="0.7" top="0.75" bottom="0.75" header="0.3" footer="0.3"/>
  <pageSetup orientation="portrait"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30DC81A4-4A81-482E-A451-DA4595EEBE89}">
          <x14:formula1>
            <xm:f>'Drop-Down Options'!$A$2:$A$55</xm:f>
          </x14:formula1>
          <xm:sqref>I13 I11</xm:sqref>
        </x14:dataValidation>
        <x14:dataValidation type="list" allowBlank="1" showInputMessage="1" showErrorMessage="1" xr:uid="{38568F05-EE6C-49C2-A6DC-7A92427C5BBC}">
          <x14:formula1>
            <xm:f>'Drop-Down Options'!$D$2:$D$23</xm:f>
          </x14:formula1>
          <xm:sqref>D19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4E093-55F2-4E70-BF06-76DB856DF69A}">
  <sheetPr codeName="Sheet3">
    <tabColor rgb="FF003399"/>
  </sheetPr>
  <dimension ref="A1:T1419"/>
  <sheetViews>
    <sheetView showGridLines="0" zoomScale="90" zoomScaleNormal="90" workbookViewId="0">
      <pane ySplit="1" topLeftCell="A2" activePane="bottomLeft" state="frozen"/>
      <selection pane="bottomLeft" activeCell="D2" sqref="D2"/>
    </sheetView>
  </sheetViews>
  <sheetFormatPr defaultColWidth="9.140625" defaultRowHeight="15" x14ac:dyDescent="0.25"/>
  <cols>
    <col min="1" max="1" width="15.7109375" style="2" customWidth="1"/>
    <col min="2" max="2" width="23" style="2" customWidth="1"/>
    <col min="3" max="6" width="48.5703125" style="2" customWidth="1"/>
    <col min="7" max="7" width="86.140625" style="2" customWidth="1"/>
    <col min="8" max="8" width="24.5703125" style="2" customWidth="1"/>
    <col min="9" max="9" width="42.5703125" style="2" customWidth="1"/>
    <col min="10" max="16384" width="9.140625" style="4"/>
  </cols>
  <sheetData>
    <row r="1" spans="1:20" s="3" customFormat="1" ht="45" x14ac:dyDescent="0.25">
      <c r="A1" s="16" t="str" cm="1">
        <f t="array" ref="A1:I1">_xlfn.CHOOSECOLS(ProgramsTable[#Headers], _xlfn.XMATCH({"Organization Name","Program","Type of Service","Functional Needs, Disabilities, and Medical Conditions","Cost Share","Income or Asset Eligibility","Geographic Coverage","Services Provided in Your County? (Military &amp; Veteran)","Website"}, ProgramsTable[#Headers]))</f>
        <v>Organization Name</v>
      </c>
      <c r="B1" s="16" t="str">
        <v>Program</v>
      </c>
      <c r="C1" s="16" t="str">
        <v>Type of Service</v>
      </c>
      <c r="D1" s="16" t="str">
        <v>Functional Needs, Disabilities, and Medical Conditions</v>
      </c>
      <c r="E1" s="16" t="str">
        <v>Cost Share</v>
      </c>
      <c r="F1" s="16" t="str">
        <v>Income or Asset Eligibility</v>
      </c>
      <c r="G1" s="16" t="str">
        <v>Geographic Coverage</v>
      </c>
      <c r="H1" s="16" t="str">
        <v>Services Provided in Your County? (Military &amp; Veteran)</v>
      </c>
      <c r="I1" s="16" t="str">
        <v>Website</v>
      </c>
      <c r="T1"/>
    </row>
    <row r="2" spans="1:20" s="2" customFormat="1" ht="201" customHeight="1" x14ac:dyDescent="0.25">
      <c r="A2" s="15" t="str" cm="1">
        <f t="array" ref="A2:I14">_xlfn.LET(_xlpm.headers,ProgramsTable[#Headers],_xlpm.selectedCols,_xlfn.XMATCH({"Organization Name","Program","Type of Service","Functional Needs, Disabilities, and Medical Conditions","Cost Share","Income or Asset Eligibility","Geographic Coverage","Services Provided in Your County? (Military &amp; Veteran)","Website"},_xlpm.headers),_xlpm.filteredData,_xlfn._xlws.FILTER(ProgramsTable[],ProgramsTable[Military &amp; Veteran  Criteria Match]="Yes"),_xlpm.sortedData, _xlfn.SORTBY(_xlpm.filteredData, INDEX(_xlpm.filteredData,,_xlfn.XMATCH("Services Provided in Your County? (Military &amp; Veteran)", _xlpm.headers)),-1), _xlfn.CHOOSECOLS(_xlpm.sortedData,_xlpm.selectedCols))</f>
        <v xml:space="preserve">West Virginia Department of Veterans Assistance </v>
      </c>
      <c r="B2" s="15" t="str">
        <v>Donnel C. Kinnard Memorial State Veterans Cemetery (Spouse or eligible family member)</v>
      </c>
      <c r="C2" s="15" t="str">
        <v>Burial Services</v>
      </c>
      <c r="D2" s="15" t="str">
        <v>None</v>
      </c>
      <c r="E2" s="15" t="str">
        <v>A fee of $780 will be charged to the spouse or another eligible family member.</v>
      </c>
      <c r="F2" s="15" t="str">
        <v>None</v>
      </c>
      <c r="G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2" s="15" t="str">
        <v>Yes</v>
      </c>
      <c r="I2" s="15" t="str">
        <v>https://veterans.wv.gov/benefits/Pages/Burial.aspx</v>
      </c>
    </row>
    <row r="3" spans="1:20" s="2" customFormat="1" ht="90" x14ac:dyDescent="0.25">
      <c r="A3" s="15" t="str">
        <v>Legal Aid of West Virginia</v>
      </c>
      <c r="B3" s="15" t="str">
        <v>Veterans Services</v>
      </c>
      <c r="C3" s="15" t="str">
        <v>Legal</v>
      </c>
      <c r="D3" s="15" t="str">
        <v>None</v>
      </c>
      <c r="E3" s="15" t="str">
        <v>None</v>
      </c>
      <c r="F3" s="15" t="str">
        <v>None</v>
      </c>
      <c r="G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3" s="15" t="str">
        <v>Yes</v>
      </c>
      <c r="I3" s="15" t="str">
        <v>https://legalaidwv.org/our-programs/legal-services/veterans-services/</v>
      </c>
    </row>
    <row r="4" spans="1:20" s="2" customFormat="1" ht="201" customHeight="1" x14ac:dyDescent="0.25">
      <c r="A4" s="15" t="str">
        <v xml:space="preserve">U.S. Department of Veterans Affairs </v>
      </c>
      <c r="B4" s="15" t="str">
        <v>Compassionate Contact Corps</v>
      </c>
      <c r="C4" s="15" t="str">
        <v>Peer Support</v>
      </c>
      <c r="D4" s="15" t="str">
        <v>None</v>
      </c>
      <c r="E4" s="15" t="str">
        <v>None</v>
      </c>
      <c r="F4" s="15" t="str">
        <v>None</v>
      </c>
      <c r="G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4" s="15" t="str">
        <v>Yes</v>
      </c>
      <c r="I4" s="15" t="str">
        <v>https://www.volunteer.va.gov/ccc.asp#four</v>
      </c>
    </row>
    <row r="5" spans="1:20" s="2" customFormat="1" ht="201" customHeight="1" x14ac:dyDescent="0.25">
      <c r="A5" s="15" t="str">
        <v xml:space="preserve">U.S. Department of Veterans Affairs </v>
      </c>
      <c r="B5" s="15" t="str">
        <v xml:space="preserve">Disability Compensation </v>
      </c>
      <c r="C5" s="15" t="str">
        <v>Financial or Tax Support</v>
      </c>
      <c r="D5" s="15" t="str">
        <v>Have a current illness or injury (known as a condition) that affects your mind or body; And at least one of these must be true:
You got sick or injured while serving in the military—and can link this condition to your illness or injury (called an in-service disability claim), or
You had an illness or injury before you joined the military—and serving made it worse (called a pre-service disability claim), or
You have a disability related to your active-duty service that didn’t appear until after you ended your service (called a post-service disability claim)
For some conditions, we automatically assume (or “presume”) that your service caused your condition. We call these presumptive conditions. If you have a presumptive condition, you don’t need to prove that your service caused the condition. You only need to meet the service requirements for the presumption.</v>
      </c>
      <c r="E5" s="15" t="str">
        <v>None</v>
      </c>
      <c r="F5" s="15" t="str">
        <v>None</v>
      </c>
      <c r="G5"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5" s="15" t="str">
        <v>Yes</v>
      </c>
      <c r="I5" s="15" t="str">
        <v>https://www.va.gov/disability/eligibility/</v>
      </c>
    </row>
    <row r="6" spans="1:20" s="2" customFormat="1" ht="201" customHeight="1" x14ac:dyDescent="0.25">
      <c r="A6" s="15" t="str">
        <v xml:space="preserve">U.S. Department of Veterans Affairs </v>
      </c>
      <c r="B6" s="15" t="str">
        <v>Domiciliary Care for Homeless Veterans (DCHV) Program</v>
      </c>
      <c r="C6" s="15" t="str">
        <v>Housing Related Services/Education</v>
      </c>
      <c r="D6" s="15" t="str">
        <v>None</v>
      </c>
      <c r="E6" s="15" t="str">
        <v>None</v>
      </c>
      <c r="F6" s="15" t="str">
        <v>None</v>
      </c>
      <c r="G6"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6" s="15" t="str">
        <v>Yes</v>
      </c>
      <c r="I6" s="15" t="str">
        <v>https://www.va.gov/homeless/for_homeless_veterans.asp</v>
      </c>
    </row>
    <row r="7" spans="1:20" s="2" customFormat="1" ht="201" customHeight="1" x14ac:dyDescent="0.25">
      <c r="A7" s="15" t="str">
        <v xml:space="preserve">U.S. Department of Veterans Affairs </v>
      </c>
      <c r="B7" s="15" t="str">
        <v>Residential Care</v>
      </c>
      <c r="C7" s="15" t="str">
        <v>Veteran Residential Care</v>
      </c>
      <c r="D7" s="15" t="str">
        <v>Veterans who have no support person who can provide monitoring, supervision or help with activities of daily living</v>
      </c>
      <c r="E7" s="15" t="str">
        <v>Veterans pay for their rent from VA compensation, VA pension, Social Security or other retirement or income sources.</v>
      </c>
      <c r="F7" s="15" t="str">
        <v>None</v>
      </c>
      <c r="G7"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7" s="15" t="str">
        <v>Yes</v>
      </c>
      <c r="I7" s="15" t="str">
        <v>https://www.va.gov/GERIATRICS/pages/Nursing_Home_and_Residential_Services.asp</v>
      </c>
    </row>
    <row r="8" spans="1:20" s="2" customFormat="1" ht="201" customHeight="1" x14ac:dyDescent="0.25">
      <c r="A8" s="15" t="str">
        <v xml:space="preserve">U.S. Department of Veterans Affairs </v>
      </c>
      <c r="B8" s="15" t="str">
        <v>Social Work Program</v>
      </c>
      <c r="C8" s="15" t="str">
        <v>Case Coordination/Management/Person-Centered Planning</v>
      </c>
      <c r="D8" s="15" t="str">
        <v>None</v>
      </c>
      <c r="E8" s="15" t="str">
        <v>None</v>
      </c>
      <c r="F8" s="15" t="str">
        <v>None</v>
      </c>
      <c r="G8"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8" s="15" t="str">
        <v>Yes</v>
      </c>
      <c r="I8" s="15" t="str">
        <v>https://www.socialwork.va.gov/about.asp</v>
      </c>
    </row>
    <row r="9" spans="1:20" s="2" customFormat="1" ht="201" customHeight="1" x14ac:dyDescent="0.25">
      <c r="A9" s="15" t="str">
        <v xml:space="preserve">U.S. Department of Veterans Affairs </v>
      </c>
      <c r="B9" s="15" t="str">
        <v>Burial Benefits</v>
      </c>
      <c r="C9" s="15" t="str">
        <v>Burial Services</v>
      </c>
      <c r="D9" s="15" t="str">
        <v>None</v>
      </c>
      <c r="E9" s="15" t="str">
        <v>None</v>
      </c>
      <c r="F9" s="15" t="str">
        <v>None</v>
      </c>
      <c r="G9"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9" s="15" t="str">
        <v>Yes</v>
      </c>
      <c r="I9" s="15" t="str">
        <v>https://veterans.wv.gov/benefits/Pages/Burial.aspx</v>
      </c>
    </row>
    <row r="10" spans="1:20" s="2" customFormat="1" ht="201" customHeight="1" x14ac:dyDescent="0.25">
      <c r="A10" s="15" t="str">
        <v>West Virginia Vet Centers</v>
      </c>
      <c r="B10" s="15" t="str">
        <v>Readjustment Counseling</v>
      </c>
      <c r="C10" s="15" t="str">
        <v>Information/Referral</v>
      </c>
      <c r="D10" s="15" t="str">
        <v>None</v>
      </c>
      <c r="E10" s="15" t="str">
        <v>None</v>
      </c>
      <c r="F10" s="15" t="str">
        <v>None</v>
      </c>
      <c r="G10"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0" s="15" t="str">
        <v>Yes</v>
      </c>
      <c r="I10" s="15" t="str">
        <v>https://www.vetcenter.va.gov/eligibility.asp</v>
      </c>
    </row>
    <row r="11" spans="1:20" s="2" customFormat="1" ht="201" customHeight="1" x14ac:dyDescent="0.25">
      <c r="A11" s="15" t="str">
        <v xml:space="preserve">West Virginia Department of Veterans Assistance </v>
      </c>
      <c r="B11" s="15" t="str">
        <v>Women Veterans Program</v>
      </c>
      <c r="C11" s="15" t="str">
        <v>Case Coordination/Management/Person-Centered Planning</v>
      </c>
      <c r="D11" s="15" t="str">
        <v>None</v>
      </c>
      <c r="E11" s="15" t="str">
        <v>None</v>
      </c>
      <c r="F11" s="15" t="str">
        <v>None</v>
      </c>
      <c r="G11"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1" s="15" t="str">
        <v>Yes</v>
      </c>
      <c r="I11" s="15" t="str">
        <v>https://veterans.wv.gov/Pages/WomenVeterans.aspx</v>
      </c>
    </row>
    <row r="12" spans="1:20" s="2" customFormat="1" ht="201" customHeight="1" x14ac:dyDescent="0.25">
      <c r="A12" s="15" t="str">
        <v xml:space="preserve">West Virginia Department of Veterans Assistance </v>
      </c>
      <c r="B12" s="15" t="str">
        <v>Donnel C. Kinnard Memorial State Veterans Cemetery (Veteran)</v>
      </c>
      <c r="C12" s="15" t="str">
        <v>Burial Services</v>
      </c>
      <c r="D12" s="15" t="str">
        <v>None</v>
      </c>
      <c r="E12" s="15" t="str">
        <v>None</v>
      </c>
      <c r="F12" s="15" t="str">
        <v>None</v>
      </c>
      <c r="G12"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2" s="15" t="str">
        <v>Yes</v>
      </c>
      <c r="I12" s="15" t="str">
        <v>https://veterans.wv.gov/benefits/Pages/Burial.aspx</v>
      </c>
    </row>
    <row r="13" spans="1:20" s="2" customFormat="1" ht="201" customHeight="1" x14ac:dyDescent="0.25">
      <c r="A13" s="15" t="str">
        <v xml:space="preserve">West Virginia Department of Veterans Assistance </v>
      </c>
      <c r="B13" s="15" t="str">
        <v>Benefits Office</v>
      </c>
      <c r="C13" s="15" t="str">
        <v>Case Coordination/Management/Person-Centered Planning</v>
      </c>
      <c r="D13" s="15" t="str">
        <v>None</v>
      </c>
      <c r="E13" s="15" t="str">
        <v>None</v>
      </c>
      <c r="F13" s="15" t="str">
        <v>None</v>
      </c>
      <c r="G13"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3" s="15" t="str">
        <v>Yes</v>
      </c>
      <c r="I13" s="15" t="str">
        <v>https://veterans.wv.gov/facilities/Pages/BenefitsOffices.aspx</v>
      </c>
    </row>
    <row r="14" spans="1:20" s="2" customFormat="1" ht="201" customHeight="1" x14ac:dyDescent="0.25">
      <c r="A14" s="15" t="str">
        <v xml:space="preserve">WorkForce West Virginia </v>
      </c>
      <c r="B14" s="15" t="str">
        <v>WorkForce West Virginia</v>
      </c>
      <c r="C14" s="15" t="str">
        <v>Employment Support</v>
      </c>
      <c r="D14" s="15" t="str">
        <v>None</v>
      </c>
      <c r="E14" s="15" t="str">
        <v>None</v>
      </c>
      <c r="F14" s="15" t="str">
        <v>None</v>
      </c>
      <c r="G14" s="15" t="str">
        <v>Barbour, Berkeley, Boone, Braxton, Brooke, Cabell, Calhoun, Clay, Doddridge, Fayette, Gilmer, Grant, Greenbrier, Hampshire, Hancock, Hardy, Harrison, Jackson, Jefferson, Kanawha, Lewis, Lincoln, Logan, Marion, Marshall, Mason, McDowell, Mercer, Mineral, Mingo, Monongalia, Monroe, Morgan, Nicholas, Ohio, Pendleton, Pleasants, Pocahontas, Preston, Putnam, Raleigh, Randolph, Ritchie, Roane, Summers, Taylor, Tucker, Tyler, Upshur, Wayne, Webster, Wetzel, Wirt, Wood, Wyoming</v>
      </c>
      <c r="H14" s="15" t="str">
        <v>Yes</v>
      </c>
      <c r="I14" s="15" t="str">
        <v>https://workforcewv.org/job-seeker/specialized-services/veterans/</v>
      </c>
    </row>
    <row r="15" spans="1:20" s="2" customFormat="1" ht="201" customHeight="1" x14ac:dyDescent="0.25">
      <c r="A15" s="15"/>
      <c r="B15" s="15"/>
      <c r="C15" s="15"/>
      <c r="D15" s="15"/>
      <c r="E15" s="15"/>
      <c r="F15" s="15"/>
      <c r="G15" s="15"/>
      <c r="H15" s="15"/>
      <c r="I15" s="15"/>
    </row>
    <row r="16" spans="1:20" s="2" customFormat="1" ht="201" customHeight="1" x14ac:dyDescent="0.25">
      <c r="A16" s="15"/>
      <c r="B16" s="15"/>
      <c r="C16" s="15"/>
      <c r="D16" s="15"/>
      <c r="E16" s="15"/>
      <c r="F16" s="15"/>
      <c r="G16" s="15"/>
      <c r="H16" s="15"/>
      <c r="I16" s="15"/>
    </row>
    <row r="17" spans="1:9" s="2" customFormat="1" ht="201" customHeight="1" x14ac:dyDescent="0.25">
      <c r="A17" s="15"/>
      <c r="B17" s="15"/>
      <c r="C17" s="15"/>
      <c r="D17" s="15"/>
      <c r="E17" s="15"/>
      <c r="F17" s="15"/>
      <c r="G17" s="15"/>
      <c r="H17" s="15"/>
      <c r="I17" s="15"/>
    </row>
    <row r="18" spans="1:9" s="2" customFormat="1" ht="201" customHeight="1" x14ac:dyDescent="0.25">
      <c r="A18" s="15"/>
      <c r="B18" s="15"/>
      <c r="C18" s="15"/>
      <c r="D18" s="15"/>
      <c r="E18" s="15"/>
      <c r="F18" s="15"/>
      <c r="G18" s="15"/>
      <c r="H18" s="15"/>
      <c r="I18" s="15"/>
    </row>
    <row r="19" spans="1:9" s="2" customFormat="1" ht="201" customHeight="1" x14ac:dyDescent="0.25">
      <c r="A19" s="15"/>
      <c r="B19" s="15"/>
      <c r="C19" s="15"/>
      <c r="D19" s="15"/>
      <c r="E19" s="15"/>
      <c r="F19" s="15"/>
      <c r="G19" s="15"/>
      <c r="H19" s="15"/>
      <c r="I19" s="15"/>
    </row>
    <row r="20" spans="1:9" s="2" customFormat="1" ht="201" customHeight="1" x14ac:dyDescent="0.25">
      <c r="A20" s="15"/>
      <c r="B20" s="15"/>
      <c r="C20" s="15"/>
      <c r="D20" s="15"/>
      <c r="E20" s="15"/>
      <c r="F20" s="15"/>
      <c r="G20" s="15"/>
      <c r="H20" s="15"/>
      <c r="I20" s="15"/>
    </row>
    <row r="21" spans="1:9" s="2" customFormat="1" ht="201" customHeight="1" x14ac:dyDescent="0.25">
      <c r="A21" s="15"/>
      <c r="B21" s="15"/>
      <c r="C21" s="15"/>
      <c r="D21" s="15"/>
      <c r="E21" s="15"/>
      <c r="F21" s="15"/>
      <c r="G21" s="15"/>
      <c r="H21" s="15"/>
      <c r="I21" s="15"/>
    </row>
    <row r="22" spans="1:9" s="2" customFormat="1" ht="201" customHeight="1" x14ac:dyDescent="0.25">
      <c r="A22" s="15"/>
      <c r="B22" s="15"/>
      <c r="C22" s="15"/>
      <c r="D22" s="15"/>
      <c r="E22" s="15"/>
      <c r="F22" s="15"/>
      <c r="G22" s="15"/>
      <c r="H22" s="15"/>
      <c r="I22" s="15"/>
    </row>
    <row r="23" spans="1:9" s="2" customFormat="1" ht="201" customHeight="1" x14ac:dyDescent="0.25">
      <c r="A23" s="15"/>
      <c r="B23" s="15"/>
      <c r="C23" s="15"/>
      <c r="D23" s="15"/>
      <c r="E23" s="15"/>
      <c r="F23" s="15"/>
      <c r="G23" s="15"/>
      <c r="H23" s="15"/>
      <c r="I23" s="15"/>
    </row>
    <row r="24" spans="1:9" s="2" customFormat="1" ht="201" customHeight="1" x14ac:dyDescent="0.25">
      <c r="A24" s="15"/>
      <c r="B24" s="15"/>
      <c r="C24" s="15"/>
      <c r="D24" s="15"/>
      <c r="E24" s="15"/>
      <c r="F24" s="15"/>
      <c r="G24" s="15"/>
      <c r="H24" s="15"/>
      <c r="I24" s="15"/>
    </row>
    <row r="25" spans="1:9" s="2" customFormat="1" ht="201" customHeight="1" x14ac:dyDescent="0.25">
      <c r="A25" s="15"/>
      <c r="B25" s="15"/>
      <c r="C25" s="15"/>
      <c r="D25" s="15"/>
      <c r="E25" s="15"/>
      <c r="F25" s="15"/>
      <c r="G25" s="15"/>
      <c r="H25" s="15"/>
      <c r="I25" s="15"/>
    </row>
    <row r="26" spans="1:9" s="2" customFormat="1" ht="201" customHeight="1" x14ac:dyDescent="0.25">
      <c r="A26" s="15"/>
      <c r="B26" s="15"/>
      <c r="C26" s="15"/>
      <c r="D26" s="15"/>
      <c r="E26" s="15"/>
      <c r="F26" s="15"/>
      <c r="G26" s="15"/>
      <c r="H26" s="15"/>
      <c r="I26" s="15"/>
    </row>
    <row r="27" spans="1:9" s="2" customFormat="1" ht="201" customHeight="1" x14ac:dyDescent="0.25">
      <c r="A27" s="15"/>
      <c r="B27" s="15"/>
      <c r="C27" s="15"/>
      <c r="D27" s="15"/>
      <c r="E27" s="15"/>
      <c r="F27" s="15"/>
      <c r="G27" s="15"/>
      <c r="H27" s="15"/>
      <c r="I27" s="15"/>
    </row>
    <row r="28" spans="1:9" s="2" customFormat="1" ht="201" customHeight="1" x14ac:dyDescent="0.25">
      <c r="A28" s="15"/>
      <c r="B28" s="15"/>
      <c r="C28" s="15"/>
      <c r="D28" s="15"/>
      <c r="E28" s="15"/>
      <c r="F28" s="15"/>
      <c r="G28" s="15"/>
      <c r="H28" s="15"/>
      <c r="I28" s="15"/>
    </row>
    <row r="29" spans="1:9" s="2" customFormat="1" ht="201" customHeight="1" x14ac:dyDescent="0.25">
      <c r="A29" s="15"/>
      <c r="B29" s="15"/>
      <c r="C29" s="15"/>
      <c r="D29" s="15"/>
      <c r="E29" s="15"/>
      <c r="F29" s="15"/>
      <c r="G29" s="15"/>
      <c r="H29" s="15"/>
      <c r="I29" s="15"/>
    </row>
    <row r="30" spans="1:9" s="2" customFormat="1" ht="201" customHeight="1" x14ac:dyDescent="0.25">
      <c r="A30" s="15"/>
      <c r="B30" s="15"/>
      <c r="C30" s="15"/>
      <c r="D30" s="15"/>
      <c r="E30" s="15"/>
      <c r="F30" s="15"/>
      <c r="G30" s="15"/>
      <c r="H30" s="15"/>
      <c r="I30" s="15"/>
    </row>
    <row r="31" spans="1:9" s="2" customFormat="1" ht="201" customHeight="1" x14ac:dyDescent="0.25">
      <c r="A31" s="15"/>
      <c r="B31" s="15"/>
      <c r="C31" s="15"/>
      <c r="D31" s="15"/>
      <c r="E31" s="15"/>
      <c r="F31" s="15"/>
      <c r="G31" s="15"/>
      <c r="H31" s="15"/>
      <c r="I31" s="15"/>
    </row>
    <row r="32" spans="1:9" s="2" customFormat="1" ht="201" customHeight="1" x14ac:dyDescent="0.25">
      <c r="A32" s="15"/>
      <c r="B32" s="15"/>
      <c r="C32" s="15"/>
      <c r="D32" s="15"/>
      <c r="E32" s="15"/>
      <c r="F32" s="15"/>
      <c r="G32" s="15"/>
      <c r="H32" s="15"/>
      <c r="I32" s="15"/>
    </row>
    <row r="33" spans="1:9" s="2" customFormat="1" ht="201" customHeight="1" x14ac:dyDescent="0.25">
      <c r="A33" s="15"/>
      <c r="B33" s="15"/>
      <c r="C33" s="15"/>
      <c r="D33" s="15"/>
      <c r="E33" s="15"/>
      <c r="F33" s="15"/>
      <c r="G33" s="15"/>
      <c r="H33" s="15"/>
      <c r="I33" s="15"/>
    </row>
    <row r="34" spans="1:9" s="2" customFormat="1" ht="201" customHeight="1" x14ac:dyDescent="0.25">
      <c r="A34" s="15"/>
      <c r="B34" s="15"/>
      <c r="C34" s="15"/>
      <c r="D34" s="15"/>
      <c r="E34" s="15"/>
      <c r="F34" s="15"/>
      <c r="G34" s="15"/>
      <c r="H34" s="15"/>
      <c r="I34" s="15"/>
    </row>
    <row r="35" spans="1:9" s="2" customFormat="1" ht="201" customHeight="1" x14ac:dyDescent="0.25">
      <c r="A35" s="15"/>
      <c r="B35" s="15"/>
      <c r="C35" s="15"/>
      <c r="D35" s="15"/>
      <c r="E35" s="15"/>
      <c r="F35" s="15"/>
      <c r="G35" s="15"/>
      <c r="H35" s="15"/>
      <c r="I35" s="15"/>
    </row>
    <row r="36" spans="1:9" s="2" customFormat="1" ht="201" customHeight="1" x14ac:dyDescent="0.25">
      <c r="A36" s="15"/>
      <c r="B36" s="15"/>
      <c r="C36" s="15"/>
      <c r="D36" s="15"/>
      <c r="E36" s="15"/>
      <c r="F36" s="15"/>
      <c r="G36" s="15"/>
      <c r="H36" s="15"/>
      <c r="I36" s="15"/>
    </row>
    <row r="37" spans="1:9" s="2" customFormat="1" ht="201" customHeight="1" x14ac:dyDescent="0.25">
      <c r="A37" s="15"/>
      <c r="B37" s="15"/>
      <c r="C37" s="15"/>
      <c r="D37" s="15"/>
      <c r="E37" s="15"/>
      <c r="F37" s="15"/>
      <c r="G37" s="15"/>
      <c r="H37" s="15"/>
      <c r="I37" s="15"/>
    </row>
    <row r="38" spans="1:9" s="2" customFormat="1" ht="201" customHeight="1" x14ac:dyDescent="0.25">
      <c r="A38" s="15"/>
      <c r="B38" s="15"/>
      <c r="C38" s="15"/>
      <c r="D38" s="15"/>
      <c r="E38" s="15"/>
      <c r="F38" s="15"/>
      <c r="G38" s="15"/>
      <c r="H38" s="15"/>
      <c r="I38" s="15"/>
    </row>
    <row r="39" spans="1:9" s="2" customFormat="1" ht="201" customHeight="1" x14ac:dyDescent="0.25">
      <c r="A39" s="15"/>
      <c r="B39" s="15"/>
      <c r="C39" s="15"/>
      <c r="D39" s="15"/>
      <c r="E39" s="15"/>
      <c r="F39" s="15"/>
      <c r="G39" s="15"/>
      <c r="H39" s="15"/>
      <c r="I39" s="15"/>
    </row>
    <row r="40" spans="1:9" s="2" customFormat="1" ht="201" customHeight="1" x14ac:dyDescent="0.25">
      <c r="A40" s="15"/>
      <c r="B40" s="15"/>
      <c r="C40" s="15"/>
      <c r="D40" s="15"/>
      <c r="E40" s="15"/>
      <c r="F40" s="15"/>
      <c r="G40" s="15"/>
      <c r="H40" s="15"/>
      <c r="I40" s="15"/>
    </row>
    <row r="41" spans="1:9" s="2" customFormat="1" ht="201" customHeight="1" x14ac:dyDescent="0.25">
      <c r="A41" s="15"/>
      <c r="B41" s="15"/>
      <c r="C41" s="15"/>
      <c r="D41" s="15"/>
      <c r="E41" s="15"/>
      <c r="F41" s="15"/>
      <c r="G41" s="15"/>
      <c r="H41" s="15"/>
      <c r="I41" s="15"/>
    </row>
    <row r="42" spans="1:9" s="2" customFormat="1" ht="201" customHeight="1" x14ac:dyDescent="0.25">
      <c r="A42" s="15"/>
      <c r="B42" s="15"/>
      <c r="C42" s="15"/>
      <c r="D42" s="15"/>
      <c r="E42" s="15"/>
      <c r="F42" s="15"/>
      <c r="G42" s="15"/>
      <c r="H42" s="15"/>
      <c r="I42" s="15"/>
    </row>
    <row r="43" spans="1:9" s="2" customFormat="1" ht="201" customHeight="1" x14ac:dyDescent="0.25">
      <c r="A43" s="15"/>
      <c r="B43" s="15"/>
      <c r="C43" s="15"/>
      <c r="D43" s="15"/>
      <c r="E43" s="15"/>
      <c r="F43" s="15"/>
      <c r="G43" s="15"/>
      <c r="H43" s="15"/>
      <c r="I43" s="15"/>
    </row>
    <row r="44" spans="1:9" s="2" customFormat="1" ht="201" customHeight="1" x14ac:dyDescent="0.25">
      <c r="A44" s="15"/>
      <c r="B44" s="15"/>
      <c r="C44" s="15"/>
      <c r="D44" s="15"/>
      <c r="E44" s="15"/>
      <c r="F44" s="15"/>
      <c r="G44" s="15"/>
      <c r="H44" s="15"/>
      <c r="I44" s="15"/>
    </row>
    <row r="45" spans="1:9" s="2" customFormat="1" ht="201" customHeight="1" x14ac:dyDescent="0.25">
      <c r="A45" s="15"/>
      <c r="B45" s="15"/>
      <c r="C45" s="15"/>
      <c r="D45" s="15"/>
      <c r="E45" s="15"/>
      <c r="F45" s="15"/>
      <c r="G45" s="15"/>
      <c r="H45" s="15"/>
      <c r="I45" s="15"/>
    </row>
    <row r="46" spans="1:9" s="2" customFormat="1" ht="201" customHeight="1" x14ac:dyDescent="0.25">
      <c r="A46" s="15"/>
      <c r="B46" s="15"/>
      <c r="C46" s="15"/>
      <c r="D46" s="15"/>
      <c r="E46" s="15"/>
      <c r="F46" s="15"/>
      <c r="G46" s="15"/>
      <c r="H46" s="15"/>
      <c r="I46" s="15"/>
    </row>
    <row r="47" spans="1:9" s="2" customFormat="1" ht="201" customHeight="1" x14ac:dyDescent="0.25">
      <c r="A47" s="15"/>
      <c r="B47" s="15"/>
      <c r="C47" s="15"/>
      <c r="D47" s="15"/>
      <c r="E47" s="15"/>
      <c r="F47" s="15"/>
      <c r="G47" s="15"/>
      <c r="H47" s="15"/>
      <c r="I47" s="15"/>
    </row>
    <row r="48" spans="1:9" s="2" customFormat="1" ht="201" customHeight="1" x14ac:dyDescent="0.25">
      <c r="A48" s="15"/>
      <c r="B48" s="15"/>
      <c r="C48" s="15"/>
      <c r="D48" s="15"/>
      <c r="E48" s="15"/>
      <c r="F48" s="15"/>
      <c r="G48" s="15"/>
      <c r="H48" s="15"/>
      <c r="I48" s="15"/>
    </row>
    <row r="49" spans="1:9" s="2" customFormat="1" ht="201" customHeight="1" x14ac:dyDescent="0.25">
      <c r="A49" s="15"/>
      <c r="B49" s="15"/>
      <c r="C49" s="15"/>
      <c r="D49" s="15"/>
      <c r="E49" s="15"/>
      <c r="F49" s="15"/>
      <c r="G49" s="15"/>
      <c r="H49" s="15"/>
      <c r="I49" s="15"/>
    </row>
    <row r="50" spans="1:9" s="2" customFormat="1" ht="201" customHeight="1" x14ac:dyDescent="0.25">
      <c r="A50" s="15"/>
      <c r="B50" s="15"/>
      <c r="C50" s="15"/>
      <c r="D50" s="15"/>
      <c r="E50" s="15"/>
      <c r="F50" s="15"/>
      <c r="G50" s="15"/>
      <c r="H50" s="15"/>
      <c r="I50" s="15"/>
    </row>
    <row r="51" spans="1:9" s="2" customFormat="1" ht="201" customHeight="1" x14ac:dyDescent="0.25">
      <c r="A51" s="15"/>
      <c r="B51" s="15"/>
      <c r="C51" s="15"/>
      <c r="D51" s="15"/>
      <c r="E51" s="15"/>
      <c r="F51" s="15"/>
      <c r="G51" s="15"/>
      <c r="H51" s="15"/>
      <c r="I51" s="15"/>
    </row>
    <row r="52" spans="1:9" s="2" customFormat="1" ht="201" customHeight="1" x14ac:dyDescent="0.25">
      <c r="A52" s="15"/>
      <c r="B52" s="15"/>
      <c r="C52" s="15"/>
      <c r="D52" s="15"/>
      <c r="E52" s="15"/>
      <c r="F52" s="15"/>
      <c r="G52" s="15"/>
      <c r="H52" s="15"/>
      <c r="I52" s="15"/>
    </row>
    <row r="53" spans="1:9" s="2" customFormat="1" ht="201" customHeight="1" x14ac:dyDescent="0.25">
      <c r="A53" s="15"/>
      <c r="B53" s="15"/>
      <c r="C53" s="15"/>
      <c r="D53" s="15"/>
      <c r="E53" s="15"/>
      <c r="F53" s="15"/>
      <c r="G53" s="15"/>
      <c r="H53" s="15"/>
      <c r="I53" s="15"/>
    </row>
    <row r="54" spans="1:9" s="2" customFormat="1" ht="201" customHeight="1" x14ac:dyDescent="0.25">
      <c r="A54" s="15"/>
      <c r="B54" s="15"/>
      <c r="C54" s="15"/>
      <c r="D54" s="15"/>
      <c r="E54" s="15"/>
      <c r="F54" s="15"/>
      <c r="G54" s="15"/>
      <c r="H54" s="15"/>
      <c r="I54" s="15"/>
    </row>
    <row r="55" spans="1:9" s="2" customFormat="1" ht="201" customHeight="1" x14ac:dyDescent="0.25">
      <c r="A55" s="15"/>
      <c r="B55" s="15"/>
      <c r="C55" s="15"/>
      <c r="D55" s="15"/>
      <c r="E55" s="15"/>
      <c r="F55" s="15"/>
      <c r="G55" s="15"/>
      <c r="H55" s="15"/>
      <c r="I55" s="15"/>
    </row>
    <row r="56" spans="1:9" s="2" customFormat="1" ht="201" customHeight="1" x14ac:dyDescent="0.25">
      <c r="A56" s="15"/>
      <c r="B56" s="15"/>
      <c r="C56" s="15"/>
      <c r="D56" s="15"/>
      <c r="E56" s="15"/>
      <c r="F56" s="15"/>
      <c r="G56" s="15"/>
      <c r="H56" s="15"/>
      <c r="I56" s="15"/>
    </row>
    <row r="57" spans="1:9" s="2" customFormat="1" ht="201" customHeight="1" x14ac:dyDescent="0.25">
      <c r="A57" s="15"/>
      <c r="B57" s="15"/>
      <c r="C57" s="15"/>
      <c r="D57" s="15"/>
      <c r="E57" s="15"/>
      <c r="F57" s="15"/>
      <c r="G57" s="15"/>
      <c r="H57" s="15"/>
      <c r="I57" s="15"/>
    </row>
    <row r="58" spans="1:9" s="2" customFormat="1" ht="201" customHeight="1" x14ac:dyDescent="0.25">
      <c r="A58" s="15"/>
      <c r="B58" s="15"/>
      <c r="C58" s="15"/>
      <c r="D58" s="15"/>
      <c r="E58" s="15"/>
      <c r="F58" s="15"/>
      <c r="G58" s="15"/>
      <c r="H58" s="15"/>
      <c r="I58" s="15"/>
    </row>
    <row r="59" spans="1:9" s="2" customFormat="1" ht="201" customHeight="1" x14ac:dyDescent="0.25">
      <c r="A59" s="15"/>
      <c r="B59" s="15"/>
      <c r="C59" s="15"/>
      <c r="D59" s="15"/>
      <c r="E59" s="15"/>
      <c r="F59" s="15"/>
      <c r="G59" s="15"/>
      <c r="H59" s="15"/>
      <c r="I59" s="15"/>
    </row>
    <row r="60" spans="1:9" s="2" customFormat="1" ht="201" customHeight="1" x14ac:dyDescent="0.25">
      <c r="A60" s="15"/>
      <c r="B60" s="15"/>
      <c r="C60" s="15"/>
      <c r="D60" s="15"/>
      <c r="E60" s="15"/>
      <c r="F60" s="15"/>
      <c r="G60" s="15"/>
      <c r="H60" s="15"/>
      <c r="I60" s="15"/>
    </row>
    <row r="61" spans="1:9" s="2" customFormat="1" ht="201" customHeight="1" x14ac:dyDescent="0.25">
      <c r="A61" s="15"/>
      <c r="B61" s="15"/>
      <c r="C61" s="15"/>
      <c r="D61" s="15"/>
      <c r="E61" s="15"/>
      <c r="F61" s="15"/>
      <c r="G61" s="15"/>
      <c r="H61" s="15"/>
      <c r="I61" s="15"/>
    </row>
    <row r="62" spans="1:9" s="2" customFormat="1" ht="201" customHeight="1" x14ac:dyDescent="0.25">
      <c r="A62" s="15"/>
      <c r="B62" s="15"/>
      <c r="C62" s="15"/>
      <c r="D62" s="15"/>
      <c r="E62" s="15"/>
      <c r="F62" s="15"/>
      <c r="G62" s="15"/>
      <c r="H62" s="15"/>
      <c r="I62" s="15"/>
    </row>
    <row r="63" spans="1:9" s="2" customFormat="1" ht="201" customHeight="1" x14ac:dyDescent="0.25">
      <c r="A63" s="15"/>
      <c r="B63" s="15"/>
      <c r="C63" s="15"/>
      <c r="D63" s="15"/>
      <c r="E63" s="15"/>
      <c r="F63" s="15"/>
      <c r="G63" s="15"/>
      <c r="H63" s="15"/>
      <c r="I63" s="15"/>
    </row>
    <row r="64" spans="1:9" s="2" customFormat="1" ht="201" customHeight="1" x14ac:dyDescent="0.25">
      <c r="A64" s="15"/>
      <c r="B64" s="15"/>
      <c r="C64" s="15"/>
      <c r="D64" s="15"/>
      <c r="E64" s="15"/>
      <c r="F64" s="15"/>
      <c r="G64" s="15"/>
      <c r="H64" s="15"/>
      <c r="I64" s="15"/>
    </row>
    <row r="65" spans="1:9" s="2" customFormat="1" ht="201" customHeight="1" x14ac:dyDescent="0.25">
      <c r="A65" s="15"/>
      <c r="B65" s="15"/>
      <c r="C65" s="15"/>
      <c r="D65" s="15"/>
      <c r="E65" s="15"/>
      <c r="F65" s="15"/>
      <c r="G65" s="15"/>
      <c r="H65" s="15"/>
      <c r="I65" s="15"/>
    </row>
    <row r="66" spans="1:9" s="2" customFormat="1" ht="201" customHeight="1" x14ac:dyDescent="0.25">
      <c r="A66" s="15"/>
      <c r="B66" s="15"/>
      <c r="C66" s="15"/>
      <c r="D66" s="15"/>
      <c r="E66" s="15"/>
      <c r="F66" s="15"/>
      <c r="G66" s="15"/>
      <c r="H66" s="15"/>
      <c r="I66" s="15"/>
    </row>
    <row r="67" spans="1:9" s="2" customFormat="1" ht="201" customHeight="1" x14ac:dyDescent="0.25">
      <c r="A67" s="15"/>
      <c r="B67" s="15"/>
      <c r="C67" s="15"/>
      <c r="D67" s="15"/>
      <c r="E67" s="15"/>
      <c r="F67" s="15"/>
      <c r="G67" s="15"/>
      <c r="H67" s="15"/>
      <c r="I67" s="15"/>
    </row>
    <row r="68" spans="1:9" s="2" customFormat="1" ht="201" customHeight="1" x14ac:dyDescent="0.25">
      <c r="A68" s="15"/>
      <c r="B68" s="15"/>
      <c r="C68" s="15"/>
      <c r="D68" s="15"/>
      <c r="E68" s="15"/>
      <c r="F68" s="15"/>
      <c r="G68" s="15"/>
      <c r="H68" s="15"/>
      <c r="I68" s="15"/>
    </row>
    <row r="69" spans="1:9" s="2" customFormat="1" ht="201" customHeight="1" x14ac:dyDescent="0.25">
      <c r="A69" s="15"/>
      <c r="B69" s="15"/>
      <c r="C69" s="15"/>
      <c r="D69" s="15"/>
      <c r="E69" s="15"/>
      <c r="F69" s="15"/>
      <c r="G69" s="15"/>
      <c r="H69" s="15"/>
      <c r="I69" s="15"/>
    </row>
    <row r="70" spans="1:9" s="2" customFormat="1" ht="201" customHeight="1" x14ac:dyDescent="0.25">
      <c r="A70" s="15"/>
      <c r="B70" s="15"/>
      <c r="C70" s="15"/>
      <c r="D70" s="15"/>
      <c r="E70" s="15"/>
      <c r="F70" s="15"/>
      <c r="G70" s="15"/>
      <c r="H70" s="15"/>
      <c r="I70" s="15"/>
    </row>
    <row r="71" spans="1:9" s="2" customFormat="1" ht="201" customHeight="1" x14ac:dyDescent="0.25">
      <c r="A71" s="15"/>
      <c r="B71" s="15"/>
      <c r="C71" s="15"/>
      <c r="D71" s="15"/>
      <c r="E71" s="15"/>
      <c r="F71" s="15"/>
      <c r="G71" s="15"/>
      <c r="H71" s="15"/>
      <c r="I71" s="15"/>
    </row>
    <row r="72" spans="1:9" s="2" customFormat="1" ht="201" customHeight="1" x14ac:dyDescent="0.25">
      <c r="A72" s="15"/>
      <c r="B72" s="15"/>
      <c r="C72" s="15"/>
      <c r="D72" s="15"/>
      <c r="E72" s="15"/>
      <c r="F72" s="15"/>
      <c r="G72" s="15"/>
      <c r="H72" s="15"/>
      <c r="I72" s="15"/>
    </row>
    <row r="73" spans="1:9" s="2" customFormat="1" ht="201" customHeight="1" x14ac:dyDescent="0.25">
      <c r="A73" s="15"/>
      <c r="B73" s="15"/>
      <c r="C73" s="15"/>
      <c r="D73" s="15"/>
      <c r="E73" s="15"/>
      <c r="F73" s="15"/>
      <c r="G73" s="15"/>
      <c r="H73" s="15"/>
      <c r="I73" s="15"/>
    </row>
    <row r="74" spans="1:9" s="2" customFormat="1" ht="201" customHeight="1" x14ac:dyDescent="0.25">
      <c r="A74" s="15"/>
      <c r="B74" s="15"/>
      <c r="C74" s="15"/>
      <c r="D74" s="15"/>
      <c r="E74" s="15"/>
      <c r="F74" s="15"/>
      <c r="G74" s="15"/>
      <c r="H74" s="15"/>
      <c r="I74" s="15"/>
    </row>
    <row r="75" spans="1:9" s="2" customFormat="1" ht="201" customHeight="1" x14ac:dyDescent="0.25">
      <c r="A75" s="15"/>
      <c r="B75" s="15"/>
      <c r="C75" s="15"/>
      <c r="D75" s="15"/>
      <c r="E75" s="15"/>
      <c r="F75" s="15"/>
      <c r="G75" s="15"/>
      <c r="H75" s="15"/>
      <c r="I75" s="15"/>
    </row>
    <row r="76" spans="1:9" s="2" customFormat="1" ht="201" customHeight="1" x14ac:dyDescent="0.25">
      <c r="A76" s="15"/>
      <c r="B76" s="15"/>
      <c r="C76" s="15"/>
      <c r="D76" s="15"/>
      <c r="E76" s="15"/>
      <c r="F76" s="15"/>
      <c r="G76" s="15"/>
      <c r="H76" s="15"/>
      <c r="I76" s="15"/>
    </row>
    <row r="77" spans="1:9" s="2" customFormat="1" ht="201" customHeight="1" x14ac:dyDescent="0.25">
      <c r="A77" s="15"/>
      <c r="B77" s="15"/>
      <c r="C77" s="15"/>
      <c r="D77" s="15"/>
      <c r="E77" s="15"/>
      <c r="F77" s="15"/>
      <c r="G77" s="15"/>
      <c r="H77" s="15"/>
      <c r="I77" s="15"/>
    </row>
    <row r="78" spans="1:9" s="2" customFormat="1" ht="201" customHeight="1" x14ac:dyDescent="0.25">
      <c r="A78" s="15"/>
      <c r="B78" s="15"/>
      <c r="C78" s="15"/>
      <c r="D78" s="15"/>
      <c r="E78" s="15"/>
      <c r="F78" s="15"/>
      <c r="G78" s="15"/>
      <c r="H78" s="15"/>
      <c r="I78" s="15"/>
    </row>
    <row r="79" spans="1:9" s="2" customFormat="1" ht="201" customHeight="1" x14ac:dyDescent="0.25">
      <c r="A79" s="15"/>
      <c r="B79" s="15"/>
      <c r="C79" s="15"/>
      <c r="D79" s="15"/>
      <c r="E79" s="15"/>
      <c r="F79" s="15"/>
      <c r="G79" s="15"/>
      <c r="H79" s="15"/>
      <c r="I79" s="15"/>
    </row>
    <row r="80" spans="1:9" s="2" customFormat="1" ht="201" customHeight="1" x14ac:dyDescent="0.25">
      <c r="A80" s="15"/>
      <c r="B80" s="15"/>
      <c r="C80" s="15"/>
      <c r="D80" s="15"/>
      <c r="E80" s="15"/>
      <c r="F80" s="15"/>
      <c r="G80" s="15"/>
      <c r="H80" s="15"/>
      <c r="I80" s="15"/>
    </row>
    <row r="81" spans="1:9" s="2" customFormat="1" ht="201" customHeight="1" x14ac:dyDescent="0.25">
      <c r="A81" s="15"/>
      <c r="B81" s="15"/>
      <c r="C81" s="15"/>
      <c r="D81" s="15"/>
      <c r="E81" s="15"/>
      <c r="F81" s="15"/>
      <c r="G81" s="15"/>
      <c r="H81" s="15"/>
      <c r="I81" s="15"/>
    </row>
    <row r="82" spans="1:9" s="2" customFormat="1" ht="201" customHeight="1" x14ac:dyDescent="0.25">
      <c r="A82" s="15"/>
      <c r="B82" s="15"/>
      <c r="C82" s="15"/>
      <c r="D82" s="15"/>
      <c r="E82" s="15"/>
      <c r="F82" s="15"/>
      <c r="G82" s="15"/>
      <c r="H82" s="15"/>
      <c r="I82" s="15"/>
    </row>
    <row r="83" spans="1:9" s="2" customFormat="1" ht="201" customHeight="1" x14ac:dyDescent="0.25">
      <c r="A83" s="15"/>
      <c r="B83" s="15"/>
      <c r="C83" s="15"/>
      <c r="D83" s="15"/>
      <c r="E83" s="15"/>
      <c r="F83" s="15"/>
      <c r="G83" s="15"/>
      <c r="H83" s="15"/>
      <c r="I83" s="15"/>
    </row>
    <row r="84" spans="1:9" s="2" customFormat="1" ht="201" customHeight="1" x14ac:dyDescent="0.25">
      <c r="A84" s="15"/>
      <c r="B84" s="15"/>
      <c r="C84" s="15"/>
      <c r="D84" s="15"/>
      <c r="E84" s="15"/>
      <c r="F84" s="15"/>
      <c r="G84" s="15"/>
      <c r="H84" s="15"/>
      <c r="I84" s="15"/>
    </row>
    <row r="85" spans="1:9" s="2" customFormat="1" ht="201" customHeight="1" x14ac:dyDescent="0.25">
      <c r="A85" s="15"/>
      <c r="B85" s="15"/>
      <c r="C85" s="15"/>
      <c r="D85" s="15"/>
      <c r="E85" s="15"/>
      <c r="F85" s="15"/>
      <c r="G85" s="15"/>
      <c r="H85" s="15"/>
      <c r="I85" s="15"/>
    </row>
    <row r="86" spans="1:9" s="2" customFormat="1" ht="201" customHeight="1" x14ac:dyDescent="0.25">
      <c r="A86" s="15"/>
      <c r="B86" s="15"/>
      <c r="C86" s="15"/>
      <c r="D86" s="15"/>
      <c r="E86" s="15"/>
      <c r="F86" s="15"/>
      <c r="G86" s="15"/>
      <c r="H86" s="15"/>
      <c r="I86" s="15"/>
    </row>
    <row r="87" spans="1:9" s="2" customFormat="1" ht="201" customHeight="1" x14ac:dyDescent="0.25">
      <c r="A87" s="15"/>
      <c r="B87" s="15"/>
      <c r="C87" s="15"/>
      <c r="D87" s="15"/>
      <c r="E87" s="15"/>
      <c r="F87" s="15"/>
      <c r="G87" s="15"/>
      <c r="H87" s="15"/>
      <c r="I87" s="15"/>
    </row>
    <row r="88" spans="1:9" s="2" customFormat="1" ht="201" customHeight="1" x14ac:dyDescent="0.25">
      <c r="A88" s="15"/>
      <c r="B88" s="15"/>
      <c r="C88" s="15"/>
      <c r="D88" s="15"/>
      <c r="E88" s="15"/>
      <c r="F88" s="15"/>
      <c r="G88" s="15"/>
      <c r="H88" s="15"/>
      <c r="I88" s="15"/>
    </row>
    <row r="89" spans="1:9" s="2" customFormat="1" ht="201" customHeight="1" x14ac:dyDescent="0.25">
      <c r="A89" s="15"/>
      <c r="B89" s="15"/>
      <c r="C89" s="15"/>
      <c r="D89" s="15"/>
      <c r="E89" s="15"/>
      <c r="F89" s="15"/>
      <c r="G89" s="15"/>
      <c r="H89" s="15"/>
      <c r="I89" s="15"/>
    </row>
    <row r="90" spans="1:9" s="2" customFormat="1" ht="201" customHeight="1" x14ac:dyDescent="0.25">
      <c r="A90" s="15"/>
      <c r="B90" s="15"/>
      <c r="C90" s="15"/>
      <c r="D90" s="15"/>
      <c r="E90" s="15"/>
      <c r="F90" s="15"/>
      <c r="G90" s="15"/>
      <c r="H90" s="15"/>
      <c r="I90" s="15"/>
    </row>
    <row r="91" spans="1:9" s="2" customFormat="1" ht="201" customHeight="1" x14ac:dyDescent="0.25">
      <c r="A91" s="15"/>
      <c r="B91" s="15"/>
      <c r="C91" s="15"/>
      <c r="D91" s="15"/>
      <c r="E91" s="15"/>
      <c r="F91" s="15"/>
      <c r="G91" s="15"/>
      <c r="H91" s="15"/>
      <c r="I91" s="15"/>
    </row>
    <row r="92" spans="1:9" s="2" customFormat="1" ht="201" customHeight="1" x14ac:dyDescent="0.25">
      <c r="A92" s="15"/>
      <c r="B92" s="15"/>
      <c r="C92" s="15"/>
      <c r="D92" s="15"/>
      <c r="E92" s="15"/>
      <c r="F92" s="15"/>
      <c r="G92" s="15"/>
      <c r="H92" s="15"/>
      <c r="I92" s="15"/>
    </row>
    <row r="93" spans="1:9" s="2" customFormat="1" ht="201" customHeight="1" x14ac:dyDescent="0.25">
      <c r="A93" s="15"/>
      <c r="B93" s="15"/>
      <c r="C93" s="15"/>
      <c r="D93" s="15"/>
      <c r="E93" s="15"/>
      <c r="F93" s="15"/>
      <c r="G93" s="15"/>
      <c r="H93" s="15"/>
      <c r="I93" s="15"/>
    </row>
    <row r="94" spans="1:9" s="2" customFormat="1" ht="201" customHeight="1" x14ac:dyDescent="0.25">
      <c r="A94" s="15"/>
      <c r="B94" s="15"/>
      <c r="C94" s="15"/>
      <c r="D94" s="15"/>
      <c r="E94" s="15"/>
      <c r="F94" s="15"/>
      <c r="G94" s="15"/>
      <c r="H94" s="15"/>
      <c r="I94" s="15"/>
    </row>
    <row r="95" spans="1:9" s="2" customFormat="1" ht="201" customHeight="1" x14ac:dyDescent="0.25">
      <c r="A95" s="15"/>
      <c r="B95" s="15"/>
      <c r="C95" s="15"/>
      <c r="D95" s="15"/>
      <c r="E95" s="15"/>
      <c r="F95" s="15"/>
      <c r="G95" s="15"/>
      <c r="H95" s="15"/>
      <c r="I95" s="15"/>
    </row>
    <row r="96" spans="1:9" s="2" customFormat="1" ht="201" customHeight="1" x14ac:dyDescent="0.25">
      <c r="A96" s="15"/>
      <c r="B96" s="15"/>
      <c r="C96" s="15"/>
      <c r="D96" s="15"/>
      <c r="E96" s="15"/>
      <c r="F96" s="15"/>
      <c r="G96" s="15"/>
      <c r="H96" s="15"/>
      <c r="I96" s="15"/>
    </row>
    <row r="97" spans="1:9" s="2" customFormat="1" ht="201" customHeight="1" x14ac:dyDescent="0.25">
      <c r="A97" s="15"/>
      <c r="B97" s="15"/>
      <c r="C97" s="15"/>
      <c r="D97" s="15"/>
      <c r="E97" s="15"/>
      <c r="F97" s="15"/>
      <c r="G97" s="15"/>
      <c r="H97" s="15"/>
      <c r="I97" s="15"/>
    </row>
    <row r="98" spans="1:9" s="2" customFormat="1" ht="201" customHeight="1" x14ac:dyDescent="0.25">
      <c r="A98" s="15"/>
      <c r="B98" s="15"/>
      <c r="C98" s="15"/>
      <c r="D98" s="15"/>
      <c r="E98" s="15"/>
      <c r="F98" s="15"/>
      <c r="G98" s="15"/>
      <c r="H98" s="15"/>
      <c r="I98" s="15"/>
    </row>
    <row r="99" spans="1:9" s="2" customFormat="1" ht="201" customHeight="1" x14ac:dyDescent="0.25">
      <c r="A99" s="15"/>
      <c r="B99" s="15"/>
      <c r="C99" s="15"/>
      <c r="D99" s="15"/>
      <c r="E99" s="15"/>
      <c r="F99" s="15"/>
      <c r="G99" s="15"/>
      <c r="H99" s="15"/>
      <c r="I99" s="15"/>
    </row>
    <row r="100" spans="1:9" s="2" customFormat="1" ht="201" customHeight="1" x14ac:dyDescent="0.25">
      <c r="A100" s="15"/>
      <c r="B100" s="15"/>
      <c r="C100" s="15"/>
      <c r="D100" s="15"/>
      <c r="E100" s="15"/>
      <c r="F100" s="15"/>
      <c r="G100" s="15"/>
      <c r="H100" s="15"/>
      <c r="I100" s="15"/>
    </row>
    <row r="101" spans="1:9" s="2" customFormat="1" ht="201" customHeight="1" x14ac:dyDescent="0.25">
      <c r="A101" s="15"/>
      <c r="B101" s="15"/>
      <c r="C101" s="15"/>
      <c r="D101" s="15"/>
      <c r="E101" s="15"/>
      <c r="F101" s="15"/>
      <c r="G101" s="15"/>
      <c r="H101" s="15"/>
      <c r="I101" s="15"/>
    </row>
    <row r="102" spans="1:9" s="2" customFormat="1" ht="201" customHeight="1" x14ac:dyDescent="0.25">
      <c r="A102" s="15"/>
      <c r="B102" s="15"/>
      <c r="C102" s="15"/>
      <c r="D102" s="15"/>
      <c r="E102" s="15"/>
      <c r="F102" s="15"/>
      <c r="G102" s="15"/>
      <c r="H102" s="15"/>
      <c r="I102" s="15"/>
    </row>
    <row r="103" spans="1:9" s="2" customFormat="1" ht="201" customHeight="1" x14ac:dyDescent="0.25">
      <c r="A103" s="15"/>
      <c r="B103" s="15"/>
      <c r="C103" s="15"/>
      <c r="D103" s="15"/>
      <c r="E103" s="15"/>
      <c r="F103" s="15"/>
      <c r="G103" s="15"/>
      <c r="H103" s="15"/>
      <c r="I103" s="15"/>
    </row>
    <row r="104" spans="1:9" s="2" customFormat="1" ht="201" customHeight="1" x14ac:dyDescent="0.25">
      <c r="A104" s="15"/>
      <c r="B104" s="15"/>
      <c r="C104" s="15"/>
      <c r="D104" s="15"/>
      <c r="E104" s="15"/>
      <c r="F104" s="15"/>
      <c r="G104" s="15"/>
      <c r="H104" s="15"/>
      <c r="I104" s="15"/>
    </row>
    <row r="105" spans="1:9" s="2" customFormat="1" ht="201" customHeight="1" x14ac:dyDescent="0.25">
      <c r="A105" s="15"/>
      <c r="B105" s="15"/>
      <c r="C105" s="15"/>
      <c r="D105" s="15"/>
      <c r="E105" s="15"/>
      <c r="F105" s="15"/>
      <c r="G105" s="15"/>
      <c r="H105" s="15"/>
      <c r="I105" s="15"/>
    </row>
    <row r="106" spans="1:9" s="2" customFormat="1" ht="201" customHeight="1" x14ac:dyDescent="0.25">
      <c r="A106" s="15"/>
      <c r="B106" s="15"/>
      <c r="C106" s="15"/>
      <c r="D106" s="15"/>
      <c r="E106" s="15"/>
      <c r="F106" s="15"/>
      <c r="G106" s="15"/>
      <c r="H106" s="15"/>
      <c r="I106" s="15"/>
    </row>
    <row r="107" spans="1:9" s="2" customFormat="1" ht="201" customHeight="1" x14ac:dyDescent="0.25">
      <c r="A107" s="15"/>
      <c r="B107" s="15"/>
      <c r="C107" s="15"/>
      <c r="D107" s="15"/>
      <c r="E107" s="15"/>
      <c r="F107" s="15"/>
      <c r="G107" s="15"/>
      <c r="H107" s="15"/>
      <c r="I107" s="15"/>
    </row>
    <row r="108" spans="1:9" s="2" customFormat="1" ht="201" customHeight="1" x14ac:dyDescent="0.25">
      <c r="A108" s="15"/>
      <c r="B108" s="15"/>
      <c r="C108" s="15"/>
      <c r="D108" s="15"/>
      <c r="E108" s="15"/>
      <c r="F108" s="15"/>
      <c r="G108" s="15"/>
      <c r="H108" s="15"/>
      <c r="I108" s="15"/>
    </row>
    <row r="109" spans="1:9" s="2" customFormat="1" ht="201" customHeight="1" x14ac:dyDescent="0.25">
      <c r="A109" s="15"/>
      <c r="B109" s="15"/>
      <c r="C109" s="15"/>
      <c r="D109" s="15"/>
      <c r="E109" s="15"/>
      <c r="F109" s="15"/>
      <c r="G109" s="15"/>
      <c r="H109" s="15"/>
      <c r="I109" s="15"/>
    </row>
    <row r="110" spans="1:9" s="2" customFormat="1" ht="201" customHeight="1" x14ac:dyDescent="0.25">
      <c r="A110" s="15"/>
      <c r="B110" s="15"/>
      <c r="C110" s="15"/>
      <c r="D110" s="15"/>
      <c r="E110" s="15"/>
      <c r="F110" s="15"/>
      <c r="G110" s="15"/>
      <c r="H110" s="15"/>
      <c r="I110" s="15"/>
    </row>
    <row r="111" spans="1:9" s="2" customFormat="1" ht="201" customHeight="1" x14ac:dyDescent="0.25">
      <c r="A111" s="15"/>
      <c r="B111" s="15"/>
      <c r="C111" s="15"/>
      <c r="D111" s="15"/>
      <c r="E111" s="15"/>
      <c r="F111" s="15"/>
      <c r="G111" s="15"/>
      <c r="H111" s="15"/>
      <c r="I111" s="15"/>
    </row>
    <row r="112" spans="1:9" s="2" customFormat="1" ht="201" customHeight="1" x14ac:dyDescent="0.25">
      <c r="A112" s="15"/>
      <c r="B112" s="15"/>
      <c r="C112" s="15"/>
      <c r="D112" s="15"/>
      <c r="E112" s="15"/>
      <c r="F112" s="15"/>
      <c r="G112" s="15"/>
      <c r="H112" s="15"/>
      <c r="I112" s="15"/>
    </row>
    <row r="113" spans="1:9" s="2" customFormat="1" ht="201" customHeight="1" x14ac:dyDescent="0.25">
      <c r="A113" s="15"/>
      <c r="B113" s="15"/>
      <c r="C113" s="15"/>
      <c r="D113" s="15"/>
      <c r="E113" s="15"/>
      <c r="F113" s="15"/>
      <c r="G113" s="15"/>
      <c r="H113" s="15"/>
      <c r="I113" s="15"/>
    </row>
    <row r="114" spans="1:9" s="2" customFormat="1" ht="201" customHeight="1" x14ac:dyDescent="0.25">
      <c r="A114" s="15"/>
      <c r="B114" s="15"/>
      <c r="C114" s="15"/>
      <c r="D114" s="15"/>
      <c r="E114" s="15"/>
      <c r="F114" s="15"/>
      <c r="G114" s="15"/>
      <c r="H114" s="15"/>
      <c r="I114" s="15"/>
    </row>
    <row r="115" spans="1:9" s="2" customFormat="1" ht="201" customHeight="1" x14ac:dyDescent="0.25">
      <c r="A115" s="15"/>
      <c r="B115" s="15"/>
      <c r="C115" s="15"/>
      <c r="D115" s="15"/>
      <c r="E115" s="15"/>
      <c r="F115" s="15"/>
      <c r="G115" s="15"/>
      <c r="H115" s="15"/>
      <c r="I115" s="15"/>
    </row>
    <row r="116" spans="1:9" s="2" customFormat="1" ht="201" customHeight="1" x14ac:dyDescent="0.25">
      <c r="A116" s="15"/>
      <c r="B116" s="15"/>
      <c r="C116" s="15"/>
      <c r="D116" s="15"/>
      <c r="E116" s="15"/>
      <c r="F116" s="15"/>
      <c r="G116" s="15"/>
      <c r="H116" s="15"/>
      <c r="I116" s="15"/>
    </row>
    <row r="117" spans="1:9" s="2" customFormat="1" ht="201" customHeight="1" x14ac:dyDescent="0.25">
      <c r="A117" s="15"/>
      <c r="B117" s="15"/>
      <c r="C117" s="15"/>
      <c r="D117" s="15"/>
      <c r="E117" s="15"/>
      <c r="F117" s="15"/>
      <c r="G117" s="15"/>
      <c r="H117" s="15"/>
      <c r="I117" s="15"/>
    </row>
    <row r="118" spans="1:9" s="2" customFormat="1" ht="201" customHeight="1" x14ac:dyDescent="0.25">
      <c r="A118" s="15"/>
      <c r="B118" s="15"/>
      <c r="C118" s="15"/>
      <c r="D118" s="15"/>
      <c r="E118" s="15"/>
      <c r="F118" s="15"/>
      <c r="G118" s="15"/>
      <c r="H118" s="15"/>
      <c r="I118" s="15"/>
    </row>
    <row r="119" spans="1:9" s="2" customFormat="1" ht="201" customHeight="1" x14ac:dyDescent="0.25">
      <c r="A119" s="15"/>
      <c r="B119" s="15"/>
      <c r="C119" s="15"/>
      <c r="D119" s="15"/>
      <c r="E119" s="15"/>
      <c r="F119" s="15"/>
      <c r="G119" s="15"/>
      <c r="H119" s="15"/>
      <c r="I119" s="15"/>
    </row>
    <row r="120" spans="1:9" s="2" customFormat="1" ht="201" customHeight="1" x14ac:dyDescent="0.25">
      <c r="A120" s="15"/>
      <c r="B120" s="15"/>
      <c r="C120" s="15"/>
      <c r="D120" s="15"/>
      <c r="E120" s="15"/>
      <c r="F120" s="15"/>
      <c r="G120" s="15"/>
      <c r="H120" s="15"/>
      <c r="I120" s="15"/>
    </row>
    <row r="121" spans="1:9" s="2" customFormat="1" ht="201" customHeight="1" x14ac:dyDescent="0.25">
      <c r="A121" s="15"/>
      <c r="B121" s="15"/>
      <c r="C121" s="15"/>
      <c r="D121" s="15"/>
      <c r="E121" s="15"/>
      <c r="F121" s="15"/>
      <c r="G121" s="15"/>
      <c r="H121" s="15"/>
      <c r="I121" s="15"/>
    </row>
    <row r="122" spans="1:9" s="2" customFormat="1" ht="201" customHeight="1" x14ac:dyDescent="0.25">
      <c r="A122" s="15"/>
      <c r="B122" s="15"/>
      <c r="C122" s="15"/>
      <c r="D122" s="15"/>
      <c r="E122" s="15"/>
      <c r="F122" s="15"/>
      <c r="G122" s="15"/>
      <c r="H122" s="15"/>
      <c r="I122" s="15"/>
    </row>
    <row r="123" spans="1:9" s="2" customFormat="1" ht="201" customHeight="1" x14ac:dyDescent="0.25">
      <c r="A123" s="15"/>
      <c r="B123" s="15"/>
      <c r="C123" s="15"/>
      <c r="D123" s="15"/>
      <c r="E123" s="15"/>
      <c r="F123" s="15"/>
      <c r="G123" s="15"/>
      <c r="H123" s="15"/>
      <c r="I123" s="15"/>
    </row>
    <row r="124" spans="1:9" s="2" customFormat="1" ht="201" customHeight="1" x14ac:dyDescent="0.25">
      <c r="A124" s="15"/>
      <c r="B124" s="15"/>
      <c r="C124" s="15"/>
      <c r="D124" s="15"/>
      <c r="E124" s="15"/>
      <c r="F124" s="15"/>
      <c r="G124" s="15"/>
      <c r="H124" s="15"/>
      <c r="I124" s="15"/>
    </row>
    <row r="125" spans="1:9" s="2" customFormat="1" ht="201" customHeight="1" x14ac:dyDescent="0.25">
      <c r="A125" s="15"/>
      <c r="B125" s="15"/>
      <c r="C125" s="15"/>
      <c r="D125" s="15"/>
      <c r="E125" s="15"/>
      <c r="F125" s="15"/>
      <c r="G125" s="15"/>
      <c r="H125" s="15"/>
      <c r="I125" s="15"/>
    </row>
    <row r="126" spans="1:9" s="2" customFormat="1" ht="201" customHeight="1" x14ac:dyDescent="0.25">
      <c r="A126" s="15"/>
      <c r="B126" s="15"/>
      <c r="C126" s="15"/>
      <c r="D126" s="15"/>
      <c r="E126" s="15"/>
      <c r="F126" s="15"/>
      <c r="G126" s="15"/>
      <c r="H126" s="15"/>
      <c r="I126" s="15"/>
    </row>
    <row r="127" spans="1:9" s="2" customFormat="1" ht="201" customHeight="1" x14ac:dyDescent="0.25">
      <c r="A127" s="15"/>
      <c r="B127" s="15"/>
      <c r="C127" s="15"/>
      <c r="D127" s="15"/>
      <c r="E127" s="15"/>
      <c r="F127" s="15"/>
      <c r="G127" s="15"/>
      <c r="H127" s="15"/>
      <c r="I127" s="15"/>
    </row>
    <row r="128" spans="1:9" s="2" customFormat="1" ht="201" customHeight="1" x14ac:dyDescent="0.25">
      <c r="A128" s="15"/>
      <c r="B128" s="15"/>
      <c r="C128" s="15"/>
      <c r="D128" s="15"/>
      <c r="E128" s="15"/>
      <c r="F128" s="15"/>
      <c r="G128" s="15"/>
      <c r="H128" s="15"/>
      <c r="I128" s="15"/>
    </row>
    <row r="129" spans="1:9" s="2" customFormat="1" ht="201" customHeight="1" x14ac:dyDescent="0.25">
      <c r="A129" s="15"/>
      <c r="B129" s="15"/>
      <c r="C129" s="15"/>
      <c r="D129" s="15"/>
      <c r="E129" s="15"/>
      <c r="F129" s="15"/>
      <c r="G129" s="15"/>
      <c r="H129" s="15"/>
      <c r="I129" s="15"/>
    </row>
    <row r="130" spans="1:9" s="2" customFormat="1" ht="201" customHeight="1" x14ac:dyDescent="0.25">
      <c r="A130" s="15"/>
      <c r="B130" s="15"/>
      <c r="C130" s="15"/>
      <c r="D130" s="15"/>
      <c r="E130" s="15"/>
      <c r="F130" s="15"/>
      <c r="G130" s="15"/>
      <c r="H130" s="15"/>
      <c r="I130" s="15"/>
    </row>
    <row r="131" spans="1:9" s="2" customFormat="1" ht="201" customHeight="1" x14ac:dyDescent="0.25">
      <c r="A131" s="15"/>
      <c r="B131" s="15"/>
      <c r="C131" s="15"/>
      <c r="D131" s="15"/>
      <c r="E131" s="15"/>
      <c r="F131" s="15"/>
      <c r="G131" s="15"/>
      <c r="H131" s="15"/>
      <c r="I131" s="15"/>
    </row>
    <row r="132" spans="1:9" s="2" customFormat="1" ht="201" customHeight="1" x14ac:dyDescent="0.25">
      <c r="A132" s="15"/>
      <c r="B132" s="15"/>
      <c r="C132" s="15"/>
      <c r="D132" s="15"/>
      <c r="E132" s="15"/>
      <c r="F132" s="15"/>
      <c r="G132" s="15"/>
      <c r="H132" s="15"/>
      <c r="I132" s="15"/>
    </row>
    <row r="133" spans="1:9" s="2" customFormat="1" ht="201" customHeight="1" x14ac:dyDescent="0.25">
      <c r="A133" s="15"/>
      <c r="B133" s="15"/>
      <c r="C133" s="15"/>
      <c r="D133" s="15"/>
      <c r="E133" s="15"/>
      <c r="F133" s="15"/>
      <c r="G133" s="15"/>
      <c r="H133" s="15"/>
      <c r="I133" s="15"/>
    </row>
    <row r="134" spans="1:9" s="2" customFormat="1" ht="201" customHeight="1" x14ac:dyDescent="0.25">
      <c r="A134" s="15"/>
      <c r="B134" s="15"/>
      <c r="C134" s="15"/>
      <c r="D134" s="15"/>
      <c r="E134" s="15"/>
      <c r="F134" s="15"/>
      <c r="G134" s="15"/>
      <c r="H134" s="15"/>
      <c r="I134" s="15"/>
    </row>
    <row r="135" spans="1:9" s="2" customFormat="1" ht="201" customHeight="1" x14ac:dyDescent="0.25">
      <c r="A135" s="15"/>
      <c r="B135" s="15"/>
      <c r="C135" s="15"/>
      <c r="D135" s="15"/>
      <c r="E135" s="15"/>
      <c r="F135" s="15"/>
      <c r="G135" s="15"/>
      <c r="H135" s="15"/>
      <c r="I135" s="15"/>
    </row>
    <row r="136" spans="1:9" s="2" customFormat="1" ht="201" customHeight="1" x14ac:dyDescent="0.25">
      <c r="A136" s="15"/>
      <c r="B136" s="15"/>
      <c r="C136" s="15"/>
      <c r="D136" s="15"/>
      <c r="E136" s="15"/>
      <c r="F136" s="15"/>
      <c r="G136" s="15"/>
      <c r="H136" s="15"/>
      <c r="I136" s="15"/>
    </row>
    <row r="137" spans="1:9" s="2" customFormat="1" ht="201" customHeight="1" x14ac:dyDescent="0.25">
      <c r="A137" s="15"/>
      <c r="B137" s="15"/>
      <c r="C137" s="15"/>
      <c r="D137" s="15"/>
      <c r="E137" s="15"/>
      <c r="F137" s="15"/>
      <c r="G137" s="15"/>
      <c r="H137" s="15"/>
      <c r="I137" s="15"/>
    </row>
    <row r="138" spans="1:9" s="2" customFormat="1" ht="201" customHeight="1" x14ac:dyDescent="0.25">
      <c r="A138" s="15"/>
      <c r="B138" s="15"/>
      <c r="C138" s="15"/>
      <c r="D138" s="15"/>
      <c r="E138" s="15"/>
      <c r="F138" s="15"/>
      <c r="G138" s="15"/>
      <c r="H138" s="15"/>
      <c r="I138" s="15"/>
    </row>
    <row r="139" spans="1:9" s="2" customFormat="1" ht="201" customHeight="1" x14ac:dyDescent="0.25">
      <c r="A139" s="15"/>
      <c r="B139" s="15"/>
      <c r="C139" s="15"/>
      <c r="D139" s="15"/>
      <c r="E139" s="15"/>
      <c r="F139" s="15"/>
      <c r="G139" s="15"/>
      <c r="H139" s="15"/>
      <c r="I139" s="15"/>
    </row>
    <row r="140" spans="1:9" s="2" customFormat="1" ht="201" customHeight="1" x14ac:dyDescent="0.25">
      <c r="A140" s="15"/>
      <c r="B140" s="15"/>
      <c r="C140" s="15"/>
      <c r="D140" s="15"/>
      <c r="E140" s="15"/>
      <c r="F140" s="15"/>
      <c r="G140" s="15"/>
      <c r="H140" s="15"/>
      <c r="I140" s="15"/>
    </row>
    <row r="141" spans="1:9" s="2" customFormat="1" ht="201" customHeight="1" x14ac:dyDescent="0.25">
      <c r="A141" s="15"/>
      <c r="B141" s="15"/>
      <c r="C141" s="15"/>
      <c r="D141" s="15"/>
      <c r="E141" s="15"/>
      <c r="F141" s="15"/>
      <c r="G141" s="15"/>
      <c r="H141" s="15"/>
      <c r="I141" s="15"/>
    </row>
    <row r="142" spans="1:9" s="2" customFormat="1" ht="201" customHeight="1" x14ac:dyDescent="0.25">
      <c r="A142" s="15"/>
      <c r="B142" s="15"/>
      <c r="C142" s="15"/>
      <c r="D142" s="15"/>
      <c r="E142" s="15"/>
      <c r="F142" s="15"/>
      <c r="G142" s="15"/>
      <c r="H142" s="15"/>
      <c r="I142" s="15"/>
    </row>
    <row r="143" spans="1:9" s="2" customFormat="1" ht="201" customHeight="1" x14ac:dyDescent="0.25">
      <c r="A143" s="15"/>
      <c r="B143" s="15"/>
      <c r="C143" s="15"/>
      <c r="D143" s="15"/>
      <c r="E143" s="15"/>
      <c r="F143" s="15"/>
      <c r="G143" s="15"/>
      <c r="H143" s="15"/>
      <c r="I143" s="15"/>
    </row>
    <row r="144" spans="1:9" s="2" customFormat="1" ht="201" customHeight="1" x14ac:dyDescent="0.25">
      <c r="A144" s="15"/>
      <c r="B144" s="15"/>
      <c r="C144" s="15"/>
      <c r="D144" s="15"/>
      <c r="E144" s="15"/>
      <c r="F144" s="15"/>
      <c r="G144" s="15"/>
      <c r="H144" s="15"/>
      <c r="I144" s="15"/>
    </row>
    <row r="145" spans="1:9" s="2" customFormat="1" ht="201" customHeight="1" x14ac:dyDescent="0.25">
      <c r="A145" s="15"/>
      <c r="B145" s="15"/>
      <c r="C145" s="15"/>
      <c r="D145" s="15"/>
      <c r="E145" s="15"/>
      <c r="F145" s="15"/>
      <c r="G145" s="15"/>
      <c r="H145" s="15"/>
      <c r="I145" s="15"/>
    </row>
    <row r="146" spans="1:9" s="2" customFormat="1" ht="201" customHeight="1" x14ac:dyDescent="0.25">
      <c r="A146" s="15"/>
      <c r="B146" s="15"/>
      <c r="C146" s="15"/>
      <c r="D146" s="15"/>
      <c r="E146" s="15"/>
      <c r="F146" s="15"/>
      <c r="G146" s="15"/>
      <c r="H146" s="15"/>
      <c r="I146" s="15"/>
    </row>
    <row r="147" spans="1:9" s="2" customFormat="1" ht="201" customHeight="1" x14ac:dyDescent="0.25">
      <c r="A147" s="15"/>
      <c r="B147" s="15"/>
      <c r="C147" s="15"/>
      <c r="D147" s="15"/>
      <c r="E147" s="15"/>
      <c r="F147" s="15"/>
      <c r="G147" s="15"/>
      <c r="H147" s="15"/>
      <c r="I147" s="15"/>
    </row>
    <row r="148" spans="1:9" s="2" customFormat="1" ht="201" customHeight="1" x14ac:dyDescent="0.25">
      <c r="A148" s="15"/>
      <c r="B148" s="15"/>
      <c r="C148" s="15"/>
      <c r="D148" s="15"/>
      <c r="E148" s="15"/>
      <c r="F148" s="15"/>
      <c r="G148" s="15"/>
      <c r="H148" s="15"/>
      <c r="I148" s="15"/>
    </row>
    <row r="149" spans="1:9" s="2" customFormat="1" ht="201" customHeight="1" x14ac:dyDescent="0.25">
      <c r="A149" s="15"/>
      <c r="B149" s="15"/>
      <c r="C149" s="15"/>
      <c r="D149" s="15"/>
      <c r="E149" s="15"/>
      <c r="F149" s="15"/>
      <c r="G149" s="15"/>
      <c r="H149" s="15"/>
      <c r="I149" s="15"/>
    </row>
    <row r="150" spans="1:9" s="2" customFormat="1" ht="201" customHeight="1" x14ac:dyDescent="0.25">
      <c r="A150" s="15"/>
      <c r="B150" s="15"/>
      <c r="C150" s="15"/>
      <c r="D150" s="15"/>
      <c r="E150" s="15"/>
      <c r="F150" s="15"/>
      <c r="G150" s="15"/>
      <c r="H150" s="15"/>
      <c r="I150" s="15"/>
    </row>
    <row r="151" spans="1:9" s="2" customFormat="1" ht="201" customHeight="1" x14ac:dyDescent="0.25">
      <c r="A151" s="15"/>
      <c r="B151" s="15"/>
      <c r="C151" s="15"/>
      <c r="D151" s="15"/>
      <c r="E151" s="15"/>
      <c r="F151" s="15"/>
      <c r="G151" s="15"/>
      <c r="H151" s="15"/>
      <c r="I151" s="15"/>
    </row>
    <row r="152" spans="1:9" s="2" customFormat="1" ht="201" customHeight="1" x14ac:dyDescent="0.25">
      <c r="A152" s="15"/>
      <c r="B152" s="15"/>
      <c r="C152" s="15"/>
      <c r="D152" s="15"/>
      <c r="E152" s="15"/>
      <c r="F152" s="15"/>
      <c r="G152" s="15"/>
      <c r="H152" s="15"/>
      <c r="I152" s="15"/>
    </row>
    <row r="153" spans="1:9" s="2" customFormat="1" ht="201" customHeight="1" x14ac:dyDescent="0.25">
      <c r="A153" s="15"/>
      <c r="B153" s="15"/>
      <c r="C153" s="15"/>
      <c r="D153" s="15"/>
      <c r="E153" s="15"/>
      <c r="F153" s="15"/>
      <c r="G153" s="15"/>
      <c r="H153" s="15"/>
      <c r="I153" s="15"/>
    </row>
    <row r="154" spans="1:9" s="2" customFormat="1" ht="201" customHeight="1" x14ac:dyDescent="0.25">
      <c r="A154" s="15"/>
      <c r="B154" s="15"/>
      <c r="C154" s="15"/>
      <c r="D154" s="15"/>
      <c r="E154" s="15"/>
      <c r="F154" s="15"/>
      <c r="G154" s="15"/>
      <c r="H154" s="15"/>
      <c r="I154" s="15"/>
    </row>
    <row r="155" spans="1:9" s="2" customFormat="1" ht="201" customHeight="1" x14ac:dyDescent="0.25">
      <c r="A155" s="15"/>
      <c r="B155" s="15"/>
      <c r="C155" s="15"/>
      <c r="D155" s="15"/>
      <c r="E155" s="15"/>
      <c r="F155" s="15"/>
      <c r="G155" s="15"/>
      <c r="H155" s="15"/>
      <c r="I155" s="15"/>
    </row>
    <row r="156" spans="1:9" s="2" customFormat="1" ht="201" customHeight="1" x14ac:dyDescent="0.25">
      <c r="A156" s="15"/>
      <c r="B156" s="15"/>
      <c r="C156" s="15"/>
      <c r="D156" s="15"/>
      <c r="E156" s="15"/>
      <c r="F156" s="15"/>
      <c r="G156" s="15"/>
      <c r="H156" s="15"/>
      <c r="I156" s="15"/>
    </row>
    <row r="157" spans="1:9" s="2" customFormat="1" ht="201" customHeight="1" x14ac:dyDescent="0.25">
      <c r="A157" s="15"/>
      <c r="B157" s="15"/>
      <c r="C157" s="15"/>
      <c r="D157" s="15"/>
      <c r="E157" s="15"/>
      <c r="F157" s="15"/>
      <c r="G157" s="15"/>
      <c r="H157" s="15"/>
      <c r="I157" s="15"/>
    </row>
    <row r="158" spans="1:9" s="2" customFormat="1" ht="201" customHeight="1" x14ac:dyDescent="0.25">
      <c r="A158" s="15"/>
      <c r="B158" s="15"/>
      <c r="C158" s="15"/>
      <c r="D158" s="15"/>
      <c r="E158" s="15"/>
      <c r="F158" s="15"/>
      <c r="G158" s="15"/>
      <c r="H158" s="15"/>
      <c r="I158" s="15"/>
    </row>
    <row r="159" spans="1:9" s="2" customFormat="1" ht="201" customHeight="1" x14ac:dyDescent="0.25">
      <c r="A159" s="15"/>
      <c r="B159" s="15"/>
      <c r="C159" s="15"/>
      <c r="D159" s="15"/>
      <c r="E159" s="15"/>
      <c r="F159" s="15"/>
      <c r="G159" s="15"/>
      <c r="H159" s="15"/>
      <c r="I159" s="15"/>
    </row>
    <row r="160" spans="1:9" s="2" customFormat="1" ht="201" customHeight="1" x14ac:dyDescent="0.25">
      <c r="A160" s="15"/>
      <c r="B160" s="15"/>
      <c r="C160" s="15"/>
      <c r="D160" s="15"/>
      <c r="E160" s="15"/>
      <c r="F160" s="15"/>
      <c r="G160" s="15"/>
      <c r="H160" s="15"/>
      <c r="I160" s="15"/>
    </row>
    <row r="161" spans="1:9" s="2" customFormat="1" ht="201" customHeight="1" x14ac:dyDescent="0.25">
      <c r="A161" s="15"/>
      <c r="B161" s="15"/>
      <c r="C161" s="15"/>
      <c r="D161" s="15"/>
      <c r="E161" s="15"/>
      <c r="F161" s="15"/>
      <c r="G161" s="15"/>
      <c r="H161" s="15"/>
      <c r="I161" s="15"/>
    </row>
    <row r="162" spans="1:9" s="2" customFormat="1" ht="201" customHeight="1" x14ac:dyDescent="0.25">
      <c r="A162" s="15"/>
      <c r="B162" s="15"/>
      <c r="C162" s="15"/>
      <c r="D162" s="15"/>
      <c r="E162" s="15"/>
      <c r="F162" s="15"/>
      <c r="G162" s="15"/>
      <c r="H162" s="15"/>
      <c r="I162" s="15"/>
    </row>
    <row r="163" spans="1:9" s="2" customFormat="1" ht="201" customHeight="1" x14ac:dyDescent="0.25">
      <c r="A163" s="15"/>
      <c r="B163" s="15"/>
      <c r="C163" s="15"/>
      <c r="D163" s="15"/>
      <c r="E163" s="15"/>
      <c r="F163" s="15"/>
      <c r="G163" s="15"/>
      <c r="H163" s="15"/>
      <c r="I163" s="15"/>
    </row>
    <row r="164" spans="1:9" s="2" customFormat="1" ht="201" customHeight="1" x14ac:dyDescent="0.25">
      <c r="A164" s="15"/>
      <c r="B164" s="15"/>
      <c r="C164" s="15"/>
      <c r="D164" s="15"/>
      <c r="E164" s="15"/>
      <c r="F164" s="15"/>
      <c r="G164" s="15"/>
      <c r="H164" s="15"/>
      <c r="I164" s="15"/>
    </row>
    <row r="165" spans="1:9" s="2" customFormat="1" ht="201" customHeight="1" x14ac:dyDescent="0.25">
      <c r="A165" s="15"/>
      <c r="B165" s="15"/>
      <c r="C165" s="15"/>
      <c r="D165" s="15"/>
      <c r="E165" s="15"/>
      <c r="F165" s="15"/>
      <c r="G165" s="15"/>
      <c r="H165" s="15"/>
      <c r="I165" s="15"/>
    </row>
    <row r="166" spans="1:9" s="2" customFormat="1" ht="201" customHeight="1" x14ac:dyDescent="0.25">
      <c r="A166" s="15"/>
      <c r="B166" s="15"/>
      <c r="C166" s="15"/>
      <c r="D166" s="15"/>
      <c r="E166" s="15"/>
      <c r="F166" s="15"/>
      <c r="G166" s="15"/>
      <c r="H166" s="15"/>
      <c r="I166" s="15"/>
    </row>
    <row r="167" spans="1:9" s="2" customFormat="1" ht="201" customHeight="1" x14ac:dyDescent="0.25">
      <c r="A167" s="15"/>
      <c r="B167" s="15"/>
      <c r="C167" s="15"/>
      <c r="D167" s="15"/>
      <c r="E167" s="15"/>
      <c r="F167" s="15"/>
      <c r="G167" s="15"/>
      <c r="H167" s="15"/>
      <c r="I167" s="15"/>
    </row>
    <row r="168" spans="1:9" s="2" customFormat="1" ht="201" customHeight="1" x14ac:dyDescent="0.25">
      <c r="A168" s="15"/>
      <c r="B168" s="15"/>
      <c r="C168" s="15"/>
      <c r="D168" s="15"/>
      <c r="E168" s="15"/>
      <c r="F168" s="15"/>
      <c r="G168" s="15"/>
      <c r="H168" s="15"/>
      <c r="I168" s="15"/>
    </row>
    <row r="169" spans="1:9" s="2" customFormat="1" ht="201" customHeight="1" x14ac:dyDescent="0.25">
      <c r="A169" s="15"/>
      <c r="B169" s="15"/>
      <c r="C169" s="15"/>
      <c r="D169" s="15"/>
      <c r="E169" s="15"/>
      <c r="F169" s="15"/>
      <c r="G169" s="15"/>
      <c r="H169" s="15"/>
      <c r="I169" s="15"/>
    </row>
    <row r="170" spans="1:9" s="2" customFormat="1" ht="201" customHeight="1" x14ac:dyDescent="0.25">
      <c r="A170" s="15"/>
      <c r="B170" s="15"/>
      <c r="C170" s="15"/>
      <c r="D170" s="15"/>
      <c r="E170" s="15"/>
      <c r="F170" s="15"/>
      <c r="G170" s="15"/>
      <c r="H170" s="15"/>
      <c r="I170" s="15"/>
    </row>
    <row r="171" spans="1:9" s="2" customFormat="1" ht="201" customHeight="1" x14ac:dyDescent="0.25">
      <c r="A171" s="15"/>
      <c r="B171" s="15"/>
      <c r="C171" s="15"/>
      <c r="D171" s="15"/>
      <c r="E171" s="15"/>
      <c r="F171" s="15"/>
      <c r="G171" s="15"/>
      <c r="H171" s="15"/>
      <c r="I171" s="15"/>
    </row>
    <row r="172" spans="1:9" s="2" customFormat="1" ht="201" customHeight="1" x14ac:dyDescent="0.25">
      <c r="A172" s="15"/>
      <c r="B172" s="15"/>
      <c r="C172" s="15"/>
      <c r="D172" s="15"/>
      <c r="E172" s="15"/>
      <c r="F172" s="15"/>
      <c r="G172" s="15"/>
      <c r="H172" s="15"/>
      <c r="I172" s="15"/>
    </row>
    <row r="173" spans="1:9" s="2" customFormat="1" ht="201" customHeight="1" x14ac:dyDescent="0.25">
      <c r="A173" s="15"/>
      <c r="B173" s="15"/>
      <c r="C173" s="15"/>
      <c r="D173" s="15"/>
      <c r="E173" s="15"/>
      <c r="F173" s="15"/>
      <c r="G173" s="15"/>
      <c r="H173" s="15"/>
      <c r="I173" s="15"/>
    </row>
    <row r="174" spans="1:9" s="2" customFormat="1" ht="201" customHeight="1" x14ac:dyDescent="0.25">
      <c r="A174" s="15"/>
      <c r="B174" s="15"/>
      <c r="C174" s="15"/>
      <c r="D174" s="15"/>
      <c r="E174" s="15"/>
      <c r="F174" s="15"/>
      <c r="G174" s="15"/>
      <c r="H174" s="15"/>
      <c r="I174" s="15"/>
    </row>
    <row r="175" spans="1:9" s="2" customFormat="1" ht="201" customHeight="1" x14ac:dyDescent="0.25">
      <c r="A175" s="15"/>
      <c r="B175" s="15"/>
      <c r="C175" s="15"/>
      <c r="D175" s="15"/>
      <c r="E175" s="15"/>
      <c r="F175" s="15"/>
      <c r="G175" s="15"/>
      <c r="H175" s="15"/>
      <c r="I175" s="15"/>
    </row>
    <row r="176" spans="1:9" s="2" customFormat="1" ht="201" customHeight="1" x14ac:dyDescent="0.25">
      <c r="A176" s="15"/>
      <c r="B176" s="15"/>
      <c r="C176" s="15"/>
      <c r="D176" s="15"/>
      <c r="E176" s="15"/>
      <c r="F176" s="15"/>
      <c r="G176" s="15"/>
      <c r="H176" s="15"/>
      <c r="I176" s="15"/>
    </row>
    <row r="177" spans="1:9" s="2" customFormat="1" ht="201" customHeight="1" x14ac:dyDescent="0.25">
      <c r="A177" s="15"/>
      <c r="B177" s="15"/>
      <c r="C177" s="15"/>
      <c r="D177" s="15"/>
      <c r="E177" s="15"/>
      <c r="F177" s="15"/>
      <c r="G177" s="15"/>
      <c r="H177" s="15"/>
      <c r="I177" s="15"/>
    </row>
    <row r="178" spans="1:9" s="2" customFormat="1" ht="201" customHeight="1" x14ac:dyDescent="0.25">
      <c r="A178" s="15"/>
      <c r="B178" s="15"/>
      <c r="C178" s="15"/>
      <c r="D178" s="15"/>
      <c r="E178" s="15"/>
      <c r="F178" s="15"/>
      <c r="G178" s="15"/>
      <c r="H178" s="15"/>
      <c r="I178" s="15"/>
    </row>
    <row r="179" spans="1:9" s="2" customFormat="1" ht="201" customHeight="1" x14ac:dyDescent="0.25">
      <c r="A179" s="15"/>
      <c r="B179" s="15"/>
      <c r="C179" s="15"/>
      <c r="D179" s="15"/>
      <c r="E179" s="15"/>
      <c r="F179" s="15"/>
      <c r="G179" s="15"/>
      <c r="H179" s="15"/>
      <c r="I179" s="15"/>
    </row>
    <row r="180" spans="1:9" s="2" customFormat="1" ht="201" customHeight="1" x14ac:dyDescent="0.25">
      <c r="A180" s="15"/>
      <c r="B180" s="15"/>
      <c r="C180" s="15"/>
      <c r="D180" s="15"/>
      <c r="E180" s="15"/>
      <c r="F180" s="15"/>
      <c r="G180" s="15"/>
      <c r="H180" s="15"/>
      <c r="I180" s="15"/>
    </row>
    <row r="181" spans="1:9" s="2" customFormat="1" ht="201" customHeight="1" x14ac:dyDescent="0.25">
      <c r="A181" s="15"/>
      <c r="B181" s="15"/>
      <c r="C181" s="15"/>
      <c r="D181" s="15"/>
      <c r="E181" s="15"/>
      <c r="F181" s="15"/>
      <c r="G181" s="15"/>
      <c r="H181" s="15"/>
      <c r="I181" s="15"/>
    </row>
    <row r="182" spans="1:9" s="2" customFormat="1" ht="201" customHeight="1" x14ac:dyDescent="0.25">
      <c r="A182" s="15"/>
      <c r="B182" s="15"/>
      <c r="C182" s="15"/>
      <c r="D182" s="15"/>
      <c r="E182" s="15"/>
      <c r="F182" s="15"/>
      <c r="G182" s="15"/>
      <c r="H182" s="15"/>
      <c r="I182" s="15"/>
    </row>
    <row r="183" spans="1:9" s="2" customFormat="1" ht="201" customHeight="1" x14ac:dyDescent="0.25">
      <c r="A183" s="15"/>
      <c r="B183" s="15"/>
      <c r="C183" s="15"/>
      <c r="D183" s="15"/>
      <c r="E183" s="15"/>
      <c r="F183" s="15"/>
      <c r="G183" s="15"/>
      <c r="H183" s="15"/>
      <c r="I183" s="15"/>
    </row>
    <row r="184" spans="1:9" s="2" customFormat="1" ht="201" customHeight="1" x14ac:dyDescent="0.25">
      <c r="A184" s="15"/>
      <c r="B184" s="15"/>
      <c r="C184" s="15"/>
      <c r="D184" s="15"/>
      <c r="E184" s="15"/>
      <c r="F184" s="15"/>
      <c r="G184" s="15"/>
      <c r="H184" s="15"/>
      <c r="I184" s="15"/>
    </row>
    <row r="185" spans="1:9" s="2" customFormat="1" ht="201" customHeight="1" x14ac:dyDescent="0.25">
      <c r="A185" s="15"/>
      <c r="B185" s="15"/>
      <c r="C185" s="15"/>
      <c r="D185" s="15"/>
      <c r="E185" s="15"/>
      <c r="F185" s="15"/>
      <c r="G185" s="15"/>
      <c r="H185" s="15"/>
      <c r="I185" s="15"/>
    </row>
    <row r="186" spans="1:9" s="2" customFormat="1" ht="201" customHeight="1" x14ac:dyDescent="0.25">
      <c r="A186" s="15"/>
      <c r="B186" s="15"/>
      <c r="C186" s="15"/>
      <c r="D186" s="15"/>
      <c r="E186" s="15"/>
      <c r="F186" s="15"/>
      <c r="G186" s="15"/>
      <c r="H186" s="15"/>
      <c r="I186" s="15"/>
    </row>
    <row r="187" spans="1:9" s="2" customFormat="1" ht="201" customHeight="1" x14ac:dyDescent="0.25">
      <c r="A187" s="15"/>
      <c r="B187" s="15"/>
      <c r="C187" s="15"/>
      <c r="D187" s="15"/>
      <c r="E187" s="15"/>
      <c r="F187" s="15"/>
      <c r="G187" s="15"/>
      <c r="H187" s="15"/>
      <c r="I187" s="15"/>
    </row>
    <row r="188" spans="1:9" s="2" customFormat="1" ht="201" customHeight="1" x14ac:dyDescent="0.25">
      <c r="A188" s="15"/>
      <c r="B188" s="15"/>
      <c r="C188" s="15"/>
      <c r="D188" s="15"/>
      <c r="E188" s="15"/>
      <c r="F188" s="15"/>
      <c r="G188" s="15"/>
      <c r="H188" s="15"/>
      <c r="I188" s="15"/>
    </row>
    <row r="189" spans="1:9" s="2" customFormat="1" ht="201" customHeight="1" x14ac:dyDescent="0.25">
      <c r="A189" s="15"/>
      <c r="B189" s="15"/>
      <c r="C189" s="15"/>
      <c r="D189" s="15"/>
      <c r="E189" s="15"/>
      <c r="F189" s="15"/>
      <c r="G189" s="15"/>
      <c r="H189" s="15"/>
      <c r="I189" s="15"/>
    </row>
    <row r="190" spans="1:9" s="2" customFormat="1" ht="201" customHeight="1" x14ac:dyDescent="0.25">
      <c r="A190" s="15"/>
      <c r="B190" s="15"/>
      <c r="C190" s="15"/>
      <c r="D190" s="15"/>
      <c r="E190" s="15"/>
      <c r="F190" s="15"/>
      <c r="G190" s="15"/>
      <c r="H190" s="15"/>
      <c r="I190" s="15"/>
    </row>
    <row r="191" spans="1:9" s="2" customFormat="1" ht="201" customHeight="1" x14ac:dyDescent="0.25">
      <c r="A191" s="15"/>
      <c r="B191" s="15"/>
      <c r="C191" s="15"/>
      <c r="D191" s="15"/>
      <c r="E191" s="15"/>
      <c r="F191" s="15"/>
      <c r="G191" s="15"/>
      <c r="H191" s="15"/>
      <c r="I191" s="15"/>
    </row>
    <row r="192" spans="1:9" s="2" customFormat="1" ht="201" customHeight="1" x14ac:dyDescent="0.25">
      <c r="A192" s="15"/>
      <c r="B192" s="15"/>
      <c r="C192" s="15"/>
      <c r="D192" s="15"/>
      <c r="E192" s="15"/>
      <c r="F192" s="15"/>
      <c r="G192" s="15"/>
      <c r="H192" s="15"/>
      <c r="I192" s="15"/>
    </row>
    <row r="193" spans="1:9" s="2" customFormat="1" ht="201" customHeight="1" x14ac:dyDescent="0.25">
      <c r="A193" s="15"/>
      <c r="B193" s="15"/>
      <c r="C193" s="15"/>
      <c r="D193" s="15"/>
      <c r="E193" s="15"/>
      <c r="F193" s="15"/>
      <c r="G193" s="15"/>
      <c r="H193" s="15"/>
      <c r="I193" s="15"/>
    </row>
    <row r="194" spans="1:9" s="2" customFormat="1" ht="201" customHeight="1" x14ac:dyDescent="0.25">
      <c r="A194" s="15"/>
      <c r="B194" s="15"/>
      <c r="C194" s="15"/>
      <c r="D194" s="15"/>
      <c r="E194" s="15"/>
      <c r="F194" s="15"/>
      <c r="G194" s="15"/>
      <c r="H194" s="15"/>
      <c r="I194" s="15"/>
    </row>
    <row r="195" spans="1:9" s="2" customFormat="1" ht="201" customHeight="1" x14ac:dyDescent="0.25">
      <c r="A195" s="15"/>
      <c r="B195" s="15"/>
      <c r="C195" s="15"/>
      <c r="D195" s="15"/>
      <c r="E195" s="15"/>
      <c r="F195" s="15"/>
      <c r="G195" s="15"/>
      <c r="H195" s="15"/>
      <c r="I195" s="15"/>
    </row>
    <row r="196" spans="1:9" s="2" customFormat="1" ht="201" customHeight="1" x14ac:dyDescent="0.25">
      <c r="A196" s="15"/>
      <c r="B196" s="15"/>
      <c r="C196" s="15"/>
      <c r="D196" s="15"/>
      <c r="E196" s="15"/>
      <c r="F196" s="15"/>
      <c r="G196" s="15"/>
      <c r="H196" s="15"/>
      <c r="I196" s="15"/>
    </row>
    <row r="197" spans="1:9" s="2" customFormat="1" ht="201" customHeight="1" x14ac:dyDescent="0.25">
      <c r="A197" s="15"/>
      <c r="B197" s="15"/>
      <c r="C197" s="15"/>
      <c r="D197" s="15"/>
      <c r="E197" s="15"/>
      <c r="F197" s="15"/>
      <c r="G197" s="15"/>
      <c r="H197" s="15"/>
      <c r="I197" s="15"/>
    </row>
    <row r="198" spans="1:9" s="2" customFormat="1" ht="201" customHeight="1" x14ac:dyDescent="0.25">
      <c r="A198" s="15"/>
      <c r="B198" s="15"/>
      <c r="C198" s="15"/>
      <c r="D198" s="15"/>
      <c r="E198" s="15"/>
      <c r="F198" s="15"/>
      <c r="G198" s="15"/>
      <c r="H198" s="15"/>
      <c r="I198" s="15"/>
    </row>
    <row r="199" spans="1:9" s="2" customFormat="1" ht="201" customHeight="1" x14ac:dyDescent="0.25">
      <c r="A199" s="15"/>
      <c r="B199" s="15"/>
      <c r="C199" s="15"/>
      <c r="D199" s="15"/>
      <c r="E199" s="15"/>
      <c r="F199" s="15"/>
      <c r="G199" s="15"/>
      <c r="H199" s="15"/>
      <c r="I199" s="15"/>
    </row>
    <row r="200" spans="1:9" s="2" customFormat="1" ht="201" customHeight="1" x14ac:dyDescent="0.25">
      <c r="A200" s="15"/>
      <c r="B200" s="15"/>
      <c r="C200" s="15"/>
      <c r="D200" s="15"/>
      <c r="E200" s="15"/>
      <c r="F200" s="15"/>
      <c r="G200" s="15"/>
      <c r="H200" s="15"/>
      <c r="I200" s="15"/>
    </row>
    <row r="201" spans="1:9" s="2" customFormat="1" ht="201" customHeight="1" x14ac:dyDescent="0.25">
      <c r="A201" s="15"/>
      <c r="B201" s="15"/>
      <c r="C201" s="15"/>
      <c r="D201" s="15"/>
      <c r="E201" s="15"/>
      <c r="F201" s="15"/>
      <c r="G201" s="15"/>
      <c r="H201" s="15"/>
      <c r="I201" s="15"/>
    </row>
    <row r="202" spans="1:9" s="2" customFormat="1" ht="201" customHeight="1" x14ac:dyDescent="0.25">
      <c r="A202" s="15"/>
      <c r="B202" s="15"/>
      <c r="C202" s="15"/>
      <c r="D202" s="15"/>
      <c r="E202" s="15"/>
      <c r="F202" s="15"/>
      <c r="G202" s="15"/>
      <c r="H202" s="15"/>
      <c r="I202" s="15"/>
    </row>
    <row r="203" spans="1:9" s="2" customFormat="1" ht="201" customHeight="1" x14ac:dyDescent="0.25">
      <c r="A203" s="15"/>
      <c r="B203" s="15"/>
      <c r="C203" s="15"/>
      <c r="D203" s="15"/>
      <c r="E203" s="15"/>
      <c r="F203" s="15"/>
      <c r="G203" s="15"/>
      <c r="H203" s="15"/>
      <c r="I203" s="15"/>
    </row>
    <row r="204" spans="1:9" s="2" customFormat="1" ht="201" customHeight="1" x14ac:dyDescent="0.25">
      <c r="A204" s="15"/>
      <c r="B204" s="15"/>
      <c r="C204" s="15"/>
      <c r="D204" s="15"/>
      <c r="E204" s="15"/>
      <c r="F204" s="15"/>
      <c r="G204" s="15"/>
      <c r="H204" s="15"/>
      <c r="I204" s="15"/>
    </row>
    <row r="205" spans="1:9" s="2" customFormat="1" ht="201" customHeight="1" x14ac:dyDescent="0.25">
      <c r="A205" s="15"/>
      <c r="B205" s="15"/>
      <c r="C205" s="15"/>
      <c r="D205" s="15"/>
      <c r="E205" s="15"/>
      <c r="F205" s="15"/>
      <c r="G205" s="15"/>
      <c r="H205" s="15"/>
      <c r="I205" s="15"/>
    </row>
    <row r="206" spans="1:9" s="2" customFormat="1" ht="201" customHeight="1" x14ac:dyDescent="0.25">
      <c r="A206" s="15"/>
      <c r="B206" s="15"/>
      <c r="C206" s="15"/>
      <c r="D206" s="15"/>
      <c r="E206" s="15"/>
      <c r="F206" s="15"/>
      <c r="G206" s="15"/>
      <c r="H206" s="15"/>
      <c r="I206" s="15"/>
    </row>
    <row r="207" spans="1:9" s="2" customFormat="1" ht="201" customHeight="1" x14ac:dyDescent="0.25">
      <c r="A207" s="15"/>
      <c r="B207" s="15"/>
      <c r="C207" s="15"/>
      <c r="D207" s="15"/>
      <c r="E207" s="15"/>
      <c r="F207" s="15"/>
      <c r="G207" s="15"/>
      <c r="H207" s="15"/>
      <c r="I207" s="15"/>
    </row>
    <row r="208" spans="1:9" s="2" customFormat="1" ht="201" customHeight="1" x14ac:dyDescent="0.25">
      <c r="A208" s="15"/>
      <c r="B208" s="15"/>
      <c r="C208" s="15"/>
      <c r="D208" s="15"/>
      <c r="E208" s="15"/>
      <c r="F208" s="15"/>
      <c r="G208" s="15"/>
      <c r="H208" s="15"/>
      <c r="I208" s="15"/>
    </row>
    <row r="209" spans="1:9" s="2" customFormat="1" ht="201" customHeight="1" x14ac:dyDescent="0.25">
      <c r="A209" s="15"/>
      <c r="B209" s="15"/>
      <c r="C209" s="15"/>
      <c r="D209" s="15"/>
      <c r="E209" s="15"/>
      <c r="F209" s="15"/>
      <c r="G209" s="15"/>
      <c r="H209" s="15"/>
      <c r="I209" s="15"/>
    </row>
    <row r="210" spans="1:9" s="2" customFormat="1" ht="201" customHeight="1" x14ac:dyDescent="0.25">
      <c r="A210" s="15"/>
      <c r="B210" s="15"/>
      <c r="C210" s="15"/>
      <c r="D210" s="15"/>
      <c r="E210" s="15"/>
      <c r="F210" s="15"/>
      <c r="G210" s="15"/>
      <c r="H210" s="15"/>
      <c r="I210" s="15"/>
    </row>
    <row r="211" spans="1:9" s="2" customFormat="1" ht="201" customHeight="1" x14ac:dyDescent="0.25">
      <c r="A211" s="15"/>
      <c r="B211" s="15"/>
      <c r="C211" s="15"/>
      <c r="D211" s="15"/>
      <c r="E211" s="15"/>
      <c r="F211" s="15"/>
      <c r="G211" s="15"/>
      <c r="H211" s="15"/>
      <c r="I211" s="15"/>
    </row>
    <row r="212" spans="1:9" s="2" customFormat="1" ht="201" customHeight="1" x14ac:dyDescent="0.25">
      <c r="A212" s="15"/>
      <c r="B212" s="15"/>
      <c r="C212" s="15"/>
      <c r="D212" s="15"/>
      <c r="E212" s="15"/>
      <c r="F212" s="15"/>
      <c r="G212" s="15"/>
      <c r="H212" s="15"/>
      <c r="I212" s="15"/>
    </row>
    <row r="213" spans="1:9" s="2" customFormat="1" ht="201" customHeight="1" x14ac:dyDescent="0.25">
      <c r="A213" s="15"/>
      <c r="B213" s="15"/>
      <c r="C213" s="15"/>
      <c r="D213" s="15"/>
      <c r="E213" s="15"/>
      <c r="F213" s="15"/>
      <c r="G213" s="15"/>
      <c r="H213" s="15"/>
      <c r="I213" s="15"/>
    </row>
    <row r="214" spans="1:9" s="2" customFormat="1" ht="201" customHeight="1" x14ac:dyDescent="0.25">
      <c r="A214" s="15"/>
      <c r="B214" s="15"/>
      <c r="C214" s="15"/>
      <c r="D214" s="15"/>
      <c r="E214" s="15"/>
      <c r="F214" s="15"/>
      <c r="G214" s="15"/>
      <c r="H214" s="15"/>
      <c r="I214" s="15"/>
    </row>
    <row r="215" spans="1:9" s="2" customFormat="1" ht="201" customHeight="1" x14ac:dyDescent="0.25">
      <c r="A215" s="15"/>
      <c r="B215" s="15"/>
      <c r="C215" s="15"/>
      <c r="D215" s="15"/>
      <c r="E215" s="15"/>
      <c r="F215" s="15"/>
      <c r="G215" s="15"/>
      <c r="H215" s="15"/>
      <c r="I215" s="15"/>
    </row>
    <row r="216" spans="1:9" s="2" customFormat="1" ht="201" customHeight="1" x14ac:dyDescent="0.25">
      <c r="A216" s="15"/>
      <c r="B216" s="15"/>
      <c r="C216" s="15"/>
      <c r="D216" s="15"/>
      <c r="E216" s="15"/>
      <c r="F216" s="15"/>
      <c r="G216" s="15"/>
      <c r="H216" s="15"/>
      <c r="I216" s="15"/>
    </row>
    <row r="217" spans="1:9" s="2" customFormat="1" ht="201" customHeight="1" x14ac:dyDescent="0.25">
      <c r="A217" s="15"/>
      <c r="B217" s="15"/>
      <c r="C217" s="15"/>
      <c r="D217" s="15"/>
      <c r="E217" s="15"/>
      <c r="F217" s="15"/>
      <c r="G217" s="15"/>
      <c r="H217" s="15"/>
      <c r="I217" s="15"/>
    </row>
    <row r="218" spans="1:9" s="2" customFormat="1" ht="201" customHeight="1" x14ac:dyDescent="0.25">
      <c r="A218" s="15"/>
      <c r="B218" s="15"/>
      <c r="C218" s="15"/>
      <c r="D218" s="15"/>
      <c r="E218" s="15"/>
      <c r="F218" s="15"/>
      <c r="G218" s="15"/>
      <c r="H218" s="15"/>
      <c r="I218" s="15"/>
    </row>
    <row r="219" spans="1:9" s="2" customFormat="1" ht="201" customHeight="1" x14ac:dyDescent="0.25">
      <c r="A219" s="15"/>
      <c r="B219" s="15"/>
      <c r="C219" s="15"/>
      <c r="D219" s="15"/>
      <c r="E219" s="15"/>
      <c r="F219" s="15"/>
      <c r="G219" s="15"/>
      <c r="H219" s="15"/>
      <c r="I219" s="15"/>
    </row>
    <row r="220" spans="1:9" s="2" customFormat="1" ht="201" customHeight="1" x14ac:dyDescent="0.25">
      <c r="A220" s="15"/>
      <c r="B220" s="15"/>
      <c r="C220" s="15"/>
      <c r="D220" s="15"/>
      <c r="E220" s="15"/>
      <c r="F220" s="15"/>
      <c r="G220" s="15"/>
      <c r="H220" s="15"/>
      <c r="I220" s="15"/>
    </row>
    <row r="221" spans="1:9" s="2" customFormat="1" ht="201" customHeight="1" x14ac:dyDescent="0.25">
      <c r="A221" s="15"/>
      <c r="B221" s="15"/>
      <c r="C221" s="15"/>
      <c r="D221" s="15"/>
      <c r="E221" s="15"/>
      <c r="F221" s="15"/>
      <c r="G221" s="15"/>
      <c r="H221" s="15"/>
      <c r="I221" s="15"/>
    </row>
    <row r="222" spans="1:9" s="2" customFormat="1" ht="201" customHeight="1" x14ac:dyDescent="0.25">
      <c r="A222" s="15"/>
      <c r="B222" s="15"/>
      <c r="C222" s="15"/>
      <c r="D222" s="15"/>
      <c r="E222" s="15"/>
      <c r="F222" s="15"/>
      <c r="G222" s="15"/>
      <c r="H222" s="15"/>
      <c r="I222" s="15"/>
    </row>
    <row r="223" spans="1:9" s="2" customFormat="1" ht="201" customHeight="1" x14ac:dyDescent="0.25">
      <c r="A223" s="15"/>
      <c r="B223" s="15"/>
      <c r="C223" s="15"/>
      <c r="D223" s="15"/>
      <c r="E223" s="15"/>
      <c r="F223" s="15"/>
      <c r="G223" s="15"/>
      <c r="H223" s="15"/>
      <c r="I223" s="15"/>
    </row>
    <row r="224" spans="1:9" s="2" customFormat="1" ht="201" customHeight="1" x14ac:dyDescent="0.25">
      <c r="A224" s="15"/>
      <c r="B224" s="15"/>
      <c r="C224" s="15"/>
      <c r="D224" s="15"/>
      <c r="E224" s="15"/>
      <c r="F224" s="15"/>
      <c r="G224" s="15"/>
      <c r="H224" s="15"/>
      <c r="I224" s="15"/>
    </row>
    <row r="225" spans="1:9" s="2" customFormat="1" ht="201" customHeight="1" x14ac:dyDescent="0.25">
      <c r="A225" s="15"/>
      <c r="B225" s="15"/>
      <c r="C225" s="15"/>
      <c r="D225" s="15"/>
      <c r="E225" s="15"/>
      <c r="F225" s="15"/>
      <c r="G225" s="15"/>
      <c r="H225" s="15"/>
      <c r="I225" s="15"/>
    </row>
    <row r="226" spans="1:9" s="2" customFormat="1" ht="201" customHeight="1" x14ac:dyDescent="0.25">
      <c r="A226" s="15"/>
      <c r="B226" s="15"/>
      <c r="C226" s="15"/>
      <c r="D226" s="15"/>
      <c r="E226" s="15"/>
      <c r="F226" s="15"/>
      <c r="G226" s="15"/>
      <c r="H226" s="15"/>
      <c r="I226" s="15"/>
    </row>
    <row r="227" spans="1:9" s="2" customFormat="1" ht="201" customHeight="1" x14ac:dyDescent="0.25">
      <c r="A227" s="15"/>
      <c r="B227" s="15"/>
      <c r="C227" s="15"/>
      <c r="D227" s="15"/>
      <c r="E227" s="15"/>
      <c r="F227" s="15"/>
      <c r="G227" s="15"/>
      <c r="H227" s="15"/>
      <c r="I227" s="15"/>
    </row>
    <row r="228" spans="1:9" s="2" customFormat="1" ht="201" customHeight="1" x14ac:dyDescent="0.25">
      <c r="A228" s="15"/>
      <c r="B228" s="15"/>
      <c r="C228" s="15"/>
      <c r="D228" s="15"/>
      <c r="E228" s="15"/>
      <c r="F228" s="15"/>
      <c r="G228" s="15"/>
      <c r="H228" s="15"/>
      <c r="I228" s="15"/>
    </row>
    <row r="229" spans="1:9" s="2" customFormat="1" ht="201" customHeight="1" x14ac:dyDescent="0.25">
      <c r="A229" s="15"/>
      <c r="B229" s="15"/>
      <c r="C229" s="15"/>
      <c r="D229" s="15"/>
      <c r="E229" s="15"/>
      <c r="F229" s="15"/>
      <c r="G229" s="15"/>
      <c r="H229" s="15"/>
      <c r="I229" s="15"/>
    </row>
    <row r="230" spans="1:9" s="2" customFormat="1" ht="201" customHeight="1" x14ac:dyDescent="0.25">
      <c r="A230" s="15"/>
      <c r="B230" s="15"/>
      <c r="C230" s="15"/>
      <c r="D230" s="15"/>
      <c r="E230" s="15"/>
      <c r="F230" s="15"/>
      <c r="G230" s="15"/>
      <c r="H230" s="15"/>
      <c r="I230" s="15"/>
    </row>
    <row r="231" spans="1:9" s="2" customFormat="1" ht="201" customHeight="1" x14ac:dyDescent="0.25">
      <c r="A231" s="15"/>
      <c r="B231" s="15"/>
      <c r="C231" s="15"/>
      <c r="D231" s="15"/>
      <c r="E231" s="15"/>
      <c r="F231" s="15"/>
      <c r="G231" s="15"/>
      <c r="H231" s="15"/>
      <c r="I231" s="15"/>
    </row>
    <row r="232" spans="1:9" s="2" customFormat="1" ht="201" customHeight="1" x14ac:dyDescent="0.25">
      <c r="A232" s="15"/>
      <c r="B232" s="15"/>
      <c r="C232" s="15"/>
      <c r="D232" s="15"/>
      <c r="E232" s="15"/>
      <c r="F232" s="15"/>
      <c r="G232" s="15"/>
      <c r="H232" s="15"/>
      <c r="I232" s="15"/>
    </row>
    <row r="233" spans="1:9" s="2" customFormat="1" ht="201" customHeight="1" x14ac:dyDescent="0.25">
      <c r="A233" s="15"/>
      <c r="B233" s="15"/>
      <c r="C233" s="15"/>
      <c r="D233" s="15"/>
      <c r="E233" s="15"/>
      <c r="F233" s="15"/>
      <c r="G233" s="15"/>
      <c r="H233" s="15"/>
      <c r="I233" s="15"/>
    </row>
    <row r="234" spans="1:9" s="2" customFormat="1" ht="201" customHeight="1" x14ac:dyDescent="0.25">
      <c r="A234" s="15"/>
      <c r="B234" s="15"/>
      <c r="C234" s="15"/>
      <c r="D234" s="15"/>
      <c r="E234" s="15"/>
      <c r="F234" s="15"/>
      <c r="G234" s="15"/>
      <c r="H234" s="15"/>
      <c r="I234" s="15"/>
    </row>
    <row r="235" spans="1:9" s="2" customFormat="1" ht="201" customHeight="1" x14ac:dyDescent="0.25">
      <c r="A235" s="15"/>
      <c r="B235" s="15"/>
      <c r="C235" s="15"/>
      <c r="D235" s="15"/>
      <c r="E235" s="15"/>
      <c r="F235" s="15"/>
      <c r="G235" s="15"/>
      <c r="H235" s="15"/>
      <c r="I235" s="15"/>
    </row>
    <row r="236" spans="1:9" s="2" customFormat="1" ht="201" customHeight="1" x14ac:dyDescent="0.25">
      <c r="A236" s="15"/>
      <c r="B236" s="15"/>
      <c r="C236" s="15"/>
      <c r="D236" s="15"/>
      <c r="E236" s="15"/>
      <c r="F236" s="15"/>
      <c r="G236" s="15"/>
      <c r="H236" s="15"/>
      <c r="I236" s="15"/>
    </row>
    <row r="237" spans="1:9" s="2" customFormat="1" ht="201" customHeight="1" x14ac:dyDescent="0.25">
      <c r="A237" s="15"/>
      <c r="B237" s="15"/>
      <c r="C237" s="15"/>
      <c r="D237" s="15"/>
      <c r="E237" s="15"/>
      <c r="F237" s="15"/>
      <c r="G237" s="15"/>
      <c r="H237" s="15"/>
      <c r="I237" s="15"/>
    </row>
    <row r="238" spans="1:9" s="2" customFormat="1" ht="201" customHeight="1" x14ac:dyDescent="0.25">
      <c r="A238" s="15"/>
      <c r="B238" s="15"/>
      <c r="C238" s="15"/>
      <c r="D238" s="15"/>
      <c r="E238" s="15"/>
      <c r="F238" s="15"/>
      <c r="G238" s="15"/>
      <c r="H238" s="15"/>
      <c r="I238" s="15"/>
    </row>
    <row r="239" spans="1:9" s="2" customFormat="1" ht="201" customHeight="1" x14ac:dyDescent="0.25">
      <c r="A239" s="15"/>
      <c r="B239" s="15"/>
      <c r="C239" s="15"/>
      <c r="D239" s="15"/>
      <c r="E239" s="15"/>
      <c r="F239" s="15"/>
      <c r="G239" s="15"/>
      <c r="H239" s="15"/>
      <c r="I239" s="15"/>
    </row>
    <row r="240" spans="1:9" s="2" customFormat="1" ht="201" customHeight="1" x14ac:dyDescent="0.25">
      <c r="A240" s="15"/>
      <c r="B240" s="15"/>
      <c r="C240" s="15"/>
      <c r="D240" s="15"/>
      <c r="E240" s="15"/>
      <c r="F240" s="15"/>
      <c r="G240" s="15"/>
      <c r="H240" s="15"/>
      <c r="I240" s="15"/>
    </row>
    <row r="241" spans="1:9" s="2" customFormat="1" ht="201" customHeight="1" x14ac:dyDescent="0.25">
      <c r="A241" s="15"/>
      <c r="B241" s="15"/>
      <c r="C241" s="15"/>
      <c r="D241" s="15"/>
      <c r="E241" s="15"/>
      <c r="F241" s="15"/>
      <c r="G241" s="15"/>
      <c r="H241" s="15"/>
      <c r="I241" s="15"/>
    </row>
    <row r="242" spans="1:9" s="2" customFormat="1" ht="201" customHeight="1" x14ac:dyDescent="0.25">
      <c r="A242" s="15"/>
      <c r="B242" s="15"/>
      <c r="C242" s="15"/>
      <c r="D242" s="15"/>
      <c r="E242" s="15"/>
      <c r="F242" s="15"/>
      <c r="G242" s="15"/>
      <c r="H242" s="15"/>
      <c r="I242" s="15"/>
    </row>
    <row r="243" spans="1:9" s="2" customFormat="1" ht="201" customHeight="1" x14ac:dyDescent="0.25">
      <c r="A243" s="15"/>
      <c r="B243" s="15"/>
      <c r="C243" s="15"/>
      <c r="D243" s="15"/>
      <c r="E243" s="15"/>
      <c r="F243" s="15"/>
      <c r="G243" s="15"/>
      <c r="H243" s="15"/>
      <c r="I243" s="15"/>
    </row>
    <row r="244" spans="1:9" s="2" customFormat="1" ht="201" customHeight="1" x14ac:dyDescent="0.25">
      <c r="A244" s="15"/>
      <c r="B244" s="15"/>
      <c r="C244" s="15"/>
      <c r="D244" s="15"/>
      <c r="E244" s="15"/>
      <c r="F244" s="15"/>
      <c r="G244" s="15"/>
      <c r="H244" s="15"/>
      <c r="I244" s="15"/>
    </row>
    <row r="245" spans="1:9" s="2" customFormat="1" ht="201" customHeight="1" x14ac:dyDescent="0.25">
      <c r="A245" s="15"/>
      <c r="B245" s="15"/>
      <c r="C245" s="15"/>
      <c r="D245" s="15"/>
      <c r="E245" s="15"/>
      <c r="F245" s="15"/>
      <c r="G245" s="15"/>
      <c r="H245" s="15"/>
      <c r="I245" s="15"/>
    </row>
    <row r="246" spans="1:9" s="2" customFormat="1" ht="201" customHeight="1" x14ac:dyDescent="0.25">
      <c r="A246" s="15"/>
      <c r="B246" s="15"/>
      <c r="C246" s="15"/>
      <c r="D246" s="15"/>
      <c r="E246" s="15"/>
      <c r="F246" s="15"/>
      <c r="G246" s="15"/>
      <c r="H246" s="15"/>
      <c r="I246" s="15"/>
    </row>
    <row r="247" spans="1:9" s="2" customFormat="1" ht="201" customHeight="1" x14ac:dyDescent="0.25">
      <c r="A247" s="15"/>
      <c r="B247" s="15"/>
      <c r="C247" s="15"/>
      <c r="D247" s="15"/>
      <c r="E247" s="15"/>
      <c r="F247" s="15"/>
      <c r="G247" s="15"/>
      <c r="H247" s="15"/>
      <c r="I247" s="15"/>
    </row>
    <row r="248" spans="1:9" s="2" customFormat="1" ht="201" customHeight="1" x14ac:dyDescent="0.25">
      <c r="A248" s="15"/>
      <c r="B248" s="15"/>
      <c r="C248" s="15"/>
      <c r="D248" s="15"/>
      <c r="E248" s="15"/>
      <c r="F248" s="15"/>
      <c r="G248" s="15"/>
      <c r="H248" s="15"/>
      <c r="I248" s="15"/>
    </row>
    <row r="249" spans="1:9" s="2" customFormat="1" ht="201" customHeight="1" x14ac:dyDescent="0.25">
      <c r="A249" s="15"/>
      <c r="B249" s="15"/>
      <c r="C249" s="15"/>
      <c r="D249" s="15"/>
      <c r="E249" s="15"/>
      <c r="F249" s="15"/>
      <c r="G249" s="15"/>
      <c r="H249" s="15"/>
      <c r="I249" s="15"/>
    </row>
    <row r="250" spans="1:9" s="2" customFormat="1" ht="201" customHeight="1" x14ac:dyDescent="0.25">
      <c r="A250" s="15"/>
      <c r="B250" s="15"/>
      <c r="C250" s="15"/>
      <c r="D250" s="15"/>
      <c r="E250" s="15"/>
      <c r="F250" s="15"/>
      <c r="G250" s="15"/>
      <c r="H250" s="15"/>
      <c r="I250" s="15"/>
    </row>
    <row r="251" spans="1:9" s="2" customFormat="1" ht="201" customHeight="1" x14ac:dyDescent="0.25">
      <c r="A251" s="15"/>
      <c r="B251" s="15"/>
      <c r="C251" s="15"/>
      <c r="D251" s="15"/>
      <c r="E251" s="15"/>
      <c r="F251" s="15"/>
      <c r="G251" s="15"/>
      <c r="H251" s="15"/>
      <c r="I251" s="15"/>
    </row>
    <row r="252" spans="1:9" s="2" customFormat="1" ht="201" customHeight="1" x14ac:dyDescent="0.25">
      <c r="A252" s="15"/>
      <c r="B252" s="15"/>
      <c r="C252" s="15"/>
      <c r="D252" s="15"/>
      <c r="E252" s="15"/>
      <c r="F252" s="15"/>
      <c r="G252" s="15"/>
      <c r="H252" s="15"/>
      <c r="I252" s="15"/>
    </row>
    <row r="253" spans="1:9" s="2" customFormat="1" ht="201" customHeight="1" x14ac:dyDescent="0.25">
      <c r="A253" s="15"/>
      <c r="B253" s="15"/>
      <c r="C253" s="15"/>
      <c r="D253" s="15"/>
      <c r="E253" s="15"/>
      <c r="F253" s="15"/>
      <c r="G253" s="15"/>
      <c r="H253" s="15"/>
      <c r="I253" s="15"/>
    </row>
    <row r="254" spans="1:9" s="2" customFormat="1" ht="201" customHeight="1" x14ac:dyDescent="0.25">
      <c r="A254" s="15"/>
      <c r="B254" s="15"/>
      <c r="C254" s="15"/>
      <c r="D254" s="15"/>
      <c r="E254" s="15"/>
      <c r="F254" s="15"/>
      <c r="G254" s="15"/>
      <c r="H254" s="15"/>
      <c r="I254" s="15"/>
    </row>
    <row r="255" spans="1:9" s="2" customFormat="1" ht="201" customHeight="1" x14ac:dyDescent="0.25">
      <c r="A255" s="15"/>
      <c r="B255" s="15"/>
      <c r="C255" s="15"/>
      <c r="D255" s="15"/>
      <c r="E255" s="15"/>
      <c r="F255" s="15"/>
      <c r="G255" s="15"/>
      <c r="H255" s="15"/>
      <c r="I255" s="15"/>
    </row>
    <row r="256" spans="1:9" s="2" customFormat="1" ht="201" customHeight="1" x14ac:dyDescent="0.25">
      <c r="A256" s="15"/>
      <c r="B256" s="15"/>
      <c r="C256" s="15"/>
      <c r="D256" s="15"/>
      <c r="E256" s="15"/>
      <c r="F256" s="15"/>
      <c r="G256" s="15"/>
      <c r="H256" s="15"/>
      <c r="I256" s="15"/>
    </row>
    <row r="257" spans="1:9" s="2" customFormat="1" ht="201" customHeight="1" x14ac:dyDescent="0.25">
      <c r="A257" s="15"/>
      <c r="B257" s="15"/>
      <c r="C257" s="15"/>
      <c r="D257" s="15"/>
      <c r="E257" s="15"/>
      <c r="F257" s="15"/>
      <c r="G257" s="15"/>
      <c r="H257" s="15"/>
      <c r="I257" s="15"/>
    </row>
    <row r="258" spans="1:9" s="2" customFormat="1" ht="201" customHeight="1" x14ac:dyDescent="0.25">
      <c r="A258" s="15"/>
      <c r="B258" s="15"/>
      <c r="C258" s="15"/>
      <c r="D258" s="15"/>
      <c r="E258" s="15"/>
      <c r="F258" s="15"/>
      <c r="G258" s="15"/>
      <c r="H258" s="15"/>
      <c r="I258" s="15"/>
    </row>
    <row r="259" spans="1:9" s="2" customFormat="1" ht="201" customHeight="1" x14ac:dyDescent="0.25">
      <c r="A259" s="15"/>
      <c r="B259" s="15"/>
      <c r="C259" s="15"/>
      <c r="D259" s="15"/>
      <c r="E259" s="15"/>
      <c r="F259" s="15"/>
      <c r="G259" s="15"/>
      <c r="H259" s="15"/>
      <c r="I259" s="15"/>
    </row>
    <row r="260" spans="1:9" s="2" customFormat="1" ht="201" customHeight="1" x14ac:dyDescent="0.25">
      <c r="A260" s="15"/>
      <c r="B260" s="15"/>
      <c r="C260" s="15"/>
      <c r="D260" s="15"/>
      <c r="E260" s="15"/>
      <c r="F260" s="15"/>
      <c r="G260" s="15"/>
      <c r="H260" s="15"/>
      <c r="I260" s="15"/>
    </row>
    <row r="261" spans="1:9" s="2" customFormat="1" ht="201" customHeight="1" x14ac:dyDescent="0.25">
      <c r="A261" s="15"/>
      <c r="B261" s="15"/>
      <c r="C261" s="15"/>
      <c r="D261" s="15"/>
      <c r="E261" s="15"/>
      <c r="F261" s="15"/>
      <c r="G261" s="15"/>
      <c r="H261" s="15"/>
      <c r="I261" s="15"/>
    </row>
    <row r="262" spans="1:9" s="2" customFormat="1" ht="201" customHeight="1" x14ac:dyDescent="0.25">
      <c r="A262" s="15"/>
      <c r="B262" s="15"/>
      <c r="C262" s="15"/>
      <c r="D262" s="15"/>
      <c r="E262" s="15"/>
      <c r="F262" s="15"/>
      <c r="G262" s="15"/>
      <c r="H262" s="15"/>
      <c r="I262" s="15"/>
    </row>
    <row r="263" spans="1:9" s="2" customFormat="1" ht="201" customHeight="1" x14ac:dyDescent="0.25">
      <c r="A263" s="15"/>
      <c r="B263" s="15"/>
      <c r="C263" s="15"/>
      <c r="D263" s="15"/>
      <c r="E263" s="15"/>
      <c r="F263" s="15"/>
      <c r="G263" s="15"/>
      <c r="H263" s="15"/>
      <c r="I263" s="15"/>
    </row>
    <row r="264" spans="1:9" s="2" customFormat="1" ht="201" customHeight="1" x14ac:dyDescent="0.25">
      <c r="A264" s="15"/>
      <c r="B264" s="15"/>
      <c r="C264" s="15"/>
      <c r="D264" s="15"/>
      <c r="E264" s="15"/>
      <c r="F264" s="15"/>
      <c r="G264" s="15"/>
      <c r="H264" s="15"/>
      <c r="I264" s="15"/>
    </row>
    <row r="265" spans="1:9" s="2" customFormat="1" ht="201" customHeight="1" x14ac:dyDescent="0.25">
      <c r="A265" s="15"/>
      <c r="B265" s="15"/>
      <c r="C265" s="15"/>
      <c r="D265" s="15"/>
      <c r="E265" s="15"/>
      <c r="F265" s="15"/>
      <c r="G265" s="15"/>
      <c r="H265" s="15"/>
      <c r="I265" s="15"/>
    </row>
    <row r="266" spans="1:9" s="2" customFormat="1" ht="201" customHeight="1" x14ac:dyDescent="0.25">
      <c r="A266" s="15"/>
      <c r="B266" s="15"/>
      <c r="C266" s="15"/>
      <c r="D266" s="15"/>
      <c r="E266" s="15"/>
      <c r="F266" s="15"/>
      <c r="G266" s="15"/>
      <c r="H266" s="15"/>
      <c r="I266" s="15"/>
    </row>
    <row r="267" spans="1:9" s="2" customFormat="1" ht="201" customHeight="1" x14ac:dyDescent="0.25">
      <c r="A267" s="15"/>
      <c r="B267" s="15"/>
      <c r="C267" s="15"/>
      <c r="D267" s="15"/>
      <c r="E267" s="15"/>
      <c r="F267" s="15"/>
      <c r="G267" s="15"/>
      <c r="H267" s="15"/>
      <c r="I267" s="15"/>
    </row>
    <row r="268" spans="1:9" s="2" customFormat="1" ht="201" customHeight="1" x14ac:dyDescent="0.25">
      <c r="A268" s="15"/>
      <c r="B268" s="15"/>
      <c r="C268" s="15"/>
      <c r="D268" s="15"/>
      <c r="E268" s="15"/>
      <c r="F268" s="15"/>
      <c r="G268" s="15"/>
      <c r="H268" s="15"/>
      <c r="I268" s="15"/>
    </row>
    <row r="269" spans="1:9" s="2" customFormat="1" ht="201" customHeight="1" x14ac:dyDescent="0.25">
      <c r="A269" s="15"/>
      <c r="B269" s="15"/>
      <c r="C269" s="15"/>
      <c r="D269" s="15"/>
      <c r="E269" s="15"/>
      <c r="F269" s="15"/>
      <c r="G269" s="15"/>
      <c r="H269" s="15"/>
      <c r="I269" s="15"/>
    </row>
    <row r="270" spans="1:9" s="2" customFormat="1" ht="201" customHeight="1" x14ac:dyDescent="0.25">
      <c r="A270" s="15"/>
      <c r="B270" s="15"/>
      <c r="C270" s="15"/>
      <c r="D270" s="15"/>
      <c r="E270" s="15"/>
      <c r="F270" s="15"/>
      <c r="G270" s="15"/>
      <c r="H270" s="15"/>
      <c r="I270" s="15"/>
    </row>
    <row r="271" spans="1:9" s="2" customFormat="1" ht="201" customHeight="1" x14ac:dyDescent="0.25">
      <c r="A271" s="15"/>
      <c r="B271" s="15"/>
      <c r="C271" s="15"/>
      <c r="D271" s="15"/>
      <c r="E271" s="15"/>
      <c r="F271" s="15"/>
      <c r="G271" s="15"/>
      <c r="H271" s="15"/>
      <c r="I271" s="15"/>
    </row>
    <row r="272" spans="1:9" s="2" customFormat="1" ht="201" customHeight="1" x14ac:dyDescent="0.25">
      <c r="A272" s="15"/>
      <c r="B272" s="15"/>
      <c r="C272" s="15"/>
      <c r="D272" s="15"/>
      <c r="E272" s="15"/>
      <c r="F272" s="15"/>
      <c r="G272" s="15"/>
      <c r="H272" s="15"/>
      <c r="I272" s="15"/>
    </row>
    <row r="273" spans="1:9" s="2" customFormat="1" ht="201" customHeight="1" x14ac:dyDescent="0.25">
      <c r="A273" s="15"/>
      <c r="B273" s="15"/>
      <c r="C273" s="15"/>
      <c r="D273" s="15"/>
      <c r="E273" s="15"/>
      <c r="F273" s="15"/>
      <c r="G273" s="15"/>
      <c r="H273" s="15"/>
      <c r="I273" s="15"/>
    </row>
    <row r="274" spans="1:9" s="2" customFormat="1" ht="201" customHeight="1" x14ac:dyDescent="0.25">
      <c r="A274" s="15"/>
      <c r="B274" s="15"/>
      <c r="C274" s="15"/>
      <c r="D274" s="15"/>
      <c r="E274" s="15"/>
      <c r="F274" s="15"/>
      <c r="G274" s="15"/>
      <c r="H274" s="15"/>
      <c r="I274" s="15"/>
    </row>
    <row r="275" spans="1:9" s="2" customFormat="1" ht="201" customHeight="1" x14ac:dyDescent="0.25">
      <c r="A275" s="15"/>
      <c r="B275" s="15"/>
      <c r="C275" s="15"/>
      <c r="D275" s="15"/>
      <c r="E275" s="15"/>
      <c r="F275" s="15"/>
      <c r="G275" s="15"/>
      <c r="H275" s="15"/>
      <c r="I275" s="15"/>
    </row>
    <row r="276" spans="1:9" s="2" customFormat="1" ht="201" customHeight="1" x14ac:dyDescent="0.25">
      <c r="A276" s="15"/>
      <c r="B276" s="15"/>
      <c r="C276" s="15"/>
      <c r="D276" s="15"/>
      <c r="E276" s="15"/>
      <c r="F276" s="15"/>
      <c r="G276" s="15"/>
      <c r="H276" s="15"/>
      <c r="I276" s="15"/>
    </row>
    <row r="277" spans="1:9" s="2" customFormat="1" ht="201" customHeight="1" x14ac:dyDescent="0.25">
      <c r="A277" s="15"/>
      <c r="B277" s="15"/>
      <c r="C277" s="15"/>
      <c r="D277" s="15"/>
      <c r="E277" s="15"/>
      <c r="F277" s="15"/>
      <c r="G277" s="15"/>
      <c r="H277" s="15"/>
      <c r="I277" s="15"/>
    </row>
    <row r="278" spans="1:9" s="2" customFormat="1" ht="201" customHeight="1" x14ac:dyDescent="0.25">
      <c r="A278" s="15"/>
      <c r="B278" s="15"/>
      <c r="C278" s="15"/>
      <c r="D278" s="15"/>
      <c r="E278" s="15"/>
      <c r="F278" s="15"/>
      <c r="G278" s="15"/>
      <c r="H278" s="15"/>
      <c r="I278" s="15"/>
    </row>
    <row r="279" spans="1:9" s="2" customFormat="1" ht="201" customHeight="1" x14ac:dyDescent="0.25">
      <c r="A279" s="15"/>
      <c r="B279" s="15"/>
      <c r="C279" s="15"/>
      <c r="D279" s="15"/>
      <c r="E279" s="15"/>
      <c r="F279" s="15"/>
      <c r="G279" s="15"/>
      <c r="H279" s="15"/>
      <c r="I279" s="15"/>
    </row>
    <row r="280" spans="1:9" s="2" customFormat="1" ht="201" customHeight="1" x14ac:dyDescent="0.25">
      <c r="A280" s="15"/>
      <c r="B280" s="15"/>
      <c r="C280" s="15"/>
      <c r="D280" s="15"/>
      <c r="E280" s="15"/>
      <c r="F280" s="15"/>
      <c r="G280" s="15"/>
      <c r="H280" s="15"/>
      <c r="I280" s="15"/>
    </row>
    <row r="281" spans="1:9" s="2" customFormat="1" ht="201" customHeight="1" x14ac:dyDescent="0.25">
      <c r="A281" s="15"/>
      <c r="B281" s="15"/>
      <c r="C281" s="15"/>
      <c r="D281" s="15"/>
      <c r="E281" s="15"/>
      <c r="F281" s="15"/>
      <c r="G281" s="15"/>
      <c r="H281" s="15"/>
      <c r="I281" s="15"/>
    </row>
    <row r="282" spans="1:9" s="2" customFormat="1" ht="201" customHeight="1" x14ac:dyDescent="0.25">
      <c r="A282" s="15"/>
      <c r="B282" s="15"/>
      <c r="C282" s="15"/>
      <c r="D282" s="15"/>
      <c r="E282" s="15"/>
      <c r="F282" s="15"/>
      <c r="G282" s="15"/>
      <c r="H282" s="15"/>
      <c r="I282" s="15"/>
    </row>
    <row r="283" spans="1:9" s="2" customFormat="1" ht="201" customHeight="1" x14ac:dyDescent="0.25">
      <c r="A283" s="15"/>
      <c r="B283" s="15"/>
      <c r="C283" s="15"/>
      <c r="D283" s="15"/>
      <c r="E283" s="15"/>
      <c r="F283" s="15"/>
      <c r="G283" s="15"/>
      <c r="H283" s="15"/>
      <c r="I283" s="15"/>
    </row>
    <row r="284" spans="1:9" s="2" customFormat="1" ht="201" customHeight="1" x14ac:dyDescent="0.25">
      <c r="A284" s="15"/>
      <c r="B284" s="15"/>
      <c r="C284" s="15"/>
      <c r="D284" s="15"/>
      <c r="E284" s="15"/>
      <c r="F284" s="15"/>
      <c r="G284" s="15"/>
      <c r="H284" s="15"/>
      <c r="I284" s="15"/>
    </row>
    <row r="285" spans="1:9" s="2" customFormat="1" ht="201" customHeight="1" x14ac:dyDescent="0.25">
      <c r="A285" s="15"/>
      <c r="B285" s="15"/>
      <c r="C285" s="15"/>
      <c r="D285" s="15"/>
      <c r="E285" s="15"/>
      <c r="F285" s="15"/>
      <c r="G285" s="15"/>
      <c r="H285" s="15"/>
      <c r="I285" s="15"/>
    </row>
    <row r="286" spans="1:9" s="2" customFormat="1" ht="201" customHeight="1" x14ac:dyDescent="0.25">
      <c r="A286" s="15"/>
      <c r="B286" s="15"/>
      <c r="C286" s="15"/>
      <c r="D286" s="15"/>
      <c r="E286" s="15"/>
      <c r="F286" s="15"/>
      <c r="G286" s="15"/>
      <c r="H286" s="15"/>
      <c r="I286" s="15"/>
    </row>
    <row r="287" spans="1:9" s="2" customFormat="1" ht="201" customHeight="1" x14ac:dyDescent="0.25">
      <c r="A287" s="15"/>
      <c r="B287" s="15"/>
      <c r="C287" s="15"/>
      <c r="D287" s="15"/>
      <c r="E287" s="15"/>
      <c r="F287" s="15"/>
      <c r="G287" s="15"/>
      <c r="H287" s="15"/>
      <c r="I287" s="15"/>
    </row>
    <row r="288" spans="1:9" s="2" customFormat="1" ht="201" customHeight="1" x14ac:dyDescent="0.25">
      <c r="A288" s="15"/>
      <c r="B288" s="15"/>
      <c r="C288" s="15"/>
      <c r="D288" s="15"/>
      <c r="E288" s="15"/>
      <c r="F288" s="15"/>
      <c r="G288" s="15"/>
      <c r="H288" s="15"/>
      <c r="I288" s="15"/>
    </row>
    <row r="289" spans="1:9" s="2" customFormat="1" ht="201" customHeight="1" x14ac:dyDescent="0.25">
      <c r="A289" s="15"/>
      <c r="B289" s="15"/>
      <c r="C289" s="15"/>
      <c r="D289" s="15"/>
      <c r="E289" s="15"/>
      <c r="F289" s="15"/>
      <c r="G289" s="15"/>
      <c r="H289" s="15"/>
      <c r="I289" s="15"/>
    </row>
    <row r="290" spans="1:9" s="2" customFormat="1" ht="201" customHeight="1" x14ac:dyDescent="0.25">
      <c r="A290" s="15"/>
      <c r="B290" s="15"/>
      <c r="C290" s="15"/>
      <c r="D290" s="15"/>
      <c r="E290" s="15"/>
      <c r="F290" s="15"/>
      <c r="G290" s="15"/>
      <c r="H290" s="15"/>
      <c r="I290" s="15"/>
    </row>
    <row r="291" spans="1:9" s="2" customFormat="1" ht="201" customHeight="1" x14ac:dyDescent="0.25">
      <c r="A291" s="15"/>
      <c r="B291" s="15"/>
      <c r="C291" s="15"/>
      <c r="D291" s="15"/>
      <c r="E291" s="15"/>
      <c r="F291" s="15"/>
      <c r="G291" s="15"/>
      <c r="H291" s="15"/>
      <c r="I291" s="15"/>
    </row>
    <row r="292" spans="1:9" s="2" customFormat="1" ht="201" customHeight="1" x14ac:dyDescent="0.25">
      <c r="A292" s="15"/>
      <c r="B292" s="15"/>
      <c r="C292" s="15"/>
      <c r="D292" s="15"/>
      <c r="E292" s="15"/>
      <c r="F292" s="15"/>
      <c r="G292" s="15"/>
      <c r="H292" s="15"/>
      <c r="I292" s="15"/>
    </row>
    <row r="293" spans="1:9" s="2" customFormat="1" ht="201" customHeight="1" x14ac:dyDescent="0.25">
      <c r="A293" s="15"/>
      <c r="B293" s="15"/>
      <c r="C293" s="15"/>
      <c r="D293" s="15"/>
      <c r="E293" s="15"/>
      <c r="F293" s="15"/>
      <c r="G293" s="15"/>
      <c r="H293" s="15"/>
      <c r="I293" s="15"/>
    </row>
    <row r="294" spans="1:9" s="2" customFormat="1" ht="201" customHeight="1" x14ac:dyDescent="0.25">
      <c r="A294" s="15"/>
      <c r="B294" s="15"/>
      <c r="C294" s="15"/>
      <c r="D294" s="15"/>
      <c r="E294" s="15"/>
      <c r="F294" s="15"/>
      <c r="G294" s="15"/>
      <c r="H294" s="15"/>
      <c r="I294" s="15"/>
    </row>
    <row r="295" spans="1:9" s="2" customFormat="1" ht="201" customHeight="1" x14ac:dyDescent="0.25">
      <c r="A295" s="15"/>
      <c r="B295" s="15"/>
      <c r="C295" s="15"/>
      <c r="D295" s="15"/>
      <c r="E295" s="15"/>
      <c r="F295" s="15"/>
      <c r="G295" s="15"/>
      <c r="H295" s="15"/>
      <c r="I295" s="15"/>
    </row>
    <row r="296" spans="1:9" s="2" customFormat="1" ht="201" customHeight="1" x14ac:dyDescent="0.25">
      <c r="A296" s="15"/>
      <c r="B296" s="15"/>
      <c r="C296" s="15"/>
      <c r="D296" s="15"/>
      <c r="E296" s="15"/>
      <c r="F296" s="15"/>
      <c r="G296" s="15"/>
      <c r="H296" s="15"/>
      <c r="I296" s="15"/>
    </row>
    <row r="297" spans="1:9" s="2" customFormat="1" ht="201" customHeight="1" x14ac:dyDescent="0.25">
      <c r="A297" s="15"/>
      <c r="B297" s="15"/>
      <c r="C297" s="15"/>
      <c r="D297" s="15"/>
      <c r="E297" s="15"/>
      <c r="F297" s="15"/>
      <c r="G297" s="15"/>
      <c r="H297" s="15"/>
      <c r="I297" s="15"/>
    </row>
    <row r="298" spans="1:9" s="2" customFormat="1" ht="201" customHeight="1" x14ac:dyDescent="0.25">
      <c r="A298" s="15"/>
      <c r="B298" s="15"/>
      <c r="C298" s="15"/>
      <c r="D298" s="15"/>
      <c r="E298" s="15"/>
      <c r="F298" s="15"/>
      <c r="G298" s="15"/>
      <c r="H298" s="15"/>
      <c r="I298" s="15"/>
    </row>
    <row r="299" spans="1:9" s="2" customFormat="1" ht="201" customHeight="1" x14ac:dyDescent="0.25">
      <c r="A299" s="15"/>
      <c r="B299" s="15"/>
      <c r="C299" s="15"/>
      <c r="D299" s="15"/>
      <c r="E299" s="15"/>
      <c r="F299" s="15"/>
      <c r="G299" s="15"/>
      <c r="H299" s="15"/>
      <c r="I299" s="15"/>
    </row>
    <row r="300" spans="1:9" s="2" customFormat="1" ht="201" customHeight="1" x14ac:dyDescent="0.25">
      <c r="A300" s="15"/>
      <c r="B300" s="15"/>
      <c r="C300" s="15"/>
      <c r="D300" s="15"/>
      <c r="E300" s="15"/>
      <c r="F300" s="15"/>
      <c r="G300" s="15"/>
      <c r="H300" s="15"/>
      <c r="I300" s="15"/>
    </row>
    <row r="301" spans="1:9" s="2" customFormat="1" ht="201" customHeight="1" x14ac:dyDescent="0.25">
      <c r="A301" s="15"/>
      <c r="B301" s="15"/>
      <c r="C301" s="15"/>
      <c r="D301" s="15"/>
      <c r="E301" s="15"/>
      <c r="F301" s="15"/>
      <c r="G301" s="15"/>
      <c r="H301" s="15"/>
      <c r="I301" s="15"/>
    </row>
    <row r="302" spans="1:9" s="2" customFormat="1" ht="201" customHeight="1" x14ac:dyDescent="0.25">
      <c r="A302" s="15"/>
      <c r="B302" s="15"/>
      <c r="C302" s="15"/>
      <c r="D302" s="15"/>
      <c r="E302" s="15"/>
      <c r="F302" s="15"/>
      <c r="G302" s="15"/>
      <c r="H302" s="15"/>
      <c r="I302" s="15"/>
    </row>
    <row r="303" spans="1:9" s="2" customFormat="1" ht="201" customHeight="1" x14ac:dyDescent="0.25">
      <c r="A303" s="15"/>
      <c r="B303" s="15"/>
      <c r="C303" s="15"/>
      <c r="D303" s="15"/>
      <c r="E303" s="15"/>
      <c r="F303" s="15"/>
      <c r="G303" s="15"/>
      <c r="H303" s="15"/>
      <c r="I303" s="15"/>
    </row>
    <row r="304" spans="1:9" s="2" customFormat="1" ht="201" customHeight="1" x14ac:dyDescent="0.25">
      <c r="A304" s="15"/>
      <c r="B304" s="15"/>
      <c r="C304" s="15"/>
      <c r="D304" s="15"/>
      <c r="E304" s="15"/>
      <c r="F304" s="15"/>
      <c r="G304" s="15"/>
      <c r="H304" s="15"/>
      <c r="I304" s="15"/>
    </row>
    <row r="305" spans="1:9" s="2" customFormat="1" ht="201" customHeight="1" x14ac:dyDescent="0.25">
      <c r="A305" s="15"/>
      <c r="B305" s="15"/>
      <c r="C305" s="15"/>
      <c r="D305" s="15"/>
      <c r="E305" s="15"/>
      <c r="F305" s="15"/>
      <c r="G305" s="15"/>
      <c r="H305" s="15"/>
      <c r="I305" s="15"/>
    </row>
    <row r="306" spans="1:9" s="2" customFormat="1" ht="201" customHeight="1" x14ac:dyDescent="0.25">
      <c r="A306" s="15"/>
      <c r="B306" s="15"/>
      <c r="C306" s="15"/>
      <c r="D306" s="15"/>
      <c r="E306" s="15"/>
      <c r="F306" s="15"/>
      <c r="G306" s="15"/>
      <c r="H306" s="15"/>
      <c r="I306" s="15"/>
    </row>
    <row r="307" spans="1:9" s="2" customFormat="1" ht="201" customHeight="1" x14ac:dyDescent="0.25">
      <c r="A307" s="15"/>
      <c r="B307" s="15"/>
      <c r="C307" s="15"/>
      <c r="D307" s="15"/>
      <c r="E307" s="15"/>
      <c r="F307" s="15"/>
      <c r="G307" s="15"/>
      <c r="H307" s="15"/>
      <c r="I307" s="15"/>
    </row>
    <row r="308" spans="1:9" s="2" customFormat="1" ht="201" customHeight="1" x14ac:dyDescent="0.25">
      <c r="A308" s="15"/>
      <c r="B308" s="15"/>
      <c r="C308" s="15"/>
      <c r="D308" s="15"/>
      <c r="E308" s="15"/>
      <c r="F308" s="15"/>
      <c r="G308" s="15"/>
      <c r="H308" s="15"/>
      <c r="I308" s="15"/>
    </row>
    <row r="309" spans="1:9" s="2" customFormat="1" ht="201" customHeight="1" x14ac:dyDescent="0.25">
      <c r="A309" s="15"/>
      <c r="B309" s="15"/>
      <c r="C309" s="15"/>
      <c r="D309" s="15"/>
      <c r="E309" s="15"/>
      <c r="F309" s="15"/>
      <c r="G309" s="15"/>
      <c r="H309" s="15"/>
      <c r="I309" s="15"/>
    </row>
    <row r="310" spans="1:9" s="2" customFormat="1" ht="201" customHeight="1" x14ac:dyDescent="0.25">
      <c r="A310" s="15"/>
      <c r="B310" s="15"/>
      <c r="C310" s="15"/>
      <c r="D310" s="15"/>
      <c r="E310" s="15"/>
      <c r="F310" s="15"/>
      <c r="G310" s="15"/>
      <c r="H310" s="15"/>
      <c r="I310" s="15"/>
    </row>
    <row r="311" spans="1:9" s="2" customFormat="1" ht="201" customHeight="1" x14ac:dyDescent="0.25">
      <c r="A311" s="15"/>
      <c r="B311" s="15"/>
      <c r="C311" s="15"/>
      <c r="D311" s="15"/>
      <c r="E311" s="15"/>
      <c r="F311" s="15"/>
      <c r="G311" s="15"/>
      <c r="H311" s="15"/>
      <c r="I311" s="15"/>
    </row>
    <row r="312" spans="1:9" s="2" customFormat="1" ht="201" customHeight="1" x14ac:dyDescent="0.25">
      <c r="A312" s="15"/>
      <c r="B312" s="15"/>
      <c r="C312" s="15"/>
      <c r="D312" s="15"/>
      <c r="E312" s="15"/>
      <c r="F312" s="15"/>
      <c r="G312" s="15"/>
      <c r="H312" s="15"/>
      <c r="I312" s="15"/>
    </row>
    <row r="313" spans="1:9" s="2" customFormat="1" ht="201" customHeight="1" x14ac:dyDescent="0.25">
      <c r="A313" s="15"/>
      <c r="B313" s="15"/>
      <c r="C313" s="15"/>
      <c r="D313" s="15"/>
      <c r="E313" s="15"/>
      <c r="F313" s="15"/>
      <c r="G313" s="15"/>
      <c r="H313" s="15"/>
      <c r="I313" s="15"/>
    </row>
    <row r="314" spans="1:9" s="2" customFormat="1" ht="201" customHeight="1" x14ac:dyDescent="0.25">
      <c r="A314" s="15"/>
      <c r="B314" s="15"/>
      <c r="C314" s="15"/>
      <c r="D314" s="15"/>
      <c r="E314" s="15"/>
      <c r="F314" s="15"/>
      <c r="G314" s="15"/>
      <c r="H314" s="15"/>
      <c r="I314" s="15"/>
    </row>
    <row r="315" spans="1:9" s="2" customFormat="1" ht="201" customHeight="1" x14ac:dyDescent="0.25">
      <c r="A315" s="15"/>
      <c r="B315" s="15"/>
      <c r="C315" s="15"/>
      <c r="D315" s="15"/>
      <c r="E315" s="15"/>
      <c r="F315" s="15"/>
      <c r="G315" s="15"/>
      <c r="H315" s="15"/>
      <c r="I315" s="15"/>
    </row>
    <row r="316" spans="1:9" s="2" customFormat="1" ht="201" customHeight="1" x14ac:dyDescent="0.25">
      <c r="A316" s="15"/>
      <c r="B316" s="15"/>
      <c r="C316" s="15"/>
      <c r="D316" s="15"/>
      <c r="E316" s="15"/>
      <c r="F316" s="15"/>
      <c r="G316" s="15"/>
      <c r="H316" s="15"/>
      <c r="I316" s="15"/>
    </row>
    <row r="317" spans="1:9" s="2" customFormat="1" ht="201" customHeight="1" x14ac:dyDescent="0.25">
      <c r="A317" s="15"/>
      <c r="B317" s="15"/>
      <c r="C317" s="15"/>
      <c r="D317" s="15"/>
      <c r="E317" s="15"/>
      <c r="F317" s="15"/>
      <c r="G317" s="15"/>
      <c r="H317" s="15"/>
      <c r="I317" s="15"/>
    </row>
    <row r="318" spans="1:9" s="2" customFormat="1" ht="201" customHeight="1" x14ac:dyDescent="0.25">
      <c r="A318" s="15"/>
      <c r="B318" s="15"/>
      <c r="C318" s="15"/>
      <c r="D318" s="15"/>
      <c r="E318" s="15"/>
      <c r="F318" s="15"/>
      <c r="G318" s="15"/>
      <c r="H318" s="15"/>
      <c r="I318" s="15"/>
    </row>
    <row r="319" spans="1:9" s="2" customFormat="1" ht="201" customHeight="1" x14ac:dyDescent="0.25">
      <c r="A319" s="15"/>
      <c r="B319" s="15"/>
      <c r="C319" s="15"/>
      <c r="D319" s="15"/>
      <c r="E319" s="15"/>
      <c r="F319" s="15"/>
      <c r="G319" s="15"/>
      <c r="H319" s="15"/>
      <c r="I319" s="15"/>
    </row>
    <row r="320" spans="1:9" s="2" customFormat="1" ht="201" customHeight="1" x14ac:dyDescent="0.25">
      <c r="A320" s="15"/>
      <c r="B320" s="15"/>
      <c r="C320" s="15"/>
      <c r="D320" s="15"/>
      <c r="E320" s="15"/>
      <c r="F320" s="15"/>
      <c r="G320" s="15"/>
      <c r="H320" s="15"/>
      <c r="I320" s="15"/>
    </row>
    <row r="321" spans="1:9" s="2" customFormat="1" ht="201" customHeight="1" x14ac:dyDescent="0.25">
      <c r="A321" s="15"/>
      <c r="B321" s="15"/>
      <c r="C321" s="15"/>
      <c r="D321" s="15"/>
      <c r="E321" s="15"/>
      <c r="F321" s="15"/>
      <c r="G321" s="15"/>
      <c r="H321" s="15"/>
      <c r="I321" s="15"/>
    </row>
    <row r="322" spans="1:9" s="2" customFormat="1" ht="201" customHeight="1" x14ac:dyDescent="0.25">
      <c r="A322" s="15"/>
      <c r="B322" s="15"/>
      <c r="C322" s="15"/>
      <c r="D322" s="15"/>
      <c r="E322" s="15"/>
      <c r="F322" s="15"/>
      <c r="G322" s="15"/>
      <c r="H322" s="15"/>
      <c r="I322" s="15"/>
    </row>
    <row r="323" spans="1:9" s="2" customFormat="1" ht="201" customHeight="1" x14ac:dyDescent="0.25">
      <c r="A323" s="15"/>
      <c r="B323" s="15"/>
      <c r="C323" s="15"/>
      <c r="D323" s="15"/>
      <c r="E323" s="15"/>
      <c r="F323" s="15"/>
      <c r="G323" s="15"/>
      <c r="H323" s="15"/>
      <c r="I323" s="15"/>
    </row>
    <row r="324" spans="1:9" s="2" customFormat="1" ht="201" customHeight="1" x14ac:dyDescent="0.25">
      <c r="A324" s="15"/>
      <c r="B324" s="15"/>
      <c r="C324" s="15"/>
      <c r="D324" s="15"/>
      <c r="E324" s="15"/>
      <c r="F324" s="15"/>
      <c r="G324" s="15"/>
      <c r="H324" s="15"/>
      <c r="I324" s="15"/>
    </row>
    <row r="325" spans="1:9" s="2" customFormat="1" ht="201" customHeight="1" x14ac:dyDescent="0.25">
      <c r="A325" s="15"/>
      <c r="B325" s="15"/>
      <c r="C325" s="15"/>
      <c r="D325" s="15"/>
      <c r="E325" s="15"/>
      <c r="F325" s="15"/>
      <c r="G325" s="15"/>
      <c r="H325" s="15"/>
      <c r="I325" s="15"/>
    </row>
    <row r="326" spans="1:9" s="2" customFormat="1" ht="201" customHeight="1" x14ac:dyDescent="0.25">
      <c r="A326" s="15"/>
      <c r="B326" s="15"/>
      <c r="C326" s="15"/>
      <c r="D326" s="15"/>
      <c r="E326" s="15"/>
      <c r="F326" s="15"/>
      <c r="G326" s="15"/>
      <c r="H326" s="15"/>
      <c r="I326" s="15"/>
    </row>
    <row r="327" spans="1:9" s="2" customFormat="1" ht="201" customHeight="1" x14ac:dyDescent="0.25">
      <c r="A327" s="15"/>
      <c r="B327" s="15"/>
      <c r="C327" s="15"/>
      <c r="D327" s="15"/>
      <c r="E327" s="15"/>
      <c r="F327" s="15"/>
      <c r="G327" s="15"/>
      <c r="H327" s="15"/>
      <c r="I327" s="15"/>
    </row>
    <row r="328" spans="1:9" s="2" customFormat="1" ht="201" customHeight="1" x14ac:dyDescent="0.25">
      <c r="A328" s="15"/>
      <c r="B328" s="15"/>
      <c r="C328" s="15"/>
      <c r="D328" s="15"/>
      <c r="E328" s="15"/>
      <c r="F328" s="15"/>
      <c r="G328" s="15"/>
      <c r="H328" s="15"/>
      <c r="I328" s="15"/>
    </row>
    <row r="329" spans="1:9" s="2" customFormat="1" ht="201" customHeight="1" x14ac:dyDescent="0.25">
      <c r="A329" s="15"/>
      <c r="B329" s="15"/>
      <c r="C329" s="15"/>
      <c r="D329" s="15"/>
      <c r="E329" s="15"/>
      <c r="F329" s="15"/>
      <c r="G329" s="15"/>
      <c r="H329" s="15"/>
      <c r="I329" s="15"/>
    </row>
    <row r="330" spans="1:9" s="2" customFormat="1" ht="201" customHeight="1" x14ac:dyDescent="0.25">
      <c r="A330" s="15"/>
      <c r="B330" s="15"/>
      <c r="C330" s="15"/>
      <c r="D330" s="15"/>
      <c r="E330" s="15"/>
      <c r="F330" s="15"/>
      <c r="G330" s="15"/>
      <c r="H330" s="15"/>
      <c r="I330" s="15"/>
    </row>
    <row r="331" spans="1:9" s="2" customFormat="1" ht="201" customHeight="1" x14ac:dyDescent="0.25">
      <c r="A331" s="15"/>
      <c r="B331" s="15"/>
      <c r="C331" s="15"/>
      <c r="D331" s="15"/>
      <c r="E331" s="15"/>
      <c r="F331" s="15"/>
      <c r="G331" s="15"/>
      <c r="H331" s="15"/>
      <c r="I331" s="15"/>
    </row>
    <row r="332" spans="1:9" s="2" customFormat="1" ht="201" customHeight="1" x14ac:dyDescent="0.25">
      <c r="A332" s="15"/>
      <c r="B332" s="15"/>
      <c r="C332" s="15"/>
      <c r="D332" s="15"/>
      <c r="E332" s="15"/>
      <c r="F332" s="15"/>
      <c r="G332" s="15"/>
      <c r="H332" s="15"/>
      <c r="I332" s="15"/>
    </row>
    <row r="333" spans="1:9" s="2" customFormat="1" ht="201" customHeight="1" x14ac:dyDescent="0.25">
      <c r="A333" s="15"/>
      <c r="B333" s="15"/>
      <c r="C333" s="15"/>
      <c r="D333" s="15"/>
      <c r="E333" s="15"/>
      <c r="F333" s="15"/>
      <c r="G333" s="15"/>
      <c r="H333" s="15"/>
      <c r="I333" s="15"/>
    </row>
    <row r="334" spans="1:9" s="2" customFormat="1" ht="201" customHeight="1" x14ac:dyDescent="0.25">
      <c r="A334" s="15"/>
      <c r="B334" s="15"/>
      <c r="C334" s="15"/>
      <c r="D334" s="15"/>
      <c r="E334" s="15"/>
      <c r="F334" s="15"/>
      <c r="G334" s="15"/>
      <c r="H334" s="15"/>
      <c r="I334" s="15"/>
    </row>
    <row r="335" spans="1:9" s="2" customFormat="1" ht="201" customHeight="1" x14ac:dyDescent="0.25">
      <c r="A335" s="15"/>
      <c r="B335" s="15"/>
      <c r="C335" s="15"/>
      <c r="D335" s="15"/>
      <c r="E335" s="15"/>
      <c r="F335" s="15"/>
      <c r="G335" s="15"/>
      <c r="H335" s="15"/>
      <c r="I335" s="15"/>
    </row>
    <row r="336" spans="1:9" s="2" customFormat="1" ht="201" customHeight="1" x14ac:dyDescent="0.25">
      <c r="A336" s="15"/>
      <c r="B336" s="15"/>
      <c r="C336" s="15"/>
      <c r="D336" s="15"/>
      <c r="E336" s="15"/>
      <c r="F336" s="15"/>
      <c r="G336" s="15"/>
      <c r="H336" s="15"/>
      <c r="I336" s="15"/>
    </row>
    <row r="337" spans="1:9" s="2" customFormat="1" ht="201" customHeight="1" x14ac:dyDescent="0.25">
      <c r="A337" s="15"/>
      <c r="B337" s="15"/>
      <c r="C337" s="15"/>
      <c r="D337" s="15"/>
      <c r="E337" s="15"/>
      <c r="F337" s="15"/>
      <c r="G337" s="15"/>
      <c r="H337" s="15"/>
      <c r="I337" s="15"/>
    </row>
    <row r="338" spans="1:9" s="2" customFormat="1" ht="201" customHeight="1" x14ac:dyDescent="0.25">
      <c r="A338" s="15"/>
      <c r="B338" s="15"/>
      <c r="C338" s="15"/>
      <c r="D338" s="15"/>
      <c r="E338" s="15"/>
      <c r="F338" s="15"/>
      <c r="G338" s="15"/>
      <c r="H338" s="15"/>
      <c r="I338" s="15"/>
    </row>
    <row r="339" spans="1:9" s="2" customFormat="1" ht="201" customHeight="1" x14ac:dyDescent="0.25">
      <c r="A339" s="15"/>
      <c r="B339" s="15"/>
      <c r="C339" s="15"/>
      <c r="D339" s="15"/>
      <c r="E339" s="15"/>
      <c r="F339" s="15"/>
      <c r="G339" s="15"/>
      <c r="H339" s="15"/>
      <c r="I339" s="15"/>
    </row>
    <row r="340" spans="1:9" s="2" customFormat="1" ht="201" customHeight="1" x14ac:dyDescent="0.25">
      <c r="A340" s="15"/>
      <c r="B340" s="15"/>
      <c r="C340" s="15"/>
      <c r="D340" s="15"/>
      <c r="E340" s="15"/>
      <c r="F340" s="15"/>
      <c r="G340" s="15"/>
      <c r="H340" s="15"/>
      <c r="I340" s="15"/>
    </row>
    <row r="341" spans="1:9" s="2" customFormat="1" ht="201" customHeight="1" x14ac:dyDescent="0.25">
      <c r="A341" s="15"/>
      <c r="B341" s="15"/>
      <c r="C341" s="15"/>
      <c r="D341" s="15"/>
      <c r="E341" s="15"/>
      <c r="F341" s="15"/>
      <c r="G341" s="15"/>
      <c r="H341" s="15"/>
      <c r="I341" s="15"/>
    </row>
    <row r="342" spans="1:9" s="2" customFormat="1" ht="201" customHeight="1" x14ac:dyDescent="0.25">
      <c r="A342" s="15"/>
      <c r="B342" s="15"/>
      <c r="C342" s="15"/>
      <c r="D342" s="15"/>
      <c r="E342" s="15"/>
      <c r="F342" s="15"/>
      <c r="G342" s="15"/>
      <c r="H342" s="15"/>
      <c r="I342" s="15"/>
    </row>
    <row r="343" spans="1:9" s="2" customFormat="1" ht="201" customHeight="1" x14ac:dyDescent="0.25">
      <c r="A343" s="15"/>
      <c r="B343" s="15"/>
      <c r="C343" s="15"/>
      <c r="D343" s="15"/>
      <c r="E343" s="15"/>
      <c r="F343" s="15"/>
      <c r="G343" s="15"/>
      <c r="H343" s="15"/>
      <c r="I343" s="15"/>
    </row>
    <row r="344" spans="1:9" s="2" customFormat="1" ht="201" customHeight="1" x14ac:dyDescent="0.25">
      <c r="A344" s="15"/>
      <c r="B344" s="15"/>
      <c r="C344" s="15"/>
      <c r="D344" s="15"/>
      <c r="E344" s="15"/>
      <c r="F344" s="15"/>
      <c r="G344" s="15"/>
      <c r="H344" s="15"/>
      <c r="I344" s="15"/>
    </row>
    <row r="345" spans="1:9" s="2" customFormat="1" ht="201" customHeight="1" x14ac:dyDescent="0.25">
      <c r="A345" s="15"/>
      <c r="B345" s="15"/>
      <c r="C345" s="15"/>
      <c r="D345" s="15"/>
      <c r="E345" s="15"/>
      <c r="F345" s="15"/>
      <c r="G345" s="15"/>
      <c r="H345" s="15"/>
      <c r="I345" s="15"/>
    </row>
    <row r="346" spans="1:9" s="2" customFormat="1" ht="201" customHeight="1" x14ac:dyDescent="0.25">
      <c r="A346" s="15"/>
      <c r="B346" s="15"/>
      <c r="C346" s="15"/>
      <c r="D346" s="15"/>
      <c r="E346" s="15"/>
      <c r="F346" s="15"/>
      <c r="G346" s="15"/>
      <c r="H346" s="15"/>
      <c r="I346" s="15"/>
    </row>
    <row r="347" spans="1:9" s="2" customFormat="1" ht="201" customHeight="1" x14ac:dyDescent="0.25">
      <c r="A347" s="15"/>
      <c r="B347" s="15"/>
      <c r="C347" s="15"/>
      <c r="D347" s="15"/>
      <c r="E347" s="15"/>
      <c r="F347" s="15"/>
      <c r="G347" s="15"/>
      <c r="H347" s="15"/>
      <c r="I347" s="15"/>
    </row>
    <row r="348" spans="1:9" s="2" customFormat="1" ht="201" customHeight="1" x14ac:dyDescent="0.25">
      <c r="A348" s="15"/>
      <c r="B348" s="15"/>
      <c r="C348" s="15"/>
      <c r="D348" s="15"/>
      <c r="E348" s="15"/>
      <c r="F348" s="15"/>
      <c r="G348" s="15"/>
      <c r="H348" s="15"/>
      <c r="I348" s="15"/>
    </row>
    <row r="349" spans="1:9" s="2" customFormat="1" ht="201" customHeight="1" x14ac:dyDescent="0.25">
      <c r="A349" s="15"/>
      <c r="B349" s="15"/>
      <c r="C349" s="15"/>
      <c r="D349" s="15"/>
      <c r="E349" s="15"/>
      <c r="F349" s="15"/>
      <c r="G349" s="15"/>
      <c r="H349" s="15"/>
      <c r="I349" s="15"/>
    </row>
    <row r="350" spans="1:9" s="2" customFormat="1" ht="201" customHeight="1" x14ac:dyDescent="0.25">
      <c r="A350" s="15"/>
      <c r="B350" s="15"/>
      <c r="C350" s="15"/>
      <c r="D350" s="15"/>
      <c r="E350" s="15"/>
      <c r="F350" s="15"/>
      <c r="G350" s="15"/>
      <c r="H350" s="15"/>
      <c r="I350" s="15"/>
    </row>
    <row r="351" spans="1:9" s="2" customFormat="1" ht="201" customHeight="1" x14ac:dyDescent="0.25">
      <c r="A351" s="15"/>
      <c r="B351" s="15"/>
      <c r="C351" s="15"/>
      <c r="D351" s="15"/>
      <c r="E351" s="15"/>
      <c r="F351" s="15"/>
      <c r="G351" s="15"/>
      <c r="H351" s="15"/>
      <c r="I351" s="15"/>
    </row>
    <row r="352" spans="1:9" s="2" customFormat="1" ht="201" customHeight="1" x14ac:dyDescent="0.25">
      <c r="A352" s="15"/>
      <c r="B352" s="15"/>
      <c r="C352" s="15"/>
      <c r="D352" s="15"/>
      <c r="E352" s="15"/>
      <c r="F352" s="15"/>
      <c r="G352" s="15"/>
      <c r="H352" s="15"/>
      <c r="I352" s="15"/>
    </row>
    <row r="353" spans="1:9" s="2" customFormat="1" ht="201" customHeight="1" x14ac:dyDescent="0.25">
      <c r="A353" s="15"/>
      <c r="B353" s="15"/>
      <c r="C353" s="15"/>
      <c r="D353" s="15"/>
      <c r="E353" s="15"/>
      <c r="F353" s="15"/>
      <c r="G353" s="15"/>
      <c r="H353" s="15"/>
      <c r="I353" s="15"/>
    </row>
    <row r="354" spans="1:9" s="2" customFormat="1" ht="201" customHeight="1" x14ac:dyDescent="0.25">
      <c r="A354" s="15"/>
      <c r="B354" s="15"/>
      <c r="C354" s="15"/>
      <c r="D354" s="15"/>
      <c r="E354" s="15"/>
      <c r="F354" s="15"/>
      <c r="G354" s="15"/>
      <c r="H354" s="15"/>
      <c r="I354" s="15"/>
    </row>
    <row r="355" spans="1:9" s="2" customFormat="1" ht="201" customHeight="1" x14ac:dyDescent="0.25">
      <c r="A355" s="15"/>
      <c r="B355" s="15"/>
      <c r="C355" s="15"/>
      <c r="D355" s="15"/>
      <c r="E355" s="15"/>
      <c r="F355" s="15"/>
      <c r="G355" s="15"/>
      <c r="H355" s="15"/>
      <c r="I355" s="15"/>
    </row>
    <row r="356" spans="1:9" s="2" customFormat="1" ht="201" customHeight="1" x14ac:dyDescent="0.25">
      <c r="A356" s="15"/>
      <c r="B356" s="15"/>
      <c r="C356" s="15"/>
      <c r="D356" s="15"/>
      <c r="E356" s="15"/>
      <c r="F356" s="15"/>
      <c r="G356" s="15"/>
      <c r="H356" s="15"/>
      <c r="I356" s="15"/>
    </row>
    <row r="357" spans="1:9" s="2" customFormat="1" ht="201" customHeight="1" x14ac:dyDescent="0.25">
      <c r="A357" s="15"/>
      <c r="B357" s="15"/>
      <c r="C357" s="15"/>
      <c r="D357" s="15"/>
      <c r="E357" s="15"/>
      <c r="F357" s="15"/>
      <c r="G357" s="15"/>
      <c r="H357" s="15"/>
      <c r="I357" s="15"/>
    </row>
    <row r="358" spans="1:9" s="2" customFormat="1" ht="201" customHeight="1" x14ac:dyDescent="0.25">
      <c r="A358" s="15"/>
      <c r="B358" s="15"/>
      <c r="C358" s="15"/>
      <c r="D358" s="15"/>
      <c r="E358" s="15"/>
      <c r="F358" s="15"/>
      <c r="G358" s="15"/>
      <c r="H358" s="15"/>
      <c r="I358" s="15"/>
    </row>
    <row r="359" spans="1:9" s="2" customFormat="1" ht="201" customHeight="1" x14ac:dyDescent="0.25">
      <c r="A359" s="15"/>
      <c r="B359" s="15"/>
      <c r="C359" s="15"/>
      <c r="D359" s="15"/>
      <c r="E359" s="15"/>
      <c r="F359" s="15"/>
      <c r="G359" s="15"/>
      <c r="H359" s="15"/>
      <c r="I359" s="15"/>
    </row>
    <row r="360" spans="1:9" s="2" customFormat="1" ht="201" customHeight="1" x14ac:dyDescent="0.25">
      <c r="A360" s="15"/>
      <c r="B360" s="15"/>
      <c r="C360" s="15"/>
      <c r="D360" s="15"/>
      <c r="E360" s="15"/>
      <c r="F360" s="15"/>
      <c r="G360" s="15"/>
      <c r="H360" s="15"/>
      <c r="I360" s="15"/>
    </row>
    <row r="361" spans="1:9" s="2" customFormat="1" ht="201" customHeight="1" x14ac:dyDescent="0.25">
      <c r="A361" s="15"/>
      <c r="B361" s="15"/>
      <c r="C361" s="15"/>
      <c r="D361" s="15"/>
      <c r="E361" s="15"/>
      <c r="F361" s="15"/>
      <c r="G361" s="15"/>
      <c r="H361" s="15"/>
      <c r="I361" s="15"/>
    </row>
    <row r="362" spans="1:9" s="2" customFormat="1" ht="201" customHeight="1" x14ac:dyDescent="0.25">
      <c r="A362" s="15"/>
      <c r="B362" s="15"/>
      <c r="C362" s="15"/>
      <c r="D362" s="15"/>
      <c r="E362" s="15"/>
      <c r="F362" s="15"/>
      <c r="G362" s="15"/>
      <c r="H362" s="15"/>
      <c r="I362" s="15"/>
    </row>
    <row r="363" spans="1:9" s="2" customFormat="1" ht="201" customHeight="1" x14ac:dyDescent="0.25">
      <c r="A363" s="15"/>
      <c r="B363" s="15"/>
      <c r="C363" s="15"/>
      <c r="D363" s="15"/>
      <c r="E363" s="15"/>
      <c r="F363" s="15"/>
      <c r="G363" s="15"/>
      <c r="H363" s="15"/>
      <c r="I363" s="15"/>
    </row>
    <row r="364" spans="1:9" s="2" customFormat="1" ht="201" customHeight="1" x14ac:dyDescent="0.25">
      <c r="A364" s="15"/>
      <c r="B364" s="15"/>
      <c r="C364" s="15"/>
      <c r="D364" s="15"/>
      <c r="E364" s="15"/>
      <c r="F364" s="15"/>
      <c r="G364" s="15"/>
      <c r="H364" s="15"/>
      <c r="I364" s="15"/>
    </row>
    <row r="365" spans="1:9" s="2" customFormat="1" ht="201" customHeight="1" x14ac:dyDescent="0.25">
      <c r="A365" s="15"/>
      <c r="B365" s="15"/>
      <c r="C365" s="15"/>
      <c r="D365" s="15"/>
      <c r="E365" s="15"/>
      <c r="F365" s="15"/>
      <c r="G365" s="15"/>
      <c r="H365" s="15"/>
      <c r="I365" s="15"/>
    </row>
    <row r="366" spans="1:9" s="2" customFormat="1" ht="201" customHeight="1" x14ac:dyDescent="0.25">
      <c r="A366" s="15"/>
      <c r="B366" s="15"/>
      <c r="C366" s="15"/>
      <c r="D366" s="15"/>
      <c r="E366" s="15"/>
      <c r="F366" s="15"/>
      <c r="G366" s="15"/>
      <c r="H366" s="15"/>
      <c r="I366" s="15"/>
    </row>
    <row r="367" spans="1:9" s="2" customFormat="1" ht="201" customHeight="1" x14ac:dyDescent="0.25">
      <c r="A367" s="15"/>
      <c r="B367" s="15"/>
      <c r="C367" s="15"/>
      <c r="D367" s="15"/>
      <c r="E367" s="15"/>
      <c r="F367" s="15"/>
      <c r="G367" s="15"/>
      <c r="H367" s="15"/>
      <c r="I367" s="15"/>
    </row>
    <row r="368" spans="1:9" s="2" customFormat="1" ht="201" customHeight="1" x14ac:dyDescent="0.25">
      <c r="A368" s="15"/>
      <c r="B368" s="15"/>
      <c r="C368" s="15"/>
      <c r="D368" s="15"/>
      <c r="E368" s="15"/>
      <c r="F368" s="15"/>
      <c r="G368" s="15"/>
      <c r="H368" s="15"/>
      <c r="I368" s="15"/>
    </row>
    <row r="369" spans="1:9" s="2" customFormat="1" ht="201" customHeight="1" x14ac:dyDescent="0.25">
      <c r="A369" s="15"/>
      <c r="B369" s="15"/>
      <c r="C369" s="15"/>
      <c r="D369" s="15"/>
      <c r="E369" s="15"/>
      <c r="F369" s="15"/>
      <c r="G369" s="15"/>
      <c r="H369" s="15"/>
      <c r="I369" s="15"/>
    </row>
    <row r="370" spans="1:9" s="2" customFormat="1" ht="201" customHeight="1" x14ac:dyDescent="0.25">
      <c r="A370" s="15"/>
      <c r="B370" s="15"/>
      <c r="C370" s="15"/>
      <c r="D370" s="15"/>
      <c r="E370" s="15"/>
      <c r="F370" s="15"/>
      <c r="G370" s="15"/>
      <c r="H370" s="15"/>
      <c r="I370" s="15"/>
    </row>
    <row r="371" spans="1:9" s="2" customFormat="1" ht="201" customHeight="1" x14ac:dyDescent="0.25">
      <c r="A371" s="15"/>
      <c r="B371" s="15"/>
      <c r="C371" s="15"/>
      <c r="D371" s="15"/>
      <c r="E371" s="15"/>
      <c r="F371" s="15"/>
      <c r="G371" s="15"/>
      <c r="H371" s="15"/>
      <c r="I371" s="15"/>
    </row>
    <row r="372" spans="1:9" s="2" customFormat="1" ht="201" customHeight="1" x14ac:dyDescent="0.25">
      <c r="A372" s="15"/>
      <c r="B372" s="15"/>
      <c r="C372" s="15"/>
      <c r="D372" s="15"/>
      <c r="E372" s="15"/>
      <c r="F372" s="15"/>
      <c r="G372" s="15"/>
      <c r="H372" s="15"/>
      <c r="I372" s="15"/>
    </row>
    <row r="373" spans="1:9" s="2" customFormat="1" ht="201" customHeight="1" x14ac:dyDescent="0.25">
      <c r="A373" s="15"/>
      <c r="B373" s="15"/>
      <c r="C373" s="15"/>
      <c r="D373" s="15"/>
      <c r="E373" s="15"/>
      <c r="F373" s="15"/>
      <c r="G373" s="15"/>
      <c r="H373" s="15"/>
      <c r="I373" s="15"/>
    </row>
    <row r="374" spans="1:9" s="2" customFormat="1" ht="201" customHeight="1" x14ac:dyDescent="0.25">
      <c r="A374" s="15"/>
      <c r="B374" s="15"/>
      <c r="C374" s="15"/>
      <c r="D374" s="15"/>
      <c r="E374" s="15"/>
      <c r="F374" s="15"/>
      <c r="G374" s="15"/>
      <c r="H374" s="15"/>
      <c r="I374" s="15"/>
    </row>
    <row r="375" spans="1:9" s="2" customFormat="1" ht="201" customHeight="1" x14ac:dyDescent="0.25">
      <c r="A375" s="15"/>
      <c r="B375" s="15"/>
      <c r="C375" s="15"/>
      <c r="D375" s="15"/>
      <c r="E375" s="15"/>
      <c r="F375" s="15"/>
      <c r="G375" s="15"/>
      <c r="H375" s="15"/>
      <c r="I375" s="15"/>
    </row>
    <row r="376" spans="1:9" s="2" customFormat="1" ht="201" customHeight="1" x14ac:dyDescent="0.25">
      <c r="A376" s="15"/>
      <c r="B376" s="15"/>
      <c r="C376" s="15"/>
      <c r="D376" s="15"/>
      <c r="E376" s="15"/>
      <c r="F376" s="15"/>
      <c r="G376" s="15"/>
      <c r="H376" s="15"/>
      <c r="I376" s="15"/>
    </row>
    <row r="377" spans="1:9" s="2" customFormat="1" ht="201" customHeight="1" x14ac:dyDescent="0.25">
      <c r="A377" s="15"/>
      <c r="B377" s="15"/>
      <c r="C377" s="15"/>
      <c r="D377" s="15"/>
      <c r="E377" s="15"/>
      <c r="F377" s="15"/>
      <c r="G377" s="15"/>
      <c r="H377" s="15"/>
      <c r="I377" s="15"/>
    </row>
    <row r="378" spans="1:9" s="2" customFormat="1" ht="201" customHeight="1" x14ac:dyDescent="0.25">
      <c r="A378" s="15"/>
      <c r="B378" s="15"/>
      <c r="C378" s="15"/>
      <c r="D378" s="15"/>
      <c r="E378" s="15"/>
      <c r="F378" s="15"/>
      <c r="G378" s="15"/>
      <c r="H378" s="15"/>
      <c r="I378" s="15"/>
    </row>
    <row r="379" spans="1:9" s="2" customFormat="1" ht="201" customHeight="1" x14ac:dyDescent="0.25">
      <c r="A379" s="15"/>
      <c r="B379" s="15"/>
      <c r="C379" s="15"/>
      <c r="D379" s="15"/>
      <c r="E379" s="15"/>
      <c r="F379" s="15"/>
      <c r="G379" s="15"/>
      <c r="H379" s="15"/>
      <c r="I379" s="15"/>
    </row>
    <row r="380" spans="1:9" s="2" customFormat="1" ht="201" customHeight="1" x14ac:dyDescent="0.25">
      <c r="A380" s="15"/>
      <c r="B380" s="15"/>
      <c r="C380" s="15"/>
      <c r="D380" s="15"/>
      <c r="E380" s="15"/>
      <c r="F380" s="15"/>
      <c r="G380" s="15"/>
      <c r="H380" s="15"/>
      <c r="I380" s="15"/>
    </row>
    <row r="381" spans="1:9" s="2" customFormat="1" ht="201" customHeight="1" x14ac:dyDescent="0.25">
      <c r="A381" s="15"/>
      <c r="B381" s="15"/>
      <c r="C381" s="15"/>
      <c r="D381" s="15"/>
      <c r="E381" s="15"/>
      <c r="F381" s="15"/>
      <c r="G381" s="15"/>
      <c r="H381" s="15"/>
      <c r="I381" s="15"/>
    </row>
    <row r="382" spans="1:9" s="2" customFormat="1" ht="201" customHeight="1" x14ac:dyDescent="0.25">
      <c r="A382" s="15"/>
      <c r="B382" s="15"/>
      <c r="C382" s="15"/>
      <c r="D382" s="15"/>
      <c r="E382" s="15"/>
      <c r="F382" s="15"/>
      <c r="G382" s="15"/>
      <c r="H382" s="15"/>
      <c r="I382" s="15"/>
    </row>
    <row r="383" spans="1:9" s="2" customFormat="1" ht="201" customHeight="1" x14ac:dyDescent="0.25">
      <c r="A383" s="15"/>
      <c r="B383" s="15"/>
      <c r="C383" s="15"/>
      <c r="D383" s="15"/>
      <c r="E383" s="15"/>
      <c r="F383" s="15"/>
      <c r="G383" s="15"/>
      <c r="H383" s="15"/>
      <c r="I383" s="15"/>
    </row>
    <row r="384" spans="1:9" s="2" customFormat="1" ht="201" customHeight="1" x14ac:dyDescent="0.25">
      <c r="A384" s="15"/>
      <c r="B384" s="15"/>
      <c r="C384" s="15"/>
      <c r="D384" s="15"/>
      <c r="E384" s="15"/>
      <c r="F384" s="15"/>
      <c r="G384" s="15"/>
      <c r="H384" s="15"/>
      <c r="I384" s="15"/>
    </row>
    <row r="385" spans="1:9" s="2" customFormat="1" ht="201" customHeight="1" x14ac:dyDescent="0.25">
      <c r="A385" s="15"/>
      <c r="B385" s="15"/>
      <c r="C385" s="15"/>
      <c r="D385" s="15"/>
      <c r="E385" s="15"/>
      <c r="F385" s="15"/>
      <c r="G385" s="15"/>
      <c r="H385" s="15"/>
      <c r="I385" s="15"/>
    </row>
    <row r="386" spans="1:9" s="2" customFormat="1" ht="201" customHeight="1" x14ac:dyDescent="0.25">
      <c r="A386" s="15"/>
      <c r="B386" s="15"/>
      <c r="C386" s="15"/>
      <c r="D386" s="15"/>
      <c r="E386" s="15"/>
      <c r="F386" s="15"/>
      <c r="G386" s="15"/>
      <c r="H386" s="15"/>
      <c r="I386" s="15"/>
    </row>
    <row r="387" spans="1:9" s="2" customFormat="1" ht="201" customHeight="1" x14ac:dyDescent="0.25">
      <c r="A387" s="15"/>
      <c r="B387" s="15"/>
      <c r="C387" s="15"/>
      <c r="D387" s="15"/>
      <c r="E387" s="15"/>
      <c r="F387" s="15"/>
      <c r="G387" s="15"/>
      <c r="H387" s="15"/>
      <c r="I387" s="15"/>
    </row>
    <row r="388" spans="1:9" s="2" customFormat="1" ht="201" customHeight="1" x14ac:dyDescent="0.25">
      <c r="A388" s="15"/>
      <c r="B388" s="15"/>
      <c r="C388" s="15"/>
      <c r="D388" s="15"/>
      <c r="E388" s="15"/>
      <c r="F388" s="15"/>
      <c r="G388" s="15"/>
      <c r="H388" s="15"/>
      <c r="I388" s="15"/>
    </row>
    <row r="389" spans="1:9" s="2" customFormat="1" ht="201" customHeight="1" x14ac:dyDescent="0.25">
      <c r="A389" s="15"/>
      <c r="B389" s="15"/>
      <c r="C389" s="15"/>
      <c r="D389" s="15"/>
      <c r="E389" s="15"/>
      <c r="F389" s="15"/>
      <c r="G389" s="15"/>
      <c r="H389" s="15"/>
      <c r="I389" s="15"/>
    </row>
    <row r="390" spans="1:9" s="2" customFormat="1" ht="201" customHeight="1" x14ac:dyDescent="0.25">
      <c r="A390" s="15"/>
      <c r="B390" s="15"/>
      <c r="C390" s="15"/>
      <c r="D390" s="15"/>
      <c r="E390" s="15"/>
      <c r="F390" s="15"/>
      <c r="G390" s="15"/>
      <c r="H390" s="15"/>
      <c r="I390" s="15"/>
    </row>
    <row r="391" spans="1:9" s="2" customFormat="1" ht="201" customHeight="1" x14ac:dyDescent="0.25">
      <c r="A391" s="15"/>
      <c r="B391" s="15"/>
      <c r="C391" s="15"/>
      <c r="D391" s="15"/>
      <c r="E391" s="15"/>
      <c r="F391" s="15"/>
      <c r="G391" s="15"/>
      <c r="H391" s="15"/>
      <c r="I391" s="15"/>
    </row>
    <row r="392" spans="1:9" s="2" customFormat="1" ht="201" customHeight="1" x14ac:dyDescent="0.25">
      <c r="A392" s="15"/>
      <c r="B392" s="15"/>
      <c r="C392" s="15"/>
      <c r="D392" s="15"/>
      <c r="E392" s="15"/>
      <c r="F392" s="15"/>
      <c r="G392" s="15"/>
      <c r="H392" s="15"/>
      <c r="I392" s="15"/>
    </row>
    <row r="393" spans="1:9" s="2" customFormat="1" ht="201" customHeight="1" x14ac:dyDescent="0.25">
      <c r="A393" s="15"/>
      <c r="B393" s="15"/>
      <c r="C393" s="15"/>
      <c r="D393" s="15"/>
      <c r="E393" s="15"/>
      <c r="F393" s="15"/>
      <c r="G393" s="15"/>
      <c r="H393" s="15"/>
      <c r="I393" s="15"/>
    </row>
    <row r="394" spans="1:9" s="2" customFormat="1" ht="201" customHeight="1" x14ac:dyDescent="0.25">
      <c r="A394" s="15"/>
      <c r="B394" s="15"/>
      <c r="C394" s="15"/>
      <c r="D394" s="15"/>
      <c r="E394" s="15"/>
      <c r="F394" s="15"/>
      <c r="G394" s="15"/>
      <c r="H394" s="15"/>
      <c r="I394" s="15"/>
    </row>
    <row r="395" spans="1:9" s="2" customFormat="1" ht="201" customHeight="1" x14ac:dyDescent="0.25">
      <c r="A395" s="15"/>
      <c r="B395" s="15"/>
      <c r="C395" s="15"/>
      <c r="D395" s="15"/>
      <c r="E395" s="15"/>
      <c r="F395" s="15"/>
      <c r="G395" s="15"/>
      <c r="H395" s="15"/>
      <c r="I395" s="15"/>
    </row>
    <row r="396" spans="1:9" s="2" customFormat="1" ht="201" customHeight="1" x14ac:dyDescent="0.25">
      <c r="A396" s="15"/>
      <c r="B396" s="15"/>
      <c r="C396" s="15"/>
      <c r="D396" s="15"/>
      <c r="E396" s="15"/>
      <c r="F396" s="15"/>
      <c r="G396" s="15"/>
      <c r="H396" s="15"/>
      <c r="I396" s="15"/>
    </row>
    <row r="397" spans="1:9" s="2" customFormat="1" ht="201" customHeight="1" x14ac:dyDescent="0.25">
      <c r="A397" s="15"/>
      <c r="B397" s="15"/>
      <c r="C397" s="15"/>
      <c r="D397" s="15"/>
      <c r="E397" s="15"/>
      <c r="F397" s="15"/>
      <c r="G397" s="15"/>
      <c r="H397" s="15"/>
      <c r="I397" s="15"/>
    </row>
    <row r="398" spans="1:9" s="2" customFormat="1" ht="201" customHeight="1" x14ac:dyDescent="0.25">
      <c r="A398" s="15"/>
      <c r="B398" s="15"/>
      <c r="C398" s="15"/>
      <c r="D398" s="15"/>
      <c r="E398" s="15"/>
      <c r="F398" s="15"/>
      <c r="G398" s="15"/>
      <c r="H398" s="15"/>
      <c r="I398" s="15"/>
    </row>
    <row r="399" spans="1:9" s="2" customFormat="1" ht="201" customHeight="1" x14ac:dyDescent="0.25">
      <c r="A399" s="15"/>
      <c r="B399" s="15"/>
      <c r="C399" s="15"/>
      <c r="D399" s="15"/>
      <c r="E399" s="15"/>
      <c r="F399" s="15"/>
      <c r="G399" s="15"/>
      <c r="H399" s="15"/>
      <c r="I399" s="15"/>
    </row>
    <row r="400" spans="1:9" s="2" customFormat="1" ht="201" customHeight="1" x14ac:dyDescent="0.25">
      <c r="A400" s="15"/>
      <c r="B400" s="15"/>
      <c r="C400" s="15"/>
      <c r="D400" s="15"/>
      <c r="E400" s="15"/>
      <c r="F400" s="15"/>
      <c r="G400" s="15"/>
      <c r="H400" s="15"/>
      <c r="I400" s="15"/>
    </row>
    <row r="401" spans="1:9" s="2" customFormat="1" ht="201" customHeight="1" x14ac:dyDescent="0.25">
      <c r="A401" s="15"/>
      <c r="B401" s="15"/>
      <c r="C401" s="15"/>
      <c r="D401" s="15"/>
      <c r="E401" s="15"/>
      <c r="F401" s="15"/>
      <c r="G401" s="15"/>
      <c r="H401" s="15"/>
      <c r="I401" s="15"/>
    </row>
    <row r="402" spans="1:9" s="2" customFormat="1" ht="201" customHeight="1" x14ac:dyDescent="0.25">
      <c r="A402" s="15"/>
      <c r="B402" s="15"/>
      <c r="C402" s="15"/>
      <c r="D402" s="15"/>
      <c r="E402" s="15"/>
      <c r="F402" s="15"/>
      <c r="G402" s="15"/>
      <c r="H402" s="15"/>
      <c r="I402" s="15"/>
    </row>
    <row r="403" spans="1:9" s="2" customFormat="1" ht="201" customHeight="1" x14ac:dyDescent="0.25">
      <c r="A403" s="15"/>
      <c r="B403" s="15"/>
      <c r="C403" s="15"/>
      <c r="D403" s="15"/>
      <c r="E403" s="15"/>
      <c r="F403" s="15"/>
      <c r="G403" s="15"/>
      <c r="H403" s="15"/>
      <c r="I403" s="15"/>
    </row>
    <row r="404" spans="1:9" s="2" customFormat="1" ht="201" customHeight="1" x14ac:dyDescent="0.25">
      <c r="A404" s="15"/>
      <c r="B404" s="15"/>
      <c r="C404" s="15"/>
      <c r="D404" s="15"/>
      <c r="E404" s="15"/>
      <c r="F404" s="15"/>
      <c r="G404" s="15"/>
      <c r="H404" s="15"/>
      <c r="I404" s="15"/>
    </row>
    <row r="405" spans="1:9" s="2" customFormat="1" ht="201" customHeight="1" x14ac:dyDescent="0.25">
      <c r="A405" s="15"/>
      <c r="B405" s="15"/>
      <c r="C405" s="15"/>
      <c r="D405" s="15"/>
      <c r="E405" s="15"/>
      <c r="F405" s="15"/>
      <c r="G405" s="15"/>
      <c r="H405" s="15"/>
      <c r="I405" s="15"/>
    </row>
    <row r="406" spans="1:9" s="2" customFormat="1" ht="201" customHeight="1" x14ac:dyDescent="0.25">
      <c r="A406" s="15"/>
      <c r="B406" s="15"/>
      <c r="C406" s="15"/>
      <c r="D406" s="15"/>
      <c r="E406" s="15"/>
      <c r="F406" s="15"/>
      <c r="G406" s="15"/>
      <c r="H406" s="15"/>
      <c r="I406" s="15"/>
    </row>
    <row r="407" spans="1:9" s="2" customFormat="1" ht="201" customHeight="1" x14ac:dyDescent="0.25">
      <c r="A407" s="15"/>
      <c r="B407" s="15"/>
      <c r="C407" s="15"/>
      <c r="D407" s="15"/>
      <c r="E407" s="15"/>
      <c r="F407" s="15"/>
      <c r="G407" s="15"/>
      <c r="H407" s="15"/>
      <c r="I407" s="15"/>
    </row>
    <row r="408" spans="1:9" s="2" customFormat="1" ht="201" customHeight="1" x14ac:dyDescent="0.25">
      <c r="A408" s="15"/>
      <c r="B408" s="15"/>
      <c r="C408" s="15"/>
      <c r="D408" s="15"/>
      <c r="E408" s="15"/>
      <c r="F408" s="15"/>
      <c r="G408" s="15"/>
      <c r="H408" s="15"/>
      <c r="I408" s="15"/>
    </row>
    <row r="409" spans="1:9" s="2" customFormat="1" ht="201" customHeight="1" x14ac:dyDescent="0.25">
      <c r="A409" s="15"/>
      <c r="B409" s="15"/>
      <c r="C409" s="15"/>
      <c r="D409" s="15"/>
      <c r="E409" s="15"/>
      <c r="F409" s="15"/>
      <c r="G409" s="15"/>
      <c r="H409" s="15"/>
      <c r="I409" s="15"/>
    </row>
    <row r="410" spans="1:9" s="2" customFormat="1" ht="201" customHeight="1" x14ac:dyDescent="0.25">
      <c r="A410" s="15"/>
      <c r="B410" s="15"/>
      <c r="C410" s="15"/>
      <c r="D410" s="15"/>
      <c r="E410" s="15"/>
      <c r="F410" s="15"/>
      <c r="G410" s="15"/>
      <c r="H410" s="15"/>
      <c r="I410" s="15"/>
    </row>
    <row r="411" spans="1:9" s="2" customFormat="1" ht="201" customHeight="1" x14ac:dyDescent="0.25">
      <c r="A411" s="15"/>
      <c r="B411" s="15"/>
      <c r="C411" s="15"/>
      <c r="D411" s="15"/>
      <c r="E411" s="15"/>
      <c r="F411" s="15"/>
      <c r="G411" s="15"/>
      <c r="H411" s="15"/>
      <c r="I411" s="15"/>
    </row>
    <row r="412" spans="1:9" s="2" customFormat="1" ht="201" customHeight="1" x14ac:dyDescent="0.25">
      <c r="A412" s="15"/>
      <c r="B412" s="15"/>
      <c r="C412" s="15"/>
      <c r="D412" s="15"/>
      <c r="E412" s="15"/>
      <c r="F412" s="15"/>
      <c r="G412" s="15"/>
      <c r="H412" s="15"/>
      <c r="I412" s="15"/>
    </row>
    <row r="413" spans="1:9" s="2" customFormat="1" ht="201" customHeight="1" x14ac:dyDescent="0.25">
      <c r="A413" s="15"/>
      <c r="B413" s="15"/>
      <c r="C413" s="15"/>
      <c r="D413" s="15"/>
      <c r="E413" s="15"/>
      <c r="F413" s="15"/>
      <c r="G413" s="15"/>
      <c r="H413" s="15"/>
      <c r="I413" s="15"/>
    </row>
    <row r="414" spans="1:9" s="2" customFormat="1" ht="201" customHeight="1" x14ac:dyDescent="0.25">
      <c r="A414" s="15"/>
      <c r="B414" s="15"/>
      <c r="C414" s="15"/>
      <c r="D414" s="15"/>
      <c r="E414" s="15"/>
      <c r="F414" s="15"/>
      <c r="G414" s="15"/>
      <c r="H414" s="15"/>
      <c r="I414" s="15"/>
    </row>
    <row r="415" spans="1:9" s="2" customFormat="1" ht="201" customHeight="1" x14ac:dyDescent="0.25">
      <c r="A415" s="15"/>
      <c r="B415" s="15"/>
      <c r="C415" s="15"/>
      <c r="D415" s="15"/>
      <c r="E415" s="15"/>
      <c r="F415" s="15"/>
      <c r="G415" s="15"/>
      <c r="H415" s="15"/>
      <c r="I415" s="15"/>
    </row>
    <row r="416" spans="1:9" s="2" customFormat="1" ht="201" customHeight="1" x14ac:dyDescent="0.25">
      <c r="A416" s="15"/>
      <c r="B416" s="15"/>
      <c r="C416" s="15"/>
      <c r="D416" s="15"/>
      <c r="E416" s="15"/>
      <c r="F416" s="15"/>
      <c r="G416" s="15"/>
      <c r="H416" s="15"/>
      <c r="I416" s="15"/>
    </row>
    <row r="417" spans="1:9" s="2" customFormat="1" ht="201" customHeight="1" x14ac:dyDescent="0.25">
      <c r="A417" s="15"/>
      <c r="B417" s="15"/>
      <c r="C417" s="15"/>
      <c r="D417" s="15"/>
      <c r="E417" s="15"/>
      <c r="F417" s="15"/>
      <c r="G417" s="15"/>
      <c r="H417" s="15"/>
      <c r="I417" s="15"/>
    </row>
    <row r="418" spans="1:9" s="2" customFormat="1" ht="201" customHeight="1" x14ac:dyDescent="0.25">
      <c r="A418" s="15"/>
      <c r="B418" s="15"/>
      <c r="C418" s="15"/>
      <c r="D418" s="15"/>
      <c r="E418" s="15"/>
      <c r="F418" s="15"/>
      <c r="G418" s="15"/>
      <c r="H418" s="15"/>
      <c r="I418" s="15"/>
    </row>
    <row r="419" spans="1:9" s="2" customFormat="1" ht="201" customHeight="1" x14ac:dyDescent="0.25">
      <c r="A419" s="15"/>
      <c r="B419" s="15"/>
      <c r="C419" s="15"/>
      <c r="D419" s="15"/>
      <c r="E419" s="15"/>
      <c r="F419" s="15"/>
      <c r="G419" s="15"/>
      <c r="H419" s="15"/>
      <c r="I419" s="15"/>
    </row>
    <row r="420" spans="1:9" s="2" customFormat="1" ht="201" customHeight="1" x14ac:dyDescent="0.25">
      <c r="A420" s="15"/>
      <c r="B420" s="15"/>
      <c r="C420" s="15"/>
      <c r="D420" s="15"/>
      <c r="E420" s="15"/>
      <c r="F420" s="15"/>
      <c r="G420" s="15"/>
      <c r="H420" s="15"/>
      <c r="I420" s="15"/>
    </row>
    <row r="421" spans="1:9" s="2" customFormat="1" ht="201" customHeight="1" x14ac:dyDescent="0.25">
      <c r="A421" s="15"/>
      <c r="B421" s="15"/>
      <c r="C421" s="15"/>
      <c r="D421" s="15"/>
      <c r="E421" s="15"/>
      <c r="F421" s="15"/>
      <c r="G421" s="15"/>
      <c r="H421" s="15"/>
      <c r="I421" s="15"/>
    </row>
    <row r="422" spans="1:9" s="2" customFormat="1" ht="201" customHeight="1" x14ac:dyDescent="0.25">
      <c r="A422" s="15"/>
      <c r="B422" s="15"/>
      <c r="C422" s="15"/>
      <c r="D422" s="15"/>
      <c r="E422" s="15"/>
      <c r="F422" s="15"/>
      <c r="G422" s="15"/>
      <c r="H422" s="15"/>
      <c r="I422" s="15"/>
    </row>
    <row r="423" spans="1:9" s="2" customFormat="1" ht="201" customHeight="1" x14ac:dyDescent="0.25">
      <c r="A423" s="15"/>
      <c r="B423" s="15"/>
      <c r="C423" s="15"/>
      <c r="D423" s="15"/>
      <c r="E423" s="15"/>
      <c r="F423" s="15"/>
      <c r="G423" s="15"/>
      <c r="H423" s="15"/>
      <c r="I423" s="15"/>
    </row>
    <row r="424" spans="1:9" s="2" customFormat="1" ht="201" customHeight="1" x14ac:dyDescent="0.25">
      <c r="A424" s="15"/>
      <c r="B424" s="15"/>
      <c r="C424" s="15"/>
      <c r="D424" s="15"/>
      <c r="E424" s="15"/>
      <c r="F424" s="15"/>
      <c r="G424" s="15"/>
      <c r="H424" s="15"/>
      <c r="I424" s="15"/>
    </row>
    <row r="425" spans="1:9" s="2" customFormat="1" ht="201" customHeight="1" x14ac:dyDescent="0.25">
      <c r="A425" s="15"/>
      <c r="B425" s="15"/>
      <c r="C425" s="15"/>
      <c r="D425" s="15"/>
      <c r="E425" s="15"/>
      <c r="F425" s="15"/>
      <c r="G425" s="15"/>
      <c r="H425" s="15"/>
      <c r="I425" s="15"/>
    </row>
    <row r="426" spans="1:9" s="2" customFormat="1" ht="201" customHeight="1" x14ac:dyDescent="0.25">
      <c r="A426" s="15"/>
      <c r="B426" s="15"/>
      <c r="C426" s="15"/>
      <c r="D426" s="15"/>
      <c r="E426" s="15"/>
      <c r="F426" s="15"/>
      <c r="G426" s="15"/>
      <c r="H426" s="15"/>
      <c r="I426" s="15"/>
    </row>
    <row r="427" spans="1:9" s="2" customFormat="1" ht="201" customHeight="1" x14ac:dyDescent="0.25">
      <c r="A427" s="15"/>
      <c r="B427" s="15"/>
      <c r="C427" s="15"/>
      <c r="D427" s="15"/>
      <c r="E427" s="15"/>
      <c r="F427" s="15"/>
      <c r="G427" s="15"/>
      <c r="H427" s="15"/>
      <c r="I427" s="15"/>
    </row>
    <row r="428" spans="1:9" s="2" customFormat="1" ht="201" customHeight="1" x14ac:dyDescent="0.25">
      <c r="A428" s="15"/>
      <c r="B428" s="15"/>
      <c r="C428" s="15"/>
      <c r="D428" s="15"/>
      <c r="E428" s="15"/>
      <c r="F428" s="15"/>
      <c r="G428" s="15"/>
      <c r="H428" s="15"/>
      <c r="I428" s="15"/>
    </row>
    <row r="429" spans="1:9" s="2" customFormat="1" ht="201" customHeight="1" x14ac:dyDescent="0.25">
      <c r="A429" s="15"/>
      <c r="B429" s="15"/>
      <c r="C429" s="15"/>
      <c r="D429" s="15"/>
      <c r="E429" s="15"/>
      <c r="F429" s="15"/>
      <c r="G429" s="15"/>
      <c r="H429" s="15"/>
      <c r="I429" s="15"/>
    </row>
    <row r="430" spans="1:9" s="2" customFormat="1" ht="201" customHeight="1" x14ac:dyDescent="0.25">
      <c r="A430" s="15"/>
      <c r="B430" s="15"/>
      <c r="C430" s="15"/>
      <c r="D430" s="15"/>
      <c r="E430" s="15"/>
      <c r="F430" s="15"/>
      <c r="G430" s="15"/>
      <c r="H430" s="15"/>
      <c r="I430" s="15"/>
    </row>
    <row r="431" spans="1:9" s="2" customFormat="1" ht="201" customHeight="1" x14ac:dyDescent="0.25">
      <c r="A431" s="15"/>
      <c r="B431" s="15"/>
      <c r="C431" s="15"/>
      <c r="D431" s="15"/>
      <c r="E431" s="15"/>
      <c r="F431" s="15"/>
      <c r="G431" s="15"/>
      <c r="H431" s="15"/>
      <c r="I431" s="15"/>
    </row>
    <row r="432" spans="1:9" s="2" customFormat="1" ht="201" customHeight="1" x14ac:dyDescent="0.25">
      <c r="A432" s="15"/>
      <c r="B432" s="15"/>
      <c r="C432" s="15"/>
      <c r="D432" s="15"/>
      <c r="E432" s="15"/>
      <c r="F432" s="15"/>
      <c r="G432" s="15"/>
      <c r="H432" s="15"/>
      <c r="I432" s="15"/>
    </row>
    <row r="433" spans="1:9" s="2" customFormat="1" ht="201" customHeight="1" x14ac:dyDescent="0.25">
      <c r="A433" s="15"/>
      <c r="B433" s="15"/>
      <c r="C433" s="15"/>
      <c r="D433" s="15"/>
      <c r="E433" s="15"/>
      <c r="F433" s="15"/>
      <c r="G433" s="15"/>
      <c r="H433" s="15"/>
      <c r="I433" s="15"/>
    </row>
    <row r="434" spans="1:9" s="2" customFormat="1" ht="201" customHeight="1" x14ac:dyDescent="0.25">
      <c r="A434" s="15"/>
      <c r="B434" s="15"/>
      <c r="C434" s="15"/>
      <c r="D434" s="15"/>
      <c r="E434" s="15"/>
      <c r="F434" s="15"/>
      <c r="G434" s="15"/>
      <c r="H434" s="15"/>
      <c r="I434" s="15"/>
    </row>
    <row r="435" spans="1:9" s="2" customFormat="1" ht="201" customHeight="1" x14ac:dyDescent="0.25">
      <c r="A435" s="15"/>
      <c r="B435" s="15"/>
      <c r="C435" s="15"/>
      <c r="D435" s="15"/>
      <c r="E435" s="15"/>
      <c r="F435" s="15"/>
      <c r="G435" s="15"/>
      <c r="H435" s="15"/>
      <c r="I435" s="15"/>
    </row>
    <row r="436" spans="1:9" s="2" customFormat="1" ht="201" customHeight="1" x14ac:dyDescent="0.25">
      <c r="A436" s="15"/>
      <c r="B436" s="15"/>
      <c r="C436" s="15"/>
      <c r="D436" s="15"/>
      <c r="E436" s="15"/>
      <c r="F436" s="15"/>
      <c r="G436" s="15"/>
      <c r="H436" s="15"/>
      <c r="I436" s="15"/>
    </row>
    <row r="437" spans="1:9" s="2" customFormat="1" ht="201" customHeight="1" x14ac:dyDescent="0.25">
      <c r="A437" s="15"/>
      <c r="B437" s="15"/>
      <c r="C437" s="15"/>
      <c r="D437" s="15"/>
      <c r="E437" s="15"/>
      <c r="F437" s="15"/>
      <c r="G437" s="15"/>
      <c r="H437" s="15"/>
      <c r="I437" s="15"/>
    </row>
    <row r="438" spans="1:9" s="2" customFormat="1" ht="201" customHeight="1" x14ac:dyDescent="0.25">
      <c r="A438" s="15"/>
      <c r="B438" s="15"/>
      <c r="C438" s="15"/>
      <c r="D438" s="15"/>
      <c r="E438" s="15"/>
      <c r="F438" s="15"/>
      <c r="G438" s="15"/>
      <c r="H438" s="15"/>
      <c r="I438" s="15"/>
    </row>
    <row r="439" spans="1:9" s="2" customFormat="1" ht="201" customHeight="1" x14ac:dyDescent="0.25">
      <c r="A439" s="15"/>
      <c r="B439" s="15"/>
      <c r="C439" s="15"/>
      <c r="D439" s="15"/>
      <c r="E439" s="15"/>
      <c r="F439" s="15"/>
      <c r="G439" s="15"/>
      <c r="H439" s="15"/>
      <c r="I439" s="15"/>
    </row>
    <row r="440" spans="1:9" s="2" customFormat="1" ht="201" customHeight="1" x14ac:dyDescent="0.25">
      <c r="A440" s="15"/>
      <c r="B440" s="15"/>
      <c r="C440" s="15"/>
      <c r="D440" s="15"/>
      <c r="E440" s="15"/>
      <c r="F440" s="15"/>
      <c r="G440" s="15"/>
      <c r="H440" s="15"/>
      <c r="I440" s="15"/>
    </row>
    <row r="441" spans="1:9" s="2" customFormat="1" ht="201" customHeight="1" x14ac:dyDescent="0.25">
      <c r="A441" s="15"/>
      <c r="B441" s="15"/>
      <c r="C441" s="15"/>
      <c r="D441" s="15"/>
      <c r="E441" s="15"/>
      <c r="F441" s="15"/>
      <c r="G441" s="15"/>
      <c r="H441" s="15"/>
      <c r="I441" s="15"/>
    </row>
    <row r="442" spans="1:9" s="2" customFormat="1" ht="201" customHeight="1" x14ac:dyDescent="0.25">
      <c r="A442" s="15"/>
      <c r="B442" s="15"/>
      <c r="C442" s="15"/>
      <c r="D442" s="15"/>
      <c r="E442" s="15"/>
      <c r="F442" s="15"/>
      <c r="G442" s="15"/>
      <c r="H442" s="15"/>
      <c r="I442" s="15"/>
    </row>
    <row r="443" spans="1:9" s="2" customFormat="1" ht="201" customHeight="1" x14ac:dyDescent="0.25">
      <c r="A443" s="15"/>
      <c r="B443" s="15"/>
      <c r="C443" s="15"/>
      <c r="D443" s="15"/>
      <c r="E443" s="15"/>
      <c r="F443" s="15"/>
      <c r="G443" s="15"/>
      <c r="H443" s="15"/>
      <c r="I443" s="15"/>
    </row>
    <row r="444" spans="1:9" s="2" customFormat="1" ht="201" customHeight="1" x14ac:dyDescent="0.25">
      <c r="A444" s="15"/>
      <c r="B444" s="15"/>
      <c r="C444" s="15"/>
      <c r="D444" s="15"/>
      <c r="E444" s="15"/>
      <c r="F444" s="15"/>
      <c r="G444" s="15"/>
      <c r="H444" s="15"/>
      <c r="I444" s="15"/>
    </row>
    <row r="445" spans="1:9" s="2" customFormat="1" ht="201" customHeight="1" x14ac:dyDescent="0.25">
      <c r="A445" s="15"/>
      <c r="B445" s="15"/>
      <c r="C445" s="15"/>
      <c r="D445" s="15"/>
      <c r="E445" s="15"/>
      <c r="F445" s="15"/>
      <c r="G445" s="15"/>
      <c r="H445" s="15"/>
      <c r="I445" s="15"/>
    </row>
    <row r="446" spans="1:9" s="2" customFormat="1" ht="201" customHeight="1" x14ac:dyDescent="0.25">
      <c r="A446" s="15"/>
      <c r="B446" s="15"/>
      <c r="C446" s="15"/>
      <c r="D446" s="15"/>
      <c r="E446" s="15"/>
      <c r="F446" s="15"/>
      <c r="G446" s="15"/>
      <c r="H446" s="15"/>
      <c r="I446" s="15"/>
    </row>
    <row r="447" spans="1:9" s="2" customFormat="1" ht="201" customHeight="1" x14ac:dyDescent="0.25">
      <c r="A447" s="15"/>
      <c r="B447" s="15"/>
      <c r="C447" s="15"/>
      <c r="D447" s="15"/>
      <c r="E447" s="15"/>
      <c r="F447" s="15"/>
      <c r="G447" s="15"/>
      <c r="H447" s="15"/>
      <c r="I447" s="15"/>
    </row>
    <row r="448" spans="1:9" s="2" customFormat="1" ht="201" customHeight="1" x14ac:dyDescent="0.25">
      <c r="A448" s="15"/>
      <c r="B448" s="15"/>
      <c r="C448" s="15"/>
      <c r="D448" s="15"/>
      <c r="E448" s="15"/>
      <c r="F448" s="15"/>
      <c r="G448" s="15"/>
      <c r="H448" s="15"/>
      <c r="I448" s="15"/>
    </row>
    <row r="449" spans="1:9" s="2" customFormat="1" ht="201" customHeight="1" x14ac:dyDescent="0.25">
      <c r="A449" s="15"/>
      <c r="B449" s="15"/>
      <c r="C449" s="15"/>
      <c r="D449" s="15"/>
      <c r="E449" s="15"/>
      <c r="F449" s="15"/>
      <c r="G449" s="15"/>
      <c r="H449" s="15"/>
      <c r="I449" s="15"/>
    </row>
    <row r="450" spans="1:9" s="2" customFormat="1" ht="201" customHeight="1" x14ac:dyDescent="0.25">
      <c r="A450" s="15"/>
      <c r="B450" s="15"/>
      <c r="C450" s="15"/>
      <c r="D450" s="15"/>
      <c r="E450" s="15"/>
      <c r="F450" s="15"/>
      <c r="G450" s="15"/>
      <c r="H450" s="15"/>
      <c r="I450" s="15"/>
    </row>
    <row r="451" spans="1:9" s="2" customFormat="1" ht="201" customHeight="1" x14ac:dyDescent="0.25">
      <c r="A451" s="15"/>
      <c r="B451" s="15"/>
      <c r="C451" s="15"/>
      <c r="D451" s="15"/>
      <c r="E451" s="15"/>
      <c r="F451" s="15"/>
      <c r="G451" s="15"/>
      <c r="H451" s="15"/>
      <c r="I451" s="15"/>
    </row>
    <row r="452" spans="1:9" s="2" customFormat="1" ht="201" customHeight="1" x14ac:dyDescent="0.25">
      <c r="A452" s="15"/>
      <c r="B452" s="15"/>
      <c r="C452" s="15"/>
      <c r="D452" s="15"/>
      <c r="E452" s="15"/>
      <c r="F452" s="15"/>
      <c r="G452" s="15"/>
      <c r="H452" s="15"/>
      <c r="I452" s="15"/>
    </row>
    <row r="453" spans="1:9" s="2" customFormat="1" ht="201" customHeight="1" x14ac:dyDescent="0.25">
      <c r="A453" s="15"/>
      <c r="B453" s="15"/>
      <c r="C453" s="15"/>
      <c r="D453" s="15"/>
      <c r="E453" s="15"/>
      <c r="F453" s="15"/>
      <c r="G453" s="15"/>
      <c r="H453" s="15"/>
      <c r="I453" s="15"/>
    </row>
    <row r="454" spans="1:9" s="2" customFormat="1" ht="201" customHeight="1" x14ac:dyDescent="0.25">
      <c r="A454" s="15"/>
      <c r="B454" s="15"/>
      <c r="C454" s="15"/>
      <c r="D454" s="15"/>
      <c r="E454" s="15"/>
      <c r="F454" s="15"/>
      <c r="G454" s="15"/>
      <c r="H454" s="15"/>
      <c r="I454" s="15"/>
    </row>
    <row r="455" spans="1:9" s="2" customFormat="1" ht="201" customHeight="1" x14ac:dyDescent="0.25">
      <c r="A455" s="15"/>
      <c r="B455" s="15"/>
      <c r="C455" s="15"/>
      <c r="D455" s="15"/>
      <c r="E455" s="15"/>
      <c r="F455" s="15"/>
      <c r="G455" s="15"/>
      <c r="H455" s="15"/>
      <c r="I455" s="15"/>
    </row>
    <row r="456" spans="1:9" s="2" customFormat="1" ht="201" customHeight="1" x14ac:dyDescent="0.25">
      <c r="A456" s="15"/>
      <c r="B456" s="15"/>
      <c r="C456" s="15"/>
      <c r="D456" s="15"/>
      <c r="E456" s="15"/>
      <c r="F456" s="15"/>
      <c r="G456" s="15"/>
      <c r="H456" s="15"/>
      <c r="I456" s="15"/>
    </row>
    <row r="457" spans="1:9" s="2" customFormat="1" ht="201" customHeight="1" x14ac:dyDescent="0.25">
      <c r="A457" s="15"/>
      <c r="B457" s="15"/>
      <c r="C457" s="15"/>
      <c r="D457" s="15"/>
      <c r="E457" s="15"/>
      <c r="F457" s="15"/>
      <c r="G457" s="15"/>
      <c r="H457" s="15"/>
      <c r="I457" s="15"/>
    </row>
    <row r="458" spans="1:9" s="2" customFormat="1" ht="201" customHeight="1" x14ac:dyDescent="0.25">
      <c r="A458" s="15"/>
      <c r="B458" s="15"/>
      <c r="C458" s="15"/>
      <c r="D458" s="15"/>
      <c r="E458" s="15"/>
      <c r="F458" s="15"/>
      <c r="G458" s="15"/>
      <c r="H458" s="15"/>
      <c r="I458" s="15"/>
    </row>
    <row r="459" spans="1:9" s="2" customFormat="1" ht="201" customHeight="1" x14ac:dyDescent="0.25">
      <c r="A459" s="15"/>
      <c r="B459" s="15"/>
      <c r="C459" s="15"/>
      <c r="D459" s="15"/>
      <c r="E459" s="15"/>
      <c r="F459" s="15"/>
      <c r="G459" s="15"/>
      <c r="H459" s="15"/>
      <c r="I459" s="15"/>
    </row>
    <row r="460" spans="1:9" s="2" customFormat="1" ht="201" customHeight="1" x14ac:dyDescent="0.25">
      <c r="A460" s="15"/>
      <c r="B460" s="15"/>
      <c r="C460" s="15"/>
      <c r="D460" s="15"/>
      <c r="E460" s="15"/>
      <c r="F460" s="15"/>
      <c r="G460" s="15"/>
      <c r="H460" s="15"/>
      <c r="I460" s="15"/>
    </row>
    <row r="461" spans="1:9" s="2" customFormat="1" ht="201" customHeight="1" x14ac:dyDescent="0.25">
      <c r="A461" s="15"/>
      <c r="B461" s="15"/>
      <c r="C461" s="15"/>
      <c r="D461" s="15"/>
      <c r="E461" s="15"/>
      <c r="F461" s="15"/>
      <c r="G461" s="15"/>
      <c r="H461" s="15"/>
      <c r="I461" s="15"/>
    </row>
    <row r="462" spans="1:9" s="2" customFormat="1" ht="201" customHeight="1" x14ac:dyDescent="0.25">
      <c r="A462" s="15"/>
      <c r="B462" s="15"/>
      <c r="C462" s="15"/>
      <c r="D462" s="15"/>
      <c r="E462" s="15"/>
      <c r="F462" s="15"/>
      <c r="G462" s="15"/>
      <c r="H462" s="15"/>
      <c r="I462" s="15"/>
    </row>
    <row r="463" spans="1:9" s="2" customFormat="1" ht="201" customHeight="1" x14ac:dyDescent="0.25">
      <c r="A463" s="15"/>
      <c r="B463" s="15"/>
      <c r="C463" s="15"/>
      <c r="D463" s="15"/>
      <c r="E463" s="15"/>
      <c r="F463" s="15"/>
      <c r="G463" s="15"/>
      <c r="H463" s="15"/>
      <c r="I463" s="15"/>
    </row>
    <row r="464" spans="1:9" s="2" customFormat="1" ht="201" customHeight="1" x14ac:dyDescent="0.25">
      <c r="A464" s="15"/>
      <c r="B464" s="15"/>
      <c r="C464" s="15"/>
      <c r="D464" s="15"/>
      <c r="E464" s="15"/>
      <c r="F464" s="15"/>
      <c r="G464" s="15"/>
      <c r="H464" s="15"/>
      <c r="I464" s="15"/>
    </row>
    <row r="465" spans="1:9" s="2" customFormat="1" ht="201" customHeight="1" x14ac:dyDescent="0.25">
      <c r="A465" s="15"/>
      <c r="B465" s="15"/>
      <c r="C465" s="15"/>
      <c r="D465" s="15"/>
      <c r="E465" s="15"/>
      <c r="F465" s="15"/>
      <c r="G465" s="15"/>
      <c r="H465" s="15"/>
      <c r="I465" s="15"/>
    </row>
    <row r="466" spans="1:9" s="2" customFormat="1" ht="201" customHeight="1" x14ac:dyDescent="0.25">
      <c r="A466" s="15"/>
      <c r="B466" s="15"/>
      <c r="C466" s="15"/>
      <c r="D466" s="15"/>
      <c r="E466" s="15"/>
      <c r="F466" s="15"/>
      <c r="G466" s="15"/>
      <c r="H466" s="15"/>
      <c r="I466" s="15"/>
    </row>
    <row r="467" spans="1:9" s="2" customFormat="1" ht="201" customHeight="1" x14ac:dyDescent="0.25">
      <c r="A467" s="15"/>
      <c r="B467" s="15"/>
      <c r="C467" s="15"/>
      <c r="D467" s="15"/>
      <c r="E467" s="15"/>
      <c r="F467" s="15"/>
      <c r="G467" s="15"/>
      <c r="H467" s="15"/>
      <c r="I467" s="15"/>
    </row>
    <row r="468" spans="1:9" s="2" customFormat="1" ht="201" customHeight="1" x14ac:dyDescent="0.25">
      <c r="A468" s="15"/>
      <c r="B468" s="15"/>
      <c r="C468" s="15"/>
      <c r="D468" s="15"/>
      <c r="E468" s="15"/>
      <c r="F468" s="15"/>
      <c r="G468" s="15"/>
      <c r="H468" s="15"/>
      <c r="I468" s="15"/>
    </row>
    <row r="469" spans="1:9" s="2" customFormat="1" ht="201" customHeight="1" x14ac:dyDescent="0.25">
      <c r="A469" s="15"/>
      <c r="B469" s="15"/>
      <c r="C469" s="15"/>
      <c r="D469" s="15"/>
      <c r="E469" s="15"/>
      <c r="F469" s="15"/>
      <c r="G469" s="15"/>
      <c r="H469" s="15"/>
      <c r="I469" s="15"/>
    </row>
    <row r="470" spans="1:9" s="2" customFormat="1" ht="201" customHeight="1" x14ac:dyDescent="0.25">
      <c r="A470" s="15"/>
      <c r="B470" s="15"/>
      <c r="C470" s="15"/>
      <c r="D470" s="15"/>
      <c r="E470" s="15"/>
      <c r="F470" s="15"/>
      <c r="G470" s="15"/>
      <c r="H470" s="15"/>
      <c r="I470" s="15"/>
    </row>
    <row r="471" spans="1:9" s="2" customFormat="1" ht="201" customHeight="1" x14ac:dyDescent="0.25">
      <c r="A471" s="15"/>
      <c r="B471" s="15"/>
      <c r="C471" s="15"/>
      <c r="D471" s="15"/>
      <c r="E471" s="15"/>
      <c r="F471" s="15"/>
      <c r="G471" s="15"/>
      <c r="H471" s="15"/>
      <c r="I471" s="15"/>
    </row>
    <row r="472" spans="1:9" s="2" customFormat="1" ht="201" customHeight="1" x14ac:dyDescent="0.25">
      <c r="A472" s="15"/>
      <c r="B472" s="15"/>
      <c r="C472" s="15"/>
      <c r="D472" s="15"/>
      <c r="E472" s="15"/>
      <c r="F472" s="15"/>
      <c r="G472" s="15"/>
      <c r="H472" s="15"/>
      <c r="I472" s="15"/>
    </row>
    <row r="473" spans="1:9" s="2" customFormat="1" ht="201" customHeight="1" x14ac:dyDescent="0.25">
      <c r="A473" s="15"/>
      <c r="B473" s="15"/>
      <c r="C473" s="15"/>
      <c r="D473" s="15"/>
      <c r="E473" s="15"/>
      <c r="F473" s="15"/>
      <c r="G473" s="15"/>
      <c r="H473" s="15"/>
      <c r="I473" s="15"/>
    </row>
    <row r="474" spans="1:9" s="2" customFormat="1" ht="201" customHeight="1" x14ac:dyDescent="0.25">
      <c r="A474" s="15"/>
      <c r="B474" s="15"/>
      <c r="C474" s="15"/>
      <c r="D474" s="15"/>
      <c r="E474" s="15"/>
      <c r="F474" s="15"/>
      <c r="G474" s="15"/>
      <c r="H474" s="15"/>
      <c r="I474" s="15"/>
    </row>
    <row r="475" spans="1:9" s="2" customFormat="1" ht="201" customHeight="1" x14ac:dyDescent="0.25">
      <c r="A475" s="15"/>
      <c r="B475" s="15"/>
      <c r="C475" s="15"/>
      <c r="D475" s="15"/>
      <c r="E475" s="15"/>
      <c r="F475" s="15"/>
      <c r="G475" s="15"/>
      <c r="H475" s="15"/>
      <c r="I475" s="15"/>
    </row>
    <row r="476" spans="1:9" s="2" customFormat="1" ht="201" customHeight="1" x14ac:dyDescent="0.25">
      <c r="A476" s="15"/>
      <c r="B476" s="15"/>
      <c r="C476" s="15"/>
      <c r="D476" s="15"/>
      <c r="E476" s="15"/>
      <c r="F476" s="15"/>
      <c r="G476" s="15"/>
      <c r="H476" s="15"/>
      <c r="I476" s="15"/>
    </row>
    <row r="477" spans="1:9" s="2" customFormat="1" ht="201" customHeight="1" x14ac:dyDescent="0.25">
      <c r="A477" s="15"/>
      <c r="B477" s="15"/>
      <c r="C477" s="15"/>
      <c r="D477" s="15"/>
      <c r="E477" s="15"/>
      <c r="F477" s="15"/>
      <c r="G477" s="15"/>
      <c r="H477" s="15"/>
      <c r="I477" s="15"/>
    </row>
    <row r="478" spans="1:9" s="2" customFormat="1" ht="201" customHeight="1" x14ac:dyDescent="0.25">
      <c r="A478" s="15"/>
      <c r="B478" s="15"/>
      <c r="C478" s="15"/>
      <c r="D478" s="15"/>
      <c r="E478" s="15"/>
      <c r="F478" s="15"/>
      <c r="G478" s="15"/>
      <c r="H478" s="15"/>
      <c r="I478" s="15"/>
    </row>
    <row r="479" spans="1:9" s="2" customFormat="1" ht="201" customHeight="1" x14ac:dyDescent="0.25">
      <c r="A479" s="15"/>
      <c r="B479" s="15"/>
      <c r="C479" s="15"/>
      <c r="D479" s="15"/>
      <c r="E479" s="15"/>
      <c r="F479" s="15"/>
      <c r="G479" s="15"/>
      <c r="H479" s="15"/>
      <c r="I479" s="15"/>
    </row>
    <row r="480" spans="1:9" s="2" customFormat="1" ht="201" customHeight="1" x14ac:dyDescent="0.25">
      <c r="A480" s="15"/>
      <c r="B480" s="15"/>
      <c r="C480" s="15"/>
      <c r="D480" s="15"/>
      <c r="E480" s="15"/>
      <c r="F480" s="15"/>
      <c r="G480" s="15"/>
      <c r="H480" s="15"/>
      <c r="I480" s="15"/>
    </row>
    <row r="481" spans="1:9" s="2" customFormat="1" ht="201" customHeight="1" x14ac:dyDescent="0.25">
      <c r="A481" s="15"/>
      <c r="B481" s="15"/>
      <c r="C481" s="15"/>
      <c r="D481" s="15"/>
      <c r="E481" s="15"/>
      <c r="F481" s="15"/>
      <c r="G481" s="15"/>
      <c r="H481" s="15"/>
      <c r="I481" s="15"/>
    </row>
    <row r="482" spans="1:9" s="2" customFormat="1" ht="201" customHeight="1" x14ac:dyDescent="0.25">
      <c r="A482" s="15"/>
      <c r="B482" s="15"/>
      <c r="C482" s="15"/>
      <c r="D482" s="15"/>
      <c r="E482" s="15"/>
      <c r="F482" s="15"/>
      <c r="G482" s="15"/>
      <c r="H482" s="15"/>
      <c r="I482" s="15"/>
    </row>
    <row r="483" spans="1:9" s="2" customFormat="1" ht="201" customHeight="1" x14ac:dyDescent="0.25">
      <c r="A483" s="15"/>
      <c r="B483" s="15"/>
      <c r="C483" s="15"/>
      <c r="D483" s="15"/>
      <c r="E483" s="15"/>
      <c r="F483" s="15"/>
      <c r="G483" s="15"/>
      <c r="H483" s="15"/>
      <c r="I483" s="15"/>
    </row>
    <row r="484" spans="1:9" s="2" customFormat="1" ht="201" customHeight="1" x14ac:dyDescent="0.25">
      <c r="A484" s="15"/>
      <c r="B484" s="15"/>
      <c r="C484" s="15"/>
      <c r="D484" s="15"/>
      <c r="E484" s="15"/>
      <c r="F484" s="15"/>
      <c r="G484" s="15"/>
      <c r="H484" s="15"/>
      <c r="I484" s="15"/>
    </row>
    <row r="485" spans="1:9" s="2" customFormat="1" ht="201" customHeight="1" x14ac:dyDescent="0.25">
      <c r="A485" s="15"/>
      <c r="B485" s="15"/>
      <c r="C485" s="15"/>
      <c r="D485" s="15"/>
      <c r="E485" s="15"/>
      <c r="F485" s="15"/>
      <c r="G485" s="15"/>
      <c r="H485" s="15"/>
      <c r="I485" s="15"/>
    </row>
    <row r="486" spans="1:9" s="2" customFormat="1" ht="201" customHeight="1" x14ac:dyDescent="0.25">
      <c r="A486" s="15"/>
      <c r="B486" s="15"/>
      <c r="C486" s="15"/>
      <c r="D486" s="15"/>
      <c r="E486" s="15"/>
      <c r="F486" s="15"/>
      <c r="G486" s="15"/>
      <c r="H486" s="15"/>
      <c r="I486" s="15"/>
    </row>
    <row r="487" spans="1:9" s="2" customFormat="1" ht="201" customHeight="1" x14ac:dyDescent="0.25">
      <c r="A487" s="15"/>
      <c r="B487" s="15"/>
      <c r="C487" s="15"/>
      <c r="D487" s="15"/>
      <c r="E487" s="15"/>
      <c r="F487" s="15"/>
      <c r="G487" s="15"/>
      <c r="H487" s="15"/>
      <c r="I487" s="15"/>
    </row>
    <row r="488" spans="1:9" s="2" customFormat="1" ht="201" customHeight="1" x14ac:dyDescent="0.25">
      <c r="A488" s="15"/>
      <c r="B488" s="15"/>
      <c r="C488" s="15"/>
      <c r="D488" s="15"/>
      <c r="E488" s="15"/>
      <c r="F488" s="15"/>
      <c r="G488" s="15"/>
      <c r="H488" s="15"/>
      <c r="I488" s="15"/>
    </row>
    <row r="489" spans="1:9" s="2" customFormat="1" ht="201" customHeight="1" x14ac:dyDescent="0.25">
      <c r="A489" s="15"/>
      <c r="B489" s="15"/>
      <c r="C489" s="15"/>
      <c r="D489" s="15"/>
      <c r="E489" s="15"/>
      <c r="F489" s="15"/>
      <c r="G489" s="15"/>
      <c r="H489" s="15"/>
      <c r="I489" s="15"/>
    </row>
    <row r="490" spans="1:9" s="2" customFormat="1" ht="201" customHeight="1" x14ac:dyDescent="0.25">
      <c r="A490" s="15"/>
      <c r="B490" s="15"/>
      <c r="C490" s="15"/>
      <c r="D490" s="15"/>
      <c r="E490" s="15"/>
      <c r="F490" s="15"/>
      <c r="G490" s="15"/>
      <c r="H490" s="15"/>
      <c r="I490" s="15"/>
    </row>
    <row r="491" spans="1:9" s="2" customFormat="1" ht="201" customHeight="1" x14ac:dyDescent="0.25">
      <c r="A491" s="15"/>
      <c r="B491" s="15"/>
      <c r="C491" s="15"/>
      <c r="D491" s="15"/>
      <c r="E491" s="15"/>
      <c r="F491" s="15"/>
      <c r="G491" s="15"/>
      <c r="H491" s="15"/>
      <c r="I491" s="15"/>
    </row>
    <row r="492" spans="1:9" s="2" customFormat="1" ht="201" customHeight="1" x14ac:dyDescent="0.25">
      <c r="A492" s="15"/>
      <c r="B492" s="15"/>
      <c r="C492" s="15"/>
      <c r="D492" s="15"/>
      <c r="E492" s="15"/>
      <c r="F492" s="15"/>
      <c r="G492" s="15"/>
      <c r="H492" s="15"/>
      <c r="I492" s="15"/>
    </row>
    <row r="493" spans="1:9" s="2" customFormat="1" ht="201" customHeight="1" x14ac:dyDescent="0.25">
      <c r="A493" s="15"/>
      <c r="B493" s="15"/>
      <c r="C493" s="15"/>
      <c r="D493" s="15"/>
      <c r="E493" s="15"/>
      <c r="F493" s="15"/>
      <c r="G493" s="15"/>
      <c r="H493" s="15"/>
      <c r="I493" s="15"/>
    </row>
    <row r="494" spans="1:9" s="2" customFormat="1" ht="201" customHeight="1" x14ac:dyDescent="0.25">
      <c r="A494" s="15"/>
      <c r="B494" s="15"/>
      <c r="C494" s="15"/>
      <c r="D494" s="15"/>
      <c r="E494" s="15"/>
      <c r="F494" s="15"/>
      <c r="G494" s="15"/>
      <c r="H494" s="15"/>
      <c r="I494" s="15"/>
    </row>
    <row r="495" spans="1:9" s="2" customFormat="1" ht="201" customHeight="1" x14ac:dyDescent="0.25">
      <c r="A495" s="15"/>
      <c r="B495" s="15"/>
      <c r="C495" s="15"/>
      <c r="D495" s="15"/>
      <c r="E495" s="15"/>
      <c r="F495" s="15"/>
      <c r="G495" s="15"/>
      <c r="H495" s="15"/>
      <c r="I495" s="15"/>
    </row>
    <row r="496" spans="1:9" s="2" customFormat="1" ht="201" customHeight="1" x14ac:dyDescent="0.25">
      <c r="A496" s="15"/>
      <c r="B496" s="15"/>
      <c r="C496" s="15"/>
      <c r="D496" s="15"/>
      <c r="E496" s="15"/>
      <c r="F496" s="15"/>
      <c r="G496" s="15"/>
      <c r="H496" s="15"/>
      <c r="I496" s="15"/>
    </row>
    <row r="497" spans="1:9" s="2" customFormat="1" ht="201" customHeight="1" x14ac:dyDescent="0.25">
      <c r="A497" s="15"/>
      <c r="B497" s="15"/>
      <c r="C497" s="15"/>
      <c r="D497" s="15"/>
      <c r="E497" s="15"/>
      <c r="F497" s="15"/>
      <c r="G497" s="15"/>
      <c r="H497" s="15"/>
      <c r="I497" s="15"/>
    </row>
    <row r="498" spans="1:9" s="2" customFormat="1" ht="201" customHeight="1" x14ac:dyDescent="0.25">
      <c r="A498" s="15"/>
      <c r="B498" s="15"/>
      <c r="C498" s="15"/>
      <c r="D498" s="15"/>
      <c r="E498" s="15"/>
      <c r="F498" s="15"/>
      <c r="G498" s="15"/>
      <c r="H498" s="15"/>
      <c r="I498" s="15"/>
    </row>
    <row r="499" spans="1:9" s="2" customFormat="1" ht="201" customHeight="1" x14ac:dyDescent="0.25">
      <c r="A499" s="15"/>
      <c r="B499" s="15"/>
      <c r="C499" s="15"/>
      <c r="D499" s="15"/>
      <c r="E499" s="15"/>
      <c r="F499" s="15"/>
      <c r="G499" s="15"/>
      <c r="H499" s="15"/>
      <c r="I499" s="15"/>
    </row>
    <row r="500" spans="1:9" s="2" customFormat="1" ht="201" customHeight="1" x14ac:dyDescent="0.25">
      <c r="A500" s="15"/>
      <c r="B500" s="15"/>
      <c r="C500" s="15"/>
      <c r="D500" s="15"/>
      <c r="E500" s="15"/>
      <c r="F500" s="15"/>
      <c r="G500" s="15"/>
      <c r="H500" s="15"/>
      <c r="I500" s="15"/>
    </row>
    <row r="501" spans="1:9" s="2" customFormat="1" ht="201" customHeight="1" x14ac:dyDescent="0.25">
      <c r="A501" s="15"/>
      <c r="B501" s="15"/>
      <c r="C501" s="15"/>
      <c r="D501" s="15"/>
      <c r="E501" s="15"/>
      <c r="F501" s="15"/>
      <c r="G501" s="15"/>
      <c r="H501" s="15"/>
      <c r="I501" s="15"/>
    </row>
    <row r="502" spans="1:9" s="2" customFormat="1" ht="201" customHeight="1" x14ac:dyDescent="0.25">
      <c r="A502" s="15"/>
      <c r="B502" s="15"/>
      <c r="C502" s="15"/>
      <c r="D502" s="15"/>
      <c r="E502" s="15"/>
      <c r="F502" s="15"/>
      <c r="G502" s="15"/>
      <c r="H502" s="15"/>
      <c r="I502" s="15"/>
    </row>
    <row r="503" spans="1:9" s="2" customFormat="1" ht="201" customHeight="1" x14ac:dyDescent="0.25">
      <c r="A503" s="15"/>
      <c r="B503" s="15"/>
      <c r="C503" s="15"/>
      <c r="D503" s="15"/>
      <c r="E503" s="15"/>
      <c r="F503" s="15"/>
      <c r="G503" s="15"/>
      <c r="H503" s="15"/>
      <c r="I503" s="15"/>
    </row>
    <row r="504" spans="1:9" s="2" customFormat="1" ht="201" customHeight="1" x14ac:dyDescent="0.25">
      <c r="A504" s="15"/>
      <c r="B504" s="15"/>
      <c r="C504" s="15"/>
      <c r="D504" s="15"/>
      <c r="E504" s="15"/>
      <c r="F504" s="15"/>
      <c r="G504" s="15"/>
      <c r="H504" s="15"/>
      <c r="I504" s="15"/>
    </row>
    <row r="505" spans="1:9" s="2" customFormat="1" ht="201" customHeight="1" x14ac:dyDescent="0.25">
      <c r="A505" s="15"/>
      <c r="B505" s="15"/>
      <c r="C505" s="15"/>
      <c r="D505" s="15"/>
      <c r="E505" s="15"/>
      <c r="F505" s="15"/>
      <c r="G505" s="15"/>
      <c r="H505" s="15"/>
      <c r="I505" s="15"/>
    </row>
    <row r="506" spans="1:9" s="2" customFormat="1" ht="201" customHeight="1" x14ac:dyDescent="0.25">
      <c r="A506" s="15"/>
      <c r="B506" s="15"/>
      <c r="C506" s="15"/>
      <c r="D506" s="15"/>
      <c r="E506" s="15"/>
      <c r="F506" s="15"/>
      <c r="G506" s="15"/>
      <c r="H506" s="15"/>
      <c r="I506" s="15"/>
    </row>
    <row r="507" spans="1:9" s="2" customFormat="1" ht="201" customHeight="1" x14ac:dyDescent="0.25">
      <c r="A507" s="15"/>
      <c r="B507" s="15"/>
      <c r="C507" s="15"/>
      <c r="D507" s="15"/>
      <c r="E507" s="15"/>
      <c r="F507" s="15"/>
      <c r="G507" s="15"/>
      <c r="H507" s="15"/>
      <c r="I507" s="15"/>
    </row>
    <row r="508" spans="1:9" s="2" customFormat="1" ht="201" customHeight="1" x14ac:dyDescent="0.25">
      <c r="A508" s="15"/>
      <c r="B508" s="15"/>
      <c r="C508" s="15"/>
      <c r="D508" s="15"/>
      <c r="E508" s="15"/>
      <c r="F508" s="15"/>
      <c r="G508" s="15"/>
      <c r="H508" s="15"/>
      <c r="I508" s="15"/>
    </row>
    <row r="509" spans="1:9" s="2" customFormat="1" ht="201" customHeight="1" x14ac:dyDescent="0.25">
      <c r="A509" s="15"/>
      <c r="B509" s="15"/>
      <c r="C509" s="15"/>
      <c r="D509" s="15"/>
      <c r="E509" s="15"/>
      <c r="F509" s="15"/>
      <c r="G509" s="15"/>
      <c r="H509" s="15"/>
      <c r="I509" s="15"/>
    </row>
    <row r="510" spans="1:9" s="2" customFormat="1" ht="201" customHeight="1" x14ac:dyDescent="0.25">
      <c r="A510" s="15"/>
      <c r="B510" s="15"/>
      <c r="C510" s="15"/>
      <c r="D510" s="15"/>
      <c r="E510" s="15"/>
      <c r="F510" s="15"/>
      <c r="G510" s="15"/>
      <c r="H510" s="15"/>
      <c r="I510" s="15"/>
    </row>
    <row r="511" spans="1:9" s="2" customFormat="1" ht="201" customHeight="1" x14ac:dyDescent="0.25">
      <c r="A511" s="15"/>
      <c r="B511" s="15"/>
      <c r="C511" s="15"/>
      <c r="D511" s="15"/>
      <c r="E511" s="15"/>
      <c r="F511" s="15"/>
      <c r="G511" s="15"/>
      <c r="H511" s="15"/>
      <c r="I511" s="15"/>
    </row>
    <row r="512" spans="1:9" s="2" customFormat="1" ht="201" customHeight="1" x14ac:dyDescent="0.25">
      <c r="A512" s="15"/>
      <c r="B512" s="15"/>
      <c r="C512" s="15"/>
      <c r="D512" s="15"/>
      <c r="E512" s="15"/>
      <c r="F512" s="15"/>
      <c r="G512" s="15"/>
      <c r="H512" s="15"/>
      <c r="I512" s="15"/>
    </row>
    <row r="513" spans="1:9" s="2" customFormat="1" ht="201" customHeight="1" x14ac:dyDescent="0.25">
      <c r="A513" s="15"/>
      <c r="B513" s="15"/>
      <c r="C513" s="15"/>
      <c r="D513" s="15"/>
      <c r="E513" s="15"/>
      <c r="F513" s="15"/>
      <c r="G513" s="15"/>
      <c r="H513" s="15"/>
      <c r="I513" s="15"/>
    </row>
    <row r="514" spans="1:9" s="2" customFormat="1" ht="201" customHeight="1" x14ac:dyDescent="0.25">
      <c r="A514" s="15"/>
      <c r="B514" s="15"/>
      <c r="C514" s="15"/>
      <c r="D514" s="15"/>
      <c r="E514" s="15"/>
      <c r="F514" s="15"/>
      <c r="G514" s="15"/>
      <c r="H514" s="15"/>
      <c r="I514" s="15"/>
    </row>
    <row r="515" spans="1:9" s="2" customFormat="1" ht="201" customHeight="1" x14ac:dyDescent="0.25">
      <c r="A515" s="15"/>
      <c r="B515" s="15"/>
      <c r="C515" s="15"/>
      <c r="D515" s="15"/>
      <c r="E515" s="15"/>
      <c r="F515" s="15"/>
      <c r="G515" s="15"/>
      <c r="H515" s="15"/>
      <c r="I515" s="15"/>
    </row>
    <row r="516" spans="1:9" s="2" customFormat="1" ht="201" customHeight="1" x14ac:dyDescent="0.25">
      <c r="A516" s="15"/>
      <c r="B516" s="15"/>
      <c r="C516" s="15"/>
      <c r="D516" s="15"/>
      <c r="E516" s="15"/>
      <c r="F516" s="15"/>
      <c r="G516" s="15"/>
      <c r="H516" s="15"/>
      <c r="I516" s="15"/>
    </row>
    <row r="517" spans="1:9" s="2" customFormat="1" ht="201" customHeight="1" x14ac:dyDescent="0.25">
      <c r="A517" s="15"/>
      <c r="B517" s="15"/>
      <c r="C517" s="15"/>
      <c r="D517" s="15"/>
      <c r="E517" s="15"/>
      <c r="F517" s="15"/>
      <c r="G517" s="15"/>
      <c r="H517" s="15"/>
      <c r="I517" s="15"/>
    </row>
    <row r="518" spans="1:9" s="2" customFormat="1" ht="201" customHeight="1" x14ac:dyDescent="0.25">
      <c r="A518" s="15"/>
      <c r="B518" s="15"/>
      <c r="C518" s="15"/>
      <c r="D518" s="15"/>
      <c r="E518" s="15"/>
      <c r="F518" s="15"/>
      <c r="G518" s="15"/>
      <c r="H518" s="15"/>
      <c r="I518" s="15"/>
    </row>
    <row r="519" spans="1:9" s="2" customFormat="1" ht="201" customHeight="1" x14ac:dyDescent="0.25">
      <c r="A519" s="15"/>
      <c r="B519" s="15"/>
      <c r="C519" s="15"/>
      <c r="D519" s="15"/>
      <c r="E519" s="15"/>
      <c r="F519" s="15"/>
      <c r="G519" s="15"/>
      <c r="H519" s="15"/>
      <c r="I519" s="15"/>
    </row>
    <row r="520" spans="1:9" s="2" customFormat="1" ht="201" customHeight="1" x14ac:dyDescent="0.25">
      <c r="A520" s="15"/>
      <c r="B520" s="15"/>
      <c r="C520" s="15"/>
      <c r="D520" s="15"/>
      <c r="E520" s="15"/>
      <c r="F520" s="15"/>
      <c r="G520" s="15"/>
      <c r="H520" s="15"/>
      <c r="I520" s="15"/>
    </row>
    <row r="521" spans="1:9" s="2" customFormat="1" ht="201" customHeight="1" x14ac:dyDescent="0.25">
      <c r="A521" s="15"/>
      <c r="B521" s="15"/>
      <c r="C521" s="15"/>
      <c r="D521" s="15"/>
      <c r="E521" s="15"/>
      <c r="F521" s="15"/>
      <c r="G521" s="15"/>
      <c r="H521" s="15"/>
      <c r="I521" s="15"/>
    </row>
    <row r="522" spans="1:9" s="2" customFormat="1" ht="201" customHeight="1" x14ac:dyDescent="0.25">
      <c r="A522" s="15"/>
      <c r="B522" s="15"/>
      <c r="C522" s="15"/>
      <c r="D522" s="15"/>
      <c r="E522" s="15"/>
      <c r="F522" s="15"/>
      <c r="G522" s="15"/>
      <c r="H522" s="15"/>
      <c r="I522" s="15"/>
    </row>
    <row r="523" spans="1:9" s="2" customFormat="1" ht="201" customHeight="1" x14ac:dyDescent="0.25">
      <c r="A523" s="15"/>
      <c r="B523" s="15"/>
      <c r="C523" s="15"/>
      <c r="D523" s="15"/>
      <c r="E523" s="15"/>
      <c r="F523" s="15"/>
      <c r="G523" s="15"/>
      <c r="H523" s="15"/>
      <c r="I523" s="15"/>
    </row>
    <row r="524" spans="1:9" s="2" customFormat="1" ht="201" customHeight="1" x14ac:dyDescent="0.25">
      <c r="A524" s="15"/>
      <c r="B524" s="15"/>
      <c r="C524" s="15"/>
      <c r="D524" s="15"/>
      <c r="E524" s="15"/>
      <c r="F524" s="15"/>
      <c r="G524" s="15"/>
      <c r="H524" s="15"/>
      <c r="I524" s="15"/>
    </row>
    <row r="525" spans="1:9" s="2" customFormat="1" ht="201" customHeight="1" x14ac:dyDescent="0.25">
      <c r="A525" s="15"/>
      <c r="B525" s="15"/>
      <c r="C525" s="15"/>
      <c r="D525" s="15"/>
      <c r="E525" s="15"/>
      <c r="F525" s="15"/>
      <c r="G525" s="15"/>
      <c r="H525" s="15"/>
      <c r="I525" s="15"/>
    </row>
    <row r="526" spans="1:9" s="2" customFormat="1" ht="201" customHeight="1" x14ac:dyDescent="0.25">
      <c r="A526" s="15"/>
      <c r="B526" s="15"/>
      <c r="C526" s="15"/>
      <c r="D526" s="15"/>
      <c r="E526" s="15"/>
      <c r="F526" s="15"/>
      <c r="G526" s="15"/>
      <c r="H526" s="15"/>
      <c r="I526" s="15"/>
    </row>
    <row r="527" spans="1:9" s="2" customFormat="1" ht="201" customHeight="1" x14ac:dyDescent="0.25">
      <c r="A527" s="15"/>
      <c r="B527" s="15"/>
      <c r="C527" s="15"/>
      <c r="D527" s="15"/>
      <c r="E527" s="15"/>
      <c r="F527" s="15"/>
      <c r="G527" s="15"/>
      <c r="H527" s="15"/>
      <c r="I527" s="15"/>
    </row>
    <row r="528" spans="1:9" s="2" customFormat="1" ht="201" customHeight="1" x14ac:dyDescent="0.25">
      <c r="A528" s="15"/>
      <c r="B528" s="15"/>
      <c r="C528" s="15"/>
      <c r="D528" s="15"/>
      <c r="E528" s="15"/>
      <c r="F528" s="15"/>
      <c r="G528" s="15"/>
      <c r="H528" s="15"/>
      <c r="I528" s="15"/>
    </row>
    <row r="529" spans="1:9" s="2" customFormat="1" ht="201" customHeight="1" x14ac:dyDescent="0.25">
      <c r="A529" s="15"/>
      <c r="B529" s="15"/>
      <c r="C529" s="15"/>
      <c r="D529" s="15"/>
      <c r="E529" s="15"/>
      <c r="F529" s="15"/>
      <c r="G529" s="15"/>
      <c r="H529" s="15"/>
      <c r="I529" s="15"/>
    </row>
    <row r="530" spans="1:9" s="2" customFormat="1" ht="201" customHeight="1" x14ac:dyDescent="0.25">
      <c r="A530" s="15"/>
      <c r="B530" s="15"/>
      <c r="C530" s="15"/>
      <c r="D530" s="15"/>
      <c r="E530" s="15"/>
      <c r="F530" s="15"/>
      <c r="G530" s="15"/>
      <c r="H530" s="15"/>
      <c r="I530" s="15"/>
    </row>
    <row r="531" spans="1:9" s="2" customFormat="1" ht="201" customHeight="1" x14ac:dyDescent="0.25">
      <c r="A531" s="15"/>
      <c r="B531" s="15"/>
      <c r="C531" s="15"/>
      <c r="D531" s="15"/>
      <c r="E531" s="15"/>
      <c r="F531" s="15"/>
      <c r="G531" s="15"/>
      <c r="H531" s="15"/>
      <c r="I531" s="15"/>
    </row>
    <row r="532" spans="1:9" s="2" customFormat="1" ht="201" customHeight="1" x14ac:dyDescent="0.25">
      <c r="A532" s="15"/>
      <c r="B532" s="15"/>
      <c r="C532" s="15"/>
      <c r="D532" s="15"/>
      <c r="E532" s="15"/>
      <c r="F532" s="15"/>
      <c r="G532" s="15"/>
      <c r="H532" s="15"/>
      <c r="I532" s="15"/>
    </row>
    <row r="533" spans="1:9" s="2" customFormat="1" ht="201" customHeight="1" x14ac:dyDescent="0.25">
      <c r="A533" s="15"/>
      <c r="B533" s="15"/>
      <c r="C533" s="15"/>
      <c r="D533" s="15"/>
      <c r="E533" s="15"/>
      <c r="F533" s="15"/>
      <c r="G533" s="15"/>
      <c r="H533" s="15"/>
      <c r="I533" s="15"/>
    </row>
    <row r="534" spans="1:9" s="2" customFormat="1" ht="201" customHeight="1" x14ac:dyDescent="0.25">
      <c r="A534" s="15"/>
      <c r="B534" s="15"/>
      <c r="C534" s="15"/>
      <c r="D534" s="15"/>
      <c r="E534" s="15"/>
      <c r="F534" s="15"/>
      <c r="G534" s="15"/>
      <c r="H534" s="15"/>
      <c r="I534" s="15"/>
    </row>
    <row r="535" spans="1:9" s="2" customFormat="1" ht="201" customHeight="1" x14ac:dyDescent="0.25">
      <c r="A535" s="15"/>
      <c r="B535" s="15"/>
      <c r="C535" s="15"/>
      <c r="D535" s="15"/>
      <c r="E535" s="15"/>
      <c r="F535" s="15"/>
      <c r="G535" s="15"/>
      <c r="H535" s="15"/>
      <c r="I535" s="15"/>
    </row>
    <row r="536" spans="1:9" s="2" customFormat="1" ht="201" customHeight="1" x14ac:dyDescent="0.25">
      <c r="A536" s="15"/>
      <c r="B536" s="15"/>
      <c r="C536" s="15"/>
      <c r="D536" s="15"/>
      <c r="E536" s="15"/>
      <c r="F536" s="15"/>
      <c r="G536" s="15"/>
      <c r="H536" s="15"/>
      <c r="I536" s="15"/>
    </row>
    <row r="537" spans="1:9" s="2" customFormat="1" ht="201" customHeight="1" x14ac:dyDescent="0.25">
      <c r="A537" s="15"/>
      <c r="B537" s="15"/>
      <c r="C537" s="15"/>
      <c r="D537" s="15"/>
      <c r="E537" s="15"/>
      <c r="F537" s="15"/>
      <c r="G537" s="15"/>
      <c r="H537" s="15"/>
      <c r="I537" s="15"/>
    </row>
    <row r="538" spans="1:9" s="2" customFormat="1" ht="201" customHeight="1" x14ac:dyDescent="0.25">
      <c r="A538" s="15"/>
      <c r="B538" s="15"/>
      <c r="C538" s="15"/>
      <c r="D538" s="15"/>
      <c r="E538" s="15"/>
      <c r="F538" s="15"/>
      <c r="G538" s="15"/>
      <c r="H538" s="15"/>
      <c r="I538" s="15"/>
    </row>
    <row r="539" spans="1:9" s="2" customFormat="1" ht="201" customHeight="1" x14ac:dyDescent="0.25">
      <c r="A539" s="15"/>
      <c r="B539" s="15"/>
      <c r="C539" s="15"/>
      <c r="D539" s="15"/>
      <c r="E539" s="15"/>
      <c r="F539" s="15"/>
      <c r="G539" s="15"/>
      <c r="H539" s="15"/>
      <c r="I539" s="15"/>
    </row>
    <row r="540" spans="1:9" s="2" customFormat="1" ht="201" customHeight="1" x14ac:dyDescent="0.25">
      <c r="A540" s="15"/>
      <c r="B540" s="15"/>
      <c r="C540" s="15"/>
      <c r="D540" s="15"/>
      <c r="E540" s="15"/>
      <c r="F540" s="15"/>
      <c r="G540" s="15"/>
      <c r="H540" s="15"/>
      <c r="I540" s="15"/>
    </row>
    <row r="541" spans="1:9" s="2" customFormat="1" ht="201" customHeight="1" x14ac:dyDescent="0.25">
      <c r="A541" s="15"/>
      <c r="B541" s="15"/>
      <c r="C541" s="15"/>
      <c r="D541" s="15"/>
      <c r="E541" s="15"/>
      <c r="F541" s="15"/>
      <c r="G541" s="15"/>
      <c r="H541" s="15"/>
      <c r="I541" s="15"/>
    </row>
    <row r="542" spans="1:9" s="2" customFormat="1" ht="201" customHeight="1" x14ac:dyDescent="0.25">
      <c r="A542" s="15"/>
      <c r="B542" s="15"/>
      <c r="C542" s="15"/>
      <c r="D542" s="15"/>
      <c r="E542" s="15"/>
      <c r="F542" s="15"/>
      <c r="G542" s="15"/>
      <c r="H542" s="15"/>
      <c r="I542" s="15"/>
    </row>
    <row r="543" spans="1:9" s="2" customFormat="1" ht="201" customHeight="1" x14ac:dyDescent="0.25">
      <c r="A543" s="15"/>
      <c r="B543" s="15"/>
      <c r="C543" s="15"/>
      <c r="D543" s="15"/>
      <c r="E543" s="15"/>
      <c r="F543" s="15"/>
      <c r="G543" s="15"/>
      <c r="H543" s="15"/>
      <c r="I543" s="15"/>
    </row>
    <row r="544" spans="1:9" s="2" customFormat="1" ht="201" customHeight="1" x14ac:dyDescent="0.25">
      <c r="A544" s="15"/>
      <c r="B544" s="15"/>
      <c r="C544" s="15"/>
      <c r="D544" s="15"/>
      <c r="E544" s="15"/>
      <c r="F544" s="15"/>
      <c r="G544" s="15"/>
      <c r="H544" s="15"/>
      <c r="I544" s="15"/>
    </row>
    <row r="545" spans="1:9" s="2" customFormat="1" ht="201" customHeight="1" x14ac:dyDescent="0.25">
      <c r="A545" s="15"/>
      <c r="B545" s="15"/>
      <c r="C545" s="15"/>
      <c r="D545" s="15"/>
      <c r="E545" s="15"/>
      <c r="F545" s="15"/>
      <c r="G545" s="15"/>
      <c r="H545" s="15"/>
      <c r="I545" s="15"/>
    </row>
    <row r="546" spans="1:9" s="2" customFormat="1" ht="201" customHeight="1" x14ac:dyDescent="0.25">
      <c r="A546" s="15"/>
      <c r="B546" s="15"/>
      <c r="C546" s="15"/>
      <c r="D546" s="15"/>
      <c r="E546" s="15"/>
      <c r="F546" s="15"/>
      <c r="G546" s="15"/>
      <c r="H546" s="15"/>
      <c r="I546" s="15"/>
    </row>
    <row r="547" spans="1:9" s="2" customFormat="1" ht="201" customHeight="1" x14ac:dyDescent="0.25">
      <c r="A547" s="15"/>
      <c r="B547" s="15"/>
      <c r="C547" s="15"/>
      <c r="D547" s="15"/>
      <c r="E547" s="15"/>
      <c r="F547" s="15"/>
      <c r="G547" s="15"/>
      <c r="H547" s="15"/>
      <c r="I547" s="15"/>
    </row>
    <row r="548" spans="1:9" s="2" customFormat="1" ht="201" customHeight="1" x14ac:dyDescent="0.25">
      <c r="A548" s="15"/>
      <c r="B548" s="15"/>
      <c r="C548" s="15"/>
      <c r="D548" s="15"/>
      <c r="E548" s="15"/>
      <c r="F548" s="15"/>
      <c r="G548" s="15"/>
      <c r="H548" s="15"/>
      <c r="I548" s="15"/>
    </row>
    <row r="549" spans="1:9" s="2" customFormat="1" ht="201" customHeight="1" x14ac:dyDescent="0.25">
      <c r="A549" s="15"/>
      <c r="B549" s="15"/>
      <c r="C549" s="15"/>
      <c r="D549" s="15"/>
      <c r="E549" s="15"/>
      <c r="F549" s="15"/>
      <c r="G549" s="15"/>
      <c r="H549" s="15"/>
      <c r="I549" s="15"/>
    </row>
    <row r="550" spans="1:9" s="2" customFormat="1" ht="201" customHeight="1" x14ac:dyDescent="0.25">
      <c r="A550" s="15"/>
      <c r="B550" s="15"/>
      <c r="C550" s="15"/>
      <c r="D550" s="15"/>
      <c r="E550" s="15"/>
      <c r="F550" s="15"/>
      <c r="G550" s="15"/>
      <c r="H550" s="15"/>
      <c r="I550" s="15"/>
    </row>
    <row r="551" spans="1:9" s="2" customFormat="1" ht="201" customHeight="1" x14ac:dyDescent="0.25">
      <c r="A551" s="15"/>
      <c r="B551" s="15"/>
      <c r="C551" s="15"/>
      <c r="D551" s="15"/>
      <c r="E551" s="15"/>
      <c r="F551" s="15"/>
      <c r="G551" s="15"/>
      <c r="H551" s="15"/>
      <c r="I551" s="15"/>
    </row>
    <row r="552" spans="1:9" s="2" customFormat="1" ht="201" customHeight="1" x14ac:dyDescent="0.25">
      <c r="A552" s="15"/>
      <c r="B552" s="15"/>
      <c r="C552" s="15"/>
      <c r="D552" s="15"/>
      <c r="E552" s="15"/>
      <c r="F552" s="15"/>
      <c r="G552" s="15"/>
      <c r="H552" s="15"/>
      <c r="I552" s="15"/>
    </row>
    <row r="553" spans="1:9" s="2" customFormat="1" ht="201" customHeight="1" x14ac:dyDescent="0.25">
      <c r="A553" s="15"/>
      <c r="B553" s="15"/>
      <c r="C553" s="15"/>
      <c r="D553" s="15"/>
      <c r="E553" s="15"/>
      <c r="F553" s="15"/>
      <c r="G553" s="15"/>
      <c r="H553" s="15"/>
      <c r="I553" s="15"/>
    </row>
    <row r="554" spans="1:9" s="2" customFormat="1" ht="201" customHeight="1" x14ac:dyDescent="0.25">
      <c r="A554" s="15"/>
      <c r="B554" s="15"/>
      <c r="C554" s="15"/>
      <c r="D554" s="15"/>
      <c r="E554" s="15"/>
      <c r="F554" s="15"/>
      <c r="G554" s="15"/>
      <c r="H554" s="15"/>
      <c r="I554" s="15"/>
    </row>
    <row r="555" spans="1:9" s="2" customFormat="1" ht="201" customHeight="1" x14ac:dyDescent="0.25">
      <c r="A555" s="15"/>
      <c r="B555" s="15"/>
      <c r="C555" s="15"/>
      <c r="D555" s="15"/>
      <c r="E555" s="15"/>
      <c r="F555" s="15"/>
      <c r="G555" s="15"/>
      <c r="H555" s="15"/>
      <c r="I555" s="15"/>
    </row>
    <row r="556" spans="1:9" s="2" customFormat="1" ht="201" customHeight="1" x14ac:dyDescent="0.25">
      <c r="A556" s="15"/>
      <c r="B556" s="15"/>
      <c r="C556" s="15"/>
      <c r="D556" s="15"/>
      <c r="E556" s="15"/>
      <c r="F556" s="15"/>
      <c r="G556" s="15"/>
      <c r="H556" s="15"/>
      <c r="I556" s="15"/>
    </row>
    <row r="557" spans="1:9" s="2" customFormat="1" ht="201" customHeight="1" x14ac:dyDescent="0.25">
      <c r="A557" s="15"/>
      <c r="B557" s="15"/>
      <c r="C557" s="15"/>
      <c r="D557" s="15"/>
      <c r="E557" s="15"/>
      <c r="F557" s="15"/>
      <c r="G557" s="15"/>
      <c r="H557" s="15"/>
      <c r="I557" s="15"/>
    </row>
    <row r="558" spans="1:9" s="2" customFormat="1" ht="201" customHeight="1" x14ac:dyDescent="0.25">
      <c r="A558" s="15"/>
      <c r="B558" s="15"/>
      <c r="C558" s="15"/>
      <c r="D558" s="15"/>
      <c r="E558" s="15"/>
      <c r="F558" s="15"/>
      <c r="G558" s="15"/>
      <c r="H558" s="15"/>
      <c r="I558" s="15"/>
    </row>
    <row r="559" spans="1:9" s="2" customFormat="1" ht="201" customHeight="1" x14ac:dyDescent="0.25">
      <c r="A559" s="15"/>
      <c r="B559" s="15"/>
      <c r="C559" s="15"/>
      <c r="D559" s="15"/>
      <c r="E559" s="15"/>
      <c r="F559" s="15"/>
      <c r="G559" s="15"/>
      <c r="H559" s="15"/>
      <c r="I559" s="15"/>
    </row>
    <row r="560" spans="1:9" s="2" customFormat="1" ht="201" customHeight="1" x14ac:dyDescent="0.25">
      <c r="A560" s="15"/>
      <c r="B560" s="15"/>
      <c r="C560" s="15"/>
      <c r="D560" s="15"/>
      <c r="E560" s="15"/>
      <c r="F560" s="15"/>
      <c r="G560" s="15"/>
      <c r="H560" s="15"/>
      <c r="I560" s="15"/>
    </row>
    <row r="561" spans="1:9" s="2" customFormat="1" ht="201" customHeight="1" x14ac:dyDescent="0.25">
      <c r="A561" s="15"/>
      <c r="B561" s="15"/>
      <c r="C561" s="15"/>
      <c r="D561" s="15"/>
      <c r="E561" s="15"/>
      <c r="F561" s="15"/>
      <c r="G561" s="15"/>
      <c r="H561" s="15"/>
      <c r="I561" s="15"/>
    </row>
    <row r="562" spans="1:9" s="2" customFormat="1" ht="201" customHeight="1" x14ac:dyDescent="0.25">
      <c r="A562" s="15"/>
      <c r="B562" s="15"/>
      <c r="C562" s="15"/>
      <c r="D562" s="15"/>
      <c r="E562" s="15"/>
      <c r="F562" s="15"/>
      <c r="G562" s="15"/>
      <c r="H562" s="15"/>
      <c r="I562" s="15"/>
    </row>
    <row r="563" spans="1:9" s="2" customFormat="1" ht="201" customHeight="1" x14ac:dyDescent="0.25">
      <c r="A563" s="15"/>
      <c r="B563" s="15"/>
      <c r="C563" s="15"/>
      <c r="D563" s="15"/>
      <c r="E563" s="15"/>
      <c r="F563" s="15"/>
      <c r="G563" s="15"/>
      <c r="H563" s="15"/>
      <c r="I563" s="15"/>
    </row>
    <row r="564" spans="1:9" s="2" customFormat="1" ht="201" customHeight="1" x14ac:dyDescent="0.25">
      <c r="A564" s="15"/>
      <c r="B564" s="15"/>
      <c r="C564" s="15"/>
      <c r="D564" s="15"/>
      <c r="E564" s="15"/>
      <c r="F564" s="15"/>
      <c r="G564" s="15"/>
      <c r="H564" s="15"/>
      <c r="I564" s="15"/>
    </row>
    <row r="565" spans="1:9" s="2" customFormat="1" ht="201" customHeight="1" x14ac:dyDescent="0.25">
      <c r="A565" s="15"/>
      <c r="B565" s="15"/>
      <c r="C565" s="15"/>
      <c r="D565" s="15"/>
      <c r="E565" s="15"/>
      <c r="F565" s="15"/>
      <c r="G565" s="15"/>
      <c r="H565" s="15"/>
      <c r="I565" s="15"/>
    </row>
    <row r="566" spans="1:9" s="2" customFormat="1" ht="201" customHeight="1" x14ac:dyDescent="0.25">
      <c r="A566" s="15"/>
      <c r="B566" s="15"/>
      <c r="C566" s="15"/>
      <c r="D566" s="15"/>
      <c r="E566" s="15"/>
      <c r="F566" s="15"/>
      <c r="G566" s="15"/>
      <c r="H566" s="15"/>
      <c r="I566" s="15"/>
    </row>
    <row r="567" spans="1:9" s="2" customFormat="1" ht="201" customHeight="1" x14ac:dyDescent="0.25">
      <c r="A567" s="15"/>
      <c r="B567" s="15"/>
      <c r="C567" s="15"/>
      <c r="D567" s="15"/>
      <c r="E567" s="15"/>
      <c r="F567" s="15"/>
      <c r="G567" s="15"/>
      <c r="H567" s="15"/>
      <c r="I567" s="15"/>
    </row>
    <row r="568" spans="1:9" s="2" customFormat="1" ht="201" customHeight="1" x14ac:dyDescent="0.25">
      <c r="A568" s="15"/>
      <c r="B568" s="15"/>
      <c r="C568" s="15"/>
      <c r="D568" s="15"/>
      <c r="E568" s="15"/>
      <c r="F568" s="15"/>
      <c r="G568" s="15"/>
      <c r="H568" s="15"/>
      <c r="I568" s="15"/>
    </row>
    <row r="569" spans="1:9" s="2" customFormat="1" ht="201" customHeight="1" x14ac:dyDescent="0.25">
      <c r="A569" s="15"/>
      <c r="B569" s="15"/>
      <c r="C569" s="15"/>
      <c r="D569" s="15"/>
      <c r="E569" s="15"/>
      <c r="F569" s="15"/>
      <c r="G569" s="15"/>
      <c r="H569" s="15"/>
      <c r="I569" s="15"/>
    </row>
    <row r="570" spans="1:9" s="2" customFormat="1" ht="201" customHeight="1" x14ac:dyDescent="0.25">
      <c r="A570" s="15"/>
      <c r="B570" s="15"/>
      <c r="C570" s="15"/>
      <c r="D570" s="15"/>
      <c r="E570" s="15"/>
      <c r="F570" s="15"/>
      <c r="G570" s="15"/>
      <c r="H570" s="15"/>
      <c r="I570" s="15"/>
    </row>
    <row r="571" spans="1:9" s="2" customFormat="1" ht="201" customHeight="1" x14ac:dyDescent="0.25">
      <c r="A571" s="15"/>
      <c r="B571" s="15"/>
      <c r="C571" s="15"/>
      <c r="D571" s="15"/>
      <c r="E571" s="15"/>
      <c r="F571" s="15"/>
      <c r="G571" s="15"/>
      <c r="H571" s="15"/>
      <c r="I571" s="15"/>
    </row>
    <row r="572" spans="1:9" s="2" customFormat="1" ht="201" customHeight="1" x14ac:dyDescent="0.25">
      <c r="A572" s="15"/>
      <c r="B572" s="15"/>
      <c r="C572" s="15"/>
      <c r="D572" s="15"/>
      <c r="E572" s="15"/>
      <c r="F572" s="15"/>
      <c r="G572" s="15"/>
      <c r="H572" s="15"/>
      <c r="I572" s="15"/>
    </row>
    <row r="573" spans="1:9" s="2" customFormat="1" ht="201" customHeight="1" x14ac:dyDescent="0.25">
      <c r="A573" s="15"/>
      <c r="B573" s="15"/>
      <c r="C573" s="15"/>
      <c r="D573" s="15"/>
      <c r="E573" s="15"/>
      <c r="F573" s="15"/>
      <c r="G573" s="15"/>
      <c r="H573" s="15"/>
      <c r="I573" s="15"/>
    </row>
    <row r="574" spans="1:9" s="2" customFormat="1" ht="201" customHeight="1" x14ac:dyDescent="0.25">
      <c r="A574" s="15"/>
      <c r="B574" s="15"/>
      <c r="C574" s="15"/>
      <c r="D574" s="15"/>
      <c r="E574" s="15"/>
      <c r="F574" s="15"/>
      <c r="G574" s="15"/>
      <c r="H574" s="15"/>
      <c r="I574" s="15"/>
    </row>
    <row r="575" spans="1:9" s="2" customFormat="1" ht="201" customHeight="1" x14ac:dyDescent="0.25">
      <c r="A575" s="15"/>
      <c r="B575" s="15"/>
      <c r="C575" s="15"/>
      <c r="D575" s="15"/>
      <c r="E575" s="15"/>
      <c r="F575" s="15"/>
      <c r="G575" s="15"/>
      <c r="H575" s="15"/>
      <c r="I575" s="15"/>
    </row>
    <row r="576" spans="1:9" s="2" customFormat="1" ht="201" customHeight="1" x14ac:dyDescent="0.25">
      <c r="A576" s="15"/>
      <c r="B576" s="15"/>
      <c r="C576" s="15"/>
      <c r="D576" s="15"/>
      <c r="E576" s="15"/>
      <c r="F576" s="15"/>
      <c r="G576" s="15"/>
      <c r="H576" s="15"/>
      <c r="I576" s="15"/>
    </row>
    <row r="577" spans="1:9" s="2" customFormat="1" ht="201" customHeight="1" x14ac:dyDescent="0.25">
      <c r="A577" s="15"/>
      <c r="B577" s="15"/>
      <c r="C577" s="15"/>
      <c r="D577" s="15"/>
      <c r="E577" s="15"/>
      <c r="F577" s="15"/>
      <c r="G577" s="15"/>
      <c r="H577" s="15"/>
      <c r="I577" s="15"/>
    </row>
    <row r="578" spans="1:9" s="2" customFormat="1" ht="201" customHeight="1" x14ac:dyDescent="0.25">
      <c r="A578" s="15"/>
      <c r="B578" s="15"/>
      <c r="C578" s="15"/>
      <c r="D578" s="15"/>
      <c r="E578" s="15"/>
      <c r="F578" s="15"/>
      <c r="G578" s="15"/>
      <c r="H578" s="15"/>
      <c r="I578" s="15"/>
    </row>
    <row r="579" spans="1:9" s="2" customFormat="1" ht="201" customHeight="1" x14ac:dyDescent="0.25">
      <c r="A579" s="15"/>
      <c r="B579" s="15"/>
      <c r="C579" s="15"/>
      <c r="D579" s="15"/>
      <c r="E579" s="15"/>
      <c r="F579" s="15"/>
      <c r="G579" s="15"/>
      <c r="H579" s="15"/>
      <c r="I579" s="15"/>
    </row>
    <row r="580" spans="1:9" s="2" customFormat="1" ht="201" customHeight="1" x14ac:dyDescent="0.25">
      <c r="A580" s="15"/>
      <c r="B580" s="15"/>
      <c r="C580" s="15"/>
      <c r="D580" s="15"/>
      <c r="E580" s="15"/>
      <c r="F580" s="15"/>
      <c r="G580" s="15"/>
      <c r="H580" s="15"/>
      <c r="I580" s="15"/>
    </row>
    <row r="581" spans="1:9" s="2" customFormat="1" ht="201" customHeight="1" x14ac:dyDescent="0.25">
      <c r="A581" s="15"/>
      <c r="B581" s="15"/>
      <c r="C581" s="15"/>
      <c r="D581" s="15"/>
      <c r="E581" s="15"/>
      <c r="F581" s="15"/>
      <c r="G581" s="15"/>
      <c r="H581" s="15"/>
      <c r="I581" s="15"/>
    </row>
    <row r="582" spans="1:9" s="2" customFormat="1" ht="201" customHeight="1" x14ac:dyDescent="0.25">
      <c r="A582" s="15"/>
      <c r="B582" s="15"/>
      <c r="C582" s="15"/>
      <c r="D582" s="15"/>
      <c r="E582" s="15"/>
      <c r="F582" s="15"/>
      <c r="G582" s="15"/>
      <c r="H582" s="15"/>
      <c r="I582" s="15"/>
    </row>
    <row r="583" spans="1:9" s="2" customFormat="1" ht="201" customHeight="1" x14ac:dyDescent="0.25">
      <c r="A583" s="15"/>
      <c r="B583" s="15"/>
      <c r="C583" s="15"/>
      <c r="D583" s="15"/>
      <c r="E583" s="15"/>
      <c r="F583" s="15"/>
      <c r="G583" s="15"/>
      <c r="H583" s="15"/>
      <c r="I583" s="15"/>
    </row>
    <row r="584" spans="1:9" s="2" customFormat="1" ht="201" customHeight="1" x14ac:dyDescent="0.25">
      <c r="A584" s="15"/>
      <c r="B584" s="15"/>
      <c r="C584" s="15"/>
      <c r="D584" s="15"/>
      <c r="E584" s="15"/>
      <c r="F584" s="15"/>
      <c r="G584" s="15"/>
      <c r="H584" s="15"/>
      <c r="I584" s="15"/>
    </row>
    <row r="585" spans="1:9" s="2" customFormat="1" ht="201" customHeight="1" x14ac:dyDescent="0.25">
      <c r="A585" s="15"/>
      <c r="B585" s="15"/>
      <c r="C585" s="15"/>
      <c r="D585" s="15"/>
      <c r="E585" s="15"/>
      <c r="F585" s="15"/>
      <c r="G585" s="15"/>
      <c r="H585" s="15"/>
      <c r="I585" s="15"/>
    </row>
    <row r="586" spans="1:9" s="2" customFormat="1" ht="201" customHeight="1" x14ac:dyDescent="0.25">
      <c r="A586" s="15"/>
      <c r="B586" s="15"/>
      <c r="C586" s="15"/>
      <c r="D586" s="15"/>
      <c r="E586" s="15"/>
      <c r="F586" s="15"/>
      <c r="G586" s="15"/>
      <c r="H586" s="15"/>
      <c r="I586" s="15"/>
    </row>
    <row r="587" spans="1:9" s="2" customFormat="1" ht="201" customHeight="1" x14ac:dyDescent="0.25">
      <c r="A587" s="15"/>
      <c r="B587" s="15"/>
      <c r="C587" s="15"/>
      <c r="D587" s="15"/>
      <c r="E587" s="15"/>
      <c r="F587" s="15"/>
      <c r="G587" s="15"/>
      <c r="H587" s="15"/>
      <c r="I587" s="15"/>
    </row>
    <row r="588" spans="1:9" s="2" customFormat="1" ht="201" customHeight="1" x14ac:dyDescent="0.25">
      <c r="A588" s="15"/>
      <c r="B588" s="15"/>
      <c r="C588" s="15"/>
      <c r="D588" s="15"/>
      <c r="E588" s="15"/>
      <c r="F588" s="15"/>
      <c r="G588" s="15"/>
      <c r="H588" s="15"/>
      <c r="I588" s="15"/>
    </row>
    <row r="589" spans="1:9" s="2" customFormat="1" ht="201" customHeight="1" x14ac:dyDescent="0.25">
      <c r="A589" s="15"/>
      <c r="B589" s="15"/>
      <c r="C589" s="15"/>
      <c r="D589" s="15"/>
      <c r="E589" s="15"/>
      <c r="F589" s="15"/>
      <c r="G589" s="15"/>
      <c r="H589" s="15"/>
      <c r="I589" s="15"/>
    </row>
    <row r="590" spans="1:9" s="2" customFormat="1" ht="201" customHeight="1" x14ac:dyDescent="0.25">
      <c r="A590" s="15"/>
      <c r="B590" s="15"/>
      <c r="C590" s="15"/>
      <c r="D590" s="15"/>
      <c r="E590" s="15"/>
      <c r="F590" s="15"/>
      <c r="G590" s="15"/>
      <c r="H590" s="15"/>
      <c r="I590" s="15"/>
    </row>
    <row r="591" spans="1:9" s="2" customFormat="1" ht="201" customHeight="1" x14ac:dyDescent="0.25">
      <c r="A591" s="15"/>
      <c r="B591" s="15"/>
      <c r="C591" s="15"/>
      <c r="D591" s="15"/>
      <c r="E591" s="15"/>
      <c r="F591" s="15"/>
      <c r="G591" s="15"/>
      <c r="H591" s="15"/>
      <c r="I591" s="15"/>
    </row>
    <row r="592" spans="1:9" s="2" customFormat="1" ht="201" customHeight="1" x14ac:dyDescent="0.25">
      <c r="A592" s="15"/>
      <c r="B592" s="15"/>
      <c r="C592" s="15"/>
      <c r="D592" s="15"/>
      <c r="E592" s="15"/>
      <c r="F592" s="15"/>
      <c r="G592" s="15"/>
      <c r="H592" s="15"/>
      <c r="I592" s="15"/>
    </row>
    <row r="593" spans="1:9" s="2" customFormat="1" ht="201" customHeight="1" x14ac:dyDescent="0.25">
      <c r="A593" s="15"/>
      <c r="B593" s="15"/>
      <c r="C593" s="15"/>
      <c r="D593" s="15"/>
      <c r="E593" s="15"/>
      <c r="F593" s="15"/>
      <c r="G593" s="15"/>
      <c r="H593" s="15"/>
      <c r="I593" s="15"/>
    </row>
    <row r="594" spans="1:9" s="2" customFormat="1" ht="201" customHeight="1" x14ac:dyDescent="0.25">
      <c r="A594" s="15"/>
      <c r="B594" s="15"/>
      <c r="C594" s="15"/>
      <c r="D594" s="15"/>
      <c r="E594" s="15"/>
      <c r="F594" s="15"/>
      <c r="G594" s="15"/>
      <c r="H594" s="15"/>
      <c r="I594" s="15"/>
    </row>
    <row r="595" spans="1:9" s="2" customFormat="1" ht="201" customHeight="1" x14ac:dyDescent="0.25">
      <c r="A595" s="15"/>
      <c r="B595" s="15"/>
      <c r="C595" s="15"/>
      <c r="D595" s="15"/>
      <c r="E595" s="15"/>
      <c r="F595" s="15"/>
      <c r="G595" s="15"/>
      <c r="H595" s="15"/>
      <c r="I595" s="15"/>
    </row>
    <row r="596" spans="1:9" s="2" customFormat="1" ht="201" customHeight="1" x14ac:dyDescent="0.25">
      <c r="A596" s="15"/>
      <c r="B596" s="15"/>
      <c r="C596" s="15"/>
      <c r="D596" s="15"/>
      <c r="E596" s="15"/>
      <c r="F596" s="15"/>
      <c r="G596" s="15"/>
      <c r="H596" s="15"/>
      <c r="I596" s="15"/>
    </row>
    <row r="597" spans="1:9" s="2" customFormat="1" ht="201" customHeight="1" x14ac:dyDescent="0.25">
      <c r="A597" s="15"/>
      <c r="B597" s="15"/>
      <c r="C597" s="15"/>
      <c r="D597" s="15"/>
      <c r="E597" s="15"/>
      <c r="F597" s="15"/>
      <c r="G597" s="15"/>
      <c r="H597" s="15"/>
      <c r="I597" s="15"/>
    </row>
    <row r="598" spans="1:9" s="2" customFormat="1" ht="201" customHeight="1" x14ac:dyDescent="0.25">
      <c r="A598" s="15"/>
      <c r="B598" s="15"/>
      <c r="C598" s="15"/>
      <c r="D598" s="15"/>
      <c r="E598" s="15"/>
      <c r="F598" s="15"/>
      <c r="G598" s="15"/>
      <c r="H598" s="15"/>
      <c r="I598" s="15"/>
    </row>
    <row r="599" spans="1:9" s="2" customFormat="1" ht="201" customHeight="1" x14ac:dyDescent="0.25">
      <c r="A599" s="15"/>
      <c r="B599" s="15"/>
      <c r="C599" s="15"/>
      <c r="D599" s="15"/>
      <c r="E599" s="15"/>
      <c r="F599" s="15"/>
      <c r="G599" s="15"/>
      <c r="H599" s="15"/>
      <c r="I599" s="15"/>
    </row>
    <row r="600" spans="1:9" s="2" customFormat="1" ht="201" customHeight="1" x14ac:dyDescent="0.25">
      <c r="A600" s="15"/>
      <c r="B600" s="15"/>
      <c r="C600" s="15"/>
      <c r="D600" s="15"/>
      <c r="E600" s="15"/>
      <c r="F600" s="15"/>
      <c r="G600" s="15"/>
      <c r="H600" s="15"/>
      <c r="I600" s="15"/>
    </row>
    <row r="601" spans="1:9" s="2" customFormat="1" ht="201" customHeight="1" x14ac:dyDescent="0.25">
      <c r="A601" s="15"/>
      <c r="B601" s="15"/>
      <c r="C601" s="15"/>
      <c r="D601" s="15"/>
      <c r="E601" s="15"/>
      <c r="F601" s="15"/>
      <c r="G601" s="15"/>
      <c r="H601" s="15"/>
      <c r="I601" s="15"/>
    </row>
    <row r="602" spans="1:9" s="2" customFormat="1" ht="201" customHeight="1" x14ac:dyDescent="0.25">
      <c r="A602" s="15"/>
      <c r="B602" s="15"/>
      <c r="C602" s="15"/>
      <c r="D602" s="15"/>
      <c r="E602" s="15"/>
      <c r="F602" s="15"/>
      <c r="G602" s="15"/>
      <c r="H602" s="15"/>
      <c r="I602" s="15"/>
    </row>
    <row r="603" spans="1:9" s="2" customFormat="1" ht="201" customHeight="1" x14ac:dyDescent="0.25">
      <c r="A603" s="15"/>
      <c r="B603" s="15"/>
      <c r="C603" s="15"/>
      <c r="D603" s="15"/>
      <c r="E603" s="15"/>
      <c r="F603" s="15"/>
      <c r="G603" s="15"/>
      <c r="H603" s="15"/>
      <c r="I603" s="15"/>
    </row>
    <row r="604" spans="1:9" s="2" customFormat="1" ht="201" customHeight="1" x14ac:dyDescent="0.25">
      <c r="A604" s="15"/>
      <c r="B604" s="15"/>
      <c r="C604" s="15"/>
      <c r="D604" s="15"/>
      <c r="E604" s="15"/>
      <c r="F604" s="15"/>
      <c r="G604" s="15"/>
      <c r="H604" s="15"/>
      <c r="I604" s="15"/>
    </row>
    <row r="605" spans="1:9" s="2" customFormat="1" ht="201" customHeight="1" x14ac:dyDescent="0.25">
      <c r="A605" s="15"/>
      <c r="B605" s="15"/>
      <c r="C605" s="15"/>
      <c r="D605" s="15"/>
      <c r="E605" s="15"/>
      <c r="F605" s="15"/>
      <c r="G605" s="15"/>
      <c r="H605" s="15"/>
      <c r="I605" s="15"/>
    </row>
    <row r="606" spans="1:9" s="2" customFormat="1" ht="201" customHeight="1" x14ac:dyDescent="0.25">
      <c r="A606" s="15"/>
      <c r="B606" s="15"/>
      <c r="C606" s="15"/>
      <c r="D606" s="15"/>
      <c r="E606" s="15"/>
      <c r="F606" s="15"/>
      <c r="G606" s="15"/>
      <c r="H606" s="15"/>
      <c r="I606" s="15"/>
    </row>
    <row r="607" spans="1:9" s="2" customFormat="1" ht="201" customHeight="1" x14ac:dyDescent="0.25">
      <c r="A607" s="15"/>
      <c r="B607" s="15"/>
      <c r="C607" s="15"/>
      <c r="D607" s="15"/>
      <c r="E607" s="15"/>
      <c r="F607" s="15"/>
      <c r="G607" s="15"/>
      <c r="H607" s="15"/>
      <c r="I607" s="15"/>
    </row>
    <row r="608" spans="1:9" s="2" customFormat="1" ht="201" customHeight="1" x14ac:dyDescent="0.25">
      <c r="A608" s="15"/>
      <c r="B608" s="15"/>
      <c r="C608" s="15"/>
      <c r="D608" s="15"/>
      <c r="E608" s="15"/>
      <c r="F608" s="15"/>
      <c r="G608" s="15"/>
      <c r="H608" s="15"/>
      <c r="I608" s="15"/>
    </row>
    <row r="609" spans="1:9" s="2" customFormat="1" ht="201" customHeight="1" x14ac:dyDescent="0.25">
      <c r="A609" s="15"/>
      <c r="B609" s="15"/>
      <c r="C609" s="15"/>
      <c r="D609" s="15"/>
      <c r="E609" s="15"/>
      <c r="F609" s="15"/>
      <c r="G609" s="15"/>
      <c r="H609" s="15"/>
      <c r="I609" s="15"/>
    </row>
    <row r="610" spans="1:9" s="2" customFormat="1" ht="201" customHeight="1" x14ac:dyDescent="0.25">
      <c r="A610" s="15"/>
      <c r="B610" s="15"/>
      <c r="C610" s="15"/>
      <c r="D610" s="15"/>
      <c r="E610" s="15"/>
      <c r="F610" s="15"/>
      <c r="G610" s="15"/>
      <c r="H610" s="15"/>
      <c r="I610" s="15"/>
    </row>
    <row r="611" spans="1:9" s="2" customFormat="1" ht="201" customHeight="1" x14ac:dyDescent="0.25">
      <c r="A611" s="15"/>
      <c r="B611" s="15"/>
      <c r="C611" s="15"/>
      <c r="D611" s="15"/>
      <c r="E611" s="15"/>
      <c r="F611" s="15"/>
      <c r="G611" s="15"/>
      <c r="H611" s="15"/>
      <c r="I611" s="15"/>
    </row>
    <row r="612" spans="1:9" s="2" customFormat="1" ht="201" customHeight="1" x14ac:dyDescent="0.25">
      <c r="A612" s="15"/>
      <c r="B612" s="15"/>
      <c r="C612" s="15"/>
      <c r="D612" s="15"/>
      <c r="E612" s="15"/>
      <c r="F612" s="15"/>
      <c r="G612" s="15"/>
      <c r="H612" s="15"/>
      <c r="I612" s="15"/>
    </row>
    <row r="613" spans="1:9" s="2" customFormat="1" ht="201" customHeight="1" x14ac:dyDescent="0.25">
      <c r="A613" s="15"/>
      <c r="B613" s="15"/>
      <c r="C613" s="15"/>
      <c r="D613" s="15"/>
      <c r="E613" s="15"/>
      <c r="F613" s="15"/>
      <c r="G613" s="15"/>
      <c r="H613" s="15"/>
      <c r="I613" s="15"/>
    </row>
    <row r="614" spans="1:9" s="2" customFormat="1" ht="201" customHeight="1" x14ac:dyDescent="0.25">
      <c r="A614" s="15"/>
      <c r="B614" s="15"/>
      <c r="C614" s="15"/>
      <c r="D614" s="15"/>
      <c r="E614" s="15"/>
      <c r="F614" s="15"/>
      <c r="G614" s="15"/>
      <c r="H614" s="15"/>
      <c r="I614" s="15"/>
    </row>
    <row r="615" spans="1:9" s="2" customFormat="1" ht="201" customHeight="1" x14ac:dyDescent="0.25">
      <c r="A615" s="15"/>
      <c r="B615" s="15"/>
      <c r="C615" s="15"/>
      <c r="D615" s="15"/>
      <c r="E615" s="15"/>
      <c r="F615" s="15"/>
      <c r="G615" s="15"/>
      <c r="H615" s="15"/>
      <c r="I615" s="15"/>
    </row>
    <row r="616" spans="1:9" s="2" customFormat="1" ht="201" customHeight="1" x14ac:dyDescent="0.25">
      <c r="A616" s="15"/>
      <c r="B616" s="15"/>
      <c r="C616" s="15"/>
      <c r="D616" s="15"/>
      <c r="E616" s="15"/>
      <c r="F616" s="15"/>
      <c r="G616" s="15"/>
      <c r="H616" s="15"/>
      <c r="I616" s="15"/>
    </row>
    <row r="617" spans="1:9" s="2" customFormat="1" ht="201" customHeight="1" x14ac:dyDescent="0.25">
      <c r="A617" s="15"/>
      <c r="B617" s="15"/>
      <c r="C617" s="15"/>
      <c r="D617" s="15"/>
      <c r="E617" s="15"/>
      <c r="F617" s="15"/>
      <c r="G617" s="15"/>
      <c r="H617" s="15"/>
      <c r="I617" s="15"/>
    </row>
    <row r="618" spans="1:9" s="2" customFormat="1" ht="201" customHeight="1" x14ac:dyDescent="0.25">
      <c r="A618" s="15"/>
      <c r="B618" s="15"/>
      <c r="C618" s="15"/>
      <c r="D618" s="15"/>
      <c r="E618" s="15"/>
      <c r="F618" s="15"/>
      <c r="G618" s="15"/>
      <c r="H618" s="15"/>
      <c r="I618" s="15"/>
    </row>
    <row r="619" spans="1:9" s="2" customFormat="1" ht="201" customHeight="1" x14ac:dyDescent="0.25">
      <c r="A619" s="15"/>
      <c r="B619" s="15"/>
      <c r="C619" s="15"/>
      <c r="D619" s="15"/>
      <c r="E619" s="15"/>
      <c r="F619" s="15"/>
      <c r="G619" s="15"/>
      <c r="H619" s="15"/>
      <c r="I619" s="15"/>
    </row>
    <row r="620" spans="1:9" s="2" customFormat="1" ht="201" customHeight="1" x14ac:dyDescent="0.25">
      <c r="A620" s="15"/>
      <c r="B620" s="15"/>
      <c r="C620" s="15"/>
      <c r="D620" s="15"/>
      <c r="E620" s="15"/>
      <c r="F620" s="15"/>
      <c r="G620" s="15"/>
      <c r="H620" s="15"/>
      <c r="I620" s="15"/>
    </row>
    <row r="621" spans="1:9" s="2" customFormat="1" ht="201" customHeight="1" x14ac:dyDescent="0.25">
      <c r="A621" s="15"/>
      <c r="B621" s="15"/>
      <c r="C621" s="15"/>
      <c r="D621" s="15"/>
      <c r="E621" s="15"/>
      <c r="F621" s="15"/>
      <c r="G621" s="15"/>
      <c r="H621" s="15"/>
      <c r="I621" s="15"/>
    </row>
    <row r="622" spans="1:9" s="2" customFormat="1" ht="201" customHeight="1" x14ac:dyDescent="0.25">
      <c r="A622" s="15"/>
      <c r="B622" s="15"/>
      <c r="C622" s="15"/>
      <c r="D622" s="15"/>
      <c r="E622" s="15"/>
      <c r="F622" s="15"/>
      <c r="G622" s="15"/>
      <c r="H622" s="15"/>
      <c r="I622" s="15"/>
    </row>
    <row r="623" spans="1:9" s="2" customFormat="1" ht="201" customHeight="1" x14ac:dyDescent="0.25">
      <c r="A623" s="15"/>
      <c r="B623" s="15"/>
      <c r="C623" s="15"/>
      <c r="D623" s="15"/>
      <c r="E623" s="15"/>
      <c r="F623" s="15"/>
      <c r="G623" s="15"/>
      <c r="H623" s="15"/>
      <c r="I623" s="15"/>
    </row>
    <row r="624" spans="1:9" s="2" customFormat="1" ht="201" customHeight="1" x14ac:dyDescent="0.25">
      <c r="A624" s="15"/>
      <c r="B624" s="15"/>
      <c r="C624" s="15"/>
      <c r="D624" s="15"/>
      <c r="E624" s="15"/>
      <c r="F624" s="15"/>
      <c r="G624" s="15"/>
      <c r="H624" s="15"/>
      <c r="I624" s="15"/>
    </row>
    <row r="625" spans="1:9" s="2" customFormat="1" ht="201" customHeight="1" x14ac:dyDescent="0.25">
      <c r="A625" s="15"/>
      <c r="B625" s="15"/>
      <c r="C625" s="15"/>
      <c r="D625" s="15"/>
      <c r="E625" s="15"/>
      <c r="F625" s="15"/>
      <c r="G625" s="15"/>
      <c r="H625" s="15"/>
      <c r="I625" s="15"/>
    </row>
    <row r="626" spans="1:9" s="2" customFormat="1" ht="201" customHeight="1" x14ac:dyDescent="0.25">
      <c r="A626" s="15"/>
      <c r="B626" s="15"/>
      <c r="C626" s="15"/>
      <c r="D626" s="15"/>
      <c r="E626" s="15"/>
      <c r="F626" s="15"/>
      <c r="G626" s="15"/>
      <c r="H626" s="15"/>
      <c r="I626" s="15"/>
    </row>
    <row r="627" spans="1:9" s="2" customFormat="1" ht="201" customHeight="1" x14ac:dyDescent="0.25">
      <c r="A627" s="15"/>
      <c r="B627" s="15"/>
      <c r="C627" s="15"/>
      <c r="D627" s="15"/>
      <c r="E627" s="15"/>
      <c r="F627" s="15"/>
      <c r="G627" s="15"/>
      <c r="H627" s="15"/>
      <c r="I627" s="15"/>
    </row>
    <row r="628" spans="1:9" s="2" customFormat="1" ht="201" customHeight="1" x14ac:dyDescent="0.25">
      <c r="A628" s="15"/>
      <c r="B628" s="15"/>
      <c r="C628" s="15"/>
      <c r="D628" s="15"/>
      <c r="E628" s="15"/>
      <c r="F628" s="15"/>
      <c r="G628" s="15"/>
      <c r="H628" s="15"/>
      <c r="I628" s="15"/>
    </row>
    <row r="629" spans="1:9" s="2" customFormat="1" ht="201" customHeight="1" x14ac:dyDescent="0.25">
      <c r="A629" s="15"/>
      <c r="B629" s="15"/>
      <c r="C629" s="15"/>
      <c r="D629" s="15"/>
      <c r="E629" s="15"/>
      <c r="F629" s="15"/>
      <c r="G629" s="15"/>
      <c r="H629" s="15"/>
      <c r="I629" s="15"/>
    </row>
    <row r="630" spans="1:9" s="2" customFormat="1" ht="201" customHeight="1" x14ac:dyDescent="0.25">
      <c r="A630" s="15"/>
      <c r="B630" s="15"/>
      <c r="C630" s="15"/>
      <c r="D630" s="15"/>
      <c r="E630" s="15"/>
      <c r="F630" s="15"/>
      <c r="G630" s="15"/>
      <c r="H630" s="15"/>
      <c r="I630" s="15"/>
    </row>
    <row r="631" spans="1:9" s="2" customFormat="1" ht="201" customHeight="1" x14ac:dyDescent="0.25">
      <c r="A631" s="15"/>
      <c r="B631" s="15"/>
      <c r="C631" s="15"/>
      <c r="D631" s="15"/>
      <c r="E631" s="15"/>
      <c r="F631" s="15"/>
      <c r="G631" s="15"/>
      <c r="H631" s="15"/>
      <c r="I631" s="15"/>
    </row>
    <row r="632" spans="1:9" s="2" customFormat="1" ht="201" customHeight="1" x14ac:dyDescent="0.25">
      <c r="A632" s="15"/>
      <c r="B632" s="15"/>
      <c r="C632" s="15"/>
      <c r="D632" s="15"/>
      <c r="E632" s="15"/>
      <c r="F632" s="15"/>
      <c r="G632" s="15"/>
      <c r="H632" s="15"/>
      <c r="I632" s="15"/>
    </row>
    <row r="633" spans="1:9" s="2" customFormat="1" ht="201" customHeight="1" x14ac:dyDescent="0.25">
      <c r="A633" s="15"/>
      <c r="B633" s="15"/>
      <c r="C633" s="15"/>
      <c r="D633" s="15"/>
      <c r="E633" s="15"/>
      <c r="F633" s="15"/>
      <c r="G633" s="15"/>
      <c r="H633" s="15"/>
      <c r="I633" s="15"/>
    </row>
    <row r="634" spans="1:9" s="2" customFormat="1" ht="201" customHeight="1" x14ac:dyDescent="0.25">
      <c r="A634" s="15"/>
      <c r="B634" s="15"/>
      <c r="C634" s="15"/>
      <c r="D634" s="15"/>
      <c r="E634" s="15"/>
      <c r="F634" s="15"/>
      <c r="G634" s="15"/>
      <c r="H634" s="15"/>
      <c r="I634" s="15"/>
    </row>
    <row r="635" spans="1:9" s="2" customFormat="1" ht="201" customHeight="1" x14ac:dyDescent="0.25">
      <c r="A635" s="15"/>
      <c r="B635" s="15"/>
      <c r="C635" s="15"/>
      <c r="D635" s="15"/>
      <c r="E635" s="15"/>
      <c r="F635" s="15"/>
      <c r="G635" s="15"/>
      <c r="H635" s="15"/>
      <c r="I635" s="15"/>
    </row>
    <row r="636" spans="1:9" s="2" customFormat="1" ht="201" customHeight="1" x14ac:dyDescent="0.25">
      <c r="A636" s="15"/>
      <c r="B636" s="15"/>
      <c r="C636" s="15"/>
      <c r="D636" s="15"/>
      <c r="E636" s="15"/>
      <c r="F636" s="15"/>
      <c r="G636" s="15"/>
      <c r="H636" s="15"/>
      <c r="I636" s="15"/>
    </row>
    <row r="637" spans="1:9" s="2" customFormat="1" ht="201" customHeight="1" x14ac:dyDescent="0.25">
      <c r="A637" s="15"/>
      <c r="B637" s="15"/>
      <c r="C637" s="15"/>
      <c r="D637" s="15"/>
      <c r="E637" s="15"/>
      <c r="F637" s="15"/>
      <c r="G637" s="15"/>
      <c r="H637" s="15"/>
      <c r="I637" s="15"/>
    </row>
    <row r="638" spans="1:9" s="2" customFormat="1" ht="201" customHeight="1" x14ac:dyDescent="0.25">
      <c r="A638" s="15"/>
      <c r="B638" s="15"/>
      <c r="C638" s="15"/>
      <c r="D638" s="15"/>
      <c r="E638" s="15"/>
      <c r="F638" s="15"/>
      <c r="G638" s="15"/>
      <c r="H638" s="15"/>
      <c r="I638" s="15"/>
    </row>
    <row r="639" spans="1:9" s="2" customFormat="1" ht="201" customHeight="1" x14ac:dyDescent="0.25">
      <c r="A639" s="15"/>
      <c r="B639" s="15"/>
      <c r="C639" s="15"/>
      <c r="D639" s="15"/>
      <c r="E639" s="15"/>
      <c r="F639" s="15"/>
      <c r="G639" s="15"/>
      <c r="H639" s="15"/>
      <c r="I639" s="15"/>
    </row>
    <row r="640" spans="1:9" s="2" customFormat="1" ht="201" customHeight="1" x14ac:dyDescent="0.25">
      <c r="A640" s="15"/>
      <c r="B640" s="15"/>
      <c r="C640" s="15"/>
      <c r="D640" s="15"/>
      <c r="E640" s="15"/>
      <c r="F640" s="15"/>
      <c r="G640" s="15"/>
      <c r="H640" s="15"/>
      <c r="I640" s="15"/>
    </row>
    <row r="641" spans="1:9" s="2" customFormat="1" ht="201" customHeight="1" x14ac:dyDescent="0.25">
      <c r="A641" s="15"/>
      <c r="B641" s="15"/>
      <c r="C641" s="15"/>
      <c r="D641" s="15"/>
      <c r="E641" s="15"/>
      <c r="F641" s="15"/>
      <c r="G641" s="15"/>
      <c r="H641" s="15"/>
      <c r="I641" s="15"/>
    </row>
    <row r="642" spans="1:9" s="2" customFormat="1" ht="201" customHeight="1" x14ac:dyDescent="0.25">
      <c r="A642" s="15"/>
      <c r="B642" s="15"/>
      <c r="C642" s="15"/>
      <c r="D642" s="15"/>
      <c r="E642" s="15"/>
      <c r="F642" s="15"/>
      <c r="G642" s="15"/>
      <c r="H642" s="15"/>
      <c r="I642" s="15"/>
    </row>
    <row r="643" spans="1:9" s="2" customFormat="1" ht="201" customHeight="1" x14ac:dyDescent="0.25">
      <c r="A643" s="15"/>
      <c r="B643" s="15"/>
      <c r="C643" s="15"/>
      <c r="D643" s="15"/>
      <c r="E643" s="15"/>
      <c r="F643" s="15"/>
      <c r="G643" s="15"/>
      <c r="H643" s="15"/>
      <c r="I643" s="15"/>
    </row>
    <row r="644" spans="1:9" s="2" customFormat="1" ht="201" customHeight="1" x14ac:dyDescent="0.25">
      <c r="A644" s="15"/>
      <c r="B644" s="15"/>
      <c r="C644" s="15"/>
      <c r="D644" s="15"/>
      <c r="E644" s="15"/>
      <c r="F644" s="15"/>
      <c r="G644" s="15"/>
      <c r="H644" s="15"/>
      <c r="I644" s="15"/>
    </row>
    <row r="645" spans="1:9" s="2" customFormat="1" ht="201" customHeight="1" x14ac:dyDescent="0.25">
      <c r="A645" s="15"/>
      <c r="B645" s="15"/>
      <c r="C645" s="15"/>
      <c r="D645" s="15"/>
      <c r="E645" s="15"/>
      <c r="F645" s="15"/>
      <c r="G645" s="15"/>
      <c r="H645" s="15"/>
      <c r="I645" s="15"/>
    </row>
    <row r="646" spans="1:9" s="2" customFormat="1" ht="201" customHeight="1" x14ac:dyDescent="0.25">
      <c r="A646" s="15"/>
      <c r="B646" s="15"/>
      <c r="C646" s="15"/>
      <c r="D646" s="15"/>
      <c r="E646" s="15"/>
      <c r="F646" s="15"/>
      <c r="G646" s="15"/>
      <c r="H646" s="15"/>
      <c r="I646" s="15"/>
    </row>
    <row r="647" spans="1:9" s="2" customFormat="1" ht="201" customHeight="1" x14ac:dyDescent="0.25">
      <c r="A647" s="15"/>
      <c r="B647" s="15"/>
      <c r="C647" s="15"/>
      <c r="D647" s="15"/>
      <c r="E647" s="15"/>
      <c r="F647" s="15"/>
      <c r="G647" s="15"/>
      <c r="H647" s="15"/>
      <c r="I647" s="15"/>
    </row>
    <row r="648" spans="1:9" s="2" customFormat="1" ht="201" customHeight="1" x14ac:dyDescent="0.25">
      <c r="A648" s="15"/>
      <c r="B648" s="15"/>
      <c r="C648" s="15"/>
      <c r="D648" s="15"/>
      <c r="E648" s="15"/>
      <c r="F648" s="15"/>
      <c r="G648" s="15"/>
      <c r="H648" s="15"/>
      <c r="I648" s="15"/>
    </row>
    <row r="649" spans="1:9" s="2" customFormat="1" ht="201" customHeight="1" x14ac:dyDescent="0.25">
      <c r="A649" s="15"/>
      <c r="B649" s="15"/>
      <c r="C649" s="15"/>
      <c r="D649" s="15"/>
      <c r="E649" s="15"/>
      <c r="F649" s="15"/>
      <c r="G649" s="15"/>
      <c r="H649" s="15"/>
      <c r="I649" s="15"/>
    </row>
    <row r="650" spans="1:9" s="2" customFormat="1" ht="201" customHeight="1" x14ac:dyDescent="0.25">
      <c r="A650" s="15"/>
      <c r="B650" s="15"/>
      <c r="C650" s="15"/>
      <c r="D650" s="15"/>
      <c r="E650" s="15"/>
      <c r="F650" s="15"/>
      <c r="G650" s="15"/>
      <c r="H650" s="15"/>
      <c r="I650" s="15"/>
    </row>
    <row r="651" spans="1:9" s="2" customFormat="1" ht="201" customHeight="1" x14ac:dyDescent="0.25">
      <c r="A651" s="15"/>
      <c r="B651" s="15"/>
      <c r="C651" s="15"/>
      <c r="D651" s="15"/>
      <c r="E651" s="15"/>
      <c r="F651" s="15"/>
      <c r="G651" s="15"/>
      <c r="H651" s="15"/>
      <c r="I651" s="15"/>
    </row>
    <row r="652" spans="1:9" s="2" customFormat="1" ht="201" customHeight="1" x14ac:dyDescent="0.25">
      <c r="A652" s="15"/>
      <c r="B652" s="15"/>
      <c r="C652" s="15"/>
      <c r="D652" s="15"/>
      <c r="E652" s="15"/>
      <c r="F652" s="15"/>
      <c r="G652" s="15"/>
      <c r="H652" s="15"/>
      <c r="I652" s="15"/>
    </row>
    <row r="653" spans="1:9" s="2" customFormat="1" ht="201" customHeight="1" x14ac:dyDescent="0.25">
      <c r="A653" s="15"/>
      <c r="B653" s="15"/>
      <c r="C653" s="15"/>
      <c r="D653" s="15"/>
      <c r="E653" s="15"/>
      <c r="F653" s="15"/>
      <c r="G653" s="15"/>
      <c r="H653" s="15"/>
      <c r="I653" s="15"/>
    </row>
    <row r="654" spans="1:9" s="2" customFormat="1" ht="201" customHeight="1" x14ac:dyDescent="0.25">
      <c r="A654" s="15"/>
      <c r="B654" s="15"/>
      <c r="C654" s="15"/>
      <c r="D654" s="15"/>
      <c r="E654" s="15"/>
      <c r="F654" s="15"/>
      <c r="G654" s="15"/>
      <c r="H654" s="15"/>
      <c r="I654" s="15"/>
    </row>
    <row r="655" spans="1:9" s="2" customFormat="1" ht="201" customHeight="1" x14ac:dyDescent="0.25">
      <c r="A655" s="15"/>
      <c r="B655" s="15"/>
      <c r="C655" s="15"/>
      <c r="D655" s="15"/>
      <c r="E655" s="15"/>
      <c r="F655" s="15"/>
      <c r="G655" s="15"/>
      <c r="H655" s="15"/>
      <c r="I655" s="15"/>
    </row>
    <row r="656" spans="1:9" s="2" customFormat="1" ht="201" customHeight="1" x14ac:dyDescent="0.25">
      <c r="A656" s="15"/>
      <c r="B656" s="15"/>
      <c r="C656" s="15"/>
      <c r="D656" s="15"/>
      <c r="E656" s="15"/>
      <c r="F656" s="15"/>
      <c r="G656" s="15"/>
      <c r="H656" s="15"/>
      <c r="I656" s="15"/>
    </row>
    <row r="657" spans="1:9" s="2" customFormat="1" ht="201" customHeight="1" x14ac:dyDescent="0.25">
      <c r="A657" s="15"/>
      <c r="B657" s="15"/>
      <c r="C657" s="15"/>
      <c r="D657" s="15"/>
      <c r="E657" s="15"/>
      <c r="F657" s="15"/>
      <c r="G657" s="15"/>
      <c r="H657" s="15"/>
      <c r="I657" s="15"/>
    </row>
    <row r="658" spans="1:9" s="2" customFormat="1" ht="201" customHeight="1" x14ac:dyDescent="0.25">
      <c r="A658" s="15"/>
      <c r="B658" s="15"/>
      <c r="C658" s="15"/>
      <c r="D658" s="15"/>
      <c r="E658" s="15"/>
      <c r="F658" s="15"/>
      <c r="G658" s="15"/>
      <c r="H658" s="15"/>
      <c r="I658" s="15"/>
    </row>
    <row r="659" spans="1:9" s="2" customFormat="1" ht="201" customHeight="1" x14ac:dyDescent="0.25">
      <c r="A659" s="15"/>
      <c r="B659" s="15"/>
      <c r="C659" s="15"/>
      <c r="D659" s="15"/>
      <c r="E659" s="15"/>
      <c r="F659" s="15"/>
      <c r="G659" s="15"/>
      <c r="H659" s="15"/>
      <c r="I659" s="15"/>
    </row>
    <row r="660" spans="1:9" s="2" customFormat="1" ht="201" customHeight="1" x14ac:dyDescent="0.25">
      <c r="A660" s="15"/>
      <c r="B660" s="15"/>
      <c r="C660" s="15"/>
      <c r="D660" s="15"/>
      <c r="E660" s="15"/>
      <c r="F660" s="15"/>
      <c r="G660" s="15"/>
      <c r="H660" s="15"/>
      <c r="I660" s="15"/>
    </row>
    <row r="661" spans="1:9" s="2" customFormat="1" ht="201" customHeight="1" x14ac:dyDescent="0.25">
      <c r="A661" s="15"/>
      <c r="B661" s="15"/>
      <c r="C661" s="15"/>
      <c r="D661" s="15"/>
      <c r="E661" s="15"/>
      <c r="F661" s="15"/>
      <c r="G661" s="15"/>
      <c r="H661" s="15"/>
      <c r="I661" s="15"/>
    </row>
    <row r="662" spans="1:9" s="2" customFormat="1" ht="201" customHeight="1" x14ac:dyDescent="0.25">
      <c r="A662" s="15"/>
      <c r="B662" s="15"/>
      <c r="C662" s="15"/>
      <c r="D662" s="15"/>
      <c r="E662" s="15"/>
      <c r="F662" s="15"/>
      <c r="G662" s="15"/>
      <c r="H662" s="15"/>
      <c r="I662" s="15"/>
    </row>
    <row r="663" spans="1:9" s="2" customFormat="1" ht="201" customHeight="1" x14ac:dyDescent="0.25">
      <c r="A663" s="15"/>
      <c r="B663" s="15"/>
      <c r="C663" s="15"/>
      <c r="D663" s="15"/>
      <c r="E663" s="15"/>
      <c r="F663" s="15"/>
      <c r="G663" s="15"/>
      <c r="H663" s="15"/>
      <c r="I663" s="15"/>
    </row>
    <row r="664" spans="1:9" s="2" customFormat="1" ht="201" customHeight="1" x14ac:dyDescent="0.25">
      <c r="A664" s="15"/>
      <c r="B664" s="15"/>
      <c r="C664" s="15"/>
      <c r="D664" s="15"/>
      <c r="E664" s="15"/>
      <c r="F664" s="15"/>
      <c r="G664" s="15"/>
      <c r="H664" s="15"/>
      <c r="I664" s="15"/>
    </row>
    <row r="665" spans="1:9" s="2" customFormat="1" ht="201" customHeight="1" x14ac:dyDescent="0.25">
      <c r="A665" s="15"/>
      <c r="B665" s="15"/>
      <c r="C665" s="15"/>
      <c r="D665" s="15"/>
      <c r="E665" s="15"/>
      <c r="F665" s="15"/>
      <c r="G665" s="15"/>
      <c r="H665" s="15"/>
      <c r="I665" s="15"/>
    </row>
    <row r="666" spans="1:9" s="2" customFormat="1" ht="201" customHeight="1" x14ac:dyDescent="0.25">
      <c r="A666" s="15"/>
      <c r="B666" s="15"/>
      <c r="C666" s="15"/>
      <c r="D666" s="15"/>
      <c r="E666" s="15"/>
      <c r="F666" s="15"/>
      <c r="G666" s="15"/>
      <c r="H666" s="15"/>
      <c r="I666" s="15"/>
    </row>
    <row r="667" spans="1:9" s="2" customFormat="1" ht="201" customHeight="1" x14ac:dyDescent="0.25">
      <c r="A667" s="15"/>
      <c r="B667" s="15"/>
      <c r="C667" s="15"/>
      <c r="D667" s="15"/>
      <c r="E667" s="15"/>
      <c r="F667" s="15"/>
      <c r="G667" s="15"/>
      <c r="H667" s="15"/>
      <c r="I667" s="15"/>
    </row>
    <row r="668" spans="1:9" s="2" customFormat="1" ht="201" customHeight="1" x14ac:dyDescent="0.25">
      <c r="A668" s="15"/>
      <c r="B668" s="15"/>
      <c r="C668" s="15"/>
      <c r="D668" s="15"/>
      <c r="E668" s="15"/>
      <c r="F668" s="15"/>
      <c r="G668" s="15"/>
      <c r="H668" s="15"/>
      <c r="I668" s="15"/>
    </row>
    <row r="669" spans="1:9" s="2" customFormat="1" ht="201" customHeight="1" x14ac:dyDescent="0.25">
      <c r="A669" s="15"/>
      <c r="B669" s="15"/>
      <c r="C669" s="15"/>
      <c r="D669" s="15"/>
      <c r="E669" s="15"/>
      <c r="F669" s="15"/>
      <c r="G669" s="15"/>
      <c r="H669" s="15"/>
      <c r="I669" s="15"/>
    </row>
    <row r="670" spans="1:9" s="2" customFormat="1" ht="201" customHeight="1" x14ac:dyDescent="0.25">
      <c r="A670" s="15"/>
      <c r="B670" s="15"/>
      <c r="C670" s="15"/>
      <c r="D670" s="15"/>
      <c r="E670" s="15"/>
      <c r="F670" s="15"/>
      <c r="G670" s="15"/>
      <c r="H670" s="15"/>
      <c r="I670" s="15"/>
    </row>
    <row r="671" spans="1:9" s="2" customFormat="1" ht="201" customHeight="1" x14ac:dyDescent="0.25">
      <c r="A671" s="15"/>
      <c r="B671" s="15"/>
      <c r="C671" s="15"/>
      <c r="D671" s="15"/>
      <c r="E671" s="15"/>
      <c r="F671" s="15"/>
      <c r="G671" s="15"/>
      <c r="H671" s="15"/>
      <c r="I671" s="15"/>
    </row>
    <row r="672" spans="1:9" s="2" customFormat="1" ht="201" customHeight="1" x14ac:dyDescent="0.25">
      <c r="A672" s="15"/>
      <c r="B672" s="15"/>
      <c r="C672" s="15"/>
      <c r="D672" s="15"/>
      <c r="E672" s="15"/>
      <c r="F672" s="15"/>
      <c r="G672" s="15"/>
      <c r="H672" s="15"/>
      <c r="I672" s="15"/>
    </row>
    <row r="673" spans="1:9" s="2" customFormat="1" ht="201" customHeight="1" x14ac:dyDescent="0.25">
      <c r="A673" s="15"/>
      <c r="B673" s="15"/>
      <c r="C673" s="15"/>
      <c r="D673" s="15"/>
      <c r="E673" s="15"/>
      <c r="F673" s="15"/>
      <c r="G673" s="15"/>
      <c r="H673" s="15"/>
      <c r="I673" s="15"/>
    </row>
    <row r="674" spans="1:9" s="2" customFormat="1" ht="201" customHeight="1" x14ac:dyDescent="0.25">
      <c r="A674" s="15"/>
      <c r="B674" s="15"/>
      <c r="C674" s="15"/>
      <c r="D674" s="15"/>
      <c r="E674" s="15"/>
      <c r="F674" s="15"/>
      <c r="G674" s="15"/>
      <c r="H674" s="15"/>
      <c r="I674" s="15"/>
    </row>
    <row r="675" spans="1:9" s="2" customFormat="1" ht="201" customHeight="1" x14ac:dyDescent="0.25">
      <c r="A675" s="15"/>
      <c r="B675" s="15"/>
      <c r="C675" s="15"/>
      <c r="D675" s="15"/>
      <c r="E675" s="15"/>
      <c r="F675" s="15"/>
      <c r="G675" s="15"/>
      <c r="H675" s="15"/>
      <c r="I675" s="15"/>
    </row>
    <row r="676" spans="1:9" s="2" customFormat="1" ht="201" customHeight="1" x14ac:dyDescent="0.25">
      <c r="A676" s="15"/>
      <c r="B676" s="15"/>
      <c r="C676" s="15"/>
      <c r="D676" s="15"/>
      <c r="E676" s="15"/>
      <c r="F676" s="15"/>
      <c r="G676" s="15"/>
      <c r="H676" s="15"/>
      <c r="I676" s="15"/>
    </row>
    <row r="677" spans="1:9" s="2" customFormat="1" ht="201" customHeight="1" x14ac:dyDescent="0.25">
      <c r="A677" s="15"/>
      <c r="B677" s="15"/>
      <c r="C677" s="15"/>
      <c r="D677" s="15"/>
      <c r="E677" s="15"/>
      <c r="F677" s="15"/>
      <c r="G677" s="15"/>
      <c r="H677" s="15"/>
      <c r="I677" s="15"/>
    </row>
    <row r="678" spans="1:9" s="2" customFormat="1" ht="201" customHeight="1" x14ac:dyDescent="0.25">
      <c r="A678" s="15"/>
      <c r="B678" s="15"/>
      <c r="C678" s="15"/>
      <c r="D678" s="15"/>
      <c r="E678" s="15"/>
      <c r="F678" s="15"/>
      <c r="G678" s="15"/>
      <c r="H678" s="15"/>
      <c r="I678" s="15"/>
    </row>
    <row r="679" spans="1:9" s="2" customFormat="1" ht="201" customHeight="1" x14ac:dyDescent="0.25">
      <c r="A679" s="15"/>
      <c r="B679" s="15"/>
      <c r="C679" s="15"/>
      <c r="D679" s="15"/>
      <c r="E679" s="15"/>
      <c r="F679" s="15"/>
      <c r="G679" s="15"/>
      <c r="H679" s="15"/>
      <c r="I679" s="15"/>
    </row>
    <row r="680" spans="1:9" s="2" customFormat="1" ht="201" customHeight="1" x14ac:dyDescent="0.25">
      <c r="A680" s="15"/>
      <c r="B680" s="15"/>
      <c r="C680" s="15"/>
      <c r="D680" s="15"/>
      <c r="E680" s="15"/>
      <c r="F680" s="15"/>
      <c r="G680" s="15"/>
      <c r="H680" s="15"/>
      <c r="I680" s="15"/>
    </row>
    <row r="681" spans="1:9" s="2" customFormat="1" ht="201" customHeight="1" x14ac:dyDescent="0.25">
      <c r="A681" s="15"/>
      <c r="B681" s="15"/>
      <c r="C681" s="15"/>
      <c r="D681" s="15"/>
      <c r="E681" s="15"/>
      <c r="F681" s="15"/>
      <c r="G681" s="15"/>
      <c r="H681" s="15"/>
      <c r="I681" s="15"/>
    </row>
    <row r="682" spans="1:9" s="2" customFormat="1" ht="201" customHeight="1" x14ac:dyDescent="0.25">
      <c r="A682" s="15"/>
      <c r="B682" s="15"/>
      <c r="C682" s="15"/>
      <c r="D682" s="15"/>
      <c r="E682" s="15"/>
      <c r="F682" s="15"/>
      <c r="G682" s="15"/>
      <c r="H682" s="15"/>
      <c r="I682" s="15"/>
    </row>
    <row r="683" spans="1:9" s="2" customFormat="1" ht="201" customHeight="1" x14ac:dyDescent="0.25">
      <c r="A683" s="15"/>
      <c r="B683" s="15"/>
      <c r="C683" s="15"/>
      <c r="D683" s="15"/>
      <c r="E683" s="15"/>
      <c r="F683" s="15"/>
      <c r="G683" s="15"/>
      <c r="H683" s="15"/>
      <c r="I683" s="15"/>
    </row>
    <row r="684" spans="1:9" s="2" customFormat="1" ht="201" customHeight="1" x14ac:dyDescent="0.25">
      <c r="A684" s="15"/>
      <c r="B684" s="15"/>
      <c r="C684" s="15"/>
      <c r="D684" s="15"/>
      <c r="E684" s="15"/>
      <c r="F684" s="15"/>
      <c r="G684" s="15"/>
      <c r="H684" s="15"/>
      <c r="I684" s="15"/>
    </row>
    <row r="685" spans="1:9" s="2" customFormat="1" ht="201" customHeight="1" x14ac:dyDescent="0.25">
      <c r="A685" s="15"/>
      <c r="B685" s="15"/>
      <c r="C685" s="15"/>
      <c r="D685" s="15"/>
      <c r="E685" s="15"/>
      <c r="F685" s="15"/>
      <c r="G685" s="15"/>
      <c r="H685" s="15"/>
      <c r="I685" s="15"/>
    </row>
    <row r="686" spans="1:9" s="2" customFormat="1" ht="201" customHeight="1" x14ac:dyDescent="0.25">
      <c r="A686" s="15"/>
      <c r="B686" s="15"/>
      <c r="C686" s="15"/>
      <c r="D686" s="15"/>
      <c r="E686" s="15"/>
      <c r="F686" s="15"/>
      <c r="G686" s="15"/>
      <c r="H686" s="15"/>
      <c r="I686" s="15"/>
    </row>
    <row r="687" spans="1:9" s="2" customFormat="1" ht="201" customHeight="1" x14ac:dyDescent="0.25">
      <c r="A687" s="15"/>
      <c r="B687" s="15"/>
      <c r="C687" s="15"/>
      <c r="D687" s="15"/>
      <c r="E687" s="15"/>
      <c r="F687" s="15"/>
      <c r="G687" s="15"/>
      <c r="H687" s="15"/>
      <c r="I687" s="15"/>
    </row>
    <row r="688" spans="1:9" s="2" customFormat="1" ht="201" customHeight="1" x14ac:dyDescent="0.25">
      <c r="A688" s="15"/>
      <c r="B688" s="15"/>
      <c r="C688" s="15"/>
      <c r="D688" s="15"/>
      <c r="E688" s="15"/>
      <c r="F688" s="15"/>
      <c r="G688" s="15"/>
      <c r="H688" s="15"/>
      <c r="I688" s="15"/>
    </row>
    <row r="689" spans="1:9" s="2" customFormat="1" ht="201" customHeight="1" x14ac:dyDescent="0.25">
      <c r="A689" s="15"/>
      <c r="B689" s="15"/>
      <c r="C689" s="15"/>
      <c r="D689" s="15"/>
      <c r="E689" s="15"/>
      <c r="F689" s="15"/>
      <c r="G689" s="15"/>
      <c r="H689" s="15"/>
      <c r="I689" s="15"/>
    </row>
    <row r="690" spans="1:9" s="2" customFormat="1" ht="201" customHeight="1" x14ac:dyDescent="0.25">
      <c r="A690" s="15"/>
      <c r="B690" s="15"/>
      <c r="C690" s="15"/>
      <c r="D690" s="15"/>
      <c r="E690" s="15"/>
      <c r="F690" s="15"/>
      <c r="G690" s="15"/>
      <c r="H690" s="15"/>
      <c r="I690" s="15"/>
    </row>
    <row r="691" spans="1:9" s="2" customFormat="1" ht="201" customHeight="1" x14ac:dyDescent="0.25">
      <c r="A691" s="15"/>
      <c r="B691" s="15"/>
      <c r="C691" s="15"/>
      <c r="D691" s="15"/>
      <c r="E691" s="15"/>
      <c r="F691" s="15"/>
      <c r="G691" s="15"/>
      <c r="H691" s="15"/>
      <c r="I691" s="15"/>
    </row>
    <row r="692" spans="1:9" s="2" customFormat="1" ht="201" customHeight="1" x14ac:dyDescent="0.25">
      <c r="A692" s="15"/>
      <c r="B692" s="15"/>
      <c r="C692" s="15"/>
      <c r="D692" s="15"/>
      <c r="E692" s="15"/>
      <c r="F692" s="15"/>
      <c r="G692" s="15"/>
      <c r="H692" s="15"/>
      <c r="I692" s="15"/>
    </row>
    <row r="693" spans="1:9" s="2" customFormat="1" ht="201" customHeight="1" x14ac:dyDescent="0.25">
      <c r="A693" s="15"/>
      <c r="B693" s="15"/>
      <c r="C693" s="15"/>
      <c r="D693" s="15"/>
      <c r="E693" s="15"/>
      <c r="F693" s="15"/>
      <c r="G693" s="15"/>
      <c r="H693" s="15"/>
      <c r="I693" s="15"/>
    </row>
    <row r="694" spans="1:9" s="2" customFormat="1" ht="201" customHeight="1" x14ac:dyDescent="0.25">
      <c r="A694" s="15"/>
      <c r="B694" s="15"/>
      <c r="C694" s="15"/>
      <c r="D694" s="15"/>
      <c r="E694" s="15"/>
      <c r="F694" s="15"/>
      <c r="G694" s="15"/>
      <c r="H694" s="15"/>
      <c r="I694" s="15"/>
    </row>
    <row r="695" spans="1:9" s="2" customFormat="1" ht="201" customHeight="1" x14ac:dyDescent="0.25">
      <c r="A695" s="15"/>
      <c r="B695" s="15"/>
      <c r="C695" s="15"/>
      <c r="D695" s="15"/>
      <c r="E695" s="15"/>
      <c r="F695" s="15"/>
      <c r="G695" s="15"/>
      <c r="H695" s="15"/>
      <c r="I695" s="15"/>
    </row>
    <row r="696" spans="1:9" s="2" customFormat="1" ht="201" customHeight="1" x14ac:dyDescent="0.25">
      <c r="A696" s="15"/>
      <c r="B696" s="15"/>
      <c r="C696" s="15"/>
      <c r="D696" s="15"/>
      <c r="E696" s="15"/>
      <c r="F696" s="15"/>
      <c r="G696" s="15"/>
      <c r="H696" s="15"/>
      <c r="I696" s="15"/>
    </row>
    <row r="697" spans="1:9" s="2" customFormat="1" ht="201" customHeight="1" x14ac:dyDescent="0.25">
      <c r="A697" s="15"/>
      <c r="B697" s="15"/>
      <c r="C697" s="15"/>
      <c r="D697" s="15"/>
      <c r="E697" s="15"/>
      <c r="F697" s="15"/>
      <c r="G697" s="15"/>
      <c r="H697" s="15"/>
      <c r="I697" s="15"/>
    </row>
    <row r="698" spans="1:9" s="2" customFormat="1" ht="201" customHeight="1" x14ac:dyDescent="0.25">
      <c r="A698" s="15"/>
      <c r="B698" s="15"/>
      <c r="C698" s="15"/>
      <c r="D698" s="15"/>
      <c r="E698" s="15"/>
      <c r="F698" s="15"/>
      <c r="G698" s="15"/>
      <c r="H698" s="15"/>
      <c r="I698" s="15"/>
    </row>
    <row r="699" spans="1:9" s="2" customFormat="1" ht="201" customHeight="1" x14ac:dyDescent="0.25">
      <c r="A699" s="15"/>
      <c r="B699" s="15"/>
      <c r="C699" s="15"/>
      <c r="D699" s="15"/>
      <c r="E699" s="15"/>
      <c r="F699" s="15"/>
      <c r="G699" s="15"/>
      <c r="H699" s="15"/>
      <c r="I699" s="15"/>
    </row>
    <row r="700" spans="1:9" s="2" customFormat="1" ht="201" customHeight="1" x14ac:dyDescent="0.25">
      <c r="A700" s="15"/>
      <c r="B700" s="15"/>
      <c r="C700" s="15"/>
      <c r="D700" s="15"/>
      <c r="E700" s="15"/>
      <c r="F700" s="15"/>
      <c r="G700" s="15"/>
      <c r="H700" s="15"/>
      <c r="I700" s="15"/>
    </row>
    <row r="701" spans="1:9" s="2" customFormat="1" ht="201" customHeight="1" x14ac:dyDescent="0.25">
      <c r="A701" s="15"/>
      <c r="B701" s="15"/>
      <c r="C701" s="15"/>
      <c r="D701" s="15"/>
      <c r="E701" s="15"/>
      <c r="F701" s="15"/>
      <c r="G701" s="15"/>
      <c r="H701" s="15"/>
      <c r="I701" s="15"/>
    </row>
    <row r="702" spans="1:9" s="2" customFormat="1" ht="201" customHeight="1" x14ac:dyDescent="0.25">
      <c r="A702" s="15"/>
      <c r="B702" s="15"/>
      <c r="C702" s="15"/>
      <c r="D702" s="15"/>
      <c r="E702" s="15"/>
      <c r="F702" s="15"/>
      <c r="G702" s="15"/>
      <c r="H702" s="15"/>
      <c r="I702" s="15"/>
    </row>
    <row r="703" spans="1:9" s="2" customFormat="1" ht="201" customHeight="1" x14ac:dyDescent="0.25">
      <c r="A703" s="15"/>
      <c r="B703" s="15"/>
      <c r="C703" s="15"/>
      <c r="D703" s="15"/>
      <c r="E703" s="15"/>
      <c r="F703" s="15"/>
      <c r="G703" s="15"/>
      <c r="H703" s="15"/>
      <c r="I703" s="15"/>
    </row>
    <row r="704" spans="1:9" s="2" customFormat="1" ht="201" customHeight="1" x14ac:dyDescent="0.25">
      <c r="A704" s="15"/>
      <c r="B704" s="15"/>
      <c r="C704" s="15"/>
      <c r="D704" s="15"/>
      <c r="E704" s="15"/>
      <c r="F704" s="15"/>
      <c r="G704" s="15"/>
      <c r="H704" s="15"/>
      <c r="I704" s="15"/>
    </row>
    <row r="705" spans="1:9" s="2" customFormat="1" ht="201" customHeight="1" x14ac:dyDescent="0.25">
      <c r="A705" s="15"/>
      <c r="B705" s="15"/>
      <c r="C705" s="15"/>
      <c r="D705" s="15"/>
      <c r="E705" s="15"/>
      <c r="F705" s="15"/>
      <c r="G705" s="15"/>
      <c r="H705" s="15"/>
      <c r="I705" s="15"/>
    </row>
    <row r="706" spans="1:9" s="2" customFormat="1" ht="201" customHeight="1" x14ac:dyDescent="0.25">
      <c r="A706" s="15"/>
      <c r="B706" s="15"/>
      <c r="C706" s="15"/>
      <c r="D706" s="15"/>
      <c r="E706" s="15"/>
      <c r="F706" s="15"/>
      <c r="G706" s="15"/>
      <c r="H706" s="15"/>
      <c r="I706" s="15"/>
    </row>
    <row r="707" spans="1:9" s="2" customFormat="1" ht="201" customHeight="1" x14ac:dyDescent="0.25">
      <c r="A707" s="15"/>
      <c r="B707" s="15"/>
      <c r="C707" s="15"/>
      <c r="D707" s="15"/>
      <c r="E707" s="15"/>
      <c r="F707" s="15"/>
      <c r="G707" s="15"/>
      <c r="H707" s="15"/>
      <c r="I707" s="15"/>
    </row>
    <row r="708" spans="1:9" s="2" customFormat="1" ht="201" customHeight="1" x14ac:dyDescent="0.25">
      <c r="A708" s="15"/>
      <c r="B708" s="15"/>
      <c r="C708" s="15"/>
      <c r="D708" s="15"/>
      <c r="E708" s="15"/>
      <c r="F708" s="15"/>
      <c r="G708" s="15"/>
      <c r="H708" s="15"/>
      <c r="I708" s="15"/>
    </row>
    <row r="709" spans="1:9" s="2" customFormat="1" ht="201" customHeight="1" x14ac:dyDescent="0.25">
      <c r="A709" s="15"/>
      <c r="B709" s="15"/>
      <c r="C709" s="15"/>
      <c r="D709" s="15"/>
      <c r="E709" s="15"/>
      <c r="F709" s="15"/>
      <c r="G709" s="15"/>
      <c r="H709" s="15"/>
      <c r="I709" s="15"/>
    </row>
    <row r="710" spans="1:9" s="2" customFormat="1" ht="201" customHeight="1" x14ac:dyDescent="0.25">
      <c r="A710" s="15"/>
      <c r="B710" s="15"/>
      <c r="C710" s="15"/>
      <c r="D710" s="15"/>
      <c r="E710" s="15"/>
      <c r="F710" s="15"/>
      <c r="G710" s="15"/>
      <c r="H710" s="15"/>
      <c r="I710" s="15"/>
    </row>
    <row r="711" spans="1:9" s="2" customFormat="1" ht="201" customHeight="1" x14ac:dyDescent="0.25">
      <c r="A711" s="15"/>
      <c r="B711" s="15"/>
      <c r="C711" s="15"/>
      <c r="D711" s="15"/>
      <c r="E711" s="15"/>
      <c r="F711" s="15"/>
      <c r="G711" s="15"/>
      <c r="H711" s="15"/>
      <c r="I711" s="15"/>
    </row>
    <row r="712" spans="1:9" s="2" customFormat="1" ht="201" customHeight="1" x14ac:dyDescent="0.25">
      <c r="A712" s="15"/>
      <c r="B712" s="15"/>
      <c r="C712" s="15"/>
      <c r="D712" s="15"/>
      <c r="E712" s="15"/>
      <c r="F712" s="15"/>
      <c r="G712" s="15"/>
      <c r="H712" s="15"/>
      <c r="I712" s="15"/>
    </row>
    <row r="713" spans="1:9" s="2" customFormat="1" ht="201" customHeight="1" x14ac:dyDescent="0.25">
      <c r="A713" s="15"/>
      <c r="B713" s="15"/>
      <c r="C713" s="15"/>
      <c r="D713" s="15"/>
      <c r="E713" s="15"/>
      <c r="F713" s="15"/>
      <c r="G713" s="15"/>
      <c r="H713" s="15"/>
      <c r="I713" s="15"/>
    </row>
    <row r="714" spans="1:9" s="2" customFormat="1" ht="201" customHeight="1" x14ac:dyDescent="0.25">
      <c r="A714" s="15"/>
      <c r="B714" s="15"/>
      <c r="C714" s="15"/>
      <c r="D714" s="15"/>
      <c r="E714" s="15"/>
      <c r="F714" s="15"/>
      <c r="G714" s="15"/>
      <c r="H714" s="15"/>
      <c r="I714" s="15"/>
    </row>
    <row r="715" spans="1:9" s="2" customFormat="1" ht="201" customHeight="1" x14ac:dyDescent="0.25">
      <c r="A715" s="15"/>
      <c r="B715" s="15"/>
      <c r="C715" s="15"/>
      <c r="D715" s="15"/>
      <c r="E715" s="15"/>
      <c r="F715" s="15"/>
      <c r="G715" s="15"/>
      <c r="H715" s="15"/>
      <c r="I715" s="15"/>
    </row>
    <row r="716" spans="1:9" s="2" customFormat="1" ht="201" customHeight="1" x14ac:dyDescent="0.25">
      <c r="A716" s="15"/>
      <c r="B716" s="15"/>
      <c r="C716" s="15"/>
      <c r="D716" s="15"/>
      <c r="E716" s="15"/>
      <c r="F716" s="15"/>
      <c r="G716" s="15"/>
      <c r="H716" s="15"/>
      <c r="I716" s="15"/>
    </row>
    <row r="717" spans="1:9" s="2" customFormat="1" ht="201" customHeight="1" x14ac:dyDescent="0.25">
      <c r="A717" s="15"/>
      <c r="B717" s="15"/>
      <c r="C717" s="15"/>
      <c r="D717" s="15"/>
      <c r="E717" s="15"/>
      <c r="F717" s="15"/>
      <c r="G717" s="15"/>
      <c r="H717" s="15"/>
      <c r="I717" s="15"/>
    </row>
    <row r="718" spans="1:9" s="2" customFormat="1" ht="201" customHeight="1" x14ac:dyDescent="0.25">
      <c r="A718" s="15"/>
      <c r="B718" s="15"/>
      <c r="C718" s="15"/>
      <c r="D718" s="15"/>
      <c r="E718" s="15"/>
      <c r="F718" s="15"/>
      <c r="G718" s="15"/>
      <c r="H718" s="15"/>
      <c r="I718" s="15"/>
    </row>
    <row r="719" spans="1:9" s="2" customFormat="1" ht="201" customHeight="1" x14ac:dyDescent="0.25">
      <c r="A719" s="15"/>
      <c r="B719" s="15"/>
      <c r="C719" s="15"/>
      <c r="D719" s="15"/>
      <c r="E719" s="15"/>
      <c r="F719" s="15"/>
      <c r="G719" s="15"/>
      <c r="H719" s="15"/>
      <c r="I719" s="15"/>
    </row>
    <row r="720" spans="1:9" s="2" customFormat="1" ht="201" customHeight="1" x14ac:dyDescent="0.25">
      <c r="A720" s="15"/>
      <c r="B720" s="15"/>
      <c r="C720" s="15"/>
      <c r="D720" s="15"/>
      <c r="E720" s="15"/>
      <c r="F720" s="15"/>
      <c r="G720" s="15"/>
      <c r="H720" s="15"/>
      <c r="I720" s="15"/>
    </row>
    <row r="721" spans="1:9" s="2" customFormat="1" ht="201" customHeight="1" x14ac:dyDescent="0.25">
      <c r="A721" s="15"/>
      <c r="B721" s="15"/>
      <c r="C721" s="15"/>
      <c r="D721" s="15"/>
      <c r="E721" s="15"/>
      <c r="F721" s="15"/>
      <c r="G721" s="15"/>
      <c r="H721" s="15"/>
      <c r="I721" s="15"/>
    </row>
    <row r="722" spans="1:9" s="2" customFormat="1" ht="201" customHeight="1" x14ac:dyDescent="0.25">
      <c r="A722" s="15"/>
      <c r="B722" s="15"/>
      <c r="C722" s="15"/>
      <c r="D722" s="15"/>
      <c r="E722" s="15"/>
      <c r="F722" s="15"/>
      <c r="G722" s="15"/>
      <c r="H722" s="15"/>
      <c r="I722" s="15"/>
    </row>
    <row r="723" spans="1:9" s="2" customFormat="1" ht="201" customHeight="1" x14ac:dyDescent="0.25">
      <c r="A723" s="15"/>
      <c r="B723" s="15"/>
      <c r="C723" s="15"/>
      <c r="D723" s="15"/>
      <c r="E723" s="15"/>
      <c r="F723" s="15"/>
      <c r="G723" s="15"/>
      <c r="H723" s="15"/>
      <c r="I723" s="15"/>
    </row>
    <row r="724" spans="1:9" s="2" customFormat="1" ht="201" customHeight="1" x14ac:dyDescent="0.25">
      <c r="A724" s="15"/>
      <c r="B724" s="15"/>
      <c r="C724" s="15"/>
      <c r="D724" s="15"/>
      <c r="E724" s="15"/>
      <c r="F724" s="15"/>
      <c r="G724" s="15"/>
      <c r="H724" s="15"/>
      <c r="I724" s="15"/>
    </row>
    <row r="725" spans="1:9" s="2" customFormat="1" ht="201" customHeight="1" x14ac:dyDescent="0.25">
      <c r="A725" s="15"/>
      <c r="B725" s="15"/>
      <c r="C725" s="15"/>
      <c r="D725" s="15"/>
      <c r="E725" s="15"/>
      <c r="F725" s="15"/>
      <c r="G725" s="15"/>
      <c r="H725" s="15"/>
      <c r="I725" s="15"/>
    </row>
    <row r="726" spans="1:9" s="2" customFormat="1" ht="201" customHeight="1" x14ac:dyDescent="0.25">
      <c r="A726" s="15"/>
      <c r="B726" s="15"/>
      <c r="C726" s="15"/>
      <c r="D726" s="15"/>
      <c r="E726" s="15"/>
      <c r="F726" s="15"/>
      <c r="G726" s="15"/>
      <c r="H726" s="15"/>
      <c r="I726" s="15"/>
    </row>
    <row r="727" spans="1:9" s="2" customFormat="1" ht="201" customHeight="1" x14ac:dyDescent="0.25">
      <c r="A727" s="15"/>
      <c r="B727" s="15"/>
      <c r="C727" s="15"/>
      <c r="D727" s="15"/>
      <c r="E727" s="15"/>
      <c r="F727" s="15"/>
      <c r="G727" s="15"/>
      <c r="H727" s="15"/>
      <c r="I727" s="15"/>
    </row>
    <row r="728" spans="1:9" s="2" customFormat="1" ht="201" customHeight="1" x14ac:dyDescent="0.25">
      <c r="A728" s="15"/>
      <c r="B728" s="15"/>
      <c r="C728" s="15"/>
      <c r="D728" s="15"/>
      <c r="E728" s="15"/>
      <c r="F728" s="15"/>
      <c r="G728" s="15"/>
      <c r="H728" s="15"/>
      <c r="I728" s="15"/>
    </row>
    <row r="729" spans="1:9" s="2" customFormat="1" ht="201" customHeight="1" x14ac:dyDescent="0.25">
      <c r="A729" s="15"/>
      <c r="B729" s="15"/>
      <c r="C729" s="15"/>
      <c r="D729" s="15"/>
      <c r="E729" s="15"/>
      <c r="F729" s="15"/>
      <c r="G729" s="15"/>
      <c r="H729" s="15"/>
      <c r="I729" s="15"/>
    </row>
    <row r="730" spans="1:9" s="2" customFormat="1" ht="201" customHeight="1" x14ac:dyDescent="0.25">
      <c r="A730" s="15"/>
      <c r="B730" s="15"/>
      <c r="C730" s="15"/>
      <c r="D730" s="15"/>
      <c r="E730" s="15"/>
      <c r="F730" s="15"/>
      <c r="G730" s="15"/>
      <c r="H730" s="15"/>
      <c r="I730" s="15"/>
    </row>
    <row r="731" spans="1:9" s="2" customFormat="1" ht="201" customHeight="1" x14ac:dyDescent="0.25">
      <c r="A731" s="15"/>
      <c r="B731" s="15"/>
      <c r="C731" s="15"/>
      <c r="D731" s="15"/>
      <c r="E731" s="15"/>
      <c r="F731" s="15"/>
      <c r="G731" s="15"/>
      <c r="H731" s="15"/>
      <c r="I731" s="15"/>
    </row>
    <row r="732" spans="1:9" s="2" customFormat="1" ht="201" customHeight="1" x14ac:dyDescent="0.25">
      <c r="A732" s="15"/>
      <c r="B732" s="15"/>
      <c r="C732" s="15"/>
      <c r="D732" s="15"/>
      <c r="E732" s="15"/>
      <c r="F732" s="15"/>
      <c r="G732" s="15"/>
      <c r="H732" s="15"/>
      <c r="I732" s="15"/>
    </row>
    <row r="733" spans="1:9" s="2" customFormat="1" ht="201" customHeight="1" x14ac:dyDescent="0.25">
      <c r="A733" s="15"/>
      <c r="B733" s="15"/>
      <c r="C733" s="15"/>
      <c r="D733" s="15"/>
      <c r="E733" s="15"/>
      <c r="F733" s="15"/>
      <c r="G733" s="15"/>
      <c r="H733" s="15"/>
      <c r="I733" s="15"/>
    </row>
    <row r="734" spans="1:9" s="2" customFormat="1" ht="201" customHeight="1" x14ac:dyDescent="0.25">
      <c r="A734" s="15"/>
      <c r="B734" s="15"/>
      <c r="C734" s="15"/>
      <c r="D734" s="15"/>
      <c r="E734" s="15"/>
      <c r="F734" s="15"/>
      <c r="G734" s="15"/>
      <c r="H734" s="15"/>
      <c r="I734" s="15"/>
    </row>
    <row r="735" spans="1:9" s="2" customFormat="1" ht="201" customHeight="1" x14ac:dyDescent="0.25">
      <c r="A735" s="15"/>
      <c r="B735" s="15"/>
      <c r="C735" s="15"/>
      <c r="D735" s="15"/>
      <c r="E735" s="15"/>
      <c r="F735" s="15"/>
      <c r="G735" s="15"/>
      <c r="H735" s="15"/>
      <c r="I735" s="15"/>
    </row>
    <row r="736" spans="1:9" s="2" customFormat="1" ht="201" customHeight="1" x14ac:dyDescent="0.25">
      <c r="A736" s="15"/>
      <c r="B736" s="15"/>
      <c r="C736" s="15"/>
      <c r="D736" s="15"/>
      <c r="E736" s="15"/>
      <c r="F736" s="15"/>
      <c r="G736" s="15"/>
      <c r="H736" s="15"/>
      <c r="I736" s="15"/>
    </row>
    <row r="737" spans="1:9" s="2" customFormat="1" ht="201" customHeight="1" x14ac:dyDescent="0.25">
      <c r="A737" s="15"/>
      <c r="B737" s="15"/>
      <c r="C737" s="15"/>
      <c r="D737" s="15"/>
      <c r="E737" s="15"/>
      <c r="F737" s="15"/>
      <c r="G737" s="15"/>
      <c r="H737" s="15"/>
      <c r="I737" s="15"/>
    </row>
    <row r="738" spans="1:9" s="2" customFormat="1" ht="201" customHeight="1" x14ac:dyDescent="0.25">
      <c r="A738" s="15"/>
      <c r="B738" s="15"/>
      <c r="C738" s="15"/>
      <c r="D738" s="15"/>
      <c r="E738" s="15"/>
      <c r="F738" s="15"/>
      <c r="G738" s="15"/>
      <c r="H738" s="15"/>
      <c r="I738" s="15"/>
    </row>
    <row r="739" spans="1:9" s="2" customFormat="1" ht="201" customHeight="1" x14ac:dyDescent="0.25">
      <c r="A739" s="15"/>
      <c r="B739" s="15"/>
      <c r="C739" s="15"/>
      <c r="D739" s="15"/>
      <c r="E739" s="15"/>
      <c r="F739" s="15"/>
      <c r="G739" s="15"/>
      <c r="H739" s="15"/>
      <c r="I739" s="15"/>
    </row>
    <row r="740" spans="1:9" s="2" customFormat="1" ht="201" customHeight="1" x14ac:dyDescent="0.25">
      <c r="A740" s="15"/>
      <c r="B740" s="15"/>
      <c r="C740" s="15"/>
      <c r="D740" s="15"/>
      <c r="E740" s="15"/>
      <c r="F740" s="15"/>
      <c r="G740" s="15"/>
      <c r="H740" s="15"/>
      <c r="I740" s="15"/>
    </row>
    <row r="741" spans="1:9" s="2" customFormat="1" ht="201" customHeight="1" x14ac:dyDescent="0.25">
      <c r="A741" s="15"/>
      <c r="B741" s="15"/>
      <c r="C741" s="15"/>
      <c r="D741" s="15"/>
      <c r="E741" s="15"/>
      <c r="F741" s="15"/>
      <c r="G741" s="15"/>
      <c r="H741" s="15"/>
      <c r="I741" s="15"/>
    </row>
    <row r="742" spans="1:9" s="2" customFormat="1" ht="201" customHeight="1" x14ac:dyDescent="0.25">
      <c r="A742" s="15"/>
      <c r="B742" s="15"/>
      <c r="C742" s="15"/>
      <c r="D742" s="15"/>
      <c r="E742" s="15"/>
      <c r="F742" s="15"/>
      <c r="G742" s="15"/>
      <c r="H742" s="15"/>
      <c r="I742" s="15"/>
    </row>
    <row r="743" spans="1:9" s="2" customFormat="1" ht="201" customHeight="1" x14ac:dyDescent="0.25">
      <c r="A743" s="15"/>
      <c r="B743" s="15"/>
      <c r="C743" s="15"/>
      <c r="D743" s="15"/>
      <c r="E743" s="15"/>
      <c r="F743" s="15"/>
      <c r="G743" s="15"/>
      <c r="H743" s="15"/>
      <c r="I743" s="15"/>
    </row>
    <row r="744" spans="1:9" s="2" customFormat="1" ht="201" customHeight="1" x14ac:dyDescent="0.25">
      <c r="A744" s="15"/>
      <c r="B744" s="15"/>
      <c r="C744" s="15"/>
      <c r="D744" s="15"/>
      <c r="E744" s="15"/>
      <c r="F744" s="15"/>
      <c r="G744" s="15"/>
      <c r="H744" s="15"/>
      <c r="I744" s="15"/>
    </row>
    <row r="745" spans="1:9" s="2" customFormat="1" ht="201" customHeight="1" x14ac:dyDescent="0.25">
      <c r="A745" s="15"/>
      <c r="B745" s="15"/>
      <c r="C745" s="15"/>
      <c r="D745" s="15"/>
      <c r="E745" s="15"/>
      <c r="F745" s="15"/>
      <c r="G745" s="15"/>
      <c r="H745" s="15"/>
      <c r="I745" s="15"/>
    </row>
    <row r="746" spans="1:9" s="2" customFormat="1" ht="201" customHeight="1" x14ac:dyDescent="0.25">
      <c r="A746" s="15"/>
      <c r="B746" s="15"/>
      <c r="C746" s="15"/>
      <c r="D746" s="15"/>
      <c r="E746" s="15"/>
      <c r="F746" s="15"/>
      <c r="G746" s="15"/>
      <c r="H746" s="15"/>
      <c r="I746" s="15"/>
    </row>
    <row r="747" spans="1:9" s="2" customFormat="1" ht="201" customHeight="1" x14ac:dyDescent="0.25">
      <c r="A747" s="15"/>
      <c r="B747" s="15"/>
      <c r="C747" s="15"/>
      <c r="D747" s="15"/>
      <c r="E747" s="15"/>
      <c r="F747" s="15"/>
      <c r="G747" s="15"/>
      <c r="H747" s="15"/>
      <c r="I747" s="15"/>
    </row>
    <row r="748" spans="1:9" s="2" customFormat="1" ht="201" customHeight="1" x14ac:dyDescent="0.25">
      <c r="A748" s="15"/>
      <c r="B748" s="15"/>
      <c r="C748" s="15"/>
      <c r="D748" s="15"/>
      <c r="E748" s="15"/>
      <c r="F748" s="15"/>
      <c r="G748" s="15"/>
      <c r="H748" s="15"/>
      <c r="I748" s="15"/>
    </row>
    <row r="749" spans="1:9" s="2" customFormat="1" ht="201" customHeight="1" x14ac:dyDescent="0.25">
      <c r="A749" s="15"/>
      <c r="B749" s="15"/>
      <c r="C749" s="15"/>
      <c r="D749" s="15"/>
      <c r="E749" s="15"/>
      <c r="F749" s="15"/>
      <c r="G749" s="15"/>
      <c r="H749" s="15"/>
      <c r="I749" s="15"/>
    </row>
    <row r="750" spans="1:9" s="2" customFormat="1" ht="201" customHeight="1" x14ac:dyDescent="0.25">
      <c r="A750" s="15"/>
      <c r="B750" s="15"/>
      <c r="C750" s="15"/>
      <c r="D750" s="15"/>
      <c r="E750" s="15"/>
      <c r="F750" s="15"/>
      <c r="G750" s="15"/>
      <c r="H750" s="15"/>
      <c r="I750" s="15"/>
    </row>
    <row r="751" spans="1:9" s="2" customFormat="1" ht="201" customHeight="1" x14ac:dyDescent="0.25">
      <c r="A751" s="15"/>
      <c r="B751" s="15"/>
      <c r="C751" s="15"/>
      <c r="D751" s="15"/>
      <c r="E751" s="15"/>
      <c r="F751" s="15"/>
      <c r="G751" s="15"/>
      <c r="H751" s="15"/>
      <c r="I751" s="15"/>
    </row>
    <row r="752" spans="1:9" s="2" customFormat="1" ht="201" customHeight="1" x14ac:dyDescent="0.25">
      <c r="A752" s="15"/>
      <c r="B752" s="15"/>
      <c r="C752" s="15"/>
      <c r="D752" s="15"/>
      <c r="E752" s="15"/>
      <c r="F752" s="15"/>
      <c r="G752" s="15"/>
      <c r="H752" s="15"/>
      <c r="I752" s="15"/>
    </row>
    <row r="753" spans="1:9" s="2" customFormat="1" ht="201" customHeight="1" x14ac:dyDescent="0.25">
      <c r="A753" s="15"/>
      <c r="B753" s="15"/>
      <c r="C753" s="15"/>
      <c r="D753" s="15"/>
      <c r="E753" s="15"/>
      <c r="F753" s="15"/>
      <c r="G753" s="15"/>
      <c r="H753" s="15"/>
      <c r="I753" s="15"/>
    </row>
    <row r="754" spans="1:9" s="2" customFormat="1" ht="201" customHeight="1" x14ac:dyDescent="0.25">
      <c r="A754" s="15"/>
      <c r="B754" s="15"/>
      <c r="C754" s="15"/>
      <c r="D754" s="15"/>
      <c r="E754" s="15"/>
      <c r="F754" s="15"/>
      <c r="G754" s="15"/>
      <c r="H754" s="15"/>
      <c r="I754" s="15"/>
    </row>
    <row r="755" spans="1:9" s="2" customFormat="1" ht="201" customHeight="1" x14ac:dyDescent="0.25">
      <c r="A755" s="15"/>
      <c r="B755" s="15"/>
      <c r="C755" s="15"/>
      <c r="D755" s="15"/>
      <c r="E755" s="15"/>
      <c r="F755" s="15"/>
      <c r="G755" s="15"/>
      <c r="H755" s="15"/>
      <c r="I755" s="15"/>
    </row>
    <row r="756" spans="1:9" s="2" customFormat="1" ht="201" customHeight="1" x14ac:dyDescent="0.25">
      <c r="A756" s="15"/>
      <c r="B756" s="15"/>
      <c r="C756" s="15"/>
      <c r="D756" s="15"/>
      <c r="E756" s="15"/>
      <c r="F756" s="15"/>
      <c r="G756" s="15"/>
      <c r="H756" s="15"/>
      <c r="I756" s="15"/>
    </row>
    <row r="757" spans="1:9" s="2" customFormat="1" ht="201" customHeight="1" x14ac:dyDescent="0.25">
      <c r="A757" s="15"/>
      <c r="B757" s="15"/>
      <c r="C757" s="15"/>
      <c r="D757" s="15"/>
      <c r="E757" s="15"/>
      <c r="F757" s="15"/>
      <c r="G757" s="15"/>
      <c r="H757" s="15"/>
      <c r="I757" s="15"/>
    </row>
    <row r="758" spans="1:9" s="2" customFormat="1" ht="201" customHeight="1" x14ac:dyDescent="0.25">
      <c r="A758" s="15"/>
      <c r="B758" s="15"/>
      <c r="C758" s="15"/>
      <c r="D758" s="15"/>
      <c r="E758" s="15"/>
      <c r="F758" s="15"/>
      <c r="G758" s="15"/>
      <c r="H758" s="15"/>
      <c r="I758" s="15"/>
    </row>
    <row r="759" spans="1:9" s="2" customFormat="1" ht="201" customHeight="1" x14ac:dyDescent="0.25">
      <c r="A759" s="15"/>
      <c r="B759" s="15"/>
      <c r="C759" s="15"/>
      <c r="D759" s="15"/>
      <c r="E759" s="15"/>
      <c r="F759" s="15"/>
      <c r="G759" s="15"/>
      <c r="H759" s="15"/>
      <c r="I759" s="15"/>
    </row>
    <row r="760" spans="1:9" s="2" customFormat="1" ht="201" customHeight="1" x14ac:dyDescent="0.25">
      <c r="A760" s="15"/>
      <c r="B760" s="15"/>
      <c r="C760" s="15"/>
      <c r="D760" s="15"/>
      <c r="E760" s="15"/>
      <c r="F760" s="15"/>
      <c r="G760" s="15"/>
      <c r="H760" s="15"/>
      <c r="I760" s="15"/>
    </row>
    <row r="761" spans="1:9" s="2" customFormat="1" ht="201" customHeight="1" x14ac:dyDescent="0.25">
      <c r="A761" s="15"/>
      <c r="B761" s="15"/>
      <c r="C761" s="15"/>
      <c r="D761" s="15"/>
      <c r="E761" s="15"/>
      <c r="F761" s="15"/>
      <c r="G761" s="15"/>
      <c r="H761" s="15"/>
      <c r="I761" s="15"/>
    </row>
    <row r="762" spans="1:9" s="2" customFormat="1" ht="201" customHeight="1" x14ac:dyDescent="0.25">
      <c r="A762" s="15"/>
      <c r="B762" s="15"/>
      <c r="C762" s="15"/>
      <c r="D762" s="15"/>
      <c r="E762" s="15"/>
      <c r="F762" s="15"/>
      <c r="G762" s="15"/>
      <c r="H762" s="15"/>
      <c r="I762" s="15"/>
    </row>
    <row r="763" spans="1:9" s="2" customFormat="1" ht="201" customHeight="1" x14ac:dyDescent="0.25">
      <c r="A763" s="15"/>
      <c r="B763" s="15"/>
      <c r="C763" s="15"/>
      <c r="D763" s="15"/>
      <c r="E763" s="15"/>
      <c r="F763" s="15"/>
      <c r="G763" s="15"/>
      <c r="H763" s="15"/>
      <c r="I763" s="15"/>
    </row>
    <row r="764" spans="1:9" s="2" customFormat="1" ht="201" customHeight="1" x14ac:dyDescent="0.25">
      <c r="A764" s="15"/>
      <c r="B764" s="15"/>
      <c r="C764" s="15"/>
      <c r="D764" s="15"/>
      <c r="E764" s="15"/>
      <c r="F764" s="15"/>
      <c r="G764" s="15"/>
      <c r="H764" s="15"/>
      <c r="I764" s="15"/>
    </row>
    <row r="765" spans="1:9" s="2" customFormat="1" ht="201" customHeight="1" x14ac:dyDescent="0.25">
      <c r="A765" s="15"/>
      <c r="B765" s="15"/>
      <c r="C765" s="15"/>
      <c r="D765" s="15"/>
      <c r="E765" s="15"/>
      <c r="F765" s="15"/>
      <c r="G765" s="15"/>
      <c r="H765" s="15"/>
      <c r="I765" s="15"/>
    </row>
    <row r="766" spans="1:9" s="2" customFormat="1" ht="201" customHeight="1" x14ac:dyDescent="0.25">
      <c r="A766" s="15"/>
      <c r="B766" s="15"/>
      <c r="C766" s="15"/>
      <c r="D766" s="15"/>
      <c r="E766" s="15"/>
      <c r="F766" s="15"/>
      <c r="G766" s="15"/>
      <c r="H766" s="15"/>
      <c r="I766" s="15"/>
    </row>
    <row r="767" spans="1:9" s="2" customFormat="1" ht="201" customHeight="1" x14ac:dyDescent="0.25">
      <c r="A767" s="15"/>
      <c r="B767" s="15"/>
      <c r="C767" s="15"/>
      <c r="D767" s="15"/>
      <c r="E767" s="15"/>
      <c r="F767" s="15"/>
      <c r="G767" s="15"/>
      <c r="H767" s="15"/>
      <c r="I767" s="15"/>
    </row>
    <row r="768" spans="1:9" s="2" customFormat="1" ht="201" customHeight="1" x14ac:dyDescent="0.25">
      <c r="A768" s="15"/>
      <c r="B768" s="15"/>
      <c r="C768" s="15"/>
      <c r="D768" s="15"/>
      <c r="E768" s="15"/>
      <c r="F768" s="15"/>
      <c r="G768" s="15"/>
      <c r="H768" s="15"/>
      <c r="I768" s="15"/>
    </row>
    <row r="769" spans="1:9" s="2" customFormat="1" ht="201" customHeight="1" x14ac:dyDescent="0.25">
      <c r="A769" s="15"/>
      <c r="B769" s="15"/>
      <c r="C769" s="15"/>
      <c r="D769" s="15"/>
      <c r="E769" s="15"/>
      <c r="F769" s="15"/>
      <c r="G769" s="15"/>
      <c r="H769" s="15"/>
      <c r="I769" s="15"/>
    </row>
    <row r="770" spans="1:9" s="2" customFormat="1" ht="201" customHeight="1" x14ac:dyDescent="0.25">
      <c r="A770" s="15"/>
      <c r="B770" s="15"/>
      <c r="C770" s="15"/>
      <c r="D770" s="15"/>
      <c r="E770" s="15"/>
      <c r="F770" s="15"/>
      <c r="G770" s="15"/>
      <c r="H770" s="15"/>
      <c r="I770" s="15"/>
    </row>
    <row r="771" spans="1:9" s="2" customFormat="1" ht="201" customHeight="1" x14ac:dyDescent="0.25">
      <c r="A771" s="15"/>
      <c r="B771" s="15"/>
      <c r="C771" s="15"/>
      <c r="D771" s="15"/>
      <c r="E771" s="15"/>
      <c r="F771" s="15"/>
      <c r="G771" s="15"/>
      <c r="H771" s="15"/>
      <c r="I771" s="15"/>
    </row>
    <row r="772" spans="1:9" s="2" customFormat="1" ht="201" customHeight="1" x14ac:dyDescent="0.25">
      <c r="A772" s="15"/>
      <c r="B772" s="15"/>
      <c r="C772" s="15"/>
      <c r="D772" s="15"/>
      <c r="E772" s="15"/>
      <c r="F772" s="15"/>
      <c r="G772" s="15"/>
      <c r="H772" s="15"/>
      <c r="I772" s="15"/>
    </row>
    <row r="773" spans="1:9" s="2" customFormat="1" ht="201" customHeight="1" x14ac:dyDescent="0.25">
      <c r="A773" s="15"/>
      <c r="B773" s="15"/>
      <c r="C773" s="15"/>
      <c r="D773" s="15"/>
      <c r="E773" s="15"/>
      <c r="F773" s="15"/>
      <c r="G773" s="15"/>
      <c r="H773" s="15"/>
      <c r="I773" s="15"/>
    </row>
    <row r="774" spans="1:9" s="2" customFormat="1" ht="201" customHeight="1" x14ac:dyDescent="0.25">
      <c r="A774" s="15"/>
      <c r="B774" s="15"/>
      <c r="C774" s="15"/>
      <c r="D774" s="15"/>
      <c r="E774" s="15"/>
      <c r="F774" s="15"/>
      <c r="G774" s="15"/>
      <c r="H774" s="15"/>
      <c r="I774" s="15"/>
    </row>
    <row r="775" spans="1:9" s="2" customFormat="1" ht="201" customHeight="1" x14ac:dyDescent="0.25">
      <c r="A775" s="15"/>
      <c r="B775" s="15"/>
      <c r="C775" s="15"/>
      <c r="D775" s="15"/>
      <c r="E775" s="15"/>
      <c r="F775" s="15"/>
      <c r="G775" s="15"/>
      <c r="H775" s="15"/>
      <c r="I775" s="15"/>
    </row>
    <row r="776" spans="1:9" s="2" customFormat="1" ht="201" customHeight="1" x14ac:dyDescent="0.25">
      <c r="A776" s="15"/>
      <c r="B776" s="15"/>
      <c r="C776" s="15"/>
      <c r="D776" s="15"/>
      <c r="E776" s="15"/>
      <c r="F776" s="15"/>
      <c r="G776" s="15"/>
      <c r="H776" s="15"/>
      <c r="I776" s="15"/>
    </row>
    <row r="777" spans="1:9" s="2" customFormat="1" ht="201" customHeight="1" x14ac:dyDescent="0.25">
      <c r="A777" s="15"/>
      <c r="B777" s="15"/>
      <c r="C777" s="15"/>
      <c r="D777" s="15"/>
      <c r="E777" s="15"/>
      <c r="F777" s="15"/>
      <c r="G777" s="15"/>
      <c r="H777" s="15"/>
      <c r="I777" s="15"/>
    </row>
    <row r="778" spans="1:9" s="2" customFormat="1" ht="201" customHeight="1" x14ac:dyDescent="0.25">
      <c r="A778" s="15"/>
      <c r="B778" s="15"/>
      <c r="C778" s="15"/>
      <c r="D778" s="15"/>
      <c r="E778" s="15"/>
      <c r="F778" s="15"/>
      <c r="G778" s="15"/>
      <c r="H778" s="15"/>
      <c r="I778" s="15"/>
    </row>
    <row r="779" spans="1:9" s="2" customFormat="1" ht="201" customHeight="1" x14ac:dyDescent="0.25">
      <c r="A779" s="15"/>
      <c r="B779" s="15"/>
      <c r="C779" s="15"/>
      <c r="D779" s="15"/>
      <c r="E779" s="15"/>
      <c r="F779" s="15"/>
      <c r="G779" s="15"/>
      <c r="H779" s="15"/>
      <c r="I779" s="15"/>
    </row>
    <row r="780" spans="1:9" s="2" customFormat="1" ht="201" customHeight="1" x14ac:dyDescent="0.25">
      <c r="A780" s="15"/>
      <c r="B780" s="15"/>
      <c r="C780" s="15"/>
      <c r="D780" s="15"/>
      <c r="E780" s="15"/>
      <c r="F780" s="15"/>
      <c r="G780" s="15"/>
      <c r="H780" s="15"/>
      <c r="I780" s="15"/>
    </row>
    <row r="781" spans="1:9" s="2" customFormat="1" ht="201" customHeight="1" x14ac:dyDescent="0.25">
      <c r="A781" s="15"/>
      <c r="B781" s="15"/>
      <c r="C781" s="15"/>
      <c r="D781" s="15"/>
      <c r="E781" s="15"/>
      <c r="F781" s="15"/>
      <c r="G781" s="15"/>
      <c r="H781" s="15"/>
      <c r="I781" s="15"/>
    </row>
    <row r="782" spans="1:9" s="2" customFormat="1" ht="201" customHeight="1" x14ac:dyDescent="0.25">
      <c r="A782" s="15"/>
      <c r="B782" s="15"/>
      <c r="C782" s="15"/>
      <c r="D782" s="15"/>
      <c r="E782" s="15"/>
      <c r="F782" s="15"/>
      <c r="G782" s="15"/>
      <c r="H782" s="15"/>
      <c r="I782" s="15"/>
    </row>
    <row r="783" spans="1:9" s="2" customFormat="1" ht="201" customHeight="1" x14ac:dyDescent="0.25">
      <c r="A783" s="15"/>
      <c r="B783" s="15"/>
      <c r="C783" s="15"/>
      <c r="D783" s="15"/>
      <c r="E783" s="15"/>
      <c r="F783" s="15"/>
      <c r="G783" s="15"/>
      <c r="H783" s="15"/>
      <c r="I783" s="15"/>
    </row>
    <row r="784" spans="1:9" s="2" customFormat="1" ht="201" customHeight="1" x14ac:dyDescent="0.25">
      <c r="A784" s="15"/>
      <c r="B784" s="15"/>
      <c r="C784" s="15"/>
      <c r="D784" s="15"/>
      <c r="E784" s="15"/>
      <c r="F784" s="15"/>
      <c r="G784" s="15"/>
      <c r="H784" s="15"/>
      <c r="I784" s="15"/>
    </row>
    <row r="785" spans="1:9" s="2" customFormat="1" ht="201" customHeight="1" x14ac:dyDescent="0.25">
      <c r="A785" s="15"/>
      <c r="B785" s="15"/>
      <c r="C785" s="15"/>
      <c r="D785" s="15"/>
      <c r="E785" s="15"/>
      <c r="F785" s="15"/>
      <c r="G785" s="15"/>
      <c r="H785" s="15"/>
      <c r="I785" s="15"/>
    </row>
    <row r="786" spans="1:9" s="2" customFormat="1" ht="201" customHeight="1" x14ac:dyDescent="0.25">
      <c r="A786" s="15"/>
      <c r="B786" s="15"/>
      <c r="C786" s="15"/>
      <c r="D786" s="15"/>
      <c r="E786" s="15"/>
      <c r="F786" s="15"/>
      <c r="G786" s="15"/>
      <c r="H786" s="15"/>
      <c r="I786" s="15"/>
    </row>
    <row r="787" spans="1:9" s="2" customFormat="1" ht="201" customHeight="1" x14ac:dyDescent="0.25">
      <c r="A787" s="15"/>
      <c r="B787" s="15"/>
      <c r="C787" s="15"/>
      <c r="D787" s="15"/>
      <c r="E787" s="15"/>
      <c r="F787" s="15"/>
      <c r="G787" s="15"/>
      <c r="H787" s="15"/>
      <c r="I787" s="15"/>
    </row>
    <row r="788" spans="1:9" s="2" customFormat="1" ht="201" customHeight="1" x14ac:dyDescent="0.25">
      <c r="A788" s="15"/>
      <c r="B788" s="15"/>
      <c r="C788" s="15"/>
      <c r="D788" s="15"/>
      <c r="E788" s="15"/>
      <c r="F788" s="15"/>
      <c r="G788" s="15"/>
      <c r="H788" s="15"/>
      <c r="I788" s="15"/>
    </row>
    <row r="789" spans="1:9" s="2" customFormat="1" ht="201" customHeight="1" x14ac:dyDescent="0.25">
      <c r="A789" s="15"/>
      <c r="B789" s="15"/>
      <c r="C789" s="15"/>
      <c r="D789" s="15"/>
      <c r="E789" s="15"/>
      <c r="F789" s="15"/>
      <c r="G789" s="15"/>
      <c r="H789" s="15"/>
      <c r="I789" s="15"/>
    </row>
    <row r="790" spans="1:9" s="2" customFormat="1" ht="201" customHeight="1" x14ac:dyDescent="0.25">
      <c r="A790" s="15"/>
      <c r="B790" s="15"/>
      <c r="C790" s="15"/>
      <c r="D790" s="15"/>
      <c r="E790" s="15"/>
      <c r="F790" s="15"/>
      <c r="G790" s="15"/>
      <c r="H790" s="15"/>
      <c r="I790" s="15"/>
    </row>
    <row r="791" spans="1:9" s="2" customFormat="1" ht="201" customHeight="1" x14ac:dyDescent="0.25">
      <c r="A791" s="15"/>
      <c r="B791" s="15"/>
      <c r="C791" s="15"/>
      <c r="D791" s="15"/>
      <c r="E791" s="15"/>
      <c r="F791" s="15"/>
      <c r="G791" s="15"/>
      <c r="H791" s="15"/>
      <c r="I791" s="15"/>
    </row>
    <row r="792" spans="1:9" s="2" customFormat="1" ht="201" customHeight="1" x14ac:dyDescent="0.25">
      <c r="A792" s="15"/>
      <c r="B792" s="15"/>
      <c r="C792" s="15"/>
      <c r="D792" s="15"/>
      <c r="E792" s="15"/>
      <c r="F792" s="15"/>
      <c r="G792" s="15"/>
      <c r="H792" s="15"/>
      <c r="I792" s="15"/>
    </row>
    <row r="793" spans="1:9" s="2" customFormat="1" ht="201" customHeight="1" x14ac:dyDescent="0.25">
      <c r="A793" s="15"/>
      <c r="B793" s="15"/>
      <c r="C793" s="15"/>
      <c r="D793" s="15"/>
      <c r="E793" s="15"/>
      <c r="F793" s="15"/>
      <c r="G793" s="15"/>
      <c r="H793" s="15"/>
      <c r="I793" s="15"/>
    </row>
    <row r="794" spans="1:9" s="2" customFormat="1" ht="201" customHeight="1" x14ac:dyDescent="0.25">
      <c r="A794" s="15"/>
      <c r="B794" s="15"/>
      <c r="C794" s="15"/>
      <c r="D794" s="15"/>
      <c r="E794" s="15"/>
      <c r="F794" s="15"/>
      <c r="G794" s="15"/>
      <c r="H794" s="15"/>
      <c r="I794" s="15"/>
    </row>
    <row r="795" spans="1:9" s="2" customFormat="1" ht="201" customHeight="1" x14ac:dyDescent="0.25">
      <c r="A795" s="15"/>
      <c r="B795" s="15"/>
      <c r="C795" s="15"/>
      <c r="D795" s="15"/>
      <c r="E795" s="15"/>
      <c r="F795" s="15"/>
      <c r="G795" s="15"/>
      <c r="H795" s="15"/>
      <c r="I795" s="15"/>
    </row>
    <row r="796" spans="1:9" s="2" customFormat="1" ht="201" customHeight="1" x14ac:dyDescent="0.25">
      <c r="A796" s="15"/>
      <c r="B796" s="15"/>
      <c r="C796" s="15"/>
      <c r="D796" s="15"/>
      <c r="E796" s="15"/>
      <c r="F796" s="15"/>
      <c r="G796" s="15"/>
      <c r="H796" s="15"/>
      <c r="I796" s="15"/>
    </row>
    <row r="797" spans="1:9" s="2" customFormat="1" ht="201" customHeight="1" x14ac:dyDescent="0.25">
      <c r="A797" s="15"/>
      <c r="B797" s="15"/>
      <c r="C797" s="15"/>
      <c r="D797" s="15"/>
      <c r="E797" s="15"/>
      <c r="F797" s="15"/>
      <c r="G797" s="15"/>
      <c r="H797" s="15"/>
      <c r="I797" s="15"/>
    </row>
    <row r="798" spans="1:9" s="2" customFormat="1" ht="201" customHeight="1" x14ac:dyDescent="0.25">
      <c r="A798" s="15"/>
      <c r="B798" s="15"/>
      <c r="C798" s="15"/>
      <c r="D798" s="15"/>
      <c r="E798" s="15"/>
      <c r="F798" s="15"/>
      <c r="G798" s="15"/>
      <c r="H798" s="15"/>
      <c r="I798" s="15"/>
    </row>
    <row r="799" spans="1:9" s="2" customFormat="1" ht="201" customHeight="1" x14ac:dyDescent="0.25">
      <c r="A799" s="15"/>
      <c r="B799" s="15"/>
      <c r="C799" s="15"/>
      <c r="D799" s="15"/>
      <c r="E799" s="15"/>
      <c r="F799" s="15"/>
      <c r="G799" s="15"/>
      <c r="H799" s="15"/>
      <c r="I799" s="15"/>
    </row>
    <row r="800" spans="1:9" s="2" customFormat="1" ht="201" customHeight="1" x14ac:dyDescent="0.25">
      <c r="A800" s="15"/>
      <c r="B800" s="15"/>
      <c r="C800" s="15"/>
      <c r="D800" s="15"/>
      <c r="E800" s="15"/>
      <c r="F800" s="15"/>
      <c r="G800" s="15"/>
      <c r="H800" s="15"/>
      <c r="I800" s="15"/>
    </row>
    <row r="801" spans="1:9" s="2" customFormat="1" ht="201" customHeight="1" x14ac:dyDescent="0.25">
      <c r="A801" s="15"/>
      <c r="B801" s="15"/>
      <c r="C801" s="15"/>
      <c r="D801" s="15"/>
      <c r="E801" s="15"/>
      <c r="F801" s="15"/>
      <c r="G801" s="15"/>
      <c r="H801" s="15"/>
      <c r="I801" s="15"/>
    </row>
    <row r="802" spans="1:9" s="2" customFormat="1" ht="201" customHeight="1" x14ac:dyDescent="0.25">
      <c r="A802" s="15"/>
      <c r="B802" s="15"/>
      <c r="C802" s="15"/>
      <c r="D802" s="15"/>
      <c r="E802" s="15"/>
      <c r="F802" s="15"/>
      <c r="G802" s="15"/>
      <c r="H802" s="15"/>
      <c r="I802" s="15"/>
    </row>
    <row r="803" spans="1:9" s="2" customFormat="1" ht="201" customHeight="1" x14ac:dyDescent="0.25">
      <c r="A803" s="15"/>
      <c r="B803" s="15"/>
      <c r="C803" s="15"/>
      <c r="D803" s="15"/>
      <c r="E803" s="15"/>
      <c r="F803" s="15"/>
      <c r="G803" s="15"/>
      <c r="H803" s="15"/>
      <c r="I803" s="15"/>
    </row>
    <row r="804" spans="1:9" s="2" customFormat="1" ht="201" customHeight="1" x14ac:dyDescent="0.25">
      <c r="A804" s="15"/>
      <c r="B804" s="15"/>
      <c r="C804" s="15"/>
      <c r="D804" s="15"/>
      <c r="E804" s="15"/>
      <c r="F804" s="15"/>
      <c r="G804" s="15"/>
      <c r="H804" s="15"/>
      <c r="I804" s="15"/>
    </row>
    <row r="805" spans="1:9" s="2" customFormat="1" ht="201" customHeight="1" x14ac:dyDescent="0.25">
      <c r="A805" s="15"/>
      <c r="B805" s="15"/>
      <c r="C805" s="15"/>
      <c r="D805" s="15"/>
      <c r="E805" s="15"/>
      <c r="F805" s="15"/>
      <c r="G805" s="15"/>
      <c r="H805" s="15"/>
      <c r="I805" s="15"/>
    </row>
    <row r="806" spans="1:9" s="2" customFormat="1" ht="201" customHeight="1" x14ac:dyDescent="0.25">
      <c r="A806" s="15"/>
      <c r="B806" s="15"/>
      <c r="C806" s="15"/>
      <c r="D806" s="15"/>
      <c r="E806" s="15"/>
      <c r="F806" s="15"/>
      <c r="G806" s="15"/>
      <c r="H806" s="15"/>
      <c r="I806" s="15"/>
    </row>
    <row r="807" spans="1:9" s="2" customFormat="1" ht="201" customHeight="1" x14ac:dyDescent="0.25">
      <c r="A807" s="15"/>
      <c r="B807" s="15"/>
      <c r="C807" s="15"/>
      <c r="D807" s="15"/>
      <c r="E807" s="15"/>
      <c r="F807" s="15"/>
      <c r="G807" s="15"/>
      <c r="H807" s="15"/>
      <c r="I807" s="15"/>
    </row>
    <row r="808" spans="1:9" s="2" customFormat="1" ht="201" customHeight="1" x14ac:dyDescent="0.25">
      <c r="A808" s="15"/>
      <c r="B808" s="15"/>
      <c r="C808" s="15"/>
      <c r="D808" s="15"/>
      <c r="E808" s="15"/>
      <c r="F808" s="15"/>
      <c r="G808" s="15"/>
      <c r="H808" s="15"/>
      <c r="I808" s="15"/>
    </row>
    <row r="809" spans="1:9" s="2" customFormat="1" ht="201" customHeight="1" x14ac:dyDescent="0.25">
      <c r="A809" s="15"/>
      <c r="B809" s="15"/>
      <c r="C809" s="15"/>
      <c r="D809" s="15"/>
      <c r="E809" s="15"/>
      <c r="F809" s="15"/>
      <c r="G809" s="15"/>
      <c r="H809" s="15"/>
      <c r="I809" s="15"/>
    </row>
    <row r="810" spans="1:9" s="2" customFormat="1" ht="201" customHeight="1" x14ac:dyDescent="0.25">
      <c r="A810" s="15"/>
      <c r="B810" s="15"/>
      <c r="C810" s="15"/>
      <c r="D810" s="15"/>
      <c r="E810" s="15"/>
      <c r="F810" s="15"/>
      <c r="G810" s="15"/>
      <c r="H810" s="15"/>
      <c r="I810" s="15"/>
    </row>
    <row r="811" spans="1:9" s="2" customFormat="1" ht="201" customHeight="1" x14ac:dyDescent="0.25">
      <c r="A811" s="15"/>
      <c r="B811" s="15"/>
      <c r="C811" s="15"/>
      <c r="D811" s="15"/>
      <c r="E811" s="15"/>
      <c r="F811" s="15"/>
      <c r="G811" s="15"/>
      <c r="H811" s="15"/>
      <c r="I811" s="15"/>
    </row>
    <row r="812" spans="1:9" s="2" customFormat="1" ht="201" customHeight="1" x14ac:dyDescent="0.25">
      <c r="A812" s="15"/>
      <c r="B812" s="15"/>
      <c r="C812" s="15"/>
      <c r="D812" s="15"/>
      <c r="E812" s="15"/>
      <c r="F812" s="15"/>
      <c r="G812" s="15"/>
      <c r="H812" s="15"/>
      <c r="I812" s="15"/>
    </row>
    <row r="813" spans="1:9" s="2" customFormat="1" ht="201" customHeight="1" x14ac:dyDescent="0.25">
      <c r="A813" s="15"/>
      <c r="B813" s="15"/>
      <c r="C813" s="15"/>
      <c r="D813" s="15"/>
      <c r="E813" s="15"/>
      <c r="F813" s="15"/>
      <c r="G813" s="15"/>
      <c r="H813" s="15"/>
      <c r="I813" s="15"/>
    </row>
    <row r="814" spans="1:9" s="2" customFormat="1" ht="201" customHeight="1" x14ac:dyDescent="0.25">
      <c r="A814" s="15"/>
      <c r="B814" s="15"/>
      <c r="C814" s="15"/>
      <c r="D814" s="15"/>
      <c r="E814" s="15"/>
      <c r="F814" s="15"/>
      <c r="G814" s="15"/>
      <c r="H814" s="15"/>
      <c r="I814" s="15"/>
    </row>
    <row r="815" spans="1:9" s="2" customFormat="1" ht="201" customHeight="1" x14ac:dyDescent="0.25">
      <c r="A815" s="15"/>
      <c r="B815" s="15"/>
      <c r="C815" s="15"/>
      <c r="D815" s="15"/>
      <c r="E815" s="15"/>
      <c r="F815" s="15"/>
      <c r="G815" s="15"/>
      <c r="H815" s="15"/>
      <c r="I815" s="15"/>
    </row>
    <row r="816" spans="1:9" s="2" customFormat="1" ht="201" customHeight="1" x14ac:dyDescent="0.25">
      <c r="A816" s="15"/>
      <c r="B816" s="15"/>
      <c r="C816" s="15"/>
      <c r="D816" s="15"/>
      <c r="E816" s="15"/>
      <c r="F816" s="15"/>
      <c r="G816" s="15"/>
      <c r="H816" s="15"/>
      <c r="I816" s="15"/>
    </row>
    <row r="817" spans="1:9" s="2" customFormat="1" ht="201" customHeight="1" x14ac:dyDescent="0.25">
      <c r="A817" s="15"/>
      <c r="B817" s="15"/>
      <c r="C817" s="15"/>
      <c r="D817" s="15"/>
      <c r="E817" s="15"/>
      <c r="F817" s="15"/>
      <c r="G817" s="15"/>
      <c r="H817" s="15"/>
      <c r="I817" s="15"/>
    </row>
    <row r="818" spans="1:9" s="2" customFormat="1" ht="201" customHeight="1" x14ac:dyDescent="0.25">
      <c r="A818" s="15"/>
      <c r="B818" s="15"/>
      <c r="C818" s="15"/>
      <c r="D818" s="15"/>
      <c r="E818" s="15"/>
      <c r="F818" s="15"/>
      <c r="G818" s="15"/>
      <c r="H818" s="15"/>
      <c r="I818" s="15"/>
    </row>
    <row r="819" spans="1:9" s="2" customFormat="1" ht="201" customHeight="1" x14ac:dyDescent="0.25">
      <c r="A819" s="15"/>
      <c r="B819" s="15"/>
      <c r="C819" s="15"/>
      <c r="D819" s="15"/>
      <c r="E819" s="15"/>
      <c r="F819" s="15"/>
      <c r="G819" s="15"/>
      <c r="H819" s="15"/>
      <c r="I819" s="15"/>
    </row>
    <row r="820" spans="1:9" s="2" customFormat="1" ht="201" customHeight="1" x14ac:dyDescent="0.25">
      <c r="A820" s="15"/>
      <c r="B820" s="15"/>
      <c r="C820" s="15"/>
      <c r="D820" s="15"/>
      <c r="E820" s="15"/>
      <c r="F820" s="15"/>
      <c r="G820" s="15"/>
      <c r="H820" s="15"/>
      <c r="I820" s="15"/>
    </row>
    <row r="821" spans="1:9" s="2" customFormat="1" ht="201" customHeight="1" x14ac:dyDescent="0.25">
      <c r="A821" s="15"/>
      <c r="B821" s="15"/>
      <c r="C821" s="15"/>
      <c r="D821" s="15"/>
      <c r="E821" s="15"/>
      <c r="F821" s="15"/>
      <c r="G821" s="15"/>
      <c r="H821" s="15"/>
      <c r="I821" s="15"/>
    </row>
    <row r="822" spans="1:9" s="2" customFormat="1" ht="201" customHeight="1" x14ac:dyDescent="0.25">
      <c r="A822" s="15"/>
      <c r="B822" s="15"/>
      <c r="C822" s="15"/>
      <c r="D822" s="15"/>
      <c r="E822" s="15"/>
      <c r="F822" s="15"/>
      <c r="G822" s="15"/>
      <c r="H822" s="15"/>
      <c r="I822" s="15"/>
    </row>
    <row r="823" spans="1:9" s="2" customFormat="1" ht="201" customHeight="1" x14ac:dyDescent="0.25">
      <c r="A823" s="15"/>
      <c r="B823" s="15"/>
      <c r="C823" s="15"/>
      <c r="D823" s="15"/>
      <c r="E823" s="15"/>
      <c r="F823" s="15"/>
      <c r="G823" s="15"/>
      <c r="H823" s="15"/>
      <c r="I823" s="15"/>
    </row>
    <row r="824" spans="1:9" s="2" customFormat="1" ht="201" customHeight="1" x14ac:dyDescent="0.25">
      <c r="A824" s="15"/>
      <c r="B824" s="15"/>
      <c r="C824" s="15"/>
      <c r="D824" s="15"/>
      <c r="E824" s="15"/>
      <c r="F824" s="15"/>
      <c r="G824" s="15"/>
      <c r="H824" s="15"/>
      <c r="I824" s="15"/>
    </row>
    <row r="825" spans="1:9" s="2" customFormat="1" ht="201" customHeight="1" x14ac:dyDescent="0.25">
      <c r="A825" s="15"/>
      <c r="B825" s="15"/>
      <c r="C825" s="15"/>
      <c r="D825" s="15"/>
      <c r="E825" s="15"/>
      <c r="F825" s="15"/>
      <c r="G825" s="15"/>
      <c r="H825" s="15"/>
      <c r="I825" s="15"/>
    </row>
    <row r="826" spans="1:9" s="2" customFormat="1" ht="201" customHeight="1" x14ac:dyDescent="0.25">
      <c r="A826" s="15"/>
      <c r="B826" s="15"/>
      <c r="C826" s="15"/>
      <c r="D826" s="15"/>
      <c r="E826" s="15"/>
      <c r="F826" s="15"/>
      <c r="G826" s="15"/>
      <c r="H826" s="15"/>
      <c r="I826" s="15"/>
    </row>
    <row r="827" spans="1:9" s="2" customFormat="1" ht="201" customHeight="1" x14ac:dyDescent="0.25">
      <c r="A827" s="15"/>
      <c r="B827" s="15"/>
      <c r="C827" s="15"/>
      <c r="D827" s="15"/>
      <c r="E827" s="15"/>
      <c r="F827" s="15"/>
      <c r="G827" s="15"/>
      <c r="H827" s="15"/>
      <c r="I827" s="15"/>
    </row>
    <row r="828" spans="1:9" s="2" customFormat="1" ht="201" customHeight="1" x14ac:dyDescent="0.25">
      <c r="A828" s="15"/>
      <c r="B828" s="15"/>
      <c r="C828" s="15"/>
      <c r="D828" s="15"/>
      <c r="E828" s="15"/>
      <c r="F828" s="15"/>
      <c r="G828" s="15"/>
      <c r="H828" s="15"/>
      <c r="I828" s="15"/>
    </row>
    <row r="829" spans="1:9" s="2" customFormat="1" ht="201" customHeight="1" x14ac:dyDescent="0.25">
      <c r="A829" s="15"/>
      <c r="B829" s="15"/>
      <c r="C829" s="15"/>
      <c r="D829" s="15"/>
      <c r="E829" s="15"/>
      <c r="F829" s="15"/>
      <c r="G829" s="15"/>
      <c r="H829" s="15"/>
      <c r="I829" s="15"/>
    </row>
    <row r="830" spans="1:9" s="2" customFormat="1" ht="201" customHeight="1" x14ac:dyDescent="0.25">
      <c r="A830" s="15"/>
      <c r="B830" s="15"/>
      <c r="C830" s="15"/>
      <c r="D830" s="15"/>
      <c r="E830" s="15"/>
      <c r="F830" s="15"/>
      <c r="G830" s="15"/>
      <c r="H830" s="15"/>
      <c r="I830" s="15"/>
    </row>
    <row r="831" spans="1:9" s="2" customFormat="1" ht="201" customHeight="1" x14ac:dyDescent="0.25">
      <c r="A831" s="15"/>
      <c r="B831" s="15"/>
      <c r="C831" s="15"/>
      <c r="D831" s="15"/>
      <c r="E831" s="15"/>
      <c r="F831" s="15"/>
      <c r="G831" s="15"/>
      <c r="H831" s="15"/>
      <c r="I831" s="15"/>
    </row>
    <row r="832" spans="1:9" s="2" customFormat="1" ht="201" customHeight="1" x14ac:dyDescent="0.25">
      <c r="A832" s="15"/>
      <c r="B832" s="15"/>
      <c r="C832" s="15"/>
      <c r="D832" s="15"/>
      <c r="E832" s="15"/>
      <c r="F832" s="15"/>
      <c r="G832" s="15"/>
      <c r="H832" s="15"/>
      <c r="I832" s="15"/>
    </row>
    <row r="833" spans="1:9" s="2" customFormat="1" ht="201" customHeight="1" x14ac:dyDescent="0.25">
      <c r="A833" s="15"/>
      <c r="B833" s="15"/>
      <c r="C833" s="15"/>
      <c r="D833" s="15"/>
      <c r="E833" s="15"/>
      <c r="F833" s="15"/>
      <c r="G833" s="15"/>
      <c r="H833" s="15"/>
      <c r="I833" s="15"/>
    </row>
    <row r="834" spans="1:9" s="2" customFormat="1" ht="201" customHeight="1" x14ac:dyDescent="0.25">
      <c r="A834" s="15"/>
      <c r="B834" s="15"/>
      <c r="C834" s="15"/>
      <c r="D834" s="15"/>
      <c r="E834" s="15"/>
      <c r="F834" s="15"/>
      <c r="G834" s="15"/>
      <c r="H834" s="15"/>
      <c r="I834" s="15"/>
    </row>
    <row r="835" spans="1:9" s="2" customFormat="1" ht="201" customHeight="1" x14ac:dyDescent="0.25">
      <c r="A835" s="15"/>
      <c r="B835" s="15"/>
      <c r="C835" s="15"/>
      <c r="D835" s="15"/>
      <c r="E835" s="15"/>
      <c r="F835" s="15"/>
      <c r="G835" s="15"/>
      <c r="H835" s="15"/>
      <c r="I835" s="15"/>
    </row>
    <row r="836" spans="1:9" s="2" customFormat="1" ht="201" customHeight="1" x14ac:dyDescent="0.25">
      <c r="A836" s="15"/>
      <c r="B836" s="15"/>
      <c r="C836" s="15"/>
      <c r="D836" s="15"/>
      <c r="E836" s="15"/>
      <c r="F836" s="15"/>
      <c r="G836" s="15"/>
      <c r="H836" s="15"/>
      <c r="I836" s="15"/>
    </row>
    <row r="837" spans="1:9" s="2" customFormat="1" ht="201" customHeight="1" x14ac:dyDescent="0.25">
      <c r="A837" s="15"/>
      <c r="B837" s="15"/>
      <c r="C837" s="15"/>
      <c r="D837" s="15"/>
      <c r="E837" s="15"/>
      <c r="F837" s="15"/>
      <c r="G837" s="15"/>
      <c r="H837" s="15"/>
      <c r="I837" s="15"/>
    </row>
    <row r="838" spans="1:9" s="2" customFormat="1" ht="201" customHeight="1" x14ac:dyDescent="0.25">
      <c r="A838" s="15"/>
      <c r="B838" s="15"/>
      <c r="C838" s="15"/>
      <c r="D838" s="15"/>
      <c r="E838" s="15"/>
      <c r="F838" s="15"/>
      <c r="G838" s="15"/>
      <c r="H838" s="15"/>
      <c r="I838" s="15"/>
    </row>
    <row r="839" spans="1:9" s="2" customFormat="1" ht="201" customHeight="1" x14ac:dyDescent="0.25">
      <c r="A839" s="15"/>
      <c r="B839" s="15"/>
      <c r="C839" s="15"/>
      <c r="D839" s="15"/>
      <c r="E839" s="15"/>
      <c r="F839" s="15"/>
      <c r="G839" s="15"/>
      <c r="H839" s="15"/>
      <c r="I839" s="15"/>
    </row>
    <row r="840" spans="1:9" s="2" customFormat="1" ht="201" customHeight="1" x14ac:dyDescent="0.25">
      <c r="A840" s="15"/>
      <c r="B840" s="15"/>
      <c r="C840" s="15"/>
      <c r="D840" s="15"/>
      <c r="E840" s="15"/>
      <c r="F840" s="15"/>
      <c r="G840" s="15"/>
      <c r="H840" s="15"/>
      <c r="I840" s="15"/>
    </row>
    <row r="841" spans="1:9" s="2" customFormat="1" ht="201" customHeight="1" x14ac:dyDescent="0.25">
      <c r="A841" s="15"/>
      <c r="B841" s="15"/>
      <c r="C841" s="15"/>
      <c r="D841" s="15"/>
      <c r="E841" s="15"/>
      <c r="F841" s="15"/>
      <c r="G841" s="15"/>
      <c r="H841" s="15"/>
      <c r="I841" s="15"/>
    </row>
    <row r="842" spans="1:9" s="2" customFormat="1" ht="201" customHeight="1" x14ac:dyDescent="0.25">
      <c r="A842" s="15"/>
      <c r="B842" s="15"/>
      <c r="C842" s="15"/>
      <c r="D842" s="15"/>
      <c r="E842" s="15"/>
      <c r="F842" s="15"/>
      <c r="G842" s="15"/>
      <c r="H842" s="15"/>
      <c r="I842" s="15"/>
    </row>
    <row r="843" spans="1:9" s="2" customFormat="1" ht="201" customHeight="1" x14ac:dyDescent="0.25">
      <c r="A843" s="15"/>
      <c r="B843" s="15"/>
      <c r="C843" s="15"/>
      <c r="D843" s="15"/>
      <c r="E843" s="15"/>
      <c r="F843" s="15"/>
      <c r="G843" s="15"/>
      <c r="H843" s="15"/>
      <c r="I843" s="15"/>
    </row>
    <row r="844" spans="1:9" s="2" customFormat="1" ht="201" customHeight="1" x14ac:dyDescent="0.25">
      <c r="A844" s="15"/>
      <c r="B844" s="15"/>
      <c r="C844" s="15"/>
      <c r="D844" s="15"/>
      <c r="E844" s="15"/>
      <c r="F844" s="15"/>
      <c r="G844" s="15"/>
      <c r="H844" s="15"/>
      <c r="I844" s="15"/>
    </row>
    <row r="845" spans="1:9" s="2" customFormat="1" ht="201" customHeight="1" x14ac:dyDescent="0.25">
      <c r="A845" s="15"/>
      <c r="B845" s="15"/>
      <c r="C845" s="15"/>
      <c r="D845" s="15"/>
      <c r="E845" s="15"/>
      <c r="F845" s="15"/>
      <c r="G845" s="15"/>
      <c r="H845" s="15"/>
      <c r="I845" s="15"/>
    </row>
    <row r="846" spans="1:9" s="2" customFormat="1" ht="201" customHeight="1" x14ac:dyDescent="0.25">
      <c r="A846" s="15"/>
      <c r="B846" s="15"/>
      <c r="C846" s="15"/>
      <c r="D846" s="15"/>
      <c r="E846" s="15"/>
      <c r="F846" s="15"/>
      <c r="G846" s="15"/>
      <c r="H846" s="15"/>
      <c r="I846" s="15"/>
    </row>
    <row r="847" spans="1:9" s="2" customFormat="1" ht="201" customHeight="1" x14ac:dyDescent="0.25">
      <c r="A847" s="15"/>
      <c r="B847" s="15"/>
      <c r="C847" s="15"/>
      <c r="D847" s="15"/>
      <c r="E847" s="15"/>
      <c r="F847" s="15"/>
      <c r="G847" s="15"/>
      <c r="H847" s="15"/>
      <c r="I847" s="15"/>
    </row>
    <row r="848" spans="1:9" s="2" customFormat="1" ht="201" customHeight="1" x14ac:dyDescent="0.25">
      <c r="A848" s="15"/>
      <c r="B848" s="15"/>
      <c r="C848" s="15"/>
      <c r="D848" s="15"/>
      <c r="E848" s="15"/>
      <c r="F848" s="15"/>
      <c r="G848" s="15"/>
      <c r="H848" s="15"/>
      <c r="I848" s="15"/>
    </row>
    <row r="849" spans="1:9" s="2" customFormat="1" ht="201" customHeight="1" x14ac:dyDescent="0.25">
      <c r="A849" s="15"/>
      <c r="B849" s="15"/>
      <c r="C849" s="15"/>
      <c r="D849" s="15"/>
      <c r="E849" s="15"/>
      <c r="F849" s="15"/>
      <c r="G849" s="15"/>
      <c r="H849" s="15"/>
      <c r="I849" s="15"/>
    </row>
    <row r="850" spans="1:9" s="2" customFormat="1" ht="201" customHeight="1" x14ac:dyDescent="0.25">
      <c r="A850" s="15"/>
      <c r="B850" s="15"/>
      <c r="C850" s="15"/>
      <c r="D850" s="15"/>
      <c r="E850" s="15"/>
      <c r="F850" s="15"/>
      <c r="G850" s="15"/>
      <c r="H850" s="15"/>
      <c r="I850" s="15"/>
    </row>
    <row r="851" spans="1:9" s="2" customFormat="1" ht="201" customHeight="1" x14ac:dyDescent="0.25">
      <c r="A851" s="15"/>
      <c r="B851" s="15"/>
      <c r="C851" s="15"/>
      <c r="D851" s="15"/>
      <c r="E851" s="15"/>
      <c r="F851" s="15"/>
      <c r="G851" s="15"/>
      <c r="H851" s="15"/>
      <c r="I851" s="15"/>
    </row>
    <row r="852" spans="1:9" s="2" customFormat="1" ht="201" customHeight="1" x14ac:dyDescent="0.25">
      <c r="A852" s="15"/>
      <c r="B852" s="15"/>
      <c r="C852" s="15"/>
      <c r="D852" s="15"/>
      <c r="E852" s="15"/>
      <c r="F852" s="15"/>
      <c r="G852" s="15"/>
      <c r="H852" s="15"/>
      <c r="I852" s="15"/>
    </row>
    <row r="853" spans="1:9" s="2" customFormat="1" ht="201" customHeight="1" x14ac:dyDescent="0.25">
      <c r="A853" s="15"/>
      <c r="B853" s="15"/>
      <c r="C853" s="15"/>
      <c r="D853" s="15"/>
      <c r="E853" s="15"/>
      <c r="F853" s="15"/>
      <c r="G853" s="15"/>
      <c r="H853" s="15"/>
      <c r="I853" s="15"/>
    </row>
    <row r="854" spans="1:9" s="2" customFormat="1" ht="201" customHeight="1" x14ac:dyDescent="0.25">
      <c r="A854" s="15"/>
      <c r="B854" s="15"/>
      <c r="C854" s="15"/>
      <c r="D854" s="15"/>
      <c r="E854" s="15"/>
      <c r="F854" s="15"/>
      <c r="G854" s="15"/>
      <c r="H854" s="15"/>
      <c r="I854" s="15"/>
    </row>
    <row r="855" spans="1:9" s="2" customFormat="1" ht="201" customHeight="1" x14ac:dyDescent="0.25">
      <c r="A855" s="15"/>
      <c r="B855" s="15"/>
      <c r="C855" s="15"/>
      <c r="D855" s="15"/>
      <c r="E855" s="15"/>
      <c r="F855" s="15"/>
      <c r="G855" s="15"/>
      <c r="H855" s="15"/>
      <c r="I855" s="15"/>
    </row>
    <row r="856" spans="1:9" s="2" customFormat="1" ht="201" customHeight="1" x14ac:dyDescent="0.25">
      <c r="A856" s="15"/>
      <c r="B856" s="15"/>
      <c r="C856" s="15"/>
      <c r="D856" s="15"/>
      <c r="E856" s="15"/>
      <c r="F856" s="15"/>
      <c r="G856" s="15"/>
      <c r="H856" s="15"/>
      <c r="I856" s="15"/>
    </row>
    <row r="857" spans="1:9" s="2" customFormat="1" ht="201" customHeight="1" x14ac:dyDescent="0.25">
      <c r="A857" s="15"/>
      <c r="B857" s="15"/>
      <c r="C857" s="15"/>
      <c r="D857" s="15"/>
      <c r="E857" s="15"/>
      <c r="F857" s="15"/>
      <c r="G857" s="15"/>
      <c r="H857" s="15"/>
      <c r="I857" s="15"/>
    </row>
    <row r="858" spans="1:9" s="2" customFormat="1" ht="201" customHeight="1" x14ac:dyDescent="0.25">
      <c r="A858" s="15"/>
      <c r="B858" s="15"/>
      <c r="C858" s="15"/>
      <c r="D858" s="15"/>
      <c r="E858" s="15"/>
      <c r="F858" s="15"/>
      <c r="G858" s="15"/>
      <c r="H858" s="15"/>
      <c r="I858" s="15"/>
    </row>
    <row r="859" spans="1:9" s="2" customFormat="1" ht="201" customHeight="1" x14ac:dyDescent="0.25">
      <c r="A859" s="15"/>
      <c r="B859" s="15"/>
      <c r="C859" s="15"/>
      <c r="D859" s="15"/>
      <c r="E859" s="15"/>
      <c r="F859" s="15"/>
      <c r="G859" s="15"/>
      <c r="H859" s="15"/>
      <c r="I859" s="15"/>
    </row>
    <row r="860" spans="1:9" s="2" customFormat="1" ht="201" customHeight="1" x14ac:dyDescent="0.25">
      <c r="A860" s="15"/>
      <c r="B860" s="15"/>
      <c r="C860" s="15"/>
      <c r="D860" s="15"/>
      <c r="E860" s="15"/>
      <c r="F860" s="15"/>
      <c r="G860" s="15"/>
      <c r="H860" s="15"/>
      <c r="I860" s="15"/>
    </row>
    <row r="861" spans="1:9" s="2" customFormat="1" ht="201" customHeight="1" x14ac:dyDescent="0.25">
      <c r="A861" s="15"/>
      <c r="B861" s="15"/>
      <c r="C861" s="15"/>
      <c r="D861" s="15"/>
      <c r="E861" s="15"/>
      <c r="F861" s="15"/>
      <c r="G861" s="15"/>
      <c r="H861" s="15"/>
      <c r="I861" s="15"/>
    </row>
    <row r="862" spans="1:9" s="2" customFormat="1" ht="201" customHeight="1" x14ac:dyDescent="0.25">
      <c r="A862" s="15"/>
      <c r="B862" s="15"/>
      <c r="C862" s="15"/>
      <c r="D862" s="15"/>
      <c r="E862" s="15"/>
      <c r="F862" s="15"/>
      <c r="G862" s="15"/>
      <c r="H862" s="15"/>
      <c r="I862" s="15"/>
    </row>
    <row r="863" spans="1:9" s="2" customFormat="1" ht="201" customHeight="1" x14ac:dyDescent="0.25">
      <c r="A863" s="15"/>
      <c r="B863" s="15"/>
      <c r="C863" s="15"/>
      <c r="D863" s="15"/>
      <c r="E863" s="15"/>
      <c r="F863" s="15"/>
      <c r="G863" s="15"/>
      <c r="H863" s="15"/>
      <c r="I863" s="15"/>
    </row>
    <row r="864" spans="1:9" s="2" customFormat="1" ht="201" customHeight="1" x14ac:dyDescent="0.25">
      <c r="A864" s="15"/>
      <c r="B864" s="15"/>
      <c r="C864" s="15"/>
      <c r="D864" s="15"/>
      <c r="E864" s="15"/>
      <c r="F864" s="15"/>
      <c r="G864" s="15"/>
      <c r="H864" s="15"/>
      <c r="I864" s="15"/>
    </row>
    <row r="865" spans="1:9" s="2" customFormat="1" ht="201" customHeight="1" x14ac:dyDescent="0.25">
      <c r="A865" s="15"/>
      <c r="B865" s="15"/>
      <c r="C865" s="15"/>
      <c r="D865" s="15"/>
      <c r="E865" s="15"/>
      <c r="F865" s="15"/>
      <c r="G865" s="15"/>
      <c r="H865" s="15"/>
      <c r="I865" s="15"/>
    </row>
    <row r="866" spans="1:9" s="2" customFormat="1" ht="201" customHeight="1" x14ac:dyDescent="0.25">
      <c r="A866" s="15"/>
      <c r="B866" s="15"/>
      <c r="C866" s="15"/>
      <c r="D866" s="15"/>
      <c r="E866" s="15"/>
      <c r="F866" s="15"/>
      <c r="G866" s="15"/>
      <c r="H866" s="15"/>
      <c r="I866" s="15"/>
    </row>
    <row r="867" spans="1:9" s="2" customFormat="1" ht="201" customHeight="1" x14ac:dyDescent="0.25">
      <c r="A867" s="15"/>
      <c r="B867" s="15"/>
      <c r="C867" s="15"/>
      <c r="D867" s="15"/>
      <c r="E867" s="15"/>
      <c r="F867" s="15"/>
      <c r="G867" s="15"/>
      <c r="H867" s="15"/>
      <c r="I867" s="15"/>
    </row>
    <row r="868" spans="1:9" s="2" customFormat="1" ht="201" customHeight="1" x14ac:dyDescent="0.25">
      <c r="A868" s="15"/>
      <c r="B868" s="15"/>
      <c r="C868" s="15"/>
      <c r="D868" s="15"/>
      <c r="E868" s="15"/>
      <c r="F868" s="15"/>
      <c r="G868" s="15"/>
      <c r="H868" s="15"/>
      <c r="I868" s="15"/>
    </row>
    <row r="869" spans="1:9" s="2" customFormat="1" ht="201" customHeight="1" x14ac:dyDescent="0.25">
      <c r="A869" s="15"/>
      <c r="B869" s="15"/>
      <c r="C869" s="15"/>
      <c r="D869" s="15"/>
      <c r="E869" s="15"/>
      <c r="F869" s="15"/>
      <c r="G869" s="15"/>
      <c r="H869" s="15"/>
      <c r="I869" s="15"/>
    </row>
    <row r="870" spans="1:9" s="2" customFormat="1" ht="201" customHeight="1" x14ac:dyDescent="0.25">
      <c r="A870" s="15"/>
      <c r="B870" s="15"/>
      <c r="C870" s="15"/>
      <c r="D870" s="15"/>
      <c r="E870" s="15"/>
      <c r="F870" s="15"/>
      <c r="G870" s="15"/>
      <c r="H870" s="15"/>
      <c r="I870" s="15"/>
    </row>
    <row r="871" spans="1:9" s="2" customFormat="1" ht="201" customHeight="1" x14ac:dyDescent="0.25">
      <c r="A871" s="15"/>
      <c r="B871" s="15"/>
      <c r="C871" s="15"/>
      <c r="D871" s="15"/>
      <c r="E871" s="15"/>
      <c r="F871" s="15"/>
      <c r="G871" s="15"/>
      <c r="H871" s="15"/>
      <c r="I871" s="15"/>
    </row>
    <row r="872" spans="1:9" s="2" customFormat="1" ht="201" customHeight="1" x14ac:dyDescent="0.25">
      <c r="A872" s="15"/>
      <c r="B872" s="15"/>
      <c r="C872" s="15"/>
      <c r="D872" s="15"/>
      <c r="E872" s="15"/>
      <c r="F872" s="15"/>
      <c r="G872" s="15"/>
      <c r="H872" s="15"/>
      <c r="I872" s="15"/>
    </row>
    <row r="873" spans="1:9" s="2" customFormat="1" ht="201" customHeight="1" x14ac:dyDescent="0.25">
      <c r="A873" s="15"/>
      <c r="B873" s="15"/>
      <c r="C873" s="15"/>
      <c r="D873" s="15"/>
      <c r="E873" s="15"/>
      <c r="F873" s="15"/>
      <c r="G873" s="15"/>
      <c r="H873" s="15"/>
      <c r="I873" s="15"/>
    </row>
    <row r="874" spans="1:9" s="2" customFormat="1" ht="201" customHeight="1" x14ac:dyDescent="0.25">
      <c r="A874" s="15"/>
      <c r="B874" s="15"/>
      <c r="C874" s="15"/>
      <c r="D874" s="15"/>
      <c r="E874" s="15"/>
      <c r="F874" s="15"/>
      <c r="G874" s="15"/>
      <c r="H874" s="15"/>
      <c r="I874" s="15"/>
    </row>
    <row r="875" spans="1:9" s="2" customFormat="1" ht="201" customHeight="1" x14ac:dyDescent="0.25">
      <c r="A875" s="15"/>
      <c r="B875" s="15"/>
      <c r="C875" s="15"/>
      <c r="D875" s="15"/>
      <c r="E875" s="15"/>
      <c r="F875" s="15"/>
      <c r="G875" s="15"/>
      <c r="H875" s="15"/>
      <c r="I875" s="15"/>
    </row>
    <row r="876" spans="1:9" s="2" customFormat="1" ht="201" customHeight="1" x14ac:dyDescent="0.25">
      <c r="A876" s="15"/>
      <c r="B876" s="15"/>
      <c r="C876" s="15"/>
      <c r="D876" s="15"/>
      <c r="E876" s="15"/>
      <c r="F876" s="15"/>
      <c r="G876" s="15"/>
      <c r="H876" s="15"/>
      <c r="I876" s="15"/>
    </row>
    <row r="877" spans="1:9" s="2" customFormat="1" ht="201" customHeight="1" x14ac:dyDescent="0.25">
      <c r="A877" s="15"/>
      <c r="B877" s="15"/>
      <c r="C877" s="15"/>
      <c r="D877" s="15"/>
      <c r="E877" s="15"/>
      <c r="F877" s="15"/>
      <c r="G877" s="15"/>
      <c r="H877" s="15"/>
      <c r="I877" s="15"/>
    </row>
    <row r="878" spans="1:9" s="2" customFormat="1" ht="201" customHeight="1" x14ac:dyDescent="0.25">
      <c r="A878" s="15"/>
      <c r="B878" s="15"/>
      <c r="C878" s="15"/>
      <c r="D878" s="15"/>
      <c r="E878" s="15"/>
      <c r="F878" s="15"/>
      <c r="G878" s="15"/>
      <c r="H878" s="15"/>
      <c r="I878" s="15"/>
    </row>
    <row r="879" spans="1:9" s="2" customFormat="1" ht="201" customHeight="1" x14ac:dyDescent="0.25">
      <c r="A879" s="15"/>
      <c r="B879" s="15"/>
      <c r="C879" s="15"/>
      <c r="D879" s="15"/>
      <c r="E879" s="15"/>
      <c r="F879" s="15"/>
      <c r="G879" s="15"/>
      <c r="H879" s="15"/>
      <c r="I879" s="15"/>
    </row>
    <row r="880" spans="1:9" s="2" customFormat="1" ht="201" customHeight="1" x14ac:dyDescent="0.25">
      <c r="A880" s="15"/>
      <c r="B880" s="15"/>
      <c r="C880" s="15"/>
      <c r="D880" s="15"/>
      <c r="E880" s="15"/>
      <c r="F880" s="15"/>
      <c r="G880" s="15"/>
      <c r="H880" s="15"/>
      <c r="I880" s="15"/>
    </row>
    <row r="881" spans="1:9" s="2" customFormat="1" ht="201" customHeight="1" x14ac:dyDescent="0.25">
      <c r="A881" s="15"/>
      <c r="B881" s="15"/>
      <c r="C881" s="15"/>
      <c r="D881" s="15"/>
      <c r="E881" s="15"/>
      <c r="F881" s="15"/>
      <c r="G881" s="15"/>
      <c r="H881" s="15"/>
      <c r="I881" s="15"/>
    </row>
    <row r="882" spans="1:9" s="2" customFormat="1" ht="201" customHeight="1" x14ac:dyDescent="0.25">
      <c r="A882" s="15"/>
      <c r="B882" s="15"/>
      <c r="C882" s="15"/>
      <c r="D882" s="15"/>
      <c r="E882" s="15"/>
      <c r="F882" s="15"/>
      <c r="G882" s="15"/>
      <c r="H882" s="15"/>
      <c r="I882" s="15"/>
    </row>
    <row r="883" spans="1:9" s="2" customFormat="1" ht="201" customHeight="1" x14ac:dyDescent="0.25">
      <c r="A883" s="15"/>
      <c r="B883" s="15"/>
      <c r="C883" s="15"/>
      <c r="D883" s="15"/>
      <c r="E883" s="15"/>
      <c r="F883" s="15"/>
      <c r="G883" s="15"/>
      <c r="H883" s="15"/>
      <c r="I883" s="15"/>
    </row>
    <row r="884" spans="1:9" s="2" customFormat="1" ht="201" customHeight="1" x14ac:dyDescent="0.25">
      <c r="A884" s="15"/>
      <c r="B884" s="15"/>
      <c r="C884" s="15"/>
      <c r="D884" s="15"/>
      <c r="E884" s="15"/>
      <c r="F884" s="15"/>
      <c r="G884" s="15"/>
      <c r="H884" s="15"/>
      <c r="I884" s="15"/>
    </row>
    <row r="885" spans="1:9" s="2" customFormat="1" ht="201" customHeight="1" x14ac:dyDescent="0.25">
      <c r="A885" s="15"/>
      <c r="B885" s="15"/>
      <c r="C885" s="15"/>
      <c r="D885" s="15"/>
      <c r="E885" s="15"/>
      <c r="F885" s="15"/>
      <c r="G885" s="15"/>
      <c r="H885" s="15"/>
      <c r="I885" s="15"/>
    </row>
    <row r="886" spans="1:9" s="2" customFormat="1" ht="201" customHeight="1" x14ac:dyDescent="0.25">
      <c r="A886" s="15"/>
      <c r="B886" s="15"/>
      <c r="C886" s="15"/>
      <c r="D886" s="15"/>
      <c r="E886" s="15"/>
      <c r="F886" s="15"/>
      <c r="G886" s="15"/>
      <c r="H886" s="15"/>
      <c r="I886" s="15"/>
    </row>
    <row r="887" spans="1:9" s="2" customFormat="1" ht="201" customHeight="1" x14ac:dyDescent="0.25">
      <c r="A887" s="15"/>
      <c r="B887" s="15"/>
      <c r="C887" s="15"/>
      <c r="D887" s="15"/>
      <c r="E887" s="15"/>
      <c r="F887" s="15"/>
      <c r="G887" s="15"/>
      <c r="H887" s="15"/>
      <c r="I887" s="15"/>
    </row>
    <row r="888" spans="1:9" s="2" customFormat="1" ht="201" customHeight="1" x14ac:dyDescent="0.25">
      <c r="A888" s="15"/>
      <c r="B888" s="15"/>
      <c r="C888" s="15"/>
      <c r="D888" s="15"/>
      <c r="E888" s="15"/>
      <c r="F888" s="15"/>
      <c r="G888" s="15"/>
      <c r="H888" s="15"/>
      <c r="I888" s="15"/>
    </row>
    <row r="889" spans="1:9" s="2" customFormat="1" ht="201" customHeight="1" x14ac:dyDescent="0.25">
      <c r="A889" s="15"/>
      <c r="B889" s="15"/>
      <c r="C889" s="15"/>
      <c r="D889" s="15"/>
      <c r="E889" s="15"/>
      <c r="F889" s="15"/>
      <c r="G889" s="15"/>
      <c r="H889" s="15"/>
      <c r="I889" s="15"/>
    </row>
    <row r="890" spans="1:9" s="2" customFormat="1" ht="201" customHeight="1" x14ac:dyDescent="0.25">
      <c r="A890" s="15"/>
      <c r="B890" s="15"/>
      <c r="C890" s="15"/>
      <c r="D890" s="15"/>
      <c r="E890" s="15"/>
      <c r="F890" s="15"/>
      <c r="G890" s="15"/>
      <c r="H890" s="15"/>
      <c r="I890" s="15"/>
    </row>
    <row r="891" spans="1:9" s="2" customFormat="1" ht="201" customHeight="1" x14ac:dyDescent="0.25">
      <c r="A891" s="15"/>
      <c r="B891" s="15"/>
      <c r="C891" s="15"/>
      <c r="D891" s="15"/>
      <c r="E891" s="15"/>
      <c r="F891" s="15"/>
      <c r="G891" s="15"/>
      <c r="H891" s="15"/>
      <c r="I891" s="15"/>
    </row>
    <row r="892" spans="1:9" s="2" customFormat="1" ht="201" customHeight="1" x14ac:dyDescent="0.25">
      <c r="A892" s="15"/>
      <c r="B892" s="15"/>
      <c r="C892" s="15"/>
      <c r="D892" s="15"/>
      <c r="E892" s="15"/>
      <c r="F892" s="15"/>
      <c r="G892" s="15"/>
      <c r="H892" s="15"/>
      <c r="I892" s="15"/>
    </row>
    <row r="893" spans="1:9" s="2" customFormat="1" ht="201" customHeight="1" x14ac:dyDescent="0.25">
      <c r="A893" s="15"/>
      <c r="B893" s="15"/>
      <c r="C893" s="15"/>
      <c r="D893" s="15"/>
      <c r="E893" s="15"/>
      <c r="F893" s="15"/>
      <c r="G893" s="15"/>
      <c r="H893" s="15"/>
      <c r="I893" s="15"/>
    </row>
    <row r="894" spans="1:9" s="2" customFormat="1" ht="201" customHeight="1" x14ac:dyDescent="0.25">
      <c r="A894" s="15"/>
      <c r="B894" s="15"/>
      <c r="C894" s="15"/>
      <c r="D894" s="15"/>
      <c r="E894" s="15"/>
      <c r="F894" s="15"/>
      <c r="G894" s="15"/>
      <c r="H894" s="15"/>
      <c r="I894" s="15"/>
    </row>
    <row r="895" spans="1:9" s="2" customFormat="1" ht="201" customHeight="1" x14ac:dyDescent="0.25">
      <c r="A895" s="15"/>
      <c r="B895" s="15"/>
      <c r="C895" s="15"/>
      <c r="D895" s="15"/>
      <c r="E895" s="15"/>
      <c r="F895" s="15"/>
      <c r="G895" s="15"/>
      <c r="H895" s="15"/>
      <c r="I895" s="15"/>
    </row>
    <row r="896" spans="1:9" s="2" customFormat="1" ht="201" customHeight="1" x14ac:dyDescent="0.25">
      <c r="A896" s="15"/>
      <c r="B896" s="15"/>
      <c r="C896" s="15"/>
      <c r="D896" s="15"/>
      <c r="E896" s="15"/>
      <c r="F896" s="15"/>
      <c r="G896" s="15"/>
      <c r="H896" s="15"/>
      <c r="I896" s="15"/>
    </row>
    <row r="897" spans="1:9" s="2" customFormat="1" ht="201" customHeight="1" x14ac:dyDescent="0.25">
      <c r="A897" s="15"/>
      <c r="B897" s="15"/>
      <c r="C897" s="15"/>
      <c r="D897" s="15"/>
      <c r="E897" s="15"/>
      <c r="F897" s="15"/>
      <c r="G897" s="15"/>
      <c r="H897" s="15"/>
      <c r="I897" s="15"/>
    </row>
    <row r="898" spans="1:9" s="2" customFormat="1" ht="201" customHeight="1" x14ac:dyDescent="0.25">
      <c r="A898" s="15"/>
      <c r="B898" s="15"/>
      <c r="C898" s="15"/>
      <c r="D898" s="15"/>
      <c r="E898" s="15"/>
      <c r="F898" s="15"/>
      <c r="G898" s="15"/>
      <c r="H898" s="15"/>
      <c r="I898" s="15"/>
    </row>
    <row r="899" spans="1:9" s="2" customFormat="1" ht="201" customHeight="1" x14ac:dyDescent="0.25">
      <c r="A899" s="15"/>
      <c r="B899" s="15"/>
      <c r="C899" s="15"/>
      <c r="D899" s="15"/>
      <c r="E899" s="15"/>
      <c r="F899" s="15"/>
      <c r="G899" s="15"/>
      <c r="H899" s="15"/>
      <c r="I899" s="15"/>
    </row>
    <row r="900" spans="1:9" s="2" customFormat="1" ht="201" customHeight="1" x14ac:dyDescent="0.25">
      <c r="A900" s="15"/>
      <c r="B900" s="15"/>
      <c r="C900" s="15"/>
      <c r="D900" s="15"/>
      <c r="E900" s="15"/>
      <c r="F900" s="15"/>
      <c r="G900" s="15"/>
      <c r="H900" s="15"/>
      <c r="I900" s="15"/>
    </row>
    <row r="901" spans="1:9" s="2" customFormat="1" ht="201" customHeight="1" x14ac:dyDescent="0.25">
      <c r="A901" s="15"/>
      <c r="B901" s="15"/>
      <c r="C901" s="15"/>
      <c r="D901" s="15"/>
      <c r="E901" s="15"/>
      <c r="F901" s="15"/>
      <c r="G901" s="15"/>
      <c r="H901" s="15"/>
      <c r="I901" s="15"/>
    </row>
    <row r="902" spans="1:9" s="2" customFormat="1" ht="201" customHeight="1" x14ac:dyDescent="0.25">
      <c r="A902" s="15"/>
      <c r="B902" s="15"/>
      <c r="C902" s="15"/>
      <c r="D902" s="15"/>
      <c r="E902" s="15"/>
      <c r="F902" s="15"/>
      <c r="G902" s="15"/>
      <c r="H902" s="15"/>
      <c r="I902" s="15"/>
    </row>
    <row r="903" spans="1:9" s="2" customFormat="1" ht="201" customHeight="1" x14ac:dyDescent="0.25">
      <c r="A903" s="15"/>
      <c r="B903" s="15"/>
      <c r="C903" s="15"/>
      <c r="D903" s="15"/>
      <c r="E903" s="15"/>
      <c r="F903" s="15"/>
      <c r="G903" s="15"/>
      <c r="H903" s="15"/>
      <c r="I903" s="15"/>
    </row>
    <row r="904" spans="1:9" s="2" customFormat="1" ht="201" customHeight="1" x14ac:dyDescent="0.25">
      <c r="A904" s="15"/>
      <c r="B904" s="15"/>
      <c r="C904" s="15"/>
      <c r="D904" s="15"/>
      <c r="E904" s="15"/>
      <c r="F904" s="15"/>
      <c r="G904" s="15"/>
      <c r="H904" s="15"/>
      <c r="I904" s="15"/>
    </row>
    <row r="905" spans="1:9" s="2" customFormat="1" ht="201" customHeight="1" x14ac:dyDescent="0.25">
      <c r="A905" s="15"/>
      <c r="B905" s="15"/>
      <c r="C905" s="15"/>
      <c r="D905" s="15"/>
      <c r="E905" s="15"/>
      <c r="F905" s="15"/>
      <c r="G905" s="15"/>
      <c r="H905" s="15"/>
      <c r="I905" s="15"/>
    </row>
    <row r="906" spans="1:9" s="2" customFormat="1" ht="201" customHeight="1" x14ac:dyDescent="0.25">
      <c r="A906" s="15"/>
      <c r="B906" s="15"/>
      <c r="C906" s="15"/>
      <c r="D906" s="15"/>
      <c r="E906" s="15"/>
      <c r="F906" s="15"/>
      <c r="G906" s="15"/>
      <c r="H906" s="15"/>
      <c r="I906" s="15"/>
    </row>
    <row r="907" spans="1:9" s="2" customFormat="1" ht="201" customHeight="1" x14ac:dyDescent="0.25">
      <c r="A907" s="15"/>
      <c r="B907" s="15"/>
      <c r="C907" s="15"/>
      <c r="D907" s="15"/>
      <c r="E907" s="15"/>
      <c r="F907" s="15"/>
      <c r="G907" s="15"/>
      <c r="H907" s="15"/>
      <c r="I907" s="15"/>
    </row>
    <row r="908" spans="1:9" s="2" customFormat="1" ht="201" customHeight="1" x14ac:dyDescent="0.25">
      <c r="A908" s="15"/>
      <c r="B908" s="15"/>
      <c r="C908" s="15"/>
      <c r="D908" s="15"/>
      <c r="E908" s="15"/>
      <c r="F908" s="15"/>
      <c r="G908" s="15"/>
      <c r="H908" s="15"/>
      <c r="I908" s="15"/>
    </row>
    <row r="909" spans="1:9" s="2" customFormat="1" ht="201" customHeight="1" x14ac:dyDescent="0.25">
      <c r="A909" s="15"/>
      <c r="B909" s="15"/>
      <c r="C909" s="15"/>
      <c r="D909" s="15"/>
      <c r="E909" s="15"/>
      <c r="F909" s="15"/>
      <c r="G909" s="15"/>
      <c r="H909" s="15"/>
      <c r="I909" s="15"/>
    </row>
    <row r="910" spans="1:9" s="2" customFormat="1" ht="201" customHeight="1" x14ac:dyDescent="0.25">
      <c r="A910" s="15"/>
      <c r="B910" s="15"/>
      <c r="C910" s="15"/>
      <c r="D910" s="15"/>
      <c r="E910" s="15"/>
      <c r="F910" s="15"/>
      <c r="G910" s="15"/>
      <c r="H910" s="15"/>
      <c r="I910" s="15"/>
    </row>
    <row r="911" spans="1:9" s="2" customFormat="1" ht="201" customHeight="1" x14ac:dyDescent="0.25">
      <c r="A911" s="15"/>
      <c r="B911" s="15"/>
      <c r="C911" s="15"/>
      <c r="D911" s="15"/>
      <c r="E911" s="15"/>
      <c r="F911" s="15"/>
      <c r="G911" s="15"/>
      <c r="H911" s="15"/>
      <c r="I911" s="15"/>
    </row>
    <row r="912" spans="1:9" s="2" customFormat="1" ht="201" customHeight="1" x14ac:dyDescent="0.25">
      <c r="A912" s="15"/>
      <c r="B912" s="15"/>
      <c r="C912" s="15"/>
      <c r="D912" s="15"/>
      <c r="E912" s="15"/>
      <c r="F912" s="15"/>
      <c r="G912" s="15"/>
      <c r="H912" s="15"/>
      <c r="I912" s="15"/>
    </row>
    <row r="913" spans="1:9" s="2" customFormat="1" ht="201" customHeight="1" x14ac:dyDescent="0.25">
      <c r="A913" s="15"/>
      <c r="B913" s="15"/>
      <c r="C913" s="15"/>
      <c r="D913" s="15"/>
      <c r="E913" s="15"/>
      <c r="F913" s="15"/>
      <c r="G913" s="15"/>
      <c r="H913" s="15"/>
      <c r="I913" s="15"/>
    </row>
    <row r="914" spans="1:9" s="2" customFormat="1" ht="201" customHeight="1" x14ac:dyDescent="0.25">
      <c r="A914" s="15"/>
      <c r="B914" s="15"/>
      <c r="C914" s="15"/>
      <c r="D914" s="15"/>
      <c r="E914" s="15"/>
      <c r="F914" s="15"/>
      <c r="G914" s="15"/>
      <c r="H914" s="15"/>
      <c r="I914" s="15"/>
    </row>
    <row r="915" spans="1:9" s="2" customFormat="1" ht="201" customHeight="1" x14ac:dyDescent="0.25">
      <c r="A915" s="15"/>
      <c r="B915" s="15"/>
      <c r="C915" s="15"/>
      <c r="D915" s="15"/>
      <c r="E915" s="15"/>
      <c r="F915" s="15"/>
      <c r="G915" s="15"/>
      <c r="H915" s="15"/>
      <c r="I915" s="15"/>
    </row>
    <row r="916" spans="1:9" s="2" customFormat="1" ht="201" customHeight="1" x14ac:dyDescent="0.25">
      <c r="A916" s="15"/>
      <c r="B916" s="15"/>
      <c r="C916" s="15"/>
      <c r="D916" s="15"/>
      <c r="E916" s="15"/>
      <c r="F916" s="15"/>
      <c r="G916" s="15"/>
      <c r="H916" s="15"/>
      <c r="I916" s="15"/>
    </row>
    <row r="917" spans="1:9" s="2" customFormat="1" ht="201" customHeight="1" x14ac:dyDescent="0.25">
      <c r="A917" s="15"/>
      <c r="B917" s="15"/>
      <c r="C917" s="15"/>
      <c r="D917" s="15"/>
      <c r="E917" s="15"/>
      <c r="F917" s="15"/>
      <c r="G917" s="15"/>
      <c r="H917" s="15"/>
      <c r="I917" s="15"/>
    </row>
    <row r="918" spans="1:9" s="2" customFormat="1" ht="201" customHeight="1" x14ac:dyDescent="0.25">
      <c r="A918" s="15"/>
      <c r="B918" s="15"/>
      <c r="C918" s="15"/>
      <c r="D918" s="15"/>
      <c r="E918" s="15"/>
      <c r="F918" s="15"/>
      <c r="G918" s="15"/>
      <c r="H918" s="15"/>
      <c r="I918" s="15"/>
    </row>
    <row r="919" spans="1:9" s="2" customFormat="1" ht="201" customHeight="1" x14ac:dyDescent="0.25">
      <c r="A919" s="15"/>
      <c r="B919" s="15"/>
      <c r="C919" s="15"/>
      <c r="D919" s="15"/>
      <c r="E919" s="15"/>
      <c r="F919" s="15"/>
      <c r="G919" s="15"/>
      <c r="H919" s="15"/>
      <c r="I919" s="15"/>
    </row>
    <row r="920" spans="1:9" s="2" customFormat="1" ht="201" customHeight="1" x14ac:dyDescent="0.25">
      <c r="A920" s="15"/>
      <c r="B920" s="15"/>
      <c r="C920" s="15"/>
      <c r="D920" s="15"/>
      <c r="E920" s="15"/>
      <c r="F920" s="15"/>
      <c r="G920" s="15"/>
      <c r="H920" s="15"/>
      <c r="I920" s="15"/>
    </row>
    <row r="921" spans="1:9" s="2" customFormat="1" ht="201" customHeight="1" x14ac:dyDescent="0.25">
      <c r="A921" s="15"/>
      <c r="B921" s="15"/>
      <c r="C921" s="15"/>
      <c r="D921" s="15"/>
      <c r="E921" s="15"/>
      <c r="F921" s="15"/>
      <c r="G921" s="15"/>
      <c r="H921" s="15"/>
      <c r="I921" s="15"/>
    </row>
    <row r="922" spans="1:9" s="2" customFormat="1" ht="201" customHeight="1" x14ac:dyDescent="0.25">
      <c r="A922" s="15"/>
      <c r="B922" s="15"/>
      <c r="C922" s="15"/>
      <c r="D922" s="15"/>
      <c r="E922" s="15"/>
      <c r="F922" s="15"/>
      <c r="G922" s="15"/>
      <c r="H922" s="15"/>
      <c r="I922" s="15"/>
    </row>
    <row r="923" spans="1:9" s="2" customFormat="1" ht="201" customHeight="1" x14ac:dyDescent="0.25">
      <c r="A923" s="15"/>
      <c r="B923" s="15"/>
      <c r="C923" s="15"/>
      <c r="D923" s="15"/>
      <c r="E923" s="15"/>
      <c r="F923" s="15"/>
      <c r="G923" s="15"/>
      <c r="H923" s="15"/>
      <c r="I923" s="15"/>
    </row>
    <row r="924" spans="1:9" s="2" customFormat="1" ht="201" customHeight="1" x14ac:dyDescent="0.25">
      <c r="A924" s="15"/>
      <c r="B924" s="15"/>
      <c r="C924" s="15"/>
      <c r="D924" s="15"/>
      <c r="E924" s="15"/>
      <c r="F924" s="15"/>
      <c r="G924" s="15"/>
      <c r="H924" s="15"/>
      <c r="I924" s="15"/>
    </row>
    <row r="925" spans="1:9" s="2" customFormat="1" ht="201" customHeight="1" x14ac:dyDescent="0.25">
      <c r="A925" s="15"/>
      <c r="B925" s="15"/>
      <c r="C925" s="15"/>
      <c r="D925" s="15"/>
      <c r="E925" s="15"/>
      <c r="F925" s="15"/>
      <c r="G925" s="15"/>
      <c r="H925" s="15"/>
      <c r="I925" s="15"/>
    </row>
    <row r="926" spans="1:9" s="2" customFormat="1" ht="201" customHeight="1" x14ac:dyDescent="0.25">
      <c r="A926" s="15"/>
      <c r="B926" s="15"/>
      <c r="C926" s="15"/>
      <c r="D926" s="15"/>
      <c r="E926" s="15"/>
      <c r="F926" s="15"/>
      <c r="G926" s="15"/>
      <c r="H926" s="15"/>
      <c r="I926" s="15"/>
    </row>
    <row r="927" spans="1:9" s="2" customFormat="1" ht="201" customHeight="1" x14ac:dyDescent="0.25">
      <c r="A927" s="15"/>
      <c r="B927" s="15"/>
      <c r="C927" s="15"/>
      <c r="D927" s="15"/>
      <c r="E927" s="15"/>
      <c r="F927" s="15"/>
      <c r="G927" s="15"/>
      <c r="H927" s="15"/>
      <c r="I927" s="15"/>
    </row>
    <row r="928" spans="1:9" s="2" customFormat="1" ht="201" customHeight="1" x14ac:dyDescent="0.25">
      <c r="A928" s="15"/>
      <c r="B928" s="15"/>
      <c r="C928" s="15"/>
      <c r="D928" s="15"/>
      <c r="E928" s="15"/>
      <c r="F928" s="15"/>
      <c r="G928" s="15"/>
      <c r="H928" s="15"/>
      <c r="I928" s="15"/>
    </row>
    <row r="929" spans="1:9" s="2" customFormat="1" ht="201" customHeight="1" x14ac:dyDescent="0.25">
      <c r="A929" s="15"/>
      <c r="B929" s="15"/>
      <c r="C929" s="15"/>
      <c r="D929" s="15"/>
      <c r="E929" s="15"/>
      <c r="F929" s="15"/>
      <c r="G929" s="15"/>
      <c r="H929" s="15"/>
      <c r="I929" s="15"/>
    </row>
    <row r="930" spans="1:9" s="2" customFormat="1" ht="201" customHeight="1" x14ac:dyDescent="0.25">
      <c r="A930" s="15"/>
      <c r="B930" s="15"/>
      <c r="C930" s="15"/>
      <c r="D930" s="15"/>
      <c r="E930" s="15"/>
      <c r="F930" s="15"/>
      <c r="G930" s="15"/>
      <c r="H930" s="15"/>
      <c r="I930" s="15"/>
    </row>
    <row r="931" spans="1:9" s="2" customFormat="1" ht="201" customHeight="1" x14ac:dyDescent="0.25">
      <c r="A931" s="15"/>
      <c r="B931" s="15"/>
      <c r="C931" s="15"/>
      <c r="D931" s="15"/>
      <c r="E931" s="15"/>
      <c r="F931" s="15"/>
      <c r="G931" s="15"/>
      <c r="H931" s="15"/>
      <c r="I931" s="15"/>
    </row>
    <row r="932" spans="1:9" s="2" customFormat="1" ht="201" customHeight="1" x14ac:dyDescent="0.25">
      <c r="A932" s="15"/>
      <c r="B932" s="15"/>
      <c r="C932" s="15"/>
      <c r="D932" s="15"/>
      <c r="E932" s="15"/>
      <c r="F932" s="15"/>
      <c r="G932" s="15"/>
      <c r="H932" s="15"/>
      <c r="I932" s="15"/>
    </row>
    <row r="933" spans="1:9" s="2" customFormat="1" ht="201" customHeight="1" x14ac:dyDescent="0.25">
      <c r="A933" s="15"/>
      <c r="B933" s="15"/>
      <c r="C933" s="15"/>
      <c r="D933" s="15"/>
      <c r="E933" s="15"/>
      <c r="F933" s="15"/>
      <c r="G933" s="15"/>
      <c r="H933" s="15"/>
      <c r="I933" s="15"/>
    </row>
    <row r="934" spans="1:9" s="2" customFormat="1" ht="201" customHeight="1" x14ac:dyDescent="0.25">
      <c r="A934" s="15"/>
      <c r="B934" s="15"/>
      <c r="C934" s="15"/>
      <c r="D934" s="15"/>
      <c r="E934" s="15"/>
      <c r="F934" s="15"/>
      <c r="G934" s="15"/>
      <c r="H934" s="15"/>
      <c r="I934" s="15"/>
    </row>
    <row r="935" spans="1:9" s="2" customFormat="1" ht="201" customHeight="1" x14ac:dyDescent="0.25">
      <c r="A935" s="15"/>
      <c r="B935" s="15"/>
      <c r="C935" s="15"/>
      <c r="D935" s="15"/>
      <c r="E935" s="15"/>
      <c r="F935" s="15"/>
      <c r="G935" s="15"/>
      <c r="H935" s="15"/>
      <c r="I935" s="15"/>
    </row>
    <row r="936" spans="1:9" s="2" customFormat="1" ht="201" customHeight="1" x14ac:dyDescent="0.25">
      <c r="A936" s="15"/>
      <c r="B936" s="15"/>
      <c r="C936" s="15"/>
      <c r="D936" s="15"/>
      <c r="E936" s="15"/>
      <c r="F936" s="15"/>
      <c r="G936" s="15"/>
      <c r="H936" s="15"/>
      <c r="I936" s="15"/>
    </row>
    <row r="937" spans="1:9" s="2" customFormat="1" ht="201" customHeight="1" x14ac:dyDescent="0.25">
      <c r="A937" s="15"/>
      <c r="B937" s="15"/>
      <c r="C937" s="15"/>
      <c r="D937" s="15"/>
      <c r="E937" s="15"/>
      <c r="F937" s="15"/>
      <c r="G937" s="15"/>
      <c r="H937" s="15"/>
      <c r="I937" s="15"/>
    </row>
    <row r="938" spans="1:9" s="2" customFormat="1" ht="201" customHeight="1" x14ac:dyDescent="0.25">
      <c r="A938" s="15"/>
      <c r="B938" s="15"/>
      <c r="C938" s="15"/>
      <c r="D938" s="15"/>
      <c r="E938" s="15"/>
      <c r="F938" s="15"/>
      <c r="G938" s="15"/>
      <c r="H938" s="15"/>
      <c r="I938" s="15"/>
    </row>
    <row r="939" spans="1:9" s="2" customFormat="1" ht="201" customHeight="1" x14ac:dyDescent="0.25">
      <c r="A939" s="15"/>
      <c r="B939" s="15"/>
      <c r="C939" s="15"/>
      <c r="D939" s="15"/>
      <c r="E939" s="15"/>
      <c r="F939" s="15"/>
      <c r="G939" s="15"/>
      <c r="H939" s="15"/>
      <c r="I939" s="15"/>
    </row>
    <row r="940" spans="1:9" s="2" customFormat="1" ht="201" customHeight="1" x14ac:dyDescent="0.25">
      <c r="A940" s="15"/>
      <c r="B940" s="15"/>
      <c r="C940" s="15"/>
      <c r="D940" s="15"/>
      <c r="E940" s="15"/>
      <c r="F940" s="15"/>
      <c r="G940" s="15"/>
      <c r="H940" s="15"/>
      <c r="I940" s="15"/>
    </row>
    <row r="941" spans="1:9" s="2" customFormat="1" ht="201" customHeight="1" x14ac:dyDescent="0.25">
      <c r="A941" s="15"/>
      <c r="B941" s="15"/>
      <c r="C941" s="15"/>
      <c r="D941" s="15"/>
      <c r="E941" s="15"/>
      <c r="F941" s="15"/>
      <c r="G941" s="15"/>
      <c r="H941" s="15"/>
      <c r="I941" s="15"/>
    </row>
    <row r="942" spans="1:9" s="2" customFormat="1" ht="201" customHeight="1" x14ac:dyDescent="0.25">
      <c r="A942" s="15"/>
      <c r="B942" s="15"/>
      <c r="C942" s="15"/>
      <c r="D942" s="15"/>
      <c r="E942" s="15"/>
      <c r="F942" s="15"/>
      <c r="G942" s="15"/>
      <c r="H942" s="15"/>
      <c r="I942" s="15"/>
    </row>
    <row r="943" spans="1:9" s="2" customFormat="1" ht="201" customHeight="1" x14ac:dyDescent="0.25">
      <c r="A943" s="15"/>
      <c r="B943" s="15"/>
      <c r="C943" s="15"/>
      <c r="D943" s="15"/>
      <c r="E943" s="15"/>
      <c r="F943" s="15"/>
      <c r="G943" s="15"/>
      <c r="H943" s="15"/>
      <c r="I943" s="15"/>
    </row>
    <row r="944" spans="1:9" s="2" customFormat="1" ht="201" customHeight="1" x14ac:dyDescent="0.25">
      <c r="A944" s="15"/>
      <c r="B944" s="15"/>
      <c r="C944" s="15"/>
      <c r="D944" s="15"/>
      <c r="E944" s="15"/>
      <c r="F944" s="15"/>
      <c r="G944" s="15"/>
      <c r="H944" s="15"/>
      <c r="I944" s="15"/>
    </row>
    <row r="945" spans="1:9" s="2" customFormat="1" ht="201" customHeight="1" x14ac:dyDescent="0.25">
      <c r="A945" s="15"/>
      <c r="B945" s="15"/>
      <c r="C945" s="15"/>
      <c r="D945" s="15"/>
      <c r="E945" s="15"/>
      <c r="F945" s="15"/>
      <c r="G945" s="15"/>
      <c r="H945" s="15"/>
      <c r="I945" s="15"/>
    </row>
    <row r="946" spans="1:9" s="2" customFormat="1" ht="201" customHeight="1" x14ac:dyDescent="0.25">
      <c r="A946" s="15"/>
      <c r="B946" s="15"/>
      <c r="C946" s="15"/>
      <c r="D946" s="15"/>
      <c r="E946" s="15"/>
      <c r="F946" s="15"/>
      <c r="G946" s="15"/>
      <c r="H946" s="15"/>
      <c r="I946" s="15"/>
    </row>
    <row r="947" spans="1:9" s="2" customFormat="1" ht="201" customHeight="1" x14ac:dyDescent="0.25">
      <c r="A947" s="15"/>
      <c r="B947" s="15"/>
      <c r="C947" s="15"/>
      <c r="D947" s="15"/>
      <c r="E947" s="15"/>
      <c r="F947" s="15"/>
      <c r="G947" s="15"/>
      <c r="H947" s="15"/>
      <c r="I947" s="15"/>
    </row>
    <row r="948" spans="1:9" s="2" customFormat="1" ht="201" customHeight="1" x14ac:dyDescent="0.25">
      <c r="A948" s="15"/>
      <c r="B948" s="15"/>
      <c r="C948" s="15"/>
      <c r="D948" s="15"/>
      <c r="E948" s="15"/>
      <c r="F948" s="15"/>
      <c r="G948" s="15"/>
      <c r="H948" s="15"/>
      <c r="I948" s="15"/>
    </row>
    <row r="949" spans="1:9" s="2" customFormat="1" ht="201" customHeight="1" x14ac:dyDescent="0.25">
      <c r="A949" s="15"/>
      <c r="B949" s="15"/>
      <c r="C949" s="15"/>
      <c r="D949" s="15"/>
      <c r="E949" s="15"/>
      <c r="F949" s="15"/>
      <c r="G949" s="15"/>
      <c r="H949" s="15"/>
      <c r="I949" s="15"/>
    </row>
    <row r="950" spans="1:9" s="2" customFormat="1" ht="201" customHeight="1" x14ac:dyDescent="0.25">
      <c r="A950" s="15"/>
      <c r="B950" s="15"/>
      <c r="C950" s="15"/>
      <c r="D950" s="15"/>
      <c r="E950" s="15"/>
      <c r="F950" s="15"/>
      <c r="G950" s="15"/>
      <c r="H950" s="15"/>
      <c r="I950" s="15"/>
    </row>
    <row r="951" spans="1:9" s="2" customFormat="1" ht="201" customHeight="1" x14ac:dyDescent="0.25">
      <c r="A951" s="15"/>
      <c r="B951" s="15"/>
      <c r="C951" s="15"/>
      <c r="D951" s="15"/>
      <c r="E951" s="15"/>
      <c r="F951" s="15"/>
      <c r="G951" s="15"/>
      <c r="H951" s="15"/>
      <c r="I951" s="15"/>
    </row>
    <row r="952" spans="1:9" s="2" customFormat="1" ht="201" customHeight="1" x14ac:dyDescent="0.25">
      <c r="A952" s="15"/>
      <c r="B952" s="15"/>
      <c r="C952" s="15"/>
      <c r="D952" s="15"/>
      <c r="E952" s="15"/>
      <c r="F952" s="15"/>
      <c r="G952" s="15"/>
      <c r="H952" s="15"/>
      <c r="I952" s="15"/>
    </row>
    <row r="953" spans="1:9" s="2" customFormat="1" ht="201" customHeight="1" x14ac:dyDescent="0.25">
      <c r="A953" s="15"/>
      <c r="B953" s="15"/>
      <c r="C953" s="15"/>
      <c r="D953" s="15"/>
      <c r="E953" s="15"/>
      <c r="F953" s="15"/>
      <c r="G953" s="15"/>
      <c r="H953" s="15"/>
      <c r="I953" s="15"/>
    </row>
    <row r="954" spans="1:9" s="2" customFormat="1" ht="201" customHeight="1" x14ac:dyDescent="0.25">
      <c r="A954" s="15"/>
      <c r="B954" s="15"/>
      <c r="C954" s="15"/>
      <c r="D954" s="15"/>
      <c r="E954" s="15"/>
      <c r="F954" s="15"/>
      <c r="G954" s="15"/>
      <c r="H954" s="15"/>
      <c r="I954" s="15"/>
    </row>
    <row r="955" spans="1:9" s="2" customFormat="1" ht="201" customHeight="1" x14ac:dyDescent="0.25">
      <c r="A955" s="15"/>
      <c r="B955" s="15"/>
      <c r="C955" s="15"/>
      <c r="D955" s="15"/>
      <c r="E955" s="15"/>
      <c r="F955" s="15"/>
      <c r="G955" s="15"/>
      <c r="H955" s="15"/>
      <c r="I955" s="15"/>
    </row>
    <row r="956" spans="1:9" s="2" customFormat="1" ht="201" customHeight="1" x14ac:dyDescent="0.25">
      <c r="A956" s="15"/>
      <c r="B956" s="15"/>
      <c r="C956" s="15"/>
      <c r="D956" s="15"/>
      <c r="E956" s="15"/>
      <c r="F956" s="15"/>
      <c r="G956" s="15"/>
      <c r="H956" s="15"/>
      <c r="I956" s="15"/>
    </row>
    <row r="957" spans="1:9" s="2" customFormat="1" ht="201" customHeight="1" x14ac:dyDescent="0.25">
      <c r="A957" s="15"/>
      <c r="B957" s="15"/>
      <c r="C957" s="15"/>
      <c r="D957" s="15"/>
      <c r="E957" s="15"/>
      <c r="F957" s="15"/>
      <c r="G957" s="15"/>
      <c r="H957" s="15"/>
      <c r="I957" s="15"/>
    </row>
    <row r="958" spans="1:9" s="2" customFormat="1" ht="201" customHeight="1" x14ac:dyDescent="0.25">
      <c r="A958" s="15"/>
      <c r="B958" s="15"/>
      <c r="C958" s="15"/>
      <c r="D958" s="15"/>
      <c r="E958" s="15"/>
      <c r="F958" s="15"/>
      <c r="G958" s="15"/>
      <c r="H958" s="15"/>
      <c r="I958" s="15"/>
    </row>
    <row r="959" spans="1:9" s="2" customFormat="1" ht="201" customHeight="1" x14ac:dyDescent="0.25">
      <c r="A959" s="15"/>
      <c r="B959" s="15"/>
      <c r="C959" s="15"/>
      <c r="D959" s="15"/>
      <c r="E959" s="15"/>
      <c r="F959" s="15"/>
      <c r="G959" s="15"/>
      <c r="H959" s="15"/>
      <c r="I959" s="15"/>
    </row>
    <row r="960" spans="1:9" s="2" customFormat="1" ht="201" customHeight="1" x14ac:dyDescent="0.25">
      <c r="A960" s="15"/>
      <c r="B960" s="15"/>
      <c r="C960" s="15"/>
      <c r="D960" s="15"/>
      <c r="E960" s="15"/>
      <c r="F960" s="15"/>
      <c r="G960" s="15"/>
      <c r="H960" s="15"/>
      <c r="I960" s="15"/>
    </row>
    <row r="961" spans="1:9" s="2" customFormat="1" ht="201" customHeight="1" x14ac:dyDescent="0.25">
      <c r="A961" s="15"/>
      <c r="B961" s="15"/>
      <c r="C961" s="15"/>
      <c r="D961" s="15"/>
      <c r="E961" s="15"/>
      <c r="F961" s="15"/>
      <c r="G961" s="15"/>
      <c r="H961" s="15"/>
      <c r="I961" s="15"/>
    </row>
    <row r="962" spans="1:9" s="2" customFormat="1" ht="201" customHeight="1" x14ac:dyDescent="0.25">
      <c r="A962" s="15"/>
      <c r="B962" s="15"/>
      <c r="C962" s="15"/>
      <c r="D962" s="15"/>
      <c r="E962" s="15"/>
      <c r="F962" s="15"/>
      <c r="G962" s="15"/>
      <c r="H962" s="15"/>
      <c r="I962" s="15"/>
    </row>
    <row r="963" spans="1:9" s="2" customFormat="1" ht="201" customHeight="1" x14ac:dyDescent="0.25">
      <c r="A963" s="15"/>
      <c r="B963" s="15"/>
      <c r="C963" s="15"/>
      <c r="D963" s="15"/>
      <c r="E963" s="15"/>
      <c r="F963" s="15"/>
      <c r="G963" s="15"/>
      <c r="H963" s="15"/>
      <c r="I963" s="15"/>
    </row>
    <row r="964" spans="1:9" s="2" customFormat="1" ht="201" customHeight="1" x14ac:dyDescent="0.25">
      <c r="A964" s="15"/>
      <c r="B964" s="15"/>
      <c r="C964" s="15"/>
      <c r="D964" s="15"/>
      <c r="E964" s="15"/>
      <c r="F964" s="15"/>
      <c r="G964" s="15"/>
      <c r="H964" s="15"/>
      <c r="I964" s="15"/>
    </row>
    <row r="965" spans="1:9" s="2" customFormat="1" ht="201" customHeight="1" x14ac:dyDescent="0.25">
      <c r="A965" s="15"/>
      <c r="B965" s="15"/>
      <c r="C965" s="15"/>
      <c r="D965" s="15"/>
      <c r="E965" s="15"/>
      <c r="F965" s="15"/>
      <c r="G965" s="15"/>
      <c r="H965" s="15"/>
      <c r="I965" s="15"/>
    </row>
    <row r="966" spans="1:9" s="2" customFormat="1" ht="201" customHeight="1" x14ac:dyDescent="0.25">
      <c r="A966" s="15"/>
      <c r="B966" s="15"/>
      <c r="C966" s="15"/>
      <c r="D966" s="15"/>
      <c r="E966" s="15"/>
      <c r="F966" s="15"/>
      <c r="G966" s="15"/>
      <c r="H966" s="15"/>
      <c r="I966" s="15"/>
    </row>
    <row r="967" spans="1:9" s="2" customFormat="1" ht="201" customHeight="1" x14ac:dyDescent="0.25">
      <c r="A967" s="15"/>
      <c r="B967" s="15"/>
      <c r="C967" s="15"/>
      <c r="D967" s="15"/>
      <c r="E967" s="15"/>
      <c r="F967" s="15"/>
      <c r="G967" s="15"/>
      <c r="H967" s="15"/>
      <c r="I967" s="15"/>
    </row>
    <row r="968" spans="1:9" s="2" customFormat="1" ht="201" customHeight="1" x14ac:dyDescent="0.25">
      <c r="A968" s="15"/>
      <c r="B968" s="15"/>
      <c r="C968" s="15"/>
      <c r="D968" s="15"/>
      <c r="E968" s="15"/>
      <c r="F968" s="15"/>
      <c r="G968" s="15"/>
      <c r="H968" s="15"/>
      <c r="I968" s="15"/>
    </row>
    <row r="969" spans="1:9" s="2" customFormat="1" ht="201" customHeight="1" x14ac:dyDescent="0.25">
      <c r="A969" s="15"/>
      <c r="B969" s="15"/>
      <c r="C969" s="15"/>
      <c r="D969" s="15"/>
      <c r="E969" s="15"/>
      <c r="F969" s="15"/>
      <c r="G969" s="15"/>
      <c r="H969" s="15"/>
      <c r="I969" s="15"/>
    </row>
    <row r="970" spans="1:9" s="2" customFormat="1" ht="201" customHeight="1" x14ac:dyDescent="0.25">
      <c r="A970" s="15"/>
      <c r="B970" s="15"/>
      <c r="C970" s="15"/>
      <c r="D970" s="15"/>
      <c r="E970" s="15"/>
      <c r="F970" s="15"/>
      <c r="G970" s="15"/>
      <c r="H970" s="15"/>
      <c r="I970" s="15"/>
    </row>
    <row r="971" spans="1:9" s="2" customFormat="1" ht="201" customHeight="1" x14ac:dyDescent="0.25">
      <c r="A971" s="15"/>
      <c r="B971" s="15"/>
      <c r="C971" s="15"/>
      <c r="D971" s="15"/>
      <c r="E971" s="15"/>
      <c r="F971" s="15"/>
      <c r="G971" s="15"/>
      <c r="H971" s="15"/>
      <c r="I971" s="15"/>
    </row>
    <row r="972" spans="1:9" s="2" customFormat="1" ht="201" customHeight="1" x14ac:dyDescent="0.25">
      <c r="A972" s="15"/>
      <c r="B972" s="15"/>
      <c r="C972" s="15"/>
      <c r="D972" s="15"/>
      <c r="E972" s="15"/>
      <c r="F972" s="15"/>
      <c r="G972" s="15"/>
      <c r="H972" s="15"/>
      <c r="I972" s="15"/>
    </row>
    <row r="973" spans="1:9" s="2" customFormat="1" ht="201" customHeight="1" x14ac:dyDescent="0.25">
      <c r="A973" s="15"/>
      <c r="B973" s="15"/>
      <c r="C973" s="15"/>
      <c r="D973" s="15"/>
      <c r="E973" s="15"/>
      <c r="F973" s="15"/>
      <c r="G973" s="15"/>
      <c r="H973" s="15"/>
      <c r="I973" s="15"/>
    </row>
    <row r="974" spans="1:9" s="2" customFormat="1" ht="201" customHeight="1" x14ac:dyDescent="0.25">
      <c r="A974" s="15"/>
      <c r="B974" s="15"/>
      <c r="C974" s="15"/>
      <c r="D974" s="15"/>
      <c r="E974" s="15"/>
      <c r="F974" s="15"/>
      <c r="G974" s="15"/>
      <c r="H974" s="15"/>
      <c r="I974" s="15"/>
    </row>
    <row r="975" spans="1:9" s="2" customFormat="1" ht="201" customHeight="1" x14ac:dyDescent="0.25">
      <c r="A975" s="15"/>
      <c r="B975" s="15"/>
      <c r="C975" s="15"/>
      <c r="D975" s="15"/>
      <c r="E975" s="15"/>
      <c r="F975" s="15"/>
      <c r="G975" s="15"/>
      <c r="H975" s="15"/>
      <c r="I975" s="15"/>
    </row>
    <row r="976" spans="1:9" s="2" customFormat="1" ht="201" customHeight="1" x14ac:dyDescent="0.25">
      <c r="A976" s="15"/>
      <c r="B976" s="15"/>
      <c r="C976" s="15"/>
      <c r="D976" s="15"/>
      <c r="E976" s="15"/>
      <c r="F976" s="15"/>
      <c r="G976" s="15"/>
      <c r="H976" s="15"/>
      <c r="I976" s="15"/>
    </row>
    <row r="977" spans="1:9" s="2" customFormat="1" ht="201" customHeight="1" x14ac:dyDescent="0.25">
      <c r="A977" s="15"/>
      <c r="B977" s="15"/>
      <c r="C977" s="15"/>
      <c r="D977" s="15"/>
      <c r="E977" s="15"/>
      <c r="F977" s="15"/>
      <c r="G977" s="15"/>
      <c r="H977" s="15"/>
      <c r="I977" s="15"/>
    </row>
    <row r="978" spans="1:9" s="2" customFormat="1" ht="201" customHeight="1" x14ac:dyDescent="0.25">
      <c r="A978" s="15"/>
      <c r="B978" s="15"/>
      <c r="C978" s="15"/>
      <c r="D978" s="15"/>
      <c r="E978" s="15"/>
      <c r="F978" s="15"/>
      <c r="G978" s="15"/>
      <c r="H978" s="15"/>
      <c r="I978" s="15"/>
    </row>
    <row r="979" spans="1:9" s="2" customFormat="1" ht="201" customHeight="1" x14ac:dyDescent="0.25">
      <c r="A979" s="15"/>
      <c r="B979" s="15"/>
      <c r="C979" s="15"/>
      <c r="D979" s="15"/>
      <c r="E979" s="15"/>
      <c r="F979" s="15"/>
      <c r="G979" s="15"/>
      <c r="H979" s="15"/>
      <c r="I979" s="15"/>
    </row>
    <row r="980" spans="1:9" s="2" customFormat="1" ht="201" customHeight="1" x14ac:dyDescent="0.25">
      <c r="A980" s="15"/>
      <c r="B980" s="15"/>
      <c r="C980" s="15"/>
      <c r="D980" s="15"/>
      <c r="E980" s="15"/>
      <c r="F980" s="15"/>
      <c r="G980" s="15"/>
      <c r="H980" s="15"/>
      <c r="I980" s="15"/>
    </row>
    <row r="981" spans="1:9" s="2" customFormat="1" ht="201" customHeight="1" x14ac:dyDescent="0.25">
      <c r="A981" s="15"/>
      <c r="B981" s="15"/>
      <c r="C981" s="15"/>
      <c r="D981" s="15"/>
      <c r="E981" s="15"/>
      <c r="F981" s="15"/>
      <c r="G981" s="15"/>
      <c r="H981" s="15"/>
      <c r="I981" s="15"/>
    </row>
    <row r="982" spans="1:9" s="2" customFormat="1" ht="201" customHeight="1" x14ac:dyDescent="0.25">
      <c r="A982" s="15"/>
      <c r="B982" s="15"/>
      <c r="C982" s="15"/>
      <c r="D982" s="15"/>
      <c r="E982" s="15"/>
      <c r="F982" s="15"/>
      <c r="G982" s="15"/>
      <c r="H982" s="15"/>
      <c r="I982" s="15"/>
    </row>
    <row r="983" spans="1:9" s="2" customFormat="1" ht="201" customHeight="1" x14ac:dyDescent="0.25">
      <c r="A983" s="15"/>
      <c r="B983" s="15"/>
      <c r="C983" s="15"/>
      <c r="D983" s="15"/>
      <c r="E983" s="15"/>
      <c r="F983" s="15"/>
      <c r="G983" s="15"/>
      <c r="H983" s="15"/>
      <c r="I983" s="15"/>
    </row>
    <row r="984" spans="1:9" s="2" customFormat="1" ht="201" customHeight="1" x14ac:dyDescent="0.25">
      <c r="A984" s="15"/>
      <c r="B984" s="15"/>
      <c r="C984" s="15"/>
      <c r="D984" s="15"/>
      <c r="E984" s="15"/>
      <c r="F984" s="15"/>
      <c r="G984" s="15"/>
      <c r="H984" s="15"/>
      <c r="I984" s="15"/>
    </row>
    <row r="985" spans="1:9" s="2" customFormat="1" ht="201" customHeight="1" x14ac:dyDescent="0.25">
      <c r="A985" s="15"/>
      <c r="B985" s="15"/>
      <c r="C985" s="15"/>
      <c r="D985" s="15"/>
      <c r="E985" s="15"/>
      <c r="F985" s="15"/>
      <c r="G985" s="15"/>
      <c r="H985" s="15"/>
      <c r="I985" s="15"/>
    </row>
    <row r="986" spans="1:9" s="2" customFormat="1" ht="201" customHeight="1" x14ac:dyDescent="0.25">
      <c r="A986" s="15"/>
      <c r="B986" s="15"/>
      <c r="C986" s="15"/>
      <c r="D986" s="15"/>
      <c r="E986" s="15"/>
      <c r="F986" s="15"/>
      <c r="G986" s="15"/>
      <c r="H986" s="15"/>
      <c r="I986" s="15"/>
    </row>
    <row r="987" spans="1:9" s="2" customFormat="1" ht="201" customHeight="1" x14ac:dyDescent="0.25">
      <c r="A987" s="15"/>
      <c r="B987" s="15"/>
      <c r="C987" s="15"/>
      <c r="D987" s="15"/>
      <c r="E987" s="15"/>
      <c r="F987" s="15"/>
      <c r="G987" s="15"/>
      <c r="H987" s="15"/>
      <c r="I987" s="15"/>
    </row>
    <row r="988" spans="1:9" s="2" customFormat="1" ht="201" customHeight="1" x14ac:dyDescent="0.25">
      <c r="A988" s="15"/>
      <c r="B988" s="15"/>
      <c r="C988" s="15"/>
      <c r="D988" s="15"/>
      <c r="E988" s="15"/>
      <c r="F988" s="15"/>
      <c r="G988" s="15"/>
      <c r="H988" s="15"/>
      <c r="I988" s="15"/>
    </row>
    <row r="989" spans="1:9" s="2" customFormat="1" ht="201" customHeight="1" x14ac:dyDescent="0.25">
      <c r="A989" s="15"/>
      <c r="B989" s="15"/>
      <c r="C989" s="15"/>
      <c r="D989" s="15"/>
      <c r="E989" s="15"/>
      <c r="F989" s="15"/>
      <c r="G989" s="15"/>
      <c r="H989" s="15"/>
      <c r="I989" s="15"/>
    </row>
    <row r="990" spans="1:9" s="2" customFormat="1" ht="201" customHeight="1" x14ac:dyDescent="0.25">
      <c r="A990" s="15"/>
      <c r="B990" s="15"/>
      <c r="C990" s="15"/>
      <c r="D990" s="15"/>
      <c r="E990" s="15"/>
      <c r="F990" s="15"/>
      <c r="G990" s="15"/>
      <c r="H990" s="15"/>
      <c r="I990" s="15"/>
    </row>
    <row r="991" spans="1:9" s="2" customFormat="1" ht="201" customHeight="1" x14ac:dyDescent="0.25">
      <c r="A991" s="15"/>
      <c r="B991" s="15"/>
      <c r="C991" s="15"/>
      <c r="D991" s="15"/>
      <c r="E991" s="15"/>
      <c r="F991" s="15"/>
      <c r="G991" s="15"/>
      <c r="H991" s="15"/>
      <c r="I991" s="15"/>
    </row>
    <row r="992" spans="1:9" s="2" customFormat="1" ht="201" customHeight="1" x14ac:dyDescent="0.25">
      <c r="A992" s="15"/>
      <c r="B992" s="15"/>
      <c r="C992" s="15"/>
      <c r="D992" s="15"/>
      <c r="E992" s="15"/>
      <c r="F992" s="15"/>
      <c r="G992" s="15"/>
      <c r="H992" s="15"/>
      <c r="I992" s="15"/>
    </row>
    <row r="993" spans="1:9" s="2" customFormat="1" ht="201" customHeight="1" x14ac:dyDescent="0.25">
      <c r="A993" s="15"/>
      <c r="B993" s="15"/>
      <c r="C993" s="15"/>
      <c r="D993" s="15"/>
      <c r="E993" s="15"/>
      <c r="F993" s="15"/>
      <c r="G993" s="15"/>
      <c r="H993" s="15"/>
      <c r="I993" s="15"/>
    </row>
    <row r="994" spans="1:9" s="2" customFormat="1" ht="201" customHeight="1" x14ac:dyDescent="0.25">
      <c r="A994" s="15"/>
      <c r="B994" s="15"/>
      <c r="C994" s="15"/>
      <c r="D994" s="15"/>
      <c r="E994" s="15"/>
      <c r="F994" s="15"/>
      <c r="G994" s="15"/>
      <c r="H994" s="15"/>
      <c r="I994" s="15"/>
    </row>
    <row r="995" spans="1:9" s="2" customFormat="1" ht="201" customHeight="1" x14ac:dyDescent="0.25">
      <c r="A995" s="15"/>
      <c r="B995" s="15"/>
      <c r="C995" s="15"/>
      <c r="D995" s="15"/>
      <c r="E995" s="15"/>
      <c r="F995" s="15"/>
      <c r="G995" s="15"/>
      <c r="H995" s="15"/>
      <c r="I995" s="15"/>
    </row>
    <row r="996" spans="1:9" s="2" customFormat="1" ht="201" customHeight="1" x14ac:dyDescent="0.25">
      <c r="A996" s="15"/>
      <c r="B996" s="15"/>
      <c r="C996" s="15"/>
      <c r="D996" s="15"/>
      <c r="E996" s="15"/>
      <c r="F996" s="15"/>
      <c r="G996" s="15"/>
      <c r="H996" s="15"/>
      <c r="I996" s="15"/>
    </row>
    <row r="997" spans="1:9" s="2" customFormat="1" ht="201" customHeight="1" x14ac:dyDescent="0.25">
      <c r="A997" s="15"/>
      <c r="B997" s="15"/>
      <c r="C997" s="15"/>
      <c r="D997" s="15"/>
      <c r="E997" s="15"/>
      <c r="F997" s="15"/>
      <c r="G997" s="15"/>
      <c r="H997" s="15"/>
      <c r="I997" s="15"/>
    </row>
    <row r="998" spans="1:9" s="2" customFormat="1" ht="201" customHeight="1" x14ac:dyDescent="0.25">
      <c r="A998" s="15"/>
      <c r="B998" s="15"/>
      <c r="C998" s="15"/>
      <c r="D998" s="15"/>
      <c r="E998" s="15"/>
      <c r="F998" s="15"/>
      <c r="G998" s="15"/>
      <c r="H998" s="15"/>
      <c r="I998" s="15"/>
    </row>
    <row r="999" spans="1:9" s="2" customFormat="1" ht="201" customHeight="1" x14ac:dyDescent="0.25">
      <c r="A999" s="15"/>
      <c r="B999" s="15"/>
      <c r="C999" s="15"/>
      <c r="D999" s="15"/>
      <c r="E999" s="15"/>
      <c r="F999" s="15"/>
      <c r="G999" s="15"/>
      <c r="H999" s="15"/>
      <c r="I999" s="15"/>
    </row>
    <row r="1000" spans="1:9" s="2" customFormat="1" ht="201" customHeight="1" x14ac:dyDescent="0.25">
      <c r="A1000" s="15"/>
      <c r="B1000" s="15"/>
      <c r="C1000" s="15"/>
      <c r="D1000" s="15"/>
      <c r="E1000" s="15"/>
      <c r="F1000" s="15"/>
      <c r="G1000" s="15"/>
      <c r="H1000" s="15"/>
      <c r="I1000" s="15"/>
    </row>
    <row r="1001" spans="1:9" s="2" customFormat="1" ht="201" customHeight="1" x14ac:dyDescent="0.25">
      <c r="A1001" s="15"/>
      <c r="B1001" s="15"/>
      <c r="C1001" s="15"/>
      <c r="D1001" s="15"/>
      <c r="E1001" s="15"/>
      <c r="F1001" s="15"/>
      <c r="G1001" s="15"/>
      <c r="H1001" s="15"/>
      <c r="I1001" s="15"/>
    </row>
    <row r="1002" spans="1:9" s="2" customFormat="1" ht="201" customHeight="1" x14ac:dyDescent="0.25">
      <c r="A1002" s="15"/>
      <c r="B1002" s="15"/>
      <c r="C1002" s="15"/>
      <c r="D1002" s="15"/>
      <c r="E1002" s="15"/>
      <c r="F1002" s="15"/>
      <c r="G1002" s="15"/>
      <c r="H1002" s="15"/>
      <c r="I1002" s="15"/>
    </row>
    <row r="1003" spans="1:9" s="2" customFormat="1" ht="201" customHeight="1" x14ac:dyDescent="0.25">
      <c r="A1003" s="15"/>
      <c r="B1003" s="15"/>
      <c r="C1003" s="15"/>
      <c r="D1003" s="15"/>
      <c r="E1003" s="15"/>
      <c r="F1003" s="15"/>
      <c r="G1003" s="15"/>
      <c r="H1003" s="15"/>
      <c r="I1003" s="15"/>
    </row>
    <row r="1004" spans="1:9" s="2" customFormat="1" ht="201" customHeight="1" x14ac:dyDescent="0.25">
      <c r="A1004" s="15"/>
      <c r="B1004" s="15"/>
      <c r="C1004" s="15"/>
      <c r="D1004" s="15"/>
      <c r="E1004" s="15"/>
      <c r="F1004" s="15"/>
      <c r="G1004" s="15"/>
      <c r="H1004" s="15"/>
      <c r="I1004" s="15"/>
    </row>
    <row r="1005" spans="1:9" s="2" customFormat="1" ht="201" customHeight="1" x14ac:dyDescent="0.25">
      <c r="A1005" s="15"/>
      <c r="B1005" s="15"/>
      <c r="C1005" s="15"/>
      <c r="D1005" s="15"/>
      <c r="E1005" s="15"/>
      <c r="F1005" s="15"/>
      <c r="G1005" s="15"/>
      <c r="H1005" s="15"/>
      <c r="I1005" s="15"/>
    </row>
    <row r="1006" spans="1:9" s="2" customFormat="1" ht="201" customHeight="1" x14ac:dyDescent="0.25">
      <c r="A1006" s="15"/>
      <c r="B1006" s="15"/>
      <c r="C1006" s="15"/>
      <c r="D1006" s="15"/>
      <c r="E1006" s="15"/>
      <c r="F1006" s="15"/>
      <c r="G1006" s="15"/>
      <c r="H1006" s="15"/>
      <c r="I1006" s="15"/>
    </row>
    <row r="1007" spans="1:9" s="2" customFormat="1" ht="201" customHeight="1" x14ac:dyDescent="0.25">
      <c r="A1007" s="15"/>
      <c r="B1007" s="15"/>
      <c r="C1007" s="15"/>
      <c r="D1007" s="15"/>
      <c r="E1007" s="15"/>
      <c r="F1007" s="15"/>
      <c r="G1007" s="15"/>
      <c r="H1007" s="15"/>
      <c r="I1007" s="15"/>
    </row>
    <row r="1008" spans="1:9" s="2" customFormat="1" ht="201" customHeight="1" x14ac:dyDescent="0.25">
      <c r="A1008" s="15"/>
      <c r="B1008" s="15"/>
      <c r="C1008" s="15"/>
      <c r="D1008" s="15"/>
      <c r="E1008" s="15"/>
      <c r="F1008" s="15"/>
      <c r="G1008" s="15"/>
      <c r="H1008" s="15"/>
      <c r="I1008" s="15"/>
    </row>
    <row r="1009" spans="1:9" s="2" customFormat="1" ht="201" customHeight="1" x14ac:dyDescent="0.25">
      <c r="A1009" s="15"/>
      <c r="B1009" s="15"/>
      <c r="C1009" s="15"/>
      <c r="D1009" s="15"/>
      <c r="E1009" s="15"/>
      <c r="F1009" s="15"/>
      <c r="G1009" s="15"/>
      <c r="H1009" s="15"/>
      <c r="I1009" s="15"/>
    </row>
    <row r="1010" spans="1:9" s="2" customFormat="1" ht="201" customHeight="1" x14ac:dyDescent="0.25">
      <c r="A1010" s="15"/>
      <c r="B1010" s="15"/>
      <c r="C1010" s="15"/>
      <c r="D1010" s="15"/>
      <c r="E1010" s="15"/>
      <c r="F1010" s="15"/>
      <c r="G1010" s="15"/>
      <c r="H1010" s="15"/>
      <c r="I1010" s="15"/>
    </row>
    <row r="1011" spans="1:9" s="2" customFormat="1" ht="201" customHeight="1" x14ac:dyDescent="0.25">
      <c r="A1011" s="15"/>
      <c r="B1011" s="15"/>
      <c r="C1011" s="15"/>
      <c r="D1011" s="15"/>
      <c r="E1011" s="15"/>
      <c r="F1011" s="15"/>
      <c r="G1011" s="15"/>
      <c r="H1011" s="15"/>
      <c r="I1011" s="15"/>
    </row>
    <row r="1012" spans="1:9" s="2" customFormat="1" ht="201" customHeight="1" x14ac:dyDescent="0.25">
      <c r="A1012" s="15"/>
      <c r="B1012" s="15"/>
      <c r="C1012" s="15"/>
      <c r="D1012" s="15"/>
      <c r="E1012" s="15"/>
      <c r="F1012" s="15"/>
      <c r="G1012" s="15"/>
      <c r="H1012" s="15"/>
      <c r="I1012" s="15"/>
    </row>
    <row r="1013" spans="1:9" s="2" customFormat="1" ht="201" customHeight="1" x14ac:dyDescent="0.25">
      <c r="A1013" s="15"/>
      <c r="B1013" s="15"/>
      <c r="C1013" s="15"/>
      <c r="D1013" s="15"/>
      <c r="E1013" s="15"/>
      <c r="F1013" s="15"/>
      <c r="G1013" s="15"/>
      <c r="H1013" s="15"/>
      <c r="I1013" s="15"/>
    </row>
    <row r="1014" spans="1:9" s="2" customFormat="1" ht="201" customHeight="1" x14ac:dyDescent="0.25">
      <c r="A1014" s="15"/>
      <c r="B1014" s="15"/>
      <c r="C1014" s="15"/>
      <c r="D1014" s="15"/>
      <c r="E1014" s="15"/>
      <c r="F1014" s="15"/>
      <c r="G1014" s="15"/>
      <c r="H1014" s="15"/>
      <c r="I1014" s="15"/>
    </row>
    <row r="1015" spans="1:9" s="2" customFormat="1" ht="201" customHeight="1" x14ac:dyDescent="0.25">
      <c r="A1015" s="15"/>
      <c r="B1015" s="15"/>
      <c r="C1015" s="15"/>
      <c r="D1015" s="15"/>
      <c r="E1015" s="15"/>
      <c r="F1015" s="15"/>
      <c r="G1015" s="15"/>
      <c r="H1015" s="15"/>
      <c r="I1015" s="15"/>
    </row>
    <row r="1016" spans="1:9" s="2" customFormat="1" ht="201" customHeight="1" x14ac:dyDescent="0.25">
      <c r="A1016" s="15"/>
      <c r="B1016" s="15"/>
      <c r="C1016" s="15"/>
      <c r="D1016" s="15"/>
      <c r="E1016" s="15"/>
      <c r="F1016" s="15"/>
      <c r="G1016" s="15"/>
      <c r="H1016" s="15"/>
      <c r="I1016" s="15"/>
    </row>
    <row r="1017" spans="1:9" s="2" customFormat="1" ht="201" customHeight="1" x14ac:dyDescent="0.25">
      <c r="A1017" s="15"/>
      <c r="B1017" s="15"/>
      <c r="C1017" s="15"/>
      <c r="D1017" s="15"/>
      <c r="E1017" s="15"/>
      <c r="F1017" s="15"/>
      <c r="G1017" s="15"/>
      <c r="H1017" s="15"/>
      <c r="I1017" s="15"/>
    </row>
    <row r="1018" spans="1:9" s="2" customFormat="1" ht="201" customHeight="1" x14ac:dyDescent="0.25">
      <c r="A1018" s="15"/>
      <c r="B1018" s="15"/>
      <c r="C1018" s="15"/>
      <c r="D1018" s="15"/>
      <c r="E1018" s="15"/>
      <c r="F1018" s="15"/>
      <c r="G1018" s="15"/>
      <c r="H1018" s="15"/>
      <c r="I1018" s="15"/>
    </row>
    <row r="1019" spans="1:9" s="2" customFormat="1" ht="201" customHeight="1" x14ac:dyDescent="0.25">
      <c r="A1019" s="15"/>
      <c r="B1019" s="15"/>
      <c r="C1019" s="15"/>
      <c r="D1019" s="15"/>
      <c r="E1019" s="15"/>
      <c r="F1019" s="15"/>
      <c r="G1019" s="15"/>
      <c r="H1019" s="15"/>
      <c r="I1019" s="15"/>
    </row>
    <row r="1020" spans="1:9" s="2" customFormat="1" ht="201" customHeight="1" x14ac:dyDescent="0.25">
      <c r="A1020" s="15"/>
      <c r="B1020" s="15"/>
      <c r="C1020" s="15"/>
      <c r="D1020" s="15"/>
      <c r="E1020" s="15"/>
      <c r="F1020" s="15"/>
      <c r="G1020" s="15"/>
      <c r="H1020" s="15"/>
      <c r="I1020" s="15"/>
    </row>
    <row r="1021" spans="1:9" s="2" customFormat="1" ht="201" customHeight="1" x14ac:dyDescent="0.25">
      <c r="A1021" s="15"/>
      <c r="B1021" s="15"/>
      <c r="C1021" s="15"/>
      <c r="D1021" s="15"/>
      <c r="E1021" s="15"/>
      <c r="F1021" s="15"/>
      <c r="G1021" s="15"/>
      <c r="H1021" s="15"/>
      <c r="I1021" s="15"/>
    </row>
    <row r="1022" spans="1:9" s="2" customFormat="1" ht="201" customHeight="1" x14ac:dyDescent="0.25">
      <c r="A1022" s="15"/>
      <c r="B1022" s="15"/>
      <c r="C1022" s="15"/>
      <c r="D1022" s="15"/>
      <c r="E1022" s="15"/>
      <c r="F1022" s="15"/>
      <c r="G1022" s="15"/>
      <c r="H1022" s="15"/>
      <c r="I1022" s="15"/>
    </row>
    <row r="1023" spans="1:9" s="2" customFormat="1" ht="201" customHeight="1" x14ac:dyDescent="0.25">
      <c r="A1023" s="15"/>
      <c r="B1023" s="15"/>
      <c r="C1023" s="15"/>
      <c r="D1023" s="15"/>
      <c r="E1023" s="15"/>
      <c r="F1023" s="15"/>
      <c r="G1023" s="15"/>
      <c r="H1023" s="15"/>
      <c r="I1023" s="15"/>
    </row>
    <row r="1024" spans="1:9" s="2" customFormat="1" ht="201" customHeight="1" x14ac:dyDescent="0.25">
      <c r="A1024" s="15"/>
      <c r="B1024" s="15"/>
      <c r="C1024" s="15"/>
      <c r="D1024" s="15"/>
      <c r="E1024" s="15"/>
      <c r="F1024" s="15"/>
      <c r="G1024" s="15"/>
      <c r="H1024" s="15"/>
      <c r="I1024" s="15"/>
    </row>
    <row r="1025" spans="1:9" s="2" customFormat="1" ht="201" customHeight="1" x14ac:dyDescent="0.25">
      <c r="A1025" s="15"/>
      <c r="B1025" s="15"/>
      <c r="C1025" s="15"/>
      <c r="D1025" s="15"/>
      <c r="E1025" s="15"/>
      <c r="F1025" s="15"/>
      <c r="G1025" s="15"/>
      <c r="H1025" s="15"/>
      <c r="I1025" s="15"/>
    </row>
    <row r="1026" spans="1:9" s="2" customFormat="1" ht="201" customHeight="1" x14ac:dyDescent="0.25">
      <c r="A1026" s="15"/>
      <c r="B1026" s="15"/>
      <c r="C1026" s="15"/>
      <c r="D1026" s="15"/>
      <c r="E1026" s="15"/>
      <c r="F1026" s="15"/>
      <c r="G1026" s="15"/>
      <c r="H1026" s="15"/>
      <c r="I1026" s="15"/>
    </row>
    <row r="1027" spans="1:9" s="2" customFormat="1" ht="201" customHeight="1" x14ac:dyDescent="0.25">
      <c r="A1027" s="15"/>
      <c r="B1027" s="15"/>
      <c r="C1027" s="15"/>
      <c r="D1027" s="15"/>
      <c r="E1027" s="15"/>
      <c r="F1027" s="15"/>
      <c r="G1027" s="15"/>
      <c r="H1027" s="15"/>
      <c r="I1027" s="15"/>
    </row>
    <row r="1028" spans="1:9" s="2" customFormat="1" ht="201" customHeight="1" x14ac:dyDescent="0.25">
      <c r="A1028" s="15"/>
      <c r="B1028" s="15"/>
      <c r="C1028" s="15"/>
      <c r="D1028" s="15"/>
      <c r="E1028" s="15"/>
      <c r="F1028" s="15"/>
      <c r="G1028" s="15"/>
      <c r="H1028" s="15"/>
      <c r="I1028" s="15"/>
    </row>
    <row r="1029" spans="1:9" s="2" customFormat="1" ht="201" customHeight="1" x14ac:dyDescent="0.25">
      <c r="A1029" s="15"/>
      <c r="B1029" s="15"/>
      <c r="C1029" s="15"/>
      <c r="D1029" s="15"/>
      <c r="E1029" s="15"/>
      <c r="F1029" s="15"/>
      <c r="G1029" s="15"/>
      <c r="H1029" s="15"/>
      <c r="I1029" s="15"/>
    </row>
    <row r="1030" spans="1:9" s="2" customFormat="1" ht="201" customHeight="1" x14ac:dyDescent="0.25">
      <c r="A1030" s="15"/>
      <c r="B1030" s="15"/>
      <c r="C1030" s="15"/>
      <c r="D1030" s="15"/>
      <c r="E1030" s="15"/>
      <c r="F1030" s="15"/>
      <c r="G1030" s="15"/>
      <c r="H1030" s="15"/>
      <c r="I1030" s="15"/>
    </row>
    <row r="1031" spans="1:9" s="2" customFormat="1" ht="201" customHeight="1" x14ac:dyDescent="0.25">
      <c r="A1031" s="15"/>
      <c r="B1031" s="15"/>
      <c r="C1031" s="15"/>
      <c r="D1031" s="15"/>
      <c r="E1031" s="15"/>
      <c r="F1031" s="15"/>
      <c r="G1031" s="15"/>
      <c r="H1031" s="15"/>
      <c r="I1031" s="15"/>
    </row>
    <row r="1032" spans="1:9" s="2" customFormat="1" ht="201" customHeight="1" x14ac:dyDescent="0.25">
      <c r="A1032" s="15"/>
      <c r="B1032" s="15"/>
      <c r="C1032" s="15"/>
      <c r="D1032" s="15"/>
      <c r="E1032" s="15"/>
      <c r="F1032" s="15"/>
      <c r="G1032" s="15"/>
      <c r="H1032" s="15"/>
      <c r="I1032" s="15"/>
    </row>
    <row r="1033" spans="1:9" s="2" customFormat="1" ht="201" customHeight="1" x14ac:dyDescent="0.25">
      <c r="A1033" s="15"/>
      <c r="B1033" s="15"/>
      <c r="C1033" s="15"/>
      <c r="D1033" s="15"/>
      <c r="E1033" s="15"/>
      <c r="F1033" s="15"/>
      <c r="G1033" s="15"/>
      <c r="H1033" s="15"/>
      <c r="I1033" s="15"/>
    </row>
    <row r="1034" spans="1:9" s="2" customFormat="1" ht="201" customHeight="1" x14ac:dyDescent="0.25">
      <c r="A1034" s="15"/>
      <c r="B1034" s="15"/>
      <c r="C1034" s="15"/>
      <c r="D1034" s="15"/>
      <c r="E1034" s="15"/>
      <c r="F1034" s="15"/>
      <c r="G1034" s="15"/>
      <c r="H1034" s="15"/>
      <c r="I1034" s="15"/>
    </row>
    <row r="1035" spans="1:9" s="2" customFormat="1" ht="201" customHeight="1" x14ac:dyDescent="0.25">
      <c r="A1035" s="15"/>
      <c r="B1035" s="15"/>
      <c r="C1035" s="15"/>
      <c r="D1035" s="15"/>
      <c r="E1035" s="15"/>
      <c r="F1035" s="15"/>
      <c r="G1035" s="15"/>
      <c r="H1035" s="15"/>
      <c r="I1035" s="15"/>
    </row>
    <row r="1036" spans="1:9" s="2" customFormat="1" ht="201" customHeight="1" x14ac:dyDescent="0.25">
      <c r="A1036" s="15"/>
      <c r="B1036" s="15"/>
      <c r="C1036" s="15"/>
      <c r="D1036" s="15"/>
      <c r="E1036" s="15"/>
      <c r="F1036" s="15"/>
      <c r="G1036" s="15"/>
      <c r="H1036" s="15"/>
      <c r="I1036" s="15"/>
    </row>
    <row r="1037" spans="1:9" s="2" customFormat="1" ht="201" customHeight="1" x14ac:dyDescent="0.25">
      <c r="A1037" s="15"/>
      <c r="B1037" s="15"/>
      <c r="C1037" s="15"/>
      <c r="D1037" s="15"/>
      <c r="E1037" s="15"/>
      <c r="F1037" s="15"/>
      <c r="G1037" s="15"/>
      <c r="H1037" s="15"/>
      <c r="I1037" s="15"/>
    </row>
    <row r="1038" spans="1:9" s="2" customFormat="1" ht="201" customHeight="1" x14ac:dyDescent="0.25">
      <c r="A1038" s="15"/>
      <c r="B1038" s="15"/>
      <c r="C1038" s="15"/>
      <c r="D1038" s="15"/>
      <c r="E1038" s="15"/>
      <c r="F1038" s="15"/>
      <c r="G1038" s="15"/>
      <c r="H1038" s="15"/>
      <c r="I1038" s="15"/>
    </row>
    <row r="1039" spans="1:9" s="2" customFormat="1" ht="201" customHeight="1" x14ac:dyDescent="0.25">
      <c r="A1039" s="15"/>
      <c r="B1039" s="15"/>
      <c r="C1039" s="15"/>
      <c r="D1039" s="15"/>
      <c r="E1039" s="15"/>
      <c r="F1039" s="15"/>
      <c r="G1039" s="15"/>
      <c r="H1039" s="15"/>
      <c r="I1039" s="15"/>
    </row>
    <row r="1040" spans="1:9" s="2" customFormat="1" ht="201" customHeight="1" x14ac:dyDescent="0.25">
      <c r="A1040" s="15"/>
      <c r="B1040" s="15"/>
      <c r="C1040" s="15"/>
      <c r="D1040" s="15"/>
      <c r="E1040" s="15"/>
      <c r="F1040" s="15"/>
      <c r="G1040" s="15"/>
      <c r="H1040" s="15"/>
      <c r="I1040" s="15"/>
    </row>
    <row r="1041" spans="1:9" s="2" customFormat="1" ht="201" customHeight="1" x14ac:dyDescent="0.25">
      <c r="A1041" s="15"/>
      <c r="B1041" s="15"/>
      <c r="C1041" s="15"/>
      <c r="D1041" s="15"/>
      <c r="E1041" s="15"/>
      <c r="F1041" s="15"/>
      <c r="G1041" s="15"/>
      <c r="H1041" s="15"/>
      <c r="I1041" s="15"/>
    </row>
    <row r="1042" spans="1:9" s="2" customFormat="1" ht="201" customHeight="1" x14ac:dyDescent="0.25">
      <c r="A1042" s="15"/>
      <c r="B1042" s="15"/>
      <c r="C1042" s="15"/>
      <c r="D1042" s="15"/>
      <c r="E1042" s="15"/>
      <c r="F1042" s="15"/>
      <c r="G1042" s="15"/>
      <c r="H1042" s="15"/>
      <c r="I1042" s="15"/>
    </row>
    <row r="1043" spans="1:9" s="2" customFormat="1" ht="201" customHeight="1" x14ac:dyDescent="0.25">
      <c r="A1043" s="15"/>
      <c r="B1043" s="15"/>
      <c r="C1043" s="15"/>
      <c r="D1043" s="15"/>
      <c r="E1043" s="15"/>
      <c r="F1043" s="15"/>
      <c r="G1043" s="15"/>
      <c r="H1043" s="15"/>
      <c r="I1043" s="15"/>
    </row>
    <row r="1044" spans="1:9" s="2" customFormat="1" ht="201" customHeight="1" x14ac:dyDescent="0.25">
      <c r="A1044" s="15"/>
      <c r="B1044" s="15"/>
      <c r="C1044" s="15"/>
      <c r="D1044" s="15"/>
      <c r="E1044" s="15"/>
      <c r="F1044" s="15"/>
      <c r="G1044" s="15"/>
      <c r="H1044" s="15"/>
      <c r="I1044" s="15"/>
    </row>
    <row r="1045" spans="1:9" s="2" customFormat="1" ht="201" customHeight="1" x14ac:dyDescent="0.25">
      <c r="A1045" s="15"/>
      <c r="B1045" s="15"/>
      <c r="C1045" s="15"/>
      <c r="D1045" s="15"/>
      <c r="E1045" s="15"/>
      <c r="F1045" s="15"/>
      <c r="G1045" s="15"/>
      <c r="H1045" s="15"/>
      <c r="I1045" s="15"/>
    </row>
    <row r="1046" spans="1:9" s="2" customFormat="1" ht="201" customHeight="1" x14ac:dyDescent="0.25">
      <c r="A1046" s="15"/>
      <c r="B1046" s="15"/>
      <c r="C1046" s="15"/>
      <c r="D1046" s="15"/>
      <c r="E1046" s="15"/>
      <c r="F1046" s="15"/>
      <c r="G1046" s="15"/>
      <c r="H1046" s="15"/>
      <c r="I1046" s="15"/>
    </row>
    <row r="1047" spans="1:9" s="2" customFormat="1" ht="201" customHeight="1" x14ac:dyDescent="0.25">
      <c r="A1047" s="15"/>
      <c r="B1047" s="15"/>
      <c r="C1047" s="15"/>
      <c r="D1047" s="15"/>
      <c r="E1047" s="15"/>
      <c r="F1047" s="15"/>
      <c r="G1047" s="15"/>
      <c r="H1047" s="15"/>
      <c r="I1047" s="15"/>
    </row>
    <row r="1048" spans="1:9" s="2" customFormat="1" ht="201" customHeight="1" x14ac:dyDescent="0.25">
      <c r="A1048" s="15"/>
      <c r="B1048" s="15"/>
      <c r="C1048" s="15"/>
      <c r="D1048" s="15"/>
      <c r="E1048" s="15"/>
      <c r="F1048" s="15"/>
      <c r="G1048" s="15"/>
      <c r="H1048" s="15"/>
      <c r="I1048" s="15"/>
    </row>
    <row r="1049" spans="1:9" s="2" customFormat="1" ht="201" customHeight="1" x14ac:dyDescent="0.25">
      <c r="A1049" s="15"/>
      <c r="B1049" s="15"/>
      <c r="C1049" s="15"/>
      <c r="D1049" s="15"/>
      <c r="E1049" s="15"/>
      <c r="F1049" s="15"/>
      <c r="G1049" s="15"/>
      <c r="H1049" s="15"/>
      <c r="I1049" s="15"/>
    </row>
    <row r="1050" spans="1:9" s="2" customFormat="1" ht="201" customHeight="1" x14ac:dyDescent="0.25">
      <c r="A1050" s="15"/>
      <c r="B1050" s="15"/>
      <c r="C1050" s="15"/>
      <c r="D1050" s="15"/>
      <c r="E1050" s="15"/>
      <c r="F1050" s="15"/>
      <c r="G1050" s="15"/>
      <c r="H1050" s="15"/>
      <c r="I1050" s="15"/>
    </row>
    <row r="1051" spans="1:9" s="2" customFormat="1" ht="201" customHeight="1" x14ac:dyDescent="0.25">
      <c r="A1051" s="15"/>
      <c r="B1051" s="15"/>
      <c r="C1051" s="15"/>
      <c r="D1051" s="15"/>
      <c r="E1051" s="15"/>
      <c r="F1051" s="15"/>
      <c r="G1051" s="15"/>
      <c r="H1051" s="15"/>
      <c r="I1051" s="15"/>
    </row>
    <row r="1052" spans="1:9" s="2" customFormat="1" ht="201" customHeight="1" x14ac:dyDescent="0.25">
      <c r="A1052" s="15"/>
      <c r="B1052" s="15"/>
      <c r="C1052" s="15"/>
      <c r="D1052" s="15"/>
      <c r="E1052" s="15"/>
      <c r="F1052" s="15"/>
      <c r="G1052" s="15"/>
      <c r="H1052" s="15"/>
      <c r="I1052" s="15"/>
    </row>
    <row r="1053" spans="1:9" s="2" customFormat="1" ht="201" customHeight="1" x14ac:dyDescent="0.25">
      <c r="A1053" s="15"/>
      <c r="B1053" s="15"/>
      <c r="C1053" s="15"/>
      <c r="D1053" s="15"/>
      <c r="E1053" s="15"/>
      <c r="F1053" s="15"/>
      <c r="G1053" s="15"/>
      <c r="H1053" s="15"/>
      <c r="I1053" s="15"/>
    </row>
    <row r="1054" spans="1:9" s="2" customFormat="1" ht="201" customHeight="1" x14ac:dyDescent="0.25">
      <c r="A1054" s="15"/>
      <c r="B1054" s="15"/>
      <c r="C1054" s="15"/>
      <c r="D1054" s="15"/>
      <c r="E1054" s="15"/>
      <c r="F1054" s="15"/>
      <c r="G1054" s="15"/>
      <c r="H1054" s="15"/>
      <c r="I1054" s="15"/>
    </row>
    <row r="1055" spans="1:9" s="2" customFormat="1" ht="201" customHeight="1" x14ac:dyDescent="0.25">
      <c r="A1055" s="15"/>
      <c r="B1055" s="15"/>
      <c r="C1055" s="15"/>
      <c r="D1055" s="15"/>
      <c r="E1055" s="15"/>
      <c r="F1055" s="15"/>
      <c r="G1055" s="15"/>
      <c r="H1055" s="15"/>
      <c r="I1055" s="15"/>
    </row>
    <row r="1056" spans="1:9" s="2" customFormat="1" ht="201" customHeight="1" x14ac:dyDescent="0.25">
      <c r="A1056" s="15"/>
      <c r="B1056" s="15"/>
      <c r="C1056" s="15"/>
      <c r="D1056" s="15"/>
      <c r="E1056" s="15"/>
      <c r="F1056" s="15"/>
      <c r="G1056" s="15"/>
      <c r="H1056" s="15"/>
      <c r="I1056" s="15"/>
    </row>
    <row r="1057" spans="1:9" s="2" customFormat="1" ht="201" customHeight="1" x14ac:dyDescent="0.25">
      <c r="A1057" s="15"/>
      <c r="B1057" s="15"/>
      <c r="C1057" s="15"/>
      <c r="D1057" s="15"/>
      <c r="E1057" s="15"/>
      <c r="F1057" s="15"/>
      <c r="G1057" s="15"/>
      <c r="H1057" s="15"/>
      <c r="I1057" s="15"/>
    </row>
    <row r="1058" spans="1:9" s="2" customFormat="1" ht="201" customHeight="1" x14ac:dyDescent="0.25">
      <c r="A1058" s="15"/>
      <c r="B1058" s="15"/>
      <c r="C1058" s="15"/>
      <c r="D1058" s="15"/>
      <c r="E1058" s="15"/>
      <c r="F1058" s="15"/>
      <c r="G1058" s="15"/>
      <c r="H1058" s="15"/>
      <c r="I1058" s="15"/>
    </row>
    <row r="1059" spans="1:9" s="2" customFormat="1" ht="201" customHeight="1" x14ac:dyDescent="0.25">
      <c r="A1059" s="15"/>
      <c r="B1059" s="15"/>
      <c r="C1059" s="15"/>
      <c r="D1059" s="15"/>
      <c r="E1059" s="15"/>
      <c r="F1059" s="15"/>
      <c r="G1059" s="15"/>
      <c r="H1059" s="15"/>
      <c r="I1059" s="15"/>
    </row>
    <row r="1060" spans="1:9" s="2" customFormat="1" ht="201" customHeight="1" x14ac:dyDescent="0.25">
      <c r="A1060" s="15"/>
      <c r="B1060" s="15"/>
      <c r="C1060" s="15"/>
      <c r="D1060" s="15"/>
      <c r="E1060" s="15"/>
      <c r="F1060" s="15"/>
      <c r="G1060" s="15"/>
      <c r="H1060" s="15"/>
      <c r="I1060" s="15"/>
    </row>
    <row r="1061" spans="1:9" s="2" customFormat="1" ht="201" customHeight="1" x14ac:dyDescent="0.25">
      <c r="A1061" s="15"/>
      <c r="B1061" s="15"/>
      <c r="C1061" s="15"/>
      <c r="D1061" s="15"/>
      <c r="E1061" s="15"/>
      <c r="F1061" s="15"/>
      <c r="G1061" s="15"/>
      <c r="H1061" s="15"/>
      <c r="I1061" s="15"/>
    </row>
    <row r="1062" spans="1:9" s="2" customFormat="1" ht="201" customHeight="1" x14ac:dyDescent="0.25">
      <c r="A1062" s="15"/>
      <c r="B1062" s="15"/>
      <c r="C1062" s="15"/>
      <c r="D1062" s="15"/>
      <c r="E1062" s="15"/>
      <c r="F1062" s="15"/>
      <c r="G1062" s="15"/>
      <c r="H1062" s="15"/>
      <c r="I1062" s="15"/>
    </row>
    <row r="1063" spans="1:9" s="2" customFormat="1" ht="201" customHeight="1" x14ac:dyDescent="0.25">
      <c r="A1063" s="15"/>
      <c r="B1063" s="15"/>
      <c r="C1063" s="15"/>
      <c r="D1063" s="15"/>
      <c r="E1063" s="15"/>
      <c r="F1063" s="15"/>
      <c r="G1063" s="15"/>
      <c r="H1063" s="15"/>
      <c r="I1063" s="15"/>
    </row>
    <row r="1064" spans="1:9" s="2" customFormat="1" ht="201" customHeight="1" x14ac:dyDescent="0.25">
      <c r="A1064" s="15"/>
      <c r="B1064" s="15"/>
      <c r="C1064" s="15"/>
      <c r="D1064" s="15"/>
      <c r="E1064" s="15"/>
      <c r="F1064" s="15"/>
      <c r="G1064" s="15"/>
      <c r="H1064" s="15"/>
      <c r="I1064" s="15"/>
    </row>
    <row r="1065" spans="1:9" s="2" customFormat="1" ht="201" customHeight="1" x14ac:dyDescent="0.25">
      <c r="A1065" s="15"/>
      <c r="B1065" s="15"/>
      <c r="C1065" s="15"/>
      <c r="D1065" s="15"/>
      <c r="E1065" s="15"/>
      <c r="F1065" s="15"/>
      <c r="G1065" s="15"/>
      <c r="H1065" s="15"/>
      <c r="I1065" s="15"/>
    </row>
    <row r="1066" spans="1:9" s="2" customFormat="1" ht="201" customHeight="1" x14ac:dyDescent="0.25">
      <c r="A1066" s="15"/>
      <c r="B1066" s="15"/>
      <c r="C1066" s="15"/>
      <c r="D1066" s="15"/>
      <c r="E1066" s="15"/>
      <c r="F1066" s="15"/>
      <c r="G1066" s="15"/>
      <c r="H1066" s="15"/>
      <c r="I1066" s="15"/>
    </row>
    <row r="1067" spans="1:9" s="2" customFormat="1" ht="201" customHeight="1" x14ac:dyDescent="0.25">
      <c r="A1067" s="15"/>
      <c r="B1067" s="15"/>
      <c r="C1067" s="15"/>
      <c r="D1067" s="15"/>
      <c r="E1067" s="15"/>
      <c r="F1067" s="15"/>
      <c r="G1067" s="15"/>
      <c r="H1067" s="15"/>
      <c r="I1067" s="15"/>
    </row>
    <row r="1068" spans="1:9" s="2" customFormat="1" ht="201" customHeight="1" x14ac:dyDescent="0.25">
      <c r="A1068" s="15"/>
      <c r="B1068" s="15"/>
      <c r="C1068" s="15"/>
      <c r="D1068" s="15"/>
      <c r="E1068" s="15"/>
      <c r="F1068" s="15"/>
      <c r="G1068" s="15"/>
      <c r="H1068" s="15"/>
      <c r="I1068" s="15"/>
    </row>
    <row r="1069" spans="1:9" s="2" customFormat="1" ht="201" customHeight="1" x14ac:dyDescent="0.25">
      <c r="A1069" s="15"/>
      <c r="B1069" s="15"/>
      <c r="C1069" s="15"/>
      <c r="D1069" s="15"/>
      <c r="E1069" s="15"/>
      <c r="F1069" s="15"/>
      <c r="G1069" s="15"/>
      <c r="H1069" s="15"/>
      <c r="I1069" s="15"/>
    </row>
    <row r="1070" spans="1:9" s="2" customFormat="1" ht="201" customHeight="1" x14ac:dyDescent="0.25">
      <c r="A1070" s="15"/>
      <c r="B1070" s="15"/>
      <c r="C1070" s="15"/>
      <c r="D1070" s="15"/>
      <c r="E1070" s="15"/>
      <c r="F1070" s="15"/>
      <c r="G1070" s="15"/>
      <c r="H1070" s="15"/>
      <c r="I1070" s="15"/>
    </row>
    <row r="1071" spans="1:9" s="2" customFormat="1" ht="201" customHeight="1" x14ac:dyDescent="0.25">
      <c r="A1071" s="15"/>
      <c r="B1071" s="15"/>
      <c r="C1071" s="15"/>
      <c r="D1071" s="15"/>
      <c r="E1071" s="15"/>
      <c r="F1071" s="15"/>
      <c r="G1071" s="15"/>
      <c r="H1071" s="15"/>
      <c r="I1071" s="15"/>
    </row>
    <row r="1072" spans="1:9" s="2" customFormat="1" ht="201" customHeight="1" x14ac:dyDescent="0.25">
      <c r="A1072" s="15"/>
      <c r="B1072" s="15"/>
      <c r="C1072" s="15"/>
      <c r="D1072" s="15"/>
      <c r="E1072" s="15"/>
      <c r="F1072" s="15"/>
      <c r="G1072" s="15"/>
      <c r="H1072" s="15"/>
      <c r="I1072" s="15"/>
    </row>
    <row r="1073" spans="1:9" s="2" customFormat="1" ht="201" customHeight="1" x14ac:dyDescent="0.25">
      <c r="A1073" s="15"/>
      <c r="B1073" s="15"/>
      <c r="C1073" s="15"/>
      <c r="D1073" s="15"/>
      <c r="E1073" s="15"/>
      <c r="F1073" s="15"/>
      <c r="G1073" s="15"/>
      <c r="H1073" s="15"/>
      <c r="I1073" s="15"/>
    </row>
    <row r="1074" spans="1:9" s="2" customFormat="1" ht="201" customHeight="1" x14ac:dyDescent="0.25">
      <c r="A1074" s="15"/>
      <c r="B1074" s="15"/>
      <c r="C1074" s="15"/>
      <c r="D1074" s="15"/>
      <c r="E1074" s="15"/>
      <c r="F1074" s="15"/>
      <c r="G1074" s="15"/>
      <c r="H1074" s="15"/>
      <c r="I1074" s="15"/>
    </row>
    <row r="1075" spans="1:9" s="2" customFormat="1" ht="201" customHeight="1" x14ac:dyDescent="0.25">
      <c r="A1075" s="15"/>
      <c r="B1075" s="15"/>
      <c r="C1075" s="15"/>
      <c r="D1075" s="15"/>
      <c r="E1075" s="15"/>
      <c r="F1075" s="15"/>
      <c r="G1075" s="15"/>
      <c r="H1075" s="15"/>
      <c r="I1075" s="15"/>
    </row>
    <row r="1076" spans="1:9" s="2" customFormat="1" ht="201" customHeight="1" x14ac:dyDescent="0.25">
      <c r="A1076" s="15"/>
      <c r="B1076" s="15"/>
      <c r="C1076" s="15"/>
      <c r="D1076" s="15"/>
      <c r="E1076" s="15"/>
      <c r="F1076" s="15"/>
      <c r="G1076" s="15"/>
      <c r="H1076" s="15"/>
      <c r="I1076" s="15"/>
    </row>
    <row r="1077" spans="1:9" s="2" customFormat="1" ht="201" customHeight="1" x14ac:dyDescent="0.25">
      <c r="A1077" s="15"/>
      <c r="B1077" s="15"/>
      <c r="C1077" s="15"/>
      <c r="D1077" s="15"/>
      <c r="E1077" s="15"/>
      <c r="F1077" s="15"/>
      <c r="G1077" s="15"/>
      <c r="H1077" s="15"/>
      <c r="I1077" s="15"/>
    </row>
    <row r="1078" spans="1:9" s="2" customFormat="1" ht="201" customHeight="1" x14ac:dyDescent="0.25">
      <c r="A1078" s="15"/>
      <c r="B1078" s="15"/>
      <c r="C1078" s="15"/>
      <c r="D1078" s="15"/>
      <c r="E1078" s="15"/>
      <c r="F1078" s="15"/>
      <c r="G1078" s="15"/>
      <c r="H1078" s="15"/>
      <c r="I1078" s="15"/>
    </row>
    <row r="1079" spans="1:9" s="2" customFormat="1" ht="201" customHeight="1" x14ac:dyDescent="0.25">
      <c r="A1079" s="15"/>
      <c r="B1079" s="15"/>
      <c r="C1079" s="15"/>
      <c r="D1079" s="15"/>
      <c r="E1079" s="15"/>
      <c r="F1079" s="15"/>
      <c r="G1079" s="15"/>
      <c r="H1079" s="15"/>
      <c r="I1079" s="15"/>
    </row>
    <row r="1080" spans="1:9" s="2" customFormat="1" ht="201" customHeight="1" x14ac:dyDescent="0.25">
      <c r="A1080" s="15"/>
      <c r="B1080" s="15"/>
      <c r="C1080" s="15"/>
      <c r="D1080" s="15"/>
      <c r="E1080" s="15"/>
      <c r="F1080" s="15"/>
      <c r="G1080" s="15"/>
      <c r="H1080" s="15"/>
      <c r="I1080" s="15"/>
    </row>
    <row r="1081" spans="1:9" s="2" customFormat="1" ht="201" customHeight="1" x14ac:dyDescent="0.25">
      <c r="A1081" s="15"/>
      <c r="B1081" s="15"/>
      <c r="C1081" s="15"/>
      <c r="D1081" s="15"/>
      <c r="E1081" s="15"/>
      <c r="F1081" s="15"/>
      <c r="G1081" s="15"/>
      <c r="H1081" s="15"/>
      <c r="I1081" s="15"/>
    </row>
    <row r="1082" spans="1:9" s="2" customFormat="1" ht="201" customHeight="1" x14ac:dyDescent="0.25">
      <c r="A1082" s="15"/>
      <c r="B1082" s="15"/>
      <c r="C1082" s="15"/>
      <c r="D1082" s="15"/>
      <c r="E1082" s="15"/>
      <c r="F1082" s="15"/>
      <c r="G1082" s="15"/>
      <c r="H1082" s="15"/>
      <c r="I1082" s="15"/>
    </row>
    <row r="1083" spans="1:9" s="2" customFormat="1" ht="201" customHeight="1" x14ac:dyDescent="0.25">
      <c r="A1083" s="15"/>
      <c r="B1083" s="15"/>
      <c r="C1083" s="15"/>
      <c r="D1083" s="15"/>
      <c r="E1083" s="15"/>
      <c r="F1083" s="15"/>
      <c r="G1083" s="15"/>
      <c r="H1083" s="15"/>
      <c r="I1083" s="15"/>
    </row>
    <row r="1084" spans="1:9" s="2" customFormat="1" ht="201" customHeight="1" x14ac:dyDescent="0.25">
      <c r="A1084" s="15"/>
      <c r="B1084" s="15"/>
      <c r="C1084" s="15"/>
      <c r="D1084" s="15"/>
      <c r="E1084" s="15"/>
      <c r="F1084" s="15"/>
      <c r="G1084" s="15"/>
      <c r="H1084" s="15"/>
      <c r="I1084" s="15"/>
    </row>
    <row r="1085" spans="1:9" s="2" customFormat="1" ht="201" customHeight="1" x14ac:dyDescent="0.25">
      <c r="A1085" s="15"/>
      <c r="B1085" s="15"/>
      <c r="C1085" s="15"/>
      <c r="D1085" s="15"/>
      <c r="E1085" s="15"/>
      <c r="F1085" s="15"/>
      <c r="G1085" s="15"/>
      <c r="H1085" s="15"/>
      <c r="I1085" s="15"/>
    </row>
    <row r="1086" spans="1:9" s="2" customFormat="1" ht="201" customHeight="1" x14ac:dyDescent="0.25">
      <c r="A1086" s="15"/>
      <c r="B1086" s="15"/>
      <c r="C1086" s="15"/>
      <c r="D1086" s="15"/>
      <c r="E1086" s="15"/>
      <c r="F1086" s="15"/>
      <c r="G1086" s="15"/>
      <c r="H1086" s="15"/>
      <c r="I1086" s="15"/>
    </row>
    <row r="1087" spans="1:9" s="2" customFormat="1" ht="201" customHeight="1" x14ac:dyDescent="0.25">
      <c r="A1087" s="15"/>
      <c r="B1087" s="15"/>
      <c r="C1087" s="15"/>
      <c r="D1087" s="15"/>
      <c r="E1087" s="15"/>
      <c r="F1087" s="15"/>
      <c r="G1087" s="15"/>
      <c r="H1087" s="15"/>
      <c r="I1087" s="15"/>
    </row>
    <row r="1088" spans="1:9" s="2" customFormat="1" ht="201" customHeight="1" x14ac:dyDescent="0.25">
      <c r="A1088" s="15"/>
      <c r="B1088" s="15"/>
      <c r="C1088" s="15"/>
      <c r="D1088" s="15"/>
      <c r="E1088" s="15"/>
      <c r="F1088" s="15"/>
      <c r="G1088" s="15"/>
      <c r="H1088" s="15"/>
      <c r="I1088" s="15"/>
    </row>
    <row r="1089" spans="1:9" s="2" customFormat="1" ht="201" customHeight="1" x14ac:dyDescent="0.25">
      <c r="A1089" s="15"/>
      <c r="B1089" s="15"/>
      <c r="C1089" s="15"/>
      <c r="D1089" s="15"/>
      <c r="E1089" s="15"/>
      <c r="F1089" s="15"/>
      <c r="G1089" s="15"/>
      <c r="H1089" s="15"/>
      <c r="I1089" s="15"/>
    </row>
    <row r="1090" spans="1:9" s="2" customFormat="1" ht="201" customHeight="1" x14ac:dyDescent="0.25">
      <c r="A1090" s="15"/>
      <c r="B1090" s="15"/>
      <c r="C1090" s="15"/>
      <c r="D1090" s="15"/>
      <c r="E1090" s="15"/>
      <c r="F1090" s="15"/>
      <c r="G1090" s="15"/>
      <c r="H1090" s="15"/>
      <c r="I1090" s="15"/>
    </row>
    <row r="1091" spans="1:9" s="2" customFormat="1" ht="201" customHeight="1" x14ac:dyDescent="0.25">
      <c r="A1091" s="15"/>
      <c r="B1091" s="15"/>
      <c r="C1091" s="15"/>
      <c r="D1091" s="15"/>
      <c r="E1091" s="15"/>
      <c r="F1091" s="15"/>
      <c r="G1091" s="15"/>
      <c r="H1091" s="15"/>
      <c r="I1091" s="15"/>
    </row>
    <row r="1092" spans="1:9" s="2" customFormat="1" ht="201" customHeight="1" x14ac:dyDescent="0.25">
      <c r="A1092" s="15"/>
      <c r="B1092" s="15"/>
      <c r="C1092" s="15"/>
      <c r="D1092" s="15"/>
      <c r="E1092" s="15"/>
      <c r="F1092" s="15"/>
      <c r="G1092" s="15"/>
      <c r="H1092" s="15"/>
      <c r="I1092" s="15"/>
    </row>
    <row r="1093" spans="1:9" s="2" customFormat="1" ht="201" customHeight="1" x14ac:dyDescent="0.25">
      <c r="A1093" s="15"/>
      <c r="B1093" s="15"/>
      <c r="C1093" s="15"/>
      <c r="D1093" s="15"/>
      <c r="E1093" s="15"/>
      <c r="F1093" s="15"/>
      <c r="G1093" s="15"/>
      <c r="H1093" s="15"/>
      <c r="I1093" s="15"/>
    </row>
    <row r="1094" spans="1:9" s="2" customFormat="1" ht="201" customHeight="1" x14ac:dyDescent="0.25">
      <c r="A1094" s="15"/>
      <c r="B1094" s="15"/>
      <c r="C1094" s="15"/>
      <c r="D1094" s="15"/>
      <c r="E1094" s="15"/>
      <c r="F1094" s="15"/>
      <c r="G1094" s="15"/>
      <c r="H1094" s="15"/>
      <c r="I1094" s="15"/>
    </row>
    <row r="1095" spans="1:9" s="2" customFormat="1" ht="201" customHeight="1" x14ac:dyDescent="0.25">
      <c r="A1095" s="15"/>
      <c r="B1095" s="15"/>
      <c r="C1095" s="15"/>
      <c r="D1095" s="15"/>
      <c r="E1095" s="15"/>
      <c r="F1095" s="15"/>
      <c r="G1095" s="15"/>
      <c r="H1095" s="15"/>
      <c r="I1095" s="15"/>
    </row>
    <row r="1096" spans="1:9" s="2" customFormat="1" ht="201" customHeight="1" x14ac:dyDescent="0.25">
      <c r="A1096" s="15"/>
      <c r="B1096" s="15"/>
      <c r="C1096" s="15"/>
      <c r="D1096" s="15"/>
      <c r="E1096" s="15"/>
      <c r="F1096" s="15"/>
      <c r="G1096" s="15"/>
      <c r="H1096" s="15"/>
      <c r="I1096" s="15"/>
    </row>
    <row r="1097" spans="1:9" s="2" customFormat="1" ht="201" customHeight="1" x14ac:dyDescent="0.25">
      <c r="A1097" s="15"/>
      <c r="B1097" s="15"/>
      <c r="C1097" s="15"/>
      <c r="D1097" s="15"/>
      <c r="E1097" s="15"/>
      <c r="F1097" s="15"/>
      <c r="G1097" s="15"/>
      <c r="H1097" s="15"/>
      <c r="I1097" s="15"/>
    </row>
    <row r="1098" spans="1:9" s="2" customFormat="1" ht="201" customHeight="1" x14ac:dyDescent="0.25">
      <c r="A1098" s="15"/>
      <c r="B1098" s="15"/>
      <c r="C1098" s="15"/>
      <c r="D1098" s="15"/>
      <c r="E1098" s="15"/>
      <c r="F1098" s="15"/>
      <c r="G1098" s="15"/>
      <c r="H1098" s="15"/>
      <c r="I1098" s="15"/>
    </row>
    <row r="1099" spans="1:9" s="2" customFormat="1" ht="201" customHeight="1" x14ac:dyDescent="0.25">
      <c r="A1099" s="15"/>
      <c r="B1099" s="15"/>
      <c r="C1099" s="15"/>
      <c r="D1099" s="15"/>
      <c r="E1099" s="15"/>
      <c r="F1099" s="15"/>
      <c r="G1099" s="15"/>
      <c r="H1099" s="15"/>
      <c r="I1099" s="15"/>
    </row>
    <row r="1100" spans="1:9" s="2" customFormat="1" ht="201" customHeight="1" x14ac:dyDescent="0.25">
      <c r="A1100" s="15"/>
      <c r="B1100" s="15"/>
      <c r="C1100" s="15"/>
      <c r="D1100" s="15"/>
      <c r="E1100" s="15"/>
      <c r="F1100" s="15"/>
      <c r="G1100" s="15"/>
      <c r="H1100" s="15"/>
      <c r="I1100" s="15"/>
    </row>
    <row r="1101" spans="1:9" s="2" customFormat="1" ht="201" customHeight="1" x14ac:dyDescent="0.25">
      <c r="A1101" s="15"/>
      <c r="B1101" s="15"/>
      <c r="C1101" s="15"/>
      <c r="D1101" s="15"/>
      <c r="E1101" s="15"/>
      <c r="F1101" s="15"/>
      <c r="G1101" s="15"/>
      <c r="H1101" s="15"/>
      <c r="I1101" s="15"/>
    </row>
    <row r="1102" spans="1:9" s="2" customFormat="1" ht="201" customHeight="1" x14ac:dyDescent="0.25">
      <c r="A1102" s="15"/>
      <c r="B1102" s="15"/>
      <c r="C1102" s="15"/>
      <c r="D1102" s="15"/>
      <c r="E1102" s="15"/>
      <c r="F1102" s="15"/>
      <c r="G1102" s="15"/>
      <c r="H1102" s="15"/>
      <c r="I1102" s="15"/>
    </row>
    <row r="1103" spans="1:9" s="2" customFormat="1" ht="201" customHeight="1" x14ac:dyDescent="0.25">
      <c r="A1103" s="15"/>
      <c r="B1103" s="15"/>
      <c r="C1103" s="15"/>
      <c r="D1103" s="15"/>
      <c r="E1103" s="15"/>
      <c r="F1103" s="15"/>
      <c r="G1103" s="15"/>
      <c r="H1103" s="15"/>
      <c r="I1103" s="15"/>
    </row>
    <row r="1104" spans="1:9" s="2" customFormat="1" ht="201" customHeight="1" x14ac:dyDescent="0.25">
      <c r="A1104" s="15"/>
      <c r="B1104" s="15"/>
      <c r="C1104" s="15"/>
      <c r="D1104" s="15"/>
      <c r="E1104" s="15"/>
      <c r="F1104" s="15"/>
      <c r="G1104" s="15"/>
      <c r="H1104" s="15"/>
      <c r="I1104" s="15"/>
    </row>
    <row r="1105" spans="1:9" s="2" customFormat="1" ht="201" customHeight="1" x14ac:dyDescent="0.25">
      <c r="A1105" s="15"/>
      <c r="B1105" s="15"/>
      <c r="C1105" s="15"/>
      <c r="D1105" s="15"/>
      <c r="E1105" s="15"/>
      <c r="F1105" s="15"/>
      <c r="G1105" s="15"/>
      <c r="H1105" s="15"/>
      <c r="I1105" s="15"/>
    </row>
    <row r="1106" spans="1:9" s="2" customFormat="1" ht="201" customHeight="1" x14ac:dyDescent="0.25">
      <c r="A1106" s="15"/>
      <c r="B1106" s="15"/>
      <c r="C1106" s="15"/>
      <c r="D1106" s="15"/>
      <c r="E1106" s="15"/>
      <c r="F1106" s="15"/>
      <c r="G1106" s="15"/>
      <c r="H1106" s="15"/>
      <c r="I1106" s="15"/>
    </row>
    <row r="1107" spans="1:9" s="2" customFormat="1" ht="201" customHeight="1" x14ac:dyDescent="0.25">
      <c r="A1107" s="15"/>
      <c r="B1107" s="15"/>
      <c r="C1107" s="15"/>
      <c r="D1107" s="15"/>
      <c r="E1107" s="15"/>
      <c r="F1107" s="15"/>
      <c r="G1107" s="15"/>
      <c r="H1107" s="15"/>
      <c r="I1107" s="15"/>
    </row>
    <row r="1108" spans="1:9" s="2" customFormat="1" ht="201" customHeight="1" x14ac:dyDescent="0.25">
      <c r="A1108" s="15"/>
      <c r="B1108" s="15"/>
      <c r="C1108" s="15"/>
      <c r="D1108" s="15"/>
      <c r="E1108" s="15"/>
      <c r="F1108" s="15"/>
      <c r="G1108" s="15"/>
      <c r="H1108" s="15"/>
      <c r="I1108" s="15"/>
    </row>
    <row r="1109" spans="1:9" s="2" customFormat="1" ht="201" customHeight="1" x14ac:dyDescent="0.25">
      <c r="A1109" s="15"/>
      <c r="B1109" s="15"/>
      <c r="C1109" s="15"/>
      <c r="D1109" s="15"/>
      <c r="E1109" s="15"/>
      <c r="F1109" s="15"/>
      <c r="G1109" s="15"/>
      <c r="H1109" s="15"/>
      <c r="I1109" s="15"/>
    </row>
    <row r="1110" spans="1:9" s="2" customFormat="1" ht="201" customHeight="1" x14ac:dyDescent="0.25">
      <c r="A1110" s="15"/>
      <c r="B1110" s="15"/>
      <c r="C1110" s="15"/>
      <c r="D1110" s="15"/>
      <c r="E1110" s="15"/>
      <c r="F1110" s="15"/>
      <c r="G1110" s="15"/>
      <c r="H1110" s="15"/>
      <c r="I1110" s="15"/>
    </row>
    <row r="1111" spans="1:9" s="2" customFormat="1" ht="201" customHeight="1" x14ac:dyDescent="0.25">
      <c r="A1111" s="15"/>
      <c r="B1111" s="15"/>
      <c r="C1111" s="15"/>
      <c r="D1111" s="15"/>
      <c r="E1111" s="15"/>
      <c r="F1111" s="15"/>
      <c r="G1111" s="15"/>
      <c r="H1111" s="15"/>
      <c r="I1111" s="15"/>
    </row>
    <row r="1112" spans="1:9" s="2" customFormat="1" ht="201" customHeight="1" x14ac:dyDescent="0.25">
      <c r="A1112" s="15"/>
      <c r="B1112" s="15"/>
      <c r="C1112" s="15"/>
      <c r="D1112" s="15"/>
      <c r="E1112" s="15"/>
      <c r="F1112" s="15"/>
      <c r="G1112" s="15"/>
      <c r="H1112" s="15"/>
      <c r="I1112" s="15"/>
    </row>
    <row r="1113" spans="1:9" s="2" customFormat="1" ht="201" customHeight="1" x14ac:dyDescent="0.25">
      <c r="A1113" s="15"/>
      <c r="B1113" s="15"/>
      <c r="C1113" s="15"/>
      <c r="D1113" s="15"/>
      <c r="E1113" s="15"/>
      <c r="F1113" s="15"/>
      <c r="G1113" s="15"/>
      <c r="H1113" s="15"/>
      <c r="I1113" s="15"/>
    </row>
    <row r="1114" spans="1:9" s="2" customFormat="1" ht="201" customHeight="1" x14ac:dyDescent="0.25">
      <c r="A1114" s="15"/>
      <c r="B1114" s="15"/>
      <c r="C1114" s="15"/>
      <c r="D1114" s="15"/>
      <c r="E1114" s="15"/>
      <c r="F1114" s="15"/>
      <c r="G1114" s="15"/>
      <c r="H1114" s="15"/>
      <c r="I1114" s="15"/>
    </row>
    <row r="1115" spans="1:9" s="2" customFormat="1" ht="201" customHeight="1" x14ac:dyDescent="0.25">
      <c r="A1115" s="15"/>
      <c r="B1115" s="15"/>
      <c r="C1115" s="15"/>
      <c r="D1115" s="15"/>
      <c r="E1115" s="15"/>
      <c r="F1115" s="15"/>
      <c r="G1115" s="15"/>
      <c r="H1115" s="15"/>
      <c r="I1115" s="15"/>
    </row>
    <row r="1116" spans="1:9" s="2" customFormat="1" ht="201" customHeight="1" x14ac:dyDescent="0.25">
      <c r="A1116" s="15"/>
      <c r="B1116" s="15"/>
      <c r="C1116" s="15"/>
      <c r="D1116" s="15"/>
      <c r="E1116" s="15"/>
      <c r="F1116" s="15"/>
      <c r="G1116" s="15"/>
      <c r="H1116" s="15"/>
      <c r="I1116" s="15"/>
    </row>
    <row r="1117" spans="1:9" s="2" customFormat="1" ht="201" customHeight="1" x14ac:dyDescent="0.25">
      <c r="A1117" s="15"/>
      <c r="B1117" s="15"/>
      <c r="C1117" s="15"/>
      <c r="D1117" s="15"/>
      <c r="E1117" s="15"/>
      <c r="F1117" s="15"/>
      <c r="G1117" s="15"/>
      <c r="H1117" s="15"/>
      <c r="I1117" s="15"/>
    </row>
    <row r="1118" spans="1:9" s="2" customFormat="1" ht="201" customHeight="1" x14ac:dyDescent="0.25">
      <c r="A1118" s="15"/>
      <c r="B1118" s="15"/>
      <c r="C1118" s="15"/>
      <c r="D1118" s="15"/>
      <c r="E1118" s="15"/>
      <c r="F1118" s="15"/>
      <c r="G1118" s="15"/>
      <c r="H1118" s="15"/>
      <c r="I1118" s="15"/>
    </row>
    <row r="1119" spans="1:9" s="2" customFormat="1" ht="201" customHeight="1" x14ac:dyDescent="0.25">
      <c r="A1119" s="15"/>
      <c r="B1119" s="15"/>
      <c r="C1119" s="15"/>
      <c r="D1119" s="15"/>
      <c r="E1119" s="15"/>
      <c r="F1119" s="15"/>
      <c r="G1119" s="15"/>
      <c r="H1119" s="15"/>
      <c r="I1119" s="15"/>
    </row>
    <row r="1120" spans="1:9" s="2" customFormat="1" ht="201" customHeight="1" x14ac:dyDescent="0.25">
      <c r="A1120" s="15"/>
      <c r="B1120" s="15"/>
      <c r="C1120" s="15"/>
      <c r="D1120" s="15"/>
      <c r="E1120" s="15"/>
      <c r="F1120" s="15"/>
      <c r="G1120" s="15"/>
      <c r="H1120" s="15"/>
      <c r="I1120" s="15"/>
    </row>
    <row r="1121" spans="1:9" s="2" customFormat="1" ht="201" customHeight="1" x14ac:dyDescent="0.25">
      <c r="A1121" s="15"/>
      <c r="B1121" s="15"/>
      <c r="C1121" s="15"/>
      <c r="D1121" s="15"/>
      <c r="E1121" s="15"/>
      <c r="F1121" s="15"/>
      <c r="G1121" s="15"/>
      <c r="H1121" s="15"/>
      <c r="I1121" s="15"/>
    </row>
    <row r="1122" spans="1:9" s="2" customFormat="1" ht="201" customHeight="1" x14ac:dyDescent="0.25">
      <c r="A1122" s="15"/>
      <c r="B1122" s="15"/>
      <c r="C1122" s="15"/>
      <c r="D1122" s="15"/>
      <c r="E1122" s="15"/>
      <c r="F1122" s="15"/>
      <c r="G1122" s="15"/>
      <c r="H1122" s="15"/>
      <c r="I1122" s="15"/>
    </row>
    <row r="1123" spans="1:9" s="2" customFormat="1" ht="201" customHeight="1" x14ac:dyDescent="0.25">
      <c r="A1123" s="15"/>
      <c r="B1123" s="15"/>
      <c r="C1123" s="15"/>
      <c r="D1123" s="15"/>
      <c r="E1123" s="15"/>
      <c r="F1123" s="15"/>
      <c r="G1123" s="15"/>
      <c r="H1123" s="15"/>
      <c r="I1123" s="15"/>
    </row>
    <row r="1124" spans="1:9" s="2" customFormat="1" ht="201" customHeight="1" x14ac:dyDescent="0.25">
      <c r="A1124" s="15"/>
      <c r="B1124" s="15"/>
      <c r="C1124" s="15"/>
      <c r="D1124" s="15"/>
      <c r="E1124" s="15"/>
      <c r="F1124" s="15"/>
      <c r="G1124" s="15"/>
      <c r="H1124" s="15"/>
      <c r="I1124" s="15"/>
    </row>
    <row r="1125" spans="1:9" s="2" customFormat="1" ht="201" customHeight="1" x14ac:dyDescent="0.25">
      <c r="A1125" s="15"/>
      <c r="B1125" s="15"/>
      <c r="C1125" s="15"/>
      <c r="D1125" s="15"/>
      <c r="E1125" s="15"/>
      <c r="F1125" s="15"/>
      <c r="G1125" s="15"/>
      <c r="H1125" s="15"/>
      <c r="I1125" s="15"/>
    </row>
    <row r="1126" spans="1:9" s="2" customFormat="1" ht="201" customHeight="1" x14ac:dyDescent="0.25">
      <c r="A1126" s="15"/>
      <c r="B1126" s="15"/>
      <c r="C1126" s="15"/>
      <c r="D1126" s="15"/>
      <c r="E1126" s="15"/>
      <c r="F1126" s="15"/>
      <c r="G1126" s="15"/>
      <c r="H1126" s="15"/>
      <c r="I1126" s="15"/>
    </row>
    <row r="1127" spans="1:9" s="2" customFormat="1" ht="201" customHeight="1" x14ac:dyDescent="0.25">
      <c r="A1127" s="15"/>
      <c r="B1127" s="15"/>
      <c r="C1127" s="15"/>
      <c r="D1127" s="15"/>
      <c r="E1127" s="15"/>
      <c r="F1127" s="15"/>
      <c r="G1127" s="15"/>
      <c r="H1127" s="15"/>
      <c r="I1127" s="15"/>
    </row>
    <row r="1128" spans="1:9" s="2" customFormat="1" ht="201" customHeight="1" x14ac:dyDescent="0.25">
      <c r="A1128" s="15"/>
      <c r="B1128" s="15"/>
      <c r="C1128" s="15"/>
      <c r="D1128" s="15"/>
      <c r="E1128" s="15"/>
      <c r="F1128" s="15"/>
      <c r="G1128" s="15"/>
      <c r="H1128" s="15"/>
      <c r="I1128" s="15"/>
    </row>
    <row r="1129" spans="1:9" s="2" customFormat="1" ht="201" customHeight="1" x14ac:dyDescent="0.25">
      <c r="A1129" s="15"/>
      <c r="B1129" s="15"/>
      <c r="C1129" s="15"/>
      <c r="D1129" s="15"/>
      <c r="E1129" s="15"/>
      <c r="F1129" s="15"/>
      <c r="G1129" s="15"/>
      <c r="H1129" s="15"/>
      <c r="I1129" s="15"/>
    </row>
    <row r="1130" spans="1:9" s="2" customFormat="1" ht="201" customHeight="1" x14ac:dyDescent="0.25">
      <c r="A1130" s="15"/>
      <c r="B1130" s="15"/>
      <c r="C1130" s="15"/>
      <c r="D1130" s="15"/>
      <c r="E1130" s="15"/>
      <c r="F1130" s="15"/>
      <c r="G1130" s="15"/>
      <c r="H1130" s="15"/>
      <c r="I1130" s="15"/>
    </row>
    <row r="1131" spans="1:9" s="2" customFormat="1" ht="201" customHeight="1" x14ac:dyDescent="0.25">
      <c r="A1131" s="15"/>
      <c r="B1131" s="15"/>
      <c r="C1131" s="15"/>
      <c r="D1131" s="15"/>
      <c r="E1131" s="15"/>
      <c r="F1131" s="15"/>
      <c r="G1131" s="15"/>
      <c r="H1131" s="15"/>
      <c r="I1131" s="15"/>
    </row>
    <row r="1132" spans="1:9" s="2" customFormat="1" ht="201" customHeight="1" x14ac:dyDescent="0.25">
      <c r="A1132" s="15"/>
      <c r="B1132" s="15"/>
      <c r="C1132" s="15"/>
      <c r="D1132" s="15"/>
      <c r="E1132" s="15"/>
      <c r="F1132" s="15"/>
      <c r="G1132" s="15"/>
      <c r="H1132" s="15"/>
      <c r="I1132" s="15"/>
    </row>
    <row r="1133" spans="1:9" s="2" customFormat="1" ht="201" customHeight="1" x14ac:dyDescent="0.25">
      <c r="A1133" s="15"/>
      <c r="B1133" s="15"/>
      <c r="C1133" s="15"/>
      <c r="D1133" s="15"/>
      <c r="E1133" s="15"/>
      <c r="F1133" s="15"/>
      <c r="G1133" s="15"/>
      <c r="H1133" s="15"/>
      <c r="I1133" s="15"/>
    </row>
    <row r="1134" spans="1:9" s="2" customFormat="1" ht="201" customHeight="1" x14ac:dyDescent="0.25">
      <c r="A1134" s="15"/>
      <c r="B1134" s="15"/>
      <c r="C1134" s="15"/>
      <c r="D1134" s="15"/>
      <c r="E1134" s="15"/>
      <c r="F1134" s="15"/>
      <c r="G1134" s="15"/>
      <c r="H1134" s="15"/>
      <c r="I1134" s="15"/>
    </row>
    <row r="1135" spans="1:9" s="2" customFormat="1" ht="201" customHeight="1" x14ac:dyDescent="0.25">
      <c r="A1135" s="15"/>
      <c r="B1135" s="15"/>
      <c r="C1135" s="15"/>
      <c r="D1135" s="15"/>
      <c r="E1135" s="15"/>
      <c r="F1135" s="15"/>
      <c r="G1135" s="15"/>
      <c r="H1135" s="15"/>
      <c r="I1135" s="15"/>
    </row>
    <row r="1136" spans="1:9" s="2" customFormat="1" ht="201" customHeight="1" x14ac:dyDescent="0.25">
      <c r="A1136" s="15"/>
      <c r="B1136" s="15"/>
      <c r="C1136" s="15"/>
      <c r="D1136" s="15"/>
      <c r="E1136" s="15"/>
      <c r="F1136" s="15"/>
      <c r="G1136" s="15"/>
      <c r="H1136" s="15"/>
      <c r="I1136" s="15"/>
    </row>
    <row r="1137" spans="1:9" s="2" customFormat="1" ht="201" customHeight="1" x14ac:dyDescent="0.25">
      <c r="A1137" s="15"/>
      <c r="B1137" s="15"/>
      <c r="C1137" s="15"/>
      <c r="D1137" s="15"/>
      <c r="E1137" s="15"/>
      <c r="F1137" s="15"/>
      <c r="G1137" s="15"/>
      <c r="H1137" s="15"/>
      <c r="I1137" s="15"/>
    </row>
    <row r="1138" spans="1:9" s="2" customFormat="1" ht="201" customHeight="1" x14ac:dyDescent="0.25">
      <c r="A1138" s="15"/>
      <c r="B1138" s="15"/>
      <c r="C1138" s="15"/>
      <c r="D1138" s="15"/>
      <c r="E1138" s="15"/>
      <c r="F1138" s="15"/>
      <c r="G1138" s="15"/>
      <c r="H1138" s="15"/>
      <c r="I1138" s="15"/>
    </row>
    <row r="1139" spans="1:9" s="2" customFormat="1" ht="201" customHeight="1" x14ac:dyDescent="0.25">
      <c r="A1139" s="15"/>
      <c r="B1139" s="15"/>
      <c r="C1139" s="15"/>
      <c r="D1139" s="15"/>
      <c r="E1139" s="15"/>
      <c r="F1139" s="15"/>
      <c r="G1139" s="15"/>
      <c r="H1139" s="15"/>
      <c r="I1139" s="15"/>
    </row>
    <row r="1140" spans="1:9" s="2" customFormat="1" ht="201" customHeight="1" x14ac:dyDescent="0.25">
      <c r="A1140" s="15"/>
      <c r="B1140" s="15"/>
      <c r="C1140" s="15"/>
      <c r="D1140" s="15"/>
      <c r="E1140" s="15"/>
      <c r="F1140" s="15"/>
      <c r="G1140" s="15"/>
      <c r="H1140" s="15"/>
      <c r="I1140" s="15"/>
    </row>
    <row r="1141" spans="1:9" s="2" customFormat="1" ht="201" customHeight="1" x14ac:dyDescent="0.25">
      <c r="A1141" s="15"/>
      <c r="B1141" s="15"/>
      <c r="C1141" s="15"/>
      <c r="D1141" s="15"/>
      <c r="E1141" s="15"/>
      <c r="F1141" s="15"/>
      <c r="G1141" s="15"/>
      <c r="H1141" s="15"/>
      <c r="I1141" s="15"/>
    </row>
    <row r="1142" spans="1:9" s="2" customFormat="1" ht="201" customHeight="1" x14ac:dyDescent="0.25">
      <c r="A1142" s="15"/>
      <c r="B1142" s="15"/>
      <c r="C1142" s="15"/>
      <c r="D1142" s="15"/>
      <c r="E1142" s="15"/>
      <c r="F1142" s="15"/>
      <c r="G1142" s="15"/>
      <c r="H1142" s="15"/>
      <c r="I1142" s="15"/>
    </row>
    <row r="1143" spans="1:9" s="2" customFormat="1" ht="201" customHeight="1" x14ac:dyDescent="0.25">
      <c r="A1143" s="15"/>
      <c r="B1143" s="15"/>
      <c r="C1143" s="15"/>
      <c r="D1143" s="15"/>
      <c r="E1143" s="15"/>
      <c r="F1143" s="15"/>
      <c r="G1143" s="15"/>
      <c r="H1143" s="15"/>
      <c r="I1143" s="15"/>
    </row>
    <row r="1144" spans="1:9" s="2" customFormat="1" ht="201" customHeight="1" x14ac:dyDescent="0.25">
      <c r="A1144" s="15"/>
      <c r="B1144" s="15"/>
      <c r="C1144" s="15"/>
      <c r="D1144" s="15"/>
      <c r="E1144" s="15"/>
      <c r="F1144" s="15"/>
      <c r="G1144" s="15"/>
      <c r="H1144" s="15"/>
      <c r="I1144" s="15"/>
    </row>
    <row r="1145" spans="1:9" s="2" customFormat="1" ht="201" customHeight="1" x14ac:dyDescent="0.25">
      <c r="A1145" s="15"/>
      <c r="B1145" s="15"/>
      <c r="C1145" s="15"/>
      <c r="D1145" s="15"/>
      <c r="E1145" s="15"/>
      <c r="F1145" s="15"/>
      <c r="G1145" s="15"/>
      <c r="H1145" s="15"/>
      <c r="I1145" s="15"/>
    </row>
    <row r="1146" spans="1:9" s="2" customFormat="1" ht="201" customHeight="1" x14ac:dyDescent="0.25">
      <c r="A1146" s="15"/>
      <c r="B1146" s="15"/>
      <c r="C1146" s="15"/>
      <c r="D1146" s="15"/>
      <c r="E1146" s="15"/>
      <c r="F1146" s="15"/>
      <c r="G1146" s="15"/>
      <c r="H1146" s="15"/>
      <c r="I1146" s="15"/>
    </row>
    <row r="1147" spans="1:9" s="2" customFormat="1" ht="201" customHeight="1" x14ac:dyDescent="0.25">
      <c r="A1147" s="15"/>
      <c r="B1147" s="15"/>
      <c r="C1147" s="15"/>
      <c r="D1147" s="15"/>
      <c r="E1147" s="15"/>
      <c r="F1147" s="15"/>
      <c r="G1147" s="15"/>
      <c r="H1147" s="15"/>
      <c r="I1147" s="15"/>
    </row>
    <row r="1148" spans="1:9" s="2" customFormat="1" ht="201" customHeight="1" x14ac:dyDescent="0.25">
      <c r="A1148" s="15"/>
      <c r="B1148" s="15"/>
      <c r="C1148" s="15"/>
      <c r="D1148" s="15"/>
      <c r="E1148" s="15"/>
      <c r="F1148" s="15"/>
      <c r="G1148" s="15"/>
      <c r="H1148" s="15"/>
      <c r="I1148" s="15"/>
    </row>
    <row r="1149" spans="1:9" s="2" customFormat="1" ht="201" customHeight="1" x14ac:dyDescent="0.25">
      <c r="A1149" s="15"/>
      <c r="B1149" s="15"/>
      <c r="C1149" s="15"/>
      <c r="D1149" s="15"/>
      <c r="E1149" s="15"/>
      <c r="F1149" s="15"/>
      <c r="G1149" s="15"/>
      <c r="H1149" s="15"/>
      <c r="I1149" s="15"/>
    </row>
    <row r="1150" spans="1:9" s="2" customFormat="1" ht="201" customHeight="1" x14ac:dyDescent="0.25">
      <c r="A1150" s="15"/>
      <c r="B1150" s="15"/>
      <c r="C1150" s="15"/>
      <c r="D1150" s="15"/>
      <c r="E1150" s="15"/>
      <c r="F1150" s="15"/>
      <c r="G1150" s="15"/>
      <c r="H1150" s="15"/>
      <c r="I1150" s="15"/>
    </row>
    <row r="1151" spans="1:9" s="2" customFormat="1" ht="201" customHeight="1" x14ac:dyDescent="0.25">
      <c r="A1151" s="15"/>
      <c r="B1151" s="15"/>
      <c r="C1151" s="15"/>
      <c r="D1151" s="15"/>
      <c r="E1151" s="15"/>
      <c r="F1151" s="15"/>
      <c r="G1151" s="15"/>
      <c r="H1151" s="15"/>
      <c r="I1151" s="15"/>
    </row>
    <row r="1152" spans="1:9" s="2" customFormat="1" ht="201" customHeight="1" x14ac:dyDescent="0.25">
      <c r="A1152" s="15"/>
      <c r="B1152" s="15"/>
      <c r="C1152" s="15"/>
      <c r="D1152" s="15"/>
      <c r="E1152" s="15"/>
      <c r="F1152" s="15"/>
      <c r="G1152" s="15"/>
      <c r="H1152" s="15"/>
      <c r="I1152" s="15"/>
    </row>
    <row r="1153" spans="1:9" s="2" customFormat="1" ht="201" customHeight="1" x14ac:dyDescent="0.25">
      <c r="A1153" s="15"/>
      <c r="B1153" s="15"/>
      <c r="C1153" s="15"/>
      <c r="D1153" s="15"/>
      <c r="E1153" s="15"/>
      <c r="F1153" s="15"/>
      <c r="G1153" s="15"/>
      <c r="H1153" s="15"/>
      <c r="I1153" s="15"/>
    </row>
    <row r="1154" spans="1:9" s="2" customFormat="1" ht="201" customHeight="1" x14ac:dyDescent="0.25">
      <c r="A1154" s="15"/>
      <c r="B1154" s="15"/>
      <c r="C1154" s="15"/>
      <c r="D1154" s="15"/>
      <c r="E1154" s="15"/>
      <c r="F1154" s="15"/>
      <c r="G1154" s="15"/>
      <c r="H1154" s="15"/>
      <c r="I1154" s="15"/>
    </row>
    <row r="1155" spans="1:9" s="2" customFormat="1" ht="201" customHeight="1" x14ac:dyDescent="0.25">
      <c r="A1155" s="15"/>
      <c r="B1155" s="15"/>
      <c r="C1155" s="15"/>
      <c r="D1155" s="15"/>
      <c r="E1155" s="15"/>
      <c r="F1155" s="15"/>
      <c r="G1155" s="15"/>
      <c r="H1155" s="15"/>
      <c r="I1155" s="15"/>
    </row>
    <row r="1156" spans="1:9" s="2" customFormat="1" ht="201" customHeight="1" x14ac:dyDescent="0.25">
      <c r="A1156" s="15"/>
      <c r="B1156" s="15"/>
      <c r="C1156" s="15"/>
      <c r="D1156" s="15"/>
      <c r="E1156" s="15"/>
      <c r="F1156" s="15"/>
      <c r="G1156" s="15"/>
      <c r="H1156" s="15"/>
      <c r="I1156" s="15"/>
    </row>
    <row r="1157" spans="1:9" s="2" customFormat="1" ht="201" customHeight="1" x14ac:dyDescent="0.25">
      <c r="A1157" s="15"/>
      <c r="B1157" s="15"/>
      <c r="C1157" s="15"/>
      <c r="D1157" s="15"/>
      <c r="E1157" s="15"/>
      <c r="F1157" s="15"/>
      <c r="G1157" s="15"/>
      <c r="H1157" s="15"/>
      <c r="I1157" s="15"/>
    </row>
    <row r="1158" spans="1:9" s="2" customFormat="1" ht="201" customHeight="1" x14ac:dyDescent="0.25">
      <c r="A1158" s="15"/>
      <c r="B1158" s="15"/>
      <c r="C1158" s="15"/>
      <c r="D1158" s="15"/>
      <c r="E1158" s="15"/>
      <c r="F1158" s="15"/>
      <c r="G1158" s="15"/>
      <c r="H1158" s="15"/>
      <c r="I1158" s="15"/>
    </row>
    <row r="1159" spans="1:9" s="2" customFormat="1" ht="201" customHeight="1" x14ac:dyDescent="0.25">
      <c r="A1159" s="15"/>
      <c r="B1159" s="15"/>
      <c r="C1159" s="15"/>
      <c r="D1159" s="15"/>
      <c r="E1159" s="15"/>
      <c r="F1159" s="15"/>
      <c r="G1159" s="15"/>
      <c r="H1159" s="15"/>
      <c r="I1159" s="15"/>
    </row>
    <row r="1160" spans="1:9" s="2" customFormat="1" ht="201" customHeight="1" x14ac:dyDescent="0.25">
      <c r="A1160" s="15"/>
      <c r="B1160" s="15"/>
      <c r="C1160" s="15"/>
      <c r="D1160" s="15"/>
      <c r="E1160" s="15"/>
      <c r="F1160" s="15"/>
      <c r="G1160" s="15"/>
      <c r="H1160" s="15"/>
      <c r="I1160" s="15"/>
    </row>
    <row r="1161" spans="1:9" s="2" customFormat="1" ht="201" customHeight="1" x14ac:dyDescent="0.25">
      <c r="A1161" s="15"/>
      <c r="B1161" s="15"/>
      <c r="C1161" s="15"/>
      <c r="D1161" s="15"/>
      <c r="E1161" s="15"/>
      <c r="F1161" s="15"/>
      <c r="G1161" s="15"/>
      <c r="H1161" s="15"/>
      <c r="I1161" s="15"/>
    </row>
    <row r="1162" spans="1:9" s="2" customFormat="1" ht="201" customHeight="1" x14ac:dyDescent="0.25">
      <c r="A1162" s="15"/>
      <c r="B1162" s="15"/>
      <c r="C1162" s="15"/>
      <c r="D1162" s="15"/>
      <c r="E1162" s="15"/>
      <c r="F1162" s="15"/>
      <c r="G1162" s="15"/>
      <c r="H1162" s="15"/>
      <c r="I1162" s="15"/>
    </row>
    <row r="1163" spans="1:9" s="2" customFormat="1" ht="201" customHeight="1" x14ac:dyDescent="0.25">
      <c r="A1163" s="15"/>
      <c r="B1163" s="15"/>
      <c r="C1163" s="15"/>
      <c r="D1163" s="15"/>
      <c r="E1163" s="15"/>
      <c r="F1163" s="15"/>
      <c r="G1163" s="15"/>
      <c r="H1163" s="15"/>
      <c r="I1163" s="15"/>
    </row>
    <row r="1164" spans="1:9" s="2" customFormat="1" ht="201" customHeight="1" x14ac:dyDescent="0.25">
      <c r="A1164" s="15"/>
      <c r="B1164" s="15"/>
      <c r="C1164" s="15"/>
      <c r="D1164" s="15"/>
      <c r="E1164" s="15"/>
      <c r="F1164" s="15"/>
      <c r="G1164" s="15"/>
      <c r="H1164" s="15"/>
      <c r="I1164" s="15"/>
    </row>
    <row r="1165" spans="1:9" s="2" customFormat="1" ht="201" customHeight="1" x14ac:dyDescent="0.25">
      <c r="A1165" s="15"/>
      <c r="B1165" s="15"/>
      <c r="C1165" s="15"/>
      <c r="D1165" s="15"/>
      <c r="E1165" s="15"/>
      <c r="F1165" s="15"/>
      <c r="G1165" s="15"/>
      <c r="H1165" s="15"/>
      <c r="I1165" s="15"/>
    </row>
    <row r="1166" spans="1:9" s="2" customFormat="1" ht="201" customHeight="1" x14ac:dyDescent="0.25">
      <c r="A1166" s="15"/>
      <c r="B1166" s="15"/>
      <c r="C1166" s="15"/>
      <c r="D1166" s="15"/>
      <c r="E1166" s="15"/>
      <c r="F1166" s="15"/>
      <c r="G1166" s="15"/>
      <c r="H1166" s="15"/>
      <c r="I1166" s="15"/>
    </row>
    <row r="1167" spans="1:9" s="2" customFormat="1" ht="201" customHeight="1" x14ac:dyDescent="0.25">
      <c r="A1167" s="15"/>
      <c r="B1167" s="15"/>
      <c r="C1167" s="15"/>
      <c r="D1167" s="15"/>
      <c r="E1167" s="15"/>
      <c r="F1167" s="15"/>
      <c r="G1167" s="15"/>
      <c r="H1167" s="15"/>
      <c r="I1167" s="15"/>
    </row>
    <row r="1168" spans="1:9" s="2" customFormat="1" ht="201" customHeight="1" x14ac:dyDescent="0.25">
      <c r="A1168" s="15"/>
      <c r="B1168" s="15"/>
      <c r="C1168" s="15"/>
      <c r="D1168" s="15"/>
      <c r="E1168" s="15"/>
      <c r="F1168" s="15"/>
      <c r="G1168" s="15"/>
      <c r="H1168" s="15"/>
      <c r="I1168" s="15"/>
    </row>
    <row r="1169" spans="1:9" s="2" customFormat="1" ht="201" customHeight="1" x14ac:dyDescent="0.25">
      <c r="A1169" s="15"/>
      <c r="B1169" s="15"/>
      <c r="C1169" s="15"/>
      <c r="D1169" s="15"/>
      <c r="E1169" s="15"/>
      <c r="F1169" s="15"/>
      <c r="G1169" s="15"/>
      <c r="H1169" s="15"/>
      <c r="I1169" s="15"/>
    </row>
    <row r="1170" spans="1:9" s="2" customFormat="1" ht="201" customHeight="1" x14ac:dyDescent="0.25">
      <c r="A1170" s="15"/>
      <c r="B1170" s="15"/>
      <c r="C1170" s="15"/>
      <c r="D1170" s="15"/>
      <c r="E1170" s="15"/>
      <c r="F1170" s="15"/>
      <c r="G1170" s="15"/>
      <c r="H1170" s="15"/>
      <c r="I1170" s="15"/>
    </row>
    <row r="1171" spans="1:9" s="2" customFormat="1" ht="201" customHeight="1" x14ac:dyDescent="0.25">
      <c r="A1171" s="15"/>
      <c r="B1171" s="15"/>
      <c r="C1171" s="15"/>
      <c r="D1171" s="15"/>
      <c r="E1171" s="15"/>
      <c r="F1171" s="15"/>
      <c r="G1171" s="15"/>
      <c r="H1171" s="15"/>
      <c r="I1171" s="15"/>
    </row>
    <row r="1172" spans="1:9" s="2" customFormat="1" ht="201" customHeight="1" x14ac:dyDescent="0.25">
      <c r="A1172" s="15"/>
      <c r="B1172" s="15"/>
      <c r="C1172" s="15"/>
      <c r="D1172" s="15"/>
      <c r="E1172" s="15"/>
      <c r="F1172" s="15"/>
      <c r="G1172" s="15"/>
      <c r="H1172" s="15"/>
      <c r="I1172" s="15"/>
    </row>
    <row r="1173" spans="1:9" s="2" customFormat="1" ht="201" customHeight="1" x14ac:dyDescent="0.25">
      <c r="A1173" s="15"/>
      <c r="B1173" s="15"/>
      <c r="C1173" s="15"/>
      <c r="D1173" s="15"/>
      <c r="E1173" s="15"/>
      <c r="F1173" s="15"/>
      <c r="G1173" s="15"/>
      <c r="H1173" s="15"/>
      <c r="I1173" s="15"/>
    </row>
    <row r="1174" spans="1:9" s="2" customFormat="1" ht="201" customHeight="1" x14ac:dyDescent="0.25">
      <c r="A1174" s="15"/>
      <c r="B1174" s="15"/>
      <c r="C1174" s="15"/>
      <c r="D1174" s="15"/>
      <c r="E1174" s="15"/>
      <c r="F1174" s="15"/>
      <c r="G1174" s="15"/>
      <c r="H1174" s="15"/>
      <c r="I1174" s="15"/>
    </row>
    <row r="1175" spans="1:9" s="2" customFormat="1" ht="201" customHeight="1" x14ac:dyDescent="0.25">
      <c r="A1175" s="15"/>
      <c r="B1175" s="15"/>
      <c r="C1175" s="15"/>
      <c r="D1175" s="15"/>
      <c r="E1175" s="15"/>
      <c r="F1175" s="15"/>
      <c r="G1175" s="15"/>
      <c r="H1175" s="15"/>
      <c r="I1175" s="15"/>
    </row>
    <row r="1176" spans="1:9" s="2" customFormat="1" ht="201" customHeight="1" x14ac:dyDescent="0.25">
      <c r="A1176" s="15"/>
      <c r="B1176" s="15"/>
      <c r="C1176" s="15"/>
      <c r="D1176" s="15"/>
      <c r="E1176" s="15"/>
      <c r="F1176" s="15"/>
      <c r="G1176" s="15"/>
      <c r="H1176" s="15"/>
      <c r="I1176" s="15"/>
    </row>
    <row r="1177" spans="1:9" s="2" customFormat="1" ht="201" customHeight="1" x14ac:dyDescent="0.25">
      <c r="A1177" s="15"/>
      <c r="B1177" s="15"/>
      <c r="C1177" s="15"/>
      <c r="D1177" s="15"/>
      <c r="E1177" s="15"/>
      <c r="F1177" s="15"/>
      <c r="G1177" s="15"/>
      <c r="H1177" s="15"/>
      <c r="I1177" s="15"/>
    </row>
    <row r="1178" spans="1:9" s="2" customFormat="1" ht="201" customHeight="1" x14ac:dyDescent="0.25">
      <c r="A1178" s="15"/>
      <c r="B1178" s="15"/>
      <c r="C1178" s="15"/>
      <c r="D1178" s="15"/>
      <c r="E1178" s="15"/>
      <c r="F1178" s="15"/>
      <c r="G1178" s="15"/>
      <c r="H1178" s="15"/>
      <c r="I1178" s="15"/>
    </row>
    <row r="1179" spans="1:9" s="2" customFormat="1" ht="201" customHeight="1" x14ac:dyDescent="0.25">
      <c r="A1179" s="15"/>
      <c r="B1179" s="15"/>
      <c r="C1179" s="15"/>
      <c r="D1179" s="15"/>
      <c r="E1179" s="15"/>
      <c r="F1179" s="15"/>
      <c r="G1179" s="15"/>
      <c r="H1179" s="15"/>
      <c r="I1179" s="15"/>
    </row>
    <row r="1180" spans="1:9" s="2" customFormat="1" ht="201" customHeight="1" x14ac:dyDescent="0.25">
      <c r="A1180" s="15"/>
      <c r="B1180" s="15"/>
      <c r="C1180" s="15"/>
      <c r="D1180" s="15"/>
      <c r="E1180" s="15"/>
      <c r="F1180" s="15"/>
      <c r="G1180" s="15"/>
      <c r="H1180" s="15"/>
      <c r="I1180" s="15"/>
    </row>
    <row r="1181" spans="1:9" s="2" customFormat="1" ht="201" customHeight="1" x14ac:dyDescent="0.25">
      <c r="A1181" s="15"/>
      <c r="B1181" s="15"/>
      <c r="C1181" s="15"/>
      <c r="D1181" s="15"/>
      <c r="E1181" s="15"/>
      <c r="F1181" s="15"/>
      <c r="G1181" s="15"/>
      <c r="H1181" s="15"/>
      <c r="I1181" s="15"/>
    </row>
    <row r="1182" spans="1:9" s="2" customFormat="1" ht="201" customHeight="1" x14ac:dyDescent="0.25">
      <c r="A1182" s="15"/>
      <c r="B1182" s="15"/>
      <c r="C1182" s="15"/>
      <c r="D1182" s="15"/>
      <c r="E1182" s="15"/>
      <c r="F1182" s="15"/>
      <c r="G1182" s="15"/>
      <c r="H1182" s="15"/>
      <c r="I1182" s="15"/>
    </row>
    <row r="1183" spans="1:9" s="2" customFormat="1" ht="201" customHeight="1" x14ac:dyDescent="0.25">
      <c r="A1183" s="15"/>
      <c r="B1183" s="15"/>
      <c r="C1183" s="15"/>
      <c r="D1183" s="15"/>
      <c r="E1183" s="15"/>
      <c r="F1183" s="15"/>
      <c r="G1183" s="15"/>
      <c r="H1183" s="15"/>
      <c r="I1183" s="15"/>
    </row>
    <row r="1184" spans="1:9" s="2" customFormat="1" ht="201" customHeight="1" x14ac:dyDescent="0.25">
      <c r="A1184" s="15"/>
      <c r="B1184" s="15"/>
      <c r="C1184" s="15"/>
      <c r="D1184" s="15"/>
      <c r="E1184" s="15"/>
      <c r="F1184" s="15"/>
      <c r="G1184" s="15"/>
      <c r="H1184" s="15"/>
      <c r="I1184" s="15"/>
    </row>
    <row r="1185" spans="1:9" s="2" customFormat="1" ht="201" customHeight="1" x14ac:dyDescent="0.25">
      <c r="A1185" s="15"/>
      <c r="B1185" s="15"/>
      <c r="C1185" s="15"/>
      <c r="D1185" s="15"/>
      <c r="E1185" s="15"/>
      <c r="F1185" s="15"/>
      <c r="G1185" s="15"/>
      <c r="H1185" s="15"/>
      <c r="I1185" s="15"/>
    </row>
    <row r="1186" spans="1:9" s="2" customFormat="1" ht="201" customHeight="1" x14ac:dyDescent="0.25">
      <c r="A1186" s="15"/>
      <c r="B1186" s="15"/>
      <c r="C1186" s="15"/>
      <c r="D1186" s="15"/>
      <c r="E1186" s="15"/>
      <c r="F1186" s="15"/>
      <c r="G1186" s="15"/>
      <c r="H1186" s="15"/>
      <c r="I1186" s="15"/>
    </row>
    <row r="1187" spans="1:9" s="2" customFormat="1" ht="201" customHeight="1" x14ac:dyDescent="0.25">
      <c r="A1187" s="15"/>
      <c r="B1187" s="15"/>
      <c r="C1187" s="15"/>
      <c r="D1187" s="15"/>
      <c r="E1187" s="15"/>
      <c r="F1187" s="15"/>
      <c r="G1187" s="15"/>
      <c r="H1187" s="15"/>
      <c r="I1187" s="15"/>
    </row>
    <row r="1188" spans="1:9" s="2" customFormat="1" ht="201" customHeight="1" x14ac:dyDescent="0.25">
      <c r="A1188" s="15"/>
      <c r="B1188" s="15"/>
      <c r="C1188" s="15"/>
      <c r="D1188" s="15"/>
      <c r="E1188" s="15"/>
      <c r="F1188" s="15"/>
      <c r="G1188" s="15"/>
      <c r="H1188" s="15"/>
      <c r="I1188" s="15"/>
    </row>
    <row r="1189" spans="1:9" s="2" customFormat="1" ht="201" customHeight="1" x14ac:dyDescent="0.25">
      <c r="A1189" s="15"/>
      <c r="B1189" s="15"/>
      <c r="C1189" s="15"/>
      <c r="D1189" s="15"/>
      <c r="E1189" s="15"/>
      <c r="F1189" s="15"/>
      <c r="G1189" s="15"/>
      <c r="H1189" s="15"/>
      <c r="I1189" s="15"/>
    </row>
    <row r="1190" spans="1:9" s="2" customFormat="1" ht="201" customHeight="1" x14ac:dyDescent="0.25">
      <c r="A1190" s="15"/>
      <c r="B1190" s="15"/>
      <c r="C1190" s="15"/>
      <c r="D1190" s="15"/>
      <c r="E1190" s="15"/>
      <c r="F1190" s="15"/>
      <c r="G1190" s="15"/>
      <c r="H1190" s="15"/>
      <c r="I1190" s="15"/>
    </row>
    <row r="1191" spans="1:9" s="2" customFormat="1" ht="201" customHeight="1" x14ac:dyDescent="0.25">
      <c r="A1191" s="15"/>
      <c r="B1191" s="15"/>
      <c r="C1191" s="15"/>
      <c r="D1191" s="15"/>
      <c r="E1191" s="15"/>
      <c r="F1191" s="15"/>
      <c r="G1191" s="15"/>
      <c r="H1191" s="15"/>
      <c r="I1191" s="15"/>
    </row>
    <row r="1192" spans="1:9" s="2" customFormat="1" ht="201" customHeight="1" x14ac:dyDescent="0.25">
      <c r="A1192" s="15"/>
      <c r="B1192" s="15"/>
      <c r="C1192" s="15"/>
      <c r="D1192" s="15"/>
      <c r="E1192" s="15"/>
      <c r="F1192" s="15"/>
      <c r="G1192" s="15"/>
      <c r="H1192" s="15"/>
      <c r="I1192" s="15"/>
    </row>
    <row r="1193" spans="1:9" s="2" customFormat="1" ht="201" customHeight="1" x14ac:dyDescent="0.25">
      <c r="A1193" s="15"/>
      <c r="B1193" s="15"/>
      <c r="C1193" s="15"/>
      <c r="D1193" s="15"/>
      <c r="E1193" s="15"/>
      <c r="F1193" s="15"/>
      <c r="G1193" s="15"/>
      <c r="H1193" s="15"/>
      <c r="I1193" s="15"/>
    </row>
    <row r="1194" spans="1:9" s="2" customFormat="1" ht="201" customHeight="1" x14ac:dyDescent="0.25">
      <c r="A1194" s="15"/>
      <c r="B1194" s="15"/>
      <c r="C1194" s="15"/>
      <c r="D1194" s="15"/>
      <c r="E1194" s="15"/>
      <c r="F1194" s="15"/>
      <c r="G1194" s="15"/>
      <c r="H1194" s="15"/>
      <c r="I1194" s="15"/>
    </row>
    <row r="1195" spans="1:9" s="2" customFormat="1" ht="201" customHeight="1" x14ac:dyDescent="0.25">
      <c r="A1195" s="15"/>
      <c r="B1195" s="15"/>
      <c r="C1195" s="15"/>
      <c r="D1195" s="15"/>
      <c r="E1195" s="15"/>
      <c r="F1195" s="15"/>
      <c r="G1195" s="15"/>
      <c r="H1195" s="15"/>
      <c r="I1195" s="15"/>
    </row>
    <row r="1196" spans="1:9" s="2" customFormat="1" ht="201" customHeight="1" x14ac:dyDescent="0.25">
      <c r="A1196" s="15"/>
      <c r="B1196" s="15"/>
      <c r="C1196" s="15"/>
      <c r="D1196" s="15"/>
      <c r="E1196" s="15"/>
      <c r="F1196" s="15"/>
      <c r="G1196" s="15"/>
      <c r="H1196" s="15"/>
      <c r="I1196" s="15"/>
    </row>
    <row r="1197" spans="1:9" s="2" customFormat="1" ht="201" customHeight="1" x14ac:dyDescent="0.25">
      <c r="A1197" s="15"/>
      <c r="B1197" s="15"/>
      <c r="C1197" s="15"/>
      <c r="D1197" s="15"/>
      <c r="E1197" s="15"/>
      <c r="F1197" s="15"/>
      <c r="G1197" s="15"/>
      <c r="H1197" s="15"/>
      <c r="I1197" s="15"/>
    </row>
    <row r="1198" spans="1:9" s="2" customFormat="1" ht="201" customHeight="1" x14ac:dyDescent="0.25">
      <c r="A1198" s="15"/>
      <c r="B1198" s="15"/>
      <c r="C1198" s="15"/>
      <c r="D1198" s="15"/>
      <c r="E1198" s="15"/>
      <c r="F1198" s="15"/>
      <c r="G1198" s="15"/>
      <c r="H1198" s="15"/>
      <c r="I1198" s="15"/>
    </row>
    <row r="1199" spans="1:9" s="2" customFormat="1" ht="201" customHeight="1" x14ac:dyDescent="0.25">
      <c r="A1199" s="15"/>
      <c r="B1199" s="15"/>
      <c r="C1199" s="15"/>
      <c r="D1199" s="15"/>
      <c r="E1199" s="15"/>
      <c r="F1199" s="15"/>
      <c r="G1199" s="15"/>
      <c r="H1199" s="15"/>
      <c r="I1199" s="15"/>
    </row>
    <row r="1200" spans="1:9" s="2" customFormat="1" ht="201" customHeight="1" x14ac:dyDescent="0.25">
      <c r="A1200" s="15"/>
      <c r="B1200" s="15"/>
      <c r="C1200" s="15"/>
      <c r="D1200" s="15"/>
      <c r="E1200" s="15"/>
      <c r="F1200" s="15"/>
      <c r="G1200" s="15"/>
      <c r="H1200" s="15"/>
      <c r="I1200" s="15"/>
    </row>
    <row r="1201" spans="1:9" s="2" customFormat="1" ht="201" customHeight="1" x14ac:dyDescent="0.25">
      <c r="A1201" s="15"/>
      <c r="B1201" s="15"/>
      <c r="C1201" s="15"/>
      <c r="D1201" s="15"/>
      <c r="E1201" s="15"/>
      <c r="F1201" s="15"/>
      <c r="G1201" s="15"/>
      <c r="H1201" s="15"/>
      <c r="I1201" s="15"/>
    </row>
    <row r="1202" spans="1:9" s="2" customFormat="1" ht="201" customHeight="1" x14ac:dyDescent="0.25">
      <c r="A1202" s="15"/>
      <c r="B1202" s="15"/>
      <c r="C1202" s="15"/>
      <c r="D1202" s="15"/>
      <c r="E1202" s="15"/>
      <c r="F1202" s="15"/>
      <c r="G1202" s="15"/>
      <c r="H1202" s="15"/>
      <c r="I1202" s="15"/>
    </row>
    <row r="1203" spans="1:9" s="2" customFormat="1" ht="201" customHeight="1" x14ac:dyDescent="0.25">
      <c r="A1203" s="15"/>
      <c r="B1203" s="15"/>
      <c r="C1203" s="15"/>
      <c r="D1203" s="15"/>
      <c r="E1203" s="15"/>
      <c r="F1203" s="15"/>
      <c r="G1203" s="15"/>
      <c r="H1203" s="15"/>
      <c r="I1203" s="15"/>
    </row>
    <row r="1204" spans="1:9" s="2" customFormat="1" ht="201" customHeight="1" x14ac:dyDescent="0.25">
      <c r="A1204" s="15"/>
      <c r="B1204" s="15"/>
      <c r="C1204" s="15"/>
      <c r="D1204" s="15"/>
      <c r="E1204" s="15"/>
      <c r="F1204" s="15"/>
      <c r="G1204" s="15"/>
      <c r="H1204" s="15"/>
      <c r="I1204" s="15"/>
    </row>
    <row r="1205" spans="1:9" s="2" customFormat="1" ht="201" customHeight="1" x14ac:dyDescent="0.25">
      <c r="A1205" s="15"/>
      <c r="B1205" s="15"/>
      <c r="C1205" s="15"/>
      <c r="D1205" s="15"/>
      <c r="E1205" s="15"/>
      <c r="F1205" s="15"/>
      <c r="G1205" s="15"/>
      <c r="H1205" s="15"/>
      <c r="I1205" s="15"/>
    </row>
    <row r="1206" spans="1:9" s="2" customFormat="1" ht="201" customHeight="1" x14ac:dyDescent="0.25">
      <c r="A1206" s="15"/>
      <c r="B1206" s="15"/>
      <c r="C1206" s="15"/>
      <c r="D1206" s="15"/>
      <c r="E1206" s="15"/>
      <c r="F1206" s="15"/>
      <c r="G1206" s="15"/>
      <c r="H1206" s="15"/>
      <c r="I1206" s="15"/>
    </row>
    <row r="1207" spans="1:9" s="2" customFormat="1" ht="201" customHeight="1" x14ac:dyDescent="0.25">
      <c r="A1207" s="15"/>
      <c r="B1207" s="15"/>
      <c r="C1207" s="15"/>
      <c r="D1207" s="15"/>
      <c r="E1207" s="15"/>
      <c r="F1207" s="15"/>
      <c r="G1207" s="15"/>
      <c r="H1207" s="15"/>
      <c r="I1207" s="15"/>
    </row>
    <row r="1208" spans="1:9" s="2" customFormat="1" ht="201" customHeight="1" x14ac:dyDescent="0.25">
      <c r="A1208" s="15"/>
      <c r="B1208" s="15"/>
      <c r="C1208" s="15"/>
      <c r="D1208" s="15"/>
      <c r="E1208" s="15"/>
      <c r="F1208" s="15"/>
      <c r="G1208" s="15"/>
      <c r="H1208" s="15"/>
      <c r="I1208" s="15"/>
    </row>
    <row r="1209" spans="1:9" s="2" customFormat="1" ht="201" customHeight="1" x14ac:dyDescent="0.25">
      <c r="A1209" s="15"/>
      <c r="B1209" s="15"/>
      <c r="C1209" s="15"/>
      <c r="D1209" s="15"/>
      <c r="E1209" s="15"/>
      <c r="F1209" s="15"/>
      <c r="G1209" s="15"/>
      <c r="H1209" s="15"/>
      <c r="I1209" s="15"/>
    </row>
    <row r="1210" spans="1:9" s="2" customFormat="1" ht="201" customHeight="1" x14ac:dyDescent="0.25">
      <c r="A1210" s="15"/>
      <c r="B1210" s="15"/>
      <c r="C1210" s="15"/>
      <c r="D1210" s="15"/>
      <c r="E1210" s="15"/>
      <c r="F1210" s="15"/>
      <c r="G1210" s="15"/>
      <c r="H1210" s="15"/>
      <c r="I1210" s="15"/>
    </row>
    <row r="1211" spans="1:9" s="2" customFormat="1" ht="201" customHeight="1" x14ac:dyDescent="0.25">
      <c r="A1211" s="15"/>
      <c r="B1211" s="15"/>
      <c r="C1211" s="15"/>
      <c r="D1211" s="15"/>
      <c r="E1211" s="15"/>
      <c r="F1211" s="15"/>
      <c r="G1211" s="15"/>
      <c r="H1211" s="15"/>
      <c r="I1211" s="15"/>
    </row>
    <row r="1212" spans="1:9" s="2" customFormat="1" ht="201" customHeight="1" x14ac:dyDescent="0.25">
      <c r="A1212" s="15"/>
      <c r="B1212" s="15"/>
      <c r="C1212" s="15"/>
      <c r="D1212" s="15"/>
      <c r="E1212" s="15"/>
      <c r="F1212" s="15"/>
      <c r="G1212" s="15"/>
      <c r="H1212" s="15"/>
      <c r="I1212" s="15"/>
    </row>
    <row r="1213" spans="1:9" s="2" customFormat="1" ht="201" customHeight="1" x14ac:dyDescent="0.25">
      <c r="A1213" s="15"/>
      <c r="B1213" s="15"/>
      <c r="C1213" s="15"/>
      <c r="D1213" s="15"/>
      <c r="E1213" s="15"/>
      <c r="F1213" s="15"/>
      <c r="G1213" s="15"/>
      <c r="H1213" s="15"/>
      <c r="I1213" s="15"/>
    </row>
    <row r="1214" spans="1:9" s="2" customFormat="1" ht="201" customHeight="1" x14ac:dyDescent="0.25">
      <c r="A1214" s="15"/>
      <c r="B1214" s="15"/>
      <c r="C1214" s="15"/>
      <c r="D1214" s="15"/>
      <c r="E1214" s="15"/>
      <c r="F1214" s="15"/>
      <c r="G1214" s="15"/>
      <c r="H1214" s="15"/>
      <c r="I1214" s="15"/>
    </row>
    <row r="1215" spans="1:9" s="2" customFormat="1" ht="201" customHeight="1" x14ac:dyDescent="0.25">
      <c r="A1215" s="15"/>
      <c r="B1215" s="15"/>
      <c r="C1215" s="15"/>
      <c r="D1215" s="15"/>
      <c r="E1215" s="15"/>
      <c r="F1215" s="15"/>
      <c r="G1215" s="15"/>
      <c r="H1215" s="15"/>
      <c r="I1215" s="15"/>
    </row>
    <row r="1216" spans="1:9" s="2" customFormat="1" ht="201" customHeight="1" x14ac:dyDescent="0.25">
      <c r="A1216" s="15"/>
      <c r="B1216" s="15"/>
      <c r="C1216" s="15"/>
      <c r="D1216" s="15"/>
      <c r="E1216" s="15"/>
      <c r="F1216" s="15"/>
      <c r="G1216" s="15"/>
      <c r="H1216" s="15"/>
      <c r="I1216" s="15"/>
    </row>
    <row r="1217" spans="1:9" s="2" customFormat="1" ht="201" customHeight="1" x14ac:dyDescent="0.25">
      <c r="A1217" s="15"/>
      <c r="B1217" s="15"/>
      <c r="C1217" s="15"/>
      <c r="D1217" s="15"/>
      <c r="E1217" s="15"/>
      <c r="F1217" s="15"/>
      <c r="G1217" s="15"/>
      <c r="H1217" s="15"/>
      <c r="I1217" s="15"/>
    </row>
    <row r="1218" spans="1:9" s="2" customFormat="1" ht="201" customHeight="1" x14ac:dyDescent="0.25">
      <c r="A1218" s="15"/>
      <c r="B1218" s="15"/>
      <c r="C1218" s="15"/>
      <c r="D1218" s="15"/>
      <c r="E1218" s="15"/>
      <c r="F1218" s="15"/>
      <c r="G1218" s="15"/>
      <c r="H1218" s="15"/>
      <c r="I1218" s="15"/>
    </row>
    <row r="1219" spans="1:9" s="2" customFormat="1" ht="201" customHeight="1" x14ac:dyDescent="0.25">
      <c r="A1219" s="15"/>
      <c r="B1219" s="15"/>
      <c r="C1219" s="15"/>
      <c r="D1219" s="15"/>
      <c r="E1219" s="15"/>
      <c r="F1219" s="15"/>
      <c r="G1219" s="15"/>
      <c r="H1219" s="15"/>
      <c r="I1219" s="15"/>
    </row>
    <row r="1220" spans="1:9" s="2" customFormat="1" ht="201" customHeight="1" x14ac:dyDescent="0.25">
      <c r="A1220" s="15"/>
      <c r="B1220" s="15"/>
      <c r="C1220" s="15"/>
      <c r="D1220" s="15"/>
      <c r="E1220" s="15"/>
      <c r="F1220" s="15"/>
      <c r="G1220" s="15"/>
      <c r="H1220" s="15"/>
      <c r="I1220" s="15"/>
    </row>
    <row r="1221" spans="1:9" s="2" customFormat="1" ht="201" customHeight="1" x14ac:dyDescent="0.25">
      <c r="A1221" s="15"/>
      <c r="B1221" s="15"/>
      <c r="C1221" s="15"/>
      <c r="D1221" s="15"/>
      <c r="E1221" s="15"/>
      <c r="F1221" s="15"/>
      <c r="G1221" s="15"/>
      <c r="H1221" s="15"/>
      <c r="I1221" s="15"/>
    </row>
    <row r="1222" spans="1:9" s="2" customFormat="1" ht="201" customHeight="1" x14ac:dyDescent="0.25">
      <c r="A1222" s="15"/>
      <c r="B1222" s="15"/>
      <c r="C1222" s="15"/>
      <c r="D1222" s="15"/>
      <c r="E1222" s="15"/>
      <c r="F1222" s="15"/>
      <c r="G1222" s="15"/>
      <c r="H1222" s="15"/>
      <c r="I1222" s="15"/>
    </row>
    <row r="1223" spans="1:9" s="2" customFormat="1" ht="201" customHeight="1" x14ac:dyDescent="0.25">
      <c r="A1223" s="15"/>
      <c r="B1223" s="15"/>
      <c r="C1223" s="15"/>
      <c r="D1223" s="15"/>
      <c r="E1223" s="15"/>
      <c r="F1223" s="15"/>
      <c r="G1223" s="15"/>
      <c r="H1223" s="15"/>
      <c r="I1223" s="15"/>
    </row>
    <row r="1224" spans="1:9" s="2" customFormat="1" ht="201" customHeight="1" x14ac:dyDescent="0.25">
      <c r="A1224" s="15"/>
      <c r="B1224" s="15"/>
      <c r="C1224" s="15"/>
      <c r="D1224" s="15"/>
      <c r="E1224" s="15"/>
      <c r="F1224" s="15"/>
      <c r="G1224" s="15"/>
      <c r="H1224" s="15"/>
      <c r="I1224" s="15"/>
    </row>
    <row r="1225" spans="1:9" s="2" customFormat="1" ht="201" customHeight="1" x14ac:dyDescent="0.25">
      <c r="A1225" s="15"/>
      <c r="B1225" s="15"/>
      <c r="C1225" s="15"/>
      <c r="D1225" s="15"/>
      <c r="E1225" s="15"/>
      <c r="F1225" s="15"/>
      <c r="G1225" s="15"/>
      <c r="H1225" s="15"/>
      <c r="I1225" s="15"/>
    </row>
    <row r="1226" spans="1:9" s="2" customFormat="1" ht="201" customHeight="1" x14ac:dyDescent="0.25">
      <c r="A1226" s="15"/>
      <c r="B1226" s="15"/>
      <c r="C1226" s="15"/>
      <c r="D1226" s="15"/>
      <c r="E1226" s="15"/>
      <c r="F1226" s="15"/>
      <c r="G1226" s="15"/>
      <c r="H1226" s="15"/>
      <c r="I1226" s="15"/>
    </row>
    <row r="1227" spans="1:9" s="2" customFormat="1" ht="201" customHeight="1" x14ac:dyDescent="0.25">
      <c r="A1227" s="15"/>
      <c r="B1227" s="15"/>
      <c r="C1227" s="15"/>
      <c r="D1227" s="15"/>
      <c r="E1227" s="15"/>
      <c r="F1227" s="15"/>
      <c r="G1227" s="15"/>
      <c r="H1227" s="15"/>
      <c r="I1227" s="15"/>
    </row>
    <row r="1228" spans="1:9" s="2" customFormat="1" ht="201" customHeight="1" x14ac:dyDescent="0.25">
      <c r="A1228" s="15"/>
      <c r="B1228" s="15"/>
      <c r="C1228" s="15"/>
      <c r="D1228" s="15"/>
      <c r="E1228" s="15"/>
      <c r="F1228" s="15"/>
      <c r="G1228" s="15"/>
      <c r="H1228" s="15"/>
      <c r="I1228" s="15"/>
    </row>
    <row r="1229" spans="1:9" s="2" customFormat="1" ht="201" customHeight="1" x14ac:dyDescent="0.25">
      <c r="A1229" s="15"/>
      <c r="B1229" s="15"/>
      <c r="C1229" s="15"/>
      <c r="D1229" s="15"/>
      <c r="E1229" s="15"/>
      <c r="F1229" s="15"/>
      <c r="G1229" s="15"/>
      <c r="H1229" s="15"/>
      <c r="I1229" s="15"/>
    </row>
    <row r="1230" spans="1:9" s="2" customFormat="1" ht="201" customHeight="1" x14ac:dyDescent="0.25">
      <c r="A1230" s="15"/>
      <c r="B1230" s="15"/>
      <c r="C1230" s="15"/>
      <c r="D1230" s="15"/>
      <c r="E1230" s="15"/>
      <c r="F1230" s="15"/>
      <c r="G1230" s="15"/>
      <c r="H1230" s="15"/>
      <c r="I1230" s="15"/>
    </row>
    <row r="1231" spans="1:9" s="2" customFormat="1" ht="201" customHeight="1" x14ac:dyDescent="0.25">
      <c r="A1231" s="15"/>
      <c r="B1231" s="15"/>
      <c r="C1231" s="15"/>
      <c r="D1231" s="15"/>
      <c r="E1231" s="15"/>
      <c r="F1231" s="15"/>
      <c r="G1231" s="15"/>
      <c r="H1231" s="15"/>
      <c r="I1231" s="15"/>
    </row>
    <row r="1232" spans="1:9" s="2" customFormat="1" ht="201" customHeight="1" x14ac:dyDescent="0.25">
      <c r="A1232" s="15"/>
      <c r="B1232" s="15"/>
      <c r="C1232" s="15"/>
      <c r="D1232" s="15"/>
      <c r="E1232" s="15"/>
      <c r="F1232" s="15"/>
      <c r="G1232" s="15"/>
      <c r="H1232" s="15"/>
      <c r="I1232" s="15"/>
    </row>
    <row r="1233" spans="1:9" s="2" customFormat="1" ht="201" customHeight="1" x14ac:dyDescent="0.25">
      <c r="A1233" s="15"/>
      <c r="B1233" s="15"/>
      <c r="C1233" s="15"/>
      <c r="D1233" s="15"/>
      <c r="E1233" s="15"/>
      <c r="F1233" s="15"/>
      <c r="G1233" s="15"/>
      <c r="H1233" s="15"/>
      <c r="I1233" s="15"/>
    </row>
    <row r="1234" spans="1:9" s="2" customFormat="1" ht="201" customHeight="1" x14ac:dyDescent="0.25">
      <c r="A1234" s="15"/>
      <c r="B1234" s="15"/>
      <c r="C1234" s="15"/>
      <c r="D1234" s="15"/>
      <c r="E1234" s="15"/>
      <c r="F1234" s="15"/>
      <c r="G1234" s="15"/>
      <c r="H1234" s="15"/>
      <c r="I1234" s="15"/>
    </row>
    <row r="1235" spans="1:9" s="2" customFormat="1" ht="201" customHeight="1" x14ac:dyDescent="0.25">
      <c r="A1235" s="15"/>
      <c r="B1235" s="15"/>
      <c r="C1235" s="15"/>
      <c r="D1235" s="15"/>
      <c r="E1235" s="15"/>
      <c r="F1235" s="15"/>
      <c r="G1235" s="15"/>
      <c r="H1235" s="15"/>
      <c r="I1235" s="15"/>
    </row>
    <row r="1236" spans="1:9" s="2" customFormat="1" ht="201" customHeight="1" x14ac:dyDescent="0.25">
      <c r="A1236" s="15"/>
      <c r="B1236" s="15"/>
      <c r="C1236" s="15"/>
      <c r="D1236" s="15"/>
      <c r="E1236" s="15"/>
      <c r="F1236" s="15"/>
      <c r="G1236" s="15"/>
      <c r="H1236" s="15"/>
      <c r="I1236" s="15"/>
    </row>
    <row r="1237" spans="1:9" s="2" customFormat="1" ht="201" customHeight="1" x14ac:dyDescent="0.25">
      <c r="A1237" s="15"/>
      <c r="B1237" s="15"/>
      <c r="C1237" s="15"/>
      <c r="D1237" s="15"/>
      <c r="E1237" s="15"/>
      <c r="F1237" s="15"/>
      <c r="G1237" s="15"/>
      <c r="H1237" s="15"/>
      <c r="I1237" s="15"/>
    </row>
    <row r="1238" spans="1:9" s="2" customFormat="1" ht="201" customHeight="1" x14ac:dyDescent="0.25">
      <c r="A1238" s="15"/>
      <c r="B1238" s="15"/>
      <c r="C1238" s="15"/>
      <c r="D1238" s="15"/>
      <c r="E1238" s="15"/>
      <c r="F1238" s="15"/>
      <c r="G1238" s="15"/>
      <c r="H1238" s="15"/>
      <c r="I1238" s="15"/>
    </row>
    <row r="1239" spans="1:9" s="2" customFormat="1" ht="201" customHeight="1" x14ac:dyDescent="0.25">
      <c r="A1239" s="15"/>
      <c r="B1239" s="15"/>
      <c r="C1239" s="15"/>
      <c r="D1239" s="15"/>
      <c r="E1239" s="15"/>
      <c r="F1239" s="15"/>
      <c r="G1239" s="15"/>
      <c r="H1239" s="15"/>
      <c r="I1239" s="15"/>
    </row>
    <row r="1240" spans="1:9" s="2" customFormat="1" ht="201" customHeight="1" x14ac:dyDescent="0.25">
      <c r="A1240" s="15"/>
      <c r="B1240" s="15"/>
      <c r="C1240" s="15"/>
      <c r="D1240" s="15"/>
      <c r="E1240" s="15"/>
      <c r="F1240" s="15"/>
      <c r="G1240" s="15"/>
      <c r="H1240" s="15"/>
      <c r="I1240" s="15"/>
    </row>
    <row r="1241" spans="1:9" s="2" customFormat="1" ht="201" customHeight="1" x14ac:dyDescent="0.25">
      <c r="A1241" s="15"/>
      <c r="B1241" s="15"/>
      <c r="C1241" s="15"/>
      <c r="D1241" s="15"/>
      <c r="E1241" s="15"/>
      <c r="F1241" s="15"/>
      <c r="G1241" s="15"/>
      <c r="H1241" s="15"/>
      <c r="I1241" s="15"/>
    </row>
    <row r="1242" spans="1:9" s="2" customFormat="1" ht="201" customHeight="1" x14ac:dyDescent="0.25">
      <c r="A1242" s="15"/>
      <c r="B1242" s="15"/>
      <c r="C1242" s="15"/>
      <c r="D1242" s="15"/>
      <c r="E1242" s="15"/>
      <c r="F1242" s="15"/>
      <c r="G1242" s="15"/>
      <c r="H1242" s="15"/>
      <c r="I1242" s="15"/>
    </row>
    <row r="1243" spans="1:9" s="2" customFormat="1" ht="201" customHeight="1" x14ac:dyDescent="0.25">
      <c r="A1243" s="15"/>
      <c r="B1243" s="15"/>
      <c r="C1243" s="15"/>
      <c r="D1243" s="15"/>
      <c r="E1243" s="15"/>
      <c r="F1243" s="15"/>
      <c r="G1243" s="15"/>
      <c r="H1243" s="15"/>
      <c r="I1243" s="15"/>
    </row>
    <row r="1244" spans="1:9" s="2" customFormat="1" ht="201" customHeight="1" x14ac:dyDescent="0.25">
      <c r="A1244" s="15"/>
      <c r="B1244" s="15"/>
      <c r="C1244" s="15"/>
      <c r="D1244" s="15"/>
      <c r="E1244" s="15"/>
      <c r="F1244" s="15"/>
      <c r="G1244" s="15"/>
      <c r="H1244" s="15"/>
      <c r="I1244" s="15"/>
    </row>
    <row r="1245" spans="1:9" s="2" customFormat="1" ht="201" customHeight="1" x14ac:dyDescent="0.25">
      <c r="A1245" s="15"/>
      <c r="B1245" s="15"/>
      <c r="C1245" s="15"/>
      <c r="D1245" s="15"/>
      <c r="E1245" s="15"/>
      <c r="F1245" s="15"/>
      <c r="G1245" s="15"/>
      <c r="H1245" s="15"/>
      <c r="I1245" s="15"/>
    </row>
    <row r="1246" spans="1:9" s="2" customFormat="1" ht="201" customHeight="1" x14ac:dyDescent="0.25">
      <c r="A1246" s="15"/>
      <c r="B1246" s="15"/>
      <c r="C1246" s="15"/>
      <c r="D1246" s="15"/>
      <c r="E1246" s="15"/>
      <c r="F1246" s="15"/>
      <c r="G1246" s="15"/>
      <c r="H1246" s="15"/>
      <c r="I1246" s="15"/>
    </row>
    <row r="1247" spans="1:9" s="2" customFormat="1" ht="201" customHeight="1" x14ac:dyDescent="0.25">
      <c r="A1247" s="15"/>
      <c r="B1247" s="15"/>
      <c r="C1247" s="15"/>
      <c r="D1247" s="15"/>
      <c r="E1247" s="15"/>
      <c r="F1247" s="15"/>
      <c r="G1247" s="15"/>
      <c r="H1247" s="15"/>
      <c r="I1247" s="15"/>
    </row>
    <row r="1248" spans="1:9" s="2" customFormat="1" ht="201" customHeight="1" x14ac:dyDescent="0.25">
      <c r="A1248" s="15"/>
      <c r="B1248" s="15"/>
      <c r="C1248" s="15"/>
      <c r="D1248" s="15"/>
      <c r="E1248" s="15"/>
      <c r="F1248" s="15"/>
      <c r="G1248" s="15"/>
      <c r="H1248" s="15"/>
      <c r="I1248" s="15"/>
    </row>
    <row r="1249" spans="1:9" s="2" customFormat="1" ht="201" customHeight="1" x14ac:dyDescent="0.25">
      <c r="A1249" s="15"/>
      <c r="B1249" s="15"/>
      <c r="C1249" s="15"/>
      <c r="D1249" s="15"/>
      <c r="E1249" s="15"/>
      <c r="F1249" s="15"/>
      <c r="G1249" s="15"/>
      <c r="H1249" s="15"/>
      <c r="I1249" s="15"/>
    </row>
    <row r="1250" spans="1:9" s="2" customFormat="1" ht="201" customHeight="1" x14ac:dyDescent="0.25">
      <c r="A1250" s="15"/>
      <c r="B1250" s="15"/>
      <c r="C1250" s="15"/>
      <c r="D1250" s="15"/>
      <c r="E1250" s="15"/>
      <c r="F1250" s="15"/>
      <c r="G1250" s="15"/>
      <c r="H1250" s="15"/>
      <c r="I1250" s="15"/>
    </row>
    <row r="1251" spans="1:9" s="2" customFormat="1" ht="201" customHeight="1" x14ac:dyDescent="0.25">
      <c r="A1251" s="15"/>
      <c r="B1251" s="15"/>
      <c r="C1251" s="15"/>
      <c r="D1251" s="15"/>
      <c r="E1251" s="15"/>
      <c r="F1251" s="15"/>
      <c r="G1251" s="15"/>
      <c r="H1251" s="15"/>
      <c r="I1251" s="15"/>
    </row>
    <row r="1252" spans="1:9" s="2" customFormat="1" ht="201" customHeight="1" x14ac:dyDescent="0.25">
      <c r="A1252" s="15"/>
      <c r="B1252" s="15"/>
      <c r="C1252" s="15"/>
      <c r="D1252" s="15"/>
      <c r="E1252" s="15"/>
      <c r="F1252" s="15"/>
      <c r="G1252" s="15"/>
      <c r="H1252" s="15"/>
      <c r="I1252" s="15"/>
    </row>
    <row r="1253" spans="1:9" s="2" customFormat="1" ht="201" customHeight="1" x14ac:dyDescent="0.25">
      <c r="A1253" s="15"/>
      <c r="B1253" s="15"/>
      <c r="C1253" s="15"/>
      <c r="D1253" s="15"/>
      <c r="E1253" s="15"/>
      <c r="F1253" s="15"/>
      <c r="G1253" s="15"/>
      <c r="H1253" s="15"/>
      <c r="I1253" s="15"/>
    </row>
    <row r="1254" spans="1:9" s="2" customFormat="1" ht="201" customHeight="1" x14ac:dyDescent="0.25">
      <c r="A1254" s="15"/>
      <c r="B1254" s="15"/>
      <c r="C1254" s="15"/>
      <c r="D1254" s="15"/>
      <c r="E1254" s="15"/>
      <c r="F1254" s="15"/>
      <c r="G1254" s="15"/>
      <c r="H1254" s="15"/>
      <c r="I1254" s="15"/>
    </row>
    <row r="1255" spans="1:9" s="2" customFormat="1" ht="201" customHeight="1" x14ac:dyDescent="0.25">
      <c r="A1255" s="15"/>
      <c r="B1255" s="15"/>
      <c r="C1255" s="15"/>
      <c r="D1255" s="15"/>
      <c r="E1255" s="15"/>
      <c r="F1255" s="15"/>
      <c r="G1255" s="15"/>
      <c r="H1255" s="15"/>
      <c r="I1255" s="15"/>
    </row>
    <row r="1256" spans="1:9" s="2" customFormat="1" ht="201" customHeight="1" x14ac:dyDescent="0.25">
      <c r="A1256" s="15"/>
      <c r="B1256" s="15"/>
      <c r="C1256" s="15"/>
      <c r="D1256" s="15"/>
      <c r="E1256" s="15"/>
      <c r="F1256" s="15"/>
      <c r="G1256" s="15"/>
      <c r="H1256" s="15"/>
      <c r="I1256" s="15"/>
    </row>
    <row r="1257" spans="1:9" s="2" customFormat="1" ht="201" customHeight="1" x14ac:dyDescent="0.25">
      <c r="A1257" s="15"/>
      <c r="B1257" s="15"/>
      <c r="C1257" s="15"/>
      <c r="D1257" s="15"/>
      <c r="E1257" s="15"/>
      <c r="F1257" s="15"/>
      <c r="G1257" s="15"/>
      <c r="H1257" s="15"/>
      <c r="I1257" s="15"/>
    </row>
    <row r="1258" spans="1:9" s="2" customFormat="1" ht="201" customHeight="1" x14ac:dyDescent="0.25">
      <c r="A1258" s="15"/>
      <c r="B1258" s="15"/>
      <c r="C1258" s="15"/>
      <c r="D1258" s="15"/>
      <c r="E1258" s="15"/>
      <c r="F1258" s="15"/>
      <c r="G1258" s="15"/>
      <c r="H1258" s="15"/>
      <c r="I1258" s="15"/>
    </row>
    <row r="1259" spans="1:9" s="2" customFormat="1" ht="201" customHeight="1" x14ac:dyDescent="0.25">
      <c r="A1259" s="15"/>
      <c r="B1259" s="15"/>
      <c r="C1259" s="15"/>
      <c r="D1259" s="15"/>
      <c r="E1259" s="15"/>
      <c r="F1259" s="15"/>
      <c r="G1259" s="15"/>
      <c r="H1259" s="15"/>
      <c r="I1259" s="15"/>
    </row>
    <row r="1260" spans="1:9" s="2" customFormat="1" ht="201" customHeight="1" x14ac:dyDescent="0.25">
      <c r="A1260" s="15"/>
      <c r="B1260" s="15"/>
      <c r="C1260" s="15"/>
      <c r="D1260" s="15"/>
      <c r="E1260" s="15"/>
      <c r="F1260" s="15"/>
      <c r="G1260" s="15"/>
      <c r="H1260" s="15"/>
      <c r="I1260" s="15"/>
    </row>
    <row r="1261" spans="1:9" s="2" customFormat="1" ht="201" customHeight="1" x14ac:dyDescent="0.25">
      <c r="A1261" s="15"/>
      <c r="B1261" s="15"/>
      <c r="C1261" s="15"/>
      <c r="D1261" s="15"/>
      <c r="E1261" s="15"/>
      <c r="F1261" s="15"/>
      <c r="G1261" s="15"/>
      <c r="H1261" s="15"/>
      <c r="I1261" s="15"/>
    </row>
    <row r="1262" spans="1:9" s="2" customFormat="1" ht="201" customHeight="1" x14ac:dyDescent="0.25">
      <c r="A1262" s="15"/>
      <c r="B1262" s="15"/>
      <c r="C1262" s="15"/>
      <c r="D1262" s="15"/>
      <c r="E1262" s="15"/>
      <c r="F1262" s="15"/>
      <c r="G1262" s="15"/>
      <c r="H1262" s="15"/>
      <c r="I1262" s="15"/>
    </row>
    <row r="1263" spans="1:9" s="2" customFormat="1" ht="201" customHeight="1" x14ac:dyDescent="0.25">
      <c r="A1263" s="15"/>
      <c r="B1263" s="15"/>
      <c r="C1263" s="15"/>
      <c r="D1263" s="15"/>
      <c r="E1263" s="15"/>
      <c r="F1263" s="15"/>
      <c r="G1263" s="15"/>
      <c r="H1263" s="15"/>
      <c r="I1263" s="15"/>
    </row>
    <row r="1264" spans="1:9" s="2" customFormat="1" ht="201" customHeight="1" x14ac:dyDescent="0.25">
      <c r="A1264" s="15"/>
      <c r="B1264" s="15"/>
      <c r="C1264" s="15"/>
      <c r="D1264" s="15"/>
      <c r="E1264" s="15"/>
      <c r="F1264" s="15"/>
      <c r="G1264" s="15"/>
      <c r="H1264" s="15"/>
      <c r="I1264" s="15"/>
    </row>
    <row r="1265" spans="1:9" s="2" customFormat="1" ht="201" customHeight="1" x14ac:dyDescent="0.25">
      <c r="A1265" s="15"/>
      <c r="B1265" s="15"/>
      <c r="C1265" s="15"/>
      <c r="D1265" s="15"/>
      <c r="E1265" s="15"/>
      <c r="F1265" s="15"/>
      <c r="G1265" s="15"/>
      <c r="H1265" s="15"/>
      <c r="I1265" s="15"/>
    </row>
    <row r="1266" spans="1:9" s="2" customFormat="1" ht="201" customHeight="1" x14ac:dyDescent="0.25">
      <c r="A1266" s="15"/>
      <c r="B1266" s="15"/>
      <c r="C1266" s="15"/>
      <c r="D1266" s="15"/>
      <c r="E1266" s="15"/>
      <c r="F1266" s="15"/>
      <c r="G1266" s="15"/>
      <c r="H1266" s="15"/>
      <c r="I1266" s="15"/>
    </row>
    <row r="1267" spans="1:9" s="2" customFormat="1" ht="201" customHeight="1" x14ac:dyDescent="0.25">
      <c r="A1267" s="15"/>
      <c r="B1267" s="15"/>
      <c r="C1267" s="15"/>
      <c r="D1267" s="15"/>
      <c r="E1267" s="15"/>
      <c r="F1267" s="15"/>
      <c r="G1267" s="15"/>
      <c r="H1267" s="15"/>
      <c r="I1267" s="15"/>
    </row>
    <row r="1268" spans="1:9" s="2" customFormat="1" ht="201" customHeight="1" x14ac:dyDescent="0.25">
      <c r="A1268" s="15"/>
      <c r="B1268" s="15"/>
      <c r="C1268" s="15"/>
      <c r="D1268" s="15"/>
      <c r="E1268" s="15"/>
      <c r="F1268" s="15"/>
      <c r="G1268" s="15"/>
      <c r="H1268" s="15"/>
      <c r="I1268" s="15"/>
    </row>
    <row r="1269" spans="1:9" s="2" customFormat="1" ht="201" customHeight="1" x14ac:dyDescent="0.25">
      <c r="A1269" s="15"/>
      <c r="B1269" s="15"/>
      <c r="C1269" s="15"/>
      <c r="D1269" s="15"/>
      <c r="E1269" s="15"/>
      <c r="F1269" s="15"/>
      <c r="G1269" s="15"/>
      <c r="H1269" s="15"/>
      <c r="I1269" s="15"/>
    </row>
    <row r="1270" spans="1:9" s="2" customFormat="1" ht="201" customHeight="1" x14ac:dyDescent="0.25">
      <c r="A1270" s="15"/>
      <c r="B1270" s="15"/>
      <c r="C1270" s="15"/>
      <c r="D1270" s="15"/>
      <c r="E1270" s="15"/>
      <c r="F1270" s="15"/>
      <c r="G1270" s="15"/>
      <c r="H1270" s="15"/>
      <c r="I1270" s="15"/>
    </row>
    <row r="1271" spans="1:9" s="2" customFormat="1" ht="201" customHeight="1" x14ac:dyDescent="0.25">
      <c r="A1271" s="15"/>
      <c r="B1271" s="15"/>
      <c r="C1271" s="15"/>
      <c r="D1271" s="15"/>
      <c r="E1271" s="15"/>
      <c r="F1271" s="15"/>
      <c r="G1271" s="15"/>
      <c r="H1271" s="15"/>
      <c r="I1271" s="15"/>
    </row>
    <row r="1272" spans="1:9" s="2" customFormat="1" ht="201" customHeight="1" x14ac:dyDescent="0.25">
      <c r="A1272" s="15"/>
      <c r="B1272" s="15"/>
      <c r="C1272" s="15"/>
      <c r="D1272" s="15"/>
      <c r="E1272" s="15"/>
      <c r="F1272" s="15"/>
      <c r="G1272" s="15"/>
      <c r="H1272" s="15"/>
      <c r="I1272" s="15"/>
    </row>
    <row r="1273" spans="1:9" s="2" customFormat="1" ht="201" customHeight="1" x14ac:dyDescent="0.25">
      <c r="A1273" s="15"/>
      <c r="B1273" s="15"/>
      <c r="C1273" s="15"/>
      <c r="D1273" s="15"/>
      <c r="E1273" s="15"/>
      <c r="F1273" s="15"/>
      <c r="G1273" s="15"/>
      <c r="H1273" s="15"/>
      <c r="I1273" s="15"/>
    </row>
    <row r="1274" spans="1:9" s="2" customFormat="1" ht="201" customHeight="1" x14ac:dyDescent="0.25">
      <c r="A1274" s="15"/>
      <c r="B1274" s="15"/>
      <c r="C1274" s="15"/>
      <c r="D1274" s="15"/>
      <c r="E1274" s="15"/>
      <c r="F1274" s="15"/>
      <c r="G1274" s="15"/>
      <c r="H1274" s="15"/>
      <c r="I1274" s="15"/>
    </row>
    <row r="1275" spans="1:9" s="2" customFormat="1" ht="201" customHeight="1" x14ac:dyDescent="0.25">
      <c r="A1275" s="15"/>
      <c r="B1275" s="15"/>
      <c r="C1275" s="15"/>
      <c r="D1275" s="15"/>
      <c r="E1275" s="15"/>
      <c r="F1275" s="15"/>
      <c r="G1275" s="15"/>
      <c r="H1275" s="15"/>
      <c r="I1275" s="15"/>
    </row>
    <row r="1276" spans="1:9" s="2" customFormat="1" ht="201" customHeight="1" x14ac:dyDescent="0.25">
      <c r="A1276" s="15"/>
      <c r="B1276" s="15"/>
      <c r="C1276" s="15"/>
      <c r="D1276" s="15"/>
      <c r="E1276" s="15"/>
      <c r="F1276" s="15"/>
      <c r="G1276" s="15"/>
      <c r="H1276" s="15"/>
      <c r="I1276" s="15"/>
    </row>
    <row r="1277" spans="1:9" s="2" customFormat="1" ht="201" customHeight="1" x14ac:dyDescent="0.25">
      <c r="A1277" s="15"/>
      <c r="B1277" s="15"/>
      <c r="C1277" s="15"/>
      <c r="D1277" s="15"/>
      <c r="E1277" s="15"/>
      <c r="F1277" s="15"/>
      <c r="G1277" s="15"/>
      <c r="H1277" s="15"/>
      <c r="I1277" s="15"/>
    </row>
    <row r="1278" spans="1:9" s="2" customFormat="1" ht="201" customHeight="1" x14ac:dyDescent="0.25">
      <c r="A1278" s="15"/>
      <c r="B1278" s="15"/>
      <c r="C1278" s="15"/>
      <c r="D1278" s="15"/>
      <c r="E1278" s="15"/>
      <c r="F1278" s="15"/>
      <c r="G1278" s="15"/>
      <c r="H1278" s="15"/>
      <c r="I1278" s="15"/>
    </row>
    <row r="1279" spans="1:9" s="2" customFormat="1" ht="201" customHeight="1" x14ac:dyDescent="0.25">
      <c r="A1279" s="15"/>
      <c r="B1279" s="15"/>
      <c r="C1279" s="15"/>
      <c r="D1279" s="15"/>
      <c r="E1279" s="15"/>
      <c r="F1279" s="15"/>
      <c r="G1279" s="15"/>
      <c r="H1279" s="15"/>
      <c r="I1279" s="15"/>
    </row>
    <row r="1280" spans="1:9" s="2" customFormat="1" ht="201" customHeight="1" x14ac:dyDescent="0.25">
      <c r="A1280" s="15"/>
      <c r="B1280" s="15"/>
      <c r="C1280" s="15"/>
      <c r="D1280" s="15"/>
      <c r="E1280" s="15"/>
      <c r="F1280" s="15"/>
      <c r="G1280" s="15"/>
      <c r="H1280" s="15"/>
      <c r="I1280" s="15"/>
    </row>
    <row r="1281" spans="1:9" s="2" customFormat="1" ht="201" customHeight="1" x14ac:dyDescent="0.25">
      <c r="A1281" s="15"/>
      <c r="B1281" s="15"/>
      <c r="C1281" s="15"/>
      <c r="D1281" s="15"/>
      <c r="E1281" s="15"/>
      <c r="F1281" s="15"/>
      <c r="G1281" s="15"/>
      <c r="H1281" s="15"/>
      <c r="I1281" s="15"/>
    </row>
    <row r="1282" spans="1:9" s="2" customFormat="1" ht="201" customHeight="1" x14ac:dyDescent="0.25">
      <c r="A1282" s="15"/>
      <c r="B1282" s="15"/>
      <c r="C1282" s="15"/>
      <c r="D1282" s="15"/>
      <c r="E1282" s="15"/>
      <c r="F1282" s="15"/>
      <c r="G1282" s="15"/>
      <c r="H1282" s="15"/>
      <c r="I1282" s="15"/>
    </row>
    <row r="1283" spans="1:9" s="2" customFormat="1" ht="201" customHeight="1" x14ac:dyDescent="0.25">
      <c r="A1283" s="15"/>
      <c r="B1283" s="15"/>
      <c r="C1283" s="15"/>
      <c r="D1283" s="15"/>
      <c r="E1283" s="15"/>
      <c r="F1283" s="15"/>
      <c r="G1283" s="15"/>
      <c r="H1283" s="15"/>
      <c r="I1283" s="15"/>
    </row>
    <row r="1284" spans="1:9" s="2" customFormat="1" ht="201" customHeight="1" x14ac:dyDescent="0.25">
      <c r="A1284" s="15"/>
      <c r="B1284" s="15"/>
      <c r="C1284" s="15"/>
      <c r="D1284" s="15"/>
      <c r="E1284" s="15"/>
      <c r="F1284" s="15"/>
      <c r="G1284" s="15"/>
      <c r="H1284" s="15"/>
      <c r="I1284" s="15"/>
    </row>
    <row r="1285" spans="1:9" s="2" customFormat="1" ht="201" customHeight="1" x14ac:dyDescent="0.25">
      <c r="A1285" s="15"/>
      <c r="B1285" s="15"/>
      <c r="C1285" s="15"/>
      <c r="D1285" s="15"/>
      <c r="E1285" s="15"/>
      <c r="F1285" s="15"/>
      <c r="G1285" s="15"/>
      <c r="H1285" s="15"/>
      <c r="I1285" s="15"/>
    </row>
    <row r="1286" spans="1:9" s="2" customFormat="1" ht="201" customHeight="1" x14ac:dyDescent="0.25">
      <c r="A1286" s="15"/>
      <c r="B1286" s="15"/>
      <c r="C1286" s="15"/>
      <c r="D1286" s="15"/>
      <c r="E1286" s="15"/>
      <c r="F1286" s="15"/>
      <c r="G1286" s="15"/>
      <c r="H1286" s="15"/>
      <c r="I1286" s="15"/>
    </row>
    <row r="1287" spans="1:9" s="2" customFormat="1" ht="201" customHeight="1" x14ac:dyDescent="0.25">
      <c r="A1287" s="15"/>
      <c r="B1287" s="15"/>
      <c r="C1287" s="15"/>
      <c r="D1287" s="15"/>
      <c r="E1287" s="15"/>
      <c r="F1287" s="15"/>
      <c r="G1287" s="15"/>
      <c r="H1287" s="15"/>
      <c r="I1287" s="15"/>
    </row>
    <row r="1288" spans="1:9" s="2" customFormat="1" ht="201" customHeight="1" x14ac:dyDescent="0.25">
      <c r="A1288" s="15"/>
      <c r="B1288" s="15"/>
      <c r="C1288" s="15"/>
      <c r="D1288" s="15"/>
      <c r="E1288" s="15"/>
      <c r="F1288" s="15"/>
      <c r="G1288" s="15"/>
      <c r="H1288" s="15"/>
      <c r="I1288" s="15"/>
    </row>
    <row r="1289" spans="1:9" s="2" customFormat="1" ht="201" customHeight="1" x14ac:dyDescent="0.25">
      <c r="A1289" s="15"/>
      <c r="B1289" s="15"/>
      <c r="C1289" s="15"/>
      <c r="D1289" s="15"/>
      <c r="E1289" s="15"/>
      <c r="F1289" s="15"/>
      <c r="G1289" s="15"/>
      <c r="H1289" s="15"/>
      <c r="I1289" s="15"/>
    </row>
    <row r="1290" spans="1:9" s="2" customFormat="1" ht="201" customHeight="1" x14ac:dyDescent="0.25">
      <c r="A1290" s="15"/>
      <c r="B1290" s="15"/>
      <c r="C1290" s="15"/>
      <c r="D1290" s="15"/>
      <c r="E1290" s="15"/>
      <c r="F1290" s="15"/>
      <c r="G1290" s="15"/>
      <c r="H1290" s="15"/>
      <c r="I1290" s="15"/>
    </row>
    <row r="1291" spans="1:9" s="2" customFormat="1" ht="201" customHeight="1" x14ac:dyDescent="0.25">
      <c r="A1291" s="15"/>
      <c r="B1291" s="15"/>
      <c r="C1291" s="15"/>
      <c r="D1291" s="15"/>
      <c r="E1291" s="15"/>
      <c r="F1291" s="15"/>
      <c r="G1291" s="15"/>
      <c r="H1291" s="15"/>
      <c r="I1291" s="15"/>
    </row>
    <row r="1292" spans="1:9" s="2" customFormat="1" ht="201" customHeight="1" x14ac:dyDescent="0.25">
      <c r="A1292" s="15"/>
      <c r="B1292" s="15"/>
      <c r="C1292" s="15"/>
      <c r="D1292" s="15"/>
      <c r="E1292" s="15"/>
      <c r="F1292" s="15"/>
      <c r="G1292" s="15"/>
      <c r="H1292" s="15"/>
      <c r="I1292" s="15"/>
    </row>
    <row r="1293" spans="1:9" s="2" customFormat="1" ht="201" customHeight="1" x14ac:dyDescent="0.25">
      <c r="A1293" s="15"/>
      <c r="B1293" s="15"/>
      <c r="C1293" s="15"/>
      <c r="D1293" s="15"/>
      <c r="E1293" s="15"/>
      <c r="F1293" s="15"/>
      <c r="G1293" s="15"/>
      <c r="H1293" s="15"/>
      <c r="I1293" s="15"/>
    </row>
    <row r="1294" spans="1:9" s="2" customFormat="1" ht="201" customHeight="1" x14ac:dyDescent="0.25">
      <c r="A1294" s="15"/>
      <c r="B1294" s="15"/>
      <c r="C1294" s="15"/>
      <c r="D1294" s="15"/>
      <c r="E1294" s="15"/>
      <c r="F1294" s="15"/>
      <c r="G1294" s="15"/>
      <c r="H1294" s="15"/>
      <c r="I1294" s="15"/>
    </row>
    <row r="1295" spans="1:9" s="2" customFormat="1" ht="201" customHeight="1" x14ac:dyDescent="0.25">
      <c r="A1295" s="15"/>
      <c r="B1295" s="15"/>
      <c r="C1295" s="15"/>
      <c r="D1295" s="15"/>
      <c r="E1295" s="15"/>
      <c r="F1295" s="15"/>
      <c r="G1295" s="15"/>
      <c r="H1295" s="15"/>
      <c r="I1295" s="15"/>
    </row>
    <row r="1296" spans="1:9" s="2" customFormat="1" ht="201" customHeight="1" x14ac:dyDescent="0.25">
      <c r="A1296" s="15"/>
      <c r="B1296" s="15"/>
      <c r="C1296" s="15"/>
      <c r="D1296" s="15"/>
      <c r="E1296" s="15"/>
      <c r="F1296" s="15"/>
      <c r="G1296" s="15"/>
      <c r="H1296" s="15"/>
      <c r="I1296" s="15"/>
    </row>
    <row r="1297" spans="1:9" s="2" customFormat="1" ht="201" customHeight="1" x14ac:dyDescent="0.25">
      <c r="A1297" s="15"/>
      <c r="B1297" s="15"/>
      <c r="C1297" s="15"/>
      <c r="D1297" s="15"/>
      <c r="E1297" s="15"/>
      <c r="F1297" s="15"/>
      <c r="G1297" s="15"/>
      <c r="H1297" s="15"/>
      <c r="I1297" s="15"/>
    </row>
    <row r="1298" spans="1:9" s="2" customFormat="1" ht="201" customHeight="1" x14ac:dyDescent="0.25">
      <c r="A1298" s="15"/>
      <c r="B1298" s="15"/>
      <c r="C1298" s="15"/>
      <c r="D1298" s="15"/>
      <c r="E1298" s="15"/>
      <c r="F1298" s="15"/>
      <c r="G1298" s="15"/>
      <c r="H1298" s="15"/>
      <c r="I1298" s="15"/>
    </row>
    <row r="1299" spans="1:9" s="2" customFormat="1" ht="201" customHeight="1" x14ac:dyDescent="0.25">
      <c r="A1299" s="15"/>
      <c r="B1299" s="15"/>
      <c r="C1299" s="15"/>
      <c r="D1299" s="15"/>
      <c r="E1299" s="15"/>
      <c r="F1299" s="15"/>
      <c r="G1299" s="15"/>
      <c r="H1299" s="15"/>
      <c r="I1299" s="15"/>
    </row>
    <row r="1300" spans="1:9" s="2" customFormat="1" ht="201" customHeight="1" x14ac:dyDescent="0.25">
      <c r="A1300" s="15"/>
      <c r="B1300" s="15"/>
      <c r="C1300" s="15"/>
      <c r="D1300" s="15"/>
      <c r="E1300" s="15"/>
      <c r="F1300" s="15"/>
      <c r="G1300" s="15"/>
      <c r="H1300" s="15"/>
      <c r="I1300" s="15"/>
    </row>
    <row r="1301" spans="1:9" s="2" customFormat="1" ht="201" customHeight="1" x14ac:dyDescent="0.25">
      <c r="A1301" s="15"/>
      <c r="B1301" s="15"/>
      <c r="C1301" s="15"/>
      <c r="D1301" s="15"/>
      <c r="E1301" s="15"/>
      <c r="F1301" s="15"/>
      <c r="G1301" s="15"/>
      <c r="H1301" s="15"/>
      <c r="I1301" s="15"/>
    </row>
    <row r="1302" spans="1:9" s="2" customFormat="1" ht="201" customHeight="1" x14ac:dyDescent="0.25">
      <c r="A1302" s="15"/>
      <c r="B1302" s="15"/>
      <c r="C1302" s="15"/>
      <c r="D1302" s="15"/>
      <c r="E1302" s="15"/>
      <c r="F1302" s="15"/>
      <c r="G1302" s="15"/>
      <c r="H1302" s="15"/>
      <c r="I1302" s="15"/>
    </row>
    <row r="1303" spans="1:9" s="2" customFormat="1" ht="201" customHeight="1" x14ac:dyDescent="0.25">
      <c r="A1303" s="15"/>
      <c r="B1303" s="15"/>
      <c r="C1303" s="15"/>
      <c r="D1303" s="15"/>
      <c r="E1303" s="15"/>
      <c r="F1303" s="15"/>
      <c r="G1303" s="15"/>
      <c r="H1303" s="15"/>
      <c r="I1303" s="15"/>
    </row>
    <row r="1304" spans="1:9" s="2" customFormat="1" ht="201" customHeight="1" x14ac:dyDescent="0.25">
      <c r="A1304" s="15"/>
      <c r="B1304" s="15"/>
      <c r="C1304" s="15"/>
      <c r="D1304" s="15"/>
      <c r="E1304" s="15"/>
      <c r="F1304" s="15"/>
      <c r="G1304" s="15"/>
      <c r="H1304" s="15"/>
      <c r="I1304" s="15"/>
    </row>
    <row r="1305" spans="1:9" s="2" customFormat="1" ht="201" customHeight="1" x14ac:dyDescent="0.25">
      <c r="A1305" s="15"/>
      <c r="B1305" s="15"/>
      <c r="C1305" s="15"/>
      <c r="D1305" s="15"/>
      <c r="E1305" s="15"/>
      <c r="F1305" s="15"/>
      <c r="G1305" s="15"/>
      <c r="H1305" s="15"/>
      <c r="I1305" s="15"/>
    </row>
    <row r="1306" spans="1:9" s="2" customFormat="1" ht="201" customHeight="1" x14ac:dyDescent="0.25">
      <c r="A1306" s="15"/>
      <c r="B1306" s="15"/>
      <c r="C1306" s="15"/>
      <c r="D1306" s="15"/>
      <c r="E1306" s="15"/>
      <c r="F1306" s="15"/>
      <c r="G1306" s="15"/>
      <c r="H1306" s="15"/>
      <c r="I1306" s="15"/>
    </row>
    <row r="1307" spans="1:9" s="2" customFormat="1" ht="201" customHeight="1" x14ac:dyDescent="0.25">
      <c r="A1307" s="15"/>
      <c r="B1307" s="15"/>
      <c r="C1307" s="15"/>
      <c r="D1307" s="15"/>
      <c r="E1307" s="15"/>
      <c r="F1307" s="15"/>
      <c r="G1307" s="15"/>
      <c r="H1307" s="15"/>
      <c r="I1307" s="15"/>
    </row>
    <row r="1308" spans="1:9" s="2" customFormat="1" ht="201" customHeight="1" x14ac:dyDescent="0.25">
      <c r="A1308" s="15"/>
      <c r="B1308" s="15"/>
      <c r="C1308" s="15"/>
      <c r="D1308" s="15"/>
      <c r="E1308" s="15"/>
      <c r="F1308" s="15"/>
      <c r="G1308" s="15"/>
      <c r="H1308" s="15"/>
      <c r="I1308" s="15"/>
    </row>
    <row r="1309" spans="1:9" s="2" customFormat="1" ht="201" customHeight="1" x14ac:dyDescent="0.25">
      <c r="A1309" s="15"/>
      <c r="B1309" s="15"/>
      <c r="C1309" s="15"/>
      <c r="D1309" s="15"/>
      <c r="E1309" s="15"/>
      <c r="F1309" s="15"/>
      <c r="G1309" s="15"/>
      <c r="H1309" s="15"/>
      <c r="I1309" s="15"/>
    </row>
    <row r="1310" spans="1:9" s="2" customFormat="1" ht="201" customHeight="1" x14ac:dyDescent="0.25">
      <c r="A1310" s="15"/>
      <c r="B1310" s="15"/>
      <c r="C1310" s="15"/>
      <c r="D1310" s="15"/>
      <c r="E1310" s="15"/>
      <c r="F1310" s="15"/>
      <c r="G1310" s="15"/>
      <c r="H1310" s="15"/>
      <c r="I1310" s="15"/>
    </row>
    <row r="1311" spans="1:9" s="2" customFormat="1" ht="201" customHeight="1" x14ac:dyDescent="0.25">
      <c r="A1311" s="15"/>
      <c r="B1311" s="15"/>
      <c r="C1311" s="15"/>
      <c r="D1311" s="15"/>
      <c r="E1311" s="15"/>
      <c r="F1311" s="15"/>
      <c r="G1311" s="15"/>
      <c r="H1311" s="15"/>
      <c r="I1311" s="15"/>
    </row>
    <row r="1312" spans="1:9" s="2" customFormat="1" ht="201" customHeight="1" x14ac:dyDescent="0.25">
      <c r="A1312" s="15"/>
      <c r="B1312" s="15"/>
      <c r="C1312" s="15"/>
      <c r="D1312" s="15"/>
      <c r="E1312" s="15"/>
      <c r="F1312" s="15"/>
      <c r="G1312" s="15"/>
      <c r="H1312" s="15"/>
      <c r="I1312" s="15"/>
    </row>
    <row r="1313" spans="1:9" s="2" customFormat="1" ht="201" customHeight="1" x14ac:dyDescent="0.25">
      <c r="A1313" s="15"/>
      <c r="B1313" s="15"/>
      <c r="C1313" s="15"/>
      <c r="D1313" s="15"/>
      <c r="E1313" s="15"/>
      <c r="F1313" s="15"/>
      <c r="G1313" s="15"/>
      <c r="H1313" s="15"/>
      <c r="I1313" s="15"/>
    </row>
    <row r="1314" spans="1:9" s="2" customFormat="1" ht="201" customHeight="1" x14ac:dyDescent="0.25">
      <c r="A1314" s="15"/>
      <c r="B1314" s="15"/>
      <c r="C1314" s="15"/>
      <c r="D1314" s="15"/>
      <c r="E1314" s="15"/>
      <c r="F1314" s="15"/>
      <c r="G1314" s="15"/>
      <c r="H1314" s="15"/>
      <c r="I1314" s="15"/>
    </row>
    <row r="1315" spans="1:9" s="2" customFormat="1" ht="201" customHeight="1" x14ac:dyDescent="0.25">
      <c r="A1315" s="15"/>
      <c r="B1315" s="15"/>
      <c r="C1315" s="15"/>
      <c r="D1315" s="15"/>
      <c r="E1315" s="15"/>
      <c r="F1315" s="15"/>
      <c r="G1315" s="15"/>
      <c r="H1315" s="15"/>
      <c r="I1315" s="15"/>
    </row>
    <row r="1316" spans="1:9" s="2" customFormat="1" ht="201" customHeight="1" x14ac:dyDescent="0.25">
      <c r="A1316" s="15"/>
      <c r="B1316" s="15"/>
      <c r="C1316" s="15"/>
      <c r="D1316" s="15"/>
      <c r="E1316" s="15"/>
      <c r="F1316" s="15"/>
      <c r="G1316" s="15"/>
      <c r="H1316" s="15"/>
      <c r="I1316" s="15"/>
    </row>
    <row r="1317" spans="1:9" s="2" customFormat="1" ht="201" customHeight="1" x14ac:dyDescent="0.25">
      <c r="A1317" s="15"/>
      <c r="B1317" s="15"/>
      <c r="C1317" s="15"/>
      <c r="D1317" s="15"/>
      <c r="E1317" s="15"/>
      <c r="F1317" s="15"/>
      <c r="G1317" s="15"/>
      <c r="H1317" s="15"/>
      <c r="I1317" s="15"/>
    </row>
    <row r="1318" spans="1:9" s="2" customFormat="1" ht="201" customHeight="1" x14ac:dyDescent="0.25">
      <c r="A1318" s="15"/>
      <c r="B1318" s="15"/>
      <c r="C1318" s="15"/>
      <c r="D1318" s="15"/>
      <c r="E1318" s="15"/>
      <c r="F1318" s="15"/>
      <c r="G1318" s="15"/>
      <c r="H1318" s="15"/>
      <c r="I1318" s="15"/>
    </row>
    <row r="1319" spans="1:9" s="2" customFormat="1" ht="201" customHeight="1" x14ac:dyDescent="0.25">
      <c r="A1319" s="15"/>
      <c r="B1319" s="15"/>
      <c r="C1319" s="15"/>
      <c r="D1319" s="15"/>
      <c r="E1319" s="15"/>
      <c r="F1319" s="15"/>
      <c r="G1319" s="15"/>
      <c r="H1319" s="15"/>
      <c r="I1319" s="15"/>
    </row>
    <row r="1320" spans="1:9" s="2" customFormat="1" ht="201" customHeight="1" x14ac:dyDescent="0.25">
      <c r="A1320" s="15"/>
      <c r="B1320" s="15"/>
      <c r="C1320" s="15"/>
      <c r="D1320" s="15"/>
      <c r="E1320" s="15"/>
      <c r="F1320" s="15"/>
      <c r="G1320" s="15"/>
      <c r="H1320" s="15"/>
      <c r="I1320" s="15"/>
    </row>
    <row r="1321" spans="1:9" s="2" customFormat="1" ht="201" customHeight="1" x14ac:dyDescent="0.25">
      <c r="A1321" s="15"/>
      <c r="B1321" s="15"/>
      <c r="C1321" s="15"/>
      <c r="D1321" s="15"/>
      <c r="E1321" s="15"/>
      <c r="F1321" s="15"/>
      <c r="G1321" s="15"/>
      <c r="H1321" s="15"/>
      <c r="I1321" s="15"/>
    </row>
    <row r="1322" spans="1:9" s="2" customFormat="1" ht="201" customHeight="1" x14ac:dyDescent="0.25">
      <c r="A1322" s="15"/>
      <c r="B1322" s="15"/>
      <c r="C1322" s="15"/>
      <c r="D1322" s="15"/>
      <c r="E1322" s="15"/>
      <c r="F1322" s="15"/>
      <c r="G1322" s="15"/>
      <c r="H1322" s="15"/>
      <c r="I1322" s="15"/>
    </row>
    <row r="1323" spans="1:9" s="2" customFormat="1" ht="201" customHeight="1" x14ac:dyDescent="0.25">
      <c r="A1323" s="15"/>
      <c r="B1323" s="15"/>
      <c r="C1323" s="15"/>
      <c r="D1323" s="15"/>
      <c r="E1323" s="15"/>
      <c r="F1323" s="15"/>
      <c r="G1323" s="15"/>
      <c r="H1323" s="15"/>
      <c r="I1323" s="15"/>
    </row>
    <row r="1324" spans="1:9" s="2" customFormat="1" ht="201" customHeight="1" x14ac:dyDescent="0.25">
      <c r="A1324" s="15"/>
      <c r="B1324" s="15"/>
      <c r="C1324" s="15"/>
      <c r="D1324" s="15"/>
      <c r="E1324" s="15"/>
      <c r="F1324" s="15"/>
      <c r="G1324" s="15"/>
      <c r="H1324" s="15"/>
      <c r="I1324" s="15"/>
    </row>
    <row r="1325" spans="1:9" s="2" customFormat="1" ht="201" customHeight="1" x14ac:dyDescent="0.25">
      <c r="A1325" s="15"/>
      <c r="B1325" s="15"/>
      <c r="C1325" s="15"/>
      <c r="D1325" s="15"/>
      <c r="E1325" s="15"/>
      <c r="F1325" s="15"/>
      <c r="G1325" s="15"/>
      <c r="H1325" s="15"/>
      <c r="I1325" s="15"/>
    </row>
    <row r="1326" spans="1:9" s="2" customFormat="1" ht="201" customHeight="1" x14ac:dyDescent="0.25">
      <c r="A1326" s="15"/>
      <c r="B1326" s="15"/>
      <c r="C1326" s="15"/>
      <c r="D1326" s="15"/>
      <c r="E1326" s="15"/>
      <c r="F1326" s="15"/>
      <c r="G1326" s="15"/>
      <c r="H1326" s="15"/>
      <c r="I1326" s="15"/>
    </row>
    <row r="1327" spans="1:9" s="2" customFormat="1" ht="201" customHeight="1" x14ac:dyDescent="0.25">
      <c r="A1327" s="15"/>
      <c r="B1327" s="15"/>
      <c r="C1327" s="15"/>
      <c r="D1327" s="15"/>
      <c r="E1327" s="15"/>
      <c r="F1327" s="15"/>
      <c r="G1327" s="15"/>
      <c r="H1327" s="15"/>
      <c r="I1327" s="15"/>
    </row>
    <row r="1328" spans="1:9" s="2" customFormat="1" ht="201" customHeight="1" x14ac:dyDescent="0.25">
      <c r="A1328" s="15"/>
      <c r="B1328" s="15"/>
      <c r="C1328" s="15"/>
      <c r="D1328" s="15"/>
      <c r="E1328" s="15"/>
      <c r="F1328" s="15"/>
      <c r="G1328" s="15"/>
      <c r="H1328" s="15"/>
      <c r="I1328" s="15"/>
    </row>
    <row r="1329" spans="1:9" s="2" customFormat="1" ht="201" customHeight="1" x14ac:dyDescent="0.25">
      <c r="A1329" s="15"/>
      <c r="B1329" s="15"/>
      <c r="C1329" s="15"/>
      <c r="D1329" s="15"/>
      <c r="E1329" s="15"/>
      <c r="F1329" s="15"/>
      <c r="G1329" s="15"/>
      <c r="H1329" s="15"/>
      <c r="I1329" s="15"/>
    </row>
    <row r="1330" spans="1:9" s="2" customFormat="1" ht="201" customHeight="1" x14ac:dyDescent="0.25">
      <c r="A1330" s="15"/>
      <c r="B1330" s="15"/>
      <c r="C1330" s="15"/>
      <c r="D1330" s="15"/>
      <c r="E1330" s="15"/>
      <c r="F1330" s="15"/>
      <c r="G1330" s="15"/>
      <c r="H1330" s="15"/>
      <c r="I1330" s="15"/>
    </row>
    <row r="1331" spans="1:9" s="2" customFormat="1" ht="201" customHeight="1" x14ac:dyDescent="0.25">
      <c r="A1331" s="15"/>
      <c r="B1331" s="15"/>
      <c r="C1331" s="15"/>
      <c r="D1331" s="15"/>
      <c r="E1331" s="15"/>
      <c r="F1331" s="15"/>
      <c r="G1331" s="15"/>
      <c r="H1331" s="15"/>
      <c r="I1331" s="15"/>
    </row>
    <row r="1332" spans="1:9" s="2" customFormat="1" ht="201" customHeight="1" x14ac:dyDescent="0.25">
      <c r="A1332" s="15"/>
      <c r="B1332" s="15"/>
      <c r="C1332" s="15"/>
      <c r="D1332" s="15"/>
      <c r="E1332" s="15"/>
      <c r="F1332" s="15"/>
      <c r="G1332" s="15"/>
      <c r="H1332" s="15"/>
      <c r="I1332" s="15"/>
    </row>
    <row r="1333" spans="1:9" s="2" customFormat="1" ht="201" customHeight="1" x14ac:dyDescent="0.25">
      <c r="A1333" s="15"/>
      <c r="B1333" s="15"/>
      <c r="C1333" s="15"/>
      <c r="D1333" s="15"/>
      <c r="E1333" s="15"/>
      <c r="F1333" s="15"/>
      <c r="G1333" s="15"/>
      <c r="H1333" s="15"/>
      <c r="I1333" s="15"/>
    </row>
    <row r="1334" spans="1:9" s="2" customFormat="1" ht="201" customHeight="1" x14ac:dyDescent="0.25">
      <c r="A1334" s="15"/>
      <c r="B1334" s="15"/>
      <c r="C1334" s="15"/>
      <c r="D1334" s="15"/>
      <c r="E1334" s="15"/>
      <c r="F1334" s="15"/>
      <c r="G1334" s="15"/>
      <c r="H1334" s="15"/>
      <c r="I1334" s="15"/>
    </row>
    <row r="1335" spans="1:9" s="2" customFormat="1" ht="201" customHeight="1" x14ac:dyDescent="0.25">
      <c r="A1335" s="15"/>
      <c r="B1335" s="15"/>
      <c r="C1335" s="15"/>
      <c r="D1335" s="15"/>
      <c r="E1335" s="15"/>
      <c r="F1335" s="15"/>
      <c r="G1335" s="15"/>
      <c r="H1335" s="15"/>
      <c r="I1335" s="15"/>
    </row>
    <row r="1336" spans="1:9" s="2" customFormat="1" ht="201" customHeight="1" x14ac:dyDescent="0.25">
      <c r="A1336" s="15"/>
      <c r="B1336" s="15"/>
      <c r="C1336" s="15"/>
      <c r="D1336" s="15"/>
      <c r="E1336" s="15"/>
      <c r="F1336" s="15"/>
      <c r="G1336" s="15"/>
      <c r="H1336" s="15"/>
      <c r="I1336" s="15"/>
    </row>
    <row r="1337" spans="1:9" s="2" customFormat="1" ht="201" customHeight="1" x14ac:dyDescent="0.25">
      <c r="A1337" s="15"/>
      <c r="B1337" s="15"/>
      <c r="C1337" s="15"/>
      <c r="D1337" s="15"/>
      <c r="E1337" s="15"/>
      <c r="F1337" s="15"/>
      <c r="G1337" s="15"/>
      <c r="H1337" s="15"/>
      <c r="I1337" s="15"/>
    </row>
    <row r="1338" spans="1:9" s="2" customFormat="1" ht="201" customHeight="1" x14ac:dyDescent="0.25">
      <c r="A1338" s="15"/>
      <c r="B1338" s="15"/>
      <c r="C1338" s="15"/>
      <c r="D1338" s="15"/>
      <c r="E1338" s="15"/>
      <c r="F1338" s="15"/>
      <c r="G1338" s="15"/>
      <c r="H1338" s="15"/>
      <c r="I1338" s="15"/>
    </row>
    <row r="1339" spans="1:9" s="2" customFormat="1" ht="201" customHeight="1" x14ac:dyDescent="0.25">
      <c r="A1339" s="15"/>
      <c r="B1339" s="15"/>
      <c r="C1339" s="15"/>
      <c r="D1339" s="15"/>
      <c r="E1339" s="15"/>
      <c r="F1339" s="15"/>
      <c r="G1339" s="15"/>
      <c r="H1339" s="15"/>
      <c r="I1339" s="15"/>
    </row>
    <row r="1340" spans="1:9" s="2" customFormat="1" ht="201" customHeight="1" x14ac:dyDescent="0.25">
      <c r="A1340" s="15"/>
      <c r="B1340" s="15"/>
      <c r="C1340" s="15"/>
      <c r="D1340" s="15"/>
      <c r="E1340" s="15"/>
      <c r="F1340" s="15"/>
      <c r="G1340" s="15"/>
      <c r="H1340" s="15"/>
      <c r="I1340" s="15"/>
    </row>
    <row r="1341" spans="1:9" s="2" customFormat="1" ht="201" customHeight="1" x14ac:dyDescent="0.25">
      <c r="A1341" s="15"/>
      <c r="B1341" s="15"/>
      <c r="C1341" s="15"/>
      <c r="D1341" s="15"/>
      <c r="E1341" s="15"/>
      <c r="F1341" s="15"/>
      <c r="G1341" s="15"/>
      <c r="H1341" s="15"/>
      <c r="I1341" s="15"/>
    </row>
    <row r="1342" spans="1:9" s="2" customFormat="1" ht="201" customHeight="1" x14ac:dyDescent="0.25">
      <c r="A1342" s="15"/>
      <c r="B1342" s="15"/>
      <c r="C1342" s="15"/>
      <c r="D1342" s="15"/>
      <c r="E1342" s="15"/>
      <c r="F1342" s="15"/>
      <c r="G1342" s="15"/>
      <c r="H1342" s="15"/>
      <c r="I1342" s="15"/>
    </row>
    <row r="1343" spans="1:9" s="2" customFormat="1" ht="201" customHeight="1" x14ac:dyDescent="0.25">
      <c r="A1343" s="15"/>
      <c r="B1343" s="15"/>
      <c r="C1343" s="15"/>
      <c r="D1343" s="15"/>
      <c r="E1343" s="15"/>
      <c r="F1343" s="15"/>
      <c r="G1343" s="15"/>
      <c r="H1343" s="15"/>
      <c r="I1343" s="15"/>
    </row>
    <row r="1344" spans="1:9" s="2" customFormat="1" ht="201" customHeight="1" x14ac:dyDescent="0.25">
      <c r="A1344" s="15"/>
      <c r="B1344" s="15"/>
      <c r="C1344" s="15"/>
      <c r="D1344" s="15"/>
      <c r="E1344" s="15"/>
      <c r="F1344" s="15"/>
      <c r="G1344" s="15"/>
      <c r="H1344" s="15"/>
      <c r="I1344" s="15"/>
    </row>
    <row r="1345" spans="1:9" s="2" customFormat="1" ht="201" customHeight="1" x14ac:dyDescent="0.25">
      <c r="A1345" s="15"/>
      <c r="B1345" s="15"/>
      <c r="C1345" s="15"/>
      <c r="D1345" s="15"/>
      <c r="E1345" s="15"/>
      <c r="F1345" s="15"/>
      <c r="G1345" s="15"/>
      <c r="H1345" s="15"/>
      <c r="I1345" s="15"/>
    </row>
    <row r="1346" spans="1:9" s="2" customFormat="1" ht="201" customHeight="1" x14ac:dyDescent="0.25">
      <c r="A1346" s="15"/>
      <c r="B1346" s="15"/>
      <c r="C1346" s="15"/>
      <c r="D1346" s="15"/>
      <c r="E1346" s="15"/>
      <c r="F1346" s="15"/>
      <c r="G1346" s="15"/>
      <c r="H1346" s="15"/>
      <c r="I1346" s="15"/>
    </row>
    <row r="1347" spans="1:9" s="2" customFormat="1" ht="201" customHeight="1" x14ac:dyDescent="0.25">
      <c r="A1347" s="15"/>
      <c r="B1347" s="15"/>
      <c r="C1347" s="15"/>
      <c r="D1347" s="15"/>
      <c r="E1347" s="15"/>
      <c r="F1347" s="15"/>
      <c r="G1347" s="15"/>
      <c r="H1347" s="15"/>
      <c r="I1347" s="15"/>
    </row>
    <row r="1348" spans="1:9" s="2" customFormat="1" ht="201" customHeight="1" x14ac:dyDescent="0.25">
      <c r="A1348" s="15"/>
      <c r="B1348" s="15"/>
      <c r="C1348" s="15"/>
      <c r="D1348" s="15"/>
      <c r="E1348" s="15"/>
      <c r="F1348" s="15"/>
      <c r="G1348" s="15"/>
      <c r="H1348" s="15"/>
      <c r="I1348" s="15"/>
    </row>
    <row r="1349" spans="1:9" s="2" customFormat="1" ht="201" customHeight="1" x14ac:dyDescent="0.25">
      <c r="A1349" s="15"/>
      <c r="B1349" s="15"/>
      <c r="C1349" s="15"/>
      <c r="D1349" s="15"/>
      <c r="E1349" s="15"/>
      <c r="F1349" s="15"/>
      <c r="G1349" s="15"/>
      <c r="H1349" s="15"/>
      <c r="I1349" s="15"/>
    </row>
    <row r="1350" spans="1:9" s="2" customFormat="1" ht="201" customHeight="1" x14ac:dyDescent="0.25">
      <c r="A1350" s="15"/>
      <c r="B1350" s="15"/>
      <c r="C1350" s="15"/>
      <c r="D1350" s="15"/>
      <c r="E1350" s="15"/>
      <c r="F1350" s="15"/>
      <c r="G1350" s="15"/>
      <c r="H1350" s="15"/>
      <c r="I1350" s="15"/>
    </row>
    <row r="1351" spans="1:9" s="2" customFormat="1" ht="201" customHeight="1" x14ac:dyDescent="0.25">
      <c r="A1351" s="15"/>
      <c r="B1351" s="15"/>
      <c r="C1351" s="15"/>
      <c r="D1351" s="15"/>
      <c r="E1351" s="15"/>
      <c r="F1351" s="15"/>
      <c r="G1351" s="15"/>
      <c r="H1351" s="15"/>
      <c r="I1351" s="15"/>
    </row>
    <row r="1352" spans="1:9" s="2" customFormat="1" ht="201" customHeight="1" x14ac:dyDescent="0.25">
      <c r="A1352" s="15"/>
      <c r="B1352" s="15"/>
      <c r="C1352" s="15"/>
      <c r="D1352" s="15"/>
      <c r="E1352" s="15"/>
      <c r="F1352" s="15"/>
      <c r="G1352" s="15"/>
      <c r="H1352" s="15"/>
      <c r="I1352" s="15"/>
    </row>
    <row r="1353" spans="1:9" s="2" customFormat="1" ht="201" customHeight="1" x14ac:dyDescent="0.25">
      <c r="A1353" s="15"/>
      <c r="B1353" s="15"/>
      <c r="C1353" s="15"/>
      <c r="D1353" s="15"/>
      <c r="E1353" s="15"/>
      <c r="F1353" s="15"/>
      <c r="G1353" s="15"/>
      <c r="H1353" s="15"/>
      <c r="I1353" s="15"/>
    </row>
    <row r="1354" spans="1:9" s="2" customFormat="1" ht="201" customHeight="1" x14ac:dyDescent="0.25">
      <c r="A1354" s="15"/>
      <c r="B1354" s="15"/>
      <c r="C1354" s="15"/>
      <c r="D1354" s="15"/>
      <c r="E1354" s="15"/>
      <c r="F1354" s="15"/>
      <c r="G1354" s="15"/>
      <c r="H1354" s="15"/>
      <c r="I1354" s="15"/>
    </row>
    <row r="1355" spans="1:9" s="2" customFormat="1" ht="201" customHeight="1" x14ac:dyDescent="0.25">
      <c r="A1355" s="15"/>
      <c r="B1355" s="15"/>
      <c r="C1355" s="15"/>
      <c r="D1355" s="15"/>
      <c r="E1355" s="15"/>
      <c r="F1355" s="15"/>
      <c r="G1355" s="15"/>
      <c r="H1355" s="15"/>
      <c r="I1355" s="15"/>
    </row>
    <row r="1356" spans="1:9" s="2" customFormat="1" ht="201" customHeight="1" x14ac:dyDescent="0.25">
      <c r="A1356" s="15"/>
      <c r="B1356" s="15"/>
      <c r="C1356" s="15"/>
      <c r="D1356" s="15"/>
      <c r="E1356" s="15"/>
      <c r="F1356" s="15"/>
      <c r="G1356" s="15"/>
      <c r="H1356" s="15"/>
      <c r="I1356" s="15"/>
    </row>
    <row r="1357" spans="1:9" s="2" customFormat="1" ht="201" customHeight="1" x14ac:dyDescent="0.25">
      <c r="A1357" s="15"/>
      <c r="B1357" s="15"/>
      <c r="C1357" s="15"/>
      <c r="D1357" s="15"/>
      <c r="E1357" s="15"/>
      <c r="F1357" s="15"/>
      <c r="G1357" s="15"/>
      <c r="H1357" s="15"/>
      <c r="I1357" s="15"/>
    </row>
    <row r="1358" spans="1:9" s="2" customFormat="1" ht="201" customHeight="1" x14ac:dyDescent="0.25">
      <c r="A1358" s="15"/>
      <c r="B1358" s="15"/>
      <c r="C1358" s="15"/>
      <c r="D1358" s="15"/>
      <c r="E1358" s="15"/>
      <c r="F1358" s="15"/>
      <c r="G1358" s="15"/>
      <c r="H1358" s="15"/>
      <c r="I1358" s="15"/>
    </row>
    <row r="1359" spans="1:9" s="2" customFormat="1" ht="201" customHeight="1" x14ac:dyDescent="0.25">
      <c r="A1359" s="15"/>
      <c r="B1359" s="15"/>
      <c r="C1359" s="15"/>
      <c r="D1359" s="15"/>
      <c r="E1359" s="15"/>
      <c r="F1359" s="15"/>
      <c r="G1359" s="15"/>
      <c r="H1359" s="15"/>
      <c r="I1359" s="15"/>
    </row>
    <row r="1360" spans="1:9" s="2" customFormat="1" ht="201" customHeight="1" x14ac:dyDescent="0.25">
      <c r="A1360" s="15"/>
      <c r="B1360" s="15"/>
      <c r="C1360" s="15"/>
      <c r="D1360" s="15"/>
      <c r="E1360" s="15"/>
      <c r="F1360" s="15"/>
      <c r="G1360" s="15"/>
      <c r="H1360" s="15"/>
      <c r="I1360" s="15"/>
    </row>
    <row r="1361" spans="1:9" s="2" customFormat="1" ht="201" customHeight="1" x14ac:dyDescent="0.25">
      <c r="A1361" s="15"/>
      <c r="B1361" s="15"/>
      <c r="C1361" s="15"/>
      <c r="D1361" s="15"/>
      <c r="E1361" s="15"/>
      <c r="F1361" s="15"/>
      <c r="G1361" s="15"/>
      <c r="H1361" s="15"/>
      <c r="I1361" s="15"/>
    </row>
    <row r="1362" spans="1:9" s="2" customFormat="1" ht="201" customHeight="1" x14ac:dyDescent="0.25">
      <c r="A1362" s="15"/>
      <c r="B1362" s="15"/>
      <c r="C1362" s="15"/>
      <c r="D1362" s="15"/>
      <c r="E1362" s="15"/>
      <c r="F1362" s="15"/>
      <c r="G1362" s="15"/>
      <c r="H1362" s="15"/>
      <c r="I1362" s="15"/>
    </row>
    <row r="1363" spans="1:9" s="2" customFormat="1" ht="201" customHeight="1" x14ac:dyDescent="0.25">
      <c r="A1363" s="15"/>
      <c r="B1363" s="15"/>
      <c r="C1363" s="15"/>
      <c r="D1363" s="15"/>
      <c r="E1363" s="15"/>
      <c r="F1363" s="15"/>
      <c r="G1363" s="15"/>
      <c r="H1363" s="15"/>
      <c r="I1363" s="15"/>
    </row>
    <row r="1364" spans="1:9" s="2" customFormat="1" ht="201" customHeight="1" x14ac:dyDescent="0.25">
      <c r="A1364" s="15"/>
      <c r="B1364" s="15"/>
      <c r="C1364" s="15"/>
      <c r="D1364" s="15"/>
      <c r="E1364" s="15"/>
      <c r="F1364" s="15"/>
      <c r="G1364" s="15"/>
      <c r="H1364" s="15"/>
      <c r="I1364" s="15"/>
    </row>
    <row r="1365" spans="1:9" s="2" customFormat="1" ht="201" customHeight="1" x14ac:dyDescent="0.25">
      <c r="A1365" s="15"/>
      <c r="B1365" s="15"/>
      <c r="C1365" s="15"/>
      <c r="D1365" s="15"/>
      <c r="E1365" s="15"/>
      <c r="F1365" s="15"/>
      <c r="G1365" s="15"/>
      <c r="H1365" s="15"/>
      <c r="I1365" s="15"/>
    </row>
    <row r="1366" spans="1:9" s="2" customFormat="1" ht="201" customHeight="1" x14ac:dyDescent="0.25">
      <c r="A1366" s="15"/>
      <c r="B1366" s="15"/>
      <c r="C1366" s="15"/>
      <c r="D1366" s="15"/>
      <c r="E1366" s="15"/>
      <c r="F1366" s="15"/>
      <c r="G1366" s="15"/>
      <c r="H1366" s="15"/>
      <c r="I1366" s="15"/>
    </row>
    <row r="1367" spans="1:9" s="2" customFormat="1" ht="201" customHeight="1" x14ac:dyDescent="0.25">
      <c r="A1367" s="15"/>
      <c r="B1367" s="15"/>
      <c r="C1367" s="15"/>
      <c r="D1367" s="15"/>
      <c r="E1367" s="15"/>
      <c r="F1367" s="15"/>
      <c r="G1367" s="15"/>
      <c r="H1367" s="15"/>
      <c r="I1367" s="15"/>
    </row>
    <row r="1368" spans="1:9" s="2" customFormat="1" ht="201" customHeight="1" x14ac:dyDescent="0.25">
      <c r="A1368" s="15"/>
      <c r="B1368" s="15"/>
      <c r="C1368" s="15"/>
      <c r="D1368" s="15"/>
      <c r="E1368" s="15"/>
      <c r="F1368" s="15"/>
      <c r="G1368" s="15"/>
      <c r="H1368" s="15"/>
      <c r="I1368" s="15"/>
    </row>
    <row r="1369" spans="1:9" s="2" customFormat="1" ht="201" customHeight="1" x14ac:dyDescent="0.25">
      <c r="A1369" s="15"/>
      <c r="B1369" s="15"/>
      <c r="C1369" s="15"/>
      <c r="D1369" s="15"/>
      <c r="E1369" s="15"/>
      <c r="F1369" s="15"/>
      <c r="G1369" s="15"/>
      <c r="H1369" s="15"/>
      <c r="I1369" s="15"/>
    </row>
    <row r="1370" spans="1:9" s="2" customFormat="1" ht="201" customHeight="1" x14ac:dyDescent="0.25">
      <c r="A1370" s="15"/>
      <c r="B1370" s="15"/>
      <c r="C1370" s="15"/>
      <c r="D1370" s="15"/>
      <c r="E1370" s="15"/>
      <c r="F1370" s="15"/>
      <c r="G1370" s="15"/>
      <c r="H1370" s="15"/>
      <c r="I1370" s="15"/>
    </row>
    <row r="1371" spans="1:9" s="2" customFormat="1" ht="201" customHeight="1" x14ac:dyDescent="0.25">
      <c r="A1371" s="15"/>
      <c r="B1371" s="15"/>
      <c r="C1371" s="15"/>
      <c r="D1371" s="15"/>
      <c r="E1371" s="15"/>
      <c r="F1371" s="15"/>
      <c r="G1371" s="15"/>
      <c r="H1371" s="15"/>
      <c r="I1371" s="15"/>
    </row>
    <row r="1372" spans="1:9" s="2" customFormat="1" ht="201" customHeight="1" x14ac:dyDescent="0.25">
      <c r="A1372" s="15"/>
      <c r="B1372" s="15"/>
      <c r="C1372" s="15"/>
      <c r="D1372" s="15"/>
      <c r="E1372" s="15"/>
      <c r="F1372" s="15"/>
      <c r="G1372" s="15"/>
      <c r="H1372" s="15"/>
      <c r="I1372" s="15"/>
    </row>
    <row r="1373" spans="1:9" s="2" customFormat="1" ht="201" customHeight="1" x14ac:dyDescent="0.25">
      <c r="A1373" s="15"/>
      <c r="B1373" s="15"/>
      <c r="C1373" s="15"/>
      <c r="D1373" s="15"/>
      <c r="E1373" s="15"/>
      <c r="F1373" s="15"/>
      <c r="G1373" s="15"/>
      <c r="H1373" s="15"/>
      <c r="I1373" s="15"/>
    </row>
    <row r="1374" spans="1:9" s="2" customFormat="1" ht="201" customHeight="1" x14ac:dyDescent="0.25">
      <c r="A1374" s="15"/>
      <c r="B1374" s="15"/>
      <c r="C1374" s="15"/>
      <c r="D1374" s="15"/>
      <c r="E1374" s="15"/>
      <c r="F1374" s="15"/>
      <c r="G1374" s="15"/>
      <c r="H1374" s="15"/>
      <c r="I1374" s="15"/>
    </row>
    <row r="1375" spans="1:9" s="2" customFormat="1" ht="201" customHeight="1" x14ac:dyDescent="0.25">
      <c r="A1375" s="15"/>
      <c r="B1375" s="15"/>
      <c r="C1375" s="15"/>
      <c r="D1375" s="15"/>
      <c r="E1375" s="15"/>
      <c r="F1375" s="15"/>
      <c r="G1375" s="15"/>
      <c r="H1375" s="15"/>
      <c r="I1375" s="15"/>
    </row>
    <row r="1376" spans="1:9" s="2" customFormat="1" ht="201" customHeight="1" x14ac:dyDescent="0.25">
      <c r="A1376" s="15"/>
      <c r="B1376" s="15"/>
      <c r="C1376" s="15"/>
      <c r="D1376" s="15"/>
      <c r="E1376" s="15"/>
      <c r="F1376" s="15"/>
      <c r="G1376" s="15"/>
      <c r="H1376" s="15"/>
      <c r="I1376" s="15"/>
    </row>
    <row r="1377" spans="1:9" s="2" customFormat="1" ht="201" customHeight="1" x14ac:dyDescent="0.25">
      <c r="A1377" s="15"/>
      <c r="B1377" s="15"/>
      <c r="C1377" s="15"/>
      <c r="D1377" s="15"/>
      <c r="E1377" s="15"/>
      <c r="F1377" s="15"/>
      <c r="G1377" s="15"/>
      <c r="H1377" s="15"/>
      <c r="I1377" s="15"/>
    </row>
    <row r="1378" spans="1:9" s="2" customFormat="1" ht="201" customHeight="1" x14ac:dyDescent="0.25">
      <c r="A1378" s="15"/>
      <c r="B1378" s="15"/>
      <c r="C1378" s="15"/>
      <c r="D1378" s="15"/>
      <c r="E1378" s="15"/>
      <c r="F1378" s="15"/>
      <c r="G1378" s="15"/>
      <c r="H1378" s="15"/>
      <c r="I1378" s="15"/>
    </row>
    <row r="1379" spans="1:9" s="2" customFormat="1" ht="201" customHeight="1" x14ac:dyDescent="0.25">
      <c r="A1379" s="15"/>
      <c r="B1379" s="15"/>
      <c r="C1379" s="15"/>
      <c r="D1379" s="15"/>
      <c r="E1379" s="15"/>
      <c r="F1379" s="15"/>
      <c r="G1379" s="15"/>
      <c r="H1379" s="15"/>
      <c r="I1379" s="15"/>
    </row>
    <row r="1380" spans="1:9" s="2" customFormat="1" ht="201" customHeight="1" x14ac:dyDescent="0.25">
      <c r="A1380" s="15"/>
      <c r="B1380" s="15"/>
      <c r="C1380" s="15"/>
      <c r="D1380" s="15"/>
      <c r="E1380" s="15"/>
      <c r="F1380" s="15"/>
      <c r="G1380" s="15"/>
      <c r="H1380" s="15"/>
      <c r="I1380" s="15"/>
    </row>
    <row r="1381" spans="1:9" s="2" customFormat="1" ht="201" customHeight="1" x14ac:dyDescent="0.25">
      <c r="A1381" s="15"/>
      <c r="B1381" s="15"/>
      <c r="C1381" s="15"/>
      <c r="D1381" s="15"/>
      <c r="E1381" s="15"/>
      <c r="F1381" s="15"/>
      <c r="G1381" s="15"/>
      <c r="H1381" s="15"/>
      <c r="I1381" s="15"/>
    </row>
    <row r="1382" spans="1:9" s="2" customFormat="1" ht="201" customHeight="1" x14ac:dyDescent="0.25">
      <c r="A1382" s="15"/>
      <c r="B1382" s="15"/>
      <c r="C1382" s="15"/>
      <c r="D1382" s="15"/>
      <c r="E1382" s="15"/>
      <c r="F1382" s="15"/>
      <c r="G1382" s="15"/>
      <c r="H1382" s="15"/>
      <c r="I1382" s="15"/>
    </row>
    <row r="1383" spans="1:9" s="2" customFormat="1" ht="201" customHeight="1" x14ac:dyDescent="0.25">
      <c r="A1383" s="15"/>
      <c r="B1383" s="15"/>
      <c r="C1383" s="15"/>
      <c r="D1383" s="15"/>
      <c r="E1383" s="15"/>
      <c r="F1383" s="15"/>
      <c r="G1383" s="15"/>
      <c r="H1383" s="15"/>
      <c r="I1383" s="15"/>
    </row>
    <row r="1384" spans="1:9" s="2" customFormat="1" ht="201" customHeight="1" x14ac:dyDescent="0.25">
      <c r="A1384" s="15"/>
      <c r="B1384" s="15"/>
      <c r="C1384" s="15"/>
      <c r="D1384" s="15"/>
      <c r="E1384" s="15"/>
      <c r="F1384" s="15"/>
      <c r="G1384" s="15"/>
      <c r="H1384" s="15"/>
      <c r="I1384" s="15"/>
    </row>
    <row r="1385" spans="1:9" s="2" customFormat="1" ht="201" customHeight="1" x14ac:dyDescent="0.25">
      <c r="A1385" s="15"/>
      <c r="B1385" s="15"/>
      <c r="C1385" s="15"/>
      <c r="D1385" s="15"/>
      <c r="E1385" s="15"/>
      <c r="F1385" s="15"/>
      <c r="G1385" s="15"/>
      <c r="H1385" s="15"/>
      <c r="I1385" s="15"/>
    </row>
    <row r="1386" spans="1:9" s="2" customFormat="1" ht="201" customHeight="1" x14ac:dyDescent="0.25">
      <c r="A1386" s="15"/>
      <c r="B1386" s="15"/>
      <c r="C1386" s="15"/>
      <c r="D1386" s="15"/>
      <c r="E1386" s="15"/>
      <c r="F1386" s="15"/>
      <c r="G1386" s="15"/>
      <c r="H1386" s="15"/>
      <c r="I1386" s="15"/>
    </row>
    <row r="1387" spans="1:9" s="2" customFormat="1" ht="201" customHeight="1" x14ac:dyDescent="0.25">
      <c r="A1387" s="15"/>
      <c r="B1387" s="15"/>
      <c r="C1387" s="15"/>
      <c r="D1387" s="15"/>
      <c r="E1387" s="15"/>
      <c r="F1387" s="15"/>
      <c r="G1387" s="15"/>
      <c r="H1387" s="15"/>
      <c r="I1387" s="15"/>
    </row>
    <row r="1388" spans="1:9" s="2" customFormat="1" ht="201" customHeight="1" x14ac:dyDescent="0.25">
      <c r="A1388" s="15"/>
      <c r="B1388" s="15"/>
      <c r="C1388" s="15"/>
      <c r="D1388" s="15"/>
      <c r="E1388" s="15"/>
      <c r="F1388" s="15"/>
      <c r="G1388" s="15"/>
      <c r="H1388" s="15"/>
      <c r="I1388" s="15"/>
    </row>
    <row r="1389" spans="1:9" s="2" customFormat="1" ht="201" customHeight="1" x14ac:dyDescent="0.25">
      <c r="A1389" s="15"/>
      <c r="B1389" s="15"/>
      <c r="C1389" s="15"/>
      <c r="D1389" s="15"/>
      <c r="E1389" s="15"/>
      <c r="F1389" s="15"/>
      <c r="G1389" s="15"/>
      <c r="H1389" s="15"/>
      <c r="I1389" s="15"/>
    </row>
    <row r="1390" spans="1:9" s="2" customFormat="1" ht="201" customHeight="1" x14ac:dyDescent="0.25">
      <c r="A1390" s="15"/>
      <c r="B1390" s="15"/>
      <c r="C1390" s="15"/>
      <c r="D1390" s="15"/>
      <c r="E1390" s="15"/>
      <c r="F1390" s="15"/>
      <c r="G1390" s="15"/>
      <c r="H1390" s="15"/>
      <c r="I1390" s="15"/>
    </row>
    <row r="1391" spans="1:9" s="2" customFormat="1" ht="201" customHeight="1" x14ac:dyDescent="0.25">
      <c r="A1391" s="15"/>
      <c r="B1391" s="15"/>
      <c r="C1391" s="15"/>
      <c r="D1391" s="15"/>
      <c r="E1391" s="15"/>
      <c r="F1391" s="15"/>
      <c r="G1391" s="15"/>
      <c r="H1391" s="15"/>
      <c r="I1391" s="15"/>
    </row>
    <row r="1392" spans="1:9" s="2" customFormat="1" ht="201" customHeight="1" x14ac:dyDescent="0.25">
      <c r="A1392" s="15"/>
      <c r="B1392" s="15"/>
      <c r="C1392" s="15"/>
      <c r="D1392" s="15"/>
      <c r="E1392" s="15"/>
      <c r="F1392" s="15"/>
      <c r="G1392" s="15"/>
      <c r="H1392" s="15"/>
      <c r="I1392" s="15"/>
    </row>
    <row r="1393" spans="1:9" s="2" customFormat="1" ht="201" customHeight="1" x14ac:dyDescent="0.25">
      <c r="A1393" s="15"/>
      <c r="B1393" s="15"/>
      <c r="C1393" s="15"/>
      <c r="D1393" s="15"/>
      <c r="E1393" s="15"/>
      <c r="F1393" s="15"/>
      <c r="G1393" s="15"/>
      <c r="H1393" s="15"/>
      <c r="I1393" s="15"/>
    </row>
    <row r="1394" spans="1:9" s="2" customFormat="1" ht="201" customHeight="1" x14ac:dyDescent="0.25">
      <c r="A1394" s="15"/>
      <c r="B1394" s="15"/>
      <c r="C1394" s="15"/>
      <c r="D1394" s="15"/>
      <c r="E1394" s="15"/>
      <c r="F1394" s="15"/>
      <c r="G1394" s="15"/>
      <c r="H1394" s="15"/>
      <c r="I1394" s="15"/>
    </row>
    <row r="1395" spans="1:9" s="2" customFormat="1" ht="201" customHeight="1" x14ac:dyDescent="0.25">
      <c r="A1395" s="15"/>
      <c r="B1395" s="15"/>
      <c r="C1395" s="15"/>
      <c r="D1395" s="15"/>
      <c r="E1395" s="15"/>
      <c r="F1395" s="15"/>
      <c r="G1395" s="15"/>
      <c r="H1395" s="15"/>
      <c r="I1395" s="15"/>
    </row>
    <row r="1396" spans="1:9" s="2" customFormat="1" ht="201" customHeight="1" x14ac:dyDescent="0.25">
      <c r="A1396" s="15"/>
      <c r="B1396" s="15"/>
      <c r="C1396" s="15"/>
      <c r="D1396" s="15"/>
      <c r="E1396" s="15"/>
      <c r="F1396" s="15"/>
      <c r="G1396" s="15"/>
      <c r="H1396" s="15"/>
      <c r="I1396" s="15"/>
    </row>
    <row r="1397" spans="1:9" s="2" customFormat="1" ht="201" customHeight="1" x14ac:dyDescent="0.25">
      <c r="A1397" s="15"/>
      <c r="B1397" s="15"/>
      <c r="C1397" s="15"/>
      <c r="D1397" s="15"/>
      <c r="E1397" s="15"/>
      <c r="F1397" s="15"/>
      <c r="G1397" s="15"/>
      <c r="H1397" s="15"/>
      <c r="I1397" s="15"/>
    </row>
    <row r="1398" spans="1:9" s="2" customFormat="1" ht="201" customHeight="1" x14ac:dyDescent="0.25">
      <c r="A1398" s="15"/>
      <c r="B1398" s="15"/>
      <c r="C1398" s="15"/>
      <c r="D1398" s="15"/>
      <c r="E1398" s="15"/>
      <c r="F1398" s="15"/>
      <c r="G1398" s="15"/>
      <c r="H1398" s="15"/>
      <c r="I1398" s="15"/>
    </row>
    <row r="1399" spans="1:9" s="2" customFormat="1" ht="201" customHeight="1" x14ac:dyDescent="0.25">
      <c r="A1399" s="15"/>
      <c r="B1399" s="15"/>
      <c r="C1399" s="15"/>
      <c r="D1399" s="15"/>
      <c r="E1399" s="15"/>
      <c r="F1399" s="15"/>
      <c r="G1399" s="15"/>
      <c r="H1399" s="15"/>
      <c r="I1399" s="15"/>
    </row>
    <row r="1400" spans="1:9" s="2" customFormat="1" ht="201" customHeight="1" x14ac:dyDescent="0.25">
      <c r="A1400" s="15"/>
      <c r="B1400" s="15"/>
      <c r="C1400" s="15"/>
      <c r="D1400" s="15"/>
      <c r="E1400" s="15"/>
      <c r="F1400" s="15"/>
      <c r="G1400" s="15"/>
      <c r="H1400" s="15"/>
      <c r="I1400" s="15"/>
    </row>
    <row r="1401" spans="1:9" s="2" customFormat="1" ht="201" customHeight="1" x14ac:dyDescent="0.25">
      <c r="A1401" s="15"/>
      <c r="B1401" s="15"/>
      <c r="C1401" s="15"/>
      <c r="D1401" s="15"/>
      <c r="E1401" s="15"/>
      <c r="F1401" s="15"/>
      <c r="G1401" s="15"/>
      <c r="H1401" s="15"/>
      <c r="I1401" s="15"/>
    </row>
    <row r="1402" spans="1:9" s="2" customFormat="1" ht="201" customHeight="1" x14ac:dyDescent="0.25">
      <c r="A1402" s="15"/>
      <c r="B1402" s="15"/>
      <c r="C1402" s="15"/>
      <c r="D1402" s="15"/>
      <c r="E1402" s="15"/>
      <c r="F1402" s="15"/>
      <c r="G1402" s="15"/>
      <c r="H1402" s="15"/>
      <c r="I1402" s="15"/>
    </row>
    <row r="1403" spans="1:9" s="2" customFormat="1" ht="201" customHeight="1" x14ac:dyDescent="0.25">
      <c r="A1403" s="15"/>
      <c r="B1403" s="15"/>
      <c r="C1403" s="15"/>
      <c r="D1403" s="15"/>
      <c r="E1403" s="15"/>
      <c r="F1403" s="15"/>
      <c r="G1403" s="15"/>
      <c r="H1403" s="15"/>
      <c r="I1403" s="15"/>
    </row>
    <row r="1404" spans="1:9" s="2" customFormat="1" ht="201" customHeight="1" x14ac:dyDescent="0.25">
      <c r="A1404" s="15"/>
      <c r="B1404" s="15"/>
      <c r="C1404" s="15"/>
      <c r="D1404" s="15"/>
      <c r="E1404" s="15"/>
      <c r="F1404" s="15"/>
      <c r="G1404" s="15"/>
      <c r="H1404" s="15"/>
      <c r="I1404" s="15"/>
    </row>
    <row r="1405" spans="1:9" s="2" customFormat="1" ht="201" customHeight="1" x14ac:dyDescent="0.25">
      <c r="A1405" s="15"/>
      <c r="B1405" s="15"/>
      <c r="C1405" s="15"/>
      <c r="D1405" s="15"/>
      <c r="E1405" s="15"/>
      <c r="F1405" s="15"/>
      <c r="G1405" s="15"/>
      <c r="H1405" s="15"/>
      <c r="I1405" s="15"/>
    </row>
    <row r="1406" spans="1:9" s="2" customFormat="1" ht="201" customHeight="1" x14ac:dyDescent="0.25">
      <c r="A1406" s="15"/>
      <c r="B1406" s="15"/>
      <c r="C1406" s="15"/>
      <c r="D1406" s="15"/>
      <c r="E1406" s="15"/>
      <c r="F1406" s="15"/>
      <c r="G1406" s="15"/>
      <c r="H1406" s="15"/>
      <c r="I1406" s="15"/>
    </row>
    <row r="1407" spans="1:9" s="2" customFormat="1" ht="201" customHeight="1" x14ac:dyDescent="0.25">
      <c r="A1407" s="15"/>
      <c r="B1407" s="15"/>
      <c r="C1407" s="15"/>
      <c r="D1407" s="15"/>
      <c r="E1407" s="15"/>
      <c r="F1407" s="15"/>
      <c r="G1407" s="15"/>
      <c r="H1407" s="15"/>
      <c r="I1407" s="15"/>
    </row>
    <row r="1408" spans="1:9" s="2" customFormat="1" ht="201" customHeight="1" x14ac:dyDescent="0.25">
      <c r="A1408" s="15"/>
      <c r="B1408" s="15"/>
      <c r="C1408" s="15"/>
      <c r="D1408" s="15"/>
      <c r="E1408" s="15"/>
      <c r="F1408" s="15"/>
      <c r="G1408" s="15"/>
      <c r="H1408" s="15"/>
      <c r="I1408" s="15"/>
    </row>
    <row r="1409" spans="1:9" s="2" customFormat="1" ht="201" customHeight="1" x14ac:dyDescent="0.25">
      <c r="A1409" s="15"/>
      <c r="B1409" s="15"/>
      <c r="C1409" s="15"/>
      <c r="D1409" s="15"/>
      <c r="E1409" s="15"/>
      <c r="F1409" s="15"/>
      <c r="G1409" s="15"/>
      <c r="H1409" s="15"/>
      <c r="I1409" s="15"/>
    </row>
    <row r="1410" spans="1:9" s="2" customFormat="1" ht="201" customHeight="1" x14ac:dyDescent="0.25">
      <c r="A1410" s="15"/>
      <c r="B1410" s="15"/>
      <c r="C1410" s="15"/>
      <c r="D1410" s="15"/>
      <c r="E1410" s="15"/>
      <c r="F1410" s="15"/>
      <c r="G1410" s="15"/>
      <c r="H1410" s="15"/>
      <c r="I1410" s="15"/>
    </row>
    <row r="1411" spans="1:9" s="2" customFormat="1" ht="201" customHeight="1" x14ac:dyDescent="0.25">
      <c r="A1411" s="15"/>
      <c r="B1411" s="15"/>
      <c r="C1411" s="15"/>
      <c r="D1411" s="15"/>
      <c r="E1411" s="15"/>
      <c r="F1411" s="15"/>
      <c r="G1411" s="15"/>
      <c r="H1411" s="15"/>
      <c r="I1411" s="15"/>
    </row>
    <row r="1412" spans="1:9" s="2" customFormat="1" ht="201" customHeight="1" x14ac:dyDescent="0.25">
      <c r="A1412" s="15"/>
      <c r="B1412" s="15"/>
      <c r="C1412" s="15"/>
      <c r="D1412" s="15"/>
      <c r="E1412" s="15"/>
      <c r="F1412" s="15"/>
      <c r="G1412" s="15"/>
      <c r="H1412" s="15"/>
      <c r="I1412" s="15"/>
    </row>
    <row r="1413" spans="1:9" s="2" customFormat="1" ht="201" customHeight="1" x14ac:dyDescent="0.25">
      <c r="A1413" s="15"/>
      <c r="B1413" s="15"/>
      <c r="C1413" s="15"/>
      <c r="D1413" s="15"/>
      <c r="E1413" s="15"/>
      <c r="F1413" s="15"/>
      <c r="G1413" s="15"/>
      <c r="H1413" s="15"/>
      <c r="I1413" s="15"/>
    </row>
    <row r="1414" spans="1:9" s="2" customFormat="1" ht="201" customHeight="1" x14ac:dyDescent="0.25">
      <c r="A1414" s="15"/>
      <c r="B1414" s="15"/>
      <c r="C1414" s="15"/>
      <c r="D1414" s="15"/>
      <c r="E1414" s="15"/>
      <c r="F1414" s="15"/>
      <c r="G1414" s="15"/>
      <c r="H1414" s="15"/>
      <c r="I1414" s="15"/>
    </row>
    <row r="1415" spans="1:9" s="2" customFormat="1" ht="201" customHeight="1" x14ac:dyDescent="0.25">
      <c r="A1415" s="15"/>
      <c r="B1415" s="15"/>
      <c r="C1415" s="15"/>
      <c r="D1415" s="15"/>
      <c r="E1415" s="15"/>
      <c r="F1415" s="15"/>
      <c r="G1415" s="15"/>
      <c r="H1415" s="15"/>
      <c r="I1415" s="15"/>
    </row>
    <row r="1416" spans="1:9" ht="201" customHeight="1" x14ac:dyDescent="0.25">
      <c r="A1416" s="15"/>
      <c r="B1416" s="15"/>
      <c r="C1416" s="15"/>
      <c r="D1416" s="15"/>
      <c r="E1416" s="15"/>
      <c r="F1416" s="15"/>
      <c r="G1416" s="15"/>
      <c r="H1416" s="15"/>
      <c r="I1416" s="15"/>
    </row>
    <row r="1417" spans="1:9" x14ac:dyDescent="0.25">
      <c r="A1417" s="15"/>
      <c r="B1417" s="15"/>
      <c r="C1417" s="15"/>
      <c r="D1417" s="15"/>
      <c r="E1417" s="15"/>
      <c r="F1417" s="15"/>
      <c r="G1417" s="15"/>
      <c r="H1417" s="15"/>
      <c r="I1417" s="15"/>
    </row>
    <row r="1418" spans="1:9" x14ac:dyDescent="0.25">
      <c r="A1418" s="15"/>
      <c r="B1418" s="15"/>
      <c r="C1418" s="15"/>
      <c r="D1418" s="15"/>
      <c r="E1418" s="15"/>
      <c r="F1418" s="15"/>
      <c r="G1418" s="15"/>
      <c r="H1418" s="15"/>
      <c r="I1418" s="15"/>
    </row>
    <row r="1419" spans="1:9" x14ac:dyDescent="0.25">
      <c r="A1419" s="15"/>
      <c r="B1419" s="15"/>
      <c r="C1419" s="15"/>
      <c r="D1419" s="15"/>
      <c r="E1419" s="15"/>
      <c r="F1419" s="15"/>
      <c r="G1419" s="15"/>
      <c r="H1419" s="15"/>
      <c r="I1419" s="15"/>
    </row>
  </sheetData>
  <sheetProtection algorithmName="SHA-512" hashValue="GoTThvaejXsdAtUhoOxSQRYGWudDKgG2a5q6S8JAUn1lTcuSAYr7XO9rGfQoI/jXZnb/vYWdGiE6VXZUhccoOA==" saltValue="OS/B/dQRKkuEHCCPJJPHnA==" spinCount="100000" sheet="1" objects="1" scenarios="1" sort="0" autoFilter="0"/>
  <autoFilter ref="A1:H1415" xr:uid="{D7D4E093-55F2-4E70-BF06-76DB856DF69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8F93-F9A4-4484-BC14-34DD4AAA1949}">
  <sheetPr codeName="Sheet2">
    <tabColor rgb="FFFF9933"/>
    <pageSetUpPr fitToPage="1"/>
  </sheetPr>
  <dimension ref="A1:CV1417"/>
  <sheetViews>
    <sheetView showGridLines="0" zoomScale="85" zoomScaleNormal="85" zoomScaleSheetLayoutView="115" workbookViewId="0">
      <pane ySplit="3" topLeftCell="A143" activePane="bottomLeft" state="frozen"/>
      <selection pane="bottomLeft" activeCell="BO700" sqref="BO700"/>
    </sheetView>
  </sheetViews>
  <sheetFormatPr defaultRowHeight="15" x14ac:dyDescent="0.25"/>
  <cols>
    <col min="1" max="2" width="11" customWidth="1"/>
    <col min="3" max="3" width="32.28515625" customWidth="1"/>
    <col min="4" max="4" width="29.7109375" customWidth="1"/>
    <col min="5" max="5" width="33.5703125" customWidth="1"/>
    <col min="6" max="6" width="29.7109375" customWidth="1"/>
    <col min="7" max="7" width="58.42578125" customWidth="1"/>
    <col min="8" max="9" width="21.85546875" customWidth="1"/>
    <col min="10" max="11" width="41.85546875" customWidth="1"/>
    <col min="12" max="12" width="9.140625" customWidth="1"/>
    <col min="13" max="13" width="16.5703125" customWidth="1"/>
    <col min="14" max="15" width="11" customWidth="1"/>
    <col min="16" max="17" width="41.85546875" customWidth="1"/>
    <col min="18" max="18" width="30.42578125" customWidth="1"/>
    <col min="19" max="19" width="26.7109375" customWidth="1"/>
    <col min="20" max="20" width="41.85546875" customWidth="1"/>
    <col min="21" max="38" width="41.85546875" hidden="1" customWidth="1"/>
    <col min="39" max="39" width="9.140625" customWidth="1"/>
    <col min="40" max="41" width="12" style="11" customWidth="1"/>
    <col min="42" max="47" width="12" customWidth="1"/>
    <col min="48" max="48" width="12.85546875" customWidth="1"/>
    <col min="49" max="66" width="12" customWidth="1"/>
    <col min="67" max="85" width="21.5703125" customWidth="1"/>
    <col min="86" max="97" width="18.42578125" style="18" customWidth="1"/>
    <col min="98" max="98" width="18.42578125" customWidth="1"/>
    <col min="99" max="100" width="13.85546875" style="11" customWidth="1"/>
    <col min="101" max="101" width="13.85546875" customWidth="1"/>
    <col min="102" max="102" width="15.5703125" customWidth="1"/>
    <col min="103" max="104" width="13.85546875" customWidth="1"/>
    <col min="105" max="105" width="19.140625" customWidth="1"/>
    <col min="106" max="106" width="17.5703125" customWidth="1"/>
    <col min="107" max="110" width="13.85546875" customWidth="1"/>
  </cols>
  <sheetData>
    <row r="1" spans="1:100" s="26" customFormat="1" ht="64.5" customHeight="1" thickBot="1" x14ac:dyDescent="0.3">
      <c r="A1" s="19" t="s">
        <v>131</v>
      </c>
      <c r="B1" s="19" t="s">
        <v>132</v>
      </c>
      <c r="C1" s="19" t="s">
        <v>133</v>
      </c>
      <c r="D1" s="19" t="s">
        <v>134</v>
      </c>
      <c r="E1" s="19" t="s">
        <v>135</v>
      </c>
      <c r="F1" s="19" t="s">
        <v>136</v>
      </c>
      <c r="G1" s="19" t="s">
        <v>3</v>
      </c>
      <c r="H1" s="19" t="s">
        <v>137</v>
      </c>
      <c r="I1" s="19" t="s">
        <v>1173</v>
      </c>
      <c r="J1" s="20" t="s">
        <v>138</v>
      </c>
      <c r="K1" s="20" t="s">
        <v>139</v>
      </c>
      <c r="L1" s="21" t="s">
        <v>140</v>
      </c>
      <c r="M1" s="19" t="s">
        <v>141</v>
      </c>
      <c r="N1" s="19" t="s">
        <v>142</v>
      </c>
      <c r="O1" s="19" t="s">
        <v>143</v>
      </c>
      <c r="P1" s="20" t="s">
        <v>144</v>
      </c>
      <c r="Q1" s="20" t="s">
        <v>145</v>
      </c>
      <c r="R1" s="20" t="s">
        <v>146</v>
      </c>
      <c r="S1" s="20" t="s">
        <v>147</v>
      </c>
      <c r="T1" s="20" t="s">
        <v>148</v>
      </c>
      <c r="U1" s="20" t="s">
        <v>149</v>
      </c>
      <c r="V1" s="20" t="s">
        <v>150</v>
      </c>
      <c r="W1" s="20" t="s">
        <v>151</v>
      </c>
      <c r="X1" s="20" t="s">
        <v>152</v>
      </c>
      <c r="Y1" s="20" t="s">
        <v>153</v>
      </c>
      <c r="Z1" s="20" t="s">
        <v>154</v>
      </c>
      <c r="AA1" s="20" t="s">
        <v>155</v>
      </c>
      <c r="AB1" s="20" t="s">
        <v>156</v>
      </c>
      <c r="AC1" s="20" t="s">
        <v>157</v>
      </c>
      <c r="AD1" s="20" t="s">
        <v>158</v>
      </c>
      <c r="AE1" s="20" t="s">
        <v>159</v>
      </c>
      <c r="AF1" s="20" t="s">
        <v>160</v>
      </c>
      <c r="AG1" s="20" t="s">
        <v>161</v>
      </c>
      <c r="AH1" s="20" t="s">
        <v>162</v>
      </c>
      <c r="AI1" s="20" t="s">
        <v>163</v>
      </c>
      <c r="AJ1" s="20" t="s">
        <v>164</v>
      </c>
      <c r="AK1" s="20" t="s">
        <v>165</v>
      </c>
      <c r="AL1" s="20" t="s">
        <v>166</v>
      </c>
      <c r="AM1" s="19" t="s">
        <v>18</v>
      </c>
      <c r="AN1" s="19" t="s">
        <v>22</v>
      </c>
      <c r="AO1" s="20" t="s">
        <v>16</v>
      </c>
      <c r="AP1" s="19" t="s">
        <v>25</v>
      </c>
      <c r="AQ1" s="19" t="s">
        <v>10</v>
      </c>
      <c r="AR1" s="19" t="s">
        <v>7</v>
      </c>
      <c r="AS1" s="19" t="s">
        <v>27</v>
      </c>
      <c r="AT1" s="19" t="s">
        <v>29</v>
      </c>
      <c r="AU1" s="19" t="s">
        <v>23</v>
      </c>
      <c r="AV1" s="19" t="s">
        <v>11</v>
      </c>
      <c r="AW1" s="19" t="s">
        <v>17</v>
      </c>
      <c r="AX1" s="19" t="s">
        <v>12</v>
      </c>
      <c r="AY1" s="19" t="s">
        <v>14</v>
      </c>
      <c r="AZ1" s="19" t="s">
        <v>21</v>
      </c>
      <c r="BA1" s="19" t="s">
        <v>19</v>
      </c>
      <c r="BB1" s="19" t="s">
        <v>26</v>
      </c>
      <c r="BC1" s="19" t="s">
        <v>30</v>
      </c>
      <c r="BD1" s="19" t="s">
        <v>8</v>
      </c>
      <c r="BE1" s="19" t="s">
        <v>1178</v>
      </c>
      <c r="BF1" s="19" t="s">
        <v>1179</v>
      </c>
      <c r="BG1" s="19" t="s">
        <v>9</v>
      </c>
      <c r="BH1" s="19" t="s">
        <v>20</v>
      </c>
      <c r="BI1" s="19" t="s">
        <v>24</v>
      </c>
      <c r="BJ1" s="19" t="s">
        <v>13</v>
      </c>
      <c r="BK1" s="19" t="s">
        <v>167</v>
      </c>
      <c r="BL1" s="19" t="s">
        <v>168</v>
      </c>
      <c r="BM1" s="19" t="s">
        <v>1171</v>
      </c>
      <c r="BN1" s="19" t="s">
        <v>129</v>
      </c>
      <c r="BO1" s="53" t="s">
        <v>169</v>
      </c>
      <c r="BP1" s="53" t="s">
        <v>170</v>
      </c>
      <c r="BQ1" s="53" t="s">
        <v>171</v>
      </c>
      <c r="BR1" s="53" t="s">
        <v>172</v>
      </c>
      <c r="BS1" s="53" t="s">
        <v>173</v>
      </c>
      <c r="BT1" s="53" t="s">
        <v>174</v>
      </c>
      <c r="BU1" s="53" t="s">
        <v>175</v>
      </c>
      <c r="BV1" s="53" t="s">
        <v>176</v>
      </c>
      <c r="BW1" s="53" t="s">
        <v>177</v>
      </c>
      <c r="BX1" s="53" t="s">
        <v>178</v>
      </c>
      <c r="BY1" s="53" t="s">
        <v>179</v>
      </c>
      <c r="BZ1" s="53" t="s">
        <v>180</v>
      </c>
      <c r="CA1" s="53" t="s">
        <v>181</v>
      </c>
      <c r="CB1" s="53" t="s">
        <v>176</v>
      </c>
      <c r="CC1" s="53" t="s">
        <v>177</v>
      </c>
      <c r="CD1" s="53" t="s">
        <v>178</v>
      </c>
      <c r="CE1" s="53" t="s">
        <v>172</v>
      </c>
      <c r="CF1" s="53" t="s">
        <v>182</v>
      </c>
      <c r="CG1" s="53" t="s">
        <v>183</v>
      </c>
    </row>
    <row r="2" spans="1:100" s="27" customFormat="1" ht="15.75" thickBot="1" x14ac:dyDescent="0.3">
      <c r="A2" s="7" t="s">
        <v>184</v>
      </c>
      <c r="B2" s="8"/>
      <c r="C2" s="8"/>
      <c r="D2" s="8"/>
      <c r="E2" s="8"/>
      <c r="F2" s="8"/>
      <c r="G2" s="8"/>
      <c r="H2" s="8"/>
      <c r="I2" s="8">
        <f>'Caregiver Programs'!D11</f>
        <v>0</v>
      </c>
      <c r="J2" s="8"/>
      <c r="K2" s="8"/>
      <c r="L2" s="9">
        <f>'LTSS Programs'!E5</f>
        <v>0</v>
      </c>
      <c r="M2" s="8"/>
      <c r="N2" s="8"/>
      <c r="O2" s="8"/>
      <c r="P2" s="8"/>
      <c r="Q2" s="8"/>
      <c r="R2" s="8"/>
      <c r="S2" s="8"/>
      <c r="T2" s="8"/>
      <c r="U2" s="8"/>
      <c r="V2" s="8"/>
      <c r="W2" s="8"/>
      <c r="X2" s="8"/>
      <c r="Y2" s="8"/>
      <c r="Z2" s="8"/>
      <c r="AA2" s="8"/>
      <c r="AB2" s="8"/>
      <c r="AC2" s="8"/>
      <c r="AD2" s="8"/>
      <c r="AE2" s="8"/>
      <c r="AF2" s="8"/>
      <c r="AG2" s="8"/>
      <c r="AH2" s="8"/>
      <c r="AI2" s="8"/>
      <c r="AJ2" s="8"/>
      <c r="AK2" s="8"/>
      <c r="AL2" s="8"/>
      <c r="AM2" s="8">
        <f>'LTSS Programs'!E18</f>
        <v>0</v>
      </c>
      <c r="AN2" s="8">
        <f>'LTSS Programs'!E20</f>
        <v>0</v>
      </c>
      <c r="AO2" s="8">
        <f>'LTSS Programs'!I17</f>
        <v>0</v>
      </c>
      <c r="AP2" s="8">
        <f>'LTSS Programs'!I21</f>
        <v>0</v>
      </c>
      <c r="AQ2" s="8">
        <f>'LTSS Programs'!I14</f>
        <v>0</v>
      </c>
      <c r="AR2" s="8">
        <f>'LTSS Programs'!E12</f>
        <v>0</v>
      </c>
      <c r="AS2" s="8">
        <f>'LTSS Programs'!I22</f>
        <v>0</v>
      </c>
      <c r="AT2" s="8">
        <f>'LTSS Programs'!I23</f>
        <v>0</v>
      </c>
      <c r="AU2" s="8">
        <f>'LTSS Programs'!I20</f>
        <v>0</v>
      </c>
      <c r="AV2" s="8">
        <f>'LTSS Programs'!E14</f>
        <v>0</v>
      </c>
      <c r="AW2" s="8">
        <f>'LTSS Programs'!E17</f>
        <v>0</v>
      </c>
      <c r="AX2" s="8">
        <f>'LTSS Programs'!I15</f>
        <v>0</v>
      </c>
      <c r="AY2" s="8">
        <f>'LTSS Programs'!I16</f>
        <v>0</v>
      </c>
      <c r="AZ2" s="8">
        <f>'LTSS Programs'!I19</f>
        <v>0</v>
      </c>
      <c r="BA2" s="8">
        <f>'LTSS Programs'!I18</f>
        <v>0</v>
      </c>
      <c r="BB2" s="8">
        <f>'LTSS Programs'!E22</f>
        <v>0</v>
      </c>
      <c r="BC2" s="8">
        <f>'LTSS Programs'!I12</f>
        <v>0</v>
      </c>
      <c r="BD2" s="8">
        <f>'LTSS Programs'!I13</f>
        <v>0</v>
      </c>
      <c r="BE2" s="8">
        <f>'LTSS Programs'!E23</f>
        <v>0</v>
      </c>
      <c r="BF2" s="8">
        <f>'LTSS Programs'!E16</f>
        <v>0</v>
      </c>
      <c r="BG2" s="8">
        <f>'LTSS Programs'!E13</f>
        <v>0</v>
      </c>
      <c r="BH2" s="8">
        <f>'LTSS Programs'!E19</f>
        <v>0</v>
      </c>
      <c r="BI2" s="8">
        <f>'LTSS Programs'!E21</f>
        <v>0</v>
      </c>
      <c r="BJ2" s="8">
        <f>'LTSS Programs'!E15</f>
        <v>0</v>
      </c>
      <c r="BK2" s="8" t="str">
        <f>'Military &amp; Veteran Programs'!D13</f>
        <v>Yes</v>
      </c>
      <c r="BL2" s="8">
        <f>'Military &amp; Veteran Programs'!D11</f>
        <v>0</v>
      </c>
      <c r="BM2" s="8">
        <f>'Military &amp; Veteran Programs'!D17</f>
        <v>0</v>
      </c>
      <c r="BN2" s="8">
        <f>'Military &amp; Veteran Programs'!D15</f>
        <v>0</v>
      </c>
      <c r="BO2" s="8">
        <f>'LTSS Programs'!E7</f>
        <v>0</v>
      </c>
      <c r="BP2" s="8">
        <f>'LTSS Programs'!I5</f>
        <v>0</v>
      </c>
      <c r="BQ2" s="8">
        <f>'LTSS Programs'!I7</f>
        <v>0</v>
      </c>
      <c r="BR2" s="8"/>
      <c r="BS2" s="8">
        <f>'LTSS Programs'!E5</f>
        <v>0</v>
      </c>
      <c r="BT2" s="8"/>
      <c r="BU2" s="8"/>
      <c r="BV2" s="8">
        <f>'Caregiver Programs'!$D$13</f>
        <v>0</v>
      </c>
      <c r="BW2" s="8">
        <f>'Caregiver Programs'!$I$11</f>
        <v>0</v>
      </c>
      <c r="BX2" s="8">
        <f>'Caregiver Programs'!$I$13</f>
        <v>0</v>
      </c>
      <c r="BY2" s="8"/>
      <c r="BZ2" s="8"/>
      <c r="CA2" s="8"/>
      <c r="CB2" s="8">
        <f>'Military &amp; Veteran Programs'!D19</f>
        <v>0</v>
      </c>
      <c r="CC2" s="8" t="str">
        <f>'Military &amp; Veteran Programs'!I11</f>
        <v>Calhoun</v>
      </c>
      <c r="CD2" s="8">
        <f>'Military &amp; Veteran Programs'!I13</f>
        <v>0</v>
      </c>
      <c r="CE2" s="8"/>
      <c r="CF2" s="8"/>
      <c r="CG2" s="8"/>
    </row>
    <row r="3" spans="1:100" s="28" customFormat="1" ht="106.5" customHeight="1" x14ac:dyDescent="0.25">
      <c r="A3" s="23" t="s">
        <v>131</v>
      </c>
      <c r="B3" s="23" t="s">
        <v>132</v>
      </c>
      <c r="C3" s="23" t="s">
        <v>133</v>
      </c>
      <c r="D3" s="23" t="s">
        <v>134</v>
      </c>
      <c r="E3" s="23" t="s">
        <v>135</v>
      </c>
      <c r="F3" s="23" t="s">
        <v>136</v>
      </c>
      <c r="G3" s="23" t="s">
        <v>3</v>
      </c>
      <c r="H3" s="23" t="s">
        <v>137</v>
      </c>
      <c r="I3" s="23" t="s">
        <v>1170</v>
      </c>
      <c r="J3" s="23" t="s">
        <v>138</v>
      </c>
      <c r="K3" s="23" t="s">
        <v>139</v>
      </c>
      <c r="L3" s="24" t="s">
        <v>140</v>
      </c>
      <c r="M3" s="23" t="s">
        <v>141</v>
      </c>
      <c r="N3" s="23" t="s">
        <v>142</v>
      </c>
      <c r="O3" s="23" t="s">
        <v>143</v>
      </c>
      <c r="P3" s="23" t="s">
        <v>144</v>
      </c>
      <c r="Q3" s="23" t="s">
        <v>145</v>
      </c>
      <c r="R3" t="s">
        <v>146</v>
      </c>
      <c r="S3" t="s">
        <v>147</v>
      </c>
      <c r="T3" s="23" t="s">
        <v>148</v>
      </c>
      <c r="U3" s="23" t="s">
        <v>149</v>
      </c>
      <c r="V3" s="23" t="s">
        <v>150</v>
      </c>
      <c r="W3" s="23" t="s">
        <v>151</v>
      </c>
      <c r="X3" s="23" t="s">
        <v>152</v>
      </c>
      <c r="Y3" s="23" t="s">
        <v>153</v>
      </c>
      <c r="Z3" s="23" t="s">
        <v>154</v>
      </c>
      <c r="AA3" s="23" t="s">
        <v>155</v>
      </c>
      <c r="AB3" s="23" t="s">
        <v>156</v>
      </c>
      <c r="AC3" s="23" t="s">
        <v>157</v>
      </c>
      <c r="AD3" s="23" t="s">
        <v>158</v>
      </c>
      <c r="AE3" s="23" t="s">
        <v>159</v>
      </c>
      <c r="AF3" s="23" t="s">
        <v>160</v>
      </c>
      <c r="AG3" s="23" t="s">
        <v>161</v>
      </c>
      <c r="AH3" s="23" t="s">
        <v>162</v>
      </c>
      <c r="AI3" s="23" t="s">
        <v>163</v>
      </c>
      <c r="AJ3" s="23" t="s">
        <v>164</v>
      </c>
      <c r="AK3" s="23" t="s">
        <v>165</v>
      </c>
      <c r="AL3" s="23" t="s">
        <v>166</v>
      </c>
      <c r="AM3" s="23" t="s">
        <v>18</v>
      </c>
      <c r="AN3" s="23" t="s">
        <v>22</v>
      </c>
      <c r="AO3" s="23" t="s">
        <v>16</v>
      </c>
      <c r="AP3" s="23" t="s">
        <v>25</v>
      </c>
      <c r="AQ3" s="23" t="s">
        <v>10</v>
      </c>
      <c r="AR3" s="23" t="s">
        <v>7</v>
      </c>
      <c r="AS3" s="23" t="s">
        <v>27</v>
      </c>
      <c r="AT3" s="23" t="s">
        <v>29</v>
      </c>
      <c r="AU3" s="23" t="s">
        <v>23</v>
      </c>
      <c r="AV3" s="23" t="s">
        <v>11</v>
      </c>
      <c r="AW3" s="23" t="s">
        <v>17</v>
      </c>
      <c r="AX3" s="23" t="s">
        <v>12</v>
      </c>
      <c r="AY3" s="23" t="s">
        <v>14</v>
      </c>
      <c r="AZ3" s="23" t="s">
        <v>21</v>
      </c>
      <c r="BA3" s="23" t="s">
        <v>19</v>
      </c>
      <c r="BB3" s="23" t="s">
        <v>26</v>
      </c>
      <c r="BC3" s="23" t="s">
        <v>30</v>
      </c>
      <c r="BD3" s="23" t="s">
        <v>8</v>
      </c>
      <c r="BE3" s="23" t="s">
        <v>1178</v>
      </c>
      <c r="BF3" s="23" t="s">
        <v>1179</v>
      </c>
      <c r="BG3" s="23" t="s">
        <v>9</v>
      </c>
      <c r="BH3" s="23" t="s">
        <v>20</v>
      </c>
      <c r="BI3" s="23" t="s">
        <v>24</v>
      </c>
      <c r="BJ3" s="23" t="s">
        <v>13</v>
      </c>
      <c r="BK3" s="23" t="s">
        <v>167</v>
      </c>
      <c r="BL3" s="23" t="s">
        <v>168</v>
      </c>
      <c r="BM3" s="23" t="s">
        <v>1171</v>
      </c>
      <c r="BN3" s="23" t="s">
        <v>129</v>
      </c>
      <c r="BO3" s="51" t="s">
        <v>185</v>
      </c>
      <c r="BP3" s="51" t="s">
        <v>186</v>
      </c>
      <c r="BQ3" s="51" t="s">
        <v>187</v>
      </c>
      <c r="BR3" s="51" t="s">
        <v>188</v>
      </c>
      <c r="BS3" s="51" t="s">
        <v>189</v>
      </c>
      <c r="BT3" s="51" t="s">
        <v>190</v>
      </c>
      <c r="BU3" s="51" t="s">
        <v>191</v>
      </c>
      <c r="BV3" s="22" t="s">
        <v>192</v>
      </c>
      <c r="BW3" s="22" t="s">
        <v>193</v>
      </c>
      <c r="BX3" s="22" t="s">
        <v>194</v>
      </c>
      <c r="BY3" s="22" t="s">
        <v>195</v>
      </c>
      <c r="BZ3" s="22" t="s">
        <v>180</v>
      </c>
      <c r="CA3" s="22" t="s">
        <v>196</v>
      </c>
      <c r="CB3" s="52" t="s">
        <v>197</v>
      </c>
      <c r="CC3" s="52" t="s">
        <v>198</v>
      </c>
      <c r="CD3" s="52" t="s">
        <v>199</v>
      </c>
      <c r="CE3" s="52" t="s">
        <v>200</v>
      </c>
      <c r="CF3" s="52" t="s">
        <v>182</v>
      </c>
      <c r="CG3" s="52" t="s">
        <v>201</v>
      </c>
    </row>
    <row r="4" spans="1:100" hidden="1" x14ac:dyDescent="0.25">
      <c r="A4" s="10">
        <v>16</v>
      </c>
      <c r="B4" t="s">
        <v>302</v>
      </c>
      <c r="C4" t="s">
        <v>302</v>
      </c>
      <c r="D4" t="s">
        <v>303</v>
      </c>
      <c r="E4" t="s">
        <v>304</v>
      </c>
      <c r="F4" t="s">
        <v>305</v>
      </c>
      <c r="G4" t="s">
        <v>124</v>
      </c>
      <c r="H4" t="s">
        <v>215</v>
      </c>
      <c r="I4" t="s">
        <v>207</v>
      </c>
      <c r="J4" t="s">
        <v>208</v>
      </c>
      <c r="K4" t="s">
        <v>208</v>
      </c>
      <c r="L4" s="11" t="s">
        <v>306</v>
      </c>
      <c r="M4">
        <v>18</v>
      </c>
      <c r="N4">
        <v>120</v>
      </c>
      <c r="P4" t="s">
        <v>307</v>
      </c>
      <c r="Q4" t="s">
        <v>208</v>
      </c>
      <c r="R4" t="s">
        <v>208</v>
      </c>
      <c r="S4" t="s">
        <v>307</v>
      </c>
      <c r="T4" t="s">
        <v>230</v>
      </c>
      <c r="U4" t="s">
        <v>207</v>
      </c>
      <c r="V4" t="s">
        <v>207</v>
      </c>
      <c r="W4" t="s">
        <v>207</v>
      </c>
      <c r="X4" t="s">
        <v>207</v>
      </c>
      <c r="Y4" t="s">
        <v>207</v>
      </c>
      <c r="Z4" t="s">
        <v>207</v>
      </c>
      <c r="AA4" t="s">
        <v>207</v>
      </c>
      <c r="AB4" t="s">
        <v>207</v>
      </c>
      <c r="AC4" t="s">
        <v>207</v>
      </c>
      <c r="AD4" t="s">
        <v>207</v>
      </c>
      <c r="AE4" t="s">
        <v>207</v>
      </c>
      <c r="AF4" t="s">
        <v>207</v>
      </c>
      <c r="AG4" t="s">
        <v>207</v>
      </c>
      <c r="AH4" t="s">
        <v>207</v>
      </c>
      <c r="AI4" t="s">
        <v>207</v>
      </c>
      <c r="AJ4" t="s">
        <v>207</v>
      </c>
      <c r="AK4" t="s">
        <v>207</v>
      </c>
      <c r="AL4" t="s">
        <v>207</v>
      </c>
      <c r="AM4" t="s">
        <v>207</v>
      </c>
      <c r="AN4" t="s">
        <v>207</v>
      </c>
      <c r="AO4" t="s">
        <v>207</v>
      </c>
      <c r="AP4" t="s">
        <v>207</v>
      </c>
      <c r="AQ4" t="s">
        <v>215</v>
      </c>
      <c r="AR4" t="s">
        <v>207</v>
      </c>
      <c r="AS4" t="s">
        <v>215</v>
      </c>
      <c r="AT4" t="s">
        <v>207</v>
      </c>
      <c r="AU4" t="s">
        <v>207</v>
      </c>
      <c r="AV4" t="s">
        <v>207</v>
      </c>
      <c r="AW4" t="s">
        <v>207</v>
      </c>
      <c r="AX4" t="s">
        <v>207</v>
      </c>
      <c r="AY4" t="s">
        <v>207</v>
      </c>
      <c r="AZ4" t="s">
        <v>207</v>
      </c>
      <c r="BA4" t="s">
        <v>207</v>
      </c>
      <c r="BB4" t="s">
        <v>207</v>
      </c>
      <c r="BC4" t="s">
        <v>207</v>
      </c>
      <c r="BD4" t="s">
        <v>207</v>
      </c>
      <c r="BE4" t="s">
        <v>207</v>
      </c>
      <c r="BF4" t="s">
        <v>207</v>
      </c>
      <c r="BG4" t="s">
        <v>207</v>
      </c>
      <c r="BH4" t="s">
        <v>207</v>
      </c>
      <c r="BI4" t="s">
        <v>207</v>
      </c>
      <c r="BJ4" t="s">
        <v>215</v>
      </c>
      <c r="BK4" t="s">
        <v>207</v>
      </c>
      <c r="BL4" t="s">
        <v>207</v>
      </c>
      <c r="BM4" t="s">
        <v>207</v>
      </c>
      <c r="BN4" t="s">
        <v>207</v>
      </c>
      <c r="BO4" s="18" t="str">
        <f>IF(OR(BO$2=0, BO$2=""), "N/A", IF(ISNUMBER(SEARCH(UPPER(BO$2), UPPER(ProgramsTable[[#This Row],[Type of Service]]))), "Yes", "No"))</f>
        <v>N/A</v>
      </c>
      <c r="BP4" s="18" t="str">
        <f>IF(BP$2=0, "N/A", IF(ISNUMBER(SEARCH(TRIM(BP$2), ProgramsTable[[#This Row],[Geographic Coverage]])), "Yes", "No"))</f>
        <v>N/A</v>
      </c>
      <c r="BQ4" s="18" t="str">
        <f>IF(BQ$2=0, "N/A", IF(ISNUMBER(SEARCH(TRIM(BQ$2), ProgramsTable[[#This Row],[Geographic Coverage]])), "Yes", "No"))</f>
        <v>N/A</v>
      </c>
      <c r="BR4" s="18" t="str">
        <f>IF(AND(BP$2=0, BQ$2=0), "*Required - Please Make a Selection*", IF(OR(ISNUMBER(SEARCH(TRIM(BP$2), ProgramsTable[[#This Row],[Geographic Coverage]])), ISNUMBER(SEARCH(TRIM(BQ$2), ProgramsTable[[#This Row],[Geographic Coverage]]))), "Yes", "No"))</f>
        <v>*Required - Please Make a Selection*</v>
      </c>
      <c r="BS4" s="18" t="str">
        <f>IF(OR(BS$2="",BS$2=0), "N/A", IF(AND(ProgramsTable[[#This Row],[Age Min]]= "None", ProgramsTable[[#This Row],[Age Max]]= "None"), "Yes", IF(AND(BS$2&gt;=ProgramsTable[[#This Row],[Age Min]], BS$2&lt;=ProgramsTable[[#This Row],[Age Max]]), "Yes", "No")))</f>
        <v>N/A</v>
      </c>
      <c r="BT4" s="18" t="str" cm="1">
        <f t="array" ref="BT4">IF(COUNTIF(AM$2:BJ$2,"Yes")=0,"N/A",IF(SUMPRODUCT(--(AM$2:BJ$2="Yes"),--(ProgramsTable[[#This Row],[Developmental Disability]:[Caregivers, Family Members, Advocates, or Practitioners of an Individual with Disabilities or Medical Conditions]]="Yes"))&gt;0,"Yes","No"))</f>
        <v>N/A</v>
      </c>
      <c r="BU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 s="18" t="str">
        <f>IF(BV$2=0, "N/A", IF(ISNUMBER(SEARCH(UPPER(BV$2), UPPER(ProgramsTable[[#This Row],[Type of Service]]))), "Yes", "No"))</f>
        <v>N/A</v>
      </c>
      <c r="BW4" s="18" t="str">
        <f>IF(BW$2=0, "N/A", IF(ISNUMBER(SEARCH(TRIM(BW$2), ProgramsTable[[#This Row],[Geographic Coverage]])), "Yes", "No"))</f>
        <v>N/A</v>
      </c>
      <c r="BX4" s="18" t="str">
        <f>IF(BX$2=0, "N/A", IF(ISNUMBER(SEARCH(TRIM(BX$2), ProgramsTable[[#This Row],[Geographic Coverage]])), "Yes", "No"))</f>
        <v>N/A</v>
      </c>
      <c r="BY4" s="18" t="str">
        <f>IF(AND(BW$2=0, BX$2=0), "*Required - Please Make a Selection*", IF(OR(ISNUMBER(SEARCH(TRIM(BW$2), ProgramsTable[[#This Row],[Geographic Coverage]])), ISNUMBER(SEARCH(TRIM(BX$2), ProgramsTable[[#This Row],[Geographic Coverage]]))), "Yes", "No"))</f>
        <v>*Required - Please Make a Selection*</v>
      </c>
      <c r="BZ4" s="18" t="str">
        <f>IF(I$2=0, "N/A", IF(I$2="Yes", IF(ProgramsTable[[#This Row],[Program Includes Services for Caregivers]]="Yes", IF(ProgramsTable[[#This Row],[Program May Require Caregiver to be Unpaid]]="No", "Yes", "No"), "No"), "N/A"))</f>
        <v>N/A</v>
      </c>
      <c r="CA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 s="18" t="str">
        <f>IF(CB$2=0, "N/A", IF(ISNUMBER(SEARCH(TRIM(UPPER(CB$2)), TRIM(UPPER(ProgramsTable[[#This Row],[Type of Service]])))), "Yes", "No"))</f>
        <v>N/A</v>
      </c>
      <c r="CC4" s="18" t="str">
        <f>IF(CC$2=0, "N/A", IF(ISNUMBER(SEARCH(TRIM(CC$2), ProgramsTable[[#This Row],[Geographic Coverage]])), "Yes", "No"))</f>
        <v>Yes</v>
      </c>
      <c r="CD4" s="18" t="str">
        <f>IF(CD$2=0, "N/A", IF(ISNUMBER(SEARCH(TRIM(CD$2), ProgramsTable[[#This Row],[Geographic Coverage]])), "Yes", "No"))</f>
        <v>N/A</v>
      </c>
      <c r="CE4" s="18" t="str">
        <f>IF(AND(CC$2=0, CD$2=0), "*Required - Please Make a Selection*", IF(OR(ISNUMBER(SEARCH(TRIM(CC$2), ProgramsTable[[#This Row],[Geographic Coverage]])), ISNUMBER(SEARCH(TRIM(CD$2), ProgramsTable[[#This Row],[Geographic Coverage]]))), "Yes", "No"))</f>
        <v>Yes</v>
      </c>
      <c r="CF4" s="18" t="str" cm="1">
        <f t="array" ref="CF4">IF(COUNTIF(BK$2:BN$2, "Yes")=0, "N/A", IF(SUMPRODUCT((BK$2:BN$2="Yes")*(ProgramsTable[[#This Row],[Veteran?]:[Disabled Veteran?]]="Yes"))&gt;0, "Yes", "No"))</f>
        <v>No</v>
      </c>
      <c r="CG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
      <c r="CI4"/>
      <c r="CJ4"/>
      <c r="CK4"/>
      <c r="CL4"/>
      <c r="CM4"/>
      <c r="CN4"/>
      <c r="CO4"/>
      <c r="CP4"/>
      <c r="CQ4"/>
      <c r="CR4"/>
      <c r="CS4"/>
      <c r="CU4"/>
      <c r="CV4"/>
    </row>
    <row r="5" spans="1:100" hidden="1" x14ac:dyDescent="0.25">
      <c r="A5" s="10">
        <v>20</v>
      </c>
      <c r="B5" t="s">
        <v>308</v>
      </c>
      <c r="C5" t="s">
        <v>308</v>
      </c>
      <c r="D5" t="s">
        <v>323</v>
      </c>
      <c r="E5" t="s">
        <v>324</v>
      </c>
      <c r="F5" t="s">
        <v>325</v>
      </c>
      <c r="G5" t="s">
        <v>326</v>
      </c>
      <c r="H5" t="s">
        <v>215</v>
      </c>
      <c r="I5" t="s">
        <v>207</v>
      </c>
      <c r="J5" t="s">
        <v>327</v>
      </c>
      <c r="K5" t="s">
        <v>208</v>
      </c>
      <c r="L5" s="11" t="s">
        <v>208</v>
      </c>
      <c r="M5" t="s">
        <v>208</v>
      </c>
      <c r="N5" t="s">
        <v>208</v>
      </c>
      <c r="P5" t="s">
        <v>328</v>
      </c>
      <c r="Q5" t="s">
        <v>208</v>
      </c>
      <c r="R5" t="s">
        <v>329</v>
      </c>
      <c r="S5" t="s">
        <v>330</v>
      </c>
      <c r="T5" t="s">
        <v>230</v>
      </c>
      <c r="U5" t="s">
        <v>215</v>
      </c>
      <c r="V5" t="s">
        <v>207</v>
      </c>
      <c r="W5" t="s">
        <v>207</v>
      </c>
      <c r="X5" t="s">
        <v>207</v>
      </c>
      <c r="Y5" t="s">
        <v>207</v>
      </c>
      <c r="Z5" t="s">
        <v>207</v>
      </c>
      <c r="AA5" t="s">
        <v>207</v>
      </c>
      <c r="AB5" t="s">
        <v>207</v>
      </c>
      <c r="AC5" t="s">
        <v>207</v>
      </c>
      <c r="AD5" t="s">
        <v>207</v>
      </c>
      <c r="AE5" t="s">
        <v>207</v>
      </c>
      <c r="AF5" t="s">
        <v>207</v>
      </c>
      <c r="AG5" t="s">
        <v>207</v>
      </c>
      <c r="AH5" t="s">
        <v>207</v>
      </c>
      <c r="AI5" t="s">
        <v>207</v>
      </c>
      <c r="AJ5" t="s">
        <v>207</v>
      </c>
      <c r="AK5" t="s">
        <v>207</v>
      </c>
      <c r="AL5" t="s">
        <v>207</v>
      </c>
      <c r="AM5" t="s">
        <v>215</v>
      </c>
      <c r="AN5" t="s">
        <v>207</v>
      </c>
      <c r="AO5" t="s">
        <v>207</v>
      </c>
      <c r="AP5" t="s">
        <v>207</v>
      </c>
      <c r="AQ5" t="s">
        <v>207</v>
      </c>
      <c r="AR5" t="s">
        <v>207</v>
      </c>
      <c r="AS5" t="s">
        <v>207</v>
      </c>
      <c r="AT5" t="s">
        <v>207</v>
      </c>
      <c r="AU5" t="s">
        <v>207</v>
      </c>
      <c r="AV5" t="s">
        <v>207</v>
      </c>
      <c r="AW5" t="s">
        <v>207</v>
      </c>
      <c r="AX5" t="s">
        <v>207</v>
      </c>
      <c r="AY5" t="s">
        <v>207</v>
      </c>
      <c r="AZ5" t="s">
        <v>207</v>
      </c>
      <c r="BA5" t="s">
        <v>207</v>
      </c>
      <c r="BB5" t="s">
        <v>207</v>
      </c>
      <c r="BC5" t="s">
        <v>207</v>
      </c>
      <c r="BD5" t="s">
        <v>207</v>
      </c>
      <c r="BE5" t="s">
        <v>207</v>
      </c>
      <c r="BF5" t="s">
        <v>207</v>
      </c>
      <c r="BG5" t="s">
        <v>207</v>
      </c>
      <c r="BH5" t="s">
        <v>207</v>
      </c>
      <c r="BI5" t="s">
        <v>207</v>
      </c>
      <c r="BJ5" t="s">
        <v>215</v>
      </c>
      <c r="BK5" t="s">
        <v>207</v>
      </c>
      <c r="BL5" t="s">
        <v>207</v>
      </c>
      <c r="BM5" t="s">
        <v>207</v>
      </c>
      <c r="BN5" t="s">
        <v>207</v>
      </c>
      <c r="BO5" s="18" t="str">
        <f>IF(OR(BO$2=0, BO$2=""), "N/A", IF(ISNUMBER(SEARCH(UPPER(BO$2), UPPER(ProgramsTable[[#This Row],[Type of Service]]))), "Yes", "No"))</f>
        <v>N/A</v>
      </c>
      <c r="BP5" s="18" t="str">
        <f>IF(BP$2=0, "N/A", IF(ISNUMBER(SEARCH(TRIM(BP$2), ProgramsTable[[#This Row],[Geographic Coverage]])), "Yes", "No"))</f>
        <v>N/A</v>
      </c>
      <c r="BQ5" s="18" t="str">
        <f>IF(BQ$2=0, "N/A", IF(ISNUMBER(SEARCH(TRIM(BQ$2), ProgramsTable[[#This Row],[Geographic Coverage]])), "Yes", "No"))</f>
        <v>N/A</v>
      </c>
      <c r="BR5" s="18" t="str">
        <f>IF(AND(BP$2=0, BQ$2=0), "*Required - Please Make a Selection*", IF(OR(ISNUMBER(SEARCH(TRIM(BP$2), ProgramsTable[[#This Row],[Geographic Coverage]])), ISNUMBER(SEARCH(TRIM(BQ$2), ProgramsTable[[#This Row],[Geographic Coverage]]))), "Yes", "No"))</f>
        <v>*Required - Please Make a Selection*</v>
      </c>
      <c r="BS5" s="18" t="str">
        <f>IF(OR(BS$2="",BS$2=0), "N/A", IF(AND(ProgramsTable[[#This Row],[Age Min]]= "None", ProgramsTable[[#This Row],[Age Max]]= "None"), "Yes", IF(AND(BS$2&gt;=ProgramsTable[[#This Row],[Age Min]], BS$2&lt;=ProgramsTable[[#This Row],[Age Max]]), "Yes", "No")))</f>
        <v>N/A</v>
      </c>
      <c r="BT5" s="18" t="str" cm="1">
        <f t="array" ref="BT5">IF(COUNTIF(AM$2:BJ$2,"Yes")=0,"N/A",IF(SUMPRODUCT(--(AM$2:BJ$2="Yes"),--(ProgramsTable[[#This Row],[Developmental Disability]:[Caregivers, Family Members, Advocates, or Practitioners of an Individual with Disabilities or Medical Conditions]]="Yes"))&gt;0,"Yes","No"))</f>
        <v>N/A</v>
      </c>
      <c r="BU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 s="18" t="str">
        <f>IF(BV$2=0, "N/A", IF(ISNUMBER(SEARCH(UPPER(BV$2), UPPER(ProgramsTable[[#This Row],[Type of Service]]))), "Yes", "No"))</f>
        <v>N/A</v>
      </c>
      <c r="BW5" s="18" t="str">
        <f>IF(BW$2=0, "N/A", IF(ISNUMBER(SEARCH(TRIM(BW$2), ProgramsTable[[#This Row],[Geographic Coverage]])), "Yes", "No"))</f>
        <v>N/A</v>
      </c>
      <c r="BX5" s="18" t="str">
        <f>IF(BX$2=0, "N/A", IF(ISNUMBER(SEARCH(TRIM(BX$2), ProgramsTable[[#This Row],[Geographic Coverage]])), "Yes", "No"))</f>
        <v>N/A</v>
      </c>
      <c r="BY5" s="18" t="str">
        <f>IF(AND(BW$2=0, BX$2=0), "*Required - Please Make a Selection*", IF(OR(ISNUMBER(SEARCH(TRIM(BW$2), ProgramsTable[[#This Row],[Geographic Coverage]])), ISNUMBER(SEARCH(TRIM(BX$2), ProgramsTable[[#This Row],[Geographic Coverage]]))), "Yes", "No"))</f>
        <v>*Required - Please Make a Selection*</v>
      </c>
      <c r="BZ5" s="18" t="str">
        <f>IF(I$2=0, "N/A", IF(I$2="Yes", IF(ProgramsTable[[#This Row],[Program Includes Services for Caregivers]]="Yes", IF(ProgramsTable[[#This Row],[Program May Require Caregiver to be Unpaid]]="No", "Yes", "No"), "No"), "N/A"))</f>
        <v>N/A</v>
      </c>
      <c r="CA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 s="18" t="str">
        <f>IF(CB$2=0, "N/A", IF(ISNUMBER(SEARCH(TRIM(UPPER(CB$2)), TRIM(UPPER(ProgramsTable[[#This Row],[Type of Service]])))), "Yes", "No"))</f>
        <v>N/A</v>
      </c>
      <c r="CC5" s="18" t="str">
        <f>IF(CC$2=0, "N/A", IF(ISNUMBER(SEARCH(TRIM(CC$2), ProgramsTable[[#This Row],[Geographic Coverage]])), "Yes", "No"))</f>
        <v>Yes</v>
      </c>
      <c r="CD5" s="18" t="str">
        <f>IF(CD$2=0, "N/A", IF(ISNUMBER(SEARCH(TRIM(CD$2), ProgramsTable[[#This Row],[Geographic Coverage]])), "Yes", "No"))</f>
        <v>N/A</v>
      </c>
      <c r="CE5" s="18" t="str">
        <f>IF(AND(CC$2=0, CD$2=0), "*Required - Please Make a Selection*", IF(OR(ISNUMBER(SEARCH(TRIM(CC$2), ProgramsTable[[#This Row],[Geographic Coverage]])), ISNUMBER(SEARCH(TRIM(CD$2), ProgramsTable[[#This Row],[Geographic Coverage]]))), "Yes", "No"))</f>
        <v>Yes</v>
      </c>
      <c r="CF5" s="18" t="str" cm="1">
        <f t="array" ref="CF5">IF(COUNTIF(BK$2:BN$2, "Yes")=0, "N/A", IF(SUMPRODUCT((BK$2:BN$2="Yes")*(ProgramsTable[[#This Row],[Veteran?]:[Disabled Veteran?]]="Yes"))&gt;0, "Yes", "No"))</f>
        <v>No</v>
      </c>
      <c r="CG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
      <c r="CI5"/>
      <c r="CJ5"/>
      <c r="CK5"/>
      <c r="CL5"/>
      <c r="CM5"/>
      <c r="CN5"/>
      <c r="CO5"/>
      <c r="CP5"/>
      <c r="CQ5"/>
      <c r="CR5"/>
      <c r="CS5"/>
      <c r="CU5"/>
      <c r="CV5"/>
    </row>
    <row r="6" spans="1:100" hidden="1" x14ac:dyDescent="0.25">
      <c r="A6" s="10">
        <v>22</v>
      </c>
      <c r="B6" t="s">
        <v>308</v>
      </c>
      <c r="C6" t="s">
        <v>308</v>
      </c>
      <c r="D6" t="s">
        <v>352</v>
      </c>
      <c r="E6" t="s">
        <v>353</v>
      </c>
      <c r="F6" t="s">
        <v>354</v>
      </c>
      <c r="G6" t="s">
        <v>355</v>
      </c>
      <c r="H6" t="s">
        <v>215</v>
      </c>
      <c r="I6" t="s">
        <v>207</v>
      </c>
      <c r="J6" t="s">
        <v>208</v>
      </c>
      <c r="K6" t="s">
        <v>356</v>
      </c>
      <c r="L6" t="s">
        <v>357</v>
      </c>
      <c r="M6">
        <v>3</v>
      </c>
      <c r="N6">
        <v>120</v>
      </c>
      <c r="O6" t="s">
        <v>358</v>
      </c>
      <c r="P6" t="s">
        <v>359</v>
      </c>
      <c r="Q6" t="s">
        <v>208</v>
      </c>
      <c r="R6" t="s">
        <v>360</v>
      </c>
      <c r="S6" t="s">
        <v>361</v>
      </c>
      <c r="T6" t="s">
        <v>230</v>
      </c>
      <c r="U6" t="s">
        <v>207</v>
      </c>
      <c r="V6" t="s">
        <v>207</v>
      </c>
      <c r="W6" t="s">
        <v>207</v>
      </c>
      <c r="X6" t="s">
        <v>207</v>
      </c>
      <c r="Y6" t="s">
        <v>207</v>
      </c>
      <c r="Z6" t="s">
        <v>207</v>
      </c>
      <c r="AA6" t="s">
        <v>207</v>
      </c>
      <c r="AB6" t="s">
        <v>215</v>
      </c>
      <c r="AC6" t="s">
        <v>207</v>
      </c>
      <c r="AD6" t="s">
        <v>207</v>
      </c>
      <c r="AE6" t="s">
        <v>207</v>
      </c>
      <c r="AF6" t="s">
        <v>207</v>
      </c>
      <c r="AG6" t="s">
        <v>207</v>
      </c>
      <c r="AH6" t="s">
        <v>207</v>
      </c>
      <c r="AI6" t="s">
        <v>207</v>
      </c>
      <c r="AJ6" t="s">
        <v>207</v>
      </c>
      <c r="AK6" t="s">
        <v>207</v>
      </c>
      <c r="AL6" t="s">
        <v>207</v>
      </c>
      <c r="AM6" t="s">
        <v>215</v>
      </c>
      <c r="AN6" t="s">
        <v>215</v>
      </c>
      <c r="AO6" t="s">
        <v>207</v>
      </c>
      <c r="AP6" t="s">
        <v>207</v>
      </c>
      <c r="AQ6" t="s">
        <v>207</v>
      </c>
      <c r="AR6" t="s">
        <v>207</v>
      </c>
      <c r="AS6" t="s">
        <v>207</v>
      </c>
      <c r="AT6" t="s">
        <v>207</v>
      </c>
      <c r="AU6" t="s">
        <v>207</v>
      </c>
      <c r="AV6" t="s">
        <v>207</v>
      </c>
      <c r="AW6" t="s">
        <v>207</v>
      </c>
      <c r="AX6" t="s">
        <v>215</v>
      </c>
      <c r="AY6" t="s">
        <v>207</v>
      </c>
      <c r="AZ6" t="s">
        <v>207</v>
      </c>
      <c r="BA6" t="s">
        <v>215</v>
      </c>
      <c r="BB6" t="s">
        <v>207</v>
      </c>
      <c r="BC6" t="s">
        <v>207</v>
      </c>
      <c r="BD6" t="s">
        <v>207</v>
      </c>
      <c r="BE6" t="s">
        <v>215</v>
      </c>
      <c r="BF6" t="s">
        <v>215</v>
      </c>
      <c r="BG6" t="s">
        <v>215</v>
      </c>
      <c r="BH6" t="s">
        <v>207</v>
      </c>
      <c r="BI6" t="s">
        <v>207</v>
      </c>
      <c r="BJ6" t="s">
        <v>207</v>
      </c>
      <c r="BK6" t="s">
        <v>207</v>
      </c>
      <c r="BL6" t="s">
        <v>207</v>
      </c>
      <c r="BM6" t="s">
        <v>207</v>
      </c>
      <c r="BN6" t="s">
        <v>207</v>
      </c>
      <c r="BO6" s="18" t="str">
        <f>IF(OR(BO$2=0, BO$2=""), "N/A", IF(ISNUMBER(SEARCH(UPPER(BO$2), UPPER(ProgramsTable[[#This Row],[Type of Service]]))), "Yes", "No"))</f>
        <v>N/A</v>
      </c>
      <c r="BP6" s="18" t="str">
        <f>IF(BP$2=0, "N/A", IF(ISNUMBER(SEARCH(TRIM(BP$2), ProgramsTable[[#This Row],[Geographic Coverage]])), "Yes", "No"))</f>
        <v>N/A</v>
      </c>
      <c r="BQ6" s="18" t="str">
        <f>IF(BQ$2=0, "N/A", IF(ISNUMBER(SEARCH(TRIM(BQ$2), ProgramsTable[[#This Row],[Geographic Coverage]])), "Yes", "No"))</f>
        <v>N/A</v>
      </c>
      <c r="BR6" s="18" t="str">
        <f>IF(AND(BP$2=0, BQ$2=0), "*Required - Please Make a Selection*", IF(OR(ISNUMBER(SEARCH(TRIM(BP$2), ProgramsTable[[#This Row],[Geographic Coverage]])), ISNUMBER(SEARCH(TRIM(BQ$2), ProgramsTable[[#This Row],[Geographic Coverage]]))), "Yes", "No"))</f>
        <v>*Required - Please Make a Selection*</v>
      </c>
      <c r="BS6" s="18" t="str">
        <f>IF(OR(BS$2="",BS$2=0), "N/A", IF(AND(ProgramsTable[[#This Row],[Age Min]]= "None", ProgramsTable[[#This Row],[Age Max]]= "None"), "Yes", IF(AND(BS$2&gt;=ProgramsTable[[#This Row],[Age Min]], BS$2&lt;=ProgramsTable[[#This Row],[Age Max]]), "Yes", "No")))</f>
        <v>N/A</v>
      </c>
      <c r="BT6" s="18" t="str" cm="1">
        <f t="array" ref="BT6">IF(COUNTIF(AM$2:BJ$2,"Yes")=0,"N/A",IF(SUMPRODUCT(--(AM$2:BJ$2="Yes"),--(ProgramsTable[[#This Row],[Developmental Disability]:[Caregivers, Family Members, Advocates, or Practitioners of an Individual with Disabilities or Medical Conditions]]="Yes"))&gt;0,"Yes","No"))</f>
        <v>N/A</v>
      </c>
      <c r="BU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 s="18" t="str">
        <f>IF(BV$2=0, "N/A", IF(ISNUMBER(SEARCH(UPPER(BV$2), UPPER(ProgramsTable[[#This Row],[Type of Service]]))), "Yes", "No"))</f>
        <v>N/A</v>
      </c>
      <c r="BW6" s="18" t="str">
        <f>IF(BW$2=0, "N/A", IF(ISNUMBER(SEARCH(TRIM(BW$2), ProgramsTable[[#This Row],[Geographic Coverage]])), "Yes", "No"))</f>
        <v>N/A</v>
      </c>
      <c r="BX6" s="18" t="str">
        <f>IF(BX$2=0, "N/A", IF(ISNUMBER(SEARCH(TRIM(BX$2), ProgramsTable[[#This Row],[Geographic Coverage]])), "Yes", "No"))</f>
        <v>N/A</v>
      </c>
      <c r="BY6" s="18" t="str">
        <f>IF(AND(BW$2=0, BX$2=0), "*Required - Please Make a Selection*", IF(OR(ISNUMBER(SEARCH(TRIM(BW$2), ProgramsTable[[#This Row],[Geographic Coverage]])), ISNUMBER(SEARCH(TRIM(BX$2), ProgramsTable[[#This Row],[Geographic Coverage]]))), "Yes", "No"))</f>
        <v>*Required - Please Make a Selection*</v>
      </c>
      <c r="BZ6" s="18" t="str">
        <f>IF(I$2=0, "N/A", IF(I$2="Yes", IF(ProgramsTable[[#This Row],[Program Includes Services for Caregivers]]="Yes", IF(ProgramsTable[[#This Row],[Program May Require Caregiver to be Unpaid]]="No", "Yes", "No"), "No"), "N/A"))</f>
        <v>N/A</v>
      </c>
      <c r="CA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 s="18" t="str">
        <f>IF(CB$2=0, "N/A", IF(ISNUMBER(SEARCH(TRIM(UPPER(CB$2)), TRIM(UPPER(ProgramsTable[[#This Row],[Type of Service]])))), "Yes", "No"))</f>
        <v>N/A</v>
      </c>
      <c r="CC6" s="18" t="str">
        <f>IF(CC$2=0, "N/A", IF(ISNUMBER(SEARCH(TRIM(CC$2), ProgramsTable[[#This Row],[Geographic Coverage]])), "Yes", "No"))</f>
        <v>Yes</v>
      </c>
      <c r="CD6" s="18" t="str">
        <f>IF(CD$2=0, "N/A", IF(ISNUMBER(SEARCH(TRIM(CD$2), ProgramsTable[[#This Row],[Geographic Coverage]])), "Yes", "No"))</f>
        <v>N/A</v>
      </c>
      <c r="CE6" s="18" t="str">
        <f>IF(AND(CC$2=0, CD$2=0), "*Required - Please Make a Selection*", IF(OR(ISNUMBER(SEARCH(TRIM(CC$2), ProgramsTable[[#This Row],[Geographic Coverage]])), ISNUMBER(SEARCH(TRIM(CD$2), ProgramsTable[[#This Row],[Geographic Coverage]]))), "Yes", "No"))</f>
        <v>Yes</v>
      </c>
      <c r="CF6" s="18" t="str" cm="1">
        <f t="array" ref="CF6">IF(COUNTIF(BK$2:BN$2, "Yes")=0, "N/A", IF(SUMPRODUCT((BK$2:BN$2="Yes")*(ProgramsTable[[#This Row],[Veteran?]:[Disabled Veteran?]]="Yes"))&gt;0, "Yes", "No"))</f>
        <v>No</v>
      </c>
      <c r="CG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
      <c r="CI6"/>
      <c r="CJ6"/>
      <c r="CK6"/>
      <c r="CL6"/>
      <c r="CM6"/>
      <c r="CN6"/>
      <c r="CO6"/>
      <c r="CP6"/>
      <c r="CQ6"/>
      <c r="CR6"/>
      <c r="CS6"/>
      <c r="CU6"/>
      <c r="CV6"/>
    </row>
    <row r="7" spans="1:100" hidden="1" x14ac:dyDescent="0.25">
      <c r="A7" s="10">
        <v>23</v>
      </c>
      <c r="B7" t="s">
        <v>308</v>
      </c>
      <c r="C7" t="s">
        <v>308</v>
      </c>
      <c r="D7" t="s">
        <v>362</v>
      </c>
      <c r="E7" t="s">
        <v>363</v>
      </c>
      <c r="F7" t="s">
        <v>364</v>
      </c>
      <c r="G7" t="s">
        <v>365</v>
      </c>
      <c r="H7" t="s">
        <v>215</v>
      </c>
      <c r="I7" t="s">
        <v>207</v>
      </c>
      <c r="J7" t="s">
        <v>208</v>
      </c>
      <c r="K7" t="s">
        <v>208</v>
      </c>
      <c r="L7" s="11" t="s">
        <v>208</v>
      </c>
      <c r="M7" t="s">
        <v>208</v>
      </c>
      <c r="N7" t="s">
        <v>208</v>
      </c>
      <c r="P7" t="s">
        <v>366</v>
      </c>
      <c r="Q7" t="s">
        <v>208</v>
      </c>
      <c r="R7" t="s">
        <v>208</v>
      </c>
      <c r="S7" t="s">
        <v>366</v>
      </c>
      <c r="T7" t="s">
        <v>230</v>
      </c>
      <c r="U7" t="s">
        <v>207</v>
      </c>
      <c r="V7" t="s">
        <v>207</v>
      </c>
      <c r="W7" t="s">
        <v>207</v>
      </c>
      <c r="X7" t="s">
        <v>207</v>
      </c>
      <c r="Y7" t="s">
        <v>207</v>
      </c>
      <c r="Z7" t="s">
        <v>207</v>
      </c>
      <c r="AA7" t="s">
        <v>207</v>
      </c>
      <c r="AB7" t="s">
        <v>207</v>
      </c>
      <c r="AC7" t="s">
        <v>207</v>
      </c>
      <c r="AD7" t="s">
        <v>207</v>
      </c>
      <c r="AE7" t="s">
        <v>207</v>
      </c>
      <c r="AF7" t="s">
        <v>207</v>
      </c>
      <c r="AG7" t="s">
        <v>207</v>
      </c>
      <c r="AH7" t="s">
        <v>207</v>
      </c>
      <c r="AI7" t="s">
        <v>207</v>
      </c>
      <c r="AJ7" t="s">
        <v>207</v>
      </c>
      <c r="AK7" t="s">
        <v>207</v>
      </c>
      <c r="AL7" t="s">
        <v>207</v>
      </c>
      <c r="AM7" t="s">
        <v>207</v>
      </c>
      <c r="AN7" t="s">
        <v>207</v>
      </c>
      <c r="AO7" t="s">
        <v>207</v>
      </c>
      <c r="AP7" t="s">
        <v>207</v>
      </c>
      <c r="AQ7" t="s">
        <v>207</v>
      </c>
      <c r="AR7" t="s">
        <v>207</v>
      </c>
      <c r="AS7" t="s">
        <v>207</v>
      </c>
      <c r="AT7" t="s">
        <v>215</v>
      </c>
      <c r="AU7" t="s">
        <v>215</v>
      </c>
      <c r="AV7" t="s">
        <v>207</v>
      </c>
      <c r="AW7" t="s">
        <v>207</v>
      </c>
      <c r="AX7" t="s">
        <v>207</v>
      </c>
      <c r="AY7" t="s">
        <v>207</v>
      </c>
      <c r="AZ7" t="s">
        <v>207</v>
      </c>
      <c r="BA7" t="s">
        <v>207</v>
      </c>
      <c r="BB7" t="s">
        <v>207</v>
      </c>
      <c r="BC7" t="s">
        <v>207</v>
      </c>
      <c r="BD7" t="s">
        <v>207</v>
      </c>
      <c r="BE7" t="s">
        <v>207</v>
      </c>
      <c r="BF7" t="s">
        <v>207</v>
      </c>
      <c r="BG7" t="s">
        <v>207</v>
      </c>
      <c r="BH7" t="s">
        <v>207</v>
      </c>
      <c r="BI7" t="s">
        <v>207</v>
      </c>
      <c r="BJ7" t="s">
        <v>207</v>
      </c>
      <c r="BK7" t="s">
        <v>207</v>
      </c>
      <c r="BL7" t="s">
        <v>207</v>
      </c>
      <c r="BM7" t="s">
        <v>207</v>
      </c>
      <c r="BN7" t="s">
        <v>207</v>
      </c>
      <c r="BO7" s="18" t="str">
        <f>IF(OR(BO$2=0, BO$2=""), "N/A", IF(ISNUMBER(SEARCH(UPPER(BO$2), UPPER(ProgramsTable[[#This Row],[Type of Service]]))), "Yes", "No"))</f>
        <v>N/A</v>
      </c>
      <c r="BP7" s="18" t="str">
        <f>IF(BP$2=0, "N/A", IF(ISNUMBER(SEARCH(TRIM(BP$2), ProgramsTable[[#This Row],[Geographic Coverage]])), "Yes", "No"))</f>
        <v>N/A</v>
      </c>
      <c r="BQ7" s="18" t="str">
        <f>IF(BQ$2=0, "N/A", IF(ISNUMBER(SEARCH(TRIM(BQ$2), ProgramsTable[[#This Row],[Geographic Coverage]])), "Yes", "No"))</f>
        <v>N/A</v>
      </c>
      <c r="BR7" s="18" t="str">
        <f>IF(AND(BP$2=0, BQ$2=0), "*Required - Please Make a Selection*", IF(OR(ISNUMBER(SEARCH(TRIM(BP$2), ProgramsTable[[#This Row],[Geographic Coverage]])), ISNUMBER(SEARCH(TRIM(BQ$2), ProgramsTable[[#This Row],[Geographic Coverage]]))), "Yes", "No"))</f>
        <v>*Required - Please Make a Selection*</v>
      </c>
      <c r="BS7" s="18" t="str">
        <f>IF(OR(BS$2="",BS$2=0), "N/A", IF(AND(ProgramsTable[[#This Row],[Age Min]]= "None", ProgramsTable[[#This Row],[Age Max]]= "None"), "Yes", IF(AND(BS$2&gt;=ProgramsTable[[#This Row],[Age Min]], BS$2&lt;=ProgramsTable[[#This Row],[Age Max]]), "Yes", "No")))</f>
        <v>N/A</v>
      </c>
      <c r="BT7" s="18" t="str" cm="1">
        <f t="array" ref="BT7">IF(COUNTIF(AM$2:BJ$2,"Yes")=0,"N/A",IF(SUMPRODUCT(--(AM$2:BJ$2="Yes"),--(ProgramsTable[[#This Row],[Developmental Disability]:[Caregivers, Family Members, Advocates, or Practitioners of an Individual with Disabilities or Medical Conditions]]="Yes"))&gt;0,"Yes","No"))</f>
        <v>N/A</v>
      </c>
      <c r="BU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 s="18" t="str">
        <f>IF(BV$2=0, "N/A", IF(ISNUMBER(SEARCH(UPPER(BV$2), UPPER(ProgramsTable[[#This Row],[Type of Service]]))), "Yes", "No"))</f>
        <v>N/A</v>
      </c>
      <c r="BW7" s="18" t="str">
        <f>IF(BW$2=0, "N/A", IF(ISNUMBER(SEARCH(TRIM(BW$2), ProgramsTable[[#This Row],[Geographic Coverage]])), "Yes", "No"))</f>
        <v>N/A</v>
      </c>
      <c r="BX7" s="18" t="str">
        <f>IF(BX$2=0, "N/A", IF(ISNUMBER(SEARCH(TRIM(BX$2), ProgramsTable[[#This Row],[Geographic Coverage]])), "Yes", "No"))</f>
        <v>N/A</v>
      </c>
      <c r="BY7" s="18" t="str">
        <f>IF(AND(BW$2=0, BX$2=0), "*Required - Please Make a Selection*", IF(OR(ISNUMBER(SEARCH(TRIM(BW$2), ProgramsTable[[#This Row],[Geographic Coverage]])), ISNUMBER(SEARCH(TRIM(BX$2), ProgramsTable[[#This Row],[Geographic Coverage]]))), "Yes", "No"))</f>
        <v>*Required - Please Make a Selection*</v>
      </c>
      <c r="BZ7" s="18" t="str">
        <f>IF(I$2=0, "N/A", IF(I$2="Yes", IF(ProgramsTable[[#This Row],[Program Includes Services for Caregivers]]="Yes", IF(ProgramsTable[[#This Row],[Program May Require Caregiver to be Unpaid]]="No", "Yes", "No"), "No"), "N/A"))</f>
        <v>N/A</v>
      </c>
      <c r="CA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 s="18" t="str">
        <f>IF(CB$2=0, "N/A", IF(ISNUMBER(SEARCH(TRIM(UPPER(CB$2)), TRIM(UPPER(ProgramsTable[[#This Row],[Type of Service]])))), "Yes", "No"))</f>
        <v>N/A</v>
      </c>
      <c r="CC7" s="18" t="str">
        <f>IF(CC$2=0, "N/A", IF(ISNUMBER(SEARCH(TRIM(CC$2), ProgramsTable[[#This Row],[Geographic Coverage]])), "Yes", "No"))</f>
        <v>Yes</v>
      </c>
      <c r="CD7" s="18" t="str">
        <f>IF(CD$2=0, "N/A", IF(ISNUMBER(SEARCH(TRIM(CD$2), ProgramsTable[[#This Row],[Geographic Coverage]])), "Yes", "No"))</f>
        <v>N/A</v>
      </c>
      <c r="CE7" s="18" t="str">
        <f>IF(AND(CC$2=0, CD$2=0), "*Required - Please Make a Selection*", IF(OR(ISNUMBER(SEARCH(TRIM(CC$2), ProgramsTable[[#This Row],[Geographic Coverage]])), ISNUMBER(SEARCH(TRIM(CD$2), ProgramsTable[[#This Row],[Geographic Coverage]]))), "Yes", "No"))</f>
        <v>Yes</v>
      </c>
      <c r="CF7" s="18" t="str" cm="1">
        <f t="array" ref="CF7">IF(COUNTIF(BK$2:BN$2, "Yes")=0, "N/A", IF(SUMPRODUCT((BK$2:BN$2="Yes")*(ProgramsTable[[#This Row],[Veteran?]:[Disabled Veteran?]]="Yes"))&gt;0, "Yes", "No"))</f>
        <v>No</v>
      </c>
      <c r="CG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
      <c r="CI7"/>
      <c r="CJ7"/>
      <c r="CK7"/>
      <c r="CL7"/>
      <c r="CM7"/>
      <c r="CN7"/>
      <c r="CO7"/>
      <c r="CP7"/>
      <c r="CQ7"/>
      <c r="CR7"/>
      <c r="CS7"/>
      <c r="CU7"/>
      <c r="CV7"/>
    </row>
    <row r="8" spans="1:100" hidden="1" x14ac:dyDescent="0.25">
      <c r="A8" s="10">
        <v>39</v>
      </c>
      <c r="B8" t="s">
        <v>413</v>
      </c>
      <c r="C8" t="s">
        <v>413</v>
      </c>
      <c r="D8" t="s">
        <v>426</v>
      </c>
      <c r="E8" t="s">
        <v>427</v>
      </c>
      <c r="F8" t="s">
        <v>428</v>
      </c>
      <c r="G8" t="s">
        <v>429</v>
      </c>
      <c r="H8" t="s">
        <v>215</v>
      </c>
      <c r="I8" t="s">
        <v>207</v>
      </c>
      <c r="J8" t="s">
        <v>208</v>
      </c>
      <c r="K8" t="s">
        <v>156</v>
      </c>
      <c r="L8" t="s">
        <v>430</v>
      </c>
      <c r="M8">
        <v>3</v>
      </c>
      <c r="N8">
        <v>120</v>
      </c>
      <c r="P8" t="s">
        <v>359</v>
      </c>
      <c r="Q8" t="s">
        <v>208</v>
      </c>
      <c r="R8" t="s">
        <v>360</v>
      </c>
      <c r="S8" t="s">
        <v>431</v>
      </c>
      <c r="T8" t="s">
        <v>230</v>
      </c>
      <c r="U8" t="s">
        <v>207</v>
      </c>
      <c r="V8" t="s">
        <v>207</v>
      </c>
      <c r="W8" t="s">
        <v>207</v>
      </c>
      <c r="X8" t="s">
        <v>207</v>
      </c>
      <c r="Y8" t="s">
        <v>207</v>
      </c>
      <c r="Z8" t="s">
        <v>207</v>
      </c>
      <c r="AA8" t="s">
        <v>207</v>
      </c>
      <c r="AB8" t="s">
        <v>215</v>
      </c>
      <c r="AC8" t="s">
        <v>207</v>
      </c>
      <c r="AD8" t="s">
        <v>207</v>
      </c>
      <c r="AE8" t="s">
        <v>207</v>
      </c>
      <c r="AF8" t="s">
        <v>207</v>
      </c>
      <c r="AG8" t="s">
        <v>207</v>
      </c>
      <c r="AH8" t="s">
        <v>207</v>
      </c>
      <c r="AI8" t="s">
        <v>207</v>
      </c>
      <c r="AJ8" t="s">
        <v>207</v>
      </c>
      <c r="AK8" t="s">
        <v>207</v>
      </c>
      <c r="AL8" t="s">
        <v>207</v>
      </c>
      <c r="AM8" t="s">
        <v>215</v>
      </c>
      <c r="AN8" t="s">
        <v>215</v>
      </c>
      <c r="AO8" t="s">
        <v>207</v>
      </c>
      <c r="AP8" t="s">
        <v>207</v>
      </c>
      <c r="AQ8" t="s">
        <v>207</v>
      </c>
      <c r="AR8" t="s">
        <v>207</v>
      </c>
      <c r="AS8" t="s">
        <v>207</v>
      </c>
      <c r="AT8" t="s">
        <v>207</v>
      </c>
      <c r="AU8" t="s">
        <v>207</v>
      </c>
      <c r="AV8" t="s">
        <v>207</v>
      </c>
      <c r="AW8" t="s">
        <v>207</v>
      </c>
      <c r="AX8" t="s">
        <v>215</v>
      </c>
      <c r="AY8" t="s">
        <v>207</v>
      </c>
      <c r="AZ8" t="s">
        <v>207</v>
      </c>
      <c r="BA8" t="s">
        <v>215</v>
      </c>
      <c r="BB8" t="s">
        <v>207</v>
      </c>
      <c r="BC8" t="s">
        <v>207</v>
      </c>
      <c r="BD8" t="s">
        <v>207</v>
      </c>
      <c r="BE8" t="s">
        <v>215</v>
      </c>
      <c r="BF8" t="s">
        <v>215</v>
      </c>
      <c r="BG8" t="s">
        <v>215</v>
      </c>
      <c r="BH8" t="s">
        <v>207</v>
      </c>
      <c r="BI8" t="s">
        <v>207</v>
      </c>
      <c r="BJ8" t="s">
        <v>207</v>
      </c>
      <c r="BK8" t="s">
        <v>207</v>
      </c>
      <c r="BL8" t="s">
        <v>207</v>
      </c>
      <c r="BM8" t="s">
        <v>207</v>
      </c>
      <c r="BN8" t="s">
        <v>207</v>
      </c>
      <c r="BO8" s="18" t="str">
        <f>IF(OR(BO$2=0, BO$2=""), "N/A", IF(ISNUMBER(SEARCH(UPPER(BO$2), UPPER(ProgramsTable[[#This Row],[Type of Service]]))), "Yes", "No"))</f>
        <v>N/A</v>
      </c>
      <c r="BP8" s="18" t="str">
        <f>IF(BP$2=0, "N/A", IF(ISNUMBER(SEARCH(TRIM(BP$2), ProgramsTable[[#This Row],[Geographic Coverage]])), "Yes", "No"))</f>
        <v>N/A</v>
      </c>
      <c r="BQ8" s="18" t="str">
        <f>IF(BQ$2=0, "N/A", IF(ISNUMBER(SEARCH(TRIM(BQ$2), ProgramsTable[[#This Row],[Geographic Coverage]])), "Yes", "No"))</f>
        <v>N/A</v>
      </c>
      <c r="BR8" s="18" t="str">
        <f>IF(AND(BP$2=0, BQ$2=0), "*Required - Please Make a Selection*", IF(OR(ISNUMBER(SEARCH(TRIM(BP$2), ProgramsTable[[#This Row],[Geographic Coverage]])), ISNUMBER(SEARCH(TRIM(BQ$2), ProgramsTable[[#This Row],[Geographic Coverage]]))), "Yes", "No"))</f>
        <v>*Required - Please Make a Selection*</v>
      </c>
      <c r="BS8" s="18" t="str">
        <f>IF(OR(BS$2="",BS$2=0), "N/A", IF(AND(ProgramsTable[[#This Row],[Age Min]]= "None", ProgramsTable[[#This Row],[Age Max]]= "None"), "Yes", IF(AND(BS$2&gt;=ProgramsTable[[#This Row],[Age Min]], BS$2&lt;=ProgramsTable[[#This Row],[Age Max]]), "Yes", "No")))</f>
        <v>N/A</v>
      </c>
      <c r="BT8" s="18" t="str" cm="1">
        <f t="array" ref="BT8">IF(COUNTIF(AM$2:BJ$2,"Yes")=0,"N/A",IF(SUMPRODUCT(--(AM$2:BJ$2="Yes"),--(ProgramsTable[[#This Row],[Developmental Disability]:[Caregivers, Family Members, Advocates, or Practitioners of an Individual with Disabilities or Medical Conditions]]="Yes"))&gt;0,"Yes","No"))</f>
        <v>N/A</v>
      </c>
      <c r="BU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 s="18" t="str">
        <f>IF(BV$2=0, "N/A", IF(ISNUMBER(SEARCH(UPPER(BV$2), UPPER(ProgramsTable[[#This Row],[Type of Service]]))), "Yes", "No"))</f>
        <v>N/A</v>
      </c>
      <c r="BW8" s="18" t="str">
        <f>IF(BW$2=0, "N/A", IF(ISNUMBER(SEARCH(TRIM(BW$2), ProgramsTable[[#This Row],[Geographic Coverage]])), "Yes", "No"))</f>
        <v>N/A</v>
      </c>
      <c r="BX8" s="18" t="str">
        <f>IF(BX$2=0, "N/A", IF(ISNUMBER(SEARCH(TRIM(BX$2), ProgramsTable[[#This Row],[Geographic Coverage]])), "Yes", "No"))</f>
        <v>N/A</v>
      </c>
      <c r="BY8" s="18" t="str">
        <f>IF(AND(BW$2=0, BX$2=0), "*Required - Please Make a Selection*", IF(OR(ISNUMBER(SEARCH(TRIM(BW$2), ProgramsTable[[#This Row],[Geographic Coverage]])), ISNUMBER(SEARCH(TRIM(BX$2), ProgramsTable[[#This Row],[Geographic Coverage]]))), "Yes", "No"))</f>
        <v>*Required - Please Make a Selection*</v>
      </c>
      <c r="BZ8" s="18" t="str">
        <f>IF(I$2=0, "N/A", IF(I$2="Yes", IF(ProgramsTable[[#This Row],[Program Includes Services for Caregivers]]="Yes", IF(ProgramsTable[[#This Row],[Program May Require Caregiver to be Unpaid]]="No", "Yes", "No"), "No"), "N/A"))</f>
        <v>N/A</v>
      </c>
      <c r="CA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 s="18" t="str">
        <f>IF(CB$2=0, "N/A", IF(ISNUMBER(SEARCH(TRIM(UPPER(CB$2)), TRIM(UPPER(ProgramsTable[[#This Row],[Type of Service]])))), "Yes", "No"))</f>
        <v>N/A</v>
      </c>
      <c r="CC8" s="18" t="str">
        <f>IF(CC$2=0, "N/A", IF(ISNUMBER(SEARCH(TRIM(CC$2), ProgramsTable[[#This Row],[Geographic Coverage]])), "Yes", "No"))</f>
        <v>Yes</v>
      </c>
      <c r="CD8" s="18" t="str">
        <f>IF(CD$2=0, "N/A", IF(ISNUMBER(SEARCH(TRIM(CD$2), ProgramsTable[[#This Row],[Geographic Coverage]])), "Yes", "No"))</f>
        <v>N/A</v>
      </c>
      <c r="CE8" s="18" t="str">
        <f>IF(AND(CC$2=0, CD$2=0), "*Required - Please Make a Selection*", IF(OR(ISNUMBER(SEARCH(TRIM(CC$2), ProgramsTable[[#This Row],[Geographic Coverage]])), ISNUMBER(SEARCH(TRIM(CD$2), ProgramsTable[[#This Row],[Geographic Coverage]]))), "Yes", "No"))</f>
        <v>Yes</v>
      </c>
      <c r="CF8" s="18" t="str" cm="1">
        <f t="array" ref="CF8">IF(COUNTIF(BK$2:BN$2, "Yes")=0, "N/A", IF(SUMPRODUCT((BK$2:BN$2="Yes")*(ProgramsTable[[#This Row],[Veteran?]:[Disabled Veteran?]]="Yes"))&gt;0, "Yes", "No"))</f>
        <v>No</v>
      </c>
      <c r="CG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
      <c r="CI8"/>
      <c r="CJ8"/>
      <c r="CK8"/>
      <c r="CL8"/>
      <c r="CM8"/>
      <c r="CN8"/>
      <c r="CO8"/>
      <c r="CP8"/>
      <c r="CQ8"/>
      <c r="CR8"/>
      <c r="CS8"/>
      <c r="CU8"/>
      <c r="CV8"/>
    </row>
    <row r="9" spans="1:100" hidden="1" x14ac:dyDescent="0.25">
      <c r="A9" s="10">
        <v>80</v>
      </c>
      <c r="B9" t="s">
        <v>527</v>
      </c>
      <c r="C9" t="s">
        <v>486</v>
      </c>
      <c r="D9" t="s">
        <v>528</v>
      </c>
      <c r="E9" t="s">
        <v>529</v>
      </c>
      <c r="F9" t="s">
        <v>530</v>
      </c>
      <c r="G9" t="s">
        <v>112</v>
      </c>
      <c r="H9" t="s">
        <v>215</v>
      </c>
      <c r="I9" t="s">
        <v>215</v>
      </c>
      <c r="J9" t="s">
        <v>531</v>
      </c>
      <c r="K9" t="s">
        <v>532</v>
      </c>
      <c r="L9" t="s">
        <v>306</v>
      </c>
      <c r="M9">
        <v>18</v>
      </c>
      <c r="N9">
        <v>120</v>
      </c>
      <c r="P9" t="s">
        <v>533</v>
      </c>
      <c r="Q9" t="s">
        <v>208</v>
      </c>
      <c r="R9" t="s">
        <v>534</v>
      </c>
      <c r="S9" t="s">
        <v>533</v>
      </c>
      <c r="T9" t="s">
        <v>35</v>
      </c>
      <c r="U9" t="s">
        <v>215</v>
      </c>
      <c r="V9" t="s">
        <v>207</v>
      </c>
      <c r="W9" t="s">
        <v>207</v>
      </c>
      <c r="X9" t="s">
        <v>207</v>
      </c>
      <c r="Y9" t="s">
        <v>207</v>
      </c>
      <c r="Z9" t="s">
        <v>207</v>
      </c>
      <c r="AA9" t="s">
        <v>207</v>
      </c>
      <c r="AB9" t="s">
        <v>207</v>
      </c>
      <c r="AC9" t="s">
        <v>207</v>
      </c>
      <c r="AD9" t="s">
        <v>207</v>
      </c>
      <c r="AE9" t="s">
        <v>215</v>
      </c>
      <c r="AF9" t="s">
        <v>207</v>
      </c>
      <c r="AG9" t="s">
        <v>207</v>
      </c>
      <c r="AH9" t="s">
        <v>207</v>
      </c>
      <c r="AI9" t="s">
        <v>207</v>
      </c>
      <c r="AJ9" t="s">
        <v>207</v>
      </c>
      <c r="AK9" t="s">
        <v>207</v>
      </c>
      <c r="AL9" t="s">
        <v>207</v>
      </c>
      <c r="AM9" t="s">
        <v>207</v>
      </c>
      <c r="AN9" t="s">
        <v>207</v>
      </c>
      <c r="AO9" t="s">
        <v>207</v>
      </c>
      <c r="AP9" t="s">
        <v>207</v>
      </c>
      <c r="AQ9" t="s">
        <v>207</v>
      </c>
      <c r="AR9" t="s">
        <v>215</v>
      </c>
      <c r="AS9" t="s">
        <v>207</v>
      </c>
      <c r="AT9" t="s">
        <v>207</v>
      </c>
      <c r="AU9" t="s">
        <v>207</v>
      </c>
      <c r="AV9" t="s">
        <v>207</v>
      </c>
      <c r="AW9" t="s">
        <v>207</v>
      </c>
      <c r="AX9" t="s">
        <v>207</v>
      </c>
      <c r="AY9" t="s">
        <v>207</v>
      </c>
      <c r="AZ9" t="s">
        <v>207</v>
      </c>
      <c r="BA9" t="s">
        <v>207</v>
      </c>
      <c r="BB9" t="s">
        <v>207</v>
      </c>
      <c r="BC9" t="s">
        <v>207</v>
      </c>
      <c r="BD9" t="s">
        <v>207</v>
      </c>
      <c r="BE9" t="s">
        <v>207</v>
      </c>
      <c r="BF9" t="s">
        <v>207</v>
      </c>
      <c r="BG9" t="s">
        <v>207</v>
      </c>
      <c r="BH9" t="s">
        <v>207</v>
      </c>
      <c r="BI9" t="s">
        <v>207</v>
      </c>
      <c r="BJ9" t="s">
        <v>207</v>
      </c>
      <c r="BK9" t="s">
        <v>207</v>
      </c>
      <c r="BL9" t="s">
        <v>207</v>
      </c>
      <c r="BM9" t="s">
        <v>207</v>
      </c>
      <c r="BN9" t="s">
        <v>207</v>
      </c>
      <c r="BO9" s="18" t="str">
        <f>IF(OR(BO$2=0, BO$2=""), "N/A", IF(ISNUMBER(SEARCH(UPPER(BO$2), UPPER(ProgramsTable[[#This Row],[Type of Service]]))), "Yes", "No"))</f>
        <v>N/A</v>
      </c>
      <c r="BP9" s="18" t="str">
        <f>IF(BP$2=0, "N/A", IF(ISNUMBER(SEARCH(TRIM(BP$2), ProgramsTable[[#This Row],[Geographic Coverage]])), "Yes", "No"))</f>
        <v>N/A</v>
      </c>
      <c r="BQ9" s="18" t="str">
        <f>IF(BQ$2=0, "N/A", IF(ISNUMBER(SEARCH(TRIM(BQ$2), ProgramsTable[[#This Row],[Geographic Coverage]])), "Yes", "No"))</f>
        <v>N/A</v>
      </c>
      <c r="BR9" s="18" t="str">
        <f>IF(AND(BP$2=0, BQ$2=0), "*Required - Please Make a Selection*", IF(OR(ISNUMBER(SEARCH(TRIM(BP$2), ProgramsTable[[#This Row],[Geographic Coverage]])), ISNUMBER(SEARCH(TRIM(BQ$2), ProgramsTable[[#This Row],[Geographic Coverage]]))), "Yes", "No"))</f>
        <v>*Required - Please Make a Selection*</v>
      </c>
      <c r="BS9" s="18" t="str">
        <f>IF(OR(BS$2="",BS$2=0), "N/A", IF(AND(ProgramsTable[[#This Row],[Age Min]]= "None", ProgramsTable[[#This Row],[Age Max]]= "None"), "Yes", IF(AND(BS$2&gt;=ProgramsTable[[#This Row],[Age Min]], BS$2&lt;=ProgramsTable[[#This Row],[Age Max]]), "Yes", "No")))</f>
        <v>N/A</v>
      </c>
      <c r="BT9" s="18" t="str" cm="1">
        <f t="array" ref="BT9">IF(COUNTIF(AM$2:BJ$2,"Yes")=0,"N/A",IF(SUMPRODUCT(--(AM$2:BJ$2="Yes"),--(ProgramsTable[[#This Row],[Developmental Disability]:[Caregivers, Family Members, Advocates, or Practitioners of an Individual with Disabilities or Medical Conditions]]="Yes"))&gt;0,"Yes","No"))</f>
        <v>N/A</v>
      </c>
      <c r="BU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 s="18" t="str">
        <f>IF(BV$2=0, "N/A", IF(ISNUMBER(SEARCH(UPPER(BV$2), UPPER(ProgramsTable[[#This Row],[Type of Service]]))), "Yes", "No"))</f>
        <v>N/A</v>
      </c>
      <c r="BW9" s="18" t="str">
        <f>IF(BW$2=0, "N/A", IF(ISNUMBER(SEARCH(TRIM(BW$2), ProgramsTable[[#This Row],[Geographic Coverage]])), "Yes", "No"))</f>
        <v>N/A</v>
      </c>
      <c r="BX9" s="18" t="str">
        <f>IF(BX$2=0, "N/A", IF(ISNUMBER(SEARCH(TRIM(BX$2), ProgramsTable[[#This Row],[Geographic Coverage]])), "Yes", "No"))</f>
        <v>N/A</v>
      </c>
      <c r="BY9" s="18" t="str">
        <f>IF(AND(BW$2=0, BX$2=0), "*Required - Please Make a Selection*", IF(OR(ISNUMBER(SEARCH(TRIM(BW$2), ProgramsTable[[#This Row],[Geographic Coverage]])), ISNUMBER(SEARCH(TRIM(BX$2), ProgramsTable[[#This Row],[Geographic Coverage]]))), "Yes", "No"))</f>
        <v>*Required - Please Make a Selection*</v>
      </c>
      <c r="BZ9" s="18" t="str">
        <f>IF(I$2=0, "N/A", IF(I$2="Yes", IF(ProgramsTable[[#This Row],[Program Includes Services for Caregivers]]="Yes", IF(ProgramsTable[[#This Row],[Program May Require Caregiver to be Unpaid]]="No", "Yes", "No"), "No"), "N/A"))</f>
        <v>N/A</v>
      </c>
      <c r="CA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 s="18" t="str">
        <f>IF(CB$2=0, "N/A", IF(ISNUMBER(SEARCH(TRIM(UPPER(CB$2)), TRIM(UPPER(ProgramsTable[[#This Row],[Type of Service]])))), "Yes", "No"))</f>
        <v>N/A</v>
      </c>
      <c r="CC9" s="18" t="str">
        <f>IF(CC$2=0, "N/A", IF(ISNUMBER(SEARCH(TRIM(CC$2), ProgramsTable[[#This Row],[Geographic Coverage]])), "Yes", "No"))</f>
        <v>No</v>
      </c>
      <c r="CD9" s="18" t="str">
        <f>IF(CD$2=0, "N/A", IF(ISNUMBER(SEARCH(TRIM(CD$2), ProgramsTable[[#This Row],[Geographic Coverage]])), "Yes", "No"))</f>
        <v>N/A</v>
      </c>
      <c r="CE9" s="18" t="str">
        <f>IF(AND(CC$2=0, CD$2=0), "*Required - Please Make a Selection*", IF(OR(ISNUMBER(SEARCH(TRIM(CC$2), ProgramsTable[[#This Row],[Geographic Coverage]])), ISNUMBER(SEARCH(TRIM(CD$2), ProgramsTable[[#This Row],[Geographic Coverage]]))), "Yes", "No"))</f>
        <v>No</v>
      </c>
      <c r="CF9" s="18" t="str" cm="1">
        <f t="array" ref="CF9">IF(COUNTIF(BK$2:BN$2, "Yes")=0, "N/A", IF(SUMPRODUCT((BK$2:BN$2="Yes")*(ProgramsTable[[#This Row],[Veteran?]:[Disabled Veteran?]]="Yes"))&gt;0, "Yes", "No"))</f>
        <v>No</v>
      </c>
      <c r="CG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
      <c r="CI9"/>
      <c r="CJ9"/>
      <c r="CK9"/>
      <c r="CL9"/>
      <c r="CM9"/>
      <c r="CN9"/>
      <c r="CO9"/>
      <c r="CP9"/>
      <c r="CQ9"/>
      <c r="CR9"/>
      <c r="CS9"/>
      <c r="CU9"/>
      <c r="CV9"/>
    </row>
    <row r="10" spans="1:100" hidden="1" x14ac:dyDescent="0.25">
      <c r="A10" s="10">
        <v>81</v>
      </c>
      <c r="B10" t="s">
        <v>527</v>
      </c>
      <c r="C10" t="s">
        <v>486</v>
      </c>
      <c r="D10" t="s">
        <v>535</v>
      </c>
      <c r="E10" t="s">
        <v>529</v>
      </c>
      <c r="F10" t="s">
        <v>536</v>
      </c>
      <c r="G10" t="s">
        <v>112</v>
      </c>
      <c r="H10" t="s">
        <v>215</v>
      </c>
      <c r="I10" t="s">
        <v>215</v>
      </c>
      <c r="J10" t="s">
        <v>531</v>
      </c>
      <c r="K10" t="s">
        <v>532</v>
      </c>
      <c r="L10" t="s">
        <v>306</v>
      </c>
      <c r="M10">
        <v>18</v>
      </c>
      <c r="N10">
        <v>120</v>
      </c>
      <c r="P10" t="s">
        <v>533</v>
      </c>
      <c r="Q10" t="s">
        <v>208</v>
      </c>
      <c r="R10" t="s">
        <v>534</v>
      </c>
      <c r="S10" t="s">
        <v>533</v>
      </c>
      <c r="T10" t="s">
        <v>35</v>
      </c>
      <c r="U10" t="s">
        <v>215</v>
      </c>
      <c r="V10" t="s">
        <v>207</v>
      </c>
      <c r="W10" t="s">
        <v>207</v>
      </c>
      <c r="X10" t="s">
        <v>207</v>
      </c>
      <c r="Y10" t="s">
        <v>207</v>
      </c>
      <c r="Z10" t="s">
        <v>207</v>
      </c>
      <c r="AA10" t="s">
        <v>207</v>
      </c>
      <c r="AB10" t="s">
        <v>207</v>
      </c>
      <c r="AC10" t="s">
        <v>207</v>
      </c>
      <c r="AD10" t="s">
        <v>207</v>
      </c>
      <c r="AE10" t="s">
        <v>215</v>
      </c>
      <c r="AF10" t="s">
        <v>207</v>
      </c>
      <c r="AG10" t="s">
        <v>207</v>
      </c>
      <c r="AH10" t="s">
        <v>207</v>
      </c>
      <c r="AI10" t="s">
        <v>207</v>
      </c>
      <c r="AJ10" t="s">
        <v>207</v>
      </c>
      <c r="AK10" t="s">
        <v>207</v>
      </c>
      <c r="AL10" t="s">
        <v>207</v>
      </c>
      <c r="AM10" t="s">
        <v>207</v>
      </c>
      <c r="AN10" t="s">
        <v>207</v>
      </c>
      <c r="AO10" t="s">
        <v>207</v>
      </c>
      <c r="AP10" t="s">
        <v>207</v>
      </c>
      <c r="AQ10" t="s">
        <v>207</v>
      </c>
      <c r="AR10" t="s">
        <v>215</v>
      </c>
      <c r="AS10" t="s">
        <v>207</v>
      </c>
      <c r="AT10" t="s">
        <v>207</v>
      </c>
      <c r="AU10" t="s">
        <v>207</v>
      </c>
      <c r="AV10" t="s">
        <v>207</v>
      </c>
      <c r="AW10" t="s">
        <v>207</v>
      </c>
      <c r="AX10" t="s">
        <v>207</v>
      </c>
      <c r="AY10" t="s">
        <v>207</v>
      </c>
      <c r="AZ10" t="s">
        <v>207</v>
      </c>
      <c r="BA10" t="s">
        <v>207</v>
      </c>
      <c r="BB10" t="s">
        <v>207</v>
      </c>
      <c r="BC10" t="s">
        <v>207</v>
      </c>
      <c r="BD10" t="s">
        <v>207</v>
      </c>
      <c r="BE10" t="s">
        <v>207</v>
      </c>
      <c r="BF10" t="s">
        <v>207</v>
      </c>
      <c r="BG10" t="s">
        <v>207</v>
      </c>
      <c r="BH10" t="s">
        <v>207</v>
      </c>
      <c r="BI10" t="s">
        <v>207</v>
      </c>
      <c r="BJ10" t="s">
        <v>207</v>
      </c>
      <c r="BK10" t="s">
        <v>207</v>
      </c>
      <c r="BL10" t="s">
        <v>207</v>
      </c>
      <c r="BM10" t="s">
        <v>207</v>
      </c>
      <c r="BN10" t="s">
        <v>207</v>
      </c>
      <c r="BO10" s="18" t="str">
        <f>IF(OR(BO$2=0, BO$2=""), "N/A", IF(ISNUMBER(SEARCH(UPPER(BO$2), UPPER(ProgramsTable[[#This Row],[Type of Service]]))), "Yes", "No"))</f>
        <v>N/A</v>
      </c>
      <c r="BP10" s="18" t="str">
        <f>IF(BP$2=0, "N/A", IF(ISNUMBER(SEARCH(TRIM(BP$2), ProgramsTable[[#This Row],[Geographic Coverage]])), "Yes", "No"))</f>
        <v>N/A</v>
      </c>
      <c r="BQ10" s="18" t="str">
        <f>IF(BQ$2=0, "N/A", IF(ISNUMBER(SEARCH(TRIM(BQ$2), ProgramsTable[[#This Row],[Geographic Coverage]])), "Yes", "No"))</f>
        <v>N/A</v>
      </c>
      <c r="BR10" s="18" t="str">
        <f>IF(AND(BP$2=0, BQ$2=0), "*Required - Please Make a Selection*", IF(OR(ISNUMBER(SEARCH(TRIM(BP$2), ProgramsTable[[#This Row],[Geographic Coverage]])), ISNUMBER(SEARCH(TRIM(BQ$2), ProgramsTable[[#This Row],[Geographic Coverage]]))), "Yes", "No"))</f>
        <v>*Required - Please Make a Selection*</v>
      </c>
      <c r="BS10" s="18" t="str">
        <f>IF(OR(BS$2="",BS$2=0), "N/A", IF(AND(ProgramsTable[[#This Row],[Age Min]]= "None", ProgramsTable[[#This Row],[Age Max]]= "None"), "Yes", IF(AND(BS$2&gt;=ProgramsTable[[#This Row],[Age Min]], BS$2&lt;=ProgramsTable[[#This Row],[Age Max]]), "Yes", "No")))</f>
        <v>N/A</v>
      </c>
      <c r="BT10" s="18" t="str" cm="1">
        <f t="array" ref="BT10">IF(COUNTIF(AM$2:BJ$2,"Yes")=0,"N/A",IF(SUMPRODUCT(--(AM$2:BJ$2="Yes"),--(ProgramsTable[[#This Row],[Developmental Disability]:[Caregivers, Family Members, Advocates, or Practitioners of an Individual with Disabilities or Medical Conditions]]="Yes"))&gt;0,"Yes","No"))</f>
        <v>N/A</v>
      </c>
      <c r="BU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 s="18" t="str">
        <f>IF(BV$2=0, "N/A", IF(ISNUMBER(SEARCH(UPPER(BV$2), UPPER(ProgramsTable[[#This Row],[Type of Service]]))), "Yes", "No"))</f>
        <v>N/A</v>
      </c>
      <c r="BW10" s="18" t="str">
        <f>IF(BW$2=0, "N/A", IF(ISNUMBER(SEARCH(TRIM(BW$2), ProgramsTable[[#This Row],[Geographic Coverage]])), "Yes", "No"))</f>
        <v>N/A</v>
      </c>
      <c r="BX10" s="18" t="str">
        <f>IF(BX$2=0, "N/A", IF(ISNUMBER(SEARCH(TRIM(BX$2), ProgramsTable[[#This Row],[Geographic Coverage]])), "Yes", "No"))</f>
        <v>N/A</v>
      </c>
      <c r="BY10" s="18" t="str">
        <f>IF(AND(BW$2=0, BX$2=0), "*Required - Please Make a Selection*", IF(OR(ISNUMBER(SEARCH(TRIM(BW$2), ProgramsTable[[#This Row],[Geographic Coverage]])), ISNUMBER(SEARCH(TRIM(BX$2), ProgramsTable[[#This Row],[Geographic Coverage]]))), "Yes", "No"))</f>
        <v>*Required - Please Make a Selection*</v>
      </c>
      <c r="BZ10" s="18" t="str">
        <f>IF(I$2=0, "N/A", IF(I$2="Yes", IF(ProgramsTable[[#This Row],[Program Includes Services for Caregivers]]="Yes", IF(ProgramsTable[[#This Row],[Program May Require Caregiver to be Unpaid]]="No", "Yes", "No"), "No"), "N/A"))</f>
        <v>N/A</v>
      </c>
      <c r="CA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 s="18" t="str">
        <f>IF(CB$2=0, "N/A", IF(ISNUMBER(SEARCH(TRIM(UPPER(CB$2)), TRIM(UPPER(ProgramsTable[[#This Row],[Type of Service]])))), "Yes", "No"))</f>
        <v>N/A</v>
      </c>
      <c r="CC10" s="18" t="str">
        <f>IF(CC$2=0, "N/A", IF(ISNUMBER(SEARCH(TRIM(CC$2), ProgramsTable[[#This Row],[Geographic Coverage]])), "Yes", "No"))</f>
        <v>No</v>
      </c>
      <c r="CD10" s="18" t="str">
        <f>IF(CD$2=0, "N/A", IF(ISNUMBER(SEARCH(TRIM(CD$2), ProgramsTable[[#This Row],[Geographic Coverage]])), "Yes", "No"))</f>
        <v>N/A</v>
      </c>
      <c r="CE10" s="18" t="str">
        <f>IF(AND(CC$2=0, CD$2=0), "*Required - Please Make a Selection*", IF(OR(ISNUMBER(SEARCH(TRIM(CC$2), ProgramsTable[[#This Row],[Geographic Coverage]])), ISNUMBER(SEARCH(TRIM(CD$2), ProgramsTable[[#This Row],[Geographic Coverage]]))), "Yes", "No"))</f>
        <v>No</v>
      </c>
      <c r="CF10" s="18" t="str" cm="1">
        <f t="array" ref="CF10">IF(COUNTIF(BK$2:BN$2, "Yes")=0, "N/A", IF(SUMPRODUCT((BK$2:BN$2="Yes")*(ProgramsTable[[#This Row],[Veteran?]:[Disabled Veteran?]]="Yes"))&gt;0, "Yes", "No"))</f>
        <v>No</v>
      </c>
      <c r="CG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
      <c r="CI10"/>
      <c r="CJ10"/>
      <c r="CK10"/>
      <c r="CL10"/>
      <c r="CM10"/>
      <c r="CN10"/>
      <c r="CO10"/>
      <c r="CP10"/>
      <c r="CQ10"/>
      <c r="CR10"/>
      <c r="CS10"/>
      <c r="CU10"/>
      <c r="CV10"/>
    </row>
    <row r="11" spans="1:100" hidden="1" x14ac:dyDescent="0.25">
      <c r="A11" s="10">
        <v>99</v>
      </c>
      <c r="B11" t="s">
        <v>527</v>
      </c>
      <c r="C11" t="s">
        <v>486</v>
      </c>
      <c r="D11" t="s">
        <v>578</v>
      </c>
      <c r="E11" t="s">
        <v>546</v>
      </c>
      <c r="F11" t="s">
        <v>579</v>
      </c>
      <c r="G11" t="s">
        <v>112</v>
      </c>
      <c r="H11" t="s">
        <v>215</v>
      </c>
      <c r="I11" t="s">
        <v>215</v>
      </c>
      <c r="J11" t="s">
        <v>547</v>
      </c>
      <c r="K11" t="s">
        <v>580</v>
      </c>
      <c r="L11" t="s">
        <v>208</v>
      </c>
      <c r="M11" t="s">
        <v>208</v>
      </c>
      <c r="N11" t="s">
        <v>208</v>
      </c>
      <c r="P11" t="s">
        <v>581</v>
      </c>
      <c r="Q11" t="s">
        <v>208</v>
      </c>
      <c r="R11" t="s">
        <v>581</v>
      </c>
      <c r="S11" t="s">
        <v>208</v>
      </c>
      <c r="T11" t="s">
        <v>35</v>
      </c>
      <c r="U11" t="s">
        <v>215</v>
      </c>
      <c r="V11" t="s">
        <v>207</v>
      </c>
      <c r="W11" t="s">
        <v>207</v>
      </c>
      <c r="X11" t="s">
        <v>207</v>
      </c>
      <c r="Y11" t="s">
        <v>207</v>
      </c>
      <c r="Z11" t="s">
        <v>207</v>
      </c>
      <c r="AA11" t="s">
        <v>215</v>
      </c>
      <c r="AB11" t="s">
        <v>207</v>
      </c>
      <c r="AC11" t="s">
        <v>207</v>
      </c>
      <c r="AD11" t="s">
        <v>207</v>
      </c>
      <c r="AE11" t="s">
        <v>207</v>
      </c>
      <c r="AF11" t="s">
        <v>207</v>
      </c>
      <c r="AG11" t="s">
        <v>207</v>
      </c>
      <c r="AH11" t="s">
        <v>207</v>
      </c>
      <c r="AI11" t="s">
        <v>207</v>
      </c>
      <c r="AJ11" t="s">
        <v>207</v>
      </c>
      <c r="AK11" t="s">
        <v>207</v>
      </c>
      <c r="AL11" t="s">
        <v>207</v>
      </c>
      <c r="AM11" t="s">
        <v>207</v>
      </c>
      <c r="AN11" t="s">
        <v>207</v>
      </c>
      <c r="AO11" t="s">
        <v>207</v>
      </c>
      <c r="AP11" t="s">
        <v>207</v>
      </c>
      <c r="AQ11" t="s">
        <v>207</v>
      </c>
      <c r="AR11" t="s">
        <v>215</v>
      </c>
      <c r="AS11" t="s">
        <v>207</v>
      </c>
      <c r="AT11" t="s">
        <v>207</v>
      </c>
      <c r="AU11" t="s">
        <v>207</v>
      </c>
      <c r="AV11" t="s">
        <v>207</v>
      </c>
      <c r="AW11" t="s">
        <v>207</v>
      </c>
      <c r="AX11" t="s">
        <v>207</v>
      </c>
      <c r="AY11" t="s">
        <v>207</v>
      </c>
      <c r="AZ11" t="s">
        <v>207</v>
      </c>
      <c r="BA11" t="s">
        <v>207</v>
      </c>
      <c r="BB11" t="s">
        <v>207</v>
      </c>
      <c r="BC11" t="s">
        <v>207</v>
      </c>
      <c r="BD11" t="s">
        <v>207</v>
      </c>
      <c r="BE11" t="s">
        <v>207</v>
      </c>
      <c r="BF11" t="s">
        <v>207</v>
      </c>
      <c r="BG11" t="s">
        <v>207</v>
      </c>
      <c r="BH11" t="s">
        <v>207</v>
      </c>
      <c r="BI11" t="s">
        <v>207</v>
      </c>
      <c r="BJ11" t="s">
        <v>215</v>
      </c>
      <c r="BK11" t="s">
        <v>207</v>
      </c>
      <c r="BL11" t="s">
        <v>207</v>
      </c>
      <c r="BM11" t="s">
        <v>207</v>
      </c>
      <c r="BN11" t="s">
        <v>207</v>
      </c>
      <c r="BO11" s="18" t="str">
        <f>IF(OR(BO$2=0, BO$2=""), "N/A", IF(ISNUMBER(SEARCH(UPPER(BO$2), UPPER(ProgramsTable[[#This Row],[Type of Service]]))), "Yes", "No"))</f>
        <v>N/A</v>
      </c>
      <c r="BP11" s="18" t="str">
        <f>IF(BP$2=0, "N/A", IF(ISNUMBER(SEARCH(TRIM(BP$2), ProgramsTable[[#This Row],[Geographic Coverage]])), "Yes", "No"))</f>
        <v>N/A</v>
      </c>
      <c r="BQ11" s="18" t="str">
        <f>IF(BQ$2=0, "N/A", IF(ISNUMBER(SEARCH(TRIM(BQ$2), ProgramsTable[[#This Row],[Geographic Coverage]])), "Yes", "No"))</f>
        <v>N/A</v>
      </c>
      <c r="BR11" s="18" t="str">
        <f>IF(AND(BP$2=0, BQ$2=0), "*Required - Please Make a Selection*", IF(OR(ISNUMBER(SEARCH(TRIM(BP$2), ProgramsTable[[#This Row],[Geographic Coverage]])), ISNUMBER(SEARCH(TRIM(BQ$2), ProgramsTable[[#This Row],[Geographic Coverage]]))), "Yes", "No"))</f>
        <v>*Required - Please Make a Selection*</v>
      </c>
      <c r="BS11" s="18" t="str">
        <f>IF(OR(BS$2="",BS$2=0), "N/A", IF(AND(ProgramsTable[[#This Row],[Age Min]]= "None", ProgramsTable[[#This Row],[Age Max]]= "None"), "Yes", IF(AND(BS$2&gt;=ProgramsTable[[#This Row],[Age Min]], BS$2&lt;=ProgramsTable[[#This Row],[Age Max]]), "Yes", "No")))</f>
        <v>N/A</v>
      </c>
      <c r="BT11" s="18" t="str" cm="1">
        <f t="array" ref="BT11">IF(COUNTIF(AM$2:BJ$2,"Yes")=0,"N/A",IF(SUMPRODUCT(--(AM$2:BJ$2="Yes"),--(ProgramsTable[[#This Row],[Developmental Disability]:[Caregivers, Family Members, Advocates, or Practitioners of an Individual with Disabilities or Medical Conditions]]="Yes"))&gt;0,"Yes","No"))</f>
        <v>N/A</v>
      </c>
      <c r="BU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 s="18" t="str">
        <f>IF(BV$2=0, "N/A", IF(ISNUMBER(SEARCH(UPPER(BV$2), UPPER(ProgramsTable[[#This Row],[Type of Service]]))), "Yes", "No"))</f>
        <v>N/A</v>
      </c>
      <c r="BW11" s="18" t="str">
        <f>IF(BW$2=0, "N/A", IF(ISNUMBER(SEARCH(TRIM(BW$2), ProgramsTable[[#This Row],[Geographic Coverage]])), "Yes", "No"))</f>
        <v>N/A</v>
      </c>
      <c r="BX11" s="18" t="str">
        <f>IF(BX$2=0, "N/A", IF(ISNUMBER(SEARCH(TRIM(BX$2), ProgramsTable[[#This Row],[Geographic Coverage]])), "Yes", "No"))</f>
        <v>N/A</v>
      </c>
      <c r="BY11" s="18" t="str">
        <f>IF(AND(BW$2=0, BX$2=0), "*Required - Please Make a Selection*", IF(OR(ISNUMBER(SEARCH(TRIM(BW$2), ProgramsTable[[#This Row],[Geographic Coverage]])), ISNUMBER(SEARCH(TRIM(BX$2), ProgramsTable[[#This Row],[Geographic Coverage]]))), "Yes", "No"))</f>
        <v>*Required - Please Make a Selection*</v>
      </c>
      <c r="BZ11" s="18" t="str">
        <f>IF(I$2=0, "N/A", IF(I$2="Yes", IF(ProgramsTable[[#This Row],[Program Includes Services for Caregivers]]="Yes", IF(ProgramsTable[[#This Row],[Program May Require Caregiver to be Unpaid]]="No", "Yes", "No"), "No"), "N/A"))</f>
        <v>N/A</v>
      </c>
      <c r="CA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 s="18" t="str">
        <f>IF(CB$2=0, "N/A", IF(ISNUMBER(SEARCH(TRIM(UPPER(CB$2)), TRIM(UPPER(ProgramsTable[[#This Row],[Type of Service]])))), "Yes", "No"))</f>
        <v>N/A</v>
      </c>
      <c r="CC11" s="18" t="str">
        <f>IF(CC$2=0, "N/A", IF(ISNUMBER(SEARCH(TRIM(CC$2), ProgramsTable[[#This Row],[Geographic Coverage]])), "Yes", "No"))</f>
        <v>No</v>
      </c>
      <c r="CD11" s="18" t="str">
        <f>IF(CD$2=0, "N/A", IF(ISNUMBER(SEARCH(TRIM(CD$2), ProgramsTable[[#This Row],[Geographic Coverage]])), "Yes", "No"))</f>
        <v>N/A</v>
      </c>
      <c r="CE11" s="18" t="str">
        <f>IF(AND(CC$2=0, CD$2=0), "*Required - Please Make a Selection*", IF(OR(ISNUMBER(SEARCH(TRIM(CC$2), ProgramsTable[[#This Row],[Geographic Coverage]])), ISNUMBER(SEARCH(TRIM(CD$2), ProgramsTable[[#This Row],[Geographic Coverage]]))), "Yes", "No"))</f>
        <v>No</v>
      </c>
      <c r="CF11" s="18" t="str" cm="1">
        <f t="array" ref="CF11">IF(COUNTIF(BK$2:BN$2, "Yes")=0, "N/A", IF(SUMPRODUCT((BK$2:BN$2="Yes")*(ProgramsTable[[#This Row],[Veteran?]:[Disabled Veteran?]]="Yes"))&gt;0, "Yes", "No"))</f>
        <v>No</v>
      </c>
      <c r="CG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
      <c r="CI11"/>
      <c r="CJ11"/>
      <c r="CK11"/>
      <c r="CL11"/>
      <c r="CM11"/>
      <c r="CN11"/>
      <c r="CO11"/>
      <c r="CP11"/>
      <c r="CQ11"/>
      <c r="CR11"/>
      <c r="CS11"/>
      <c r="CU11"/>
      <c r="CV11"/>
    </row>
    <row r="12" spans="1:100" hidden="1" x14ac:dyDescent="0.25">
      <c r="A12" s="10">
        <v>100</v>
      </c>
      <c r="B12" t="s">
        <v>527</v>
      </c>
      <c r="C12" t="s">
        <v>486</v>
      </c>
      <c r="D12" t="s">
        <v>578</v>
      </c>
      <c r="E12" t="s">
        <v>546</v>
      </c>
      <c r="F12" t="s">
        <v>582</v>
      </c>
      <c r="G12" t="s">
        <v>112</v>
      </c>
      <c r="H12" t="s">
        <v>215</v>
      </c>
      <c r="I12" t="s">
        <v>215</v>
      </c>
      <c r="J12" t="s">
        <v>547</v>
      </c>
      <c r="K12" t="s">
        <v>583</v>
      </c>
      <c r="L12" t="s">
        <v>208</v>
      </c>
      <c r="M12" t="s">
        <v>208</v>
      </c>
      <c r="N12" t="s">
        <v>208</v>
      </c>
      <c r="P12" t="s">
        <v>581</v>
      </c>
      <c r="Q12" t="s">
        <v>208</v>
      </c>
      <c r="R12" t="s">
        <v>581</v>
      </c>
      <c r="S12" t="s">
        <v>208</v>
      </c>
      <c r="T12" t="s">
        <v>35</v>
      </c>
      <c r="U12" t="s">
        <v>215</v>
      </c>
      <c r="V12" t="s">
        <v>207</v>
      </c>
      <c r="W12" t="s">
        <v>207</v>
      </c>
      <c r="X12" t="s">
        <v>207</v>
      </c>
      <c r="Y12" t="s">
        <v>207</v>
      </c>
      <c r="Z12" t="s">
        <v>207</v>
      </c>
      <c r="AA12" t="s">
        <v>215</v>
      </c>
      <c r="AB12" t="s">
        <v>207</v>
      </c>
      <c r="AC12" t="s">
        <v>207</v>
      </c>
      <c r="AD12" t="s">
        <v>207</v>
      </c>
      <c r="AE12" t="s">
        <v>207</v>
      </c>
      <c r="AF12" t="s">
        <v>207</v>
      </c>
      <c r="AG12" t="s">
        <v>207</v>
      </c>
      <c r="AH12" t="s">
        <v>207</v>
      </c>
      <c r="AI12" t="s">
        <v>207</v>
      </c>
      <c r="AJ12" t="s">
        <v>207</v>
      </c>
      <c r="AK12" t="s">
        <v>207</v>
      </c>
      <c r="AL12" t="s">
        <v>207</v>
      </c>
      <c r="AM12" t="s">
        <v>207</v>
      </c>
      <c r="AN12" t="s">
        <v>207</v>
      </c>
      <c r="AO12" t="s">
        <v>207</v>
      </c>
      <c r="AP12" t="s">
        <v>207</v>
      </c>
      <c r="AQ12" t="s">
        <v>207</v>
      </c>
      <c r="AR12" t="s">
        <v>215</v>
      </c>
      <c r="AS12" t="s">
        <v>207</v>
      </c>
      <c r="AT12" t="s">
        <v>207</v>
      </c>
      <c r="AU12" t="s">
        <v>207</v>
      </c>
      <c r="AV12" t="s">
        <v>207</v>
      </c>
      <c r="AW12" t="s">
        <v>207</v>
      </c>
      <c r="AX12" t="s">
        <v>207</v>
      </c>
      <c r="AY12" t="s">
        <v>207</v>
      </c>
      <c r="AZ12" t="s">
        <v>207</v>
      </c>
      <c r="BA12" t="s">
        <v>207</v>
      </c>
      <c r="BB12" t="s">
        <v>207</v>
      </c>
      <c r="BC12" t="s">
        <v>207</v>
      </c>
      <c r="BD12" t="s">
        <v>207</v>
      </c>
      <c r="BE12" t="s">
        <v>207</v>
      </c>
      <c r="BF12" t="s">
        <v>207</v>
      </c>
      <c r="BG12" t="s">
        <v>207</v>
      </c>
      <c r="BH12" t="s">
        <v>207</v>
      </c>
      <c r="BI12" t="s">
        <v>207</v>
      </c>
      <c r="BJ12" t="s">
        <v>215</v>
      </c>
      <c r="BK12" t="s">
        <v>207</v>
      </c>
      <c r="BL12" t="s">
        <v>207</v>
      </c>
      <c r="BM12" t="s">
        <v>207</v>
      </c>
      <c r="BN12" t="s">
        <v>207</v>
      </c>
      <c r="BO12" s="18" t="str">
        <f>IF(OR(BO$2=0, BO$2=""), "N/A", IF(ISNUMBER(SEARCH(UPPER(BO$2), UPPER(ProgramsTable[[#This Row],[Type of Service]]))), "Yes", "No"))</f>
        <v>N/A</v>
      </c>
      <c r="BP12" s="18" t="str">
        <f>IF(BP$2=0, "N/A", IF(ISNUMBER(SEARCH(TRIM(BP$2), ProgramsTable[[#This Row],[Geographic Coverage]])), "Yes", "No"))</f>
        <v>N/A</v>
      </c>
      <c r="BQ12" s="18" t="str">
        <f>IF(BQ$2=0, "N/A", IF(ISNUMBER(SEARCH(TRIM(BQ$2), ProgramsTable[[#This Row],[Geographic Coverage]])), "Yes", "No"))</f>
        <v>N/A</v>
      </c>
      <c r="BR12" s="18" t="str">
        <f>IF(AND(BP$2=0, BQ$2=0), "*Required - Please Make a Selection*", IF(OR(ISNUMBER(SEARCH(TRIM(BP$2), ProgramsTable[[#This Row],[Geographic Coverage]])), ISNUMBER(SEARCH(TRIM(BQ$2), ProgramsTable[[#This Row],[Geographic Coverage]]))), "Yes", "No"))</f>
        <v>*Required - Please Make a Selection*</v>
      </c>
      <c r="BS12" s="18" t="str">
        <f>IF(OR(BS$2="",BS$2=0), "N/A", IF(AND(ProgramsTable[[#This Row],[Age Min]]= "None", ProgramsTable[[#This Row],[Age Max]]= "None"), "Yes", IF(AND(BS$2&gt;=ProgramsTable[[#This Row],[Age Min]], BS$2&lt;=ProgramsTable[[#This Row],[Age Max]]), "Yes", "No")))</f>
        <v>N/A</v>
      </c>
      <c r="BT12" s="18" t="str" cm="1">
        <f t="array" ref="BT12">IF(COUNTIF(AM$2:BJ$2,"Yes")=0,"N/A",IF(SUMPRODUCT(--(AM$2:BJ$2="Yes"),--(ProgramsTable[[#This Row],[Developmental Disability]:[Caregivers, Family Members, Advocates, or Practitioners of an Individual with Disabilities or Medical Conditions]]="Yes"))&gt;0,"Yes","No"))</f>
        <v>N/A</v>
      </c>
      <c r="BU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 s="18" t="str">
        <f>IF(BV$2=0, "N/A", IF(ISNUMBER(SEARCH(UPPER(BV$2), UPPER(ProgramsTable[[#This Row],[Type of Service]]))), "Yes", "No"))</f>
        <v>N/A</v>
      </c>
      <c r="BW12" s="18" t="str">
        <f>IF(BW$2=0, "N/A", IF(ISNUMBER(SEARCH(TRIM(BW$2), ProgramsTable[[#This Row],[Geographic Coverage]])), "Yes", "No"))</f>
        <v>N/A</v>
      </c>
      <c r="BX12" s="18" t="str">
        <f>IF(BX$2=0, "N/A", IF(ISNUMBER(SEARCH(TRIM(BX$2), ProgramsTable[[#This Row],[Geographic Coverage]])), "Yes", "No"))</f>
        <v>N/A</v>
      </c>
      <c r="BY12" s="18" t="str">
        <f>IF(AND(BW$2=0, BX$2=0), "*Required - Please Make a Selection*", IF(OR(ISNUMBER(SEARCH(TRIM(BW$2), ProgramsTable[[#This Row],[Geographic Coverage]])), ISNUMBER(SEARCH(TRIM(BX$2), ProgramsTable[[#This Row],[Geographic Coverage]]))), "Yes", "No"))</f>
        <v>*Required - Please Make a Selection*</v>
      </c>
      <c r="BZ12" s="18" t="str">
        <f>IF(I$2=0, "N/A", IF(I$2="Yes", IF(ProgramsTable[[#This Row],[Program Includes Services for Caregivers]]="Yes", IF(ProgramsTable[[#This Row],[Program May Require Caregiver to be Unpaid]]="No", "Yes", "No"), "No"), "N/A"))</f>
        <v>N/A</v>
      </c>
      <c r="CA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 s="18" t="str">
        <f>IF(CB$2=0, "N/A", IF(ISNUMBER(SEARCH(TRIM(UPPER(CB$2)), TRIM(UPPER(ProgramsTable[[#This Row],[Type of Service]])))), "Yes", "No"))</f>
        <v>N/A</v>
      </c>
      <c r="CC12" s="18" t="str">
        <f>IF(CC$2=0, "N/A", IF(ISNUMBER(SEARCH(TRIM(CC$2), ProgramsTable[[#This Row],[Geographic Coverage]])), "Yes", "No"))</f>
        <v>No</v>
      </c>
      <c r="CD12" s="18" t="str">
        <f>IF(CD$2=0, "N/A", IF(ISNUMBER(SEARCH(TRIM(CD$2), ProgramsTable[[#This Row],[Geographic Coverage]])), "Yes", "No"))</f>
        <v>N/A</v>
      </c>
      <c r="CE12" s="18" t="str">
        <f>IF(AND(CC$2=0, CD$2=0), "*Required - Please Make a Selection*", IF(OR(ISNUMBER(SEARCH(TRIM(CC$2), ProgramsTable[[#This Row],[Geographic Coverage]])), ISNUMBER(SEARCH(TRIM(CD$2), ProgramsTable[[#This Row],[Geographic Coverage]]))), "Yes", "No"))</f>
        <v>No</v>
      </c>
      <c r="CF12" s="18" t="str" cm="1">
        <f t="array" ref="CF12">IF(COUNTIF(BK$2:BN$2, "Yes")=0, "N/A", IF(SUMPRODUCT((BK$2:BN$2="Yes")*(ProgramsTable[[#This Row],[Veteran?]:[Disabled Veteran?]]="Yes"))&gt;0, "Yes", "No"))</f>
        <v>No</v>
      </c>
      <c r="CG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
      <c r="CI12"/>
      <c r="CJ12"/>
      <c r="CK12"/>
      <c r="CL12"/>
      <c r="CM12"/>
      <c r="CN12"/>
      <c r="CO12"/>
      <c r="CP12"/>
      <c r="CQ12"/>
      <c r="CR12"/>
      <c r="CS12"/>
      <c r="CU12"/>
      <c r="CV12"/>
    </row>
    <row r="13" spans="1:100" hidden="1" x14ac:dyDescent="0.25">
      <c r="A13" s="10">
        <v>101</v>
      </c>
      <c r="B13" t="s">
        <v>527</v>
      </c>
      <c r="C13" t="s">
        <v>486</v>
      </c>
      <c r="D13" t="s">
        <v>578</v>
      </c>
      <c r="E13" t="s">
        <v>546</v>
      </c>
      <c r="F13" t="s">
        <v>584</v>
      </c>
      <c r="G13" t="s">
        <v>585</v>
      </c>
      <c r="H13" t="s">
        <v>215</v>
      </c>
      <c r="I13" t="s">
        <v>215</v>
      </c>
      <c r="J13" t="s">
        <v>208</v>
      </c>
      <c r="K13" t="s">
        <v>586</v>
      </c>
      <c r="L13" t="s">
        <v>208</v>
      </c>
      <c r="M13" t="s">
        <v>208</v>
      </c>
      <c r="N13" t="s">
        <v>208</v>
      </c>
      <c r="P13" t="s">
        <v>581</v>
      </c>
      <c r="Q13" t="s">
        <v>208</v>
      </c>
      <c r="R13" t="s">
        <v>581</v>
      </c>
      <c r="S13" t="s">
        <v>208</v>
      </c>
      <c r="T13" t="s">
        <v>35</v>
      </c>
      <c r="U13" t="s">
        <v>207</v>
      </c>
      <c r="V13" t="s">
        <v>207</v>
      </c>
      <c r="W13" t="s">
        <v>207</v>
      </c>
      <c r="X13" t="s">
        <v>207</v>
      </c>
      <c r="Y13" t="s">
        <v>207</v>
      </c>
      <c r="Z13" t="s">
        <v>207</v>
      </c>
      <c r="AA13" t="s">
        <v>207</v>
      </c>
      <c r="AB13" t="s">
        <v>207</v>
      </c>
      <c r="AC13" t="s">
        <v>207</v>
      </c>
      <c r="AD13" t="s">
        <v>207</v>
      </c>
      <c r="AE13" t="s">
        <v>207</v>
      </c>
      <c r="AF13" t="s">
        <v>207</v>
      </c>
      <c r="AG13" t="s">
        <v>207</v>
      </c>
      <c r="AH13" t="s">
        <v>207</v>
      </c>
      <c r="AI13" t="s">
        <v>207</v>
      </c>
      <c r="AJ13" t="s">
        <v>207</v>
      </c>
      <c r="AK13" t="s">
        <v>207</v>
      </c>
      <c r="AL13" t="s">
        <v>207</v>
      </c>
      <c r="AM13" t="s">
        <v>207</v>
      </c>
      <c r="AN13" t="s">
        <v>207</v>
      </c>
      <c r="AO13" t="s">
        <v>207</v>
      </c>
      <c r="AP13" t="s">
        <v>207</v>
      </c>
      <c r="AQ13" t="s">
        <v>207</v>
      </c>
      <c r="AR13" t="s">
        <v>215</v>
      </c>
      <c r="AS13" t="s">
        <v>207</v>
      </c>
      <c r="AT13" t="s">
        <v>207</v>
      </c>
      <c r="AU13" t="s">
        <v>207</v>
      </c>
      <c r="AV13" t="s">
        <v>207</v>
      </c>
      <c r="AW13" t="s">
        <v>207</v>
      </c>
      <c r="AX13" t="s">
        <v>207</v>
      </c>
      <c r="AY13" t="s">
        <v>207</v>
      </c>
      <c r="AZ13" t="s">
        <v>207</v>
      </c>
      <c r="BA13" t="s">
        <v>207</v>
      </c>
      <c r="BB13" t="s">
        <v>207</v>
      </c>
      <c r="BC13" t="s">
        <v>207</v>
      </c>
      <c r="BD13" t="s">
        <v>207</v>
      </c>
      <c r="BE13" t="s">
        <v>207</v>
      </c>
      <c r="BF13" t="s">
        <v>207</v>
      </c>
      <c r="BG13" t="s">
        <v>207</v>
      </c>
      <c r="BH13" t="s">
        <v>207</v>
      </c>
      <c r="BI13" t="s">
        <v>207</v>
      </c>
      <c r="BJ13" t="s">
        <v>215</v>
      </c>
      <c r="BK13" t="s">
        <v>207</v>
      </c>
      <c r="BL13" t="s">
        <v>207</v>
      </c>
      <c r="BM13" t="s">
        <v>207</v>
      </c>
      <c r="BN13" t="s">
        <v>207</v>
      </c>
      <c r="BO13" s="18" t="str">
        <f>IF(OR(BO$2=0, BO$2=""), "N/A", IF(ISNUMBER(SEARCH(UPPER(BO$2), UPPER(ProgramsTable[[#This Row],[Type of Service]]))), "Yes", "No"))</f>
        <v>N/A</v>
      </c>
      <c r="BP13" s="18" t="str">
        <f>IF(BP$2=0, "N/A", IF(ISNUMBER(SEARCH(TRIM(BP$2), ProgramsTable[[#This Row],[Geographic Coverage]])), "Yes", "No"))</f>
        <v>N/A</v>
      </c>
      <c r="BQ13" s="18" t="str">
        <f>IF(BQ$2=0, "N/A", IF(ISNUMBER(SEARCH(TRIM(BQ$2), ProgramsTable[[#This Row],[Geographic Coverage]])), "Yes", "No"))</f>
        <v>N/A</v>
      </c>
      <c r="BR13" s="18" t="str">
        <f>IF(AND(BP$2=0, BQ$2=0), "*Required - Please Make a Selection*", IF(OR(ISNUMBER(SEARCH(TRIM(BP$2), ProgramsTable[[#This Row],[Geographic Coverage]])), ISNUMBER(SEARCH(TRIM(BQ$2), ProgramsTable[[#This Row],[Geographic Coverage]]))), "Yes", "No"))</f>
        <v>*Required - Please Make a Selection*</v>
      </c>
      <c r="BS13" s="18" t="str">
        <f>IF(OR(BS$2="",BS$2=0), "N/A", IF(AND(ProgramsTable[[#This Row],[Age Min]]= "None", ProgramsTable[[#This Row],[Age Max]]= "None"), "Yes", IF(AND(BS$2&gt;=ProgramsTable[[#This Row],[Age Min]], BS$2&lt;=ProgramsTable[[#This Row],[Age Max]]), "Yes", "No")))</f>
        <v>N/A</v>
      </c>
      <c r="BT13" s="18" t="str" cm="1">
        <f t="array" ref="BT13">IF(COUNTIF(AM$2:BJ$2,"Yes")=0,"N/A",IF(SUMPRODUCT(--(AM$2:BJ$2="Yes"),--(ProgramsTable[[#This Row],[Developmental Disability]:[Caregivers, Family Members, Advocates, or Practitioners of an Individual with Disabilities or Medical Conditions]]="Yes"))&gt;0,"Yes","No"))</f>
        <v>N/A</v>
      </c>
      <c r="BU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 s="18" t="str">
        <f>IF(BV$2=0, "N/A", IF(ISNUMBER(SEARCH(UPPER(BV$2), UPPER(ProgramsTable[[#This Row],[Type of Service]]))), "Yes", "No"))</f>
        <v>N/A</v>
      </c>
      <c r="BW13" s="18" t="str">
        <f>IF(BW$2=0, "N/A", IF(ISNUMBER(SEARCH(TRIM(BW$2), ProgramsTable[[#This Row],[Geographic Coverage]])), "Yes", "No"))</f>
        <v>N/A</v>
      </c>
      <c r="BX13" s="18" t="str">
        <f>IF(BX$2=0, "N/A", IF(ISNUMBER(SEARCH(TRIM(BX$2), ProgramsTable[[#This Row],[Geographic Coverage]])), "Yes", "No"))</f>
        <v>N/A</v>
      </c>
      <c r="BY13" s="18" t="str">
        <f>IF(AND(BW$2=0, BX$2=0), "*Required - Please Make a Selection*", IF(OR(ISNUMBER(SEARCH(TRIM(BW$2), ProgramsTable[[#This Row],[Geographic Coverage]])), ISNUMBER(SEARCH(TRIM(BX$2), ProgramsTable[[#This Row],[Geographic Coverage]]))), "Yes", "No"))</f>
        <v>*Required - Please Make a Selection*</v>
      </c>
      <c r="BZ13" s="18" t="str">
        <f>IF(I$2=0, "N/A", IF(I$2="Yes", IF(ProgramsTable[[#This Row],[Program Includes Services for Caregivers]]="Yes", IF(ProgramsTable[[#This Row],[Program May Require Caregiver to be Unpaid]]="No", "Yes", "No"), "No"), "N/A"))</f>
        <v>N/A</v>
      </c>
      <c r="CA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 s="18" t="str">
        <f>IF(CB$2=0, "N/A", IF(ISNUMBER(SEARCH(TRIM(UPPER(CB$2)), TRIM(UPPER(ProgramsTable[[#This Row],[Type of Service]])))), "Yes", "No"))</f>
        <v>N/A</v>
      </c>
      <c r="CC13" s="18" t="str">
        <f>IF(CC$2=0, "N/A", IF(ISNUMBER(SEARCH(TRIM(CC$2), ProgramsTable[[#This Row],[Geographic Coverage]])), "Yes", "No"))</f>
        <v>No</v>
      </c>
      <c r="CD13" s="18" t="str">
        <f>IF(CD$2=0, "N/A", IF(ISNUMBER(SEARCH(TRIM(CD$2), ProgramsTable[[#This Row],[Geographic Coverage]])), "Yes", "No"))</f>
        <v>N/A</v>
      </c>
      <c r="CE13" s="18" t="str">
        <f>IF(AND(CC$2=0, CD$2=0), "*Required - Please Make a Selection*", IF(OR(ISNUMBER(SEARCH(TRIM(CC$2), ProgramsTable[[#This Row],[Geographic Coverage]])), ISNUMBER(SEARCH(TRIM(CD$2), ProgramsTable[[#This Row],[Geographic Coverage]]))), "Yes", "No"))</f>
        <v>No</v>
      </c>
      <c r="CF13" s="18" t="str" cm="1">
        <f t="array" ref="CF13">IF(COUNTIF(BK$2:BN$2, "Yes")=0, "N/A", IF(SUMPRODUCT((BK$2:BN$2="Yes")*(ProgramsTable[[#This Row],[Veteran?]:[Disabled Veteran?]]="Yes"))&gt;0, "Yes", "No"))</f>
        <v>No</v>
      </c>
      <c r="CG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
      <c r="CI13"/>
      <c r="CJ13"/>
      <c r="CK13"/>
      <c r="CL13"/>
      <c r="CM13"/>
      <c r="CN13"/>
      <c r="CO13"/>
      <c r="CP13"/>
      <c r="CQ13"/>
      <c r="CR13"/>
      <c r="CS13"/>
      <c r="CU13"/>
      <c r="CV13"/>
    </row>
    <row r="14" spans="1:100" hidden="1" x14ac:dyDescent="0.25">
      <c r="A14" s="10">
        <v>102</v>
      </c>
      <c r="B14" t="s">
        <v>527</v>
      </c>
      <c r="C14" t="s">
        <v>486</v>
      </c>
      <c r="D14" t="s">
        <v>578</v>
      </c>
      <c r="E14" t="s">
        <v>546</v>
      </c>
      <c r="F14" t="s">
        <v>587</v>
      </c>
      <c r="G14" t="s">
        <v>588</v>
      </c>
      <c r="H14" t="s">
        <v>215</v>
      </c>
      <c r="I14" t="s">
        <v>207</v>
      </c>
      <c r="J14" t="s">
        <v>208</v>
      </c>
      <c r="K14" t="s">
        <v>208</v>
      </c>
      <c r="L14" s="11" t="s">
        <v>208</v>
      </c>
      <c r="M14" t="s">
        <v>208</v>
      </c>
      <c r="N14" t="s">
        <v>208</v>
      </c>
      <c r="P14" t="s">
        <v>208</v>
      </c>
      <c r="Q14" t="s">
        <v>208</v>
      </c>
      <c r="R14" t="s">
        <v>208</v>
      </c>
      <c r="S14" t="s">
        <v>208</v>
      </c>
      <c r="T14" t="s">
        <v>35</v>
      </c>
      <c r="U14" t="s">
        <v>207</v>
      </c>
      <c r="V14" t="s">
        <v>207</v>
      </c>
      <c r="W14" t="s">
        <v>207</v>
      </c>
      <c r="X14" t="s">
        <v>207</v>
      </c>
      <c r="Y14" t="s">
        <v>207</v>
      </c>
      <c r="Z14" t="s">
        <v>207</v>
      </c>
      <c r="AA14" t="s">
        <v>207</v>
      </c>
      <c r="AB14" t="s">
        <v>207</v>
      </c>
      <c r="AC14" t="s">
        <v>207</v>
      </c>
      <c r="AD14" t="s">
        <v>207</v>
      </c>
      <c r="AE14" t="s">
        <v>207</v>
      </c>
      <c r="AF14" t="s">
        <v>207</v>
      </c>
      <c r="AG14" t="s">
        <v>207</v>
      </c>
      <c r="AH14" t="s">
        <v>207</v>
      </c>
      <c r="AI14" t="s">
        <v>207</v>
      </c>
      <c r="AJ14" t="s">
        <v>207</v>
      </c>
      <c r="AK14" t="s">
        <v>207</v>
      </c>
      <c r="AL14" t="s">
        <v>207</v>
      </c>
      <c r="AM14" t="s">
        <v>207</v>
      </c>
      <c r="AN14" t="s">
        <v>207</v>
      </c>
      <c r="AO14" t="s">
        <v>207</v>
      </c>
      <c r="AP14" t="s">
        <v>207</v>
      </c>
      <c r="AQ14" t="s">
        <v>207</v>
      </c>
      <c r="AR14" t="s">
        <v>207</v>
      </c>
      <c r="AS14" t="s">
        <v>207</v>
      </c>
      <c r="AT14" t="s">
        <v>207</v>
      </c>
      <c r="AU14" t="s">
        <v>207</v>
      </c>
      <c r="AV14" t="s">
        <v>207</v>
      </c>
      <c r="AW14" t="s">
        <v>207</v>
      </c>
      <c r="AX14" t="s">
        <v>207</v>
      </c>
      <c r="AY14" t="s">
        <v>207</v>
      </c>
      <c r="AZ14" t="s">
        <v>207</v>
      </c>
      <c r="BA14" t="s">
        <v>207</v>
      </c>
      <c r="BB14" t="s">
        <v>207</v>
      </c>
      <c r="BC14" t="s">
        <v>207</v>
      </c>
      <c r="BD14" t="s">
        <v>207</v>
      </c>
      <c r="BE14" t="s">
        <v>207</v>
      </c>
      <c r="BF14" t="s">
        <v>207</v>
      </c>
      <c r="BG14" t="s">
        <v>207</v>
      </c>
      <c r="BH14" t="s">
        <v>207</v>
      </c>
      <c r="BI14" t="s">
        <v>207</v>
      </c>
      <c r="BJ14" t="s">
        <v>207</v>
      </c>
      <c r="BK14" t="s">
        <v>207</v>
      </c>
      <c r="BL14" t="s">
        <v>207</v>
      </c>
      <c r="BM14" t="s">
        <v>207</v>
      </c>
      <c r="BN14" t="s">
        <v>207</v>
      </c>
      <c r="BO14" s="18" t="str">
        <f>IF(OR(BO$2=0, BO$2=""), "N/A", IF(ISNUMBER(SEARCH(UPPER(BO$2), UPPER(ProgramsTable[[#This Row],[Type of Service]]))), "Yes", "No"))</f>
        <v>N/A</v>
      </c>
      <c r="BP14" s="18" t="str">
        <f>IF(BP$2=0, "N/A", IF(ISNUMBER(SEARCH(TRIM(BP$2), ProgramsTable[[#This Row],[Geographic Coverage]])), "Yes", "No"))</f>
        <v>N/A</v>
      </c>
      <c r="BQ14" s="18" t="str">
        <f>IF(BQ$2=0, "N/A", IF(ISNUMBER(SEARCH(TRIM(BQ$2), ProgramsTable[[#This Row],[Geographic Coverage]])), "Yes", "No"))</f>
        <v>N/A</v>
      </c>
      <c r="BR14" s="18" t="str">
        <f>IF(AND(BP$2=0, BQ$2=0), "*Required - Please Make a Selection*", IF(OR(ISNUMBER(SEARCH(TRIM(BP$2), ProgramsTable[[#This Row],[Geographic Coverage]])), ISNUMBER(SEARCH(TRIM(BQ$2), ProgramsTable[[#This Row],[Geographic Coverage]]))), "Yes", "No"))</f>
        <v>*Required - Please Make a Selection*</v>
      </c>
      <c r="BS14" s="18" t="str">
        <f>IF(OR(BS$2="",BS$2=0), "N/A", IF(AND(ProgramsTable[[#This Row],[Age Min]]= "None", ProgramsTable[[#This Row],[Age Max]]= "None"), "Yes", IF(AND(BS$2&gt;=ProgramsTable[[#This Row],[Age Min]], BS$2&lt;=ProgramsTable[[#This Row],[Age Max]]), "Yes", "No")))</f>
        <v>N/A</v>
      </c>
      <c r="BT14" s="18" t="str" cm="1">
        <f t="array" ref="BT14">IF(COUNTIF(AM$2:BJ$2,"Yes")=0,"N/A",IF(SUMPRODUCT(--(AM$2:BJ$2="Yes"),--(ProgramsTable[[#This Row],[Developmental Disability]:[Caregivers, Family Members, Advocates, or Practitioners of an Individual with Disabilities or Medical Conditions]]="Yes"))&gt;0,"Yes","No"))</f>
        <v>N/A</v>
      </c>
      <c r="BU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 s="18" t="str">
        <f>IF(BV$2=0, "N/A", IF(ISNUMBER(SEARCH(UPPER(BV$2), UPPER(ProgramsTable[[#This Row],[Type of Service]]))), "Yes", "No"))</f>
        <v>N/A</v>
      </c>
      <c r="BW14" s="18" t="str">
        <f>IF(BW$2=0, "N/A", IF(ISNUMBER(SEARCH(TRIM(BW$2), ProgramsTable[[#This Row],[Geographic Coverage]])), "Yes", "No"))</f>
        <v>N/A</v>
      </c>
      <c r="BX14" s="18" t="str">
        <f>IF(BX$2=0, "N/A", IF(ISNUMBER(SEARCH(TRIM(BX$2), ProgramsTable[[#This Row],[Geographic Coverage]])), "Yes", "No"))</f>
        <v>N/A</v>
      </c>
      <c r="BY14" s="18" t="str">
        <f>IF(AND(BW$2=0, BX$2=0), "*Required - Please Make a Selection*", IF(OR(ISNUMBER(SEARCH(TRIM(BW$2), ProgramsTable[[#This Row],[Geographic Coverage]])), ISNUMBER(SEARCH(TRIM(BX$2), ProgramsTable[[#This Row],[Geographic Coverage]]))), "Yes", "No"))</f>
        <v>*Required - Please Make a Selection*</v>
      </c>
      <c r="BZ14" s="18" t="str">
        <f>IF(I$2=0, "N/A", IF(I$2="Yes", IF(ProgramsTable[[#This Row],[Program Includes Services for Caregivers]]="Yes", IF(ProgramsTable[[#This Row],[Program May Require Caregiver to be Unpaid]]="No", "Yes", "No"), "No"), "N/A"))</f>
        <v>N/A</v>
      </c>
      <c r="CA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 s="18" t="str">
        <f>IF(CB$2=0, "N/A", IF(ISNUMBER(SEARCH(TRIM(UPPER(CB$2)), TRIM(UPPER(ProgramsTable[[#This Row],[Type of Service]])))), "Yes", "No"))</f>
        <v>N/A</v>
      </c>
      <c r="CC14" s="18" t="str">
        <f>IF(CC$2=0, "N/A", IF(ISNUMBER(SEARCH(TRIM(CC$2), ProgramsTable[[#This Row],[Geographic Coverage]])), "Yes", "No"))</f>
        <v>No</v>
      </c>
      <c r="CD14" s="18" t="str">
        <f>IF(CD$2=0, "N/A", IF(ISNUMBER(SEARCH(TRIM(CD$2), ProgramsTable[[#This Row],[Geographic Coverage]])), "Yes", "No"))</f>
        <v>N/A</v>
      </c>
      <c r="CE14" s="18" t="str">
        <f>IF(AND(CC$2=0, CD$2=0), "*Required - Please Make a Selection*", IF(OR(ISNUMBER(SEARCH(TRIM(CC$2), ProgramsTable[[#This Row],[Geographic Coverage]])), ISNUMBER(SEARCH(TRIM(CD$2), ProgramsTable[[#This Row],[Geographic Coverage]]))), "Yes", "No"))</f>
        <v>No</v>
      </c>
      <c r="CF14" s="18" t="str" cm="1">
        <f t="array" ref="CF14">IF(COUNTIF(BK$2:BN$2, "Yes")=0, "N/A", IF(SUMPRODUCT((BK$2:BN$2="Yes")*(ProgramsTable[[#This Row],[Veteran?]:[Disabled Veteran?]]="Yes"))&gt;0, "Yes", "No"))</f>
        <v>No</v>
      </c>
      <c r="CG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
      <c r="CI14"/>
      <c r="CJ14"/>
      <c r="CK14"/>
      <c r="CL14"/>
      <c r="CM14"/>
      <c r="CN14"/>
      <c r="CO14"/>
      <c r="CP14"/>
      <c r="CQ14"/>
      <c r="CR14"/>
      <c r="CS14"/>
      <c r="CU14"/>
      <c r="CV14"/>
    </row>
    <row r="15" spans="1:100" hidden="1" x14ac:dyDescent="0.25">
      <c r="A15" s="10">
        <v>103</v>
      </c>
      <c r="B15" t="s">
        <v>527</v>
      </c>
      <c r="C15" t="s">
        <v>486</v>
      </c>
      <c r="D15" t="s">
        <v>578</v>
      </c>
      <c r="E15" t="s">
        <v>546</v>
      </c>
      <c r="F15" t="s">
        <v>589</v>
      </c>
      <c r="G15" t="s">
        <v>588</v>
      </c>
      <c r="H15" t="s">
        <v>215</v>
      </c>
      <c r="I15" t="s">
        <v>207</v>
      </c>
      <c r="J15" t="s">
        <v>208</v>
      </c>
      <c r="K15" t="s">
        <v>208</v>
      </c>
      <c r="L15" s="11" t="s">
        <v>208</v>
      </c>
      <c r="M15" t="s">
        <v>208</v>
      </c>
      <c r="N15" t="s">
        <v>208</v>
      </c>
      <c r="P15" t="s">
        <v>208</v>
      </c>
      <c r="Q15" t="s">
        <v>208</v>
      </c>
      <c r="R15" t="s">
        <v>208</v>
      </c>
      <c r="S15" t="s">
        <v>208</v>
      </c>
      <c r="T15" t="s">
        <v>35</v>
      </c>
      <c r="U15" t="s">
        <v>207</v>
      </c>
      <c r="V15" t="s">
        <v>207</v>
      </c>
      <c r="W15" t="s">
        <v>207</v>
      </c>
      <c r="X15" t="s">
        <v>207</v>
      </c>
      <c r="Y15" t="s">
        <v>207</v>
      </c>
      <c r="Z15" t="s">
        <v>207</v>
      </c>
      <c r="AA15" t="s">
        <v>207</v>
      </c>
      <c r="AB15" t="s">
        <v>207</v>
      </c>
      <c r="AC15" t="s">
        <v>207</v>
      </c>
      <c r="AD15" t="s">
        <v>207</v>
      </c>
      <c r="AE15" t="s">
        <v>207</v>
      </c>
      <c r="AF15" t="s">
        <v>207</v>
      </c>
      <c r="AG15" t="s">
        <v>207</v>
      </c>
      <c r="AH15" t="s">
        <v>207</v>
      </c>
      <c r="AI15" t="s">
        <v>207</v>
      </c>
      <c r="AJ15" t="s">
        <v>207</v>
      </c>
      <c r="AK15" t="s">
        <v>207</v>
      </c>
      <c r="AL15" t="s">
        <v>207</v>
      </c>
      <c r="AM15" t="s">
        <v>207</v>
      </c>
      <c r="AN15" t="s">
        <v>207</v>
      </c>
      <c r="AO15" t="s">
        <v>207</v>
      </c>
      <c r="AP15" t="s">
        <v>207</v>
      </c>
      <c r="AQ15" t="s">
        <v>207</v>
      </c>
      <c r="AR15" t="s">
        <v>207</v>
      </c>
      <c r="AS15" t="s">
        <v>207</v>
      </c>
      <c r="AT15" t="s">
        <v>207</v>
      </c>
      <c r="AU15" t="s">
        <v>207</v>
      </c>
      <c r="AV15" t="s">
        <v>207</v>
      </c>
      <c r="AW15" t="s">
        <v>207</v>
      </c>
      <c r="AX15" t="s">
        <v>207</v>
      </c>
      <c r="AY15" t="s">
        <v>207</v>
      </c>
      <c r="AZ15" t="s">
        <v>207</v>
      </c>
      <c r="BA15" t="s">
        <v>207</v>
      </c>
      <c r="BB15" t="s">
        <v>207</v>
      </c>
      <c r="BC15" t="s">
        <v>207</v>
      </c>
      <c r="BD15" t="s">
        <v>207</v>
      </c>
      <c r="BE15" t="s">
        <v>207</v>
      </c>
      <c r="BF15" t="s">
        <v>207</v>
      </c>
      <c r="BG15" t="s">
        <v>207</v>
      </c>
      <c r="BH15" t="s">
        <v>207</v>
      </c>
      <c r="BI15" t="s">
        <v>207</v>
      </c>
      <c r="BJ15" t="s">
        <v>207</v>
      </c>
      <c r="BK15" t="s">
        <v>207</v>
      </c>
      <c r="BL15" t="s">
        <v>207</v>
      </c>
      <c r="BM15" t="s">
        <v>207</v>
      </c>
      <c r="BN15" t="s">
        <v>207</v>
      </c>
      <c r="BO15" s="18" t="str">
        <f>IF(OR(BO$2=0, BO$2=""), "N/A", IF(ISNUMBER(SEARCH(UPPER(BO$2), UPPER(ProgramsTable[[#This Row],[Type of Service]]))), "Yes", "No"))</f>
        <v>N/A</v>
      </c>
      <c r="BP15" s="18" t="str">
        <f>IF(BP$2=0, "N/A", IF(ISNUMBER(SEARCH(TRIM(BP$2), ProgramsTable[[#This Row],[Geographic Coverage]])), "Yes", "No"))</f>
        <v>N/A</v>
      </c>
      <c r="BQ15" s="18" t="str">
        <f>IF(BQ$2=0, "N/A", IF(ISNUMBER(SEARCH(TRIM(BQ$2), ProgramsTable[[#This Row],[Geographic Coverage]])), "Yes", "No"))</f>
        <v>N/A</v>
      </c>
      <c r="BR15" s="18" t="str">
        <f>IF(AND(BP$2=0, BQ$2=0), "*Required - Please Make a Selection*", IF(OR(ISNUMBER(SEARCH(TRIM(BP$2), ProgramsTable[[#This Row],[Geographic Coverage]])), ISNUMBER(SEARCH(TRIM(BQ$2), ProgramsTable[[#This Row],[Geographic Coverage]]))), "Yes", "No"))</f>
        <v>*Required - Please Make a Selection*</v>
      </c>
      <c r="BS15" s="18" t="str">
        <f>IF(OR(BS$2="",BS$2=0), "N/A", IF(AND(ProgramsTable[[#This Row],[Age Min]]= "None", ProgramsTable[[#This Row],[Age Max]]= "None"), "Yes", IF(AND(BS$2&gt;=ProgramsTable[[#This Row],[Age Min]], BS$2&lt;=ProgramsTable[[#This Row],[Age Max]]), "Yes", "No")))</f>
        <v>N/A</v>
      </c>
      <c r="BT15" s="18" t="str" cm="1">
        <f t="array" ref="BT15">IF(COUNTIF(AM$2:BJ$2,"Yes")=0,"N/A",IF(SUMPRODUCT(--(AM$2:BJ$2="Yes"),--(ProgramsTable[[#This Row],[Developmental Disability]:[Caregivers, Family Members, Advocates, or Practitioners of an Individual with Disabilities or Medical Conditions]]="Yes"))&gt;0,"Yes","No"))</f>
        <v>N/A</v>
      </c>
      <c r="BU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5" s="18" t="str">
        <f>IF(BV$2=0, "N/A", IF(ISNUMBER(SEARCH(UPPER(BV$2), UPPER(ProgramsTable[[#This Row],[Type of Service]]))), "Yes", "No"))</f>
        <v>N/A</v>
      </c>
      <c r="BW15" s="18" t="str">
        <f>IF(BW$2=0, "N/A", IF(ISNUMBER(SEARCH(TRIM(BW$2), ProgramsTable[[#This Row],[Geographic Coverage]])), "Yes", "No"))</f>
        <v>N/A</v>
      </c>
      <c r="BX15" s="18" t="str">
        <f>IF(BX$2=0, "N/A", IF(ISNUMBER(SEARCH(TRIM(BX$2), ProgramsTable[[#This Row],[Geographic Coverage]])), "Yes", "No"))</f>
        <v>N/A</v>
      </c>
      <c r="BY15" s="18" t="str">
        <f>IF(AND(BW$2=0, BX$2=0), "*Required - Please Make a Selection*", IF(OR(ISNUMBER(SEARCH(TRIM(BW$2), ProgramsTable[[#This Row],[Geographic Coverage]])), ISNUMBER(SEARCH(TRIM(BX$2), ProgramsTable[[#This Row],[Geographic Coverage]]))), "Yes", "No"))</f>
        <v>*Required - Please Make a Selection*</v>
      </c>
      <c r="BZ15" s="18" t="str">
        <f>IF(I$2=0, "N/A", IF(I$2="Yes", IF(ProgramsTable[[#This Row],[Program Includes Services for Caregivers]]="Yes", IF(ProgramsTable[[#This Row],[Program May Require Caregiver to be Unpaid]]="No", "Yes", "No"), "No"), "N/A"))</f>
        <v>N/A</v>
      </c>
      <c r="CA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5" s="18" t="str">
        <f>IF(CB$2=0, "N/A", IF(ISNUMBER(SEARCH(TRIM(UPPER(CB$2)), TRIM(UPPER(ProgramsTable[[#This Row],[Type of Service]])))), "Yes", "No"))</f>
        <v>N/A</v>
      </c>
      <c r="CC15" s="18" t="str">
        <f>IF(CC$2=0, "N/A", IF(ISNUMBER(SEARCH(TRIM(CC$2), ProgramsTable[[#This Row],[Geographic Coverage]])), "Yes", "No"))</f>
        <v>No</v>
      </c>
      <c r="CD15" s="18" t="str">
        <f>IF(CD$2=0, "N/A", IF(ISNUMBER(SEARCH(TRIM(CD$2), ProgramsTable[[#This Row],[Geographic Coverage]])), "Yes", "No"))</f>
        <v>N/A</v>
      </c>
      <c r="CE15" s="18" t="str">
        <f>IF(AND(CC$2=0, CD$2=0), "*Required - Please Make a Selection*", IF(OR(ISNUMBER(SEARCH(TRIM(CC$2), ProgramsTable[[#This Row],[Geographic Coverage]])), ISNUMBER(SEARCH(TRIM(CD$2), ProgramsTable[[#This Row],[Geographic Coverage]]))), "Yes", "No"))</f>
        <v>No</v>
      </c>
      <c r="CF15" s="18" t="str" cm="1">
        <f t="array" ref="CF15">IF(COUNTIF(BK$2:BN$2, "Yes")=0, "N/A", IF(SUMPRODUCT((BK$2:BN$2="Yes")*(ProgramsTable[[#This Row],[Veteran?]:[Disabled Veteran?]]="Yes"))&gt;0, "Yes", "No"))</f>
        <v>No</v>
      </c>
      <c r="CG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5"/>
      <c r="CI15"/>
      <c r="CJ15"/>
      <c r="CK15"/>
      <c r="CL15"/>
      <c r="CM15"/>
      <c r="CN15"/>
      <c r="CO15"/>
      <c r="CP15"/>
      <c r="CQ15"/>
      <c r="CR15"/>
      <c r="CS15"/>
      <c r="CU15"/>
      <c r="CV15"/>
    </row>
    <row r="16" spans="1:100" hidden="1" x14ac:dyDescent="0.25">
      <c r="A16" s="10">
        <v>104</v>
      </c>
      <c r="B16" t="s">
        <v>527</v>
      </c>
      <c r="C16" t="s">
        <v>486</v>
      </c>
      <c r="D16" t="s">
        <v>578</v>
      </c>
      <c r="E16" t="s">
        <v>546</v>
      </c>
      <c r="F16" t="s">
        <v>590</v>
      </c>
      <c r="G16" t="s">
        <v>90</v>
      </c>
      <c r="H16" t="s">
        <v>215</v>
      </c>
      <c r="I16" t="s">
        <v>215</v>
      </c>
      <c r="J16" t="s">
        <v>208</v>
      </c>
      <c r="K16" t="s">
        <v>586</v>
      </c>
      <c r="L16" t="s">
        <v>208</v>
      </c>
      <c r="M16" t="s">
        <v>208</v>
      </c>
      <c r="N16" t="s">
        <v>208</v>
      </c>
      <c r="P16" t="s">
        <v>591</v>
      </c>
      <c r="Q16" t="s">
        <v>208</v>
      </c>
      <c r="R16" t="s">
        <v>591</v>
      </c>
      <c r="S16" t="s">
        <v>208</v>
      </c>
      <c r="T16" t="s">
        <v>35</v>
      </c>
      <c r="U16" t="s">
        <v>207</v>
      </c>
      <c r="V16" t="s">
        <v>207</v>
      </c>
      <c r="W16" t="s">
        <v>207</v>
      </c>
      <c r="X16" t="s">
        <v>207</v>
      </c>
      <c r="Y16" t="s">
        <v>207</v>
      </c>
      <c r="Z16" t="s">
        <v>207</v>
      </c>
      <c r="AA16" t="s">
        <v>207</v>
      </c>
      <c r="AB16" t="s">
        <v>207</v>
      </c>
      <c r="AC16" t="s">
        <v>207</v>
      </c>
      <c r="AD16" t="s">
        <v>207</v>
      </c>
      <c r="AE16" t="s">
        <v>207</v>
      </c>
      <c r="AF16" t="s">
        <v>207</v>
      </c>
      <c r="AG16" t="s">
        <v>207</v>
      </c>
      <c r="AH16" t="s">
        <v>207</v>
      </c>
      <c r="AI16" t="s">
        <v>207</v>
      </c>
      <c r="AJ16" t="s">
        <v>207</v>
      </c>
      <c r="AK16" t="s">
        <v>207</v>
      </c>
      <c r="AL16" t="s">
        <v>207</v>
      </c>
      <c r="AM16" t="s">
        <v>207</v>
      </c>
      <c r="AN16" t="s">
        <v>207</v>
      </c>
      <c r="AO16" t="s">
        <v>207</v>
      </c>
      <c r="AP16" t="s">
        <v>207</v>
      </c>
      <c r="AQ16" t="s">
        <v>207</v>
      </c>
      <c r="AR16" t="s">
        <v>207</v>
      </c>
      <c r="AS16" t="s">
        <v>207</v>
      </c>
      <c r="AT16" t="s">
        <v>207</v>
      </c>
      <c r="AU16" t="s">
        <v>207</v>
      </c>
      <c r="AV16" t="s">
        <v>207</v>
      </c>
      <c r="AW16" t="s">
        <v>207</v>
      </c>
      <c r="AX16" t="s">
        <v>207</v>
      </c>
      <c r="AY16" t="s">
        <v>207</v>
      </c>
      <c r="AZ16" t="s">
        <v>207</v>
      </c>
      <c r="BA16" t="s">
        <v>207</v>
      </c>
      <c r="BB16" t="s">
        <v>207</v>
      </c>
      <c r="BC16" t="s">
        <v>207</v>
      </c>
      <c r="BD16" t="s">
        <v>207</v>
      </c>
      <c r="BE16" t="s">
        <v>207</v>
      </c>
      <c r="BF16" t="s">
        <v>207</v>
      </c>
      <c r="BG16" t="s">
        <v>207</v>
      </c>
      <c r="BH16" t="s">
        <v>207</v>
      </c>
      <c r="BI16" t="s">
        <v>207</v>
      </c>
      <c r="BJ16" t="s">
        <v>215</v>
      </c>
      <c r="BK16" t="s">
        <v>207</v>
      </c>
      <c r="BL16" t="s">
        <v>207</v>
      </c>
      <c r="BM16" t="s">
        <v>207</v>
      </c>
      <c r="BN16" t="s">
        <v>207</v>
      </c>
      <c r="BO16" s="18" t="str">
        <f>IF(OR(BO$2=0, BO$2=""), "N/A", IF(ISNUMBER(SEARCH(UPPER(BO$2), UPPER(ProgramsTable[[#This Row],[Type of Service]]))), "Yes", "No"))</f>
        <v>N/A</v>
      </c>
      <c r="BP16" s="18" t="str">
        <f>IF(BP$2=0, "N/A", IF(ISNUMBER(SEARCH(TRIM(BP$2), ProgramsTable[[#This Row],[Geographic Coverage]])), "Yes", "No"))</f>
        <v>N/A</v>
      </c>
      <c r="BQ16" s="18" t="str">
        <f>IF(BQ$2=0, "N/A", IF(ISNUMBER(SEARCH(TRIM(BQ$2), ProgramsTable[[#This Row],[Geographic Coverage]])), "Yes", "No"))</f>
        <v>N/A</v>
      </c>
      <c r="BR16" s="18" t="str">
        <f>IF(AND(BP$2=0, BQ$2=0), "*Required - Please Make a Selection*", IF(OR(ISNUMBER(SEARCH(TRIM(BP$2), ProgramsTable[[#This Row],[Geographic Coverage]])), ISNUMBER(SEARCH(TRIM(BQ$2), ProgramsTable[[#This Row],[Geographic Coverage]]))), "Yes", "No"))</f>
        <v>*Required - Please Make a Selection*</v>
      </c>
      <c r="BS16" s="18" t="str">
        <f>IF(OR(BS$2="",BS$2=0), "N/A", IF(AND(ProgramsTable[[#This Row],[Age Min]]= "None", ProgramsTable[[#This Row],[Age Max]]= "None"), "Yes", IF(AND(BS$2&gt;=ProgramsTable[[#This Row],[Age Min]], BS$2&lt;=ProgramsTable[[#This Row],[Age Max]]), "Yes", "No")))</f>
        <v>N/A</v>
      </c>
      <c r="BT16" s="18" t="str" cm="1">
        <f t="array" ref="BT16">IF(COUNTIF(AM$2:BJ$2,"Yes")=0,"N/A",IF(SUMPRODUCT(--(AM$2:BJ$2="Yes"),--(ProgramsTable[[#This Row],[Developmental Disability]:[Caregivers, Family Members, Advocates, or Practitioners of an Individual with Disabilities or Medical Conditions]]="Yes"))&gt;0,"Yes","No"))</f>
        <v>N/A</v>
      </c>
      <c r="BU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6" s="18" t="str">
        <f>IF(BV$2=0, "N/A", IF(ISNUMBER(SEARCH(UPPER(BV$2), UPPER(ProgramsTable[[#This Row],[Type of Service]]))), "Yes", "No"))</f>
        <v>N/A</v>
      </c>
      <c r="BW16" s="18" t="str">
        <f>IF(BW$2=0, "N/A", IF(ISNUMBER(SEARCH(TRIM(BW$2), ProgramsTable[[#This Row],[Geographic Coverage]])), "Yes", "No"))</f>
        <v>N/A</v>
      </c>
      <c r="BX16" s="18" t="str">
        <f>IF(BX$2=0, "N/A", IF(ISNUMBER(SEARCH(TRIM(BX$2), ProgramsTable[[#This Row],[Geographic Coverage]])), "Yes", "No"))</f>
        <v>N/A</v>
      </c>
      <c r="BY16" s="18" t="str">
        <f>IF(AND(BW$2=0, BX$2=0), "*Required - Please Make a Selection*", IF(OR(ISNUMBER(SEARCH(TRIM(BW$2), ProgramsTable[[#This Row],[Geographic Coverage]])), ISNUMBER(SEARCH(TRIM(BX$2), ProgramsTable[[#This Row],[Geographic Coverage]]))), "Yes", "No"))</f>
        <v>*Required - Please Make a Selection*</v>
      </c>
      <c r="BZ16" s="18" t="str">
        <f>IF(I$2=0, "N/A", IF(I$2="Yes", IF(ProgramsTable[[#This Row],[Program Includes Services for Caregivers]]="Yes", IF(ProgramsTable[[#This Row],[Program May Require Caregiver to be Unpaid]]="No", "Yes", "No"), "No"), "N/A"))</f>
        <v>N/A</v>
      </c>
      <c r="CA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6" s="18" t="str">
        <f>IF(CB$2=0, "N/A", IF(ISNUMBER(SEARCH(TRIM(UPPER(CB$2)), TRIM(UPPER(ProgramsTable[[#This Row],[Type of Service]])))), "Yes", "No"))</f>
        <v>N/A</v>
      </c>
      <c r="CC16" s="18" t="str">
        <f>IF(CC$2=0, "N/A", IF(ISNUMBER(SEARCH(TRIM(CC$2), ProgramsTable[[#This Row],[Geographic Coverage]])), "Yes", "No"))</f>
        <v>No</v>
      </c>
      <c r="CD16" s="18" t="str">
        <f>IF(CD$2=0, "N/A", IF(ISNUMBER(SEARCH(TRIM(CD$2), ProgramsTable[[#This Row],[Geographic Coverage]])), "Yes", "No"))</f>
        <v>N/A</v>
      </c>
      <c r="CE16" s="18" t="str">
        <f>IF(AND(CC$2=0, CD$2=0), "*Required - Please Make a Selection*", IF(OR(ISNUMBER(SEARCH(TRIM(CC$2), ProgramsTable[[#This Row],[Geographic Coverage]])), ISNUMBER(SEARCH(TRIM(CD$2), ProgramsTable[[#This Row],[Geographic Coverage]]))), "Yes", "No"))</f>
        <v>No</v>
      </c>
      <c r="CF16" s="18" t="str" cm="1">
        <f t="array" ref="CF16">IF(COUNTIF(BK$2:BN$2, "Yes")=0, "N/A", IF(SUMPRODUCT((BK$2:BN$2="Yes")*(ProgramsTable[[#This Row],[Veteran?]:[Disabled Veteran?]]="Yes"))&gt;0, "Yes", "No"))</f>
        <v>No</v>
      </c>
      <c r="CG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6"/>
      <c r="CI16"/>
      <c r="CJ16"/>
      <c r="CK16"/>
      <c r="CL16"/>
      <c r="CM16"/>
      <c r="CN16"/>
      <c r="CO16"/>
      <c r="CP16"/>
      <c r="CQ16"/>
      <c r="CR16"/>
      <c r="CS16"/>
      <c r="CU16"/>
      <c r="CV16"/>
    </row>
    <row r="17" spans="1:100" hidden="1" x14ac:dyDescent="0.25">
      <c r="A17" s="10">
        <v>105</v>
      </c>
      <c r="B17" t="s">
        <v>527</v>
      </c>
      <c r="C17" t="s">
        <v>486</v>
      </c>
      <c r="D17" t="s">
        <v>592</v>
      </c>
      <c r="E17" t="s">
        <v>546</v>
      </c>
      <c r="F17" t="s">
        <v>593</v>
      </c>
      <c r="G17" t="s">
        <v>588</v>
      </c>
      <c r="H17" t="s">
        <v>215</v>
      </c>
      <c r="I17" t="s">
        <v>215</v>
      </c>
      <c r="J17" t="s">
        <v>208</v>
      </c>
      <c r="K17" t="s">
        <v>208</v>
      </c>
      <c r="L17" s="11" t="s">
        <v>594</v>
      </c>
      <c r="M17" t="s">
        <v>208</v>
      </c>
      <c r="N17" t="s">
        <v>208</v>
      </c>
      <c r="O17" t="s">
        <v>595</v>
      </c>
      <c r="P17" t="s">
        <v>596</v>
      </c>
      <c r="Q17" t="s">
        <v>597</v>
      </c>
      <c r="R17" t="s">
        <v>596</v>
      </c>
      <c r="S17" t="s">
        <v>208</v>
      </c>
      <c r="T17" t="s">
        <v>35</v>
      </c>
      <c r="U17" t="s">
        <v>207</v>
      </c>
      <c r="V17" t="s">
        <v>207</v>
      </c>
      <c r="W17" t="s">
        <v>207</v>
      </c>
      <c r="X17" t="s">
        <v>207</v>
      </c>
      <c r="Y17" t="s">
        <v>207</v>
      </c>
      <c r="Z17" t="s">
        <v>207</v>
      </c>
      <c r="AA17" t="s">
        <v>207</v>
      </c>
      <c r="AB17" t="s">
        <v>207</v>
      </c>
      <c r="AC17" t="s">
        <v>207</v>
      </c>
      <c r="AD17" t="s">
        <v>207</v>
      </c>
      <c r="AE17" t="s">
        <v>207</v>
      </c>
      <c r="AF17" t="s">
        <v>207</v>
      </c>
      <c r="AG17" t="s">
        <v>207</v>
      </c>
      <c r="AH17" t="s">
        <v>207</v>
      </c>
      <c r="AI17" t="s">
        <v>207</v>
      </c>
      <c r="AJ17" t="s">
        <v>207</v>
      </c>
      <c r="AK17" t="s">
        <v>207</v>
      </c>
      <c r="AL17" t="s">
        <v>207</v>
      </c>
      <c r="AM17" t="s">
        <v>207</v>
      </c>
      <c r="AN17" t="s">
        <v>207</v>
      </c>
      <c r="AO17" t="s">
        <v>207</v>
      </c>
      <c r="AP17" t="s">
        <v>207</v>
      </c>
      <c r="AQ17" t="s">
        <v>207</v>
      </c>
      <c r="AR17" t="s">
        <v>207</v>
      </c>
      <c r="AS17" t="s">
        <v>207</v>
      </c>
      <c r="AT17" t="s">
        <v>207</v>
      </c>
      <c r="AU17" t="s">
        <v>207</v>
      </c>
      <c r="AV17" t="s">
        <v>207</v>
      </c>
      <c r="AW17" t="s">
        <v>207</v>
      </c>
      <c r="AX17" t="s">
        <v>207</v>
      </c>
      <c r="AY17" t="s">
        <v>207</v>
      </c>
      <c r="AZ17" t="s">
        <v>207</v>
      </c>
      <c r="BA17" t="s">
        <v>207</v>
      </c>
      <c r="BB17" t="s">
        <v>207</v>
      </c>
      <c r="BC17" t="s">
        <v>207</v>
      </c>
      <c r="BD17" t="s">
        <v>207</v>
      </c>
      <c r="BE17" t="s">
        <v>207</v>
      </c>
      <c r="BF17" t="s">
        <v>207</v>
      </c>
      <c r="BG17" t="s">
        <v>207</v>
      </c>
      <c r="BH17" t="s">
        <v>207</v>
      </c>
      <c r="BI17" t="s">
        <v>207</v>
      </c>
      <c r="BJ17" t="s">
        <v>215</v>
      </c>
      <c r="BK17" t="s">
        <v>207</v>
      </c>
      <c r="BL17" t="s">
        <v>207</v>
      </c>
      <c r="BM17" t="s">
        <v>207</v>
      </c>
      <c r="BN17" t="s">
        <v>207</v>
      </c>
      <c r="BO17" s="18" t="str">
        <f>IF(OR(BO$2=0, BO$2=""), "N/A", IF(ISNUMBER(SEARCH(UPPER(BO$2), UPPER(ProgramsTable[[#This Row],[Type of Service]]))), "Yes", "No"))</f>
        <v>N/A</v>
      </c>
      <c r="BP17" s="18" t="str">
        <f>IF(BP$2=0, "N/A", IF(ISNUMBER(SEARCH(TRIM(BP$2), ProgramsTable[[#This Row],[Geographic Coverage]])), "Yes", "No"))</f>
        <v>N/A</v>
      </c>
      <c r="BQ17" s="18" t="str">
        <f>IF(BQ$2=0, "N/A", IF(ISNUMBER(SEARCH(TRIM(BQ$2), ProgramsTable[[#This Row],[Geographic Coverage]])), "Yes", "No"))</f>
        <v>N/A</v>
      </c>
      <c r="BR17" s="18" t="str">
        <f>IF(AND(BP$2=0, BQ$2=0), "*Required - Please Make a Selection*", IF(OR(ISNUMBER(SEARCH(TRIM(BP$2), ProgramsTable[[#This Row],[Geographic Coverage]])), ISNUMBER(SEARCH(TRIM(BQ$2), ProgramsTable[[#This Row],[Geographic Coverage]]))), "Yes", "No"))</f>
        <v>*Required - Please Make a Selection*</v>
      </c>
      <c r="BS17" s="18" t="str">
        <f>IF(OR(BS$2="",BS$2=0), "N/A", IF(AND(ProgramsTable[[#This Row],[Age Min]]= "None", ProgramsTable[[#This Row],[Age Max]]= "None"), "Yes", IF(AND(BS$2&gt;=ProgramsTable[[#This Row],[Age Min]], BS$2&lt;=ProgramsTable[[#This Row],[Age Max]]), "Yes", "No")))</f>
        <v>N/A</v>
      </c>
      <c r="BT17" s="18" t="str" cm="1">
        <f t="array" ref="BT17">IF(COUNTIF(AM$2:BJ$2,"Yes")=0,"N/A",IF(SUMPRODUCT(--(AM$2:BJ$2="Yes"),--(ProgramsTable[[#This Row],[Developmental Disability]:[Caregivers, Family Members, Advocates, or Practitioners of an Individual with Disabilities or Medical Conditions]]="Yes"))&gt;0,"Yes","No"))</f>
        <v>N/A</v>
      </c>
      <c r="BU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7" s="18" t="str">
        <f>IF(BV$2=0, "N/A", IF(ISNUMBER(SEARCH(UPPER(BV$2), UPPER(ProgramsTable[[#This Row],[Type of Service]]))), "Yes", "No"))</f>
        <v>N/A</v>
      </c>
      <c r="BW17" s="18" t="str">
        <f>IF(BW$2=0, "N/A", IF(ISNUMBER(SEARCH(TRIM(BW$2), ProgramsTable[[#This Row],[Geographic Coverage]])), "Yes", "No"))</f>
        <v>N/A</v>
      </c>
      <c r="BX17" s="18" t="str">
        <f>IF(BX$2=0, "N/A", IF(ISNUMBER(SEARCH(TRIM(BX$2), ProgramsTable[[#This Row],[Geographic Coverage]])), "Yes", "No"))</f>
        <v>N/A</v>
      </c>
      <c r="BY17" s="18" t="str">
        <f>IF(AND(BW$2=0, BX$2=0), "*Required - Please Make a Selection*", IF(OR(ISNUMBER(SEARCH(TRIM(BW$2), ProgramsTable[[#This Row],[Geographic Coverage]])), ISNUMBER(SEARCH(TRIM(BX$2), ProgramsTable[[#This Row],[Geographic Coverage]]))), "Yes", "No"))</f>
        <v>*Required - Please Make a Selection*</v>
      </c>
      <c r="BZ17" s="18" t="str">
        <f>IF(I$2=0, "N/A", IF(I$2="Yes", IF(ProgramsTable[[#This Row],[Program Includes Services for Caregivers]]="Yes", IF(ProgramsTable[[#This Row],[Program May Require Caregiver to be Unpaid]]="No", "Yes", "No"), "No"), "N/A"))</f>
        <v>N/A</v>
      </c>
      <c r="CA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7" s="18" t="str">
        <f>IF(CB$2=0, "N/A", IF(ISNUMBER(SEARCH(TRIM(UPPER(CB$2)), TRIM(UPPER(ProgramsTable[[#This Row],[Type of Service]])))), "Yes", "No"))</f>
        <v>N/A</v>
      </c>
      <c r="CC17" s="18" t="str">
        <f>IF(CC$2=0, "N/A", IF(ISNUMBER(SEARCH(TRIM(CC$2), ProgramsTable[[#This Row],[Geographic Coverage]])), "Yes", "No"))</f>
        <v>No</v>
      </c>
      <c r="CD17" s="18" t="str">
        <f>IF(CD$2=0, "N/A", IF(ISNUMBER(SEARCH(TRIM(CD$2), ProgramsTable[[#This Row],[Geographic Coverage]])), "Yes", "No"))</f>
        <v>N/A</v>
      </c>
      <c r="CE17" s="18" t="str">
        <f>IF(AND(CC$2=0, CD$2=0), "*Required - Please Make a Selection*", IF(OR(ISNUMBER(SEARCH(TRIM(CC$2), ProgramsTable[[#This Row],[Geographic Coverage]])), ISNUMBER(SEARCH(TRIM(CD$2), ProgramsTable[[#This Row],[Geographic Coverage]]))), "Yes", "No"))</f>
        <v>No</v>
      </c>
      <c r="CF17" s="18" t="str" cm="1">
        <f t="array" ref="CF17">IF(COUNTIF(BK$2:BN$2, "Yes")=0, "N/A", IF(SUMPRODUCT((BK$2:BN$2="Yes")*(ProgramsTable[[#This Row],[Veteran?]:[Disabled Veteran?]]="Yes"))&gt;0, "Yes", "No"))</f>
        <v>No</v>
      </c>
      <c r="CG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7"/>
      <c r="CI17"/>
      <c r="CJ17"/>
      <c r="CK17"/>
      <c r="CL17"/>
      <c r="CM17"/>
      <c r="CN17"/>
      <c r="CO17"/>
      <c r="CP17"/>
      <c r="CQ17"/>
      <c r="CR17"/>
      <c r="CS17"/>
      <c r="CU17"/>
      <c r="CV17"/>
    </row>
    <row r="18" spans="1:100" hidden="1" x14ac:dyDescent="0.25">
      <c r="A18" s="10">
        <v>106</v>
      </c>
      <c r="B18" t="s">
        <v>527</v>
      </c>
      <c r="C18" t="s">
        <v>486</v>
      </c>
      <c r="D18" t="s">
        <v>592</v>
      </c>
      <c r="E18" t="s">
        <v>546</v>
      </c>
      <c r="F18" t="s">
        <v>598</v>
      </c>
      <c r="G18" t="s">
        <v>588</v>
      </c>
      <c r="H18" t="s">
        <v>215</v>
      </c>
      <c r="I18" t="s">
        <v>215</v>
      </c>
      <c r="J18" t="s">
        <v>208</v>
      </c>
      <c r="K18" t="s">
        <v>208</v>
      </c>
      <c r="L18" s="11" t="s">
        <v>599</v>
      </c>
      <c r="M18">
        <v>55</v>
      </c>
      <c r="N18">
        <v>120</v>
      </c>
      <c r="O18" t="s">
        <v>599</v>
      </c>
      <c r="P18" t="s">
        <v>596</v>
      </c>
      <c r="Q18" t="s">
        <v>597</v>
      </c>
      <c r="R18" t="s">
        <v>596</v>
      </c>
      <c r="S18" t="s">
        <v>208</v>
      </c>
      <c r="T18" t="s">
        <v>35</v>
      </c>
      <c r="U18" t="s">
        <v>207</v>
      </c>
      <c r="V18" t="s">
        <v>207</v>
      </c>
      <c r="W18" t="s">
        <v>207</v>
      </c>
      <c r="X18" t="s">
        <v>207</v>
      </c>
      <c r="Y18" t="s">
        <v>207</v>
      </c>
      <c r="Z18" t="s">
        <v>207</v>
      </c>
      <c r="AA18" t="s">
        <v>207</v>
      </c>
      <c r="AB18" t="s">
        <v>207</v>
      </c>
      <c r="AC18" t="s">
        <v>207</v>
      </c>
      <c r="AD18" t="s">
        <v>207</v>
      </c>
      <c r="AE18" t="s">
        <v>207</v>
      </c>
      <c r="AF18" t="s">
        <v>207</v>
      </c>
      <c r="AG18" t="s">
        <v>207</v>
      </c>
      <c r="AH18" t="s">
        <v>207</v>
      </c>
      <c r="AI18" t="s">
        <v>207</v>
      </c>
      <c r="AJ18" t="s">
        <v>207</v>
      </c>
      <c r="AK18" t="s">
        <v>207</v>
      </c>
      <c r="AL18" t="s">
        <v>207</v>
      </c>
      <c r="AM18" t="s">
        <v>207</v>
      </c>
      <c r="AN18" t="s">
        <v>207</v>
      </c>
      <c r="AO18" t="s">
        <v>207</v>
      </c>
      <c r="AP18" t="s">
        <v>207</v>
      </c>
      <c r="AQ18" t="s">
        <v>207</v>
      </c>
      <c r="AR18" t="s">
        <v>207</v>
      </c>
      <c r="AS18" t="s">
        <v>207</v>
      </c>
      <c r="AT18" t="s">
        <v>207</v>
      </c>
      <c r="AU18" t="s">
        <v>207</v>
      </c>
      <c r="AV18" t="s">
        <v>207</v>
      </c>
      <c r="AW18" t="s">
        <v>207</v>
      </c>
      <c r="AX18" t="s">
        <v>207</v>
      </c>
      <c r="AY18" t="s">
        <v>207</v>
      </c>
      <c r="AZ18" t="s">
        <v>207</v>
      </c>
      <c r="BA18" t="s">
        <v>207</v>
      </c>
      <c r="BB18" t="s">
        <v>207</v>
      </c>
      <c r="BC18" t="s">
        <v>207</v>
      </c>
      <c r="BD18" t="s">
        <v>207</v>
      </c>
      <c r="BE18" t="s">
        <v>207</v>
      </c>
      <c r="BF18" t="s">
        <v>207</v>
      </c>
      <c r="BG18" t="s">
        <v>207</v>
      </c>
      <c r="BH18" t="s">
        <v>207</v>
      </c>
      <c r="BI18" t="s">
        <v>207</v>
      </c>
      <c r="BJ18" t="s">
        <v>215</v>
      </c>
      <c r="BK18" t="s">
        <v>207</v>
      </c>
      <c r="BL18" t="s">
        <v>207</v>
      </c>
      <c r="BM18" t="s">
        <v>207</v>
      </c>
      <c r="BN18" t="s">
        <v>207</v>
      </c>
      <c r="BO18" s="18" t="str">
        <f>IF(OR(BO$2=0, BO$2=""), "N/A", IF(ISNUMBER(SEARCH(UPPER(BO$2), UPPER(ProgramsTable[[#This Row],[Type of Service]]))), "Yes", "No"))</f>
        <v>N/A</v>
      </c>
      <c r="BP18" s="18" t="str">
        <f>IF(BP$2=0, "N/A", IF(ISNUMBER(SEARCH(TRIM(BP$2), ProgramsTable[[#This Row],[Geographic Coverage]])), "Yes", "No"))</f>
        <v>N/A</v>
      </c>
      <c r="BQ18" s="18" t="str">
        <f>IF(BQ$2=0, "N/A", IF(ISNUMBER(SEARCH(TRIM(BQ$2), ProgramsTable[[#This Row],[Geographic Coverage]])), "Yes", "No"))</f>
        <v>N/A</v>
      </c>
      <c r="BR18" s="18" t="str">
        <f>IF(AND(BP$2=0, BQ$2=0), "*Required - Please Make a Selection*", IF(OR(ISNUMBER(SEARCH(TRIM(BP$2), ProgramsTable[[#This Row],[Geographic Coverage]])), ISNUMBER(SEARCH(TRIM(BQ$2), ProgramsTable[[#This Row],[Geographic Coverage]]))), "Yes", "No"))</f>
        <v>*Required - Please Make a Selection*</v>
      </c>
      <c r="BS18" s="18" t="str">
        <f>IF(OR(BS$2="",BS$2=0), "N/A", IF(AND(ProgramsTable[[#This Row],[Age Min]]= "None", ProgramsTable[[#This Row],[Age Max]]= "None"), "Yes", IF(AND(BS$2&gt;=ProgramsTable[[#This Row],[Age Min]], BS$2&lt;=ProgramsTable[[#This Row],[Age Max]]), "Yes", "No")))</f>
        <v>N/A</v>
      </c>
      <c r="BT18" s="18" t="str" cm="1">
        <f t="array" ref="BT18">IF(COUNTIF(AM$2:BJ$2,"Yes")=0,"N/A",IF(SUMPRODUCT(--(AM$2:BJ$2="Yes"),--(ProgramsTable[[#This Row],[Developmental Disability]:[Caregivers, Family Members, Advocates, or Practitioners of an Individual with Disabilities or Medical Conditions]]="Yes"))&gt;0,"Yes","No"))</f>
        <v>N/A</v>
      </c>
      <c r="BU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8" s="18" t="str">
        <f>IF(BV$2=0, "N/A", IF(ISNUMBER(SEARCH(UPPER(BV$2), UPPER(ProgramsTable[[#This Row],[Type of Service]]))), "Yes", "No"))</f>
        <v>N/A</v>
      </c>
      <c r="BW18" s="18" t="str">
        <f>IF(BW$2=0, "N/A", IF(ISNUMBER(SEARCH(TRIM(BW$2), ProgramsTable[[#This Row],[Geographic Coverage]])), "Yes", "No"))</f>
        <v>N/A</v>
      </c>
      <c r="BX18" s="18" t="str">
        <f>IF(BX$2=0, "N/A", IF(ISNUMBER(SEARCH(TRIM(BX$2), ProgramsTable[[#This Row],[Geographic Coverage]])), "Yes", "No"))</f>
        <v>N/A</v>
      </c>
      <c r="BY18" s="18" t="str">
        <f>IF(AND(BW$2=0, BX$2=0), "*Required - Please Make a Selection*", IF(OR(ISNUMBER(SEARCH(TRIM(BW$2), ProgramsTable[[#This Row],[Geographic Coverage]])), ISNUMBER(SEARCH(TRIM(BX$2), ProgramsTable[[#This Row],[Geographic Coverage]]))), "Yes", "No"))</f>
        <v>*Required - Please Make a Selection*</v>
      </c>
      <c r="BZ18" s="18" t="str">
        <f>IF(I$2=0, "N/A", IF(I$2="Yes", IF(ProgramsTable[[#This Row],[Program Includes Services for Caregivers]]="Yes", IF(ProgramsTable[[#This Row],[Program May Require Caregiver to be Unpaid]]="No", "Yes", "No"), "No"), "N/A"))</f>
        <v>N/A</v>
      </c>
      <c r="CA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8" s="18" t="str">
        <f>IF(CB$2=0, "N/A", IF(ISNUMBER(SEARCH(TRIM(UPPER(CB$2)), TRIM(UPPER(ProgramsTable[[#This Row],[Type of Service]])))), "Yes", "No"))</f>
        <v>N/A</v>
      </c>
      <c r="CC18" s="18" t="str">
        <f>IF(CC$2=0, "N/A", IF(ISNUMBER(SEARCH(TRIM(CC$2), ProgramsTable[[#This Row],[Geographic Coverage]])), "Yes", "No"))</f>
        <v>No</v>
      </c>
      <c r="CD18" s="18" t="str">
        <f>IF(CD$2=0, "N/A", IF(ISNUMBER(SEARCH(TRIM(CD$2), ProgramsTable[[#This Row],[Geographic Coverage]])), "Yes", "No"))</f>
        <v>N/A</v>
      </c>
      <c r="CE18" s="18" t="str">
        <f>IF(AND(CC$2=0, CD$2=0), "*Required - Please Make a Selection*", IF(OR(ISNUMBER(SEARCH(TRIM(CC$2), ProgramsTable[[#This Row],[Geographic Coverage]])), ISNUMBER(SEARCH(TRIM(CD$2), ProgramsTable[[#This Row],[Geographic Coverage]]))), "Yes", "No"))</f>
        <v>No</v>
      </c>
      <c r="CF18" s="18" t="str" cm="1">
        <f t="array" ref="CF18">IF(COUNTIF(BK$2:BN$2, "Yes")=0, "N/A", IF(SUMPRODUCT((BK$2:BN$2="Yes")*(ProgramsTable[[#This Row],[Veteran?]:[Disabled Veteran?]]="Yes"))&gt;0, "Yes", "No"))</f>
        <v>No</v>
      </c>
      <c r="CG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8"/>
      <c r="CI18"/>
      <c r="CJ18"/>
      <c r="CK18"/>
      <c r="CL18"/>
      <c r="CM18"/>
      <c r="CN18"/>
      <c r="CO18"/>
      <c r="CP18"/>
      <c r="CQ18"/>
      <c r="CR18"/>
      <c r="CS18"/>
      <c r="CU18"/>
      <c r="CV18"/>
    </row>
    <row r="19" spans="1:100" hidden="1" x14ac:dyDescent="0.25">
      <c r="A19" s="10">
        <v>107</v>
      </c>
      <c r="B19" t="s">
        <v>527</v>
      </c>
      <c r="C19" t="s">
        <v>486</v>
      </c>
      <c r="D19" t="s">
        <v>592</v>
      </c>
      <c r="E19" t="s">
        <v>546</v>
      </c>
      <c r="F19" t="s">
        <v>600</v>
      </c>
      <c r="G19" t="s">
        <v>90</v>
      </c>
      <c r="H19" t="s">
        <v>215</v>
      </c>
      <c r="I19" t="s">
        <v>215</v>
      </c>
      <c r="J19" t="s">
        <v>208</v>
      </c>
      <c r="K19" t="s">
        <v>208</v>
      </c>
      <c r="L19" s="11" t="s">
        <v>599</v>
      </c>
      <c r="M19">
        <v>55</v>
      </c>
      <c r="N19">
        <v>120</v>
      </c>
      <c r="O19" t="s">
        <v>599</v>
      </c>
      <c r="P19" t="s">
        <v>601</v>
      </c>
      <c r="Q19" t="s">
        <v>597</v>
      </c>
      <c r="R19" t="s">
        <v>601</v>
      </c>
      <c r="S19" t="s">
        <v>208</v>
      </c>
      <c r="T19" t="s">
        <v>35</v>
      </c>
      <c r="U19" t="s">
        <v>207</v>
      </c>
      <c r="V19" t="s">
        <v>207</v>
      </c>
      <c r="W19" t="s">
        <v>207</v>
      </c>
      <c r="X19" t="s">
        <v>207</v>
      </c>
      <c r="Y19" t="s">
        <v>207</v>
      </c>
      <c r="Z19" t="s">
        <v>207</v>
      </c>
      <c r="AA19" t="s">
        <v>207</v>
      </c>
      <c r="AB19" t="s">
        <v>207</v>
      </c>
      <c r="AC19" t="s">
        <v>207</v>
      </c>
      <c r="AD19" t="s">
        <v>207</v>
      </c>
      <c r="AE19" t="s">
        <v>207</v>
      </c>
      <c r="AF19" t="s">
        <v>207</v>
      </c>
      <c r="AG19" t="s">
        <v>207</v>
      </c>
      <c r="AH19" t="s">
        <v>207</v>
      </c>
      <c r="AI19" t="s">
        <v>207</v>
      </c>
      <c r="AJ19" t="s">
        <v>207</v>
      </c>
      <c r="AK19" t="s">
        <v>207</v>
      </c>
      <c r="AL19" t="s">
        <v>207</v>
      </c>
      <c r="AM19" t="s">
        <v>207</v>
      </c>
      <c r="AN19" t="s">
        <v>207</v>
      </c>
      <c r="AO19" t="s">
        <v>207</v>
      </c>
      <c r="AP19" t="s">
        <v>207</v>
      </c>
      <c r="AQ19" t="s">
        <v>207</v>
      </c>
      <c r="AR19" t="s">
        <v>207</v>
      </c>
      <c r="AS19" t="s">
        <v>207</v>
      </c>
      <c r="AT19" t="s">
        <v>207</v>
      </c>
      <c r="AU19" t="s">
        <v>207</v>
      </c>
      <c r="AV19" t="s">
        <v>207</v>
      </c>
      <c r="AW19" t="s">
        <v>207</v>
      </c>
      <c r="AX19" t="s">
        <v>207</v>
      </c>
      <c r="AY19" t="s">
        <v>207</v>
      </c>
      <c r="AZ19" t="s">
        <v>207</v>
      </c>
      <c r="BA19" t="s">
        <v>207</v>
      </c>
      <c r="BB19" t="s">
        <v>207</v>
      </c>
      <c r="BC19" t="s">
        <v>207</v>
      </c>
      <c r="BD19" t="s">
        <v>207</v>
      </c>
      <c r="BE19" t="s">
        <v>207</v>
      </c>
      <c r="BF19" t="s">
        <v>207</v>
      </c>
      <c r="BG19" t="s">
        <v>207</v>
      </c>
      <c r="BH19" t="s">
        <v>207</v>
      </c>
      <c r="BI19" t="s">
        <v>207</v>
      </c>
      <c r="BJ19" t="s">
        <v>215</v>
      </c>
      <c r="BK19" t="s">
        <v>207</v>
      </c>
      <c r="BL19" t="s">
        <v>207</v>
      </c>
      <c r="BM19" t="s">
        <v>207</v>
      </c>
      <c r="BN19" t="s">
        <v>207</v>
      </c>
      <c r="BO19" s="18" t="str">
        <f>IF(OR(BO$2=0, BO$2=""), "N/A", IF(ISNUMBER(SEARCH(UPPER(BO$2), UPPER(ProgramsTable[[#This Row],[Type of Service]]))), "Yes", "No"))</f>
        <v>N/A</v>
      </c>
      <c r="BP19" s="18" t="str">
        <f>IF(BP$2=0, "N/A", IF(ISNUMBER(SEARCH(TRIM(BP$2), ProgramsTable[[#This Row],[Geographic Coverage]])), "Yes", "No"))</f>
        <v>N/A</v>
      </c>
      <c r="BQ19" s="18" t="str">
        <f>IF(BQ$2=0, "N/A", IF(ISNUMBER(SEARCH(TRIM(BQ$2), ProgramsTable[[#This Row],[Geographic Coverage]])), "Yes", "No"))</f>
        <v>N/A</v>
      </c>
      <c r="BR19" s="18" t="str">
        <f>IF(AND(BP$2=0, BQ$2=0), "*Required - Please Make a Selection*", IF(OR(ISNUMBER(SEARCH(TRIM(BP$2), ProgramsTable[[#This Row],[Geographic Coverage]])), ISNUMBER(SEARCH(TRIM(BQ$2), ProgramsTable[[#This Row],[Geographic Coverage]]))), "Yes", "No"))</f>
        <v>*Required - Please Make a Selection*</v>
      </c>
      <c r="BS19" s="18" t="str">
        <f>IF(OR(BS$2="",BS$2=0), "N/A", IF(AND(ProgramsTable[[#This Row],[Age Min]]= "None", ProgramsTable[[#This Row],[Age Max]]= "None"), "Yes", IF(AND(BS$2&gt;=ProgramsTable[[#This Row],[Age Min]], BS$2&lt;=ProgramsTable[[#This Row],[Age Max]]), "Yes", "No")))</f>
        <v>N/A</v>
      </c>
      <c r="BT19" s="18" t="str" cm="1">
        <f t="array" ref="BT19">IF(COUNTIF(AM$2:BJ$2,"Yes")=0,"N/A",IF(SUMPRODUCT(--(AM$2:BJ$2="Yes"),--(ProgramsTable[[#This Row],[Developmental Disability]:[Caregivers, Family Members, Advocates, or Practitioners of an Individual with Disabilities or Medical Conditions]]="Yes"))&gt;0,"Yes","No"))</f>
        <v>N/A</v>
      </c>
      <c r="BU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9" s="18" t="str">
        <f>IF(BV$2=0, "N/A", IF(ISNUMBER(SEARCH(UPPER(BV$2), UPPER(ProgramsTable[[#This Row],[Type of Service]]))), "Yes", "No"))</f>
        <v>N/A</v>
      </c>
      <c r="BW19" s="18" t="str">
        <f>IF(BW$2=0, "N/A", IF(ISNUMBER(SEARCH(TRIM(BW$2), ProgramsTable[[#This Row],[Geographic Coverage]])), "Yes", "No"))</f>
        <v>N/A</v>
      </c>
      <c r="BX19" s="18" t="str">
        <f>IF(BX$2=0, "N/A", IF(ISNUMBER(SEARCH(TRIM(BX$2), ProgramsTable[[#This Row],[Geographic Coverage]])), "Yes", "No"))</f>
        <v>N/A</v>
      </c>
      <c r="BY19" s="18" t="str">
        <f>IF(AND(BW$2=0, BX$2=0), "*Required - Please Make a Selection*", IF(OR(ISNUMBER(SEARCH(TRIM(BW$2), ProgramsTable[[#This Row],[Geographic Coverage]])), ISNUMBER(SEARCH(TRIM(BX$2), ProgramsTable[[#This Row],[Geographic Coverage]]))), "Yes", "No"))</f>
        <v>*Required - Please Make a Selection*</v>
      </c>
      <c r="BZ19" s="18" t="str">
        <f>IF(I$2=0, "N/A", IF(I$2="Yes", IF(ProgramsTable[[#This Row],[Program Includes Services for Caregivers]]="Yes", IF(ProgramsTable[[#This Row],[Program May Require Caregiver to be Unpaid]]="No", "Yes", "No"), "No"), "N/A"))</f>
        <v>N/A</v>
      </c>
      <c r="CA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9" s="18" t="str">
        <f>IF(CB$2=0, "N/A", IF(ISNUMBER(SEARCH(TRIM(UPPER(CB$2)), TRIM(UPPER(ProgramsTable[[#This Row],[Type of Service]])))), "Yes", "No"))</f>
        <v>N/A</v>
      </c>
      <c r="CC19" s="18" t="str">
        <f>IF(CC$2=0, "N/A", IF(ISNUMBER(SEARCH(TRIM(CC$2), ProgramsTable[[#This Row],[Geographic Coverage]])), "Yes", "No"))</f>
        <v>No</v>
      </c>
      <c r="CD19" s="18" t="str">
        <f>IF(CD$2=0, "N/A", IF(ISNUMBER(SEARCH(TRIM(CD$2), ProgramsTable[[#This Row],[Geographic Coverage]])), "Yes", "No"))</f>
        <v>N/A</v>
      </c>
      <c r="CE19" s="18" t="str">
        <f>IF(AND(CC$2=0, CD$2=0), "*Required - Please Make a Selection*", IF(OR(ISNUMBER(SEARCH(TRIM(CC$2), ProgramsTable[[#This Row],[Geographic Coverage]])), ISNUMBER(SEARCH(TRIM(CD$2), ProgramsTable[[#This Row],[Geographic Coverage]]))), "Yes", "No"))</f>
        <v>No</v>
      </c>
      <c r="CF19" s="18" t="str" cm="1">
        <f t="array" ref="CF19">IF(COUNTIF(BK$2:BN$2, "Yes")=0, "N/A", IF(SUMPRODUCT((BK$2:BN$2="Yes")*(ProgramsTable[[#This Row],[Veteran?]:[Disabled Veteran?]]="Yes"))&gt;0, "Yes", "No"))</f>
        <v>No</v>
      </c>
      <c r="CG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9"/>
      <c r="CI19"/>
      <c r="CJ19"/>
      <c r="CK19"/>
      <c r="CL19"/>
      <c r="CM19"/>
      <c r="CN19"/>
      <c r="CO19"/>
      <c r="CP19"/>
      <c r="CQ19"/>
      <c r="CR19"/>
      <c r="CS19"/>
      <c r="CU19"/>
      <c r="CV19"/>
    </row>
    <row r="20" spans="1:100" hidden="1" x14ac:dyDescent="0.25">
      <c r="A20" s="10">
        <v>108</v>
      </c>
      <c r="B20" t="s">
        <v>527</v>
      </c>
      <c r="C20" t="s">
        <v>498</v>
      </c>
      <c r="D20" t="s">
        <v>528</v>
      </c>
      <c r="E20" t="s">
        <v>529</v>
      </c>
      <c r="F20" t="s">
        <v>530</v>
      </c>
      <c r="G20" t="s">
        <v>112</v>
      </c>
      <c r="H20" t="s">
        <v>215</v>
      </c>
      <c r="I20" t="s">
        <v>215</v>
      </c>
      <c r="J20" t="s">
        <v>531</v>
      </c>
      <c r="K20" t="s">
        <v>532</v>
      </c>
      <c r="L20" t="s">
        <v>306</v>
      </c>
      <c r="M20">
        <v>18</v>
      </c>
      <c r="N20">
        <v>120</v>
      </c>
      <c r="P20" t="s">
        <v>533</v>
      </c>
      <c r="Q20" t="s">
        <v>208</v>
      </c>
      <c r="R20" t="s">
        <v>534</v>
      </c>
      <c r="S20" t="s">
        <v>533</v>
      </c>
      <c r="T20" t="s">
        <v>58</v>
      </c>
      <c r="U20" t="s">
        <v>215</v>
      </c>
      <c r="V20" t="s">
        <v>207</v>
      </c>
      <c r="W20" t="s">
        <v>207</v>
      </c>
      <c r="X20" t="s">
        <v>207</v>
      </c>
      <c r="Y20" t="s">
        <v>207</v>
      </c>
      <c r="Z20" t="s">
        <v>207</v>
      </c>
      <c r="AA20" t="s">
        <v>207</v>
      </c>
      <c r="AB20" t="s">
        <v>207</v>
      </c>
      <c r="AC20" t="s">
        <v>207</v>
      </c>
      <c r="AD20" t="s">
        <v>207</v>
      </c>
      <c r="AE20" t="s">
        <v>215</v>
      </c>
      <c r="AF20" t="s">
        <v>207</v>
      </c>
      <c r="AG20" t="s">
        <v>207</v>
      </c>
      <c r="AH20" t="s">
        <v>207</v>
      </c>
      <c r="AI20" t="s">
        <v>207</v>
      </c>
      <c r="AJ20" t="s">
        <v>207</v>
      </c>
      <c r="AK20" t="s">
        <v>207</v>
      </c>
      <c r="AL20" t="s">
        <v>207</v>
      </c>
      <c r="AM20" t="s">
        <v>207</v>
      </c>
      <c r="AN20" t="s">
        <v>207</v>
      </c>
      <c r="AO20" t="s">
        <v>207</v>
      </c>
      <c r="AP20" t="s">
        <v>207</v>
      </c>
      <c r="AQ20" t="s">
        <v>207</v>
      </c>
      <c r="AR20" t="s">
        <v>215</v>
      </c>
      <c r="AS20" t="s">
        <v>207</v>
      </c>
      <c r="AT20" t="s">
        <v>207</v>
      </c>
      <c r="AU20" t="s">
        <v>207</v>
      </c>
      <c r="AV20" t="s">
        <v>207</v>
      </c>
      <c r="AW20" t="s">
        <v>207</v>
      </c>
      <c r="AX20" t="s">
        <v>207</v>
      </c>
      <c r="AY20" t="s">
        <v>207</v>
      </c>
      <c r="AZ20" t="s">
        <v>207</v>
      </c>
      <c r="BA20" t="s">
        <v>207</v>
      </c>
      <c r="BB20" t="s">
        <v>207</v>
      </c>
      <c r="BC20" t="s">
        <v>207</v>
      </c>
      <c r="BD20" t="s">
        <v>207</v>
      </c>
      <c r="BE20" t="s">
        <v>207</v>
      </c>
      <c r="BF20" t="s">
        <v>207</v>
      </c>
      <c r="BG20" t="s">
        <v>207</v>
      </c>
      <c r="BH20" t="s">
        <v>207</v>
      </c>
      <c r="BI20" t="s">
        <v>207</v>
      </c>
      <c r="BJ20" t="s">
        <v>207</v>
      </c>
      <c r="BK20" t="s">
        <v>207</v>
      </c>
      <c r="BL20" t="s">
        <v>207</v>
      </c>
      <c r="BM20" t="s">
        <v>207</v>
      </c>
      <c r="BN20" t="s">
        <v>207</v>
      </c>
      <c r="BO20" s="18" t="str">
        <f>IF(OR(BO$2=0, BO$2=""), "N/A", IF(ISNUMBER(SEARCH(UPPER(BO$2), UPPER(ProgramsTable[[#This Row],[Type of Service]]))), "Yes", "No"))</f>
        <v>N/A</v>
      </c>
      <c r="BP20" s="18" t="str">
        <f>IF(BP$2=0, "N/A", IF(ISNUMBER(SEARCH(TRIM(BP$2), ProgramsTable[[#This Row],[Geographic Coverage]])), "Yes", "No"))</f>
        <v>N/A</v>
      </c>
      <c r="BQ20" s="18" t="str">
        <f>IF(BQ$2=0, "N/A", IF(ISNUMBER(SEARCH(TRIM(BQ$2), ProgramsTable[[#This Row],[Geographic Coverage]])), "Yes", "No"))</f>
        <v>N/A</v>
      </c>
      <c r="BR20" s="18" t="str">
        <f>IF(AND(BP$2=0, BQ$2=0), "*Required - Please Make a Selection*", IF(OR(ISNUMBER(SEARCH(TRIM(BP$2), ProgramsTable[[#This Row],[Geographic Coverage]])), ISNUMBER(SEARCH(TRIM(BQ$2), ProgramsTable[[#This Row],[Geographic Coverage]]))), "Yes", "No"))</f>
        <v>*Required - Please Make a Selection*</v>
      </c>
      <c r="BS20" s="18" t="str">
        <f>IF(OR(BS$2="",BS$2=0), "N/A", IF(AND(ProgramsTable[[#This Row],[Age Min]]= "None", ProgramsTable[[#This Row],[Age Max]]= "None"), "Yes", IF(AND(BS$2&gt;=ProgramsTable[[#This Row],[Age Min]], BS$2&lt;=ProgramsTable[[#This Row],[Age Max]]), "Yes", "No")))</f>
        <v>N/A</v>
      </c>
      <c r="BT20" s="18" t="str" cm="1">
        <f t="array" ref="BT20">IF(COUNTIF(AM$2:BJ$2,"Yes")=0,"N/A",IF(SUMPRODUCT(--(AM$2:BJ$2="Yes"),--(ProgramsTable[[#This Row],[Developmental Disability]:[Caregivers, Family Members, Advocates, or Practitioners of an Individual with Disabilities or Medical Conditions]]="Yes"))&gt;0,"Yes","No"))</f>
        <v>N/A</v>
      </c>
      <c r="BU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0" s="18" t="str">
        <f>IF(BV$2=0, "N/A", IF(ISNUMBER(SEARCH(UPPER(BV$2), UPPER(ProgramsTable[[#This Row],[Type of Service]]))), "Yes", "No"))</f>
        <v>N/A</v>
      </c>
      <c r="BW20" s="18" t="str">
        <f>IF(BW$2=0, "N/A", IF(ISNUMBER(SEARCH(TRIM(BW$2), ProgramsTable[[#This Row],[Geographic Coverage]])), "Yes", "No"))</f>
        <v>N/A</v>
      </c>
      <c r="BX20" s="18" t="str">
        <f>IF(BX$2=0, "N/A", IF(ISNUMBER(SEARCH(TRIM(BX$2), ProgramsTable[[#This Row],[Geographic Coverage]])), "Yes", "No"))</f>
        <v>N/A</v>
      </c>
      <c r="BY20" s="18" t="str">
        <f>IF(AND(BW$2=0, BX$2=0), "*Required - Please Make a Selection*", IF(OR(ISNUMBER(SEARCH(TRIM(BW$2), ProgramsTable[[#This Row],[Geographic Coverage]])), ISNUMBER(SEARCH(TRIM(BX$2), ProgramsTable[[#This Row],[Geographic Coverage]]))), "Yes", "No"))</f>
        <v>*Required - Please Make a Selection*</v>
      </c>
      <c r="BZ20" s="18" t="str">
        <f>IF(I$2=0, "N/A", IF(I$2="Yes", IF(ProgramsTable[[#This Row],[Program Includes Services for Caregivers]]="Yes", IF(ProgramsTable[[#This Row],[Program May Require Caregiver to be Unpaid]]="No", "Yes", "No"), "No"), "N/A"))</f>
        <v>N/A</v>
      </c>
      <c r="CA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0" s="18" t="str">
        <f>IF(CB$2=0, "N/A", IF(ISNUMBER(SEARCH(TRIM(UPPER(CB$2)), TRIM(UPPER(ProgramsTable[[#This Row],[Type of Service]])))), "Yes", "No"))</f>
        <v>N/A</v>
      </c>
      <c r="CC20" s="18" t="str">
        <f>IF(CC$2=0, "N/A", IF(ISNUMBER(SEARCH(TRIM(CC$2), ProgramsTable[[#This Row],[Geographic Coverage]])), "Yes", "No"))</f>
        <v>No</v>
      </c>
      <c r="CD20" s="18" t="str">
        <f>IF(CD$2=0, "N/A", IF(ISNUMBER(SEARCH(TRIM(CD$2), ProgramsTable[[#This Row],[Geographic Coverage]])), "Yes", "No"))</f>
        <v>N/A</v>
      </c>
      <c r="CE20" s="18" t="str">
        <f>IF(AND(CC$2=0, CD$2=0), "*Required - Please Make a Selection*", IF(OR(ISNUMBER(SEARCH(TRIM(CC$2), ProgramsTable[[#This Row],[Geographic Coverage]])), ISNUMBER(SEARCH(TRIM(CD$2), ProgramsTable[[#This Row],[Geographic Coverage]]))), "Yes", "No"))</f>
        <v>No</v>
      </c>
      <c r="CF20" s="18" t="str" cm="1">
        <f t="array" ref="CF20">IF(COUNTIF(BK$2:BN$2, "Yes")=0, "N/A", IF(SUMPRODUCT((BK$2:BN$2="Yes")*(ProgramsTable[[#This Row],[Veteran?]:[Disabled Veteran?]]="Yes"))&gt;0, "Yes", "No"))</f>
        <v>No</v>
      </c>
      <c r="CG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0"/>
      <c r="CI20"/>
      <c r="CJ20"/>
      <c r="CK20"/>
      <c r="CL20"/>
      <c r="CM20"/>
      <c r="CN20"/>
      <c r="CO20"/>
      <c r="CP20"/>
      <c r="CQ20"/>
      <c r="CR20"/>
      <c r="CS20"/>
      <c r="CU20"/>
      <c r="CV20"/>
    </row>
    <row r="21" spans="1:100" hidden="1" x14ac:dyDescent="0.25">
      <c r="A21" s="10">
        <v>109</v>
      </c>
      <c r="B21" t="s">
        <v>527</v>
      </c>
      <c r="C21" t="s">
        <v>498</v>
      </c>
      <c r="D21" t="s">
        <v>535</v>
      </c>
      <c r="E21" t="s">
        <v>529</v>
      </c>
      <c r="F21" t="s">
        <v>536</v>
      </c>
      <c r="G21" t="s">
        <v>112</v>
      </c>
      <c r="H21" t="s">
        <v>215</v>
      </c>
      <c r="I21" t="s">
        <v>215</v>
      </c>
      <c r="J21" t="s">
        <v>531</v>
      </c>
      <c r="K21" t="s">
        <v>532</v>
      </c>
      <c r="L21" t="s">
        <v>306</v>
      </c>
      <c r="M21">
        <v>18</v>
      </c>
      <c r="N21">
        <v>120</v>
      </c>
      <c r="P21" t="s">
        <v>533</v>
      </c>
      <c r="Q21" t="s">
        <v>208</v>
      </c>
      <c r="R21" t="s">
        <v>534</v>
      </c>
      <c r="S21" t="s">
        <v>533</v>
      </c>
      <c r="T21" t="s">
        <v>58</v>
      </c>
      <c r="U21" t="s">
        <v>215</v>
      </c>
      <c r="V21" t="s">
        <v>207</v>
      </c>
      <c r="W21" t="s">
        <v>207</v>
      </c>
      <c r="X21" t="s">
        <v>207</v>
      </c>
      <c r="Y21" t="s">
        <v>207</v>
      </c>
      <c r="Z21" t="s">
        <v>207</v>
      </c>
      <c r="AA21" t="s">
        <v>207</v>
      </c>
      <c r="AB21" t="s">
        <v>207</v>
      </c>
      <c r="AC21" t="s">
        <v>207</v>
      </c>
      <c r="AD21" t="s">
        <v>207</v>
      </c>
      <c r="AE21" t="s">
        <v>215</v>
      </c>
      <c r="AF21" t="s">
        <v>207</v>
      </c>
      <c r="AG21" t="s">
        <v>207</v>
      </c>
      <c r="AH21" t="s">
        <v>207</v>
      </c>
      <c r="AI21" t="s">
        <v>207</v>
      </c>
      <c r="AJ21" t="s">
        <v>207</v>
      </c>
      <c r="AK21" t="s">
        <v>207</v>
      </c>
      <c r="AL21" t="s">
        <v>207</v>
      </c>
      <c r="AM21" t="s">
        <v>207</v>
      </c>
      <c r="AN21" t="s">
        <v>207</v>
      </c>
      <c r="AO21" t="s">
        <v>207</v>
      </c>
      <c r="AP21" t="s">
        <v>207</v>
      </c>
      <c r="AQ21" t="s">
        <v>207</v>
      </c>
      <c r="AR21" t="s">
        <v>215</v>
      </c>
      <c r="AS21" t="s">
        <v>207</v>
      </c>
      <c r="AT21" t="s">
        <v>207</v>
      </c>
      <c r="AU21" t="s">
        <v>207</v>
      </c>
      <c r="AV21" t="s">
        <v>207</v>
      </c>
      <c r="AW21" t="s">
        <v>207</v>
      </c>
      <c r="AX21" t="s">
        <v>207</v>
      </c>
      <c r="AY21" t="s">
        <v>207</v>
      </c>
      <c r="AZ21" t="s">
        <v>207</v>
      </c>
      <c r="BA21" t="s">
        <v>207</v>
      </c>
      <c r="BB21" t="s">
        <v>207</v>
      </c>
      <c r="BC21" t="s">
        <v>207</v>
      </c>
      <c r="BD21" t="s">
        <v>207</v>
      </c>
      <c r="BE21" t="s">
        <v>207</v>
      </c>
      <c r="BF21" t="s">
        <v>207</v>
      </c>
      <c r="BG21" t="s">
        <v>207</v>
      </c>
      <c r="BH21" t="s">
        <v>207</v>
      </c>
      <c r="BI21" t="s">
        <v>207</v>
      </c>
      <c r="BJ21" t="s">
        <v>207</v>
      </c>
      <c r="BK21" t="s">
        <v>207</v>
      </c>
      <c r="BL21" t="s">
        <v>207</v>
      </c>
      <c r="BM21" t="s">
        <v>207</v>
      </c>
      <c r="BN21" t="s">
        <v>207</v>
      </c>
      <c r="BO21" s="18" t="str">
        <f>IF(OR(BO$2=0, BO$2=""), "N/A", IF(ISNUMBER(SEARCH(UPPER(BO$2), UPPER(ProgramsTable[[#This Row],[Type of Service]]))), "Yes", "No"))</f>
        <v>N/A</v>
      </c>
      <c r="BP21" s="18" t="str">
        <f>IF(BP$2=0, "N/A", IF(ISNUMBER(SEARCH(TRIM(BP$2), ProgramsTable[[#This Row],[Geographic Coverage]])), "Yes", "No"))</f>
        <v>N/A</v>
      </c>
      <c r="BQ21" s="18" t="str">
        <f>IF(BQ$2=0, "N/A", IF(ISNUMBER(SEARCH(TRIM(BQ$2), ProgramsTable[[#This Row],[Geographic Coverage]])), "Yes", "No"))</f>
        <v>N/A</v>
      </c>
      <c r="BR21" s="18" t="str">
        <f>IF(AND(BP$2=0, BQ$2=0), "*Required - Please Make a Selection*", IF(OR(ISNUMBER(SEARCH(TRIM(BP$2), ProgramsTable[[#This Row],[Geographic Coverage]])), ISNUMBER(SEARCH(TRIM(BQ$2), ProgramsTable[[#This Row],[Geographic Coverage]]))), "Yes", "No"))</f>
        <v>*Required - Please Make a Selection*</v>
      </c>
      <c r="BS21" s="18" t="str">
        <f>IF(OR(BS$2="",BS$2=0), "N/A", IF(AND(ProgramsTable[[#This Row],[Age Min]]= "None", ProgramsTable[[#This Row],[Age Max]]= "None"), "Yes", IF(AND(BS$2&gt;=ProgramsTable[[#This Row],[Age Min]], BS$2&lt;=ProgramsTable[[#This Row],[Age Max]]), "Yes", "No")))</f>
        <v>N/A</v>
      </c>
      <c r="BT21" s="18" t="str" cm="1">
        <f t="array" ref="BT21">IF(COUNTIF(AM$2:BJ$2,"Yes")=0,"N/A",IF(SUMPRODUCT(--(AM$2:BJ$2="Yes"),--(ProgramsTable[[#This Row],[Developmental Disability]:[Caregivers, Family Members, Advocates, or Practitioners of an Individual with Disabilities or Medical Conditions]]="Yes"))&gt;0,"Yes","No"))</f>
        <v>N/A</v>
      </c>
      <c r="BU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1" s="18" t="str">
        <f>IF(BV$2=0, "N/A", IF(ISNUMBER(SEARCH(UPPER(BV$2), UPPER(ProgramsTable[[#This Row],[Type of Service]]))), "Yes", "No"))</f>
        <v>N/A</v>
      </c>
      <c r="BW21" s="18" t="str">
        <f>IF(BW$2=0, "N/A", IF(ISNUMBER(SEARCH(TRIM(BW$2), ProgramsTable[[#This Row],[Geographic Coverage]])), "Yes", "No"))</f>
        <v>N/A</v>
      </c>
      <c r="BX21" s="18" t="str">
        <f>IF(BX$2=0, "N/A", IF(ISNUMBER(SEARCH(TRIM(BX$2), ProgramsTable[[#This Row],[Geographic Coverage]])), "Yes", "No"))</f>
        <v>N/A</v>
      </c>
      <c r="BY21" s="18" t="str">
        <f>IF(AND(BW$2=0, BX$2=0), "*Required - Please Make a Selection*", IF(OR(ISNUMBER(SEARCH(TRIM(BW$2), ProgramsTable[[#This Row],[Geographic Coverage]])), ISNUMBER(SEARCH(TRIM(BX$2), ProgramsTable[[#This Row],[Geographic Coverage]]))), "Yes", "No"))</f>
        <v>*Required - Please Make a Selection*</v>
      </c>
      <c r="BZ21" s="18" t="str">
        <f>IF(I$2=0, "N/A", IF(I$2="Yes", IF(ProgramsTable[[#This Row],[Program Includes Services for Caregivers]]="Yes", IF(ProgramsTable[[#This Row],[Program May Require Caregiver to be Unpaid]]="No", "Yes", "No"), "No"), "N/A"))</f>
        <v>N/A</v>
      </c>
      <c r="CA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1" s="18" t="str">
        <f>IF(CB$2=0, "N/A", IF(ISNUMBER(SEARCH(TRIM(UPPER(CB$2)), TRIM(UPPER(ProgramsTable[[#This Row],[Type of Service]])))), "Yes", "No"))</f>
        <v>N/A</v>
      </c>
      <c r="CC21" s="18" t="str">
        <f>IF(CC$2=0, "N/A", IF(ISNUMBER(SEARCH(TRIM(CC$2), ProgramsTable[[#This Row],[Geographic Coverage]])), "Yes", "No"))</f>
        <v>No</v>
      </c>
      <c r="CD21" s="18" t="str">
        <f>IF(CD$2=0, "N/A", IF(ISNUMBER(SEARCH(TRIM(CD$2), ProgramsTable[[#This Row],[Geographic Coverage]])), "Yes", "No"))</f>
        <v>N/A</v>
      </c>
      <c r="CE21" s="18" t="str">
        <f>IF(AND(CC$2=0, CD$2=0), "*Required - Please Make a Selection*", IF(OR(ISNUMBER(SEARCH(TRIM(CC$2), ProgramsTable[[#This Row],[Geographic Coverage]])), ISNUMBER(SEARCH(TRIM(CD$2), ProgramsTable[[#This Row],[Geographic Coverage]]))), "Yes", "No"))</f>
        <v>No</v>
      </c>
      <c r="CF21" s="18" t="str" cm="1">
        <f t="array" ref="CF21">IF(COUNTIF(BK$2:BN$2, "Yes")=0, "N/A", IF(SUMPRODUCT((BK$2:BN$2="Yes")*(ProgramsTable[[#This Row],[Veteran?]:[Disabled Veteran?]]="Yes"))&gt;0, "Yes", "No"))</f>
        <v>No</v>
      </c>
      <c r="CG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1"/>
      <c r="CI21"/>
      <c r="CJ21"/>
      <c r="CK21"/>
      <c r="CL21"/>
      <c r="CM21"/>
      <c r="CN21"/>
      <c r="CO21"/>
      <c r="CP21"/>
      <c r="CQ21"/>
      <c r="CR21"/>
      <c r="CS21"/>
      <c r="CU21"/>
      <c r="CV21"/>
    </row>
    <row r="22" spans="1:100" hidden="1" x14ac:dyDescent="0.25">
      <c r="A22" s="10">
        <v>127</v>
      </c>
      <c r="B22" t="s">
        <v>527</v>
      </c>
      <c r="C22" t="s">
        <v>498</v>
      </c>
      <c r="D22" t="s">
        <v>578</v>
      </c>
      <c r="E22" t="s">
        <v>546</v>
      </c>
      <c r="F22" t="s">
        <v>579</v>
      </c>
      <c r="G22" t="s">
        <v>112</v>
      </c>
      <c r="H22" t="s">
        <v>215</v>
      </c>
      <c r="I22" t="s">
        <v>215</v>
      </c>
      <c r="J22" t="s">
        <v>547</v>
      </c>
      <c r="K22" t="s">
        <v>580</v>
      </c>
      <c r="L22" t="s">
        <v>208</v>
      </c>
      <c r="M22" t="s">
        <v>208</v>
      </c>
      <c r="N22" t="s">
        <v>208</v>
      </c>
      <c r="P22" t="s">
        <v>581</v>
      </c>
      <c r="Q22" t="s">
        <v>208</v>
      </c>
      <c r="R22" t="s">
        <v>581</v>
      </c>
      <c r="S22" t="s">
        <v>208</v>
      </c>
      <c r="T22" t="s">
        <v>58</v>
      </c>
      <c r="U22" t="s">
        <v>215</v>
      </c>
      <c r="V22" t="s">
        <v>207</v>
      </c>
      <c r="W22" t="s">
        <v>207</v>
      </c>
      <c r="X22" t="s">
        <v>207</v>
      </c>
      <c r="Y22" t="s">
        <v>207</v>
      </c>
      <c r="Z22" t="s">
        <v>207</v>
      </c>
      <c r="AA22" t="s">
        <v>215</v>
      </c>
      <c r="AB22" t="s">
        <v>207</v>
      </c>
      <c r="AC22" t="s">
        <v>207</v>
      </c>
      <c r="AD22" t="s">
        <v>207</v>
      </c>
      <c r="AE22" t="s">
        <v>207</v>
      </c>
      <c r="AF22" t="s">
        <v>207</v>
      </c>
      <c r="AG22" t="s">
        <v>207</v>
      </c>
      <c r="AH22" t="s">
        <v>207</v>
      </c>
      <c r="AI22" t="s">
        <v>207</v>
      </c>
      <c r="AJ22" t="s">
        <v>207</v>
      </c>
      <c r="AK22" t="s">
        <v>207</v>
      </c>
      <c r="AL22" t="s">
        <v>207</v>
      </c>
      <c r="AM22" t="s">
        <v>207</v>
      </c>
      <c r="AN22" t="s">
        <v>207</v>
      </c>
      <c r="AO22" t="s">
        <v>207</v>
      </c>
      <c r="AP22" t="s">
        <v>207</v>
      </c>
      <c r="AQ22" t="s">
        <v>207</v>
      </c>
      <c r="AR22" t="s">
        <v>215</v>
      </c>
      <c r="AS22" t="s">
        <v>207</v>
      </c>
      <c r="AT22" t="s">
        <v>207</v>
      </c>
      <c r="AU22" t="s">
        <v>207</v>
      </c>
      <c r="AV22" t="s">
        <v>207</v>
      </c>
      <c r="AW22" t="s">
        <v>207</v>
      </c>
      <c r="AX22" t="s">
        <v>207</v>
      </c>
      <c r="AY22" t="s">
        <v>207</v>
      </c>
      <c r="AZ22" t="s">
        <v>207</v>
      </c>
      <c r="BA22" t="s">
        <v>207</v>
      </c>
      <c r="BB22" t="s">
        <v>207</v>
      </c>
      <c r="BC22" t="s">
        <v>207</v>
      </c>
      <c r="BD22" t="s">
        <v>207</v>
      </c>
      <c r="BE22" t="s">
        <v>207</v>
      </c>
      <c r="BF22" t="s">
        <v>207</v>
      </c>
      <c r="BG22" t="s">
        <v>207</v>
      </c>
      <c r="BH22" t="s">
        <v>207</v>
      </c>
      <c r="BI22" t="s">
        <v>207</v>
      </c>
      <c r="BJ22" t="s">
        <v>215</v>
      </c>
      <c r="BK22" t="s">
        <v>207</v>
      </c>
      <c r="BL22" t="s">
        <v>207</v>
      </c>
      <c r="BM22" t="s">
        <v>207</v>
      </c>
      <c r="BN22" t="s">
        <v>207</v>
      </c>
      <c r="BO22" s="18" t="str">
        <f>IF(OR(BO$2=0, BO$2=""), "N/A", IF(ISNUMBER(SEARCH(UPPER(BO$2), UPPER(ProgramsTable[[#This Row],[Type of Service]]))), "Yes", "No"))</f>
        <v>N/A</v>
      </c>
      <c r="BP22" s="18" t="str">
        <f>IF(BP$2=0, "N/A", IF(ISNUMBER(SEARCH(TRIM(BP$2), ProgramsTable[[#This Row],[Geographic Coverage]])), "Yes", "No"))</f>
        <v>N/A</v>
      </c>
      <c r="BQ22" s="18" t="str">
        <f>IF(BQ$2=0, "N/A", IF(ISNUMBER(SEARCH(TRIM(BQ$2), ProgramsTable[[#This Row],[Geographic Coverage]])), "Yes", "No"))</f>
        <v>N/A</v>
      </c>
      <c r="BR22" s="18" t="str">
        <f>IF(AND(BP$2=0, BQ$2=0), "*Required - Please Make a Selection*", IF(OR(ISNUMBER(SEARCH(TRIM(BP$2), ProgramsTable[[#This Row],[Geographic Coverage]])), ISNUMBER(SEARCH(TRIM(BQ$2), ProgramsTable[[#This Row],[Geographic Coverage]]))), "Yes", "No"))</f>
        <v>*Required - Please Make a Selection*</v>
      </c>
      <c r="BS22" s="18" t="str">
        <f>IF(OR(BS$2="",BS$2=0), "N/A", IF(AND(ProgramsTable[[#This Row],[Age Min]]= "None", ProgramsTable[[#This Row],[Age Max]]= "None"), "Yes", IF(AND(BS$2&gt;=ProgramsTable[[#This Row],[Age Min]], BS$2&lt;=ProgramsTable[[#This Row],[Age Max]]), "Yes", "No")))</f>
        <v>N/A</v>
      </c>
      <c r="BT22" s="18" t="str" cm="1">
        <f t="array" ref="BT22">IF(COUNTIF(AM$2:BJ$2,"Yes")=0,"N/A",IF(SUMPRODUCT(--(AM$2:BJ$2="Yes"),--(ProgramsTable[[#This Row],[Developmental Disability]:[Caregivers, Family Members, Advocates, or Practitioners of an Individual with Disabilities or Medical Conditions]]="Yes"))&gt;0,"Yes","No"))</f>
        <v>N/A</v>
      </c>
      <c r="BU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2" s="18" t="str">
        <f>IF(BV$2=0, "N/A", IF(ISNUMBER(SEARCH(UPPER(BV$2), UPPER(ProgramsTable[[#This Row],[Type of Service]]))), "Yes", "No"))</f>
        <v>N/A</v>
      </c>
      <c r="BW22" s="18" t="str">
        <f>IF(BW$2=0, "N/A", IF(ISNUMBER(SEARCH(TRIM(BW$2), ProgramsTable[[#This Row],[Geographic Coverage]])), "Yes", "No"))</f>
        <v>N/A</v>
      </c>
      <c r="BX22" s="18" t="str">
        <f>IF(BX$2=0, "N/A", IF(ISNUMBER(SEARCH(TRIM(BX$2), ProgramsTable[[#This Row],[Geographic Coverage]])), "Yes", "No"))</f>
        <v>N/A</v>
      </c>
      <c r="BY22" s="18" t="str">
        <f>IF(AND(BW$2=0, BX$2=0), "*Required - Please Make a Selection*", IF(OR(ISNUMBER(SEARCH(TRIM(BW$2), ProgramsTable[[#This Row],[Geographic Coverage]])), ISNUMBER(SEARCH(TRIM(BX$2), ProgramsTable[[#This Row],[Geographic Coverage]]))), "Yes", "No"))</f>
        <v>*Required - Please Make a Selection*</v>
      </c>
      <c r="BZ22" s="18" t="str">
        <f>IF(I$2=0, "N/A", IF(I$2="Yes", IF(ProgramsTable[[#This Row],[Program Includes Services for Caregivers]]="Yes", IF(ProgramsTable[[#This Row],[Program May Require Caregiver to be Unpaid]]="No", "Yes", "No"), "No"), "N/A"))</f>
        <v>N/A</v>
      </c>
      <c r="CA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2" s="18" t="str">
        <f>IF(CB$2=0, "N/A", IF(ISNUMBER(SEARCH(TRIM(UPPER(CB$2)), TRIM(UPPER(ProgramsTable[[#This Row],[Type of Service]])))), "Yes", "No"))</f>
        <v>N/A</v>
      </c>
      <c r="CC22" s="18" t="str">
        <f>IF(CC$2=0, "N/A", IF(ISNUMBER(SEARCH(TRIM(CC$2), ProgramsTable[[#This Row],[Geographic Coverage]])), "Yes", "No"))</f>
        <v>No</v>
      </c>
      <c r="CD22" s="18" t="str">
        <f>IF(CD$2=0, "N/A", IF(ISNUMBER(SEARCH(TRIM(CD$2), ProgramsTable[[#This Row],[Geographic Coverage]])), "Yes", "No"))</f>
        <v>N/A</v>
      </c>
      <c r="CE22" s="18" t="str">
        <f>IF(AND(CC$2=0, CD$2=0), "*Required - Please Make a Selection*", IF(OR(ISNUMBER(SEARCH(TRIM(CC$2), ProgramsTable[[#This Row],[Geographic Coverage]])), ISNUMBER(SEARCH(TRIM(CD$2), ProgramsTable[[#This Row],[Geographic Coverage]]))), "Yes", "No"))</f>
        <v>No</v>
      </c>
      <c r="CF22" s="18" t="str" cm="1">
        <f t="array" ref="CF22">IF(COUNTIF(BK$2:BN$2, "Yes")=0, "N/A", IF(SUMPRODUCT((BK$2:BN$2="Yes")*(ProgramsTable[[#This Row],[Veteran?]:[Disabled Veteran?]]="Yes"))&gt;0, "Yes", "No"))</f>
        <v>No</v>
      </c>
      <c r="CG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2"/>
      <c r="CI22"/>
      <c r="CJ22"/>
      <c r="CK22"/>
      <c r="CL22"/>
      <c r="CM22"/>
      <c r="CN22"/>
      <c r="CO22"/>
      <c r="CP22"/>
      <c r="CQ22"/>
      <c r="CR22"/>
      <c r="CS22"/>
      <c r="CU22"/>
      <c r="CV22"/>
    </row>
    <row r="23" spans="1:100" hidden="1" x14ac:dyDescent="0.25">
      <c r="A23" s="10">
        <v>128</v>
      </c>
      <c r="B23" t="s">
        <v>527</v>
      </c>
      <c r="C23" t="s">
        <v>498</v>
      </c>
      <c r="D23" t="s">
        <v>578</v>
      </c>
      <c r="E23" t="s">
        <v>546</v>
      </c>
      <c r="F23" t="s">
        <v>582</v>
      </c>
      <c r="G23" t="s">
        <v>112</v>
      </c>
      <c r="H23" t="s">
        <v>215</v>
      </c>
      <c r="I23" t="s">
        <v>215</v>
      </c>
      <c r="J23" t="s">
        <v>547</v>
      </c>
      <c r="K23" t="s">
        <v>583</v>
      </c>
      <c r="L23" t="s">
        <v>208</v>
      </c>
      <c r="M23" t="s">
        <v>208</v>
      </c>
      <c r="N23" t="s">
        <v>208</v>
      </c>
      <c r="P23" t="s">
        <v>581</v>
      </c>
      <c r="Q23" t="s">
        <v>208</v>
      </c>
      <c r="R23" t="s">
        <v>581</v>
      </c>
      <c r="S23" t="s">
        <v>208</v>
      </c>
      <c r="T23" t="s">
        <v>58</v>
      </c>
      <c r="U23" t="s">
        <v>215</v>
      </c>
      <c r="V23" t="s">
        <v>207</v>
      </c>
      <c r="W23" t="s">
        <v>207</v>
      </c>
      <c r="X23" t="s">
        <v>207</v>
      </c>
      <c r="Y23" t="s">
        <v>207</v>
      </c>
      <c r="Z23" t="s">
        <v>207</v>
      </c>
      <c r="AA23" t="s">
        <v>215</v>
      </c>
      <c r="AB23" t="s">
        <v>207</v>
      </c>
      <c r="AC23" t="s">
        <v>207</v>
      </c>
      <c r="AD23" t="s">
        <v>207</v>
      </c>
      <c r="AE23" t="s">
        <v>207</v>
      </c>
      <c r="AF23" t="s">
        <v>207</v>
      </c>
      <c r="AG23" t="s">
        <v>207</v>
      </c>
      <c r="AH23" t="s">
        <v>207</v>
      </c>
      <c r="AI23" t="s">
        <v>207</v>
      </c>
      <c r="AJ23" t="s">
        <v>207</v>
      </c>
      <c r="AK23" t="s">
        <v>207</v>
      </c>
      <c r="AL23" t="s">
        <v>207</v>
      </c>
      <c r="AM23" t="s">
        <v>207</v>
      </c>
      <c r="AN23" t="s">
        <v>207</v>
      </c>
      <c r="AO23" t="s">
        <v>207</v>
      </c>
      <c r="AP23" t="s">
        <v>207</v>
      </c>
      <c r="AQ23" t="s">
        <v>207</v>
      </c>
      <c r="AR23" t="s">
        <v>215</v>
      </c>
      <c r="AS23" t="s">
        <v>207</v>
      </c>
      <c r="AT23" t="s">
        <v>207</v>
      </c>
      <c r="AU23" t="s">
        <v>207</v>
      </c>
      <c r="AV23" t="s">
        <v>207</v>
      </c>
      <c r="AW23" t="s">
        <v>207</v>
      </c>
      <c r="AX23" t="s">
        <v>207</v>
      </c>
      <c r="AY23" t="s">
        <v>207</v>
      </c>
      <c r="AZ23" t="s">
        <v>207</v>
      </c>
      <c r="BA23" t="s">
        <v>207</v>
      </c>
      <c r="BB23" t="s">
        <v>207</v>
      </c>
      <c r="BC23" t="s">
        <v>207</v>
      </c>
      <c r="BD23" t="s">
        <v>207</v>
      </c>
      <c r="BE23" t="s">
        <v>207</v>
      </c>
      <c r="BF23" t="s">
        <v>207</v>
      </c>
      <c r="BG23" t="s">
        <v>207</v>
      </c>
      <c r="BH23" t="s">
        <v>207</v>
      </c>
      <c r="BI23" t="s">
        <v>207</v>
      </c>
      <c r="BJ23" t="s">
        <v>215</v>
      </c>
      <c r="BK23" t="s">
        <v>207</v>
      </c>
      <c r="BL23" t="s">
        <v>207</v>
      </c>
      <c r="BM23" t="s">
        <v>207</v>
      </c>
      <c r="BN23" t="s">
        <v>207</v>
      </c>
      <c r="BO23" s="18" t="str">
        <f>IF(OR(BO$2=0, BO$2=""), "N/A", IF(ISNUMBER(SEARCH(UPPER(BO$2), UPPER(ProgramsTable[[#This Row],[Type of Service]]))), "Yes", "No"))</f>
        <v>N/A</v>
      </c>
      <c r="BP23" s="18" t="str">
        <f>IF(BP$2=0, "N/A", IF(ISNUMBER(SEARCH(TRIM(BP$2), ProgramsTable[[#This Row],[Geographic Coverage]])), "Yes", "No"))</f>
        <v>N/A</v>
      </c>
      <c r="BQ23" s="18" t="str">
        <f>IF(BQ$2=0, "N/A", IF(ISNUMBER(SEARCH(TRIM(BQ$2), ProgramsTable[[#This Row],[Geographic Coverage]])), "Yes", "No"))</f>
        <v>N/A</v>
      </c>
      <c r="BR23" s="18" t="str">
        <f>IF(AND(BP$2=0, BQ$2=0), "*Required - Please Make a Selection*", IF(OR(ISNUMBER(SEARCH(TRIM(BP$2), ProgramsTable[[#This Row],[Geographic Coverage]])), ISNUMBER(SEARCH(TRIM(BQ$2), ProgramsTable[[#This Row],[Geographic Coverage]]))), "Yes", "No"))</f>
        <v>*Required - Please Make a Selection*</v>
      </c>
      <c r="BS23" s="18" t="str">
        <f>IF(OR(BS$2="",BS$2=0), "N/A", IF(AND(ProgramsTable[[#This Row],[Age Min]]= "None", ProgramsTable[[#This Row],[Age Max]]= "None"), "Yes", IF(AND(BS$2&gt;=ProgramsTable[[#This Row],[Age Min]], BS$2&lt;=ProgramsTable[[#This Row],[Age Max]]), "Yes", "No")))</f>
        <v>N/A</v>
      </c>
      <c r="BT23" s="18" t="str" cm="1">
        <f t="array" ref="BT23">IF(COUNTIF(AM$2:BJ$2,"Yes")=0,"N/A",IF(SUMPRODUCT(--(AM$2:BJ$2="Yes"),--(ProgramsTable[[#This Row],[Developmental Disability]:[Caregivers, Family Members, Advocates, or Practitioners of an Individual with Disabilities or Medical Conditions]]="Yes"))&gt;0,"Yes","No"))</f>
        <v>N/A</v>
      </c>
      <c r="BU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3" s="18" t="str">
        <f>IF(BV$2=0, "N/A", IF(ISNUMBER(SEARCH(UPPER(BV$2), UPPER(ProgramsTable[[#This Row],[Type of Service]]))), "Yes", "No"))</f>
        <v>N/A</v>
      </c>
      <c r="BW23" s="18" t="str">
        <f>IF(BW$2=0, "N/A", IF(ISNUMBER(SEARCH(TRIM(BW$2), ProgramsTable[[#This Row],[Geographic Coverage]])), "Yes", "No"))</f>
        <v>N/A</v>
      </c>
      <c r="BX23" s="18" t="str">
        <f>IF(BX$2=0, "N/A", IF(ISNUMBER(SEARCH(TRIM(BX$2), ProgramsTable[[#This Row],[Geographic Coverage]])), "Yes", "No"))</f>
        <v>N/A</v>
      </c>
      <c r="BY23" s="18" t="str">
        <f>IF(AND(BW$2=0, BX$2=0), "*Required - Please Make a Selection*", IF(OR(ISNUMBER(SEARCH(TRIM(BW$2), ProgramsTable[[#This Row],[Geographic Coverage]])), ISNUMBER(SEARCH(TRIM(BX$2), ProgramsTable[[#This Row],[Geographic Coverage]]))), "Yes", "No"))</f>
        <v>*Required - Please Make a Selection*</v>
      </c>
      <c r="BZ23" s="18" t="str">
        <f>IF(I$2=0, "N/A", IF(I$2="Yes", IF(ProgramsTable[[#This Row],[Program Includes Services for Caregivers]]="Yes", IF(ProgramsTable[[#This Row],[Program May Require Caregiver to be Unpaid]]="No", "Yes", "No"), "No"), "N/A"))</f>
        <v>N/A</v>
      </c>
      <c r="CA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3" s="18" t="str">
        <f>IF(CB$2=0, "N/A", IF(ISNUMBER(SEARCH(TRIM(UPPER(CB$2)), TRIM(UPPER(ProgramsTable[[#This Row],[Type of Service]])))), "Yes", "No"))</f>
        <v>N/A</v>
      </c>
      <c r="CC23" s="18" t="str">
        <f>IF(CC$2=0, "N/A", IF(ISNUMBER(SEARCH(TRIM(CC$2), ProgramsTable[[#This Row],[Geographic Coverage]])), "Yes", "No"))</f>
        <v>No</v>
      </c>
      <c r="CD23" s="18" t="str">
        <f>IF(CD$2=0, "N/A", IF(ISNUMBER(SEARCH(TRIM(CD$2), ProgramsTable[[#This Row],[Geographic Coverage]])), "Yes", "No"))</f>
        <v>N/A</v>
      </c>
      <c r="CE23" s="18" t="str">
        <f>IF(AND(CC$2=0, CD$2=0), "*Required - Please Make a Selection*", IF(OR(ISNUMBER(SEARCH(TRIM(CC$2), ProgramsTable[[#This Row],[Geographic Coverage]])), ISNUMBER(SEARCH(TRIM(CD$2), ProgramsTable[[#This Row],[Geographic Coverage]]))), "Yes", "No"))</f>
        <v>No</v>
      </c>
      <c r="CF23" s="18" t="str" cm="1">
        <f t="array" ref="CF23">IF(COUNTIF(BK$2:BN$2, "Yes")=0, "N/A", IF(SUMPRODUCT((BK$2:BN$2="Yes")*(ProgramsTable[[#This Row],[Veteran?]:[Disabled Veteran?]]="Yes"))&gt;0, "Yes", "No"))</f>
        <v>No</v>
      </c>
      <c r="CG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3"/>
      <c r="CI23"/>
      <c r="CJ23"/>
      <c r="CK23"/>
      <c r="CL23"/>
      <c r="CM23"/>
      <c r="CN23"/>
      <c r="CO23"/>
      <c r="CP23"/>
      <c r="CQ23"/>
      <c r="CR23"/>
      <c r="CS23"/>
      <c r="CU23"/>
      <c r="CV23"/>
    </row>
    <row r="24" spans="1:100" hidden="1" x14ac:dyDescent="0.25">
      <c r="A24" s="10">
        <v>129</v>
      </c>
      <c r="B24" t="s">
        <v>527</v>
      </c>
      <c r="C24" t="s">
        <v>498</v>
      </c>
      <c r="D24" t="s">
        <v>578</v>
      </c>
      <c r="E24" t="s">
        <v>546</v>
      </c>
      <c r="F24" t="s">
        <v>584</v>
      </c>
      <c r="G24" t="s">
        <v>585</v>
      </c>
      <c r="H24" t="s">
        <v>215</v>
      </c>
      <c r="I24" t="s">
        <v>215</v>
      </c>
      <c r="J24" t="s">
        <v>208</v>
      </c>
      <c r="K24" t="s">
        <v>586</v>
      </c>
      <c r="L24" t="s">
        <v>208</v>
      </c>
      <c r="M24" t="s">
        <v>208</v>
      </c>
      <c r="N24" t="s">
        <v>208</v>
      </c>
      <c r="P24" t="s">
        <v>581</v>
      </c>
      <c r="Q24" t="s">
        <v>208</v>
      </c>
      <c r="R24" t="s">
        <v>581</v>
      </c>
      <c r="S24" t="s">
        <v>208</v>
      </c>
      <c r="T24" t="s">
        <v>58</v>
      </c>
      <c r="U24" t="s">
        <v>207</v>
      </c>
      <c r="V24" t="s">
        <v>207</v>
      </c>
      <c r="W24" t="s">
        <v>207</v>
      </c>
      <c r="X24" t="s">
        <v>207</v>
      </c>
      <c r="Y24" t="s">
        <v>207</v>
      </c>
      <c r="Z24" t="s">
        <v>207</v>
      </c>
      <c r="AA24" t="s">
        <v>207</v>
      </c>
      <c r="AB24" t="s">
        <v>207</v>
      </c>
      <c r="AC24" t="s">
        <v>207</v>
      </c>
      <c r="AD24" t="s">
        <v>207</v>
      </c>
      <c r="AE24" t="s">
        <v>207</v>
      </c>
      <c r="AF24" t="s">
        <v>207</v>
      </c>
      <c r="AG24" t="s">
        <v>207</v>
      </c>
      <c r="AH24" t="s">
        <v>207</v>
      </c>
      <c r="AI24" t="s">
        <v>207</v>
      </c>
      <c r="AJ24" t="s">
        <v>207</v>
      </c>
      <c r="AK24" t="s">
        <v>207</v>
      </c>
      <c r="AL24" t="s">
        <v>207</v>
      </c>
      <c r="AM24" t="s">
        <v>207</v>
      </c>
      <c r="AN24" t="s">
        <v>207</v>
      </c>
      <c r="AO24" t="s">
        <v>207</v>
      </c>
      <c r="AP24" t="s">
        <v>207</v>
      </c>
      <c r="AQ24" t="s">
        <v>207</v>
      </c>
      <c r="AR24" t="s">
        <v>215</v>
      </c>
      <c r="AS24" t="s">
        <v>207</v>
      </c>
      <c r="AT24" t="s">
        <v>207</v>
      </c>
      <c r="AU24" t="s">
        <v>207</v>
      </c>
      <c r="AV24" t="s">
        <v>207</v>
      </c>
      <c r="AW24" t="s">
        <v>207</v>
      </c>
      <c r="AX24" t="s">
        <v>207</v>
      </c>
      <c r="AY24" t="s">
        <v>207</v>
      </c>
      <c r="AZ24" t="s">
        <v>207</v>
      </c>
      <c r="BA24" t="s">
        <v>207</v>
      </c>
      <c r="BB24" t="s">
        <v>207</v>
      </c>
      <c r="BC24" t="s">
        <v>207</v>
      </c>
      <c r="BD24" t="s">
        <v>207</v>
      </c>
      <c r="BE24" t="s">
        <v>207</v>
      </c>
      <c r="BF24" t="s">
        <v>207</v>
      </c>
      <c r="BG24" t="s">
        <v>207</v>
      </c>
      <c r="BH24" t="s">
        <v>207</v>
      </c>
      <c r="BI24" t="s">
        <v>207</v>
      </c>
      <c r="BJ24" t="s">
        <v>215</v>
      </c>
      <c r="BK24" t="s">
        <v>207</v>
      </c>
      <c r="BL24" t="s">
        <v>207</v>
      </c>
      <c r="BM24" t="s">
        <v>207</v>
      </c>
      <c r="BN24" t="s">
        <v>207</v>
      </c>
      <c r="BO24" s="18" t="str">
        <f>IF(OR(BO$2=0, BO$2=""), "N/A", IF(ISNUMBER(SEARCH(UPPER(BO$2), UPPER(ProgramsTable[[#This Row],[Type of Service]]))), "Yes", "No"))</f>
        <v>N/A</v>
      </c>
      <c r="BP24" s="18" t="str">
        <f>IF(BP$2=0, "N/A", IF(ISNUMBER(SEARCH(TRIM(BP$2), ProgramsTable[[#This Row],[Geographic Coverage]])), "Yes", "No"))</f>
        <v>N/A</v>
      </c>
      <c r="BQ24" s="18" t="str">
        <f>IF(BQ$2=0, "N/A", IF(ISNUMBER(SEARCH(TRIM(BQ$2), ProgramsTable[[#This Row],[Geographic Coverage]])), "Yes", "No"))</f>
        <v>N/A</v>
      </c>
      <c r="BR24" s="18" t="str">
        <f>IF(AND(BP$2=0, BQ$2=0), "*Required - Please Make a Selection*", IF(OR(ISNUMBER(SEARCH(TRIM(BP$2), ProgramsTable[[#This Row],[Geographic Coverage]])), ISNUMBER(SEARCH(TRIM(BQ$2), ProgramsTable[[#This Row],[Geographic Coverage]]))), "Yes", "No"))</f>
        <v>*Required - Please Make a Selection*</v>
      </c>
      <c r="BS24" s="18" t="str">
        <f>IF(OR(BS$2="",BS$2=0), "N/A", IF(AND(ProgramsTable[[#This Row],[Age Min]]= "None", ProgramsTable[[#This Row],[Age Max]]= "None"), "Yes", IF(AND(BS$2&gt;=ProgramsTable[[#This Row],[Age Min]], BS$2&lt;=ProgramsTable[[#This Row],[Age Max]]), "Yes", "No")))</f>
        <v>N/A</v>
      </c>
      <c r="BT24" s="18" t="str" cm="1">
        <f t="array" ref="BT24">IF(COUNTIF(AM$2:BJ$2,"Yes")=0,"N/A",IF(SUMPRODUCT(--(AM$2:BJ$2="Yes"),--(ProgramsTable[[#This Row],[Developmental Disability]:[Caregivers, Family Members, Advocates, or Practitioners of an Individual with Disabilities or Medical Conditions]]="Yes"))&gt;0,"Yes","No"))</f>
        <v>N/A</v>
      </c>
      <c r="BU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4" s="18" t="str">
        <f>IF(BV$2=0, "N/A", IF(ISNUMBER(SEARCH(UPPER(BV$2), UPPER(ProgramsTable[[#This Row],[Type of Service]]))), "Yes", "No"))</f>
        <v>N/A</v>
      </c>
      <c r="BW24" s="18" t="str">
        <f>IF(BW$2=0, "N/A", IF(ISNUMBER(SEARCH(TRIM(BW$2), ProgramsTable[[#This Row],[Geographic Coverage]])), "Yes", "No"))</f>
        <v>N/A</v>
      </c>
      <c r="BX24" s="18" t="str">
        <f>IF(BX$2=0, "N/A", IF(ISNUMBER(SEARCH(TRIM(BX$2), ProgramsTable[[#This Row],[Geographic Coverage]])), "Yes", "No"))</f>
        <v>N/A</v>
      </c>
      <c r="BY24" s="18" t="str">
        <f>IF(AND(BW$2=0, BX$2=0), "*Required - Please Make a Selection*", IF(OR(ISNUMBER(SEARCH(TRIM(BW$2), ProgramsTable[[#This Row],[Geographic Coverage]])), ISNUMBER(SEARCH(TRIM(BX$2), ProgramsTable[[#This Row],[Geographic Coverage]]))), "Yes", "No"))</f>
        <v>*Required - Please Make a Selection*</v>
      </c>
      <c r="BZ24" s="18" t="str">
        <f>IF(I$2=0, "N/A", IF(I$2="Yes", IF(ProgramsTable[[#This Row],[Program Includes Services for Caregivers]]="Yes", IF(ProgramsTable[[#This Row],[Program May Require Caregiver to be Unpaid]]="No", "Yes", "No"), "No"), "N/A"))</f>
        <v>N/A</v>
      </c>
      <c r="CA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4" s="18" t="str">
        <f>IF(CB$2=0, "N/A", IF(ISNUMBER(SEARCH(TRIM(UPPER(CB$2)), TRIM(UPPER(ProgramsTable[[#This Row],[Type of Service]])))), "Yes", "No"))</f>
        <v>N/A</v>
      </c>
      <c r="CC24" s="18" t="str">
        <f>IF(CC$2=0, "N/A", IF(ISNUMBER(SEARCH(TRIM(CC$2), ProgramsTable[[#This Row],[Geographic Coverage]])), "Yes", "No"))</f>
        <v>No</v>
      </c>
      <c r="CD24" s="18" t="str">
        <f>IF(CD$2=0, "N/A", IF(ISNUMBER(SEARCH(TRIM(CD$2), ProgramsTable[[#This Row],[Geographic Coverage]])), "Yes", "No"))</f>
        <v>N/A</v>
      </c>
      <c r="CE24" s="18" t="str">
        <f>IF(AND(CC$2=0, CD$2=0), "*Required - Please Make a Selection*", IF(OR(ISNUMBER(SEARCH(TRIM(CC$2), ProgramsTable[[#This Row],[Geographic Coverage]])), ISNUMBER(SEARCH(TRIM(CD$2), ProgramsTable[[#This Row],[Geographic Coverage]]))), "Yes", "No"))</f>
        <v>No</v>
      </c>
      <c r="CF24" s="18" t="str" cm="1">
        <f t="array" ref="CF24">IF(COUNTIF(BK$2:BN$2, "Yes")=0, "N/A", IF(SUMPRODUCT((BK$2:BN$2="Yes")*(ProgramsTable[[#This Row],[Veteran?]:[Disabled Veteran?]]="Yes"))&gt;0, "Yes", "No"))</f>
        <v>No</v>
      </c>
      <c r="CG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4"/>
      <c r="CI24"/>
      <c r="CJ24"/>
      <c r="CK24"/>
      <c r="CL24"/>
      <c r="CM24"/>
      <c r="CN24"/>
      <c r="CO24"/>
      <c r="CP24"/>
      <c r="CQ24"/>
      <c r="CR24"/>
      <c r="CS24"/>
      <c r="CU24"/>
      <c r="CV24"/>
    </row>
    <row r="25" spans="1:100" hidden="1" x14ac:dyDescent="0.25">
      <c r="A25" s="10">
        <v>130</v>
      </c>
      <c r="B25" t="s">
        <v>527</v>
      </c>
      <c r="C25" t="s">
        <v>498</v>
      </c>
      <c r="D25" t="s">
        <v>578</v>
      </c>
      <c r="E25" t="s">
        <v>546</v>
      </c>
      <c r="F25" t="s">
        <v>587</v>
      </c>
      <c r="G25" t="s">
        <v>588</v>
      </c>
      <c r="H25" t="s">
        <v>215</v>
      </c>
      <c r="I25" t="s">
        <v>207</v>
      </c>
      <c r="J25" t="s">
        <v>208</v>
      </c>
      <c r="K25" t="s">
        <v>208</v>
      </c>
      <c r="L25" s="11" t="s">
        <v>208</v>
      </c>
      <c r="M25" t="s">
        <v>208</v>
      </c>
      <c r="N25" t="s">
        <v>208</v>
      </c>
      <c r="P25" t="s">
        <v>208</v>
      </c>
      <c r="Q25" t="s">
        <v>208</v>
      </c>
      <c r="R25" t="s">
        <v>208</v>
      </c>
      <c r="S25" t="s">
        <v>208</v>
      </c>
      <c r="T25" t="s">
        <v>58</v>
      </c>
      <c r="U25" t="s">
        <v>207</v>
      </c>
      <c r="V25" t="s">
        <v>207</v>
      </c>
      <c r="W25" t="s">
        <v>207</v>
      </c>
      <c r="X25" t="s">
        <v>207</v>
      </c>
      <c r="Y25" t="s">
        <v>207</v>
      </c>
      <c r="Z25" t="s">
        <v>207</v>
      </c>
      <c r="AA25" t="s">
        <v>207</v>
      </c>
      <c r="AB25" t="s">
        <v>207</v>
      </c>
      <c r="AC25" t="s">
        <v>207</v>
      </c>
      <c r="AD25" t="s">
        <v>207</v>
      </c>
      <c r="AE25" t="s">
        <v>207</v>
      </c>
      <c r="AF25" t="s">
        <v>207</v>
      </c>
      <c r="AG25" t="s">
        <v>207</v>
      </c>
      <c r="AH25" t="s">
        <v>207</v>
      </c>
      <c r="AI25" t="s">
        <v>207</v>
      </c>
      <c r="AJ25" t="s">
        <v>207</v>
      </c>
      <c r="AK25" t="s">
        <v>207</v>
      </c>
      <c r="AL25" t="s">
        <v>207</v>
      </c>
      <c r="AM25" t="s">
        <v>207</v>
      </c>
      <c r="AN25" t="s">
        <v>207</v>
      </c>
      <c r="AO25" t="s">
        <v>207</v>
      </c>
      <c r="AP25" t="s">
        <v>207</v>
      </c>
      <c r="AQ25" t="s">
        <v>207</v>
      </c>
      <c r="AR25" t="s">
        <v>207</v>
      </c>
      <c r="AS25" t="s">
        <v>207</v>
      </c>
      <c r="AT25" t="s">
        <v>207</v>
      </c>
      <c r="AU25" t="s">
        <v>207</v>
      </c>
      <c r="AV25" t="s">
        <v>207</v>
      </c>
      <c r="AW25" t="s">
        <v>207</v>
      </c>
      <c r="AX25" t="s">
        <v>207</v>
      </c>
      <c r="AY25" t="s">
        <v>207</v>
      </c>
      <c r="AZ25" t="s">
        <v>207</v>
      </c>
      <c r="BA25" t="s">
        <v>207</v>
      </c>
      <c r="BB25" t="s">
        <v>207</v>
      </c>
      <c r="BC25" t="s">
        <v>207</v>
      </c>
      <c r="BD25" t="s">
        <v>207</v>
      </c>
      <c r="BE25" t="s">
        <v>207</v>
      </c>
      <c r="BF25" t="s">
        <v>207</v>
      </c>
      <c r="BG25" t="s">
        <v>207</v>
      </c>
      <c r="BH25" t="s">
        <v>207</v>
      </c>
      <c r="BI25" t="s">
        <v>207</v>
      </c>
      <c r="BJ25" t="s">
        <v>207</v>
      </c>
      <c r="BK25" t="s">
        <v>207</v>
      </c>
      <c r="BL25" t="s">
        <v>207</v>
      </c>
      <c r="BM25" t="s">
        <v>207</v>
      </c>
      <c r="BN25" t="s">
        <v>207</v>
      </c>
      <c r="BO25" s="18" t="str">
        <f>IF(OR(BO$2=0, BO$2=""), "N/A", IF(ISNUMBER(SEARCH(UPPER(BO$2), UPPER(ProgramsTable[[#This Row],[Type of Service]]))), "Yes", "No"))</f>
        <v>N/A</v>
      </c>
      <c r="BP25" s="18" t="str">
        <f>IF(BP$2=0, "N/A", IF(ISNUMBER(SEARCH(TRIM(BP$2), ProgramsTable[[#This Row],[Geographic Coverage]])), "Yes", "No"))</f>
        <v>N/A</v>
      </c>
      <c r="BQ25" s="18" t="str">
        <f>IF(BQ$2=0, "N/A", IF(ISNUMBER(SEARCH(TRIM(BQ$2), ProgramsTable[[#This Row],[Geographic Coverage]])), "Yes", "No"))</f>
        <v>N/A</v>
      </c>
      <c r="BR25" s="18" t="str">
        <f>IF(AND(BP$2=0, BQ$2=0), "*Required - Please Make a Selection*", IF(OR(ISNUMBER(SEARCH(TRIM(BP$2), ProgramsTable[[#This Row],[Geographic Coverage]])), ISNUMBER(SEARCH(TRIM(BQ$2), ProgramsTable[[#This Row],[Geographic Coverage]]))), "Yes", "No"))</f>
        <v>*Required - Please Make a Selection*</v>
      </c>
      <c r="BS25" s="18" t="str">
        <f>IF(OR(BS$2="",BS$2=0), "N/A", IF(AND(ProgramsTable[[#This Row],[Age Min]]= "None", ProgramsTable[[#This Row],[Age Max]]= "None"), "Yes", IF(AND(BS$2&gt;=ProgramsTable[[#This Row],[Age Min]], BS$2&lt;=ProgramsTable[[#This Row],[Age Max]]), "Yes", "No")))</f>
        <v>N/A</v>
      </c>
      <c r="BT25" s="18" t="str" cm="1">
        <f t="array" ref="BT25">IF(COUNTIF(AM$2:BJ$2,"Yes")=0,"N/A",IF(SUMPRODUCT(--(AM$2:BJ$2="Yes"),--(ProgramsTable[[#This Row],[Developmental Disability]:[Caregivers, Family Members, Advocates, or Practitioners of an Individual with Disabilities or Medical Conditions]]="Yes"))&gt;0,"Yes","No"))</f>
        <v>N/A</v>
      </c>
      <c r="BU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5" s="18" t="str">
        <f>IF(BV$2=0, "N/A", IF(ISNUMBER(SEARCH(UPPER(BV$2), UPPER(ProgramsTable[[#This Row],[Type of Service]]))), "Yes", "No"))</f>
        <v>N/A</v>
      </c>
      <c r="BW25" s="18" t="str">
        <f>IF(BW$2=0, "N/A", IF(ISNUMBER(SEARCH(TRIM(BW$2), ProgramsTable[[#This Row],[Geographic Coverage]])), "Yes", "No"))</f>
        <v>N/A</v>
      </c>
      <c r="BX25" s="18" t="str">
        <f>IF(BX$2=0, "N/A", IF(ISNUMBER(SEARCH(TRIM(BX$2), ProgramsTable[[#This Row],[Geographic Coverage]])), "Yes", "No"))</f>
        <v>N/A</v>
      </c>
      <c r="BY25" s="18" t="str">
        <f>IF(AND(BW$2=0, BX$2=0), "*Required - Please Make a Selection*", IF(OR(ISNUMBER(SEARCH(TRIM(BW$2), ProgramsTable[[#This Row],[Geographic Coverage]])), ISNUMBER(SEARCH(TRIM(BX$2), ProgramsTable[[#This Row],[Geographic Coverage]]))), "Yes", "No"))</f>
        <v>*Required - Please Make a Selection*</v>
      </c>
      <c r="BZ25" s="18" t="str">
        <f>IF(I$2=0, "N/A", IF(I$2="Yes", IF(ProgramsTable[[#This Row],[Program Includes Services for Caregivers]]="Yes", IF(ProgramsTable[[#This Row],[Program May Require Caregiver to be Unpaid]]="No", "Yes", "No"), "No"), "N/A"))</f>
        <v>N/A</v>
      </c>
      <c r="CA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5" s="18" t="str">
        <f>IF(CB$2=0, "N/A", IF(ISNUMBER(SEARCH(TRIM(UPPER(CB$2)), TRIM(UPPER(ProgramsTable[[#This Row],[Type of Service]])))), "Yes", "No"))</f>
        <v>N/A</v>
      </c>
      <c r="CC25" s="18" t="str">
        <f>IF(CC$2=0, "N/A", IF(ISNUMBER(SEARCH(TRIM(CC$2), ProgramsTable[[#This Row],[Geographic Coverage]])), "Yes", "No"))</f>
        <v>No</v>
      </c>
      <c r="CD25" s="18" t="str">
        <f>IF(CD$2=0, "N/A", IF(ISNUMBER(SEARCH(TRIM(CD$2), ProgramsTable[[#This Row],[Geographic Coverage]])), "Yes", "No"))</f>
        <v>N/A</v>
      </c>
      <c r="CE25" s="18" t="str">
        <f>IF(AND(CC$2=0, CD$2=0), "*Required - Please Make a Selection*", IF(OR(ISNUMBER(SEARCH(TRIM(CC$2), ProgramsTable[[#This Row],[Geographic Coverage]])), ISNUMBER(SEARCH(TRIM(CD$2), ProgramsTable[[#This Row],[Geographic Coverage]]))), "Yes", "No"))</f>
        <v>No</v>
      </c>
      <c r="CF25" s="18" t="str" cm="1">
        <f t="array" ref="CF25">IF(COUNTIF(BK$2:BN$2, "Yes")=0, "N/A", IF(SUMPRODUCT((BK$2:BN$2="Yes")*(ProgramsTable[[#This Row],[Veteran?]:[Disabled Veteran?]]="Yes"))&gt;0, "Yes", "No"))</f>
        <v>No</v>
      </c>
      <c r="CG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5"/>
      <c r="CI25"/>
      <c r="CJ25"/>
      <c r="CK25"/>
      <c r="CL25"/>
      <c r="CM25"/>
      <c r="CN25"/>
      <c r="CO25"/>
      <c r="CP25"/>
      <c r="CQ25"/>
      <c r="CR25"/>
      <c r="CS25"/>
      <c r="CU25"/>
      <c r="CV25"/>
    </row>
    <row r="26" spans="1:100" hidden="1" x14ac:dyDescent="0.25">
      <c r="A26" s="10">
        <v>131</v>
      </c>
      <c r="B26" t="s">
        <v>527</v>
      </c>
      <c r="C26" t="s">
        <v>498</v>
      </c>
      <c r="D26" t="s">
        <v>578</v>
      </c>
      <c r="E26" t="s">
        <v>546</v>
      </c>
      <c r="F26" t="s">
        <v>589</v>
      </c>
      <c r="G26" t="s">
        <v>588</v>
      </c>
      <c r="H26" t="s">
        <v>215</v>
      </c>
      <c r="I26" t="s">
        <v>207</v>
      </c>
      <c r="J26" t="s">
        <v>208</v>
      </c>
      <c r="K26" t="s">
        <v>208</v>
      </c>
      <c r="L26" s="11" t="s">
        <v>208</v>
      </c>
      <c r="M26" t="s">
        <v>208</v>
      </c>
      <c r="N26" t="s">
        <v>208</v>
      </c>
      <c r="P26" t="s">
        <v>208</v>
      </c>
      <c r="Q26" t="s">
        <v>208</v>
      </c>
      <c r="R26" t="s">
        <v>208</v>
      </c>
      <c r="S26" t="s">
        <v>208</v>
      </c>
      <c r="T26" t="s">
        <v>58</v>
      </c>
      <c r="U26" t="s">
        <v>207</v>
      </c>
      <c r="V26" t="s">
        <v>207</v>
      </c>
      <c r="W26" t="s">
        <v>207</v>
      </c>
      <c r="X26" t="s">
        <v>207</v>
      </c>
      <c r="Y26" t="s">
        <v>207</v>
      </c>
      <c r="Z26" t="s">
        <v>207</v>
      </c>
      <c r="AA26" t="s">
        <v>207</v>
      </c>
      <c r="AB26" t="s">
        <v>207</v>
      </c>
      <c r="AC26" t="s">
        <v>207</v>
      </c>
      <c r="AD26" t="s">
        <v>207</v>
      </c>
      <c r="AE26" t="s">
        <v>207</v>
      </c>
      <c r="AF26" t="s">
        <v>207</v>
      </c>
      <c r="AG26" t="s">
        <v>207</v>
      </c>
      <c r="AH26" t="s">
        <v>207</v>
      </c>
      <c r="AI26" t="s">
        <v>207</v>
      </c>
      <c r="AJ26" t="s">
        <v>207</v>
      </c>
      <c r="AK26" t="s">
        <v>207</v>
      </c>
      <c r="AL26" t="s">
        <v>207</v>
      </c>
      <c r="AM26" t="s">
        <v>207</v>
      </c>
      <c r="AN26" t="s">
        <v>207</v>
      </c>
      <c r="AO26" t="s">
        <v>207</v>
      </c>
      <c r="AP26" t="s">
        <v>207</v>
      </c>
      <c r="AQ26" t="s">
        <v>207</v>
      </c>
      <c r="AR26" t="s">
        <v>207</v>
      </c>
      <c r="AS26" t="s">
        <v>207</v>
      </c>
      <c r="AT26" t="s">
        <v>207</v>
      </c>
      <c r="AU26" t="s">
        <v>207</v>
      </c>
      <c r="AV26" t="s">
        <v>207</v>
      </c>
      <c r="AW26" t="s">
        <v>207</v>
      </c>
      <c r="AX26" t="s">
        <v>207</v>
      </c>
      <c r="AY26" t="s">
        <v>207</v>
      </c>
      <c r="AZ26" t="s">
        <v>207</v>
      </c>
      <c r="BA26" t="s">
        <v>207</v>
      </c>
      <c r="BB26" t="s">
        <v>207</v>
      </c>
      <c r="BC26" t="s">
        <v>207</v>
      </c>
      <c r="BD26" t="s">
        <v>207</v>
      </c>
      <c r="BE26" t="s">
        <v>207</v>
      </c>
      <c r="BF26" t="s">
        <v>207</v>
      </c>
      <c r="BG26" t="s">
        <v>207</v>
      </c>
      <c r="BH26" t="s">
        <v>207</v>
      </c>
      <c r="BI26" t="s">
        <v>207</v>
      </c>
      <c r="BJ26" t="s">
        <v>207</v>
      </c>
      <c r="BK26" t="s">
        <v>207</v>
      </c>
      <c r="BL26" t="s">
        <v>207</v>
      </c>
      <c r="BM26" t="s">
        <v>207</v>
      </c>
      <c r="BN26" t="s">
        <v>207</v>
      </c>
      <c r="BO26" s="18" t="str">
        <f>IF(OR(BO$2=0, BO$2=""), "N/A", IF(ISNUMBER(SEARCH(UPPER(BO$2), UPPER(ProgramsTable[[#This Row],[Type of Service]]))), "Yes", "No"))</f>
        <v>N/A</v>
      </c>
      <c r="BP26" s="18" t="str">
        <f>IF(BP$2=0, "N/A", IF(ISNUMBER(SEARCH(TRIM(BP$2), ProgramsTable[[#This Row],[Geographic Coverage]])), "Yes", "No"))</f>
        <v>N/A</v>
      </c>
      <c r="BQ26" s="18" t="str">
        <f>IF(BQ$2=0, "N/A", IF(ISNUMBER(SEARCH(TRIM(BQ$2), ProgramsTable[[#This Row],[Geographic Coverage]])), "Yes", "No"))</f>
        <v>N/A</v>
      </c>
      <c r="BR26" s="18" t="str">
        <f>IF(AND(BP$2=0, BQ$2=0), "*Required - Please Make a Selection*", IF(OR(ISNUMBER(SEARCH(TRIM(BP$2), ProgramsTable[[#This Row],[Geographic Coverage]])), ISNUMBER(SEARCH(TRIM(BQ$2), ProgramsTable[[#This Row],[Geographic Coverage]]))), "Yes", "No"))</f>
        <v>*Required - Please Make a Selection*</v>
      </c>
      <c r="BS26" s="18" t="str">
        <f>IF(OR(BS$2="",BS$2=0), "N/A", IF(AND(ProgramsTable[[#This Row],[Age Min]]= "None", ProgramsTable[[#This Row],[Age Max]]= "None"), "Yes", IF(AND(BS$2&gt;=ProgramsTable[[#This Row],[Age Min]], BS$2&lt;=ProgramsTable[[#This Row],[Age Max]]), "Yes", "No")))</f>
        <v>N/A</v>
      </c>
      <c r="BT26" s="18" t="str" cm="1">
        <f t="array" ref="BT26">IF(COUNTIF(AM$2:BJ$2,"Yes")=0,"N/A",IF(SUMPRODUCT(--(AM$2:BJ$2="Yes"),--(ProgramsTable[[#This Row],[Developmental Disability]:[Caregivers, Family Members, Advocates, or Practitioners of an Individual with Disabilities or Medical Conditions]]="Yes"))&gt;0,"Yes","No"))</f>
        <v>N/A</v>
      </c>
      <c r="BU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6" s="18" t="str">
        <f>IF(BV$2=0, "N/A", IF(ISNUMBER(SEARCH(UPPER(BV$2), UPPER(ProgramsTable[[#This Row],[Type of Service]]))), "Yes", "No"))</f>
        <v>N/A</v>
      </c>
      <c r="BW26" s="18" t="str">
        <f>IF(BW$2=0, "N/A", IF(ISNUMBER(SEARCH(TRIM(BW$2), ProgramsTable[[#This Row],[Geographic Coverage]])), "Yes", "No"))</f>
        <v>N/A</v>
      </c>
      <c r="BX26" s="18" t="str">
        <f>IF(BX$2=0, "N/A", IF(ISNUMBER(SEARCH(TRIM(BX$2), ProgramsTable[[#This Row],[Geographic Coverage]])), "Yes", "No"))</f>
        <v>N/A</v>
      </c>
      <c r="BY26" s="18" t="str">
        <f>IF(AND(BW$2=0, BX$2=0), "*Required - Please Make a Selection*", IF(OR(ISNUMBER(SEARCH(TRIM(BW$2), ProgramsTable[[#This Row],[Geographic Coverage]])), ISNUMBER(SEARCH(TRIM(BX$2), ProgramsTable[[#This Row],[Geographic Coverage]]))), "Yes", "No"))</f>
        <v>*Required - Please Make a Selection*</v>
      </c>
      <c r="BZ26" s="18" t="str">
        <f>IF(I$2=0, "N/A", IF(I$2="Yes", IF(ProgramsTable[[#This Row],[Program Includes Services for Caregivers]]="Yes", IF(ProgramsTable[[#This Row],[Program May Require Caregiver to be Unpaid]]="No", "Yes", "No"), "No"), "N/A"))</f>
        <v>N/A</v>
      </c>
      <c r="CA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6" s="18" t="str">
        <f>IF(CB$2=0, "N/A", IF(ISNUMBER(SEARCH(TRIM(UPPER(CB$2)), TRIM(UPPER(ProgramsTable[[#This Row],[Type of Service]])))), "Yes", "No"))</f>
        <v>N/A</v>
      </c>
      <c r="CC26" s="18" t="str">
        <f>IF(CC$2=0, "N/A", IF(ISNUMBER(SEARCH(TRIM(CC$2), ProgramsTable[[#This Row],[Geographic Coverage]])), "Yes", "No"))</f>
        <v>No</v>
      </c>
      <c r="CD26" s="18" t="str">
        <f>IF(CD$2=0, "N/A", IF(ISNUMBER(SEARCH(TRIM(CD$2), ProgramsTable[[#This Row],[Geographic Coverage]])), "Yes", "No"))</f>
        <v>N/A</v>
      </c>
      <c r="CE26" s="18" t="str">
        <f>IF(AND(CC$2=0, CD$2=0), "*Required - Please Make a Selection*", IF(OR(ISNUMBER(SEARCH(TRIM(CC$2), ProgramsTable[[#This Row],[Geographic Coverage]])), ISNUMBER(SEARCH(TRIM(CD$2), ProgramsTable[[#This Row],[Geographic Coverage]]))), "Yes", "No"))</f>
        <v>No</v>
      </c>
      <c r="CF26" s="18" t="str" cm="1">
        <f t="array" ref="CF26">IF(COUNTIF(BK$2:BN$2, "Yes")=0, "N/A", IF(SUMPRODUCT((BK$2:BN$2="Yes")*(ProgramsTable[[#This Row],[Veteran?]:[Disabled Veteran?]]="Yes"))&gt;0, "Yes", "No"))</f>
        <v>No</v>
      </c>
      <c r="CG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6"/>
      <c r="CI26"/>
      <c r="CJ26"/>
      <c r="CK26"/>
      <c r="CL26"/>
      <c r="CM26"/>
      <c r="CN26"/>
      <c r="CO26"/>
      <c r="CP26"/>
      <c r="CQ26"/>
      <c r="CR26"/>
      <c r="CS26"/>
      <c r="CU26"/>
      <c r="CV26"/>
    </row>
    <row r="27" spans="1:100" hidden="1" x14ac:dyDescent="0.25">
      <c r="A27" s="10">
        <v>132</v>
      </c>
      <c r="B27" t="s">
        <v>527</v>
      </c>
      <c r="C27" t="s">
        <v>498</v>
      </c>
      <c r="D27" t="s">
        <v>578</v>
      </c>
      <c r="E27" t="s">
        <v>546</v>
      </c>
      <c r="F27" t="s">
        <v>590</v>
      </c>
      <c r="G27" t="s">
        <v>90</v>
      </c>
      <c r="H27" t="s">
        <v>215</v>
      </c>
      <c r="I27" t="s">
        <v>215</v>
      </c>
      <c r="J27" t="s">
        <v>208</v>
      </c>
      <c r="K27" t="s">
        <v>586</v>
      </c>
      <c r="L27" t="s">
        <v>208</v>
      </c>
      <c r="M27" t="s">
        <v>208</v>
      </c>
      <c r="N27" t="s">
        <v>208</v>
      </c>
      <c r="P27" t="s">
        <v>591</v>
      </c>
      <c r="Q27" t="s">
        <v>208</v>
      </c>
      <c r="R27" t="s">
        <v>591</v>
      </c>
      <c r="S27" t="s">
        <v>208</v>
      </c>
      <c r="T27" t="s">
        <v>58</v>
      </c>
      <c r="U27" t="s">
        <v>207</v>
      </c>
      <c r="V27" t="s">
        <v>207</v>
      </c>
      <c r="W27" t="s">
        <v>207</v>
      </c>
      <c r="X27" t="s">
        <v>207</v>
      </c>
      <c r="Y27" t="s">
        <v>207</v>
      </c>
      <c r="Z27" t="s">
        <v>207</v>
      </c>
      <c r="AA27" t="s">
        <v>207</v>
      </c>
      <c r="AB27" t="s">
        <v>207</v>
      </c>
      <c r="AC27" t="s">
        <v>207</v>
      </c>
      <c r="AD27" t="s">
        <v>207</v>
      </c>
      <c r="AE27" t="s">
        <v>207</v>
      </c>
      <c r="AF27" t="s">
        <v>207</v>
      </c>
      <c r="AG27" t="s">
        <v>207</v>
      </c>
      <c r="AH27" t="s">
        <v>207</v>
      </c>
      <c r="AI27" t="s">
        <v>207</v>
      </c>
      <c r="AJ27" t="s">
        <v>207</v>
      </c>
      <c r="AK27" t="s">
        <v>207</v>
      </c>
      <c r="AL27" t="s">
        <v>207</v>
      </c>
      <c r="AM27" t="s">
        <v>207</v>
      </c>
      <c r="AN27" t="s">
        <v>207</v>
      </c>
      <c r="AO27" t="s">
        <v>207</v>
      </c>
      <c r="AP27" t="s">
        <v>207</v>
      </c>
      <c r="AQ27" t="s">
        <v>207</v>
      </c>
      <c r="AR27" t="s">
        <v>207</v>
      </c>
      <c r="AS27" t="s">
        <v>207</v>
      </c>
      <c r="AT27" t="s">
        <v>207</v>
      </c>
      <c r="AU27" t="s">
        <v>207</v>
      </c>
      <c r="AV27" t="s">
        <v>207</v>
      </c>
      <c r="AW27" t="s">
        <v>207</v>
      </c>
      <c r="AX27" t="s">
        <v>207</v>
      </c>
      <c r="AY27" t="s">
        <v>207</v>
      </c>
      <c r="AZ27" t="s">
        <v>207</v>
      </c>
      <c r="BA27" t="s">
        <v>207</v>
      </c>
      <c r="BB27" t="s">
        <v>207</v>
      </c>
      <c r="BC27" t="s">
        <v>207</v>
      </c>
      <c r="BD27" t="s">
        <v>207</v>
      </c>
      <c r="BE27" t="s">
        <v>207</v>
      </c>
      <c r="BF27" t="s">
        <v>207</v>
      </c>
      <c r="BG27" t="s">
        <v>207</v>
      </c>
      <c r="BH27" t="s">
        <v>207</v>
      </c>
      <c r="BI27" t="s">
        <v>207</v>
      </c>
      <c r="BJ27" t="s">
        <v>215</v>
      </c>
      <c r="BK27" t="s">
        <v>207</v>
      </c>
      <c r="BL27" t="s">
        <v>207</v>
      </c>
      <c r="BM27" t="s">
        <v>207</v>
      </c>
      <c r="BN27" t="s">
        <v>207</v>
      </c>
      <c r="BO27" s="18" t="str">
        <f>IF(OR(BO$2=0, BO$2=""), "N/A", IF(ISNUMBER(SEARCH(UPPER(BO$2), UPPER(ProgramsTable[[#This Row],[Type of Service]]))), "Yes", "No"))</f>
        <v>N/A</v>
      </c>
      <c r="BP27" s="18" t="str">
        <f>IF(BP$2=0, "N/A", IF(ISNUMBER(SEARCH(TRIM(BP$2), ProgramsTable[[#This Row],[Geographic Coverage]])), "Yes", "No"))</f>
        <v>N/A</v>
      </c>
      <c r="BQ27" s="18" t="str">
        <f>IF(BQ$2=0, "N/A", IF(ISNUMBER(SEARCH(TRIM(BQ$2), ProgramsTable[[#This Row],[Geographic Coverage]])), "Yes", "No"))</f>
        <v>N/A</v>
      </c>
      <c r="BR27" s="18" t="str">
        <f>IF(AND(BP$2=0, BQ$2=0), "*Required - Please Make a Selection*", IF(OR(ISNUMBER(SEARCH(TRIM(BP$2), ProgramsTable[[#This Row],[Geographic Coverage]])), ISNUMBER(SEARCH(TRIM(BQ$2), ProgramsTable[[#This Row],[Geographic Coverage]]))), "Yes", "No"))</f>
        <v>*Required - Please Make a Selection*</v>
      </c>
      <c r="BS27" s="18" t="str">
        <f>IF(OR(BS$2="",BS$2=0), "N/A", IF(AND(ProgramsTable[[#This Row],[Age Min]]= "None", ProgramsTable[[#This Row],[Age Max]]= "None"), "Yes", IF(AND(BS$2&gt;=ProgramsTable[[#This Row],[Age Min]], BS$2&lt;=ProgramsTable[[#This Row],[Age Max]]), "Yes", "No")))</f>
        <v>N/A</v>
      </c>
      <c r="BT27" s="18" t="str" cm="1">
        <f t="array" ref="BT27">IF(COUNTIF(AM$2:BJ$2,"Yes")=0,"N/A",IF(SUMPRODUCT(--(AM$2:BJ$2="Yes"),--(ProgramsTable[[#This Row],[Developmental Disability]:[Caregivers, Family Members, Advocates, or Practitioners of an Individual with Disabilities or Medical Conditions]]="Yes"))&gt;0,"Yes","No"))</f>
        <v>N/A</v>
      </c>
      <c r="BU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7" s="18" t="str">
        <f>IF(BV$2=0, "N/A", IF(ISNUMBER(SEARCH(UPPER(BV$2), UPPER(ProgramsTable[[#This Row],[Type of Service]]))), "Yes", "No"))</f>
        <v>N/A</v>
      </c>
      <c r="BW27" s="18" t="str">
        <f>IF(BW$2=0, "N/A", IF(ISNUMBER(SEARCH(TRIM(BW$2), ProgramsTable[[#This Row],[Geographic Coverage]])), "Yes", "No"))</f>
        <v>N/A</v>
      </c>
      <c r="BX27" s="18" t="str">
        <f>IF(BX$2=0, "N/A", IF(ISNUMBER(SEARCH(TRIM(BX$2), ProgramsTable[[#This Row],[Geographic Coverage]])), "Yes", "No"))</f>
        <v>N/A</v>
      </c>
      <c r="BY27" s="18" t="str">
        <f>IF(AND(BW$2=0, BX$2=0), "*Required - Please Make a Selection*", IF(OR(ISNUMBER(SEARCH(TRIM(BW$2), ProgramsTable[[#This Row],[Geographic Coverage]])), ISNUMBER(SEARCH(TRIM(BX$2), ProgramsTable[[#This Row],[Geographic Coverage]]))), "Yes", "No"))</f>
        <v>*Required - Please Make a Selection*</v>
      </c>
      <c r="BZ27" s="18" t="str">
        <f>IF(I$2=0, "N/A", IF(I$2="Yes", IF(ProgramsTable[[#This Row],[Program Includes Services for Caregivers]]="Yes", IF(ProgramsTable[[#This Row],[Program May Require Caregiver to be Unpaid]]="No", "Yes", "No"), "No"), "N/A"))</f>
        <v>N/A</v>
      </c>
      <c r="CA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7" s="18" t="str">
        <f>IF(CB$2=0, "N/A", IF(ISNUMBER(SEARCH(TRIM(UPPER(CB$2)), TRIM(UPPER(ProgramsTable[[#This Row],[Type of Service]])))), "Yes", "No"))</f>
        <v>N/A</v>
      </c>
      <c r="CC27" s="18" t="str">
        <f>IF(CC$2=0, "N/A", IF(ISNUMBER(SEARCH(TRIM(CC$2), ProgramsTable[[#This Row],[Geographic Coverage]])), "Yes", "No"))</f>
        <v>No</v>
      </c>
      <c r="CD27" s="18" t="str">
        <f>IF(CD$2=0, "N/A", IF(ISNUMBER(SEARCH(TRIM(CD$2), ProgramsTable[[#This Row],[Geographic Coverage]])), "Yes", "No"))</f>
        <v>N/A</v>
      </c>
      <c r="CE27" s="18" t="str">
        <f>IF(AND(CC$2=0, CD$2=0), "*Required - Please Make a Selection*", IF(OR(ISNUMBER(SEARCH(TRIM(CC$2), ProgramsTable[[#This Row],[Geographic Coverage]])), ISNUMBER(SEARCH(TRIM(CD$2), ProgramsTable[[#This Row],[Geographic Coverage]]))), "Yes", "No"))</f>
        <v>No</v>
      </c>
      <c r="CF27" s="18" t="str" cm="1">
        <f t="array" ref="CF27">IF(COUNTIF(BK$2:BN$2, "Yes")=0, "N/A", IF(SUMPRODUCT((BK$2:BN$2="Yes")*(ProgramsTable[[#This Row],[Veteran?]:[Disabled Veteran?]]="Yes"))&gt;0, "Yes", "No"))</f>
        <v>No</v>
      </c>
      <c r="CG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7"/>
      <c r="CI27"/>
      <c r="CJ27"/>
      <c r="CK27"/>
      <c r="CL27"/>
      <c r="CM27"/>
      <c r="CN27"/>
      <c r="CO27"/>
      <c r="CP27"/>
      <c r="CQ27"/>
      <c r="CR27"/>
      <c r="CS27"/>
      <c r="CU27"/>
      <c r="CV27"/>
    </row>
    <row r="28" spans="1:100" hidden="1" x14ac:dyDescent="0.25">
      <c r="A28" s="10">
        <v>133</v>
      </c>
      <c r="B28" t="s">
        <v>527</v>
      </c>
      <c r="C28" t="s">
        <v>498</v>
      </c>
      <c r="D28" t="s">
        <v>592</v>
      </c>
      <c r="E28" t="s">
        <v>546</v>
      </c>
      <c r="F28" t="s">
        <v>593</v>
      </c>
      <c r="G28" t="s">
        <v>588</v>
      </c>
      <c r="H28" t="s">
        <v>215</v>
      </c>
      <c r="I28" t="s">
        <v>215</v>
      </c>
      <c r="J28" t="s">
        <v>208</v>
      </c>
      <c r="K28" t="s">
        <v>208</v>
      </c>
      <c r="L28" s="11" t="s">
        <v>594</v>
      </c>
      <c r="M28" t="s">
        <v>208</v>
      </c>
      <c r="N28" t="s">
        <v>208</v>
      </c>
      <c r="O28" t="s">
        <v>595</v>
      </c>
      <c r="P28" t="s">
        <v>596</v>
      </c>
      <c r="Q28" t="s">
        <v>597</v>
      </c>
      <c r="R28" t="s">
        <v>596</v>
      </c>
      <c r="S28" t="s">
        <v>208</v>
      </c>
      <c r="T28" t="s">
        <v>58</v>
      </c>
      <c r="U28" t="s">
        <v>207</v>
      </c>
      <c r="V28" t="s">
        <v>207</v>
      </c>
      <c r="W28" t="s">
        <v>207</v>
      </c>
      <c r="X28" t="s">
        <v>207</v>
      </c>
      <c r="Y28" t="s">
        <v>207</v>
      </c>
      <c r="Z28" t="s">
        <v>207</v>
      </c>
      <c r="AA28" t="s">
        <v>207</v>
      </c>
      <c r="AB28" t="s">
        <v>207</v>
      </c>
      <c r="AC28" t="s">
        <v>207</v>
      </c>
      <c r="AD28" t="s">
        <v>207</v>
      </c>
      <c r="AE28" t="s">
        <v>207</v>
      </c>
      <c r="AF28" t="s">
        <v>207</v>
      </c>
      <c r="AG28" t="s">
        <v>207</v>
      </c>
      <c r="AH28" t="s">
        <v>207</v>
      </c>
      <c r="AI28" t="s">
        <v>207</v>
      </c>
      <c r="AJ28" t="s">
        <v>207</v>
      </c>
      <c r="AK28" t="s">
        <v>207</v>
      </c>
      <c r="AL28" t="s">
        <v>207</v>
      </c>
      <c r="AM28" t="s">
        <v>207</v>
      </c>
      <c r="AN28" t="s">
        <v>207</v>
      </c>
      <c r="AO28" t="s">
        <v>207</v>
      </c>
      <c r="AP28" t="s">
        <v>207</v>
      </c>
      <c r="AQ28" t="s">
        <v>207</v>
      </c>
      <c r="AR28" t="s">
        <v>207</v>
      </c>
      <c r="AS28" t="s">
        <v>207</v>
      </c>
      <c r="AT28" t="s">
        <v>207</v>
      </c>
      <c r="AU28" t="s">
        <v>207</v>
      </c>
      <c r="AV28" t="s">
        <v>207</v>
      </c>
      <c r="AW28" t="s">
        <v>207</v>
      </c>
      <c r="AX28" t="s">
        <v>207</v>
      </c>
      <c r="AY28" t="s">
        <v>207</v>
      </c>
      <c r="AZ28" t="s">
        <v>207</v>
      </c>
      <c r="BA28" t="s">
        <v>207</v>
      </c>
      <c r="BB28" t="s">
        <v>207</v>
      </c>
      <c r="BC28" t="s">
        <v>207</v>
      </c>
      <c r="BD28" t="s">
        <v>207</v>
      </c>
      <c r="BE28" t="s">
        <v>207</v>
      </c>
      <c r="BF28" t="s">
        <v>207</v>
      </c>
      <c r="BG28" t="s">
        <v>207</v>
      </c>
      <c r="BH28" t="s">
        <v>207</v>
      </c>
      <c r="BI28" t="s">
        <v>207</v>
      </c>
      <c r="BJ28" t="s">
        <v>215</v>
      </c>
      <c r="BK28" t="s">
        <v>207</v>
      </c>
      <c r="BL28" t="s">
        <v>207</v>
      </c>
      <c r="BM28" t="s">
        <v>207</v>
      </c>
      <c r="BN28" t="s">
        <v>207</v>
      </c>
      <c r="BO28" s="18" t="str">
        <f>IF(OR(BO$2=0, BO$2=""), "N/A", IF(ISNUMBER(SEARCH(UPPER(BO$2), UPPER(ProgramsTable[[#This Row],[Type of Service]]))), "Yes", "No"))</f>
        <v>N/A</v>
      </c>
      <c r="BP28" s="18" t="str">
        <f>IF(BP$2=0, "N/A", IF(ISNUMBER(SEARCH(TRIM(BP$2), ProgramsTable[[#This Row],[Geographic Coverage]])), "Yes", "No"))</f>
        <v>N/A</v>
      </c>
      <c r="BQ28" s="18" t="str">
        <f>IF(BQ$2=0, "N/A", IF(ISNUMBER(SEARCH(TRIM(BQ$2), ProgramsTable[[#This Row],[Geographic Coverage]])), "Yes", "No"))</f>
        <v>N/A</v>
      </c>
      <c r="BR28" s="18" t="str">
        <f>IF(AND(BP$2=0, BQ$2=0), "*Required - Please Make a Selection*", IF(OR(ISNUMBER(SEARCH(TRIM(BP$2), ProgramsTable[[#This Row],[Geographic Coverage]])), ISNUMBER(SEARCH(TRIM(BQ$2), ProgramsTable[[#This Row],[Geographic Coverage]]))), "Yes", "No"))</f>
        <v>*Required - Please Make a Selection*</v>
      </c>
      <c r="BS28" s="18" t="str">
        <f>IF(OR(BS$2="",BS$2=0), "N/A", IF(AND(ProgramsTable[[#This Row],[Age Min]]= "None", ProgramsTable[[#This Row],[Age Max]]= "None"), "Yes", IF(AND(BS$2&gt;=ProgramsTable[[#This Row],[Age Min]], BS$2&lt;=ProgramsTable[[#This Row],[Age Max]]), "Yes", "No")))</f>
        <v>N/A</v>
      </c>
      <c r="BT28" s="18" t="str" cm="1">
        <f t="array" ref="BT28">IF(COUNTIF(AM$2:BJ$2,"Yes")=0,"N/A",IF(SUMPRODUCT(--(AM$2:BJ$2="Yes"),--(ProgramsTable[[#This Row],[Developmental Disability]:[Caregivers, Family Members, Advocates, or Practitioners of an Individual with Disabilities or Medical Conditions]]="Yes"))&gt;0,"Yes","No"))</f>
        <v>N/A</v>
      </c>
      <c r="BU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8" s="18" t="str">
        <f>IF(BV$2=0, "N/A", IF(ISNUMBER(SEARCH(UPPER(BV$2), UPPER(ProgramsTable[[#This Row],[Type of Service]]))), "Yes", "No"))</f>
        <v>N/A</v>
      </c>
      <c r="BW28" s="18" t="str">
        <f>IF(BW$2=0, "N/A", IF(ISNUMBER(SEARCH(TRIM(BW$2), ProgramsTable[[#This Row],[Geographic Coverage]])), "Yes", "No"))</f>
        <v>N/A</v>
      </c>
      <c r="BX28" s="18" t="str">
        <f>IF(BX$2=0, "N/A", IF(ISNUMBER(SEARCH(TRIM(BX$2), ProgramsTable[[#This Row],[Geographic Coverage]])), "Yes", "No"))</f>
        <v>N/A</v>
      </c>
      <c r="BY28" s="18" t="str">
        <f>IF(AND(BW$2=0, BX$2=0), "*Required - Please Make a Selection*", IF(OR(ISNUMBER(SEARCH(TRIM(BW$2), ProgramsTable[[#This Row],[Geographic Coverage]])), ISNUMBER(SEARCH(TRIM(BX$2), ProgramsTable[[#This Row],[Geographic Coverage]]))), "Yes", "No"))</f>
        <v>*Required - Please Make a Selection*</v>
      </c>
      <c r="BZ28" s="18" t="str">
        <f>IF(I$2=0, "N/A", IF(I$2="Yes", IF(ProgramsTable[[#This Row],[Program Includes Services for Caregivers]]="Yes", IF(ProgramsTable[[#This Row],[Program May Require Caregiver to be Unpaid]]="No", "Yes", "No"), "No"), "N/A"))</f>
        <v>N/A</v>
      </c>
      <c r="CA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8" s="18" t="str">
        <f>IF(CB$2=0, "N/A", IF(ISNUMBER(SEARCH(TRIM(UPPER(CB$2)), TRIM(UPPER(ProgramsTable[[#This Row],[Type of Service]])))), "Yes", "No"))</f>
        <v>N/A</v>
      </c>
      <c r="CC28" s="18" t="str">
        <f>IF(CC$2=0, "N/A", IF(ISNUMBER(SEARCH(TRIM(CC$2), ProgramsTable[[#This Row],[Geographic Coverage]])), "Yes", "No"))</f>
        <v>No</v>
      </c>
      <c r="CD28" s="18" t="str">
        <f>IF(CD$2=0, "N/A", IF(ISNUMBER(SEARCH(TRIM(CD$2), ProgramsTable[[#This Row],[Geographic Coverage]])), "Yes", "No"))</f>
        <v>N/A</v>
      </c>
      <c r="CE28" s="18" t="str">
        <f>IF(AND(CC$2=0, CD$2=0), "*Required - Please Make a Selection*", IF(OR(ISNUMBER(SEARCH(TRIM(CC$2), ProgramsTable[[#This Row],[Geographic Coverage]])), ISNUMBER(SEARCH(TRIM(CD$2), ProgramsTable[[#This Row],[Geographic Coverage]]))), "Yes", "No"))</f>
        <v>No</v>
      </c>
      <c r="CF28" s="18" t="str" cm="1">
        <f t="array" ref="CF28">IF(COUNTIF(BK$2:BN$2, "Yes")=0, "N/A", IF(SUMPRODUCT((BK$2:BN$2="Yes")*(ProgramsTable[[#This Row],[Veteran?]:[Disabled Veteran?]]="Yes"))&gt;0, "Yes", "No"))</f>
        <v>No</v>
      </c>
      <c r="CG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8"/>
      <c r="CI28"/>
      <c r="CJ28"/>
      <c r="CK28"/>
      <c r="CL28"/>
      <c r="CM28"/>
      <c r="CN28"/>
      <c r="CO28"/>
      <c r="CP28"/>
      <c r="CQ28"/>
      <c r="CR28"/>
      <c r="CS28"/>
      <c r="CU28"/>
      <c r="CV28"/>
    </row>
    <row r="29" spans="1:100" hidden="1" x14ac:dyDescent="0.25">
      <c r="A29" s="10">
        <v>134</v>
      </c>
      <c r="B29" t="s">
        <v>527</v>
      </c>
      <c r="C29" t="s">
        <v>498</v>
      </c>
      <c r="D29" t="s">
        <v>592</v>
      </c>
      <c r="E29" t="s">
        <v>546</v>
      </c>
      <c r="F29" t="s">
        <v>598</v>
      </c>
      <c r="G29" t="s">
        <v>588</v>
      </c>
      <c r="H29" t="s">
        <v>215</v>
      </c>
      <c r="I29" t="s">
        <v>215</v>
      </c>
      <c r="J29" t="s">
        <v>208</v>
      </c>
      <c r="K29" t="s">
        <v>208</v>
      </c>
      <c r="L29" s="11" t="s">
        <v>599</v>
      </c>
      <c r="M29">
        <v>55</v>
      </c>
      <c r="N29">
        <v>120</v>
      </c>
      <c r="O29" t="s">
        <v>599</v>
      </c>
      <c r="P29" t="s">
        <v>596</v>
      </c>
      <c r="Q29" t="s">
        <v>597</v>
      </c>
      <c r="R29" t="s">
        <v>596</v>
      </c>
      <c r="S29" t="s">
        <v>208</v>
      </c>
      <c r="T29" t="s">
        <v>58</v>
      </c>
      <c r="U29" t="s">
        <v>207</v>
      </c>
      <c r="V29" t="s">
        <v>207</v>
      </c>
      <c r="W29" t="s">
        <v>207</v>
      </c>
      <c r="X29" t="s">
        <v>207</v>
      </c>
      <c r="Y29" t="s">
        <v>207</v>
      </c>
      <c r="Z29" t="s">
        <v>207</v>
      </c>
      <c r="AA29" t="s">
        <v>207</v>
      </c>
      <c r="AB29" t="s">
        <v>207</v>
      </c>
      <c r="AC29" t="s">
        <v>207</v>
      </c>
      <c r="AD29" t="s">
        <v>207</v>
      </c>
      <c r="AE29" t="s">
        <v>207</v>
      </c>
      <c r="AF29" t="s">
        <v>207</v>
      </c>
      <c r="AG29" t="s">
        <v>207</v>
      </c>
      <c r="AH29" t="s">
        <v>207</v>
      </c>
      <c r="AI29" t="s">
        <v>207</v>
      </c>
      <c r="AJ29" t="s">
        <v>207</v>
      </c>
      <c r="AK29" t="s">
        <v>207</v>
      </c>
      <c r="AL29" t="s">
        <v>207</v>
      </c>
      <c r="AM29" t="s">
        <v>207</v>
      </c>
      <c r="AN29" t="s">
        <v>207</v>
      </c>
      <c r="AO29" t="s">
        <v>207</v>
      </c>
      <c r="AP29" t="s">
        <v>207</v>
      </c>
      <c r="AQ29" t="s">
        <v>207</v>
      </c>
      <c r="AR29" t="s">
        <v>207</v>
      </c>
      <c r="AS29" t="s">
        <v>207</v>
      </c>
      <c r="AT29" t="s">
        <v>207</v>
      </c>
      <c r="AU29" t="s">
        <v>207</v>
      </c>
      <c r="AV29" t="s">
        <v>207</v>
      </c>
      <c r="AW29" t="s">
        <v>207</v>
      </c>
      <c r="AX29" t="s">
        <v>207</v>
      </c>
      <c r="AY29" t="s">
        <v>207</v>
      </c>
      <c r="AZ29" t="s">
        <v>207</v>
      </c>
      <c r="BA29" t="s">
        <v>207</v>
      </c>
      <c r="BB29" t="s">
        <v>207</v>
      </c>
      <c r="BC29" t="s">
        <v>207</v>
      </c>
      <c r="BD29" t="s">
        <v>207</v>
      </c>
      <c r="BE29" t="s">
        <v>207</v>
      </c>
      <c r="BF29" t="s">
        <v>207</v>
      </c>
      <c r="BG29" t="s">
        <v>207</v>
      </c>
      <c r="BH29" t="s">
        <v>207</v>
      </c>
      <c r="BI29" t="s">
        <v>207</v>
      </c>
      <c r="BJ29" t="s">
        <v>215</v>
      </c>
      <c r="BK29" t="s">
        <v>207</v>
      </c>
      <c r="BL29" t="s">
        <v>207</v>
      </c>
      <c r="BM29" t="s">
        <v>207</v>
      </c>
      <c r="BN29" t="s">
        <v>207</v>
      </c>
      <c r="BO29" s="18" t="str">
        <f>IF(OR(BO$2=0, BO$2=""), "N/A", IF(ISNUMBER(SEARCH(UPPER(BO$2), UPPER(ProgramsTable[[#This Row],[Type of Service]]))), "Yes", "No"))</f>
        <v>N/A</v>
      </c>
      <c r="BP29" s="18" t="str">
        <f>IF(BP$2=0, "N/A", IF(ISNUMBER(SEARCH(TRIM(BP$2), ProgramsTable[[#This Row],[Geographic Coverage]])), "Yes", "No"))</f>
        <v>N/A</v>
      </c>
      <c r="BQ29" s="18" t="str">
        <f>IF(BQ$2=0, "N/A", IF(ISNUMBER(SEARCH(TRIM(BQ$2), ProgramsTable[[#This Row],[Geographic Coverage]])), "Yes", "No"))</f>
        <v>N/A</v>
      </c>
      <c r="BR29" s="18" t="str">
        <f>IF(AND(BP$2=0, BQ$2=0), "*Required - Please Make a Selection*", IF(OR(ISNUMBER(SEARCH(TRIM(BP$2), ProgramsTable[[#This Row],[Geographic Coverage]])), ISNUMBER(SEARCH(TRIM(BQ$2), ProgramsTable[[#This Row],[Geographic Coverage]]))), "Yes", "No"))</f>
        <v>*Required - Please Make a Selection*</v>
      </c>
      <c r="BS29" s="18" t="str">
        <f>IF(OR(BS$2="",BS$2=0), "N/A", IF(AND(ProgramsTable[[#This Row],[Age Min]]= "None", ProgramsTable[[#This Row],[Age Max]]= "None"), "Yes", IF(AND(BS$2&gt;=ProgramsTable[[#This Row],[Age Min]], BS$2&lt;=ProgramsTable[[#This Row],[Age Max]]), "Yes", "No")))</f>
        <v>N/A</v>
      </c>
      <c r="BT29" s="18" t="str" cm="1">
        <f t="array" ref="BT29">IF(COUNTIF(AM$2:BJ$2,"Yes")=0,"N/A",IF(SUMPRODUCT(--(AM$2:BJ$2="Yes"),--(ProgramsTable[[#This Row],[Developmental Disability]:[Caregivers, Family Members, Advocates, or Practitioners of an Individual with Disabilities or Medical Conditions]]="Yes"))&gt;0,"Yes","No"))</f>
        <v>N/A</v>
      </c>
      <c r="BU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9" s="18" t="str">
        <f>IF(BV$2=0, "N/A", IF(ISNUMBER(SEARCH(UPPER(BV$2), UPPER(ProgramsTable[[#This Row],[Type of Service]]))), "Yes", "No"))</f>
        <v>N/A</v>
      </c>
      <c r="BW29" s="18" t="str">
        <f>IF(BW$2=0, "N/A", IF(ISNUMBER(SEARCH(TRIM(BW$2), ProgramsTable[[#This Row],[Geographic Coverage]])), "Yes", "No"))</f>
        <v>N/A</v>
      </c>
      <c r="BX29" s="18" t="str">
        <f>IF(BX$2=0, "N/A", IF(ISNUMBER(SEARCH(TRIM(BX$2), ProgramsTable[[#This Row],[Geographic Coverage]])), "Yes", "No"))</f>
        <v>N/A</v>
      </c>
      <c r="BY29" s="18" t="str">
        <f>IF(AND(BW$2=0, BX$2=0), "*Required - Please Make a Selection*", IF(OR(ISNUMBER(SEARCH(TRIM(BW$2), ProgramsTable[[#This Row],[Geographic Coverage]])), ISNUMBER(SEARCH(TRIM(BX$2), ProgramsTable[[#This Row],[Geographic Coverage]]))), "Yes", "No"))</f>
        <v>*Required - Please Make a Selection*</v>
      </c>
      <c r="BZ29" s="18" t="str">
        <f>IF(I$2=0, "N/A", IF(I$2="Yes", IF(ProgramsTable[[#This Row],[Program Includes Services for Caregivers]]="Yes", IF(ProgramsTable[[#This Row],[Program May Require Caregiver to be Unpaid]]="No", "Yes", "No"), "No"), "N/A"))</f>
        <v>N/A</v>
      </c>
      <c r="CA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9" s="18" t="str">
        <f>IF(CB$2=0, "N/A", IF(ISNUMBER(SEARCH(TRIM(UPPER(CB$2)), TRIM(UPPER(ProgramsTable[[#This Row],[Type of Service]])))), "Yes", "No"))</f>
        <v>N/A</v>
      </c>
      <c r="CC29" s="18" t="str">
        <f>IF(CC$2=0, "N/A", IF(ISNUMBER(SEARCH(TRIM(CC$2), ProgramsTable[[#This Row],[Geographic Coverage]])), "Yes", "No"))</f>
        <v>No</v>
      </c>
      <c r="CD29" s="18" t="str">
        <f>IF(CD$2=0, "N/A", IF(ISNUMBER(SEARCH(TRIM(CD$2), ProgramsTable[[#This Row],[Geographic Coverage]])), "Yes", "No"))</f>
        <v>N/A</v>
      </c>
      <c r="CE29" s="18" t="str">
        <f>IF(AND(CC$2=0, CD$2=0), "*Required - Please Make a Selection*", IF(OR(ISNUMBER(SEARCH(TRIM(CC$2), ProgramsTable[[#This Row],[Geographic Coverage]])), ISNUMBER(SEARCH(TRIM(CD$2), ProgramsTable[[#This Row],[Geographic Coverage]]))), "Yes", "No"))</f>
        <v>No</v>
      </c>
      <c r="CF29" s="18" t="str" cm="1">
        <f t="array" ref="CF29">IF(COUNTIF(BK$2:BN$2, "Yes")=0, "N/A", IF(SUMPRODUCT((BK$2:BN$2="Yes")*(ProgramsTable[[#This Row],[Veteran?]:[Disabled Veteran?]]="Yes"))&gt;0, "Yes", "No"))</f>
        <v>No</v>
      </c>
      <c r="CG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9"/>
      <c r="CI29"/>
      <c r="CJ29"/>
      <c r="CK29"/>
      <c r="CL29"/>
      <c r="CM29"/>
      <c r="CN29"/>
      <c r="CO29"/>
      <c r="CP29"/>
      <c r="CQ29"/>
      <c r="CR29"/>
      <c r="CS29"/>
      <c r="CU29"/>
      <c r="CV29"/>
    </row>
    <row r="30" spans="1:100" hidden="1" x14ac:dyDescent="0.25">
      <c r="A30" s="10">
        <v>135</v>
      </c>
      <c r="B30" t="s">
        <v>527</v>
      </c>
      <c r="C30" t="s">
        <v>498</v>
      </c>
      <c r="D30" t="s">
        <v>592</v>
      </c>
      <c r="E30" t="s">
        <v>546</v>
      </c>
      <c r="F30" t="s">
        <v>600</v>
      </c>
      <c r="G30" t="s">
        <v>90</v>
      </c>
      <c r="H30" t="s">
        <v>215</v>
      </c>
      <c r="I30" t="s">
        <v>215</v>
      </c>
      <c r="J30" t="s">
        <v>208</v>
      </c>
      <c r="K30" t="s">
        <v>208</v>
      </c>
      <c r="L30" s="11" t="s">
        <v>599</v>
      </c>
      <c r="M30">
        <v>55</v>
      </c>
      <c r="N30">
        <v>120</v>
      </c>
      <c r="O30" t="s">
        <v>599</v>
      </c>
      <c r="P30" t="s">
        <v>601</v>
      </c>
      <c r="Q30" t="s">
        <v>597</v>
      </c>
      <c r="R30" t="s">
        <v>601</v>
      </c>
      <c r="S30" t="s">
        <v>208</v>
      </c>
      <c r="T30" t="s">
        <v>58</v>
      </c>
      <c r="U30" t="s">
        <v>207</v>
      </c>
      <c r="V30" t="s">
        <v>207</v>
      </c>
      <c r="W30" t="s">
        <v>207</v>
      </c>
      <c r="X30" t="s">
        <v>207</v>
      </c>
      <c r="Y30" t="s">
        <v>207</v>
      </c>
      <c r="Z30" t="s">
        <v>207</v>
      </c>
      <c r="AA30" t="s">
        <v>207</v>
      </c>
      <c r="AB30" t="s">
        <v>207</v>
      </c>
      <c r="AC30" t="s">
        <v>207</v>
      </c>
      <c r="AD30" t="s">
        <v>207</v>
      </c>
      <c r="AE30" t="s">
        <v>207</v>
      </c>
      <c r="AF30" t="s">
        <v>207</v>
      </c>
      <c r="AG30" t="s">
        <v>207</v>
      </c>
      <c r="AH30" t="s">
        <v>207</v>
      </c>
      <c r="AI30" t="s">
        <v>207</v>
      </c>
      <c r="AJ30" t="s">
        <v>207</v>
      </c>
      <c r="AK30" t="s">
        <v>207</v>
      </c>
      <c r="AL30" t="s">
        <v>207</v>
      </c>
      <c r="AM30" t="s">
        <v>207</v>
      </c>
      <c r="AN30" t="s">
        <v>207</v>
      </c>
      <c r="AO30" t="s">
        <v>207</v>
      </c>
      <c r="AP30" t="s">
        <v>207</v>
      </c>
      <c r="AQ30" t="s">
        <v>207</v>
      </c>
      <c r="AR30" t="s">
        <v>207</v>
      </c>
      <c r="AS30" t="s">
        <v>207</v>
      </c>
      <c r="AT30" t="s">
        <v>207</v>
      </c>
      <c r="AU30" t="s">
        <v>207</v>
      </c>
      <c r="AV30" t="s">
        <v>207</v>
      </c>
      <c r="AW30" t="s">
        <v>207</v>
      </c>
      <c r="AX30" t="s">
        <v>207</v>
      </c>
      <c r="AY30" t="s">
        <v>207</v>
      </c>
      <c r="AZ30" t="s">
        <v>207</v>
      </c>
      <c r="BA30" t="s">
        <v>207</v>
      </c>
      <c r="BB30" t="s">
        <v>207</v>
      </c>
      <c r="BC30" t="s">
        <v>207</v>
      </c>
      <c r="BD30" t="s">
        <v>207</v>
      </c>
      <c r="BE30" t="s">
        <v>207</v>
      </c>
      <c r="BF30" t="s">
        <v>207</v>
      </c>
      <c r="BG30" t="s">
        <v>207</v>
      </c>
      <c r="BH30" t="s">
        <v>207</v>
      </c>
      <c r="BI30" t="s">
        <v>207</v>
      </c>
      <c r="BJ30" t="s">
        <v>215</v>
      </c>
      <c r="BK30" t="s">
        <v>207</v>
      </c>
      <c r="BL30" t="s">
        <v>207</v>
      </c>
      <c r="BM30" t="s">
        <v>207</v>
      </c>
      <c r="BN30" t="s">
        <v>207</v>
      </c>
      <c r="BO30" s="18" t="str">
        <f>IF(OR(BO$2=0, BO$2=""), "N/A", IF(ISNUMBER(SEARCH(UPPER(BO$2), UPPER(ProgramsTable[[#This Row],[Type of Service]]))), "Yes", "No"))</f>
        <v>N/A</v>
      </c>
      <c r="BP30" s="18" t="str">
        <f>IF(BP$2=0, "N/A", IF(ISNUMBER(SEARCH(TRIM(BP$2), ProgramsTable[[#This Row],[Geographic Coverage]])), "Yes", "No"))</f>
        <v>N/A</v>
      </c>
      <c r="BQ30" s="18" t="str">
        <f>IF(BQ$2=0, "N/A", IF(ISNUMBER(SEARCH(TRIM(BQ$2), ProgramsTable[[#This Row],[Geographic Coverage]])), "Yes", "No"))</f>
        <v>N/A</v>
      </c>
      <c r="BR30" s="18" t="str">
        <f>IF(AND(BP$2=0, BQ$2=0), "*Required - Please Make a Selection*", IF(OR(ISNUMBER(SEARCH(TRIM(BP$2), ProgramsTable[[#This Row],[Geographic Coverage]])), ISNUMBER(SEARCH(TRIM(BQ$2), ProgramsTable[[#This Row],[Geographic Coverage]]))), "Yes", "No"))</f>
        <v>*Required - Please Make a Selection*</v>
      </c>
      <c r="BS30" s="18" t="str">
        <f>IF(OR(BS$2="",BS$2=0), "N/A", IF(AND(ProgramsTable[[#This Row],[Age Min]]= "None", ProgramsTable[[#This Row],[Age Max]]= "None"), "Yes", IF(AND(BS$2&gt;=ProgramsTable[[#This Row],[Age Min]], BS$2&lt;=ProgramsTable[[#This Row],[Age Max]]), "Yes", "No")))</f>
        <v>N/A</v>
      </c>
      <c r="BT30" s="18" t="str" cm="1">
        <f t="array" ref="BT30">IF(COUNTIF(AM$2:BJ$2,"Yes")=0,"N/A",IF(SUMPRODUCT(--(AM$2:BJ$2="Yes"),--(ProgramsTable[[#This Row],[Developmental Disability]:[Caregivers, Family Members, Advocates, or Practitioners of an Individual with Disabilities or Medical Conditions]]="Yes"))&gt;0,"Yes","No"))</f>
        <v>N/A</v>
      </c>
      <c r="BU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0" s="18" t="str">
        <f>IF(BV$2=0, "N/A", IF(ISNUMBER(SEARCH(UPPER(BV$2), UPPER(ProgramsTable[[#This Row],[Type of Service]]))), "Yes", "No"))</f>
        <v>N/A</v>
      </c>
      <c r="BW30" s="18" t="str">
        <f>IF(BW$2=0, "N/A", IF(ISNUMBER(SEARCH(TRIM(BW$2), ProgramsTable[[#This Row],[Geographic Coverage]])), "Yes", "No"))</f>
        <v>N/A</v>
      </c>
      <c r="BX30" s="18" t="str">
        <f>IF(BX$2=0, "N/A", IF(ISNUMBER(SEARCH(TRIM(BX$2), ProgramsTable[[#This Row],[Geographic Coverage]])), "Yes", "No"))</f>
        <v>N/A</v>
      </c>
      <c r="BY30" s="18" t="str">
        <f>IF(AND(BW$2=0, BX$2=0), "*Required - Please Make a Selection*", IF(OR(ISNUMBER(SEARCH(TRIM(BW$2), ProgramsTable[[#This Row],[Geographic Coverage]])), ISNUMBER(SEARCH(TRIM(BX$2), ProgramsTable[[#This Row],[Geographic Coverage]]))), "Yes", "No"))</f>
        <v>*Required - Please Make a Selection*</v>
      </c>
      <c r="BZ30" s="18" t="str">
        <f>IF(I$2=0, "N/A", IF(I$2="Yes", IF(ProgramsTable[[#This Row],[Program Includes Services for Caregivers]]="Yes", IF(ProgramsTable[[#This Row],[Program May Require Caregiver to be Unpaid]]="No", "Yes", "No"), "No"), "N/A"))</f>
        <v>N/A</v>
      </c>
      <c r="CA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0" s="18" t="str">
        <f>IF(CB$2=0, "N/A", IF(ISNUMBER(SEARCH(TRIM(UPPER(CB$2)), TRIM(UPPER(ProgramsTable[[#This Row],[Type of Service]])))), "Yes", "No"))</f>
        <v>N/A</v>
      </c>
      <c r="CC30" s="18" t="str">
        <f>IF(CC$2=0, "N/A", IF(ISNUMBER(SEARCH(TRIM(CC$2), ProgramsTable[[#This Row],[Geographic Coverage]])), "Yes", "No"))</f>
        <v>No</v>
      </c>
      <c r="CD30" s="18" t="str">
        <f>IF(CD$2=0, "N/A", IF(ISNUMBER(SEARCH(TRIM(CD$2), ProgramsTable[[#This Row],[Geographic Coverage]])), "Yes", "No"))</f>
        <v>N/A</v>
      </c>
      <c r="CE30" s="18" t="str">
        <f>IF(AND(CC$2=0, CD$2=0), "*Required - Please Make a Selection*", IF(OR(ISNUMBER(SEARCH(TRIM(CC$2), ProgramsTable[[#This Row],[Geographic Coverage]])), ISNUMBER(SEARCH(TRIM(CD$2), ProgramsTable[[#This Row],[Geographic Coverage]]))), "Yes", "No"))</f>
        <v>No</v>
      </c>
      <c r="CF30" s="18" t="str" cm="1">
        <f t="array" ref="CF30">IF(COUNTIF(BK$2:BN$2, "Yes")=0, "N/A", IF(SUMPRODUCT((BK$2:BN$2="Yes")*(ProgramsTable[[#This Row],[Veteran?]:[Disabled Veteran?]]="Yes"))&gt;0, "Yes", "No"))</f>
        <v>No</v>
      </c>
      <c r="CG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0"/>
      <c r="CI30"/>
      <c r="CJ30"/>
      <c r="CK30"/>
      <c r="CL30"/>
      <c r="CM30"/>
      <c r="CN30"/>
      <c r="CO30"/>
      <c r="CP30"/>
      <c r="CQ30"/>
      <c r="CR30"/>
      <c r="CS30"/>
      <c r="CU30"/>
      <c r="CV30"/>
    </row>
    <row r="31" spans="1:100" hidden="1" x14ac:dyDescent="0.25">
      <c r="A31" s="10">
        <v>148</v>
      </c>
      <c r="B31" t="s">
        <v>527</v>
      </c>
      <c r="C31" t="s">
        <v>501</v>
      </c>
      <c r="D31" t="s">
        <v>528</v>
      </c>
      <c r="E31" t="s">
        <v>529</v>
      </c>
      <c r="F31" t="s">
        <v>530</v>
      </c>
      <c r="G31" t="s">
        <v>112</v>
      </c>
      <c r="H31" t="s">
        <v>215</v>
      </c>
      <c r="I31" t="s">
        <v>215</v>
      </c>
      <c r="J31" t="s">
        <v>531</v>
      </c>
      <c r="K31" t="s">
        <v>532</v>
      </c>
      <c r="L31" t="s">
        <v>306</v>
      </c>
      <c r="M31">
        <v>18</v>
      </c>
      <c r="N31">
        <v>120</v>
      </c>
      <c r="P31" t="s">
        <v>533</v>
      </c>
      <c r="Q31" t="s">
        <v>208</v>
      </c>
      <c r="R31" t="s">
        <v>534</v>
      </c>
      <c r="S31" t="s">
        <v>533</v>
      </c>
      <c r="T31" t="s">
        <v>84</v>
      </c>
      <c r="U31" t="s">
        <v>215</v>
      </c>
      <c r="V31" t="s">
        <v>207</v>
      </c>
      <c r="W31" t="s">
        <v>207</v>
      </c>
      <c r="X31" t="s">
        <v>207</v>
      </c>
      <c r="Y31" t="s">
        <v>207</v>
      </c>
      <c r="Z31" t="s">
        <v>207</v>
      </c>
      <c r="AA31" t="s">
        <v>207</v>
      </c>
      <c r="AB31" t="s">
        <v>207</v>
      </c>
      <c r="AC31" t="s">
        <v>207</v>
      </c>
      <c r="AD31" t="s">
        <v>207</v>
      </c>
      <c r="AE31" t="s">
        <v>215</v>
      </c>
      <c r="AF31" t="s">
        <v>207</v>
      </c>
      <c r="AG31" t="s">
        <v>207</v>
      </c>
      <c r="AH31" t="s">
        <v>207</v>
      </c>
      <c r="AI31" t="s">
        <v>207</v>
      </c>
      <c r="AJ31" t="s">
        <v>207</v>
      </c>
      <c r="AK31" t="s">
        <v>207</v>
      </c>
      <c r="AL31" t="s">
        <v>207</v>
      </c>
      <c r="AM31" t="s">
        <v>207</v>
      </c>
      <c r="AN31" t="s">
        <v>207</v>
      </c>
      <c r="AO31" t="s">
        <v>207</v>
      </c>
      <c r="AP31" t="s">
        <v>207</v>
      </c>
      <c r="AQ31" t="s">
        <v>207</v>
      </c>
      <c r="AR31" t="s">
        <v>215</v>
      </c>
      <c r="AS31" t="s">
        <v>207</v>
      </c>
      <c r="AT31" t="s">
        <v>207</v>
      </c>
      <c r="AU31" t="s">
        <v>207</v>
      </c>
      <c r="AV31" t="s">
        <v>207</v>
      </c>
      <c r="AW31" t="s">
        <v>207</v>
      </c>
      <c r="AX31" t="s">
        <v>207</v>
      </c>
      <c r="AY31" t="s">
        <v>207</v>
      </c>
      <c r="AZ31" t="s">
        <v>207</v>
      </c>
      <c r="BA31" t="s">
        <v>207</v>
      </c>
      <c r="BB31" t="s">
        <v>207</v>
      </c>
      <c r="BC31" t="s">
        <v>207</v>
      </c>
      <c r="BD31" t="s">
        <v>207</v>
      </c>
      <c r="BE31" t="s">
        <v>207</v>
      </c>
      <c r="BF31" t="s">
        <v>207</v>
      </c>
      <c r="BG31" t="s">
        <v>207</v>
      </c>
      <c r="BH31" t="s">
        <v>207</v>
      </c>
      <c r="BI31" t="s">
        <v>207</v>
      </c>
      <c r="BJ31" t="s">
        <v>207</v>
      </c>
      <c r="BK31" t="s">
        <v>207</v>
      </c>
      <c r="BL31" t="s">
        <v>207</v>
      </c>
      <c r="BM31" t="s">
        <v>207</v>
      </c>
      <c r="BN31" t="s">
        <v>207</v>
      </c>
      <c r="BO31" s="18" t="str">
        <f>IF(OR(BO$2=0, BO$2=""), "N/A", IF(ISNUMBER(SEARCH(UPPER(BO$2), UPPER(ProgramsTable[[#This Row],[Type of Service]]))), "Yes", "No"))</f>
        <v>N/A</v>
      </c>
      <c r="BP31" s="18" t="str">
        <f>IF(BP$2=0, "N/A", IF(ISNUMBER(SEARCH(TRIM(BP$2), ProgramsTable[[#This Row],[Geographic Coverage]])), "Yes", "No"))</f>
        <v>N/A</v>
      </c>
      <c r="BQ31" s="18" t="str">
        <f>IF(BQ$2=0, "N/A", IF(ISNUMBER(SEARCH(TRIM(BQ$2), ProgramsTable[[#This Row],[Geographic Coverage]])), "Yes", "No"))</f>
        <v>N/A</v>
      </c>
      <c r="BR31" s="18" t="str">
        <f>IF(AND(BP$2=0, BQ$2=0), "*Required - Please Make a Selection*", IF(OR(ISNUMBER(SEARCH(TRIM(BP$2), ProgramsTable[[#This Row],[Geographic Coverage]])), ISNUMBER(SEARCH(TRIM(BQ$2), ProgramsTable[[#This Row],[Geographic Coverage]]))), "Yes", "No"))</f>
        <v>*Required - Please Make a Selection*</v>
      </c>
      <c r="BS31" s="18" t="str">
        <f>IF(OR(BS$2="",BS$2=0), "N/A", IF(AND(ProgramsTable[[#This Row],[Age Min]]= "None", ProgramsTable[[#This Row],[Age Max]]= "None"), "Yes", IF(AND(BS$2&gt;=ProgramsTable[[#This Row],[Age Min]], BS$2&lt;=ProgramsTable[[#This Row],[Age Max]]), "Yes", "No")))</f>
        <v>N/A</v>
      </c>
      <c r="BT31" s="18" t="str" cm="1">
        <f t="array" ref="BT31">IF(COUNTIF(AM$2:BJ$2,"Yes")=0,"N/A",IF(SUMPRODUCT(--(AM$2:BJ$2="Yes"),--(ProgramsTable[[#This Row],[Developmental Disability]:[Caregivers, Family Members, Advocates, or Practitioners of an Individual with Disabilities or Medical Conditions]]="Yes"))&gt;0,"Yes","No"))</f>
        <v>N/A</v>
      </c>
      <c r="BU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1" s="18" t="str">
        <f>IF(BV$2=0, "N/A", IF(ISNUMBER(SEARCH(UPPER(BV$2), UPPER(ProgramsTable[[#This Row],[Type of Service]]))), "Yes", "No"))</f>
        <v>N/A</v>
      </c>
      <c r="BW31" s="18" t="str">
        <f>IF(BW$2=0, "N/A", IF(ISNUMBER(SEARCH(TRIM(BW$2), ProgramsTable[[#This Row],[Geographic Coverage]])), "Yes", "No"))</f>
        <v>N/A</v>
      </c>
      <c r="BX31" s="18" t="str">
        <f>IF(BX$2=0, "N/A", IF(ISNUMBER(SEARCH(TRIM(BX$2), ProgramsTable[[#This Row],[Geographic Coverage]])), "Yes", "No"))</f>
        <v>N/A</v>
      </c>
      <c r="BY31" s="18" t="str">
        <f>IF(AND(BW$2=0, BX$2=0), "*Required - Please Make a Selection*", IF(OR(ISNUMBER(SEARCH(TRIM(BW$2), ProgramsTable[[#This Row],[Geographic Coverage]])), ISNUMBER(SEARCH(TRIM(BX$2), ProgramsTable[[#This Row],[Geographic Coverage]]))), "Yes", "No"))</f>
        <v>*Required - Please Make a Selection*</v>
      </c>
      <c r="BZ31" s="18" t="str">
        <f>IF(I$2=0, "N/A", IF(I$2="Yes", IF(ProgramsTable[[#This Row],[Program Includes Services for Caregivers]]="Yes", IF(ProgramsTable[[#This Row],[Program May Require Caregiver to be Unpaid]]="No", "Yes", "No"), "No"), "N/A"))</f>
        <v>N/A</v>
      </c>
      <c r="CA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1" s="18" t="str">
        <f>IF(CB$2=0, "N/A", IF(ISNUMBER(SEARCH(TRIM(UPPER(CB$2)), TRIM(UPPER(ProgramsTable[[#This Row],[Type of Service]])))), "Yes", "No"))</f>
        <v>N/A</v>
      </c>
      <c r="CC31" s="18" t="str">
        <f>IF(CC$2=0, "N/A", IF(ISNUMBER(SEARCH(TRIM(CC$2), ProgramsTable[[#This Row],[Geographic Coverage]])), "Yes", "No"))</f>
        <v>No</v>
      </c>
      <c r="CD31" s="18" t="str">
        <f>IF(CD$2=0, "N/A", IF(ISNUMBER(SEARCH(TRIM(CD$2), ProgramsTable[[#This Row],[Geographic Coverage]])), "Yes", "No"))</f>
        <v>N/A</v>
      </c>
      <c r="CE31" s="18" t="str">
        <f>IF(AND(CC$2=0, CD$2=0), "*Required - Please Make a Selection*", IF(OR(ISNUMBER(SEARCH(TRIM(CC$2), ProgramsTable[[#This Row],[Geographic Coverage]])), ISNUMBER(SEARCH(TRIM(CD$2), ProgramsTable[[#This Row],[Geographic Coverage]]))), "Yes", "No"))</f>
        <v>No</v>
      </c>
      <c r="CF31" s="18" t="str" cm="1">
        <f t="array" ref="CF31">IF(COUNTIF(BK$2:BN$2, "Yes")=0, "N/A", IF(SUMPRODUCT((BK$2:BN$2="Yes")*(ProgramsTable[[#This Row],[Veteran?]:[Disabled Veteran?]]="Yes"))&gt;0, "Yes", "No"))</f>
        <v>No</v>
      </c>
      <c r="CG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1"/>
      <c r="CI31"/>
      <c r="CJ31"/>
      <c r="CK31"/>
      <c r="CL31"/>
      <c r="CM31"/>
      <c r="CN31"/>
      <c r="CO31"/>
      <c r="CP31"/>
      <c r="CQ31"/>
      <c r="CR31"/>
      <c r="CS31"/>
      <c r="CU31"/>
      <c r="CV31"/>
    </row>
    <row r="32" spans="1:100" hidden="1" x14ac:dyDescent="0.25">
      <c r="A32" s="10">
        <v>149</v>
      </c>
      <c r="B32" t="s">
        <v>527</v>
      </c>
      <c r="C32" t="s">
        <v>501</v>
      </c>
      <c r="D32" t="s">
        <v>535</v>
      </c>
      <c r="E32" t="s">
        <v>529</v>
      </c>
      <c r="F32" t="s">
        <v>536</v>
      </c>
      <c r="G32" t="s">
        <v>112</v>
      </c>
      <c r="H32" t="s">
        <v>215</v>
      </c>
      <c r="I32" t="s">
        <v>215</v>
      </c>
      <c r="J32" t="s">
        <v>531</v>
      </c>
      <c r="K32" t="s">
        <v>532</v>
      </c>
      <c r="L32" t="s">
        <v>306</v>
      </c>
      <c r="M32">
        <v>18</v>
      </c>
      <c r="N32">
        <v>120</v>
      </c>
      <c r="P32" t="s">
        <v>533</v>
      </c>
      <c r="Q32" t="s">
        <v>208</v>
      </c>
      <c r="R32" t="s">
        <v>534</v>
      </c>
      <c r="S32" t="s">
        <v>533</v>
      </c>
      <c r="T32" t="s">
        <v>84</v>
      </c>
      <c r="U32" t="s">
        <v>215</v>
      </c>
      <c r="V32" t="s">
        <v>207</v>
      </c>
      <c r="W32" t="s">
        <v>207</v>
      </c>
      <c r="X32" t="s">
        <v>207</v>
      </c>
      <c r="Y32" t="s">
        <v>207</v>
      </c>
      <c r="Z32" t="s">
        <v>207</v>
      </c>
      <c r="AA32" t="s">
        <v>207</v>
      </c>
      <c r="AB32" t="s">
        <v>207</v>
      </c>
      <c r="AC32" t="s">
        <v>207</v>
      </c>
      <c r="AD32" t="s">
        <v>207</v>
      </c>
      <c r="AE32" t="s">
        <v>215</v>
      </c>
      <c r="AF32" t="s">
        <v>207</v>
      </c>
      <c r="AG32" t="s">
        <v>207</v>
      </c>
      <c r="AH32" t="s">
        <v>207</v>
      </c>
      <c r="AI32" t="s">
        <v>207</v>
      </c>
      <c r="AJ32" t="s">
        <v>207</v>
      </c>
      <c r="AK32" t="s">
        <v>207</v>
      </c>
      <c r="AL32" t="s">
        <v>207</v>
      </c>
      <c r="AM32" t="s">
        <v>207</v>
      </c>
      <c r="AN32" t="s">
        <v>207</v>
      </c>
      <c r="AO32" t="s">
        <v>207</v>
      </c>
      <c r="AP32" t="s">
        <v>207</v>
      </c>
      <c r="AQ32" t="s">
        <v>207</v>
      </c>
      <c r="AR32" t="s">
        <v>215</v>
      </c>
      <c r="AS32" t="s">
        <v>207</v>
      </c>
      <c r="AT32" t="s">
        <v>207</v>
      </c>
      <c r="AU32" t="s">
        <v>207</v>
      </c>
      <c r="AV32" t="s">
        <v>207</v>
      </c>
      <c r="AW32" t="s">
        <v>207</v>
      </c>
      <c r="AX32" t="s">
        <v>207</v>
      </c>
      <c r="AY32" t="s">
        <v>207</v>
      </c>
      <c r="AZ32" t="s">
        <v>207</v>
      </c>
      <c r="BA32" t="s">
        <v>207</v>
      </c>
      <c r="BB32" t="s">
        <v>207</v>
      </c>
      <c r="BC32" t="s">
        <v>207</v>
      </c>
      <c r="BD32" t="s">
        <v>207</v>
      </c>
      <c r="BE32" t="s">
        <v>207</v>
      </c>
      <c r="BF32" t="s">
        <v>207</v>
      </c>
      <c r="BG32" t="s">
        <v>207</v>
      </c>
      <c r="BH32" t="s">
        <v>207</v>
      </c>
      <c r="BI32" t="s">
        <v>207</v>
      </c>
      <c r="BJ32" t="s">
        <v>207</v>
      </c>
      <c r="BK32" t="s">
        <v>207</v>
      </c>
      <c r="BL32" t="s">
        <v>207</v>
      </c>
      <c r="BM32" t="s">
        <v>207</v>
      </c>
      <c r="BN32" t="s">
        <v>207</v>
      </c>
      <c r="BO32" s="18" t="str">
        <f>IF(OR(BO$2=0, BO$2=""), "N/A", IF(ISNUMBER(SEARCH(UPPER(BO$2), UPPER(ProgramsTable[[#This Row],[Type of Service]]))), "Yes", "No"))</f>
        <v>N/A</v>
      </c>
      <c r="BP32" s="18" t="str">
        <f>IF(BP$2=0, "N/A", IF(ISNUMBER(SEARCH(TRIM(BP$2), ProgramsTable[[#This Row],[Geographic Coverage]])), "Yes", "No"))</f>
        <v>N/A</v>
      </c>
      <c r="BQ32" s="18" t="str">
        <f>IF(BQ$2=0, "N/A", IF(ISNUMBER(SEARCH(TRIM(BQ$2), ProgramsTable[[#This Row],[Geographic Coverage]])), "Yes", "No"))</f>
        <v>N/A</v>
      </c>
      <c r="BR32" s="18" t="str">
        <f>IF(AND(BP$2=0, BQ$2=0), "*Required - Please Make a Selection*", IF(OR(ISNUMBER(SEARCH(TRIM(BP$2), ProgramsTable[[#This Row],[Geographic Coverage]])), ISNUMBER(SEARCH(TRIM(BQ$2), ProgramsTable[[#This Row],[Geographic Coverage]]))), "Yes", "No"))</f>
        <v>*Required - Please Make a Selection*</v>
      </c>
      <c r="BS32" s="18" t="str">
        <f>IF(OR(BS$2="",BS$2=0), "N/A", IF(AND(ProgramsTable[[#This Row],[Age Min]]= "None", ProgramsTable[[#This Row],[Age Max]]= "None"), "Yes", IF(AND(BS$2&gt;=ProgramsTable[[#This Row],[Age Min]], BS$2&lt;=ProgramsTable[[#This Row],[Age Max]]), "Yes", "No")))</f>
        <v>N/A</v>
      </c>
      <c r="BT32" s="18" t="str" cm="1">
        <f t="array" ref="BT32">IF(COUNTIF(AM$2:BJ$2,"Yes")=0,"N/A",IF(SUMPRODUCT(--(AM$2:BJ$2="Yes"),--(ProgramsTable[[#This Row],[Developmental Disability]:[Caregivers, Family Members, Advocates, or Practitioners of an Individual with Disabilities or Medical Conditions]]="Yes"))&gt;0,"Yes","No"))</f>
        <v>N/A</v>
      </c>
      <c r="BU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2" s="18" t="str">
        <f>IF(BV$2=0, "N/A", IF(ISNUMBER(SEARCH(UPPER(BV$2), UPPER(ProgramsTable[[#This Row],[Type of Service]]))), "Yes", "No"))</f>
        <v>N/A</v>
      </c>
      <c r="BW32" s="18" t="str">
        <f>IF(BW$2=0, "N/A", IF(ISNUMBER(SEARCH(TRIM(BW$2), ProgramsTable[[#This Row],[Geographic Coverage]])), "Yes", "No"))</f>
        <v>N/A</v>
      </c>
      <c r="BX32" s="18" t="str">
        <f>IF(BX$2=0, "N/A", IF(ISNUMBER(SEARCH(TRIM(BX$2), ProgramsTable[[#This Row],[Geographic Coverage]])), "Yes", "No"))</f>
        <v>N/A</v>
      </c>
      <c r="BY32" s="18" t="str">
        <f>IF(AND(BW$2=0, BX$2=0), "*Required - Please Make a Selection*", IF(OR(ISNUMBER(SEARCH(TRIM(BW$2), ProgramsTable[[#This Row],[Geographic Coverage]])), ISNUMBER(SEARCH(TRIM(BX$2), ProgramsTable[[#This Row],[Geographic Coverage]]))), "Yes", "No"))</f>
        <v>*Required - Please Make a Selection*</v>
      </c>
      <c r="BZ32" s="18" t="str">
        <f>IF(I$2=0, "N/A", IF(I$2="Yes", IF(ProgramsTable[[#This Row],[Program Includes Services for Caregivers]]="Yes", IF(ProgramsTable[[#This Row],[Program May Require Caregiver to be Unpaid]]="No", "Yes", "No"), "No"), "N/A"))</f>
        <v>N/A</v>
      </c>
      <c r="CA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2" s="18" t="str">
        <f>IF(CB$2=0, "N/A", IF(ISNUMBER(SEARCH(TRIM(UPPER(CB$2)), TRIM(UPPER(ProgramsTable[[#This Row],[Type of Service]])))), "Yes", "No"))</f>
        <v>N/A</v>
      </c>
      <c r="CC32" s="18" t="str">
        <f>IF(CC$2=0, "N/A", IF(ISNUMBER(SEARCH(TRIM(CC$2), ProgramsTable[[#This Row],[Geographic Coverage]])), "Yes", "No"))</f>
        <v>No</v>
      </c>
      <c r="CD32" s="18" t="str">
        <f>IF(CD$2=0, "N/A", IF(ISNUMBER(SEARCH(TRIM(CD$2), ProgramsTable[[#This Row],[Geographic Coverage]])), "Yes", "No"))</f>
        <v>N/A</v>
      </c>
      <c r="CE32" s="18" t="str">
        <f>IF(AND(CC$2=0, CD$2=0), "*Required - Please Make a Selection*", IF(OR(ISNUMBER(SEARCH(TRIM(CC$2), ProgramsTable[[#This Row],[Geographic Coverage]])), ISNUMBER(SEARCH(TRIM(CD$2), ProgramsTable[[#This Row],[Geographic Coverage]]))), "Yes", "No"))</f>
        <v>No</v>
      </c>
      <c r="CF32" s="18" t="str" cm="1">
        <f t="array" ref="CF32">IF(COUNTIF(BK$2:BN$2, "Yes")=0, "N/A", IF(SUMPRODUCT((BK$2:BN$2="Yes")*(ProgramsTable[[#This Row],[Veteran?]:[Disabled Veteran?]]="Yes"))&gt;0, "Yes", "No"))</f>
        <v>No</v>
      </c>
      <c r="CG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2"/>
      <c r="CI32"/>
      <c r="CJ32"/>
      <c r="CK32"/>
      <c r="CL32"/>
      <c r="CM32"/>
      <c r="CN32"/>
      <c r="CO32"/>
      <c r="CP32"/>
      <c r="CQ32"/>
      <c r="CR32"/>
      <c r="CS32"/>
      <c r="CU32"/>
      <c r="CV32"/>
    </row>
    <row r="33" spans="1:100" hidden="1" x14ac:dyDescent="0.25">
      <c r="A33" s="10">
        <v>167</v>
      </c>
      <c r="B33" t="s">
        <v>527</v>
      </c>
      <c r="C33" t="s">
        <v>501</v>
      </c>
      <c r="D33" t="s">
        <v>578</v>
      </c>
      <c r="E33" t="s">
        <v>546</v>
      </c>
      <c r="F33" t="s">
        <v>579</v>
      </c>
      <c r="G33" t="s">
        <v>112</v>
      </c>
      <c r="H33" t="s">
        <v>215</v>
      </c>
      <c r="I33" t="s">
        <v>215</v>
      </c>
      <c r="J33" t="s">
        <v>547</v>
      </c>
      <c r="K33" t="s">
        <v>580</v>
      </c>
      <c r="L33" t="s">
        <v>208</v>
      </c>
      <c r="M33" t="s">
        <v>208</v>
      </c>
      <c r="N33" t="s">
        <v>208</v>
      </c>
      <c r="P33" t="s">
        <v>581</v>
      </c>
      <c r="Q33" t="s">
        <v>208</v>
      </c>
      <c r="R33" t="s">
        <v>581</v>
      </c>
      <c r="S33" t="s">
        <v>208</v>
      </c>
      <c r="T33" t="s">
        <v>84</v>
      </c>
      <c r="U33" t="s">
        <v>215</v>
      </c>
      <c r="V33" t="s">
        <v>207</v>
      </c>
      <c r="W33" t="s">
        <v>207</v>
      </c>
      <c r="X33" t="s">
        <v>207</v>
      </c>
      <c r="Y33" t="s">
        <v>207</v>
      </c>
      <c r="Z33" t="s">
        <v>207</v>
      </c>
      <c r="AA33" t="s">
        <v>215</v>
      </c>
      <c r="AB33" t="s">
        <v>207</v>
      </c>
      <c r="AC33" t="s">
        <v>207</v>
      </c>
      <c r="AD33" t="s">
        <v>207</v>
      </c>
      <c r="AE33" t="s">
        <v>207</v>
      </c>
      <c r="AF33" t="s">
        <v>207</v>
      </c>
      <c r="AG33" t="s">
        <v>207</v>
      </c>
      <c r="AH33" t="s">
        <v>207</v>
      </c>
      <c r="AI33" t="s">
        <v>207</v>
      </c>
      <c r="AJ33" t="s">
        <v>207</v>
      </c>
      <c r="AK33" t="s">
        <v>207</v>
      </c>
      <c r="AL33" t="s">
        <v>207</v>
      </c>
      <c r="AM33" t="s">
        <v>207</v>
      </c>
      <c r="AN33" t="s">
        <v>207</v>
      </c>
      <c r="AO33" t="s">
        <v>207</v>
      </c>
      <c r="AP33" t="s">
        <v>207</v>
      </c>
      <c r="AQ33" t="s">
        <v>207</v>
      </c>
      <c r="AR33" t="s">
        <v>215</v>
      </c>
      <c r="AS33" t="s">
        <v>207</v>
      </c>
      <c r="AT33" t="s">
        <v>207</v>
      </c>
      <c r="AU33" t="s">
        <v>207</v>
      </c>
      <c r="AV33" t="s">
        <v>207</v>
      </c>
      <c r="AW33" t="s">
        <v>207</v>
      </c>
      <c r="AX33" t="s">
        <v>207</v>
      </c>
      <c r="AY33" t="s">
        <v>207</v>
      </c>
      <c r="AZ33" t="s">
        <v>207</v>
      </c>
      <c r="BA33" t="s">
        <v>207</v>
      </c>
      <c r="BB33" t="s">
        <v>207</v>
      </c>
      <c r="BC33" t="s">
        <v>207</v>
      </c>
      <c r="BD33" t="s">
        <v>207</v>
      </c>
      <c r="BE33" t="s">
        <v>207</v>
      </c>
      <c r="BF33" t="s">
        <v>207</v>
      </c>
      <c r="BG33" t="s">
        <v>207</v>
      </c>
      <c r="BH33" t="s">
        <v>207</v>
      </c>
      <c r="BI33" t="s">
        <v>207</v>
      </c>
      <c r="BJ33" t="s">
        <v>215</v>
      </c>
      <c r="BK33" t="s">
        <v>207</v>
      </c>
      <c r="BL33" t="s">
        <v>207</v>
      </c>
      <c r="BM33" t="s">
        <v>207</v>
      </c>
      <c r="BN33" t="s">
        <v>207</v>
      </c>
      <c r="BO33" s="18" t="str">
        <f>IF(OR(BO$2=0, BO$2=""), "N/A", IF(ISNUMBER(SEARCH(UPPER(BO$2), UPPER(ProgramsTable[[#This Row],[Type of Service]]))), "Yes", "No"))</f>
        <v>N/A</v>
      </c>
      <c r="BP33" s="18" t="str">
        <f>IF(BP$2=0, "N/A", IF(ISNUMBER(SEARCH(TRIM(BP$2), ProgramsTable[[#This Row],[Geographic Coverage]])), "Yes", "No"))</f>
        <v>N/A</v>
      </c>
      <c r="BQ33" s="18" t="str">
        <f>IF(BQ$2=0, "N/A", IF(ISNUMBER(SEARCH(TRIM(BQ$2), ProgramsTable[[#This Row],[Geographic Coverage]])), "Yes", "No"))</f>
        <v>N/A</v>
      </c>
      <c r="BR33" s="18" t="str">
        <f>IF(AND(BP$2=0, BQ$2=0), "*Required - Please Make a Selection*", IF(OR(ISNUMBER(SEARCH(TRIM(BP$2), ProgramsTable[[#This Row],[Geographic Coverage]])), ISNUMBER(SEARCH(TRIM(BQ$2), ProgramsTable[[#This Row],[Geographic Coverage]]))), "Yes", "No"))</f>
        <v>*Required - Please Make a Selection*</v>
      </c>
      <c r="BS33" s="18" t="str">
        <f>IF(OR(BS$2="",BS$2=0), "N/A", IF(AND(ProgramsTable[[#This Row],[Age Min]]= "None", ProgramsTable[[#This Row],[Age Max]]= "None"), "Yes", IF(AND(BS$2&gt;=ProgramsTable[[#This Row],[Age Min]], BS$2&lt;=ProgramsTable[[#This Row],[Age Max]]), "Yes", "No")))</f>
        <v>N/A</v>
      </c>
      <c r="BT33" s="18" t="str" cm="1">
        <f t="array" ref="BT33">IF(COUNTIF(AM$2:BJ$2,"Yes")=0,"N/A",IF(SUMPRODUCT(--(AM$2:BJ$2="Yes"),--(ProgramsTable[[#This Row],[Developmental Disability]:[Caregivers, Family Members, Advocates, or Practitioners of an Individual with Disabilities or Medical Conditions]]="Yes"))&gt;0,"Yes","No"))</f>
        <v>N/A</v>
      </c>
      <c r="BU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3" s="18" t="str">
        <f>IF(BV$2=0, "N/A", IF(ISNUMBER(SEARCH(UPPER(BV$2), UPPER(ProgramsTable[[#This Row],[Type of Service]]))), "Yes", "No"))</f>
        <v>N/A</v>
      </c>
      <c r="BW33" s="18" t="str">
        <f>IF(BW$2=0, "N/A", IF(ISNUMBER(SEARCH(TRIM(BW$2), ProgramsTable[[#This Row],[Geographic Coverage]])), "Yes", "No"))</f>
        <v>N/A</v>
      </c>
      <c r="BX33" s="18" t="str">
        <f>IF(BX$2=0, "N/A", IF(ISNUMBER(SEARCH(TRIM(BX$2), ProgramsTable[[#This Row],[Geographic Coverage]])), "Yes", "No"))</f>
        <v>N/A</v>
      </c>
      <c r="BY33" s="18" t="str">
        <f>IF(AND(BW$2=0, BX$2=0), "*Required - Please Make a Selection*", IF(OR(ISNUMBER(SEARCH(TRIM(BW$2), ProgramsTable[[#This Row],[Geographic Coverage]])), ISNUMBER(SEARCH(TRIM(BX$2), ProgramsTable[[#This Row],[Geographic Coverage]]))), "Yes", "No"))</f>
        <v>*Required - Please Make a Selection*</v>
      </c>
      <c r="BZ33" s="18" t="str">
        <f>IF(I$2=0, "N/A", IF(I$2="Yes", IF(ProgramsTable[[#This Row],[Program Includes Services for Caregivers]]="Yes", IF(ProgramsTable[[#This Row],[Program May Require Caregiver to be Unpaid]]="No", "Yes", "No"), "No"), "N/A"))</f>
        <v>N/A</v>
      </c>
      <c r="CA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3" s="18" t="str">
        <f>IF(CB$2=0, "N/A", IF(ISNUMBER(SEARCH(TRIM(UPPER(CB$2)), TRIM(UPPER(ProgramsTable[[#This Row],[Type of Service]])))), "Yes", "No"))</f>
        <v>N/A</v>
      </c>
      <c r="CC33" s="18" t="str">
        <f>IF(CC$2=0, "N/A", IF(ISNUMBER(SEARCH(TRIM(CC$2), ProgramsTable[[#This Row],[Geographic Coverage]])), "Yes", "No"))</f>
        <v>No</v>
      </c>
      <c r="CD33" s="18" t="str">
        <f>IF(CD$2=0, "N/A", IF(ISNUMBER(SEARCH(TRIM(CD$2), ProgramsTable[[#This Row],[Geographic Coverage]])), "Yes", "No"))</f>
        <v>N/A</v>
      </c>
      <c r="CE33" s="18" t="str">
        <f>IF(AND(CC$2=0, CD$2=0), "*Required - Please Make a Selection*", IF(OR(ISNUMBER(SEARCH(TRIM(CC$2), ProgramsTable[[#This Row],[Geographic Coverage]])), ISNUMBER(SEARCH(TRIM(CD$2), ProgramsTable[[#This Row],[Geographic Coverage]]))), "Yes", "No"))</f>
        <v>No</v>
      </c>
      <c r="CF33" s="18" t="str" cm="1">
        <f t="array" ref="CF33">IF(COUNTIF(BK$2:BN$2, "Yes")=0, "N/A", IF(SUMPRODUCT((BK$2:BN$2="Yes")*(ProgramsTable[[#This Row],[Veteran?]:[Disabled Veteran?]]="Yes"))&gt;0, "Yes", "No"))</f>
        <v>No</v>
      </c>
      <c r="CG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3"/>
      <c r="CI33"/>
      <c r="CJ33"/>
      <c r="CK33"/>
      <c r="CL33"/>
      <c r="CM33"/>
      <c r="CN33"/>
      <c r="CO33"/>
      <c r="CP33"/>
      <c r="CQ33"/>
      <c r="CR33"/>
      <c r="CS33"/>
      <c r="CU33"/>
      <c r="CV33"/>
    </row>
    <row r="34" spans="1:100" hidden="1" x14ac:dyDescent="0.25">
      <c r="A34" s="10">
        <v>168</v>
      </c>
      <c r="B34" t="s">
        <v>527</v>
      </c>
      <c r="C34" t="s">
        <v>501</v>
      </c>
      <c r="D34" t="s">
        <v>578</v>
      </c>
      <c r="E34" t="s">
        <v>546</v>
      </c>
      <c r="F34" t="s">
        <v>582</v>
      </c>
      <c r="G34" t="s">
        <v>112</v>
      </c>
      <c r="H34" t="s">
        <v>215</v>
      </c>
      <c r="I34" t="s">
        <v>215</v>
      </c>
      <c r="J34" t="s">
        <v>547</v>
      </c>
      <c r="K34" t="s">
        <v>583</v>
      </c>
      <c r="L34" t="s">
        <v>208</v>
      </c>
      <c r="M34" t="s">
        <v>208</v>
      </c>
      <c r="N34" t="s">
        <v>208</v>
      </c>
      <c r="P34" t="s">
        <v>581</v>
      </c>
      <c r="Q34" t="s">
        <v>208</v>
      </c>
      <c r="R34" t="s">
        <v>581</v>
      </c>
      <c r="S34" t="s">
        <v>208</v>
      </c>
      <c r="T34" t="s">
        <v>84</v>
      </c>
      <c r="U34" t="s">
        <v>215</v>
      </c>
      <c r="V34" t="s">
        <v>207</v>
      </c>
      <c r="W34" t="s">
        <v>207</v>
      </c>
      <c r="X34" t="s">
        <v>207</v>
      </c>
      <c r="Y34" t="s">
        <v>207</v>
      </c>
      <c r="Z34" t="s">
        <v>207</v>
      </c>
      <c r="AA34" t="s">
        <v>215</v>
      </c>
      <c r="AB34" t="s">
        <v>207</v>
      </c>
      <c r="AC34" t="s">
        <v>207</v>
      </c>
      <c r="AD34" t="s">
        <v>207</v>
      </c>
      <c r="AE34" t="s">
        <v>207</v>
      </c>
      <c r="AF34" t="s">
        <v>207</v>
      </c>
      <c r="AG34" t="s">
        <v>207</v>
      </c>
      <c r="AH34" t="s">
        <v>207</v>
      </c>
      <c r="AI34" t="s">
        <v>207</v>
      </c>
      <c r="AJ34" t="s">
        <v>207</v>
      </c>
      <c r="AK34" t="s">
        <v>207</v>
      </c>
      <c r="AL34" t="s">
        <v>207</v>
      </c>
      <c r="AM34" t="s">
        <v>207</v>
      </c>
      <c r="AN34" t="s">
        <v>207</v>
      </c>
      <c r="AO34" t="s">
        <v>207</v>
      </c>
      <c r="AP34" t="s">
        <v>207</v>
      </c>
      <c r="AQ34" t="s">
        <v>207</v>
      </c>
      <c r="AR34" t="s">
        <v>215</v>
      </c>
      <c r="AS34" t="s">
        <v>207</v>
      </c>
      <c r="AT34" t="s">
        <v>207</v>
      </c>
      <c r="AU34" t="s">
        <v>207</v>
      </c>
      <c r="AV34" t="s">
        <v>207</v>
      </c>
      <c r="AW34" t="s">
        <v>207</v>
      </c>
      <c r="AX34" t="s">
        <v>207</v>
      </c>
      <c r="AY34" t="s">
        <v>207</v>
      </c>
      <c r="AZ34" t="s">
        <v>207</v>
      </c>
      <c r="BA34" t="s">
        <v>207</v>
      </c>
      <c r="BB34" t="s">
        <v>207</v>
      </c>
      <c r="BC34" t="s">
        <v>207</v>
      </c>
      <c r="BD34" t="s">
        <v>207</v>
      </c>
      <c r="BE34" t="s">
        <v>207</v>
      </c>
      <c r="BF34" t="s">
        <v>207</v>
      </c>
      <c r="BG34" t="s">
        <v>207</v>
      </c>
      <c r="BH34" t="s">
        <v>207</v>
      </c>
      <c r="BI34" t="s">
        <v>207</v>
      </c>
      <c r="BJ34" t="s">
        <v>215</v>
      </c>
      <c r="BK34" t="s">
        <v>207</v>
      </c>
      <c r="BL34" t="s">
        <v>207</v>
      </c>
      <c r="BM34" t="s">
        <v>207</v>
      </c>
      <c r="BN34" t="s">
        <v>207</v>
      </c>
      <c r="BO34" s="18" t="str">
        <f>IF(OR(BO$2=0, BO$2=""), "N/A", IF(ISNUMBER(SEARCH(UPPER(BO$2), UPPER(ProgramsTable[[#This Row],[Type of Service]]))), "Yes", "No"))</f>
        <v>N/A</v>
      </c>
      <c r="BP34" s="18" t="str">
        <f>IF(BP$2=0, "N/A", IF(ISNUMBER(SEARCH(TRIM(BP$2), ProgramsTable[[#This Row],[Geographic Coverage]])), "Yes", "No"))</f>
        <v>N/A</v>
      </c>
      <c r="BQ34" s="18" t="str">
        <f>IF(BQ$2=0, "N/A", IF(ISNUMBER(SEARCH(TRIM(BQ$2), ProgramsTable[[#This Row],[Geographic Coverage]])), "Yes", "No"))</f>
        <v>N/A</v>
      </c>
      <c r="BR34" s="18" t="str">
        <f>IF(AND(BP$2=0, BQ$2=0), "*Required - Please Make a Selection*", IF(OR(ISNUMBER(SEARCH(TRIM(BP$2), ProgramsTable[[#This Row],[Geographic Coverage]])), ISNUMBER(SEARCH(TRIM(BQ$2), ProgramsTable[[#This Row],[Geographic Coverage]]))), "Yes", "No"))</f>
        <v>*Required - Please Make a Selection*</v>
      </c>
      <c r="BS34" s="18" t="str">
        <f>IF(OR(BS$2="",BS$2=0), "N/A", IF(AND(ProgramsTable[[#This Row],[Age Min]]= "None", ProgramsTable[[#This Row],[Age Max]]= "None"), "Yes", IF(AND(BS$2&gt;=ProgramsTable[[#This Row],[Age Min]], BS$2&lt;=ProgramsTable[[#This Row],[Age Max]]), "Yes", "No")))</f>
        <v>N/A</v>
      </c>
      <c r="BT34" s="18" t="str" cm="1">
        <f t="array" ref="BT34">IF(COUNTIF(AM$2:BJ$2,"Yes")=0,"N/A",IF(SUMPRODUCT(--(AM$2:BJ$2="Yes"),--(ProgramsTable[[#This Row],[Developmental Disability]:[Caregivers, Family Members, Advocates, or Practitioners of an Individual with Disabilities or Medical Conditions]]="Yes"))&gt;0,"Yes","No"))</f>
        <v>N/A</v>
      </c>
      <c r="BU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4" s="18" t="str">
        <f>IF(BV$2=0, "N/A", IF(ISNUMBER(SEARCH(UPPER(BV$2), UPPER(ProgramsTable[[#This Row],[Type of Service]]))), "Yes", "No"))</f>
        <v>N/A</v>
      </c>
      <c r="BW34" s="18" t="str">
        <f>IF(BW$2=0, "N/A", IF(ISNUMBER(SEARCH(TRIM(BW$2), ProgramsTable[[#This Row],[Geographic Coverage]])), "Yes", "No"))</f>
        <v>N/A</v>
      </c>
      <c r="BX34" s="18" t="str">
        <f>IF(BX$2=0, "N/A", IF(ISNUMBER(SEARCH(TRIM(BX$2), ProgramsTable[[#This Row],[Geographic Coverage]])), "Yes", "No"))</f>
        <v>N/A</v>
      </c>
      <c r="BY34" s="18" t="str">
        <f>IF(AND(BW$2=0, BX$2=0), "*Required - Please Make a Selection*", IF(OR(ISNUMBER(SEARCH(TRIM(BW$2), ProgramsTable[[#This Row],[Geographic Coverage]])), ISNUMBER(SEARCH(TRIM(BX$2), ProgramsTable[[#This Row],[Geographic Coverage]]))), "Yes", "No"))</f>
        <v>*Required - Please Make a Selection*</v>
      </c>
      <c r="BZ34" s="18" t="str">
        <f>IF(I$2=0, "N/A", IF(I$2="Yes", IF(ProgramsTable[[#This Row],[Program Includes Services for Caregivers]]="Yes", IF(ProgramsTable[[#This Row],[Program May Require Caregiver to be Unpaid]]="No", "Yes", "No"), "No"), "N/A"))</f>
        <v>N/A</v>
      </c>
      <c r="CA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4" s="18" t="str">
        <f>IF(CB$2=0, "N/A", IF(ISNUMBER(SEARCH(TRIM(UPPER(CB$2)), TRIM(UPPER(ProgramsTable[[#This Row],[Type of Service]])))), "Yes", "No"))</f>
        <v>N/A</v>
      </c>
      <c r="CC34" s="18" t="str">
        <f>IF(CC$2=0, "N/A", IF(ISNUMBER(SEARCH(TRIM(CC$2), ProgramsTable[[#This Row],[Geographic Coverage]])), "Yes", "No"))</f>
        <v>No</v>
      </c>
      <c r="CD34" s="18" t="str">
        <f>IF(CD$2=0, "N/A", IF(ISNUMBER(SEARCH(TRIM(CD$2), ProgramsTable[[#This Row],[Geographic Coverage]])), "Yes", "No"))</f>
        <v>N/A</v>
      </c>
      <c r="CE34" s="18" t="str">
        <f>IF(AND(CC$2=0, CD$2=0), "*Required - Please Make a Selection*", IF(OR(ISNUMBER(SEARCH(TRIM(CC$2), ProgramsTable[[#This Row],[Geographic Coverage]])), ISNUMBER(SEARCH(TRIM(CD$2), ProgramsTable[[#This Row],[Geographic Coverage]]))), "Yes", "No"))</f>
        <v>No</v>
      </c>
      <c r="CF34" s="18" t="str" cm="1">
        <f t="array" ref="CF34">IF(COUNTIF(BK$2:BN$2, "Yes")=0, "N/A", IF(SUMPRODUCT((BK$2:BN$2="Yes")*(ProgramsTable[[#This Row],[Veteran?]:[Disabled Veteran?]]="Yes"))&gt;0, "Yes", "No"))</f>
        <v>No</v>
      </c>
      <c r="CG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4"/>
      <c r="CI34"/>
      <c r="CJ34"/>
      <c r="CK34"/>
      <c r="CL34"/>
      <c r="CM34"/>
      <c r="CN34"/>
      <c r="CO34"/>
      <c r="CP34"/>
      <c r="CQ34"/>
      <c r="CR34"/>
      <c r="CS34"/>
      <c r="CU34"/>
      <c r="CV34"/>
    </row>
    <row r="35" spans="1:100" hidden="1" x14ac:dyDescent="0.25">
      <c r="A35" s="10">
        <v>169</v>
      </c>
      <c r="B35" t="s">
        <v>527</v>
      </c>
      <c r="C35" t="s">
        <v>501</v>
      </c>
      <c r="D35" t="s">
        <v>578</v>
      </c>
      <c r="E35" t="s">
        <v>546</v>
      </c>
      <c r="F35" t="s">
        <v>584</v>
      </c>
      <c r="G35" t="s">
        <v>585</v>
      </c>
      <c r="H35" t="s">
        <v>215</v>
      </c>
      <c r="I35" t="s">
        <v>215</v>
      </c>
      <c r="J35" t="s">
        <v>208</v>
      </c>
      <c r="K35" t="s">
        <v>586</v>
      </c>
      <c r="L35" t="s">
        <v>208</v>
      </c>
      <c r="M35" t="s">
        <v>208</v>
      </c>
      <c r="N35" t="s">
        <v>208</v>
      </c>
      <c r="P35" t="s">
        <v>581</v>
      </c>
      <c r="Q35" t="s">
        <v>208</v>
      </c>
      <c r="R35" t="s">
        <v>581</v>
      </c>
      <c r="S35" t="s">
        <v>208</v>
      </c>
      <c r="T35" t="s">
        <v>84</v>
      </c>
      <c r="U35" t="s">
        <v>207</v>
      </c>
      <c r="V35" t="s">
        <v>207</v>
      </c>
      <c r="W35" t="s">
        <v>207</v>
      </c>
      <c r="X35" t="s">
        <v>207</v>
      </c>
      <c r="Y35" t="s">
        <v>207</v>
      </c>
      <c r="Z35" t="s">
        <v>207</v>
      </c>
      <c r="AA35" t="s">
        <v>207</v>
      </c>
      <c r="AB35" t="s">
        <v>207</v>
      </c>
      <c r="AC35" t="s">
        <v>207</v>
      </c>
      <c r="AD35" t="s">
        <v>207</v>
      </c>
      <c r="AE35" t="s">
        <v>207</v>
      </c>
      <c r="AF35" t="s">
        <v>207</v>
      </c>
      <c r="AG35" t="s">
        <v>207</v>
      </c>
      <c r="AH35" t="s">
        <v>207</v>
      </c>
      <c r="AI35" t="s">
        <v>207</v>
      </c>
      <c r="AJ35" t="s">
        <v>207</v>
      </c>
      <c r="AK35" t="s">
        <v>207</v>
      </c>
      <c r="AL35" t="s">
        <v>207</v>
      </c>
      <c r="AM35" t="s">
        <v>207</v>
      </c>
      <c r="AN35" t="s">
        <v>207</v>
      </c>
      <c r="AO35" t="s">
        <v>207</v>
      </c>
      <c r="AP35" t="s">
        <v>207</v>
      </c>
      <c r="AQ35" t="s">
        <v>207</v>
      </c>
      <c r="AR35" t="s">
        <v>215</v>
      </c>
      <c r="AS35" t="s">
        <v>207</v>
      </c>
      <c r="AT35" t="s">
        <v>207</v>
      </c>
      <c r="AU35" t="s">
        <v>207</v>
      </c>
      <c r="AV35" t="s">
        <v>207</v>
      </c>
      <c r="AW35" t="s">
        <v>207</v>
      </c>
      <c r="AX35" t="s">
        <v>207</v>
      </c>
      <c r="AY35" t="s">
        <v>207</v>
      </c>
      <c r="AZ35" t="s">
        <v>207</v>
      </c>
      <c r="BA35" t="s">
        <v>207</v>
      </c>
      <c r="BB35" t="s">
        <v>207</v>
      </c>
      <c r="BC35" t="s">
        <v>207</v>
      </c>
      <c r="BD35" t="s">
        <v>207</v>
      </c>
      <c r="BE35" t="s">
        <v>207</v>
      </c>
      <c r="BF35" t="s">
        <v>207</v>
      </c>
      <c r="BG35" t="s">
        <v>207</v>
      </c>
      <c r="BH35" t="s">
        <v>207</v>
      </c>
      <c r="BI35" t="s">
        <v>207</v>
      </c>
      <c r="BJ35" t="s">
        <v>215</v>
      </c>
      <c r="BK35" t="s">
        <v>207</v>
      </c>
      <c r="BL35" t="s">
        <v>207</v>
      </c>
      <c r="BM35" t="s">
        <v>207</v>
      </c>
      <c r="BN35" t="s">
        <v>207</v>
      </c>
      <c r="BO35" s="18" t="str">
        <f>IF(OR(BO$2=0, BO$2=""), "N/A", IF(ISNUMBER(SEARCH(UPPER(BO$2), UPPER(ProgramsTable[[#This Row],[Type of Service]]))), "Yes", "No"))</f>
        <v>N/A</v>
      </c>
      <c r="BP35" s="18" t="str">
        <f>IF(BP$2=0, "N/A", IF(ISNUMBER(SEARCH(TRIM(BP$2), ProgramsTable[[#This Row],[Geographic Coverage]])), "Yes", "No"))</f>
        <v>N/A</v>
      </c>
      <c r="BQ35" s="18" t="str">
        <f>IF(BQ$2=0, "N/A", IF(ISNUMBER(SEARCH(TRIM(BQ$2), ProgramsTable[[#This Row],[Geographic Coverage]])), "Yes", "No"))</f>
        <v>N/A</v>
      </c>
      <c r="BR35" s="18" t="str">
        <f>IF(AND(BP$2=0, BQ$2=0), "*Required - Please Make a Selection*", IF(OR(ISNUMBER(SEARCH(TRIM(BP$2), ProgramsTable[[#This Row],[Geographic Coverage]])), ISNUMBER(SEARCH(TRIM(BQ$2), ProgramsTable[[#This Row],[Geographic Coverage]]))), "Yes", "No"))</f>
        <v>*Required - Please Make a Selection*</v>
      </c>
      <c r="BS35" s="18" t="str">
        <f>IF(OR(BS$2="",BS$2=0), "N/A", IF(AND(ProgramsTable[[#This Row],[Age Min]]= "None", ProgramsTable[[#This Row],[Age Max]]= "None"), "Yes", IF(AND(BS$2&gt;=ProgramsTable[[#This Row],[Age Min]], BS$2&lt;=ProgramsTable[[#This Row],[Age Max]]), "Yes", "No")))</f>
        <v>N/A</v>
      </c>
      <c r="BT35" s="18" t="str" cm="1">
        <f t="array" ref="BT35">IF(COUNTIF(AM$2:BJ$2,"Yes")=0,"N/A",IF(SUMPRODUCT(--(AM$2:BJ$2="Yes"),--(ProgramsTable[[#This Row],[Developmental Disability]:[Caregivers, Family Members, Advocates, or Practitioners of an Individual with Disabilities or Medical Conditions]]="Yes"))&gt;0,"Yes","No"))</f>
        <v>N/A</v>
      </c>
      <c r="BU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5" s="18" t="str">
        <f>IF(BV$2=0, "N/A", IF(ISNUMBER(SEARCH(UPPER(BV$2), UPPER(ProgramsTable[[#This Row],[Type of Service]]))), "Yes", "No"))</f>
        <v>N/A</v>
      </c>
      <c r="BW35" s="18" t="str">
        <f>IF(BW$2=0, "N/A", IF(ISNUMBER(SEARCH(TRIM(BW$2), ProgramsTable[[#This Row],[Geographic Coverage]])), "Yes", "No"))</f>
        <v>N/A</v>
      </c>
      <c r="BX35" s="18" t="str">
        <f>IF(BX$2=0, "N/A", IF(ISNUMBER(SEARCH(TRIM(BX$2), ProgramsTable[[#This Row],[Geographic Coverage]])), "Yes", "No"))</f>
        <v>N/A</v>
      </c>
      <c r="BY35" s="18" t="str">
        <f>IF(AND(BW$2=0, BX$2=0), "*Required - Please Make a Selection*", IF(OR(ISNUMBER(SEARCH(TRIM(BW$2), ProgramsTable[[#This Row],[Geographic Coverage]])), ISNUMBER(SEARCH(TRIM(BX$2), ProgramsTable[[#This Row],[Geographic Coverage]]))), "Yes", "No"))</f>
        <v>*Required - Please Make a Selection*</v>
      </c>
      <c r="BZ35" s="18" t="str">
        <f>IF(I$2=0, "N/A", IF(I$2="Yes", IF(ProgramsTable[[#This Row],[Program Includes Services for Caregivers]]="Yes", IF(ProgramsTable[[#This Row],[Program May Require Caregiver to be Unpaid]]="No", "Yes", "No"), "No"), "N/A"))</f>
        <v>N/A</v>
      </c>
      <c r="CA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5" s="18" t="str">
        <f>IF(CB$2=0, "N/A", IF(ISNUMBER(SEARCH(TRIM(UPPER(CB$2)), TRIM(UPPER(ProgramsTable[[#This Row],[Type of Service]])))), "Yes", "No"))</f>
        <v>N/A</v>
      </c>
      <c r="CC35" s="18" t="str">
        <f>IF(CC$2=0, "N/A", IF(ISNUMBER(SEARCH(TRIM(CC$2), ProgramsTable[[#This Row],[Geographic Coverage]])), "Yes", "No"))</f>
        <v>No</v>
      </c>
      <c r="CD35" s="18" t="str">
        <f>IF(CD$2=0, "N/A", IF(ISNUMBER(SEARCH(TRIM(CD$2), ProgramsTable[[#This Row],[Geographic Coverage]])), "Yes", "No"))</f>
        <v>N/A</v>
      </c>
      <c r="CE35" s="18" t="str">
        <f>IF(AND(CC$2=0, CD$2=0), "*Required - Please Make a Selection*", IF(OR(ISNUMBER(SEARCH(TRIM(CC$2), ProgramsTable[[#This Row],[Geographic Coverage]])), ISNUMBER(SEARCH(TRIM(CD$2), ProgramsTable[[#This Row],[Geographic Coverage]]))), "Yes", "No"))</f>
        <v>No</v>
      </c>
      <c r="CF35" s="18" t="str" cm="1">
        <f t="array" ref="CF35">IF(COUNTIF(BK$2:BN$2, "Yes")=0, "N/A", IF(SUMPRODUCT((BK$2:BN$2="Yes")*(ProgramsTable[[#This Row],[Veteran?]:[Disabled Veteran?]]="Yes"))&gt;0, "Yes", "No"))</f>
        <v>No</v>
      </c>
      <c r="CG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5"/>
      <c r="CI35"/>
      <c r="CJ35"/>
      <c r="CK35"/>
      <c r="CL35"/>
      <c r="CM35"/>
      <c r="CN35"/>
      <c r="CO35"/>
      <c r="CP35"/>
      <c r="CQ35"/>
      <c r="CR35"/>
      <c r="CS35"/>
      <c r="CU35"/>
      <c r="CV35"/>
    </row>
    <row r="36" spans="1:100" hidden="1" x14ac:dyDescent="0.25">
      <c r="A36" s="10">
        <v>170</v>
      </c>
      <c r="B36" t="s">
        <v>527</v>
      </c>
      <c r="C36" t="s">
        <v>501</v>
      </c>
      <c r="D36" t="s">
        <v>578</v>
      </c>
      <c r="E36" t="s">
        <v>546</v>
      </c>
      <c r="F36" t="s">
        <v>587</v>
      </c>
      <c r="G36" t="s">
        <v>588</v>
      </c>
      <c r="H36" t="s">
        <v>215</v>
      </c>
      <c r="I36" t="s">
        <v>207</v>
      </c>
      <c r="J36" t="s">
        <v>208</v>
      </c>
      <c r="K36" t="s">
        <v>208</v>
      </c>
      <c r="L36" s="11" t="s">
        <v>208</v>
      </c>
      <c r="M36" t="s">
        <v>208</v>
      </c>
      <c r="N36" t="s">
        <v>208</v>
      </c>
      <c r="P36" t="s">
        <v>208</v>
      </c>
      <c r="Q36" t="s">
        <v>208</v>
      </c>
      <c r="R36" t="s">
        <v>208</v>
      </c>
      <c r="S36" t="s">
        <v>208</v>
      </c>
      <c r="T36" t="s">
        <v>84</v>
      </c>
      <c r="U36" t="s">
        <v>207</v>
      </c>
      <c r="V36" t="s">
        <v>207</v>
      </c>
      <c r="W36" t="s">
        <v>207</v>
      </c>
      <c r="X36" t="s">
        <v>207</v>
      </c>
      <c r="Y36" t="s">
        <v>207</v>
      </c>
      <c r="Z36" t="s">
        <v>207</v>
      </c>
      <c r="AA36" t="s">
        <v>207</v>
      </c>
      <c r="AB36" t="s">
        <v>207</v>
      </c>
      <c r="AC36" t="s">
        <v>207</v>
      </c>
      <c r="AD36" t="s">
        <v>207</v>
      </c>
      <c r="AE36" t="s">
        <v>207</v>
      </c>
      <c r="AF36" t="s">
        <v>207</v>
      </c>
      <c r="AG36" t="s">
        <v>207</v>
      </c>
      <c r="AH36" t="s">
        <v>207</v>
      </c>
      <c r="AI36" t="s">
        <v>207</v>
      </c>
      <c r="AJ36" t="s">
        <v>207</v>
      </c>
      <c r="AK36" t="s">
        <v>207</v>
      </c>
      <c r="AL36" t="s">
        <v>207</v>
      </c>
      <c r="AM36" t="s">
        <v>207</v>
      </c>
      <c r="AN36" t="s">
        <v>207</v>
      </c>
      <c r="AO36" t="s">
        <v>207</v>
      </c>
      <c r="AP36" t="s">
        <v>207</v>
      </c>
      <c r="AQ36" t="s">
        <v>207</v>
      </c>
      <c r="AR36" t="s">
        <v>207</v>
      </c>
      <c r="AS36" t="s">
        <v>207</v>
      </c>
      <c r="AT36" t="s">
        <v>207</v>
      </c>
      <c r="AU36" t="s">
        <v>207</v>
      </c>
      <c r="AV36" t="s">
        <v>207</v>
      </c>
      <c r="AW36" t="s">
        <v>207</v>
      </c>
      <c r="AX36" t="s">
        <v>207</v>
      </c>
      <c r="AY36" t="s">
        <v>207</v>
      </c>
      <c r="AZ36" t="s">
        <v>207</v>
      </c>
      <c r="BA36" t="s">
        <v>207</v>
      </c>
      <c r="BB36" t="s">
        <v>207</v>
      </c>
      <c r="BC36" t="s">
        <v>207</v>
      </c>
      <c r="BD36" t="s">
        <v>207</v>
      </c>
      <c r="BE36" t="s">
        <v>207</v>
      </c>
      <c r="BF36" t="s">
        <v>207</v>
      </c>
      <c r="BG36" t="s">
        <v>207</v>
      </c>
      <c r="BH36" t="s">
        <v>207</v>
      </c>
      <c r="BI36" t="s">
        <v>207</v>
      </c>
      <c r="BJ36" t="s">
        <v>207</v>
      </c>
      <c r="BK36" t="s">
        <v>207</v>
      </c>
      <c r="BL36" t="s">
        <v>207</v>
      </c>
      <c r="BM36" t="s">
        <v>207</v>
      </c>
      <c r="BN36" t="s">
        <v>207</v>
      </c>
      <c r="BO36" s="18" t="str">
        <f>IF(OR(BO$2=0, BO$2=""), "N/A", IF(ISNUMBER(SEARCH(UPPER(BO$2), UPPER(ProgramsTable[[#This Row],[Type of Service]]))), "Yes", "No"))</f>
        <v>N/A</v>
      </c>
      <c r="BP36" s="18" t="str">
        <f>IF(BP$2=0, "N/A", IF(ISNUMBER(SEARCH(TRIM(BP$2), ProgramsTable[[#This Row],[Geographic Coverage]])), "Yes", "No"))</f>
        <v>N/A</v>
      </c>
      <c r="BQ36" s="18" t="str">
        <f>IF(BQ$2=0, "N/A", IF(ISNUMBER(SEARCH(TRIM(BQ$2), ProgramsTable[[#This Row],[Geographic Coverage]])), "Yes", "No"))</f>
        <v>N/A</v>
      </c>
      <c r="BR36" s="18" t="str">
        <f>IF(AND(BP$2=0, BQ$2=0), "*Required - Please Make a Selection*", IF(OR(ISNUMBER(SEARCH(TRIM(BP$2), ProgramsTable[[#This Row],[Geographic Coverage]])), ISNUMBER(SEARCH(TRIM(BQ$2), ProgramsTable[[#This Row],[Geographic Coverage]]))), "Yes", "No"))</f>
        <v>*Required - Please Make a Selection*</v>
      </c>
      <c r="BS36" s="18" t="str">
        <f>IF(OR(BS$2="",BS$2=0), "N/A", IF(AND(ProgramsTable[[#This Row],[Age Min]]= "None", ProgramsTable[[#This Row],[Age Max]]= "None"), "Yes", IF(AND(BS$2&gt;=ProgramsTable[[#This Row],[Age Min]], BS$2&lt;=ProgramsTable[[#This Row],[Age Max]]), "Yes", "No")))</f>
        <v>N/A</v>
      </c>
      <c r="BT36" s="18" t="str" cm="1">
        <f t="array" ref="BT36">IF(COUNTIF(AM$2:BJ$2,"Yes")=0,"N/A",IF(SUMPRODUCT(--(AM$2:BJ$2="Yes"),--(ProgramsTable[[#This Row],[Developmental Disability]:[Caregivers, Family Members, Advocates, or Practitioners of an Individual with Disabilities or Medical Conditions]]="Yes"))&gt;0,"Yes","No"))</f>
        <v>N/A</v>
      </c>
      <c r="BU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6" s="18" t="str">
        <f>IF(BV$2=0, "N/A", IF(ISNUMBER(SEARCH(UPPER(BV$2), UPPER(ProgramsTable[[#This Row],[Type of Service]]))), "Yes", "No"))</f>
        <v>N/A</v>
      </c>
      <c r="BW36" s="18" t="str">
        <f>IF(BW$2=0, "N/A", IF(ISNUMBER(SEARCH(TRIM(BW$2), ProgramsTable[[#This Row],[Geographic Coverage]])), "Yes", "No"))</f>
        <v>N/A</v>
      </c>
      <c r="BX36" s="18" t="str">
        <f>IF(BX$2=0, "N/A", IF(ISNUMBER(SEARCH(TRIM(BX$2), ProgramsTable[[#This Row],[Geographic Coverage]])), "Yes", "No"))</f>
        <v>N/A</v>
      </c>
      <c r="BY36" s="18" t="str">
        <f>IF(AND(BW$2=0, BX$2=0), "*Required - Please Make a Selection*", IF(OR(ISNUMBER(SEARCH(TRIM(BW$2), ProgramsTable[[#This Row],[Geographic Coverage]])), ISNUMBER(SEARCH(TRIM(BX$2), ProgramsTable[[#This Row],[Geographic Coverage]]))), "Yes", "No"))</f>
        <v>*Required - Please Make a Selection*</v>
      </c>
      <c r="BZ36" s="18" t="str">
        <f>IF(I$2=0, "N/A", IF(I$2="Yes", IF(ProgramsTable[[#This Row],[Program Includes Services for Caregivers]]="Yes", IF(ProgramsTable[[#This Row],[Program May Require Caregiver to be Unpaid]]="No", "Yes", "No"), "No"), "N/A"))</f>
        <v>N/A</v>
      </c>
      <c r="CA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6" s="18" t="str">
        <f>IF(CB$2=0, "N/A", IF(ISNUMBER(SEARCH(TRIM(UPPER(CB$2)), TRIM(UPPER(ProgramsTable[[#This Row],[Type of Service]])))), "Yes", "No"))</f>
        <v>N/A</v>
      </c>
      <c r="CC36" s="18" t="str">
        <f>IF(CC$2=0, "N/A", IF(ISNUMBER(SEARCH(TRIM(CC$2), ProgramsTable[[#This Row],[Geographic Coverage]])), "Yes", "No"))</f>
        <v>No</v>
      </c>
      <c r="CD36" s="18" t="str">
        <f>IF(CD$2=0, "N/A", IF(ISNUMBER(SEARCH(TRIM(CD$2), ProgramsTable[[#This Row],[Geographic Coverage]])), "Yes", "No"))</f>
        <v>N/A</v>
      </c>
      <c r="CE36" s="18" t="str">
        <f>IF(AND(CC$2=0, CD$2=0), "*Required - Please Make a Selection*", IF(OR(ISNUMBER(SEARCH(TRIM(CC$2), ProgramsTable[[#This Row],[Geographic Coverage]])), ISNUMBER(SEARCH(TRIM(CD$2), ProgramsTable[[#This Row],[Geographic Coverage]]))), "Yes", "No"))</f>
        <v>No</v>
      </c>
      <c r="CF36" s="18" t="str" cm="1">
        <f t="array" ref="CF36">IF(COUNTIF(BK$2:BN$2, "Yes")=0, "N/A", IF(SUMPRODUCT((BK$2:BN$2="Yes")*(ProgramsTable[[#This Row],[Veteran?]:[Disabled Veteran?]]="Yes"))&gt;0, "Yes", "No"))</f>
        <v>No</v>
      </c>
      <c r="CG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6"/>
      <c r="CI36"/>
      <c r="CJ36"/>
      <c r="CK36"/>
      <c r="CL36"/>
      <c r="CM36"/>
      <c r="CN36"/>
      <c r="CO36"/>
      <c r="CP36"/>
      <c r="CQ36"/>
      <c r="CR36"/>
      <c r="CS36"/>
      <c r="CU36"/>
      <c r="CV36"/>
    </row>
    <row r="37" spans="1:100" hidden="1" x14ac:dyDescent="0.25">
      <c r="A37" s="10">
        <v>171</v>
      </c>
      <c r="B37" t="s">
        <v>527</v>
      </c>
      <c r="C37" t="s">
        <v>501</v>
      </c>
      <c r="D37" t="s">
        <v>578</v>
      </c>
      <c r="E37" t="s">
        <v>546</v>
      </c>
      <c r="F37" t="s">
        <v>589</v>
      </c>
      <c r="G37" t="s">
        <v>588</v>
      </c>
      <c r="H37" t="s">
        <v>215</v>
      </c>
      <c r="I37" t="s">
        <v>207</v>
      </c>
      <c r="J37" t="s">
        <v>208</v>
      </c>
      <c r="K37" t="s">
        <v>208</v>
      </c>
      <c r="L37" s="11" t="s">
        <v>208</v>
      </c>
      <c r="M37" t="s">
        <v>208</v>
      </c>
      <c r="N37" t="s">
        <v>208</v>
      </c>
      <c r="P37" t="s">
        <v>208</v>
      </c>
      <c r="Q37" t="s">
        <v>208</v>
      </c>
      <c r="R37" t="s">
        <v>208</v>
      </c>
      <c r="S37" t="s">
        <v>208</v>
      </c>
      <c r="T37" t="s">
        <v>84</v>
      </c>
      <c r="U37" t="s">
        <v>207</v>
      </c>
      <c r="V37" t="s">
        <v>207</v>
      </c>
      <c r="W37" t="s">
        <v>207</v>
      </c>
      <c r="X37" t="s">
        <v>207</v>
      </c>
      <c r="Y37" t="s">
        <v>207</v>
      </c>
      <c r="Z37" t="s">
        <v>207</v>
      </c>
      <c r="AA37" t="s">
        <v>207</v>
      </c>
      <c r="AB37" t="s">
        <v>207</v>
      </c>
      <c r="AC37" t="s">
        <v>207</v>
      </c>
      <c r="AD37" t="s">
        <v>207</v>
      </c>
      <c r="AE37" t="s">
        <v>207</v>
      </c>
      <c r="AF37" t="s">
        <v>207</v>
      </c>
      <c r="AG37" t="s">
        <v>207</v>
      </c>
      <c r="AH37" t="s">
        <v>207</v>
      </c>
      <c r="AI37" t="s">
        <v>207</v>
      </c>
      <c r="AJ37" t="s">
        <v>207</v>
      </c>
      <c r="AK37" t="s">
        <v>207</v>
      </c>
      <c r="AL37" t="s">
        <v>207</v>
      </c>
      <c r="AM37" t="s">
        <v>207</v>
      </c>
      <c r="AN37" t="s">
        <v>207</v>
      </c>
      <c r="AO37" t="s">
        <v>207</v>
      </c>
      <c r="AP37" t="s">
        <v>207</v>
      </c>
      <c r="AQ37" t="s">
        <v>207</v>
      </c>
      <c r="AR37" t="s">
        <v>207</v>
      </c>
      <c r="AS37" t="s">
        <v>207</v>
      </c>
      <c r="AT37" t="s">
        <v>207</v>
      </c>
      <c r="AU37" t="s">
        <v>207</v>
      </c>
      <c r="AV37" t="s">
        <v>207</v>
      </c>
      <c r="AW37" t="s">
        <v>207</v>
      </c>
      <c r="AX37" t="s">
        <v>207</v>
      </c>
      <c r="AY37" t="s">
        <v>207</v>
      </c>
      <c r="AZ37" t="s">
        <v>207</v>
      </c>
      <c r="BA37" t="s">
        <v>207</v>
      </c>
      <c r="BB37" t="s">
        <v>207</v>
      </c>
      <c r="BC37" t="s">
        <v>207</v>
      </c>
      <c r="BD37" t="s">
        <v>207</v>
      </c>
      <c r="BE37" t="s">
        <v>207</v>
      </c>
      <c r="BF37" t="s">
        <v>207</v>
      </c>
      <c r="BG37" t="s">
        <v>207</v>
      </c>
      <c r="BH37" t="s">
        <v>207</v>
      </c>
      <c r="BI37" t="s">
        <v>207</v>
      </c>
      <c r="BJ37" t="s">
        <v>207</v>
      </c>
      <c r="BK37" t="s">
        <v>207</v>
      </c>
      <c r="BL37" t="s">
        <v>207</v>
      </c>
      <c r="BM37" t="s">
        <v>207</v>
      </c>
      <c r="BN37" t="s">
        <v>207</v>
      </c>
      <c r="BO37" s="18" t="str">
        <f>IF(OR(BO$2=0, BO$2=""), "N/A", IF(ISNUMBER(SEARCH(UPPER(BO$2), UPPER(ProgramsTable[[#This Row],[Type of Service]]))), "Yes", "No"))</f>
        <v>N/A</v>
      </c>
      <c r="BP37" s="18" t="str">
        <f>IF(BP$2=0, "N/A", IF(ISNUMBER(SEARCH(TRIM(BP$2), ProgramsTable[[#This Row],[Geographic Coverage]])), "Yes", "No"))</f>
        <v>N/A</v>
      </c>
      <c r="BQ37" s="18" t="str">
        <f>IF(BQ$2=0, "N/A", IF(ISNUMBER(SEARCH(TRIM(BQ$2), ProgramsTable[[#This Row],[Geographic Coverage]])), "Yes", "No"))</f>
        <v>N/A</v>
      </c>
      <c r="BR37" s="18" t="str">
        <f>IF(AND(BP$2=0, BQ$2=0), "*Required - Please Make a Selection*", IF(OR(ISNUMBER(SEARCH(TRIM(BP$2), ProgramsTable[[#This Row],[Geographic Coverage]])), ISNUMBER(SEARCH(TRIM(BQ$2), ProgramsTable[[#This Row],[Geographic Coverage]]))), "Yes", "No"))</f>
        <v>*Required - Please Make a Selection*</v>
      </c>
      <c r="BS37" s="18" t="str">
        <f>IF(OR(BS$2="",BS$2=0), "N/A", IF(AND(ProgramsTable[[#This Row],[Age Min]]= "None", ProgramsTable[[#This Row],[Age Max]]= "None"), "Yes", IF(AND(BS$2&gt;=ProgramsTable[[#This Row],[Age Min]], BS$2&lt;=ProgramsTable[[#This Row],[Age Max]]), "Yes", "No")))</f>
        <v>N/A</v>
      </c>
      <c r="BT37" s="18" t="str" cm="1">
        <f t="array" ref="BT37">IF(COUNTIF(AM$2:BJ$2,"Yes")=0,"N/A",IF(SUMPRODUCT(--(AM$2:BJ$2="Yes"),--(ProgramsTable[[#This Row],[Developmental Disability]:[Caregivers, Family Members, Advocates, or Practitioners of an Individual with Disabilities or Medical Conditions]]="Yes"))&gt;0,"Yes","No"))</f>
        <v>N/A</v>
      </c>
      <c r="BU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7" s="18" t="str">
        <f>IF(BV$2=0, "N/A", IF(ISNUMBER(SEARCH(UPPER(BV$2), UPPER(ProgramsTable[[#This Row],[Type of Service]]))), "Yes", "No"))</f>
        <v>N/A</v>
      </c>
      <c r="BW37" s="18" t="str">
        <f>IF(BW$2=0, "N/A", IF(ISNUMBER(SEARCH(TRIM(BW$2), ProgramsTable[[#This Row],[Geographic Coverage]])), "Yes", "No"))</f>
        <v>N/A</v>
      </c>
      <c r="BX37" s="18" t="str">
        <f>IF(BX$2=0, "N/A", IF(ISNUMBER(SEARCH(TRIM(BX$2), ProgramsTable[[#This Row],[Geographic Coverage]])), "Yes", "No"))</f>
        <v>N/A</v>
      </c>
      <c r="BY37" s="18" t="str">
        <f>IF(AND(BW$2=0, BX$2=0), "*Required - Please Make a Selection*", IF(OR(ISNUMBER(SEARCH(TRIM(BW$2), ProgramsTable[[#This Row],[Geographic Coverage]])), ISNUMBER(SEARCH(TRIM(BX$2), ProgramsTable[[#This Row],[Geographic Coverage]]))), "Yes", "No"))</f>
        <v>*Required - Please Make a Selection*</v>
      </c>
      <c r="BZ37" s="18" t="str">
        <f>IF(I$2=0, "N/A", IF(I$2="Yes", IF(ProgramsTable[[#This Row],[Program Includes Services for Caregivers]]="Yes", IF(ProgramsTable[[#This Row],[Program May Require Caregiver to be Unpaid]]="No", "Yes", "No"), "No"), "N/A"))</f>
        <v>N/A</v>
      </c>
      <c r="CA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7" s="18" t="str">
        <f>IF(CB$2=0, "N/A", IF(ISNUMBER(SEARCH(TRIM(UPPER(CB$2)), TRIM(UPPER(ProgramsTable[[#This Row],[Type of Service]])))), "Yes", "No"))</f>
        <v>N/A</v>
      </c>
      <c r="CC37" s="18" t="str">
        <f>IF(CC$2=0, "N/A", IF(ISNUMBER(SEARCH(TRIM(CC$2), ProgramsTable[[#This Row],[Geographic Coverage]])), "Yes", "No"))</f>
        <v>No</v>
      </c>
      <c r="CD37" s="18" t="str">
        <f>IF(CD$2=0, "N/A", IF(ISNUMBER(SEARCH(TRIM(CD$2), ProgramsTable[[#This Row],[Geographic Coverage]])), "Yes", "No"))</f>
        <v>N/A</v>
      </c>
      <c r="CE37" s="18" t="str">
        <f>IF(AND(CC$2=0, CD$2=0), "*Required - Please Make a Selection*", IF(OR(ISNUMBER(SEARCH(TRIM(CC$2), ProgramsTable[[#This Row],[Geographic Coverage]])), ISNUMBER(SEARCH(TRIM(CD$2), ProgramsTable[[#This Row],[Geographic Coverage]]))), "Yes", "No"))</f>
        <v>No</v>
      </c>
      <c r="CF37" s="18" t="str" cm="1">
        <f t="array" ref="CF37">IF(COUNTIF(BK$2:BN$2, "Yes")=0, "N/A", IF(SUMPRODUCT((BK$2:BN$2="Yes")*(ProgramsTable[[#This Row],[Veteran?]:[Disabled Veteran?]]="Yes"))&gt;0, "Yes", "No"))</f>
        <v>No</v>
      </c>
      <c r="CG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7"/>
      <c r="CI37"/>
      <c r="CJ37"/>
      <c r="CK37"/>
      <c r="CL37"/>
      <c r="CM37"/>
      <c r="CN37"/>
      <c r="CO37"/>
      <c r="CP37"/>
      <c r="CQ37"/>
      <c r="CR37"/>
      <c r="CS37"/>
      <c r="CU37"/>
      <c r="CV37"/>
    </row>
    <row r="38" spans="1:100" hidden="1" x14ac:dyDescent="0.25">
      <c r="A38" s="10">
        <v>172</v>
      </c>
      <c r="B38" t="s">
        <v>527</v>
      </c>
      <c r="C38" t="s">
        <v>501</v>
      </c>
      <c r="D38" t="s">
        <v>578</v>
      </c>
      <c r="E38" t="s">
        <v>546</v>
      </c>
      <c r="F38" t="s">
        <v>590</v>
      </c>
      <c r="G38" t="s">
        <v>90</v>
      </c>
      <c r="H38" t="s">
        <v>215</v>
      </c>
      <c r="I38" t="s">
        <v>215</v>
      </c>
      <c r="J38" t="s">
        <v>208</v>
      </c>
      <c r="K38" t="s">
        <v>586</v>
      </c>
      <c r="L38" t="s">
        <v>208</v>
      </c>
      <c r="M38" t="s">
        <v>208</v>
      </c>
      <c r="N38" t="s">
        <v>208</v>
      </c>
      <c r="P38" t="s">
        <v>591</v>
      </c>
      <c r="Q38" t="s">
        <v>208</v>
      </c>
      <c r="R38" t="s">
        <v>591</v>
      </c>
      <c r="S38" t="s">
        <v>208</v>
      </c>
      <c r="T38" t="s">
        <v>84</v>
      </c>
      <c r="U38" t="s">
        <v>207</v>
      </c>
      <c r="V38" t="s">
        <v>207</v>
      </c>
      <c r="W38" t="s">
        <v>207</v>
      </c>
      <c r="X38" t="s">
        <v>207</v>
      </c>
      <c r="Y38" t="s">
        <v>207</v>
      </c>
      <c r="Z38" t="s">
        <v>207</v>
      </c>
      <c r="AA38" t="s">
        <v>207</v>
      </c>
      <c r="AB38" t="s">
        <v>207</v>
      </c>
      <c r="AC38" t="s">
        <v>207</v>
      </c>
      <c r="AD38" t="s">
        <v>207</v>
      </c>
      <c r="AE38" t="s">
        <v>207</v>
      </c>
      <c r="AF38" t="s">
        <v>207</v>
      </c>
      <c r="AG38" t="s">
        <v>207</v>
      </c>
      <c r="AH38" t="s">
        <v>207</v>
      </c>
      <c r="AI38" t="s">
        <v>207</v>
      </c>
      <c r="AJ38" t="s">
        <v>207</v>
      </c>
      <c r="AK38" t="s">
        <v>207</v>
      </c>
      <c r="AL38" t="s">
        <v>207</v>
      </c>
      <c r="AM38" t="s">
        <v>207</v>
      </c>
      <c r="AN38" t="s">
        <v>207</v>
      </c>
      <c r="AO38" t="s">
        <v>207</v>
      </c>
      <c r="AP38" t="s">
        <v>207</v>
      </c>
      <c r="AQ38" t="s">
        <v>207</v>
      </c>
      <c r="AR38" t="s">
        <v>207</v>
      </c>
      <c r="AS38" t="s">
        <v>207</v>
      </c>
      <c r="AT38" t="s">
        <v>207</v>
      </c>
      <c r="AU38" t="s">
        <v>207</v>
      </c>
      <c r="AV38" t="s">
        <v>207</v>
      </c>
      <c r="AW38" t="s">
        <v>207</v>
      </c>
      <c r="AX38" t="s">
        <v>207</v>
      </c>
      <c r="AY38" t="s">
        <v>207</v>
      </c>
      <c r="AZ38" t="s">
        <v>207</v>
      </c>
      <c r="BA38" t="s">
        <v>207</v>
      </c>
      <c r="BB38" t="s">
        <v>207</v>
      </c>
      <c r="BC38" t="s">
        <v>207</v>
      </c>
      <c r="BD38" t="s">
        <v>207</v>
      </c>
      <c r="BE38" t="s">
        <v>207</v>
      </c>
      <c r="BF38" t="s">
        <v>207</v>
      </c>
      <c r="BG38" t="s">
        <v>207</v>
      </c>
      <c r="BH38" t="s">
        <v>207</v>
      </c>
      <c r="BI38" t="s">
        <v>207</v>
      </c>
      <c r="BJ38" t="s">
        <v>215</v>
      </c>
      <c r="BK38" t="s">
        <v>207</v>
      </c>
      <c r="BL38" t="s">
        <v>207</v>
      </c>
      <c r="BM38" t="s">
        <v>207</v>
      </c>
      <c r="BN38" t="s">
        <v>207</v>
      </c>
      <c r="BO38" s="18" t="str">
        <f>IF(OR(BO$2=0, BO$2=""), "N/A", IF(ISNUMBER(SEARCH(UPPER(BO$2), UPPER(ProgramsTable[[#This Row],[Type of Service]]))), "Yes", "No"))</f>
        <v>N/A</v>
      </c>
      <c r="BP38" s="18" t="str">
        <f>IF(BP$2=0, "N/A", IF(ISNUMBER(SEARCH(TRIM(BP$2), ProgramsTable[[#This Row],[Geographic Coverage]])), "Yes", "No"))</f>
        <v>N/A</v>
      </c>
      <c r="BQ38" s="18" t="str">
        <f>IF(BQ$2=0, "N/A", IF(ISNUMBER(SEARCH(TRIM(BQ$2), ProgramsTable[[#This Row],[Geographic Coverage]])), "Yes", "No"))</f>
        <v>N/A</v>
      </c>
      <c r="BR38" s="18" t="str">
        <f>IF(AND(BP$2=0, BQ$2=0), "*Required - Please Make a Selection*", IF(OR(ISNUMBER(SEARCH(TRIM(BP$2), ProgramsTable[[#This Row],[Geographic Coverage]])), ISNUMBER(SEARCH(TRIM(BQ$2), ProgramsTable[[#This Row],[Geographic Coverage]]))), "Yes", "No"))</f>
        <v>*Required - Please Make a Selection*</v>
      </c>
      <c r="BS38" s="18" t="str">
        <f>IF(OR(BS$2="",BS$2=0), "N/A", IF(AND(ProgramsTable[[#This Row],[Age Min]]= "None", ProgramsTable[[#This Row],[Age Max]]= "None"), "Yes", IF(AND(BS$2&gt;=ProgramsTable[[#This Row],[Age Min]], BS$2&lt;=ProgramsTable[[#This Row],[Age Max]]), "Yes", "No")))</f>
        <v>N/A</v>
      </c>
      <c r="BT38" s="18" t="str" cm="1">
        <f t="array" ref="BT38">IF(COUNTIF(AM$2:BJ$2,"Yes")=0,"N/A",IF(SUMPRODUCT(--(AM$2:BJ$2="Yes"),--(ProgramsTable[[#This Row],[Developmental Disability]:[Caregivers, Family Members, Advocates, or Practitioners of an Individual with Disabilities or Medical Conditions]]="Yes"))&gt;0,"Yes","No"))</f>
        <v>N/A</v>
      </c>
      <c r="BU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8" s="18" t="str">
        <f>IF(BV$2=0, "N/A", IF(ISNUMBER(SEARCH(UPPER(BV$2), UPPER(ProgramsTable[[#This Row],[Type of Service]]))), "Yes", "No"))</f>
        <v>N/A</v>
      </c>
      <c r="BW38" s="18" t="str">
        <f>IF(BW$2=0, "N/A", IF(ISNUMBER(SEARCH(TRIM(BW$2), ProgramsTable[[#This Row],[Geographic Coverage]])), "Yes", "No"))</f>
        <v>N/A</v>
      </c>
      <c r="BX38" s="18" t="str">
        <f>IF(BX$2=0, "N/A", IF(ISNUMBER(SEARCH(TRIM(BX$2), ProgramsTable[[#This Row],[Geographic Coverage]])), "Yes", "No"))</f>
        <v>N/A</v>
      </c>
      <c r="BY38" s="18" t="str">
        <f>IF(AND(BW$2=0, BX$2=0), "*Required - Please Make a Selection*", IF(OR(ISNUMBER(SEARCH(TRIM(BW$2), ProgramsTable[[#This Row],[Geographic Coverage]])), ISNUMBER(SEARCH(TRIM(BX$2), ProgramsTable[[#This Row],[Geographic Coverage]]))), "Yes", "No"))</f>
        <v>*Required - Please Make a Selection*</v>
      </c>
      <c r="BZ38" s="18" t="str">
        <f>IF(I$2=0, "N/A", IF(I$2="Yes", IF(ProgramsTable[[#This Row],[Program Includes Services for Caregivers]]="Yes", IF(ProgramsTable[[#This Row],[Program May Require Caregiver to be Unpaid]]="No", "Yes", "No"), "No"), "N/A"))</f>
        <v>N/A</v>
      </c>
      <c r="CA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8" s="18" t="str">
        <f>IF(CB$2=0, "N/A", IF(ISNUMBER(SEARCH(TRIM(UPPER(CB$2)), TRIM(UPPER(ProgramsTable[[#This Row],[Type of Service]])))), "Yes", "No"))</f>
        <v>N/A</v>
      </c>
      <c r="CC38" s="18" t="str">
        <f>IF(CC$2=0, "N/A", IF(ISNUMBER(SEARCH(TRIM(CC$2), ProgramsTable[[#This Row],[Geographic Coverage]])), "Yes", "No"))</f>
        <v>No</v>
      </c>
      <c r="CD38" s="18" t="str">
        <f>IF(CD$2=0, "N/A", IF(ISNUMBER(SEARCH(TRIM(CD$2), ProgramsTable[[#This Row],[Geographic Coverage]])), "Yes", "No"))</f>
        <v>N/A</v>
      </c>
      <c r="CE38" s="18" t="str">
        <f>IF(AND(CC$2=0, CD$2=0), "*Required - Please Make a Selection*", IF(OR(ISNUMBER(SEARCH(TRIM(CC$2), ProgramsTable[[#This Row],[Geographic Coverage]])), ISNUMBER(SEARCH(TRIM(CD$2), ProgramsTable[[#This Row],[Geographic Coverage]]))), "Yes", "No"))</f>
        <v>No</v>
      </c>
      <c r="CF38" s="18" t="str" cm="1">
        <f t="array" ref="CF38">IF(COUNTIF(BK$2:BN$2, "Yes")=0, "N/A", IF(SUMPRODUCT((BK$2:BN$2="Yes")*(ProgramsTable[[#This Row],[Veteran?]:[Disabled Veteran?]]="Yes"))&gt;0, "Yes", "No"))</f>
        <v>No</v>
      </c>
      <c r="CG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8"/>
      <c r="CI38"/>
      <c r="CJ38"/>
      <c r="CK38"/>
      <c r="CL38"/>
      <c r="CM38"/>
      <c r="CN38"/>
      <c r="CO38"/>
      <c r="CP38"/>
      <c r="CQ38"/>
      <c r="CR38"/>
      <c r="CS38"/>
      <c r="CU38"/>
      <c r="CV38"/>
    </row>
    <row r="39" spans="1:100" hidden="1" x14ac:dyDescent="0.25">
      <c r="A39" s="10">
        <v>173</v>
      </c>
      <c r="B39" t="s">
        <v>527</v>
      </c>
      <c r="C39" t="s">
        <v>501</v>
      </c>
      <c r="D39" t="s">
        <v>592</v>
      </c>
      <c r="E39" t="s">
        <v>546</v>
      </c>
      <c r="F39" t="s">
        <v>593</v>
      </c>
      <c r="G39" t="s">
        <v>588</v>
      </c>
      <c r="H39" t="s">
        <v>215</v>
      </c>
      <c r="I39" t="s">
        <v>215</v>
      </c>
      <c r="J39" t="s">
        <v>208</v>
      </c>
      <c r="K39" t="s">
        <v>208</v>
      </c>
      <c r="L39" s="11" t="s">
        <v>594</v>
      </c>
      <c r="M39" t="s">
        <v>208</v>
      </c>
      <c r="N39" t="s">
        <v>208</v>
      </c>
      <c r="O39" t="s">
        <v>595</v>
      </c>
      <c r="P39" t="s">
        <v>596</v>
      </c>
      <c r="Q39" t="s">
        <v>597</v>
      </c>
      <c r="R39" t="s">
        <v>596</v>
      </c>
      <c r="S39" t="s">
        <v>208</v>
      </c>
      <c r="T39" t="s">
        <v>84</v>
      </c>
      <c r="U39" t="s">
        <v>207</v>
      </c>
      <c r="V39" t="s">
        <v>207</v>
      </c>
      <c r="W39" t="s">
        <v>207</v>
      </c>
      <c r="X39" t="s">
        <v>207</v>
      </c>
      <c r="Y39" t="s">
        <v>207</v>
      </c>
      <c r="Z39" t="s">
        <v>207</v>
      </c>
      <c r="AA39" t="s">
        <v>207</v>
      </c>
      <c r="AB39" t="s">
        <v>207</v>
      </c>
      <c r="AC39" t="s">
        <v>207</v>
      </c>
      <c r="AD39" t="s">
        <v>207</v>
      </c>
      <c r="AE39" t="s">
        <v>207</v>
      </c>
      <c r="AF39" t="s">
        <v>207</v>
      </c>
      <c r="AG39" t="s">
        <v>207</v>
      </c>
      <c r="AH39" t="s">
        <v>207</v>
      </c>
      <c r="AI39" t="s">
        <v>207</v>
      </c>
      <c r="AJ39" t="s">
        <v>207</v>
      </c>
      <c r="AK39" t="s">
        <v>207</v>
      </c>
      <c r="AL39" t="s">
        <v>207</v>
      </c>
      <c r="AM39" t="s">
        <v>207</v>
      </c>
      <c r="AN39" t="s">
        <v>207</v>
      </c>
      <c r="AO39" t="s">
        <v>207</v>
      </c>
      <c r="AP39" t="s">
        <v>207</v>
      </c>
      <c r="AQ39" t="s">
        <v>207</v>
      </c>
      <c r="AR39" t="s">
        <v>207</v>
      </c>
      <c r="AS39" t="s">
        <v>207</v>
      </c>
      <c r="AT39" t="s">
        <v>207</v>
      </c>
      <c r="AU39" t="s">
        <v>207</v>
      </c>
      <c r="AV39" t="s">
        <v>207</v>
      </c>
      <c r="AW39" t="s">
        <v>207</v>
      </c>
      <c r="AX39" t="s">
        <v>207</v>
      </c>
      <c r="AY39" t="s">
        <v>207</v>
      </c>
      <c r="AZ39" t="s">
        <v>207</v>
      </c>
      <c r="BA39" t="s">
        <v>207</v>
      </c>
      <c r="BB39" t="s">
        <v>207</v>
      </c>
      <c r="BC39" t="s">
        <v>207</v>
      </c>
      <c r="BD39" t="s">
        <v>207</v>
      </c>
      <c r="BE39" t="s">
        <v>207</v>
      </c>
      <c r="BF39" t="s">
        <v>207</v>
      </c>
      <c r="BG39" t="s">
        <v>207</v>
      </c>
      <c r="BH39" t="s">
        <v>207</v>
      </c>
      <c r="BI39" t="s">
        <v>207</v>
      </c>
      <c r="BJ39" t="s">
        <v>215</v>
      </c>
      <c r="BK39" t="s">
        <v>207</v>
      </c>
      <c r="BL39" t="s">
        <v>207</v>
      </c>
      <c r="BM39" t="s">
        <v>207</v>
      </c>
      <c r="BN39" t="s">
        <v>207</v>
      </c>
      <c r="BO39" s="18" t="str">
        <f>IF(OR(BO$2=0, BO$2=""), "N/A", IF(ISNUMBER(SEARCH(UPPER(BO$2), UPPER(ProgramsTable[[#This Row],[Type of Service]]))), "Yes", "No"))</f>
        <v>N/A</v>
      </c>
      <c r="BP39" s="18" t="str">
        <f>IF(BP$2=0, "N/A", IF(ISNUMBER(SEARCH(TRIM(BP$2), ProgramsTable[[#This Row],[Geographic Coverage]])), "Yes", "No"))</f>
        <v>N/A</v>
      </c>
      <c r="BQ39" s="18" t="str">
        <f>IF(BQ$2=0, "N/A", IF(ISNUMBER(SEARCH(TRIM(BQ$2), ProgramsTable[[#This Row],[Geographic Coverage]])), "Yes", "No"))</f>
        <v>N/A</v>
      </c>
      <c r="BR39" s="18" t="str">
        <f>IF(AND(BP$2=0, BQ$2=0), "*Required - Please Make a Selection*", IF(OR(ISNUMBER(SEARCH(TRIM(BP$2), ProgramsTable[[#This Row],[Geographic Coverage]])), ISNUMBER(SEARCH(TRIM(BQ$2), ProgramsTable[[#This Row],[Geographic Coverage]]))), "Yes", "No"))</f>
        <v>*Required - Please Make a Selection*</v>
      </c>
      <c r="BS39" s="18" t="str">
        <f>IF(OR(BS$2="",BS$2=0), "N/A", IF(AND(ProgramsTable[[#This Row],[Age Min]]= "None", ProgramsTable[[#This Row],[Age Max]]= "None"), "Yes", IF(AND(BS$2&gt;=ProgramsTable[[#This Row],[Age Min]], BS$2&lt;=ProgramsTable[[#This Row],[Age Max]]), "Yes", "No")))</f>
        <v>N/A</v>
      </c>
      <c r="BT39" s="18" t="str" cm="1">
        <f t="array" ref="BT39">IF(COUNTIF(AM$2:BJ$2,"Yes")=0,"N/A",IF(SUMPRODUCT(--(AM$2:BJ$2="Yes"),--(ProgramsTable[[#This Row],[Developmental Disability]:[Caregivers, Family Members, Advocates, or Practitioners of an Individual with Disabilities or Medical Conditions]]="Yes"))&gt;0,"Yes","No"))</f>
        <v>N/A</v>
      </c>
      <c r="BU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9" s="18" t="str">
        <f>IF(BV$2=0, "N/A", IF(ISNUMBER(SEARCH(UPPER(BV$2), UPPER(ProgramsTable[[#This Row],[Type of Service]]))), "Yes", "No"))</f>
        <v>N/A</v>
      </c>
      <c r="BW39" s="18" t="str">
        <f>IF(BW$2=0, "N/A", IF(ISNUMBER(SEARCH(TRIM(BW$2), ProgramsTable[[#This Row],[Geographic Coverage]])), "Yes", "No"))</f>
        <v>N/A</v>
      </c>
      <c r="BX39" s="18" t="str">
        <f>IF(BX$2=0, "N/A", IF(ISNUMBER(SEARCH(TRIM(BX$2), ProgramsTable[[#This Row],[Geographic Coverage]])), "Yes", "No"))</f>
        <v>N/A</v>
      </c>
      <c r="BY39" s="18" t="str">
        <f>IF(AND(BW$2=0, BX$2=0), "*Required - Please Make a Selection*", IF(OR(ISNUMBER(SEARCH(TRIM(BW$2), ProgramsTable[[#This Row],[Geographic Coverage]])), ISNUMBER(SEARCH(TRIM(BX$2), ProgramsTable[[#This Row],[Geographic Coverage]]))), "Yes", "No"))</f>
        <v>*Required - Please Make a Selection*</v>
      </c>
      <c r="BZ39" s="18" t="str">
        <f>IF(I$2=0, "N/A", IF(I$2="Yes", IF(ProgramsTable[[#This Row],[Program Includes Services for Caregivers]]="Yes", IF(ProgramsTable[[#This Row],[Program May Require Caregiver to be Unpaid]]="No", "Yes", "No"), "No"), "N/A"))</f>
        <v>N/A</v>
      </c>
      <c r="CA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9" s="18" t="str">
        <f>IF(CB$2=0, "N/A", IF(ISNUMBER(SEARCH(TRIM(UPPER(CB$2)), TRIM(UPPER(ProgramsTable[[#This Row],[Type of Service]])))), "Yes", "No"))</f>
        <v>N/A</v>
      </c>
      <c r="CC39" s="18" t="str">
        <f>IF(CC$2=0, "N/A", IF(ISNUMBER(SEARCH(TRIM(CC$2), ProgramsTable[[#This Row],[Geographic Coverage]])), "Yes", "No"))</f>
        <v>No</v>
      </c>
      <c r="CD39" s="18" t="str">
        <f>IF(CD$2=0, "N/A", IF(ISNUMBER(SEARCH(TRIM(CD$2), ProgramsTable[[#This Row],[Geographic Coverage]])), "Yes", "No"))</f>
        <v>N/A</v>
      </c>
      <c r="CE39" s="18" t="str">
        <f>IF(AND(CC$2=0, CD$2=0), "*Required - Please Make a Selection*", IF(OR(ISNUMBER(SEARCH(TRIM(CC$2), ProgramsTable[[#This Row],[Geographic Coverage]])), ISNUMBER(SEARCH(TRIM(CD$2), ProgramsTable[[#This Row],[Geographic Coverage]]))), "Yes", "No"))</f>
        <v>No</v>
      </c>
      <c r="CF39" s="18" t="str" cm="1">
        <f t="array" ref="CF39">IF(COUNTIF(BK$2:BN$2, "Yes")=0, "N/A", IF(SUMPRODUCT((BK$2:BN$2="Yes")*(ProgramsTable[[#This Row],[Veteran?]:[Disabled Veteran?]]="Yes"))&gt;0, "Yes", "No"))</f>
        <v>No</v>
      </c>
      <c r="CG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9"/>
      <c r="CI39"/>
      <c r="CJ39"/>
      <c r="CK39"/>
      <c r="CL39"/>
      <c r="CM39"/>
      <c r="CN39"/>
      <c r="CO39"/>
      <c r="CP39"/>
      <c r="CQ39"/>
      <c r="CR39"/>
      <c r="CS39"/>
      <c r="CU39"/>
      <c r="CV39"/>
    </row>
    <row r="40" spans="1:100" hidden="1" x14ac:dyDescent="0.25">
      <c r="A40" s="10">
        <v>174</v>
      </c>
      <c r="B40" t="s">
        <v>527</v>
      </c>
      <c r="C40" t="s">
        <v>501</v>
      </c>
      <c r="D40" t="s">
        <v>592</v>
      </c>
      <c r="E40" t="s">
        <v>546</v>
      </c>
      <c r="F40" t="s">
        <v>598</v>
      </c>
      <c r="G40" t="s">
        <v>588</v>
      </c>
      <c r="H40" t="s">
        <v>215</v>
      </c>
      <c r="I40" t="s">
        <v>215</v>
      </c>
      <c r="J40" t="s">
        <v>208</v>
      </c>
      <c r="K40" t="s">
        <v>208</v>
      </c>
      <c r="L40" s="11" t="s">
        <v>599</v>
      </c>
      <c r="M40">
        <v>55</v>
      </c>
      <c r="N40">
        <v>120</v>
      </c>
      <c r="O40" t="s">
        <v>599</v>
      </c>
      <c r="P40" t="s">
        <v>596</v>
      </c>
      <c r="Q40" t="s">
        <v>597</v>
      </c>
      <c r="R40" t="s">
        <v>596</v>
      </c>
      <c r="S40" t="s">
        <v>208</v>
      </c>
      <c r="T40" t="s">
        <v>84</v>
      </c>
      <c r="U40" t="s">
        <v>207</v>
      </c>
      <c r="V40" t="s">
        <v>207</v>
      </c>
      <c r="W40" t="s">
        <v>207</v>
      </c>
      <c r="X40" t="s">
        <v>207</v>
      </c>
      <c r="Y40" t="s">
        <v>207</v>
      </c>
      <c r="Z40" t="s">
        <v>207</v>
      </c>
      <c r="AA40" t="s">
        <v>207</v>
      </c>
      <c r="AB40" t="s">
        <v>207</v>
      </c>
      <c r="AC40" t="s">
        <v>207</v>
      </c>
      <c r="AD40" t="s">
        <v>207</v>
      </c>
      <c r="AE40" t="s">
        <v>207</v>
      </c>
      <c r="AF40" t="s">
        <v>207</v>
      </c>
      <c r="AG40" t="s">
        <v>207</v>
      </c>
      <c r="AH40" t="s">
        <v>207</v>
      </c>
      <c r="AI40" t="s">
        <v>207</v>
      </c>
      <c r="AJ40" t="s">
        <v>207</v>
      </c>
      <c r="AK40" t="s">
        <v>207</v>
      </c>
      <c r="AL40" t="s">
        <v>207</v>
      </c>
      <c r="AM40" t="s">
        <v>207</v>
      </c>
      <c r="AN40" t="s">
        <v>207</v>
      </c>
      <c r="AO40" t="s">
        <v>207</v>
      </c>
      <c r="AP40" t="s">
        <v>207</v>
      </c>
      <c r="AQ40" t="s">
        <v>207</v>
      </c>
      <c r="AR40" t="s">
        <v>207</v>
      </c>
      <c r="AS40" t="s">
        <v>207</v>
      </c>
      <c r="AT40" t="s">
        <v>207</v>
      </c>
      <c r="AU40" t="s">
        <v>207</v>
      </c>
      <c r="AV40" t="s">
        <v>207</v>
      </c>
      <c r="AW40" t="s">
        <v>207</v>
      </c>
      <c r="AX40" t="s">
        <v>207</v>
      </c>
      <c r="AY40" t="s">
        <v>207</v>
      </c>
      <c r="AZ40" t="s">
        <v>207</v>
      </c>
      <c r="BA40" t="s">
        <v>207</v>
      </c>
      <c r="BB40" t="s">
        <v>207</v>
      </c>
      <c r="BC40" t="s">
        <v>207</v>
      </c>
      <c r="BD40" t="s">
        <v>207</v>
      </c>
      <c r="BE40" t="s">
        <v>207</v>
      </c>
      <c r="BF40" t="s">
        <v>207</v>
      </c>
      <c r="BG40" t="s">
        <v>207</v>
      </c>
      <c r="BH40" t="s">
        <v>207</v>
      </c>
      <c r="BI40" t="s">
        <v>207</v>
      </c>
      <c r="BJ40" t="s">
        <v>215</v>
      </c>
      <c r="BK40" t="s">
        <v>207</v>
      </c>
      <c r="BL40" t="s">
        <v>207</v>
      </c>
      <c r="BM40" t="s">
        <v>207</v>
      </c>
      <c r="BN40" t="s">
        <v>207</v>
      </c>
      <c r="BO40" s="18" t="str">
        <f>IF(OR(BO$2=0, BO$2=""), "N/A", IF(ISNUMBER(SEARCH(UPPER(BO$2), UPPER(ProgramsTable[[#This Row],[Type of Service]]))), "Yes", "No"))</f>
        <v>N/A</v>
      </c>
      <c r="BP40" s="18" t="str">
        <f>IF(BP$2=0, "N/A", IF(ISNUMBER(SEARCH(TRIM(BP$2), ProgramsTable[[#This Row],[Geographic Coverage]])), "Yes", "No"))</f>
        <v>N/A</v>
      </c>
      <c r="BQ40" s="18" t="str">
        <f>IF(BQ$2=0, "N/A", IF(ISNUMBER(SEARCH(TRIM(BQ$2), ProgramsTable[[#This Row],[Geographic Coverage]])), "Yes", "No"))</f>
        <v>N/A</v>
      </c>
      <c r="BR40" s="18" t="str">
        <f>IF(AND(BP$2=0, BQ$2=0), "*Required - Please Make a Selection*", IF(OR(ISNUMBER(SEARCH(TRIM(BP$2), ProgramsTable[[#This Row],[Geographic Coverage]])), ISNUMBER(SEARCH(TRIM(BQ$2), ProgramsTable[[#This Row],[Geographic Coverage]]))), "Yes", "No"))</f>
        <v>*Required - Please Make a Selection*</v>
      </c>
      <c r="BS40" s="18" t="str">
        <f>IF(OR(BS$2="",BS$2=0), "N/A", IF(AND(ProgramsTable[[#This Row],[Age Min]]= "None", ProgramsTable[[#This Row],[Age Max]]= "None"), "Yes", IF(AND(BS$2&gt;=ProgramsTable[[#This Row],[Age Min]], BS$2&lt;=ProgramsTable[[#This Row],[Age Max]]), "Yes", "No")))</f>
        <v>N/A</v>
      </c>
      <c r="BT40" s="18" t="str" cm="1">
        <f t="array" ref="BT40">IF(COUNTIF(AM$2:BJ$2,"Yes")=0,"N/A",IF(SUMPRODUCT(--(AM$2:BJ$2="Yes"),--(ProgramsTable[[#This Row],[Developmental Disability]:[Caregivers, Family Members, Advocates, or Practitioners of an Individual with Disabilities or Medical Conditions]]="Yes"))&gt;0,"Yes","No"))</f>
        <v>N/A</v>
      </c>
      <c r="BU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0" s="18" t="str">
        <f>IF(BV$2=0, "N/A", IF(ISNUMBER(SEARCH(UPPER(BV$2), UPPER(ProgramsTable[[#This Row],[Type of Service]]))), "Yes", "No"))</f>
        <v>N/A</v>
      </c>
      <c r="BW40" s="18" t="str">
        <f>IF(BW$2=0, "N/A", IF(ISNUMBER(SEARCH(TRIM(BW$2), ProgramsTable[[#This Row],[Geographic Coverage]])), "Yes", "No"))</f>
        <v>N/A</v>
      </c>
      <c r="BX40" s="18" t="str">
        <f>IF(BX$2=0, "N/A", IF(ISNUMBER(SEARCH(TRIM(BX$2), ProgramsTable[[#This Row],[Geographic Coverage]])), "Yes", "No"))</f>
        <v>N/A</v>
      </c>
      <c r="BY40" s="18" t="str">
        <f>IF(AND(BW$2=0, BX$2=0), "*Required - Please Make a Selection*", IF(OR(ISNUMBER(SEARCH(TRIM(BW$2), ProgramsTable[[#This Row],[Geographic Coverage]])), ISNUMBER(SEARCH(TRIM(BX$2), ProgramsTable[[#This Row],[Geographic Coverage]]))), "Yes", "No"))</f>
        <v>*Required - Please Make a Selection*</v>
      </c>
      <c r="BZ40" s="18" t="str">
        <f>IF(I$2=0, "N/A", IF(I$2="Yes", IF(ProgramsTable[[#This Row],[Program Includes Services for Caregivers]]="Yes", IF(ProgramsTable[[#This Row],[Program May Require Caregiver to be Unpaid]]="No", "Yes", "No"), "No"), "N/A"))</f>
        <v>N/A</v>
      </c>
      <c r="CA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0" s="18" t="str">
        <f>IF(CB$2=0, "N/A", IF(ISNUMBER(SEARCH(TRIM(UPPER(CB$2)), TRIM(UPPER(ProgramsTable[[#This Row],[Type of Service]])))), "Yes", "No"))</f>
        <v>N/A</v>
      </c>
      <c r="CC40" s="18" t="str">
        <f>IF(CC$2=0, "N/A", IF(ISNUMBER(SEARCH(TRIM(CC$2), ProgramsTable[[#This Row],[Geographic Coverage]])), "Yes", "No"))</f>
        <v>No</v>
      </c>
      <c r="CD40" s="18" t="str">
        <f>IF(CD$2=0, "N/A", IF(ISNUMBER(SEARCH(TRIM(CD$2), ProgramsTable[[#This Row],[Geographic Coverage]])), "Yes", "No"))</f>
        <v>N/A</v>
      </c>
      <c r="CE40" s="18" t="str">
        <f>IF(AND(CC$2=0, CD$2=0), "*Required - Please Make a Selection*", IF(OR(ISNUMBER(SEARCH(TRIM(CC$2), ProgramsTable[[#This Row],[Geographic Coverage]])), ISNUMBER(SEARCH(TRIM(CD$2), ProgramsTable[[#This Row],[Geographic Coverage]]))), "Yes", "No"))</f>
        <v>No</v>
      </c>
      <c r="CF40" s="18" t="str" cm="1">
        <f t="array" ref="CF40">IF(COUNTIF(BK$2:BN$2, "Yes")=0, "N/A", IF(SUMPRODUCT((BK$2:BN$2="Yes")*(ProgramsTable[[#This Row],[Veteran?]:[Disabled Veteran?]]="Yes"))&gt;0, "Yes", "No"))</f>
        <v>No</v>
      </c>
      <c r="CG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0"/>
      <c r="CI40"/>
      <c r="CJ40"/>
      <c r="CK40"/>
      <c r="CL40"/>
      <c r="CM40"/>
      <c r="CN40"/>
      <c r="CO40"/>
      <c r="CP40"/>
      <c r="CQ40"/>
      <c r="CR40"/>
      <c r="CS40"/>
      <c r="CU40"/>
      <c r="CV40"/>
    </row>
    <row r="41" spans="1:100" hidden="1" x14ac:dyDescent="0.25">
      <c r="A41" s="10">
        <v>175</v>
      </c>
      <c r="B41" t="s">
        <v>527</v>
      </c>
      <c r="C41" t="s">
        <v>501</v>
      </c>
      <c r="D41" t="s">
        <v>592</v>
      </c>
      <c r="E41" t="s">
        <v>546</v>
      </c>
      <c r="F41" t="s">
        <v>600</v>
      </c>
      <c r="G41" t="s">
        <v>90</v>
      </c>
      <c r="H41" t="s">
        <v>215</v>
      </c>
      <c r="I41" t="s">
        <v>215</v>
      </c>
      <c r="J41" t="s">
        <v>208</v>
      </c>
      <c r="K41" t="s">
        <v>208</v>
      </c>
      <c r="L41" s="11" t="s">
        <v>599</v>
      </c>
      <c r="M41">
        <v>55</v>
      </c>
      <c r="N41">
        <v>120</v>
      </c>
      <c r="O41" t="s">
        <v>599</v>
      </c>
      <c r="P41" t="s">
        <v>601</v>
      </c>
      <c r="Q41" t="s">
        <v>597</v>
      </c>
      <c r="R41" t="s">
        <v>601</v>
      </c>
      <c r="S41" t="s">
        <v>208</v>
      </c>
      <c r="T41" t="s">
        <v>84</v>
      </c>
      <c r="U41" t="s">
        <v>207</v>
      </c>
      <c r="V41" t="s">
        <v>207</v>
      </c>
      <c r="W41" t="s">
        <v>207</v>
      </c>
      <c r="X41" t="s">
        <v>207</v>
      </c>
      <c r="Y41" t="s">
        <v>207</v>
      </c>
      <c r="Z41" t="s">
        <v>207</v>
      </c>
      <c r="AA41" t="s">
        <v>207</v>
      </c>
      <c r="AB41" t="s">
        <v>207</v>
      </c>
      <c r="AC41" t="s">
        <v>207</v>
      </c>
      <c r="AD41" t="s">
        <v>207</v>
      </c>
      <c r="AE41" t="s">
        <v>207</v>
      </c>
      <c r="AF41" t="s">
        <v>207</v>
      </c>
      <c r="AG41" t="s">
        <v>207</v>
      </c>
      <c r="AH41" t="s">
        <v>207</v>
      </c>
      <c r="AI41" t="s">
        <v>207</v>
      </c>
      <c r="AJ41" t="s">
        <v>207</v>
      </c>
      <c r="AK41" t="s">
        <v>207</v>
      </c>
      <c r="AL41" t="s">
        <v>207</v>
      </c>
      <c r="AM41" t="s">
        <v>207</v>
      </c>
      <c r="AN41" t="s">
        <v>207</v>
      </c>
      <c r="AO41" t="s">
        <v>207</v>
      </c>
      <c r="AP41" t="s">
        <v>207</v>
      </c>
      <c r="AQ41" t="s">
        <v>207</v>
      </c>
      <c r="AR41" t="s">
        <v>207</v>
      </c>
      <c r="AS41" t="s">
        <v>207</v>
      </c>
      <c r="AT41" t="s">
        <v>207</v>
      </c>
      <c r="AU41" t="s">
        <v>207</v>
      </c>
      <c r="AV41" t="s">
        <v>207</v>
      </c>
      <c r="AW41" t="s">
        <v>207</v>
      </c>
      <c r="AX41" t="s">
        <v>207</v>
      </c>
      <c r="AY41" t="s">
        <v>207</v>
      </c>
      <c r="AZ41" t="s">
        <v>207</v>
      </c>
      <c r="BA41" t="s">
        <v>207</v>
      </c>
      <c r="BB41" t="s">
        <v>207</v>
      </c>
      <c r="BC41" t="s">
        <v>207</v>
      </c>
      <c r="BD41" t="s">
        <v>207</v>
      </c>
      <c r="BE41" t="s">
        <v>207</v>
      </c>
      <c r="BF41" t="s">
        <v>207</v>
      </c>
      <c r="BG41" t="s">
        <v>207</v>
      </c>
      <c r="BH41" t="s">
        <v>207</v>
      </c>
      <c r="BI41" t="s">
        <v>207</v>
      </c>
      <c r="BJ41" t="s">
        <v>215</v>
      </c>
      <c r="BK41" t="s">
        <v>207</v>
      </c>
      <c r="BL41" t="s">
        <v>207</v>
      </c>
      <c r="BM41" t="s">
        <v>207</v>
      </c>
      <c r="BN41" t="s">
        <v>207</v>
      </c>
      <c r="BO41" s="18" t="str">
        <f>IF(OR(BO$2=0, BO$2=""), "N/A", IF(ISNUMBER(SEARCH(UPPER(BO$2), UPPER(ProgramsTable[[#This Row],[Type of Service]]))), "Yes", "No"))</f>
        <v>N/A</v>
      </c>
      <c r="BP41" s="18" t="str">
        <f>IF(BP$2=0, "N/A", IF(ISNUMBER(SEARCH(TRIM(BP$2), ProgramsTable[[#This Row],[Geographic Coverage]])), "Yes", "No"))</f>
        <v>N/A</v>
      </c>
      <c r="BQ41" s="18" t="str">
        <f>IF(BQ$2=0, "N/A", IF(ISNUMBER(SEARCH(TRIM(BQ$2), ProgramsTable[[#This Row],[Geographic Coverage]])), "Yes", "No"))</f>
        <v>N/A</v>
      </c>
      <c r="BR41" s="18" t="str">
        <f>IF(AND(BP$2=0, BQ$2=0), "*Required - Please Make a Selection*", IF(OR(ISNUMBER(SEARCH(TRIM(BP$2), ProgramsTable[[#This Row],[Geographic Coverage]])), ISNUMBER(SEARCH(TRIM(BQ$2), ProgramsTable[[#This Row],[Geographic Coverage]]))), "Yes", "No"))</f>
        <v>*Required - Please Make a Selection*</v>
      </c>
      <c r="BS41" s="18" t="str">
        <f>IF(OR(BS$2="",BS$2=0), "N/A", IF(AND(ProgramsTable[[#This Row],[Age Min]]= "None", ProgramsTable[[#This Row],[Age Max]]= "None"), "Yes", IF(AND(BS$2&gt;=ProgramsTable[[#This Row],[Age Min]], BS$2&lt;=ProgramsTable[[#This Row],[Age Max]]), "Yes", "No")))</f>
        <v>N/A</v>
      </c>
      <c r="BT41" s="18" t="str" cm="1">
        <f t="array" ref="BT41">IF(COUNTIF(AM$2:BJ$2,"Yes")=0,"N/A",IF(SUMPRODUCT(--(AM$2:BJ$2="Yes"),--(ProgramsTable[[#This Row],[Developmental Disability]:[Caregivers, Family Members, Advocates, or Practitioners of an Individual with Disabilities or Medical Conditions]]="Yes"))&gt;0,"Yes","No"))</f>
        <v>N/A</v>
      </c>
      <c r="BU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1" s="18" t="str">
        <f>IF(BV$2=0, "N/A", IF(ISNUMBER(SEARCH(UPPER(BV$2), UPPER(ProgramsTable[[#This Row],[Type of Service]]))), "Yes", "No"))</f>
        <v>N/A</v>
      </c>
      <c r="BW41" s="18" t="str">
        <f>IF(BW$2=0, "N/A", IF(ISNUMBER(SEARCH(TRIM(BW$2), ProgramsTable[[#This Row],[Geographic Coverage]])), "Yes", "No"))</f>
        <v>N/A</v>
      </c>
      <c r="BX41" s="18" t="str">
        <f>IF(BX$2=0, "N/A", IF(ISNUMBER(SEARCH(TRIM(BX$2), ProgramsTable[[#This Row],[Geographic Coverage]])), "Yes", "No"))</f>
        <v>N/A</v>
      </c>
      <c r="BY41" s="18" t="str">
        <f>IF(AND(BW$2=0, BX$2=0), "*Required - Please Make a Selection*", IF(OR(ISNUMBER(SEARCH(TRIM(BW$2), ProgramsTable[[#This Row],[Geographic Coverage]])), ISNUMBER(SEARCH(TRIM(BX$2), ProgramsTable[[#This Row],[Geographic Coverage]]))), "Yes", "No"))</f>
        <v>*Required - Please Make a Selection*</v>
      </c>
      <c r="BZ41" s="18" t="str">
        <f>IF(I$2=0, "N/A", IF(I$2="Yes", IF(ProgramsTable[[#This Row],[Program Includes Services for Caregivers]]="Yes", IF(ProgramsTable[[#This Row],[Program May Require Caregiver to be Unpaid]]="No", "Yes", "No"), "No"), "N/A"))</f>
        <v>N/A</v>
      </c>
      <c r="CA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1" s="18" t="str">
        <f>IF(CB$2=0, "N/A", IF(ISNUMBER(SEARCH(TRIM(UPPER(CB$2)), TRIM(UPPER(ProgramsTable[[#This Row],[Type of Service]])))), "Yes", "No"))</f>
        <v>N/A</v>
      </c>
      <c r="CC41" s="18" t="str">
        <f>IF(CC$2=0, "N/A", IF(ISNUMBER(SEARCH(TRIM(CC$2), ProgramsTable[[#This Row],[Geographic Coverage]])), "Yes", "No"))</f>
        <v>No</v>
      </c>
      <c r="CD41" s="18" t="str">
        <f>IF(CD$2=0, "N/A", IF(ISNUMBER(SEARCH(TRIM(CD$2), ProgramsTable[[#This Row],[Geographic Coverage]])), "Yes", "No"))</f>
        <v>N/A</v>
      </c>
      <c r="CE41" s="18" t="str">
        <f>IF(AND(CC$2=0, CD$2=0), "*Required - Please Make a Selection*", IF(OR(ISNUMBER(SEARCH(TRIM(CC$2), ProgramsTable[[#This Row],[Geographic Coverage]])), ISNUMBER(SEARCH(TRIM(CD$2), ProgramsTable[[#This Row],[Geographic Coverage]]))), "Yes", "No"))</f>
        <v>No</v>
      </c>
      <c r="CF41" s="18" t="str" cm="1">
        <f t="array" ref="CF41">IF(COUNTIF(BK$2:BN$2, "Yes")=0, "N/A", IF(SUMPRODUCT((BK$2:BN$2="Yes")*(ProgramsTable[[#This Row],[Veteran?]:[Disabled Veteran?]]="Yes"))&gt;0, "Yes", "No"))</f>
        <v>No</v>
      </c>
      <c r="CG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1"/>
      <c r="CI41"/>
      <c r="CJ41"/>
      <c r="CK41"/>
      <c r="CL41"/>
      <c r="CM41"/>
      <c r="CN41"/>
      <c r="CO41"/>
      <c r="CP41"/>
      <c r="CQ41"/>
      <c r="CR41"/>
      <c r="CS41"/>
      <c r="CU41"/>
      <c r="CV41"/>
    </row>
    <row r="42" spans="1:100" hidden="1" x14ac:dyDescent="0.25">
      <c r="A42" s="10">
        <v>176</v>
      </c>
      <c r="B42" t="s">
        <v>527</v>
      </c>
      <c r="C42" t="s">
        <v>604</v>
      </c>
      <c r="D42" t="s">
        <v>528</v>
      </c>
      <c r="E42" t="s">
        <v>529</v>
      </c>
      <c r="F42" t="s">
        <v>530</v>
      </c>
      <c r="G42" t="s">
        <v>112</v>
      </c>
      <c r="H42" t="s">
        <v>215</v>
      </c>
      <c r="I42" t="s">
        <v>215</v>
      </c>
      <c r="J42" t="s">
        <v>531</v>
      </c>
      <c r="K42" t="s">
        <v>532</v>
      </c>
      <c r="L42" t="s">
        <v>306</v>
      </c>
      <c r="M42">
        <v>18</v>
      </c>
      <c r="N42">
        <v>120</v>
      </c>
      <c r="P42" t="s">
        <v>533</v>
      </c>
      <c r="Q42" t="s">
        <v>208</v>
      </c>
      <c r="R42" t="s">
        <v>534</v>
      </c>
      <c r="S42" t="s">
        <v>533</v>
      </c>
      <c r="T42" t="s">
        <v>41</v>
      </c>
      <c r="U42" t="s">
        <v>215</v>
      </c>
      <c r="V42" t="s">
        <v>207</v>
      </c>
      <c r="W42" t="s">
        <v>207</v>
      </c>
      <c r="X42" t="s">
        <v>207</v>
      </c>
      <c r="Y42" t="s">
        <v>207</v>
      </c>
      <c r="Z42" t="s">
        <v>207</v>
      </c>
      <c r="AA42" t="s">
        <v>207</v>
      </c>
      <c r="AB42" t="s">
        <v>207</v>
      </c>
      <c r="AC42" t="s">
        <v>207</v>
      </c>
      <c r="AD42" t="s">
        <v>207</v>
      </c>
      <c r="AE42" t="s">
        <v>215</v>
      </c>
      <c r="AF42" t="s">
        <v>207</v>
      </c>
      <c r="AG42" t="s">
        <v>207</v>
      </c>
      <c r="AH42" t="s">
        <v>207</v>
      </c>
      <c r="AI42" t="s">
        <v>207</v>
      </c>
      <c r="AJ42" t="s">
        <v>207</v>
      </c>
      <c r="AK42" t="s">
        <v>207</v>
      </c>
      <c r="AL42" t="s">
        <v>207</v>
      </c>
      <c r="AM42" t="s">
        <v>207</v>
      </c>
      <c r="AN42" t="s">
        <v>207</v>
      </c>
      <c r="AO42" t="s">
        <v>207</v>
      </c>
      <c r="AP42" t="s">
        <v>207</v>
      </c>
      <c r="AQ42" t="s">
        <v>207</v>
      </c>
      <c r="AR42" t="s">
        <v>215</v>
      </c>
      <c r="AS42" t="s">
        <v>207</v>
      </c>
      <c r="AT42" t="s">
        <v>207</v>
      </c>
      <c r="AU42" t="s">
        <v>207</v>
      </c>
      <c r="AV42" t="s">
        <v>207</v>
      </c>
      <c r="AW42" t="s">
        <v>207</v>
      </c>
      <c r="AX42" t="s">
        <v>207</v>
      </c>
      <c r="AY42" t="s">
        <v>207</v>
      </c>
      <c r="AZ42" t="s">
        <v>207</v>
      </c>
      <c r="BA42" t="s">
        <v>207</v>
      </c>
      <c r="BB42" t="s">
        <v>207</v>
      </c>
      <c r="BC42" t="s">
        <v>207</v>
      </c>
      <c r="BD42" t="s">
        <v>207</v>
      </c>
      <c r="BE42" t="s">
        <v>207</v>
      </c>
      <c r="BF42" t="s">
        <v>207</v>
      </c>
      <c r="BG42" t="s">
        <v>207</v>
      </c>
      <c r="BH42" t="s">
        <v>207</v>
      </c>
      <c r="BI42" t="s">
        <v>207</v>
      </c>
      <c r="BJ42" t="s">
        <v>207</v>
      </c>
      <c r="BK42" t="s">
        <v>207</v>
      </c>
      <c r="BL42" t="s">
        <v>207</v>
      </c>
      <c r="BM42" t="s">
        <v>207</v>
      </c>
      <c r="BN42" t="s">
        <v>207</v>
      </c>
      <c r="BO42" s="18" t="str">
        <f>IF(OR(BO$2=0, BO$2=""), "N/A", IF(ISNUMBER(SEARCH(UPPER(BO$2), UPPER(ProgramsTable[[#This Row],[Type of Service]]))), "Yes", "No"))</f>
        <v>N/A</v>
      </c>
      <c r="BP42" s="18" t="str">
        <f>IF(BP$2=0, "N/A", IF(ISNUMBER(SEARCH(TRIM(BP$2), ProgramsTable[[#This Row],[Geographic Coverage]])), "Yes", "No"))</f>
        <v>N/A</v>
      </c>
      <c r="BQ42" s="18" t="str">
        <f>IF(BQ$2=0, "N/A", IF(ISNUMBER(SEARCH(TRIM(BQ$2), ProgramsTable[[#This Row],[Geographic Coverage]])), "Yes", "No"))</f>
        <v>N/A</v>
      </c>
      <c r="BR42" s="18" t="str">
        <f>IF(AND(BP$2=0, BQ$2=0), "*Required - Please Make a Selection*", IF(OR(ISNUMBER(SEARCH(TRIM(BP$2), ProgramsTable[[#This Row],[Geographic Coverage]])), ISNUMBER(SEARCH(TRIM(BQ$2), ProgramsTable[[#This Row],[Geographic Coverage]]))), "Yes", "No"))</f>
        <v>*Required - Please Make a Selection*</v>
      </c>
      <c r="BS42" s="18" t="str">
        <f>IF(OR(BS$2="",BS$2=0), "N/A", IF(AND(ProgramsTable[[#This Row],[Age Min]]= "None", ProgramsTable[[#This Row],[Age Max]]= "None"), "Yes", IF(AND(BS$2&gt;=ProgramsTable[[#This Row],[Age Min]], BS$2&lt;=ProgramsTable[[#This Row],[Age Max]]), "Yes", "No")))</f>
        <v>N/A</v>
      </c>
      <c r="BT42" s="18" t="str" cm="1">
        <f t="array" ref="BT42">IF(COUNTIF(AM$2:BJ$2,"Yes")=0,"N/A",IF(SUMPRODUCT(--(AM$2:BJ$2="Yes"),--(ProgramsTable[[#This Row],[Developmental Disability]:[Caregivers, Family Members, Advocates, or Practitioners of an Individual with Disabilities or Medical Conditions]]="Yes"))&gt;0,"Yes","No"))</f>
        <v>N/A</v>
      </c>
      <c r="BU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2" s="18" t="str">
        <f>IF(BV$2=0, "N/A", IF(ISNUMBER(SEARCH(UPPER(BV$2), UPPER(ProgramsTable[[#This Row],[Type of Service]]))), "Yes", "No"))</f>
        <v>N/A</v>
      </c>
      <c r="BW42" s="18" t="str">
        <f>IF(BW$2=0, "N/A", IF(ISNUMBER(SEARCH(TRIM(BW$2), ProgramsTable[[#This Row],[Geographic Coverage]])), "Yes", "No"))</f>
        <v>N/A</v>
      </c>
      <c r="BX42" s="18" t="str">
        <f>IF(BX$2=0, "N/A", IF(ISNUMBER(SEARCH(TRIM(BX$2), ProgramsTable[[#This Row],[Geographic Coverage]])), "Yes", "No"))</f>
        <v>N/A</v>
      </c>
      <c r="BY42" s="18" t="str">
        <f>IF(AND(BW$2=0, BX$2=0), "*Required - Please Make a Selection*", IF(OR(ISNUMBER(SEARCH(TRIM(BW$2), ProgramsTable[[#This Row],[Geographic Coverage]])), ISNUMBER(SEARCH(TRIM(BX$2), ProgramsTable[[#This Row],[Geographic Coverage]]))), "Yes", "No"))</f>
        <v>*Required - Please Make a Selection*</v>
      </c>
      <c r="BZ42" s="18" t="str">
        <f>IF(I$2=0, "N/A", IF(I$2="Yes", IF(ProgramsTable[[#This Row],[Program Includes Services for Caregivers]]="Yes", IF(ProgramsTable[[#This Row],[Program May Require Caregiver to be Unpaid]]="No", "Yes", "No"), "No"), "N/A"))</f>
        <v>N/A</v>
      </c>
      <c r="CA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2" s="18" t="str">
        <f>IF(CB$2=0, "N/A", IF(ISNUMBER(SEARCH(TRIM(UPPER(CB$2)), TRIM(UPPER(ProgramsTable[[#This Row],[Type of Service]])))), "Yes", "No"))</f>
        <v>N/A</v>
      </c>
      <c r="CC42" s="18" t="str">
        <f>IF(CC$2=0, "N/A", IF(ISNUMBER(SEARCH(TRIM(CC$2), ProgramsTable[[#This Row],[Geographic Coverage]])), "Yes", "No"))</f>
        <v>No</v>
      </c>
      <c r="CD42" s="18" t="str">
        <f>IF(CD$2=0, "N/A", IF(ISNUMBER(SEARCH(TRIM(CD$2), ProgramsTable[[#This Row],[Geographic Coverage]])), "Yes", "No"))</f>
        <v>N/A</v>
      </c>
      <c r="CE42" s="18" t="str">
        <f>IF(AND(CC$2=0, CD$2=0), "*Required - Please Make a Selection*", IF(OR(ISNUMBER(SEARCH(TRIM(CC$2), ProgramsTable[[#This Row],[Geographic Coverage]])), ISNUMBER(SEARCH(TRIM(CD$2), ProgramsTable[[#This Row],[Geographic Coverage]]))), "Yes", "No"))</f>
        <v>No</v>
      </c>
      <c r="CF42" s="18" t="str" cm="1">
        <f t="array" ref="CF42">IF(COUNTIF(BK$2:BN$2, "Yes")=0, "N/A", IF(SUMPRODUCT((BK$2:BN$2="Yes")*(ProgramsTable[[#This Row],[Veteran?]:[Disabled Veteran?]]="Yes"))&gt;0, "Yes", "No"))</f>
        <v>No</v>
      </c>
      <c r="CG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2"/>
      <c r="CI42"/>
      <c r="CJ42"/>
      <c r="CK42"/>
      <c r="CL42"/>
      <c r="CM42"/>
      <c r="CN42"/>
      <c r="CO42"/>
      <c r="CP42"/>
      <c r="CQ42"/>
      <c r="CR42"/>
      <c r="CS42"/>
      <c r="CU42"/>
      <c r="CV42"/>
    </row>
    <row r="43" spans="1:100" hidden="1" x14ac:dyDescent="0.25">
      <c r="A43" s="10">
        <v>177</v>
      </c>
      <c r="B43" t="s">
        <v>527</v>
      </c>
      <c r="C43" t="s">
        <v>604</v>
      </c>
      <c r="D43" t="s">
        <v>535</v>
      </c>
      <c r="E43" t="s">
        <v>529</v>
      </c>
      <c r="F43" t="s">
        <v>536</v>
      </c>
      <c r="G43" t="s">
        <v>112</v>
      </c>
      <c r="H43" t="s">
        <v>215</v>
      </c>
      <c r="I43" t="s">
        <v>215</v>
      </c>
      <c r="J43" t="s">
        <v>531</v>
      </c>
      <c r="K43" t="s">
        <v>532</v>
      </c>
      <c r="L43" t="s">
        <v>306</v>
      </c>
      <c r="M43">
        <v>18</v>
      </c>
      <c r="N43">
        <v>120</v>
      </c>
      <c r="P43" t="s">
        <v>533</v>
      </c>
      <c r="Q43" t="s">
        <v>208</v>
      </c>
      <c r="R43" t="s">
        <v>534</v>
      </c>
      <c r="S43" t="s">
        <v>533</v>
      </c>
      <c r="T43" t="s">
        <v>41</v>
      </c>
      <c r="U43" t="s">
        <v>215</v>
      </c>
      <c r="V43" t="s">
        <v>207</v>
      </c>
      <c r="W43" t="s">
        <v>207</v>
      </c>
      <c r="X43" t="s">
        <v>207</v>
      </c>
      <c r="Y43" t="s">
        <v>207</v>
      </c>
      <c r="Z43" t="s">
        <v>207</v>
      </c>
      <c r="AA43" t="s">
        <v>207</v>
      </c>
      <c r="AB43" t="s">
        <v>207</v>
      </c>
      <c r="AC43" t="s">
        <v>207</v>
      </c>
      <c r="AD43" t="s">
        <v>207</v>
      </c>
      <c r="AE43" t="s">
        <v>215</v>
      </c>
      <c r="AF43" t="s">
        <v>207</v>
      </c>
      <c r="AG43" t="s">
        <v>207</v>
      </c>
      <c r="AH43" t="s">
        <v>207</v>
      </c>
      <c r="AI43" t="s">
        <v>207</v>
      </c>
      <c r="AJ43" t="s">
        <v>207</v>
      </c>
      <c r="AK43" t="s">
        <v>207</v>
      </c>
      <c r="AL43" t="s">
        <v>207</v>
      </c>
      <c r="AM43" t="s">
        <v>207</v>
      </c>
      <c r="AN43" t="s">
        <v>207</v>
      </c>
      <c r="AO43" t="s">
        <v>207</v>
      </c>
      <c r="AP43" t="s">
        <v>207</v>
      </c>
      <c r="AQ43" t="s">
        <v>207</v>
      </c>
      <c r="AR43" t="s">
        <v>215</v>
      </c>
      <c r="AS43" t="s">
        <v>207</v>
      </c>
      <c r="AT43" t="s">
        <v>207</v>
      </c>
      <c r="AU43" t="s">
        <v>207</v>
      </c>
      <c r="AV43" t="s">
        <v>207</v>
      </c>
      <c r="AW43" t="s">
        <v>207</v>
      </c>
      <c r="AX43" t="s">
        <v>207</v>
      </c>
      <c r="AY43" t="s">
        <v>207</v>
      </c>
      <c r="AZ43" t="s">
        <v>207</v>
      </c>
      <c r="BA43" t="s">
        <v>207</v>
      </c>
      <c r="BB43" t="s">
        <v>207</v>
      </c>
      <c r="BC43" t="s">
        <v>207</v>
      </c>
      <c r="BD43" t="s">
        <v>207</v>
      </c>
      <c r="BE43" t="s">
        <v>207</v>
      </c>
      <c r="BF43" t="s">
        <v>207</v>
      </c>
      <c r="BG43" t="s">
        <v>207</v>
      </c>
      <c r="BH43" t="s">
        <v>207</v>
      </c>
      <c r="BI43" t="s">
        <v>207</v>
      </c>
      <c r="BJ43" t="s">
        <v>207</v>
      </c>
      <c r="BK43" t="s">
        <v>207</v>
      </c>
      <c r="BL43" t="s">
        <v>207</v>
      </c>
      <c r="BM43" t="s">
        <v>207</v>
      </c>
      <c r="BN43" t="s">
        <v>207</v>
      </c>
      <c r="BO43" s="18" t="str">
        <f>IF(OR(BO$2=0, BO$2=""), "N/A", IF(ISNUMBER(SEARCH(UPPER(BO$2), UPPER(ProgramsTable[[#This Row],[Type of Service]]))), "Yes", "No"))</f>
        <v>N/A</v>
      </c>
      <c r="BP43" s="18" t="str">
        <f>IF(BP$2=0, "N/A", IF(ISNUMBER(SEARCH(TRIM(BP$2), ProgramsTable[[#This Row],[Geographic Coverage]])), "Yes", "No"))</f>
        <v>N/A</v>
      </c>
      <c r="BQ43" s="18" t="str">
        <f>IF(BQ$2=0, "N/A", IF(ISNUMBER(SEARCH(TRIM(BQ$2), ProgramsTable[[#This Row],[Geographic Coverage]])), "Yes", "No"))</f>
        <v>N/A</v>
      </c>
      <c r="BR43" s="18" t="str">
        <f>IF(AND(BP$2=0, BQ$2=0), "*Required - Please Make a Selection*", IF(OR(ISNUMBER(SEARCH(TRIM(BP$2), ProgramsTable[[#This Row],[Geographic Coverage]])), ISNUMBER(SEARCH(TRIM(BQ$2), ProgramsTable[[#This Row],[Geographic Coverage]]))), "Yes", "No"))</f>
        <v>*Required - Please Make a Selection*</v>
      </c>
      <c r="BS43" s="18" t="str">
        <f>IF(OR(BS$2="",BS$2=0), "N/A", IF(AND(ProgramsTable[[#This Row],[Age Min]]= "None", ProgramsTable[[#This Row],[Age Max]]= "None"), "Yes", IF(AND(BS$2&gt;=ProgramsTable[[#This Row],[Age Min]], BS$2&lt;=ProgramsTable[[#This Row],[Age Max]]), "Yes", "No")))</f>
        <v>N/A</v>
      </c>
      <c r="BT43" s="18" t="str" cm="1">
        <f t="array" ref="BT43">IF(COUNTIF(AM$2:BJ$2,"Yes")=0,"N/A",IF(SUMPRODUCT(--(AM$2:BJ$2="Yes"),--(ProgramsTable[[#This Row],[Developmental Disability]:[Caregivers, Family Members, Advocates, or Practitioners of an Individual with Disabilities or Medical Conditions]]="Yes"))&gt;0,"Yes","No"))</f>
        <v>N/A</v>
      </c>
      <c r="BU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3" s="18" t="str">
        <f>IF(BV$2=0, "N/A", IF(ISNUMBER(SEARCH(UPPER(BV$2), UPPER(ProgramsTable[[#This Row],[Type of Service]]))), "Yes", "No"))</f>
        <v>N/A</v>
      </c>
      <c r="BW43" s="18" t="str">
        <f>IF(BW$2=0, "N/A", IF(ISNUMBER(SEARCH(TRIM(BW$2), ProgramsTable[[#This Row],[Geographic Coverage]])), "Yes", "No"))</f>
        <v>N/A</v>
      </c>
      <c r="BX43" s="18" t="str">
        <f>IF(BX$2=0, "N/A", IF(ISNUMBER(SEARCH(TRIM(BX$2), ProgramsTable[[#This Row],[Geographic Coverage]])), "Yes", "No"))</f>
        <v>N/A</v>
      </c>
      <c r="BY43" s="18" t="str">
        <f>IF(AND(BW$2=0, BX$2=0), "*Required - Please Make a Selection*", IF(OR(ISNUMBER(SEARCH(TRIM(BW$2), ProgramsTable[[#This Row],[Geographic Coverage]])), ISNUMBER(SEARCH(TRIM(BX$2), ProgramsTable[[#This Row],[Geographic Coverage]]))), "Yes", "No"))</f>
        <v>*Required - Please Make a Selection*</v>
      </c>
      <c r="BZ43" s="18" t="str">
        <f>IF(I$2=0, "N/A", IF(I$2="Yes", IF(ProgramsTable[[#This Row],[Program Includes Services for Caregivers]]="Yes", IF(ProgramsTable[[#This Row],[Program May Require Caregiver to be Unpaid]]="No", "Yes", "No"), "No"), "N/A"))</f>
        <v>N/A</v>
      </c>
      <c r="CA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3" s="18" t="str">
        <f>IF(CB$2=0, "N/A", IF(ISNUMBER(SEARCH(TRIM(UPPER(CB$2)), TRIM(UPPER(ProgramsTable[[#This Row],[Type of Service]])))), "Yes", "No"))</f>
        <v>N/A</v>
      </c>
      <c r="CC43" s="18" t="str">
        <f>IF(CC$2=0, "N/A", IF(ISNUMBER(SEARCH(TRIM(CC$2), ProgramsTable[[#This Row],[Geographic Coverage]])), "Yes", "No"))</f>
        <v>No</v>
      </c>
      <c r="CD43" s="18" t="str">
        <f>IF(CD$2=0, "N/A", IF(ISNUMBER(SEARCH(TRIM(CD$2), ProgramsTable[[#This Row],[Geographic Coverage]])), "Yes", "No"))</f>
        <v>N/A</v>
      </c>
      <c r="CE43" s="18" t="str">
        <f>IF(AND(CC$2=0, CD$2=0), "*Required - Please Make a Selection*", IF(OR(ISNUMBER(SEARCH(TRIM(CC$2), ProgramsTable[[#This Row],[Geographic Coverage]])), ISNUMBER(SEARCH(TRIM(CD$2), ProgramsTable[[#This Row],[Geographic Coverage]]))), "Yes", "No"))</f>
        <v>No</v>
      </c>
      <c r="CF43" s="18" t="str" cm="1">
        <f t="array" ref="CF43">IF(COUNTIF(BK$2:BN$2, "Yes")=0, "N/A", IF(SUMPRODUCT((BK$2:BN$2="Yes")*(ProgramsTable[[#This Row],[Veteran?]:[Disabled Veteran?]]="Yes"))&gt;0, "Yes", "No"))</f>
        <v>No</v>
      </c>
      <c r="CG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3"/>
      <c r="CI43"/>
      <c r="CJ43"/>
      <c r="CK43"/>
      <c r="CL43"/>
      <c r="CM43"/>
      <c r="CN43"/>
      <c r="CO43"/>
      <c r="CP43"/>
      <c r="CQ43"/>
      <c r="CR43"/>
      <c r="CS43"/>
      <c r="CU43"/>
      <c r="CV43"/>
    </row>
    <row r="44" spans="1:100" hidden="1" x14ac:dyDescent="0.25">
      <c r="A44" s="10">
        <v>195</v>
      </c>
      <c r="B44" t="s">
        <v>527</v>
      </c>
      <c r="C44" t="s">
        <v>604</v>
      </c>
      <c r="D44" t="s">
        <v>578</v>
      </c>
      <c r="E44" t="s">
        <v>546</v>
      </c>
      <c r="F44" t="s">
        <v>579</v>
      </c>
      <c r="G44" t="s">
        <v>112</v>
      </c>
      <c r="H44" t="s">
        <v>215</v>
      </c>
      <c r="I44" t="s">
        <v>215</v>
      </c>
      <c r="J44" t="s">
        <v>547</v>
      </c>
      <c r="K44" t="s">
        <v>580</v>
      </c>
      <c r="L44" t="s">
        <v>208</v>
      </c>
      <c r="M44" t="s">
        <v>208</v>
      </c>
      <c r="N44" t="s">
        <v>208</v>
      </c>
      <c r="P44" t="s">
        <v>581</v>
      </c>
      <c r="Q44" t="s">
        <v>208</v>
      </c>
      <c r="R44" t="s">
        <v>581</v>
      </c>
      <c r="S44" t="s">
        <v>208</v>
      </c>
      <c r="T44" t="s">
        <v>41</v>
      </c>
      <c r="U44" t="s">
        <v>215</v>
      </c>
      <c r="V44" t="s">
        <v>207</v>
      </c>
      <c r="W44" t="s">
        <v>207</v>
      </c>
      <c r="X44" t="s">
        <v>207</v>
      </c>
      <c r="Y44" t="s">
        <v>207</v>
      </c>
      <c r="Z44" t="s">
        <v>207</v>
      </c>
      <c r="AA44" t="s">
        <v>215</v>
      </c>
      <c r="AB44" t="s">
        <v>207</v>
      </c>
      <c r="AC44" t="s">
        <v>207</v>
      </c>
      <c r="AD44" t="s">
        <v>207</v>
      </c>
      <c r="AE44" t="s">
        <v>207</v>
      </c>
      <c r="AF44" t="s">
        <v>207</v>
      </c>
      <c r="AG44" t="s">
        <v>207</v>
      </c>
      <c r="AH44" t="s">
        <v>207</v>
      </c>
      <c r="AI44" t="s">
        <v>207</v>
      </c>
      <c r="AJ44" t="s">
        <v>207</v>
      </c>
      <c r="AK44" t="s">
        <v>207</v>
      </c>
      <c r="AL44" t="s">
        <v>207</v>
      </c>
      <c r="AM44" t="s">
        <v>207</v>
      </c>
      <c r="AN44" t="s">
        <v>207</v>
      </c>
      <c r="AO44" t="s">
        <v>207</v>
      </c>
      <c r="AP44" t="s">
        <v>207</v>
      </c>
      <c r="AQ44" t="s">
        <v>207</v>
      </c>
      <c r="AR44" t="s">
        <v>215</v>
      </c>
      <c r="AS44" t="s">
        <v>207</v>
      </c>
      <c r="AT44" t="s">
        <v>207</v>
      </c>
      <c r="AU44" t="s">
        <v>207</v>
      </c>
      <c r="AV44" t="s">
        <v>207</v>
      </c>
      <c r="AW44" t="s">
        <v>207</v>
      </c>
      <c r="AX44" t="s">
        <v>207</v>
      </c>
      <c r="AY44" t="s">
        <v>207</v>
      </c>
      <c r="AZ44" t="s">
        <v>207</v>
      </c>
      <c r="BA44" t="s">
        <v>207</v>
      </c>
      <c r="BB44" t="s">
        <v>207</v>
      </c>
      <c r="BC44" t="s">
        <v>207</v>
      </c>
      <c r="BD44" t="s">
        <v>207</v>
      </c>
      <c r="BE44" t="s">
        <v>207</v>
      </c>
      <c r="BF44" t="s">
        <v>207</v>
      </c>
      <c r="BG44" t="s">
        <v>207</v>
      </c>
      <c r="BH44" t="s">
        <v>207</v>
      </c>
      <c r="BI44" t="s">
        <v>207</v>
      </c>
      <c r="BJ44" t="s">
        <v>215</v>
      </c>
      <c r="BK44" t="s">
        <v>207</v>
      </c>
      <c r="BL44" t="s">
        <v>207</v>
      </c>
      <c r="BM44" t="s">
        <v>207</v>
      </c>
      <c r="BN44" t="s">
        <v>207</v>
      </c>
      <c r="BO44" s="18" t="str">
        <f>IF(OR(BO$2=0, BO$2=""), "N/A", IF(ISNUMBER(SEARCH(UPPER(BO$2), UPPER(ProgramsTable[[#This Row],[Type of Service]]))), "Yes", "No"))</f>
        <v>N/A</v>
      </c>
      <c r="BP44" s="18" t="str">
        <f>IF(BP$2=0, "N/A", IF(ISNUMBER(SEARCH(TRIM(BP$2), ProgramsTable[[#This Row],[Geographic Coverage]])), "Yes", "No"))</f>
        <v>N/A</v>
      </c>
      <c r="BQ44" s="18" t="str">
        <f>IF(BQ$2=0, "N/A", IF(ISNUMBER(SEARCH(TRIM(BQ$2), ProgramsTable[[#This Row],[Geographic Coverage]])), "Yes", "No"))</f>
        <v>N/A</v>
      </c>
      <c r="BR44" s="18" t="str">
        <f>IF(AND(BP$2=0, BQ$2=0), "*Required - Please Make a Selection*", IF(OR(ISNUMBER(SEARCH(TRIM(BP$2), ProgramsTable[[#This Row],[Geographic Coverage]])), ISNUMBER(SEARCH(TRIM(BQ$2), ProgramsTable[[#This Row],[Geographic Coverage]]))), "Yes", "No"))</f>
        <v>*Required - Please Make a Selection*</v>
      </c>
      <c r="BS44" s="18" t="str">
        <f>IF(OR(BS$2="",BS$2=0), "N/A", IF(AND(ProgramsTable[[#This Row],[Age Min]]= "None", ProgramsTable[[#This Row],[Age Max]]= "None"), "Yes", IF(AND(BS$2&gt;=ProgramsTable[[#This Row],[Age Min]], BS$2&lt;=ProgramsTable[[#This Row],[Age Max]]), "Yes", "No")))</f>
        <v>N/A</v>
      </c>
      <c r="BT44" s="18" t="str" cm="1">
        <f t="array" ref="BT44">IF(COUNTIF(AM$2:BJ$2,"Yes")=0,"N/A",IF(SUMPRODUCT(--(AM$2:BJ$2="Yes"),--(ProgramsTable[[#This Row],[Developmental Disability]:[Caregivers, Family Members, Advocates, or Practitioners of an Individual with Disabilities or Medical Conditions]]="Yes"))&gt;0,"Yes","No"))</f>
        <v>N/A</v>
      </c>
      <c r="BU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4" s="18" t="str">
        <f>IF(BV$2=0, "N/A", IF(ISNUMBER(SEARCH(UPPER(BV$2), UPPER(ProgramsTable[[#This Row],[Type of Service]]))), "Yes", "No"))</f>
        <v>N/A</v>
      </c>
      <c r="BW44" s="18" t="str">
        <f>IF(BW$2=0, "N/A", IF(ISNUMBER(SEARCH(TRIM(BW$2), ProgramsTable[[#This Row],[Geographic Coverage]])), "Yes", "No"))</f>
        <v>N/A</v>
      </c>
      <c r="BX44" s="18" t="str">
        <f>IF(BX$2=0, "N/A", IF(ISNUMBER(SEARCH(TRIM(BX$2), ProgramsTable[[#This Row],[Geographic Coverage]])), "Yes", "No"))</f>
        <v>N/A</v>
      </c>
      <c r="BY44" s="18" t="str">
        <f>IF(AND(BW$2=0, BX$2=0), "*Required - Please Make a Selection*", IF(OR(ISNUMBER(SEARCH(TRIM(BW$2), ProgramsTable[[#This Row],[Geographic Coverage]])), ISNUMBER(SEARCH(TRIM(BX$2), ProgramsTable[[#This Row],[Geographic Coverage]]))), "Yes", "No"))</f>
        <v>*Required - Please Make a Selection*</v>
      </c>
      <c r="BZ44" s="18" t="str">
        <f>IF(I$2=0, "N/A", IF(I$2="Yes", IF(ProgramsTable[[#This Row],[Program Includes Services for Caregivers]]="Yes", IF(ProgramsTable[[#This Row],[Program May Require Caregiver to be Unpaid]]="No", "Yes", "No"), "No"), "N/A"))</f>
        <v>N/A</v>
      </c>
      <c r="CA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4" s="18" t="str">
        <f>IF(CB$2=0, "N/A", IF(ISNUMBER(SEARCH(TRIM(UPPER(CB$2)), TRIM(UPPER(ProgramsTable[[#This Row],[Type of Service]])))), "Yes", "No"))</f>
        <v>N/A</v>
      </c>
      <c r="CC44" s="18" t="str">
        <f>IF(CC$2=0, "N/A", IF(ISNUMBER(SEARCH(TRIM(CC$2), ProgramsTable[[#This Row],[Geographic Coverage]])), "Yes", "No"))</f>
        <v>No</v>
      </c>
      <c r="CD44" s="18" t="str">
        <f>IF(CD$2=0, "N/A", IF(ISNUMBER(SEARCH(TRIM(CD$2), ProgramsTable[[#This Row],[Geographic Coverage]])), "Yes", "No"))</f>
        <v>N/A</v>
      </c>
      <c r="CE44" s="18" t="str">
        <f>IF(AND(CC$2=0, CD$2=0), "*Required - Please Make a Selection*", IF(OR(ISNUMBER(SEARCH(TRIM(CC$2), ProgramsTable[[#This Row],[Geographic Coverage]])), ISNUMBER(SEARCH(TRIM(CD$2), ProgramsTable[[#This Row],[Geographic Coverage]]))), "Yes", "No"))</f>
        <v>No</v>
      </c>
      <c r="CF44" s="18" t="str" cm="1">
        <f t="array" ref="CF44">IF(COUNTIF(BK$2:BN$2, "Yes")=0, "N/A", IF(SUMPRODUCT((BK$2:BN$2="Yes")*(ProgramsTable[[#This Row],[Veteran?]:[Disabled Veteran?]]="Yes"))&gt;0, "Yes", "No"))</f>
        <v>No</v>
      </c>
      <c r="CG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4"/>
      <c r="CI44"/>
      <c r="CJ44"/>
      <c r="CK44"/>
      <c r="CL44"/>
      <c r="CM44"/>
      <c r="CN44"/>
      <c r="CO44"/>
      <c r="CP44"/>
      <c r="CQ44"/>
      <c r="CR44"/>
      <c r="CS44"/>
      <c r="CU44"/>
      <c r="CV44"/>
    </row>
    <row r="45" spans="1:100" hidden="1" x14ac:dyDescent="0.25">
      <c r="A45" s="10">
        <v>196</v>
      </c>
      <c r="B45" t="s">
        <v>527</v>
      </c>
      <c r="C45" t="s">
        <v>604</v>
      </c>
      <c r="D45" t="s">
        <v>578</v>
      </c>
      <c r="E45" t="s">
        <v>546</v>
      </c>
      <c r="F45" t="s">
        <v>582</v>
      </c>
      <c r="G45" t="s">
        <v>112</v>
      </c>
      <c r="H45" t="s">
        <v>215</v>
      </c>
      <c r="I45" t="s">
        <v>215</v>
      </c>
      <c r="J45" t="s">
        <v>547</v>
      </c>
      <c r="K45" t="s">
        <v>583</v>
      </c>
      <c r="L45" t="s">
        <v>208</v>
      </c>
      <c r="M45" t="s">
        <v>208</v>
      </c>
      <c r="N45" t="s">
        <v>208</v>
      </c>
      <c r="P45" t="s">
        <v>581</v>
      </c>
      <c r="Q45" t="s">
        <v>208</v>
      </c>
      <c r="R45" t="s">
        <v>581</v>
      </c>
      <c r="S45" t="s">
        <v>208</v>
      </c>
      <c r="T45" t="s">
        <v>41</v>
      </c>
      <c r="U45" t="s">
        <v>215</v>
      </c>
      <c r="V45" t="s">
        <v>207</v>
      </c>
      <c r="W45" t="s">
        <v>207</v>
      </c>
      <c r="X45" t="s">
        <v>207</v>
      </c>
      <c r="Y45" t="s">
        <v>207</v>
      </c>
      <c r="Z45" t="s">
        <v>207</v>
      </c>
      <c r="AA45" t="s">
        <v>215</v>
      </c>
      <c r="AB45" t="s">
        <v>207</v>
      </c>
      <c r="AC45" t="s">
        <v>207</v>
      </c>
      <c r="AD45" t="s">
        <v>207</v>
      </c>
      <c r="AE45" t="s">
        <v>207</v>
      </c>
      <c r="AF45" t="s">
        <v>207</v>
      </c>
      <c r="AG45" t="s">
        <v>207</v>
      </c>
      <c r="AH45" t="s">
        <v>207</v>
      </c>
      <c r="AI45" t="s">
        <v>207</v>
      </c>
      <c r="AJ45" t="s">
        <v>207</v>
      </c>
      <c r="AK45" t="s">
        <v>207</v>
      </c>
      <c r="AL45" t="s">
        <v>207</v>
      </c>
      <c r="AM45" t="s">
        <v>207</v>
      </c>
      <c r="AN45" t="s">
        <v>207</v>
      </c>
      <c r="AO45" t="s">
        <v>207</v>
      </c>
      <c r="AP45" t="s">
        <v>207</v>
      </c>
      <c r="AQ45" t="s">
        <v>207</v>
      </c>
      <c r="AR45" t="s">
        <v>215</v>
      </c>
      <c r="AS45" t="s">
        <v>207</v>
      </c>
      <c r="AT45" t="s">
        <v>207</v>
      </c>
      <c r="AU45" t="s">
        <v>207</v>
      </c>
      <c r="AV45" t="s">
        <v>207</v>
      </c>
      <c r="AW45" t="s">
        <v>207</v>
      </c>
      <c r="AX45" t="s">
        <v>207</v>
      </c>
      <c r="AY45" t="s">
        <v>207</v>
      </c>
      <c r="AZ45" t="s">
        <v>207</v>
      </c>
      <c r="BA45" t="s">
        <v>207</v>
      </c>
      <c r="BB45" t="s">
        <v>207</v>
      </c>
      <c r="BC45" t="s">
        <v>207</v>
      </c>
      <c r="BD45" t="s">
        <v>207</v>
      </c>
      <c r="BE45" t="s">
        <v>207</v>
      </c>
      <c r="BF45" t="s">
        <v>207</v>
      </c>
      <c r="BG45" t="s">
        <v>207</v>
      </c>
      <c r="BH45" t="s">
        <v>207</v>
      </c>
      <c r="BI45" t="s">
        <v>207</v>
      </c>
      <c r="BJ45" t="s">
        <v>215</v>
      </c>
      <c r="BK45" t="s">
        <v>207</v>
      </c>
      <c r="BL45" t="s">
        <v>207</v>
      </c>
      <c r="BM45" t="s">
        <v>207</v>
      </c>
      <c r="BN45" t="s">
        <v>207</v>
      </c>
      <c r="BO45" s="18" t="str">
        <f>IF(OR(BO$2=0, BO$2=""), "N/A", IF(ISNUMBER(SEARCH(UPPER(BO$2), UPPER(ProgramsTable[[#This Row],[Type of Service]]))), "Yes", "No"))</f>
        <v>N/A</v>
      </c>
      <c r="BP45" s="18" t="str">
        <f>IF(BP$2=0, "N/A", IF(ISNUMBER(SEARCH(TRIM(BP$2), ProgramsTable[[#This Row],[Geographic Coverage]])), "Yes", "No"))</f>
        <v>N/A</v>
      </c>
      <c r="BQ45" s="18" t="str">
        <f>IF(BQ$2=0, "N/A", IF(ISNUMBER(SEARCH(TRIM(BQ$2), ProgramsTable[[#This Row],[Geographic Coverage]])), "Yes", "No"))</f>
        <v>N/A</v>
      </c>
      <c r="BR45" s="18" t="str">
        <f>IF(AND(BP$2=0, BQ$2=0), "*Required - Please Make a Selection*", IF(OR(ISNUMBER(SEARCH(TRIM(BP$2), ProgramsTable[[#This Row],[Geographic Coverage]])), ISNUMBER(SEARCH(TRIM(BQ$2), ProgramsTable[[#This Row],[Geographic Coverage]]))), "Yes", "No"))</f>
        <v>*Required - Please Make a Selection*</v>
      </c>
      <c r="BS45" s="18" t="str">
        <f>IF(OR(BS$2="",BS$2=0), "N/A", IF(AND(ProgramsTable[[#This Row],[Age Min]]= "None", ProgramsTable[[#This Row],[Age Max]]= "None"), "Yes", IF(AND(BS$2&gt;=ProgramsTable[[#This Row],[Age Min]], BS$2&lt;=ProgramsTable[[#This Row],[Age Max]]), "Yes", "No")))</f>
        <v>N/A</v>
      </c>
      <c r="BT45" s="18" t="str" cm="1">
        <f t="array" ref="BT45">IF(COUNTIF(AM$2:BJ$2,"Yes")=0,"N/A",IF(SUMPRODUCT(--(AM$2:BJ$2="Yes"),--(ProgramsTable[[#This Row],[Developmental Disability]:[Caregivers, Family Members, Advocates, or Practitioners of an Individual with Disabilities or Medical Conditions]]="Yes"))&gt;0,"Yes","No"))</f>
        <v>N/A</v>
      </c>
      <c r="BU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5" s="18" t="str">
        <f>IF(BV$2=0, "N/A", IF(ISNUMBER(SEARCH(UPPER(BV$2), UPPER(ProgramsTable[[#This Row],[Type of Service]]))), "Yes", "No"))</f>
        <v>N/A</v>
      </c>
      <c r="BW45" s="18" t="str">
        <f>IF(BW$2=0, "N/A", IF(ISNUMBER(SEARCH(TRIM(BW$2), ProgramsTable[[#This Row],[Geographic Coverage]])), "Yes", "No"))</f>
        <v>N/A</v>
      </c>
      <c r="BX45" s="18" t="str">
        <f>IF(BX$2=0, "N/A", IF(ISNUMBER(SEARCH(TRIM(BX$2), ProgramsTable[[#This Row],[Geographic Coverage]])), "Yes", "No"))</f>
        <v>N/A</v>
      </c>
      <c r="BY45" s="18" t="str">
        <f>IF(AND(BW$2=0, BX$2=0), "*Required - Please Make a Selection*", IF(OR(ISNUMBER(SEARCH(TRIM(BW$2), ProgramsTable[[#This Row],[Geographic Coverage]])), ISNUMBER(SEARCH(TRIM(BX$2), ProgramsTable[[#This Row],[Geographic Coverage]]))), "Yes", "No"))</f>
        <v>*Required - Please Make a Selection*</v>
      </c>
      <c r="BZ45" s="18" t="str">
        <f>IF(I$2=0, "N/A", IF(I$2="Yes", IF(ProgramsTable[[#This Row],[Program Includes Services for Caregivers]]="Yes", IF(ProgramsTable[[#This Row],[Program May Require Caregiver to be Unpaid]]="No", "Yes", "No"), "No"), "N/A"))</f>
        <v>N/A</v>
      </c>
      <c r="CA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5" s="18" t="str">
        <f>IF(CB$2=0, "N/A", IF(ISNUMBER(SEARCH(TRIM(UPPER(CB$2)), TRIM(UPPER(ProgramsTable[[#This Row],[Type of Service]])))), "Yes", "No"))</f>
        <v>N/A</v>
      </c>
      <c r="CC45" s="18" t="str">
        <f>IF(CC$2=0, "N/A", IF(ISNUMBER(SEARCH(TRIM(CC$2), ProgramsTable[[#This Row],[Geographic Coverage]])), "Yes", "No"))</f>
        <v>No</v>
      </c>
      <c r="CD45" s="18" t="str">
        <f>IF(CD$2=0, "N/A", IF(ISNUMBER(SEARCH(TRIM(CD$2), ProgramsTable[[#This Row],[Geographic Coverage]])), "Yes", "No"))</f>
        <v>N/A</v>
      </c>
      <c r="CE45" s="18" t="str">
        <f>IF(AND(CC$2=0, CD$2=0), "*Required - Please Make a Selection*", IF(OR(ISNUMBER(SEARCH(TRIM(CC$2), ProgramsTable[[#This Row],[Geographic Coverage]])), ISNUMBER(SEARCH(TRIM(CD$2), ProgramsTable[[#This Row],[Geographic Coverage]]))), "Yes", "No"))</f>
        <v>No</v>
      </c>
      <c r="CF45" s="18" t="str" cm="1">
        <f t="array" ref="CF45">IF(COUNTIF(BK$2:BN$2, "Yes")=0, "N/A", IF(SUMPRODUCT((BK$2:BN$2="Yes")*(ProgramsTable[[#This Row],[Veteran?]:[Disabled Veteran?]]="Yes"))&gt;0, "Yes", "No"))</f>
        <v>No</v>
      </c>
      <c r="CG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5"/>
      <c r="CI45"/>
      <c r="CJ45"/>
      <c r="CK45"/>
      <c r="CL45"/>
      <c r="CM45"/>
      <c r="CN45"/>
      <c r="CO45"/>
      <c r="CP45"/>
      <c r="CQ45"/>
      <c r="CR45"/>
      <c r="CS45"/>
      <c r="CU45"/>
      <c r="CV45"/>
    </row>
    <row r="46" spans="1:100" hidden="1" x14ac:dyDescent="0.25">
      <c r="A46" s="10">
        <v>197</v>
      </c>
      <c r="B46" t="s">
        <v>527</v>
      </c>
      <c r="C46" t="s">
        <v>604</v>
      </c>
      <c r="D46" t="s">
        <v>578</v>
      </c>
      <c r="E46" t="s">
        <v>546</v>
      </c>
      <c r="F46" t="s">
        <v>584</v>
      </c>
      <c r="G46" t="s">
        <v>585</v>
      </c>
      <c r="H46" t="s">
        <v>215</v>
      </c>
      <c r="I46" t="s">
        <v>215</v>
      </c>
      <c r="J46" t="s">
        <v>208</v>
      </c>
      <c r="K46" t="s">
        <v>586</v>
      </c>
      <c r="L46" t="s">
        <v>208</v>
      </c>
      <c r="M46" t="s">
        <v>208</v>
      </c>
      <c r="N46" t="s">
        <v>208</v>
      </c>
      <c r="P46" t="s">
        <v>581</v>
      </c>
      <c r="Q46" t="s">
        <v>208</v>
      </c>
      <c r="R46" t="s">
        <v>581</v>
      </c>
      <c r="S46" t="s">
        <v>208</v>
      </c>
      <c r="T46" t="s">
        <v>41</v>
      </c>
      <c r="U46" t="s">
        <v>207</v>
      </c>
      <c r="V46" t="s">
        <v>207</v>
      </c>
      <c r="W46" t="s">
        <v>207</v>
      </c>
      <c r="X46" t="s">
        <v>207</v>
      </c>
      <c r="Y46" t="s">
        <v>207</v>
      </c>
      <c r="Z46" t="s">
        <v>207</v>
      </c>
      <c r="AA46" t="s">
        <v>207</v>
      </c>
      <c r="AB46" t="s">
        <v>207</v>
      </c>
      <c r="AC46" t="s">
        <v>207</v>
      </c>
      <c r="AD46" t="s">
        <v>207</v>
      </c>
      <c r="AE46" t="s">
        <v>207</v>
      </c>
      <c r="AF46" t="s">
        <v>207</v>
      </c>
      <c r="AG46" t="s">
        <v>207</v>
      </c>
      <c r="AH46" t="s">
        <v>207</v>
      </c>
      <c r="AI46" t="s">
        <v>207</v>
      </c>
      <c r="AJ46" t="s">
        <v>207</v>
      </c>
      <c r="AK46" t="s">
        <v>207</v>
      </c>
      <c r="AL46" t="s">
        <v>207</v>
      </c>
      <c r="AM46" t="s">
        <v>207</v>
      </c>
      <c r="AN46" t="s">
        <v>207</v>
      </c>
      <c r="AO46" t="s">
        <v>207</v>
      </c>
      <c r="AP46" t="s">
        <v>207</v>
      </c>
      <c r="AQ46" t="s">
        <v>207</v>
      </c>
      <c r="AR46" t="s">
        <v>215</v>
      </c>
      <c r="AS46" t="s">
        <v>207</v>
      </c>
      <c r="AT46" t="s">
        <v>207</v>
      </c>
      <c r="AU46" t="s">
        <v>207</v>
      </c>
      <c r="AV46" t="s">
        <v>207</v>
      </c>
      <c r="AW46" t="s">
        <v>207</v>
      </c>
      <c r="AX46" t="s">
        <v>207</v>
      </c>
      <c r="AY46" t="s">
        <v>207</v>
      </c>
      <c r="AZ46" t="s">
        <v>207</v>
      </c>
      <c r="BA46" t="s">
        <v>207</v>
      </c>
      <c r="BB46" t="s">
        <v>207</v>
      </c>
      <c r="BC46" t="s">
        <v>207</v>
      </c>
      <c r="BD46" t="s">
        <v>207</v>
      </c>
      <c r="BE46" t="s">
        <v>207</v>
      </c>
      <c r="BF46" t="s">
        <v>207</v>
      </c>
      <c r="BG46" t="s">
        <v>207</v>
      </c>
      <c r="BH46" t="s">
        <v>207</v>
      </c>
      <c r="BI46" t="s">
        <v>207</v>
      </c>
      <c r="BJ46" t="s">
        <v>215</v>
      </c>
      <c r="BK46" t="s">
        <v>207</v>
      </c>
      <c r="BL46" t="s">
        <v>207</v>
      </c>
      <c r="BM46" t="s">
        <v>207</v>
      </c>
      <c r="BN46" t="s">
        <v>207</v>
      </c>
      <c r="BO46" s="18" t="str">
        <f>IF(OR(BO$2=0, BO$2=""), "N/A", IF(ISNUMBER(SEARCH(UPPER(BO$2), UPPER(ProgramsTable[[#This Row],[Type of Service]]))), "Yes", "No"))</f>
        <v>N/A</v>
      </c>
      <c r="BP46" s="18" t="str">
        <f>IF(BP$2=0, "N/A", IF(ISNUMBER(SEARCH(TRIM(BP$2), ProgramsTable[[#This Row],[Geographic Coverage]])), "Yes", "No"))</f>
        <v>N/A</v>
      </c>
      <c r="BQ46" s="18" t="str">
        <f>IF(BQ$2=0, "N/A", IF(ISNUMBER(SEARCH(TRIM(BQ$2), ProgramsTable[[#This Row],[Geographic Coverage]])), "Yes", "No"))</f>
        <v>N/A</v>
      </c>
      <c r="BR46" s="18" t="str">
        <f>IF(AND(BP$2=0, BQ$2=0), "*Required - Please Make a Selection*", IF(OR(ISNUMBER(SEARCH(TRIM(BP$2), ProgramsTable[[#This Row],[Geographic Coverage]])), ISNUMBER(SEARCH(TRIM(BQ$2), ProgramsTable[[#This Row],[Geographic Coverage]]))), "Yes", "No"))</f>
        <v>*Required - Please Make a Selection*</v>
      </c>
      <c r="BS46" s="18" t="str">
        <f>IF(OR(BS$2="",BS$2=0), "N/A", IF(AND(ProgramsTable[[#This Row],[Age Min]]= "None", ProgramsTable[[#This Row],[Age Max]]= "None"), "Yes", IF(AND(BS$2&gt;=ProgramsTable[[#This Row],[Age Min]], BS$2&lt;=ProgramsTable[[#This Row],[Age Max]]), "Yes", "No")))</f>
        <v>N/A</v>
      </c>
      <c r="BT46" s="18" t="str" cm="1">
        <f t="array" ref="BT46">IF(COUNTIF(AM$2:BJ$2,"Yes")=0,"N/A",IF(SUMPRODUCT(--(AM$2:BJ$2="Yes"),--(ProgramsTable[[#This Row],[Developmental Disability]:[Caregivers, Family Members, Advocates, or Practitioners of an Individual with Disabilities or Medical Conditions]]="Yes"))&gt;0,"Yes","No"))</f>
        <v>N/A</v>
      </c>
      <c r="BU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6" s="18" t="str">
        <f>IF(BV$2=0, "N/A", IF(ISNUMBER(SEARCH(UPPER(BV$2), UPPER(ProgramsTable[[#This Row],[Type of Service]]))), "Yes", "No"))</f>
        <v>N/A</v>
      </c>
      <c r="BW46" s="18" t="str">
        <f>IF(BW$2=0, "N/A", IF(ISNUMBER(SEARCH(TRIM(BW$2), ProgramsTable[[#This Row],[Geographic Coverage]])), "Yes", "No"))</f>
        <v>N/A</v>
      </c>
      <c r="BX46" s="18" t="str">
        <f>IF(BX$2=0, "N/A", IF(ISNUMBER(SEARCH(TRIM(BX$2), ProgramsTable[[#This Row],[Geographic Coverage]])), "Yes", "No"))</f>
        <v>N/A</v>
      </c>
      <c r="BY46" s="18" t="str">
        <f>IF(AND(BW$2=0, BX$2=0), "*Required - Please Make a Selection*", IF(OR(ISNUMBER(SEARCH(TRIM(BW$2), ProgramsTable[[#This Row],[Geographic Coverage]])), ISNUMBER(SEARCH(TRIM(BX$2), ProgramsTable[[#This Row],[Geographic Coverage]]))), "Yes", "No"))</f>
        <v>*Required - Please Make a Selection*</v>
      </c>
      <c r="BZ46" s="18" t="str">
        <f>IF(I$2=0, "N/A", IF(I$2="Yes", IF(ProgramsTable[[#This Row],[Program Includes Services for Caregivers]]="Yes", IF(ProgramsTable[[#This Row],[Program May Require Caregiver to be Unpaid]]="No", "Yes", "No"), "No"), "N/A"))</f>
        <v>N/A</v>
      </c>
      <c r="CA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6" s="18" t="str">
        <f>IF(CB$2=0, "N/A", IF(ISNUMBER(SEARCH(TRIM(UPPER(CB$2)), TRIM(UPPER(ProgramsTable[[#This Row],[Type of Service]])))), "Yes", "No"))</f>
        <v>N/A</v>
      </c>
      <c r="CC46" s="18" t="str">
        <f>IF(CC$2=0, "N/A", IF(ISNUMBER(SEARCH(TRIM(CC$2), ProgramsTable[[#This Row],[Geographic Coverage]])), "Yes", "No"))</f>
        <v>No</v>
      </c>
      <c r="CD46" s="18" t="str">
        <f>IF(CD$2=0, "N/A", IF(ISNUMBER(SEARCH(TRIM(CD$2), ProgramsTable[[#This Row],[Geographic Coverage]])), "Yes", "No"))</f>
        <v>N/A</v>
      </c>
      <c r="CE46" s="18" t="str">
        <f>IF(AND(CC$2=0, CD$2=0), "*Required - Please Make a Selection*", IF(OR(ISNUMBER(SEARCH(TRIM(CC$2), ProgramsTable[[#This Row],[Geographic Coverage]])), ISNUMBER(SEARCH(TRIM(CD$2), ProgramsTable[[#This Row],[Geographic Coverage]]))), "Yes", "No"))</f>
        <v>No</v>
      </c>
      <c r="CF46" s="18" t="str" cm="1">
        <f t="array" ref="CF46">IF(COUNTIF(BK$2:BN$2, "Yes")=0, "N/A", IF(SUMPRODUCT((BK$2:BN$2="Yes")*(ProgramsTable[[#This Row],[Veteran?]:[Disabled Veteran?]]="Yes"))&gt;0, "Yes", "No"))</f>
        <v>No</v>
      </c>
      <c r="CG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6"/>
      <c r="CI46"/>
      <c r="CJ46"/>
      <c r="CK46"/>
      <c r="CL46"/>
      <c r="CM46"/>
      <c r="CN46"/>
      <c r="CO46"/>
      <c r="CP46"/>
      <c r="CQ46"/>
      <c r="CR46"/>
      <c r="CS46"/>
      <c r="CU46"/>
      <c r="CV46"/>
    </row>
    <row r="47" spans="1:100" hidden="1" x14ac:dyDescent="0.25">
      <c r="A47" s="10">
        <v>198</v>
      </c>
      <c r="B47" t="s">
        <v>527</v>
      </c>
      <c r="C47" t="s">
        <v>604</v>
      </c>
      <c r="D47" t="s">
        <v>578</v>
      </c>
      <c r="E47" t="s">
        <v>546</v>
      </c>
      <c r="F47" t="s">
        <v>587</v>
      </c>
      <c r="G47" t="s">
        <v>588</v>
      </c>
      <c r="H47" t="s">
        <v>215</v>
      </c>
      <c r="I47" t="s">
        <v>207</v>
      </c>
      <c r="J47" t="s">
        <v>208</v>
      </c>
      <c r="K47" t="s">
        <v>208</v>
      </c>
      <c r="L47" s="11" t="s">
        <v>208</v>
      </c>
      <c r="M47" t="s">
        <v>208</v>
      </c>
      <c r="N47" t="s">
        <v>208</v>
      </c>
      <c r="P47" t="s">
        <v>208</v>
      </c>
      <c r="Q47" t="s">
        <v>208</v>
      </c>
      <c r="R47" t="s">
        <v>208</v>
      </c>
      <c r="S47" t="s">
        <v>208</v>
      </c>
      <c r="T47" t="s">
        <v>41</v>
      </c>
      <c r="U47" t="s">
        <v>207</v>
      </c>
      <c r="V47" t="s">
        <v>207</v>
      </c>
      <c r="W47" t="s">
        <v>207</v>
      </c>
      <c r="X47" t="s">
        <v>207</v>
      </c>
      <c r="Y47" t="s">
        <v>207</v>
      </c>
      <c r="Z47" t="s">
        <v>207</v>
      </c>
      <c r="AA47" t="s">
        <v>207</v>
      </c>
      <c r="AB47" t="s">
        <v>207</v>
      </c>
      <c r="AC47" t="s">
        <v>207</v>
      </c>
      <c r="AD47" t="s">
        <v>207</v>
      </c>
      <c r="AE47" t="s">
        <v>207</v>
      </c>
      <c r="AF47" t="s">
        <v>207</v>
      </c>
      <c r="AG47" t="s">
        <v>207</v>
      </c>
      <c r="AH47" t="s">
        <v>207</v>
      </c>
      <c r="AI47" t="s">
        <v>207</v>
      </c>
      <c r="AJ47" t="s">
        <v>207</v>
      </c>
      <c r="AK47" t="s">
        <v>207</v>
      </c>
      <c r="AL47" t="s">
        <v>207</v>
      </c>
      <c r="AM47" t="s">
        <v>207</v>
      </c>
      <c r="AN47" t="s">
        <v>207</v>
      </c>
      <c r="AO47" t="s">
        <v>207</v>
      </c>
      <c r="AP47" t="s">
        <v>207</v>
      </c>
      <c r="AQ47" t="s">
        <v>207</v>
      </c>
      <c r="AR47" t="s">
        <v>207</v>
      </c>
      <c r="AS47" t="s">
        <v>207</v>
      </c>
      <c r="AT47" t="s">
        <v>207</v>
      </c>
      <c r="AU47" t="s">
        <v>207</v>
      </c>
      <c r="AV47" t="s">
        <v>207</v>
      </c>
      <c r="AW47" t="s">
        <v>207</v>
      </c>
      <c r="AX47" t="s">
        <v>207</v>
      </c>
      <c r="AY47" t="s">
        <v>207</v>
      </c>
      <c r="AZ47" t="s">
        <v>207</v>
      </c>
      <c r="BA47" t="s">
        <v>207</v>
      </c>
      <c r="BB47" t="s">
        <v>207</v>
      </c>
      <c r="BC47" t="s">
        <v>207</v>
      </c>
      <c r="BD47" t="s">
        <v>207</v>
      </c>
      <c r="BE47" t="s">
        <v>207</v>
      </c>
      <c r="BF47" t="s">
        <v>207</v>
      </c>
      <c r="BG47" t="s">
        <v>207</v>
      </c>
      <c r="BH47" t="s">
        <v>207</v>
      </c>
      <c r="BI47" t="s">
        <v>207</v>
      </c>
      <c r="BJ47" t="s">
        <v>207</v>
      </c>
      <c r="BK47" t="s">
        <v>207</v>
      </c>
      <c r="BL47" t="s">
        <v>207</v>
      </c>
      <c r="BM47" t="s">
        <v>207</v>
      </c>
      <c r="BN47" t="s">
        <v>207</v>
      </c>
      <c r="BO47" s="18" t="str">
        <f>IF(OR(BO$2=0, BO$2=""), "N/A", IF(ISNUMBER(SEARCH(UPPER(BO$2), UPPER(ProgramsTable[[#This Row],[Type of Service]]))), "Yes", "No"))</f>
        <v>N/A</v>
      </c>
      <c r="BP47" s="18" t="str">
        <f>IF(BP$2=0, "N/A", IF(ISNUMBER(SEARCH(TRIM(BP$2), ProgramsTable[[#This Row],[Geographic Coverage]])), "Yes", "No"))</f>
        <v>N/A</v>
      </c>
      <c r="BQ47" s="18" t="str">
        <f>IF(BQ$2=0, "N/A", IF(ISNUMBER(SEARCH(TRIM(BQ$2), ProgramsTable[[#This Row],[Geographic Coverage]])), "Yes", "No"))</f>
        <v>N/A</v>
      </c>
      <c r="BR47" s="18" t="str">
        <f>IF(AND(BP$2=0, BQ$2=0), "*Required - Please Make a Selection*", IF(OR(ISNUMBER(SEARCH(TRIM(BP$2), ProgramsTable[[#This Row],[Geographic Coverage]])), ISNUMBER(SEARCH(TRIM(BQ$2), ProgramsTable[[#This Row],[Geographic Coverage]]))), "Yes", "No"))</f>
        <v>*Required - Please Make a Selection*</v>
      </c>
      <c r="BS47" s="18" t="str">
        <f>IF(OR(BS$2="",BS$2=0), "N/A", IF(AND(ProgramsTable[[#This Row],[Age Min]]= "None", ProgramsTable[[#This Row],[Age Max]]= "None"), "Yes", IF(AND(BS$2&gt;=ProgramsTable[[#This Row],[Age Min]], BS$2&lt;=ProgramsTable[[#This Row],[Age Max]]), "Yes", "No")))</f>
        <v>N/A</v>
      </c>
      <c r="BT47" s="18" t="str" cm="1">
        <f t="array" ref="BT47">IF(COUNTIF(AM$2:BJ$2,"Yes")=0,"N/A",IF(SUMPRODUCT(--(AM$2:BJ$2="Yes"),--(ProgramsTable[[#This Row],[Developmental Disability]:[Caregivers, Family Members, Advocates, or Practitioners of an Individual with Disabilities or Medical Conditions]]="Yes"))&gt;0,"Yes","No"))</f>
        <v>N/A</v>
      </c>
      <c r="BU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7" s="18" t="str">
        <f>IF(BV$2=0, "N/A", IF(ISNUMBER(SEARCH(UPPER(BV$2), UPPER(ProgramsTable[[#This Row],[Type of Service]]))), "Yes", "No"))</f>
        <v>N/A</v>
      </c>
      <c r="BW47" s="18" t="str">
        <f>IF(BW$2=0, "N/A", IF(ISNUMBER(SEARCH(TRIM(BW$2), ProgramsTable[[#This Row],[Geographic Coverage]])), "Yes", "No"))</f>
        <v>N/A</v>
      </c>
      <c r="BX47" s="18" t="str">
        <f>IF(BX$2=0, "N/A", IF(ISNUMBER(SEARCH(TRIM(BX$2), ProgramsTable[[#This Row],[Geographic Coverage]])), "Yes", "No"))</f>
        <v>N/A</v>
      </c>
      <c r="BY47" s="18" t="str">
        <f>IF(AND(BW$2=0, BX$2=0), "*Required - Please Make a Selection*", IF(OR(ISNUMBER(SEARCH(TRIM(BW$2), ProgramsTable[[#This Row],[Geographic Coverage]])), ISNUMBER(SEARCH(TRIM(BX$2), ProgramsTable[[#This Row],[Geographic Coverage]]))), "Yes", "No"))</f>
        <v>*Required - Please Make a Selection*</v>
      </c>
      <c r="BZ47" s="18" t="str">
        <f>IF(I$2=0, "N/A", IF(I$2="Yes", IF(ProgramsTable[[#This Row],[Program Includes Services for Caregivers]]="Yes", IF(ProgramsTable[[#This Row],[Program May Require Caregiver to be Unpaid]]="No", "Yes", "No"), "No"), "N/A"))</f>
        <v>N/A</v>
      </c>
      <c r="CA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7" s="18" t="str">
        <f>IF(CB$2=0, "N/A", IF(ISNUMBER(SEARCH(TRIM(UPPER(CB$2)), TRIM(UPPER(ProgramsTable[[#This Row],[Type of Service]])))), "Yes", "No"))</f>
        <v>N/A</v>
      </c>
      <c r="CC47" s="18" t="str">
        <f>IF(CC$2=0, "N/A", IF(ISNUMBER(SEARCH(TRIM(CC$2), ProgramsTable[[#This Row],[Geographic Coverage]])), "Yes", "No"))</f>
        <v>No</v>
      </c>
      <c r="CD47" s="18" t="str">
        <f>IF(CD$2=0, "N/A", IF(ISNUMBER(SEARCH(TRIM(CD$2), ProgramsTable[[#This Row],[Geographic Coverage]])), "Yes", "No"))</f>
        <v>N/A</v>
      </c>
      <c r="CE47" s="18" t="str">
        <f>IF(AND(CC$2=0, CD$2=0), "*Required - Please Make a Selection*", IF(OR(ISNUMBER(SEARCH(TRIM(CC$2), ProgramsTable[[#This Row],[Geographic Coverage]])), ISNUMBER(SEARCH(TRIM(CD$2), ProgramsTable[[#This Row],[Geographic Coverage]]))), "Yes", "No"))</f>
        <v>No</v>
      </c>
      <c r="CF47" s="18" t="str" cm="1">
        <f t="array" ref="CF47">IF(COUNTIF(BK$2:BN$2, "Yes")=0, "N/A", IF(SUMPRODUCT((BK$2:BN$2="Yes")*(ProgramsTable[[#This Row],[Veteran?]:[Disabled Veteran?]]="Yes"))&gt;0, "Yes", "No"))</f>
        <v>No</v>
      </c>
      <c r="CG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7"/>
      <c r="CI47"/>
      <c r="CJ47"/>
      <c r="CK47"/>
      <c r="CL47"/>
      <c r="CM47"/>
      <c r="CN47"/>
      <c r="CO47"/>
      <c r="CP47"/>
      <c r="CQ47"/>
      <c r="CR47"/>
      <c r="CS47"/>
      <c r="CU47"/>
      <c r="CV47"/>
    </row>
    <row r="48" spans="1:100" hidden="1" x14ac:dyDescent="0.25">
      <c r="A48" s="10">
        <v>199</v>
      </c>
      <c r="B48" t="s">
        <v>527</v>
      </c>
      <c r="C48" t="s">
        <v>604</v>
      </c>
      <c r="D48" t="s">
        <v>578</v>
      </c>
      <c r="E48" t="s">
        <v>546</v>
      </c>
      <c r="F48" t="s">
        <v>589</v>
      </c>
      <c r="G48" t="s">
        <v>588</v>
      </c>
      <c r="H48" t="s">
        <v>215</v>
      </c>
      <c r="I48" t="s">
        <v>207</v>
      </c>
      <c r="J48" t="s">
        <v>208</v>
      </c>
      <c r="K48" t="s">
        <v>208</v>
      </c>
      <c r="L48" s="11" t="s">
        <v>208</v>
      </c>
      <c r="M48" t="s">
        <v>208</v>
      </c>
      <c r="N48" t="s">
        <v>208</v>
      </c>
      <c r="P48" t="s">
        <v>208</v>
      </c>
      <c r="Q48" t="s">
        <v>208</v>
      </c>
      <c r="R48" t="s">
        <v>208</v>
      </c>
      <c r="S48" t="s">
        <v>208</v>
      </c>
      <c r="T48" t="s">
        <v>41</v>
      </c>
      <c r="U48" t="s">
        <v>207</v>
      </c>
      <c r="V48" t="s">
        <v>207</v>
      </c>
      <c r="W48" t="s">
        <v>207</v>
      </c>
      <c r="X48" t="s">
        <v>207</v>
      </c>
      <c r="Y48" t="s">
        <v>207</v>
      </c>
      <c r="Z48" t="s">
        <v>207</v>
      </c>
      <c r="AA48" t="s">
        <v>207</v>
      </c>
      <c r="AB48" t="s">
        <v>207</v>
      </c>
      <c r="AC48" t="s">
        <v>207</v>
      </c>
      <c r="AD48" t="s">
        <v>207</v>
      </c>
      <c r="AE48" t="s">
        <v>207</v>
      </c>
      <c r="AF48" t="s">
        <v>207</v>
      </c>
      <c r="AG48" t="s">
        <v>207</v>
      </c>
      <c r="AH48" t="s">
        <v>207</v>
      </c>
      <c r="AI48" t="s">
        <v>207</v>
      </c>
      <c r="AJ48" t="s">
        <v>207</v>
      </c>
      <c r="AK48" t="s">
        <v>207</v>
      </c>
      <c r="AL48" t="s">
        <v>207</v>
      </c>
      <c r="AM48" t="s">
        <v>207</v>
      </c>
      <c r="AN48" t="s">
        <v>207</v>
      </c>
      <c r="AO48" t="s">
        <v>207</v>
      </c>
      <c r="AP48" t="s">
        <v>207</v>
      </c>
      <c r="AQ48" t="s">
        <v>207</v>
      </c>
      <c r="AR48" t="s">
        <v>207</v>
      </c>
      <c r="AS48" t="s">
        <v>207</v>
      </c>
      <c r="AT48" t="s">
        <v>207</v>
      </c>
      <c r="AU48" t="s">
        <v>207</v>
      </c>
      <c r="AV48" t="s">
        <v>207</v>
      </c>
      <c r="AW48" t="s">
        <v>207</v>
      </c>
      <c r="AX48" t="s">
        <v>207</v>
      </c>
      <c r="AY48" t="s">
        <v>207</v>
      </c>
      <c r="AZ48" t="s">
        <v>207</v>
      </c>
      <c r="BA48" t="s">
        <v>207</v>
      </c>
      <c r="BB48" t="s">
        <v>207</v>
      </c>
      <c r="BC48" t="s">
        <v>207</v>
      </c>
      <c r="BD48" t="s">
        <v>207</v>
      </c>
      <c r="BE48" t="s">
        <v>207</v>
      </c>
      <c r="BF48" t="s">
        <v>207</v>
      </c>
      <c r="BG48" t="s">
        <v>207</v>
      </c>
      <c r="BH48" t="s">
        <v>207</v>
      </c>
      <c r="BI48" t="s">
        <v>207</v>
      </c>
      <c r="BJ48" t="s">
        <v>207</v>
      </c>
      <c r="BK48" t="s">
        <v>207</v>
      </c>
      <c r="BL48" t="s">
        <v>207</v>
      </c>
      <c r="BM48" t="s">
        <v>207</v>
      </c>
      <c r="BN48" t="s">
        <v>207</v>
      </c>
      <c r="BO48" s="18" t="str">
        <f>IF(OR(BO$2=0, BO$2=""), "N/A", IF(ISNUMBER(SEARCH(UPPER(BO$2), UPPER(ProgramsTable[[#This Row],[Type of Service]]))), "Yes", "No"))</f>
        <v>N/A</v>
      </c>
      <c r="BP48" s="18" t="str">
        <f>IF(BP$2=0, "N/A", IF(ISNUMBER(SEARCH(TRIM(BP$2), ProgramsTable[[#This Row],[Geographic Coverage]])), "Yes", "No"))</f>
        <v>N/A</v>
      </c>
      <c r="BQ48" s="18" t="str">
        <f>IF(BQ$2=0, "N/A", IF(ISNUMBER(SEARCH(TRIM(BQ$2), ProgramsTable[[#This Row],[Geographic Coverage]])), "Yes", "No"))</f>
        <v>N/A</v>
      </c>
      <c r="BR48" s="18" t="str">
        <f>IF(AND(BP$2=0, BQ$2=0), "*Required - Please Make a Selection*", IF(OR(ISNUMBER(SEARCH(TRIM(BP$2), ProgramsTable[[#This Row],[Geographic Coverage]])), ISNUMBER(SEARCH(TRIM(BQ$2), ProgramsTable[[#This Row],[Geographic Coverage]]))), "Yes", "No"))</f>
        <v>*Required - Please Make a Selection*</v>
      </c>
      <c r="BS48" s="18" t="str">
        <f>IF(OR(BS$2="",BS$2=0), "N/A", IF(AND(ProgramsTable[[#This Row],[Age Min]]= "None", ProgramsTable[[#This Row],[Age Max]]= "None"), "Yes", IF(AND(BS$2&gt;=ProgramsTable[[#This Row],[Age Min]], BS$2&lt;=ProgramsTable[[#This Row],[Age Max]]), "Yes", "No")))</f>
        <v>N/A</v>
      </c>
      <c r="BT48" s="18" t="str" cm="1">
        <f t="array" ref="BT48">IF(COUNTIF(AM$2:BJ$2,"Yes")=0,"N/A",IF(SUMPRODUCT(--(AM$2:BJ$2="Yes"),--(ProgramsTable[[#This Row],[Developmental Disability]:[Caregivers, Family Members, Advocates, or Practitioners of an Individual with Disabilities or Medical Conditions]]="Yes"))&gt;0,"Yes","No"))</f>
        <v>N/A</v>
      </c>
      <c r="BU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8" s="18" t="str">
        <f>IF(BV$2=0, "N/A", IF(ISNUMBER(SEARCH(UPPER(BV$2), UPPER(ProgramsTable[[#This Row],[Type of Service]]))), "Yes", "No"))</f>
        <v>N/A</v>
      </c>
      <c r="BW48" s="18" t="str">
        <f>IF(BW$2=0, "N/A", IF(ISNUMBER(SEARCH(TRIM(BW$2), ProgramsTable[[#This Row],[Geographic Coverage]])), "Yes", "No"))</f>
        <v>N/A</v>
      </c>
      <c r="BX48" s="18" t="str">
        <f>IF(BX$2=0, "N/A", IF(ISNUMBER(SEARCH(TRIM(BX$2), ProgramsTable[[#This Row],[Geographic Coverage]])), "Yes", "No"))</f>
        <v>N/A</v>
      </c>
      <c r="BY48" s="18" t="str">
        <f>IF(AND(BW$2=0, BX$2=0), "*Required - Please Make a Selection*", IF(OR(ISNUMBER(SEARCH(TRIM(BW$2), ProgramsTable[[#This Row],[Geographic Coverage]])), ISNUMBER(SEARCH(TRIM(BX$2), ProgramsTable[[#This Row],[Geographic Coverage]]))), "Yes", "No"))</f>
        <v>*Required - Please Make a Selection*</v>
      </c>
      <c r="BZ48" s="18" t="str">
        <f>IF(I$2=0, "N/A", IF(I$2="Yes", IF(ProgramsTable[[#This Row],[Program Includes Services for Caregivers]]="Yes", IF(ProgramsTable[[#This Row],[Program May Require Caregiver to be Unpaid]]="No", "Yes", "No"), "No"), "N/A"))</f>
        <v>N/A</v>
      </c>
      <c r="CA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8" s="18" t="str">
        <f>IF(CB$2=0, "N/A", IF(ISNUMBER(SEARCH(TRIM(UPPER(CB$2)), TRIM(UPPER(ProgramsTable[[#This Row],[Type of Service]])))), "Yes", "No"))</f>
        <v>N/A</v>
      </c>
      <c r="CC48" s="18" t="str">
        <f>IF(CC$2=0, "N/A", IF(ISNUMBER(SEARCH(TRIM(CC$2), ProgramsTable[[#This Row],[Geographic Coverage]])), "Yes", "No"))</f>
        <v>No</v>
      </c>
      <c r="CD48" s="18" t="str">
        <f>IF(CD$2=0, "N/A", IF(ISNUMBER(SEARCH(TRIM(CD$2), ProgramsTable[[#This Row],[Geographic Coverage]])), "Yes", "No"))</f>
        <v>N/A</v>
      </c>
      <c r="CE48" s="18" t="str">
        <f>IF(AND(CC$2=0, CD$2=0), "*Required - Please Make a Selection*", IF(OR(ISNUMBER(SEARCH(TRIM(CC$2), ProgramsTable[[#This Row],[Geographic Coverage]])), ISNUMBER(SEARCH(TRIM(CD$2), ProgramsTable[[#This Row],[Geographic Coverage]]))), "Yes", "No"))</f>
        <v>No</v>
      </c>
      <c r="CF48" s="18" t="str" cm="1">
        <f t="array" ref="CF48">IF(COUNTIF(BK$2:BN$2, "Yes")=0, "N/A", IF(SUMPRODUCT((BK$2:BN$2="Yes")*(ProgramsTable[[#This Row],[Veteran?]:[Disabled Veteran?]]="Yes"))&gt;0, "Yes", "No"))</f>
        <v>No</v>
      </c>
      <c r="CG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8"/>
      <c r="CI48"/>
      <c r="CJ48"/>
      <c r="CK48"/>
      <c r="CL48"/>
      <c r="CM48"/>
      <c r="CN48"/>
      <c r="CO48"/>
      <c r="CP48"/>
      <c r="CQ48"/>
      <c r="CR48"/>
      <c r="CS48"/>
      <c r="CU48"/>
      <c r="CV48"/>
    </row>
    <row r="49" spans="1:100" hidden="1" x14ac:dyDescent="0.25">
      <c r="A49" s="10">
        <v>200</v>
      </c>
      <c r="B49" t="s">
        <v>527</v>
      </c>
      <c r="C49" t="s">
        <v>604</v>
      </c>
      <c r="D49" t="s">
        <v>578</v>
      </c>
      <c r="E49" t="s">
        <v>546</v>
      </c>
      <c r="F49" t="s">
        <v>590</v>
      </c>
      <c r="G49" t="s">
        <v>90</v>
      </c>
      <c r="H49" t="s">
        <v>215</v>
      </c>
      <c r="I49" t="s">
        <v>215</v>
      </c>
      <c r="J49" t="s">
        <v>208</v>
      </c>
      <c r="K49" t="s">
        <v>586</v>
      </c>
      <c r="L49" t="s">
        <v>208</v>
      </c>
      <c r="M49" t="s">
        <v>208</v>
      </c>
      <c r="N49" t="s">
        <v>208</v>
      </c>
      <c r="P49" t="s">
        <v>591</v>
      </c>
      <c r="Q49" t="s">
        <v>208</v>
      </c>
      <c r="R49" t="s">
        <v>591</v>
      </c>
      <c r="S49" t="s">
        <v>208</v>
      </c>
      <c r="T49" t="s">
        <v>41</v>
      </c>
      <c r="U49" t="s">
        <v>207</v>
      </c>
      <c r="V49" t="s">
        <v>207</v>
      </c>
      <c r="W49" t="s">
        <v>207</v>
      </c>
      <c r="X49" t="s">
        <v>207</v>
      </c>
      <c r="Y49" t="s">
        <v>207</v>
      </c>
      <c r="Z49" t="s">
        <v>207</v>
      </c>
      <c r="AA49" t="s">
        <v>207</v>
      </c>
      <c r="AB49" t="s">
        <v>207</v>
      </c>
      <c r="AC49" t="s">
        <v>207</v>
      </c>
      <c r="AD49" t="s">
        <v>207</v>
      </c>
      <c r="AE49" t="s">
        <v>207</v>
      </c>
      <c r="AF49" t="s">
        <v>207</v>
      </c>
      <c r="AG49" t="s">
        <v>207</v>
      </c>
      <c r="AH49" t="s">
        <v>207</v>
      </c>
      <c r="AI49" t="s">
        <v>207</v>
      </c>
      <c r="AJ49" t="s">
        <v>207</v>
      </c>
      <c r="AK49" t="s">
        <v>207</v>
      </c>
      <c r="AL49" t="s">
        <v>207</v>
      </c>
      <c r="AM49" t="s">
        <v>207</v>
      </c>
      <c r="AN49" t="s">
        <v>207</v>
      </c>
      <c r="AO49" t="s">
        <v>207</v>
      </c>
      <c r="AP49" t="s">
        <v>207</v>
      </c>
      <c r="AQ49" t="s">
        <v>207</v>
      </c>
      <c r="AR49" t="s">
        <v>207</v>
      </c>
      <c r="AS49" t="s">
        <v>207</v>
      </c>
      <c r="AT49" t="s">
        <v>207</v>
      </c>
      <c r="AU49" t="s">
        <v>207</v>
      </c>
      <c r="AV49" t="s">
        <v>207</v>
      </c>
      <c r="AW49" t="s">
        <v>207</v>
      </c>
      <c r="AX49" t="s">
        <v>207</v>
      </c>
      <c r="AY49" t="s">
        <v>207</v>
      </c>
      <c r="AZ49" t="s">
        <v>207</v>
      </c>
      <c r="BA49" t="s">
        <v>207</v>
      </c>
      <c r="BB49" t="s">
        <v>207</v>
      </c>
      <c r="BC49" t="s">
        <v>207</v>
      </c>
      <c r="BD49" t="s">
        <v>207</v>
      </c>
      <c r="BE49" t="s">
        <v>207</v>
      </c>
      <c r="BF49" t="s">
        <v>207</v>
      </c>
      <c r="BG49" t="s">
        <v>207</v>
      </c>
      <c r="BH49" t="s">
        <v>207</v>
      </c>
      <c r="BI49" t="s">
        <v>207</v>
      </c>
      <c r="BJ49" t="s">
        <v>215</v>
      </c>
      <c r="BK49" t="s">
        <v>207</v>
      </c>
      <c r="BL49" t="s">
        <v>207</v>
      </c>
      <c r="BM49" t="s">
        <v>207</v>
      </c>
      <c r="BN49" t="s">
        <v>207</v>
      </c>
      <c r="BO49" s="18" t="str">
        <f>IF(OR(BO$2=0, BO$2=""), "N/A", IF(ISNUMBER(SEARCH(UPPER(BO$2), UPPER(ProgramsTable[[#This Row],[Type of Service]]))), "Yes", "No"))</f>
        <v>N/A</v>
      </c>
      <c r="BP49" s="18" t="str">
        <f>IF(BP$2=0, "N/A", IF(ISNUMBER(SEARCH(TRIM(BP$2), ProgramsTable[[#This Row],[Geographic Coverage]])), "Yes", "No"))</f>
        <v>N/A</v>
      </c>
      <c r="BQ49" s="18" t="str">
        <f>IF(BQ$2=0, "N/A", IF(ISNUMBER(SEARCH(TRIM(BQ$2), ProgramsTable[[#This Row],[Geographic Coverage]])), "Yes", "No"))</f>
        <v>N/A</v>
      </c>
      <c r="BR49" s="18" t="str">
        <f>IF(AND(BP$2=0, BQ$2=0), "*Required - Please Make a Selection*", IF(OR(ISNUMBER(SEARCH(TRIM(BP$2), ProgramsTable[[#This Row],[Geographic Coverage]])), ISNUMBER(SEARCH(TRIM(BQ$2), ProgramsTable[[#This Row],[Geographic Coverage]]))), "Yes", "No"))</f>
        <v>*Required - Please Make a Selection*</v>
      </c>
      <c r="BS49" s="18" t="str">
        <f>IF(OR(BS$2="",BS$2=0), "N/A", IF(AND(ProgramsTable[[#This Row],[Age Min]]= "None", ProgramsTable[[#This Row],[Age Max]]= "None"), "Yes", IF(AND(BS$2&gt;=ProgramsTable[[#This Row],[Age Min]], BS$2&lt;=ProgramsTable[[#This Row],[Age Max]]), "Yes", "No")))</f>
        <v>N/A</v>
      </c>
      <c r="BT49" s="18" t="str" cm="1">
        <f t="array" ref="BT49">IF(COUNTIF(AM$2:BJ$2,"Yes")=0,"N/A",IF(SUMPRODUCT(--(AM$2:BJ$2="Yes"),--(ProgramsTable[[#This Row],[Developmental Disability]:[Caregivers, Family Members, Advocates, or Practitioners of an Individual with Disabilities or Medical Conditions]]="Yes"))&gt;0,"Yes","No"))</f>
        <v>N/A</v>
      </c>
      <c r="BU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9" s="18" t="str">
        <f>IF(BV$2=0, "N/A", IF(ISNUMBER(SEARCH(UPPER(BV$2), UPPER(ProgramsTable[[#This Row],[Type of Service]]))), "Yes", "No"))</f>
        <v>N/A</v>
      </c>
      <c r="BW49" s="18" t="str">
        <f>IF(BW$2=0, "N/A", IF(ISNUMBER(SEARCH(TRIM(BW$2), ProgramsTable[[#This Row],[Geographic Coverage]])), "Yes", "No"))</f>
        <v>N/A</v>
      </c>
      <c r="BX49" s="18" t="str">
        <f>IF(BX$2=0, "N/A", IF(ISNUMBER(SEARCH(TRIM(BX$2), ProgramsTable[[#This Row],[Geographic Coverage]])), "Yes", "No"))</f>
        <v>N/A</v>
      </c>
      <c r="BY49" s="18" t="str">
        <f>IF(AND(BW$2=0, BX$2=0), "*Required - Please Make a Selection*", IF(OR(ISNUMBER(SEARCH(TRIM(BW$2), ProgramsTable[[#This Row],[Geographic Coverage]])), ISNUMBER(SEARCH(TRIM(BX$2), ProgramsTable[[#This Row],[Geographic Coverage]]))), "Yes", "No"))</f>
        <v>*Required - Please Make a Selection*</v>
      </c>
      <c r="BZ49" s="18" t="str">
        <f>IF(I$2=0, "N/A", IF(I$2="Yes", IF(ProgramsTable[[#This Row],[Program Includes Services for Caregivers]]="Yes", IF(ProgramsTable[[#This Row],[Program May Require Caregiver to be Unpaid]]="No", "Yes", "No"), "No"), "N/A"))</f>
        <v>N/A</v>
      </c>
      <c r="CA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9" s="18" t="str">
        <f>IF(CB$2=0, "N/A", IF(ISNUMBER(SEARCH(TRIM(UPPER(CB$2)), TRIM(UPPER(ProgramsTable[[#This Row],[Type of Service]])))), "Yes", "No"))</f>
        <v>N/A</v>
      </c>
      <c r="CC49" s="18" t="str">
        <f>IF(CC$2=0, "N/A", IF(ISNUMBER(SEARCH(TRIM(CC$2), ProgramsTable[[#This Row],[Geographic Coverage]])), "Yes", "No"))</f>
        <v>No</v>
      </c>
      <c r="CD49" s="18" t="str">
        <f>IF(CD$2=0, "N/A", IF(ISNUMBER(SEARCH(TRIM(CD$2), ProgramsTable[[#This Row],[Geographic Coverage]])), "Yes", "No"))</f>
        <v>N/A</v>
      </c>
      <c r="CE49" s="18" t="str">
        <f>IF(AND(CC$2=0, CD$2=0), "*Required - Please Make a Selection*", IF(OR(ISNUMBER(SEARCH(TRIM(CC$2), ProgramsTable[[#This Row],[Geographic Coverage]])), ISNUMBER(SEARCH(TRIM(CD$2), ProgramsTable[[#This Row],[Geographic Coverage]]))), "Yes", "No"))</f>
        <v>No</v>
      </c>
      <c r="CF49" s="18" t="str" cm="1">
        <f t="array" ref="CF49">IF(COUNTIF(BK$2:BN$2, "Yes")=0, "N/A", IF(SUMPRODUCT((BK$2:BN$2="Yes")*(ProgramsTable[[#This Row],[Veteran?]:[Disabled Veteran?]]="Yes"))&gt;0, "Yes", "No"))</f>
        <v>No</v>
      </c>
      <c r="CG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9"/>
      <c r="CI49"/>
      <c r="CJ49"/>
      <c r="CK49"/>
      <c r="CL49"/>
      <c r="CM49"/>
      <c r="CN49"/>
      <c r="CO49"/>
      <c r="CP49"/>
      <c r="CQ49"/>
      <c r="CR49"/>
      <c r="CS49"/>
      <c r="CU49"/>
      <c r="CV49"/>
    </row>
    <row r="50" spans="1:100" hidden="1" x14ac:dyDescent="0.25">
      <c r="A50" s="10">
        <v>201</v>
      </c>
      <c r="B50" t="s">
        <v>527</v>
      </c>
      <c r="C50" t="s">
        <v>604</v>
      </c>
      <c r="D50" t="s">
        <v>592</v>
      </c>
      <c r="E50" t="s">
        <v>546</v>
      </c>
      <c r="F50" t="s">
        <v>593</v>
      </c>
      <c r="G50" t="s">
        <v>588</v>
      </c>
      <c r="H50" t="s">
        <v>215</v>
      </c>
      <c r="I50" t="s">
        <v>215</v>
      </c>
      <c r="J50" t="s">
        <v>208</v>
      </c>
      <c r="K50" t="s">
        <v>208</v>
      </c>
      <c r="L50" s="11" t="s">
        <v>594</v>
      </c>
      <c r="M50" t="s">
        <v>208</v>
      </c>
      <c r="N50" t="s">
        <v>208</v>
      </c>
      <c r="O50" t="s">
        <v>595</v>
      </c>
      <c r="P50" t="s">
        <v>596</v>
      </c>
      <c r="Q50" t="s">
        <v>597</v>
      </c>
      <c r="R50" t="s">
        <v>596</v>
      </c>
      <c r="S50" t="s">
        <v>208</v>
      </c>
      <c r="T50" t="s">
        <v>41</v>
      </c>
      <c r="U50" t="s">
        <v>207</v>
      </c>
      <c r="V50" t="s">
        <v>207</v>
      </c>
      <c r="W50" t="s">
        <v>207</v>
      </c>
      <c r="X50" t="s">
        <v>207</v>
      </c>
      <c r="Y50" t="s">
        <v>207</v>
      </c>
      <c r="Z50" t="s">
        <v>207</v>
      </c>
      <c r="AA50" t="s">
        <v>207</v>
      </c>
      <c r="AB50" t="s">
        <v>207</v>
      </c>
      <c r="AC50" t="s">
        <v>207</v>
      </c>
      <c r="AD50" t="s">
        <v>207</v>
      </c>
      <c r="AE50" t="s">
        <v>207</v>
      </c>
      <c r="AF50" t="s">
        <v>207</v>
      </c>
      <c r="AG50" t="s">
        <v>207</v>
      </c>
      <c r="AH50" t="s">
        <v>207</v>
      </c>
      <c r="AI50" t="s">
        <v>207</v>
      </c>
      <c r="AJ50" t="s">
        <v>207</v>
      </c>
      <c r="AK50" t="s">
        <v>207</v>
      </c>
      <c r="AL50" t="s">
        <v>207</v>
      </c>
      <c r="AM50" t="s">
        <v>207</v>
      </c>
      <c r="AN50" t="s">
        <v>207</v>
      </c>
      <c r="AO50" t="s">
        <v>207</v>
      </c>
      <c r="AP50" t="s">
        <v>207</v>
      </c>
      <c r="AQ50" t="s">
        <v>207</v>
      </c>
      <c r="AR50" t="s">
        <v>207</v>
      </c>
      <c r="AS50" t="s">
        <v>207</v>
      </c>
      <c r="AT50" t="s">
        <v>207</v>
      </c>
      <c r="AU50" t="s">
        <v>207</v>
      </c>
      <c r="AV50" t="s">
        <v>207</v>
      </c>
      <c r="AW50" t="s">
        <v>207</v>
      </c>
      <c r="AX50" t="s">
        <v>207</v>
      </c>
      <c r="AY50" t="s">
        <v>207</v>
      </c>
      <c r="AZ50" t="s">
        <v>207</v>
      </c>
      <c r="BA50" t="s">
        <v>207</v>
      </c>
      <c r="BB50" t="s">
        <v>207</v>
      </c>
      <c r="BC50" t="s">
        <v>207</v>
      </c>
      <c r="BD50" t="s">
        <v>207</v>
      </c>
      <c r="BE50" t="s">
        <v>207</v>
      </c>
      <c r="BF50" t="s">
        <v>207</v>
      </c>
      <c r="BG50" t="s">
        <v>207</v>
      </c>
      <c r="BH50" t="s">
        <v>207</v>
      </c>
      <c r="BI50" t="s">
        <v>207</v>
      </c>
      <c r="BJ50" t="s">
        <v>215</v>
      </c>
      <c r="BK50" t="s">
        <v>207</v>
      </c>
      <c r="BL50" t="s">
        <v>207</v>
      </c>
      <c r="BM50" t="s">
        <v>207</v>
      </c>
      <c r="BN50" t="s">
        <v>207</v>
      </c>
      <c r="BO50" s="18" t="str">
        <f>IF(OR(BO$2=0, BO$2=""), "N/A", IF(ISNUMBER(SEARCH(UPPER(BO$2), UPPER(ProgramsTable[[#This Row],[Type of Service]]))), "Yes", "No"))</f>
        <v>N/A</v>
      </c>
      <c r="BP50" s="18" t="str">
        <f>IF(BP$2=0, "N/A", IF(ISNUMBER(SEARCH(TRIM(BP$2), ProgramsTable[[#This Row],[Geographic Coverage]])), "Yes", "No"))</f>
        <v>N/A</v>
      </c>
      <c r="BQ50" s="18" t="str">
        <f>IF(BQ$2=0, "N/A", IF(ISNUMBER(SEARCH(TRIM(BQ$2), ProgramsTable[[#This Row],[Geographic Coverage]])), "Yes", "No"))</f>
        <v>N/A</v>
      </c>
      <c r="BR50" s="18" t="str">
        <f>IF(AND(BP$2=0, BQ$2=0), "*Required - Please Make a Selection*", IF(OR(ISNUMBER(SEARCH(TRIM(BP$2), ProgramsTable[[#This Row],[Geographic Coverage]])), ISNUMBER(SEARCH(TRIM(BQ$2), ProgramsTable[[#This Row],[Geographic Coverage]]))), "Yes", "No"))</f>
        <v>*Required - Please Make a Selection*</v>
      </c>
      <c r="BS50" s="18" t="str">
        <f>IF(OR(BS$2="",BS$2=0), "N/A", IF(AND(ProgramsTable[[#This Row],[Age Min]]= "None", ProgramsTable[[#This Row],[Age Max]]= "None"), "Yes", IF(AND(BS$2&gt;=ProgramsTable[[#This Row],[Age Min]], BS$2&lt;=ProgramsTable[[#This Row],[Age Max]]), "Yes", "No")))</f>
        <v>N/A</v>
      </c>
      <c r="BT50" s="18" t="str" cm="1">
        <f t="array" ref="BT50">IF(COUNTIF(AM$2:BJ$2,"Yes")=0,"N/A",IF(SUMPRODUCT(--(AM$2:BJ$2="Yes"),--(ProgramsTable[[#This Row],[Developmental Disability]:[Caregivers, Family Members, Advocates, or Practitioners of an Individual with Disabilities or Medical Conditions]]="Yes"))&gt;0,"Yes","No"))</f>
        <v>N/A</v>
      </c>
      <c r="BU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0" s="18" t="str">
        <f>IF(BV$2=0, "N/A", IF(ISNUMBER(SEARCH(UPPER(BV$2), UPPER(ProgramsTable[[#This Row],[Type of Service]]))), "Yes", "No"))</f>
        <v>N/A</v>
      </c>
      <c r="BW50" s="18" t="str">
        <f>IF(BW$2=0, "N/A", IF(ISNUMBER(SEARCH(TRIM(BW$2), ProgramsTable[[#This Row],[Geographic Coverage]])), "Yes", "No"))</f>
        <v>N/A</v>
      </c>
      <c r="BX50" s="18" t="str">
        <f>IF(BX$2=0, "N/A", IF(ISNUMBER(SEARCH(TRIM(BX$2), ProgramsTable[[#This Row],[Geographic Coverage]])), "Yes", "No"))</f>
        <v>N/A</v>
      </c>
      <c r="BY50" s="18" t="str">
        <f>IF(AND(BW$2=0, BX$2=0), "*Required - Please Make a Selection*", IF(OR(ISNUMBER(SEARCH(TRIM(BW$2), ProgramsTable[[#This Row],[Geographic Coverage]])), ISNUMBER(SEARCH(TRIM(BX$2), ProgramsTable[[#This Row],[Geographic Coverage]]))), "Yes", "No"))</f>
        <v>*Required - Please Make a Selection*</v>
      </c>
      <c r="BZ50" s="18" t="str">
        <f>IF(I$2=0, "N/A", IF(I$2="Yes", IF(ProgramsTable[[#This Row],[Program Includes Services for Caregivers]]="Yes", IF(ProgramsTable[[#This Row],[Program May Require Caregiver to be Unpaid]]="No", "Yes", "No"), "No"), "N/A"))</f>
        <v>N/A</v>
      </c>
      <c r="CA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0" s="18" t="str">
        <f>IF(CB$2=0, "N/A", IF(ISNUMBER(SEARCH(TRIM(UPPER(CB$2)), TRIM(UPPER(ProgramsTable[[#This Row],[Type of Service]])))), "Yes", "No"))</f>
        <v>N/A</v>
      </c>
      <c r="CC50" s="18" t="str">
        <f>IF(CC$2=0, "N/A", IF(ISNUMBER(SEARCH(TRIM(CC$2), ProgramsTable[[#This Row],[Geographic Coverage]])), "Yes", "No"))</f>
        <v>No</v>
      </c>
      <c r="CD50" s="18" t="str">
        <f>IF(CD$2=0, "N/A", IF(ISNUMBER(SEARCH(TRIM(CD$2), ProgramsTable[[#This Row],[Geographic Coverage]])), "Yes", "No"))</f>
        <v>N/A</v>
      </c>
      <c r="CE50" s="18" t="str">
        <f>IF(AND(CC$2=0, CD$2=0), "*Required - Please Make a Selection*", IF(OR(ISNUMBER(SEARCH(TRIM(CC$2), ProgramsTable[[#This Row],[Geographic Coverage]])), ISNUMBER(SEARCH(TRIM(CD$2), ProgramsTable[[#This Row],[Geographic Coverage]]))), "Yes", "No"))</f>
        <v>No</v>
      </c>
      <c r="CF50" s="18" t="str" cm="1">
        <f t="array" ref="CF50">IF(COUNTIF(BK$2:BN$2, "Yes")=0, "N/A", IF(SUMPRODUCT((BK$2:BN$2="Yes")*(ProgramsTable[[#This Row],[Veteran?]:[Disabled Veteran?]]="Yes"))&gt;0, "Yes", "No"))</f>
        <v>No</v>
      </c>
      <c r="CG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0"/>
      <c r="CI50"/>
      <c r="CJ50"/>
      <c r="CK50"/>
      <c r="CL50"/>
      <c r="CM50"/>
      <c r="CN50"/>
      <c r="CO50"/>
      <c r="CP50"/>
      <c r="CQ50"/>
      <c r="CR50"/>
      <c r="CS50"/>
      <c r="CU50"/>
      <c r="CV50"/>
    </row>
    <row r="51" spans="1:100" hidden="1" x14ac:dyDescent="0.25">
      <c r="A51" s="10">
        <v>202</v>
      </c>
      <c r="B51" t="s">
        <v>527</v>
      </c>
      <c r="C51" t="s">
        <v>604</v>
      </c>
      <c r="D51" t="s">
        <v>592</v>
      </c>
      <c r="E51" t="s">
        <v>546</v>
      </c>
      <c r="F51" t="s">
        <v>598</v>
      </c>
      <c r="G51" t="s">
        <v>588</v>
      </c>
      <c r="H51" t="s">
        <v>215</v>
      </c>
      <c r="I51" t="s">
        <v>215</v>
      </c>
      <c r="J51" t="s">
        <v>208</v>
      </c>
      <c r="K51" t="s">
        <v>208</v>
      </c>
      <c r="L51" s="11" t="s">
        <v>599</v>
      </c>
      <c r="M51">
        <v>55</v>
      </c>
      <c r="N51">
        <v>120</v>
      </c>
      <c r="O51" t="s">
        <v>599</v>
      </c>
      <c r="P51" t="s">
        <v>596</v>
      </c>
      <c r="Q51" t="s">
        <v>597</v>
      </c>
      <c r="R51" t="s">
        <v>596</v>
      </c>
      <c r="S51" t="s">
        <v>208</v>
      </c>
      <c r="T51" t="s">
        <v>41</v>
      </c>
      <c r="U51" t="s">
        <v>207</v>
      </c>
      <c r="V51" t="s">
        <v>207</v>
      </c>
      <c r="W51" t="s">
        <v>207</v>
      </c>
      <c r="X51" t="s">
        <v>207</v>
      </c>
      <c r="Y51" t="s">
        <v>207</v>
      </c>
      <c r="Z51" t="s">
        <v>207</v>
      </c>
      <c r="AA51" t="s">
        <v>207</v>
      </c>
      <c r="AB51" t="s">
        <v>207</v>
      </c>
      <c r="AC51" t="s">
        <v>207</v>
      </c>
      <c r="AD51" t="s">
        <v>207</v>
      </c>
      <c r="AE51" t="s">
        <v>207</v>
      </c>
      <c r="AF51" t="s">
        <v>207</v>
      </c>
      <c r="AG51" t="s">
        <v>207</v>
      </c>
      <c r="AH51" t="s">
        <v>207</v>
      </c>
      <c r="AI51" t="s">
        <v>207</v>
      </c>
      <c r="AJ51" t="s">
        <v>207</v>
      </c>
      <c r="AK51" t="s">
        <v>207</v>
      </c>
      <c r="AL51" t="s">
        <v>207</v>
      </c>
      <c r="AM51" t="s">
        <v>207</v>
      </c>
      <c r="AN51" t="s">
        <v>207</v>
      </c>
      <c r="AO51" t="s">
        <v>207</v>
      </c>
      <c r="AP51" t="s">
        <v>207</v>
      </c>
      <c r="AQ51" t="s">
        <v>207</v>
      </c>
      <c r="AR51" t="s">
        <v>207</v>
      </c>
      <c r="AS51" t="s">
        <v>207</v>
      </c>
      <c r="AT51" t="s">
        <v>207</v>
      </c>
      <c r="AU51" t="s">
        <v>207</v>
      </c>
      <c r="AV51" t="s">
        <v>207</v>
      </c>
      <c r="AW51" t="s">
        <v>207</v>
      </c>
      <c r="AX51" t="s">
        <v>207</v>
      </c>
      <c r="AY51" t="s">
        <v>207</v>
      </c>
      <c r="AZ51" t="s">
        <v>207</v>
      </c>
      <c r="BA51" t="s">
        <v>207</v>
      </c>
      <c r="BB51" t="s">
        <v>207</v>
      </c>
      <c r="BC51" t="s">
        <v>207</v>
      </c>
      <c r="BD51" t="s">
        <v>207</v>
      </c>
      <c r="BE51" t="s">
        <v>207</v>
      </c>
      <c r="BF51" t="s">
        <v>207</v>
      </c>
      <c r="BG51" t="s">
        <v>207</v>
      </c>
      <c r="BH51" t="s">
        <v>207</v>
      </c>
      <c r="BI51" t="s">
        <v>207</v>
      </c>
      <c r="BJ51" t="s">
        <v>215</v>
      </c>
      <c r="BK51" t="s">
        <v>207</v>
      </c>
      <c r="BL51" t="s">
        <v>207</v>
      </c>
      <c r="BM51" t="s">
        <v>207</v>
      </c>
      <c r="BN51" t="s">
        <v>207</v>
      </c>
      <c r="BO51" s="18" t="str">
        <f>IF(OR(BO$2=0, BO$2=""), "N/A", IF(ISNUMBER(SEARCH(UPPER(BO$2), UPPER(ProgramsTable[[#This Row],[Type of Service]]))), "Yes", "No"))</f>
        <v>N/A</v>
      </c>
      <c r="BP51" s="18" t="str">
        <f>IF(BP$2=0, "N/A", IF(ISNUMBER(SEARCH(TRIM(BP$2), ProgramsTable[[#This Row],[Geographic Coverage]])), "Yes", "No"))</f>
        <v>N/A</v>
      </c>
      <c r="BQ51" s="18" t="str">
        <f>IF(BQ$2=0, "N/A", IF(ISNUMBER(SEARCH(TRIM(BQ$2), ProgramsTable[[#This Row],[Geographic Coverage]])), "Yes", "No"))</f>
        <v>N/A</v>
      </c>
      <c r="BR51" s="18" t="str">
        <f>IF(AND(BP$2=0, BQ$2=0), "*Required - Please Make a Selection*", IF(OR(ISNUMBER(SEARCH(TRIM(BP$2), ProgramsTable[[#This Row],[Geographic Coverage]])), ISNUMBER(SEARCH(TRIM(BQ$2), ProgramsTable[[#This Row],[Geographic Coverage]]))), "Yes", "No"))</f>
        <v>*Required - Please Make a Selection*</v>
      </c>
      <c r="BS51" s="18" t="str">
        <f>IF(OR(BS$2="",BS$2=0), "N/A", IF(AND(ProgramsTable[[#This Row],[Age Min]]= "None", ProgramsTable[[#This Row],[Age Max]]= "None"), "Yes", IF(AND(BS$2&gt;=ProgramsTable[[#This Row],[Age Min]], BS$2&lt;=ProgramsTable[[#This Row],[Age Max]]), "Yes", "No")))</f>
        <v>N/A</v>
      </c>
      <c r="BT51" s="18" t="str" cm="1">
        <f t="array" ref="BT51">IF(COUNTIF(AM$2:BJ$2,"Yes")=0,"N/A",IF(SUMPRODUCT(--(AM$2:BJ$2="Yes"),--(ProgramsTable[[#This Row],[Developmental Disability]:[Caregivers, Family Members, Advocates, or Practitioners of an Individual with Disabilities or Medical Conditions]]="Yes"))&gt;0,"Yes","No"))</f>
        <v>N/A</v>
      </c>
      <c r="BU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1" s="18" t="str">
        <f>IF(BV$2=0, "N/A", IF(ISNUMBER(SEARCH(UPPER(BV$2), UPPER(ProgramsTable[[#This Row],[Type of Service]]))), "Yes", "No"))</f>
        <v>N/A</v>
      </c>
      <c r="BW51" s="18" t="str">
        <f>IF(BW$2=0, "N/A", IF(ISNUMBER(SEARCH(TRIM(BW$2), ProgramsTable[[#This Row],[Geographic Coverage]])), "Yes", "No"))</f>
        <v>N/A</v>
      </c>
      <c r="BX51" s="18" t="str">
        <f>IF(BX$2=0, "N/A", IF(ISNUMBER(SEARCH(TRIM(BX$2), ProgramsTable[[#This Row],[Geographic Coverage]])), "Yes", "No"))</f>
        <v>N/A</v>
      </c>
      <c r="BY51" s="18" t="str">
        <f>IF(AND(BW$2=0, BX$2=0), "*Required - Please Make a Selection*", IF(OR(ISNUMBER(SEARCH(TRIM(BW$2), ProgramsTable[[#This Row],[Geographic Coverage]])), ISNUMBER(SEARCH(TRIM(BX$2), ProgramsTable[[#This Row],[Geographic Coverage]]))), "Yes", "No"))</f>
        <v>*Required - Please Make a Selection*</v>
      </c>
      <c r="BZ51" s="18" t="str">
        <f>IF(I$2=0, "N/A", IF(I$2="Yes", IF(ProgramsTable[[#This Row],[Program Includes Services for Caregivers]]="Yes", IF(ProgramsTable[[#This Row],[Program May Require Caregiver to be Unpaid]]="No", "Yes", "No"), "No"), "N/A"))</f>
        <v>N/A</v>
      </c>
      <c r="CA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1" s="18" t="str">
        <f>IF(CB$2=0, "N/A", IF(ISNUMBER(SEARCH(TRIM(UPPER(CB$2)), TRIM(UPPER(ProgramsTable[[#This Row],[Type of Service]])))), "Yes", "No"))</f>
        <v>N/A</v>
      </c>
      <c r="CC51" s="18" t="str">
        <f>IF(CC$2=0, "N/A", IF(ISNUMBER(SEARCH(TRIM(CC$2), ProgramsTable[[#This Row],[Geographic Coverage]])), "Yes", "No"))</f>
        <v>No</v>
      </c>
      <c r="CD51" s="18" t="str">
        <f>IF(CD$2=0, "N/A", IF(ISNUMBER(SEARCH(TRIM(CD$2), ProgramsTable[[#This Row],[Geographic Coverage]])), "Yes", "No"))</f>
        <v>N/A</v>
      </c>
      <c r="CE51" s="18" t="str">
        <f>IF(AND(CC$2=0, CD$2=0), "*Required - Please Make a Selection*", IF(OR(ISNUMBER(SEARCH(TRIM(CC$2), ProgramsTable[[#This Row],[Geographic Coverage]])), ISNUMBER(SEARCH(TRIM(CD$2), ProgramsTable[[#This Row],[Geographic Coverage]]))), "Yes", "No"))</f>
        <v>No</v>
      </c>
      <c r="CF51" s="18" t="str" cm="1">
        <f t="array" ref="CF51">IF(COUNTIF(BK$2:BN$2, "Yes")=0, "N/A", IF(SUMPRODUCT((BK$2:BN$2="Yes")*(ProgramsTable[[#This Row],[Veteran?]:[Disabled Veteran?]]="Yes"))&gt;0, "Yes", "No"))</f>
        <v>No</v>
      </c>
      <c r="CG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1"/>
      <c r="CI51"/>
      <c r="CJ51"/>
      <c r="CK51"/>
      <c r="CL51"/>
      <c r="CM51"/>
      <c r="CN51"/>
      <c r="CO51"/>
      <c r="CP51"/>
      <c r="CQ51"/>
      <c r="CR51"/>
      <c r="CS51"/>
      <c r="CU51"/>
      <c r="CV51"/>
    </row>
    <row r="52" spans="1:100" hidden="1" x14ac:dyDescent="0.25">
      <c r="A52" s="10">
        <v>203</v>
      </c>
      <c r="B52" t="s">
        <v>527</v>
      </c>
      <c r="C52" t="s">
        <v>604</v>
      </c>
      <c r="D52" t="s">
        <v>592</v>
      </c>
      <c r="E52" t="s">
        <v>546</v>
      </c>
      <c r="F52" t="s">
        <v>600</v>
      </c>
      <c r="G52" t="s">
        <v>90</v>
      </c>
      <c r="H52" t="s">
        <v>215</v>
      </c>
      <c r="I52" t="s">
        <v>215</v>
      </c>
      <c r="J52" t="s">
        <v>208</v>
      </c>
      <c r="K52" t="s">
        <v>208</v>
      </c>
      <c r="L52" s="11" t="s">
        <v>599</v>
      </c>
      <c r="M52">
        <v>55</v>
      </c>
      <c r="N52">
        <v>120</v>
      </c>
      <c r="O52" t="s">
        <v>599</v>
      </c>
      <c r="P52" t="s">
        <v>601</v>
      </c>
      <c r="Q52" t="s">
        <v>597</v>
      </c>
      <c r="R52" t="s">
        <v>601</v>
      </c>
      <c r="S52" t="s">
        <v>208</v>
      </c>
      <c r="T52" t="s">
        <v>41</v>
      </c>
      <c r="U52" t="s">
        <v>207</v>
      </c>
      <c r="V52" t="s">
        <v>207</v>
      </c>
      <c r="W52" t="s">
        <v>207</v>
      </c>
      <c r="X52" t="s">
        <v>207</v>
      </c>
      <c r="Y52" t="s">
        <v>207</v>
      </c>
      <c r="Z52" t="s">
        <v>207</v>
      </c>
      <c r="AA52" t="s">
        <v>207</v>
      </c>
      <c r="AB52" t="s">
        <v>207</v>
      </c>
      <c r="AC52" t="s">
        <v>207</v>
      </c>
      <c r="AD52" t="s">
        <v>207</v>
      </c>
      <c r="AE52" t="s">
        <v>207</v>
      </c>
      <c r="AF52" t="s">
        <v>207</v>
      </c>
      <c r="AG52" t="s">
        <v>207</v>
      </c>
      <c r="AH52" t="s">
        <v>207</v>
      </c>
      <c r="AI52" t="s">
        <v>207</v>
      </c>
      <c r="AJ52" t="s">
        <v>207</v>
      </c>
      <c r="AK52" t="s">
        <v>207</v>
      </c>
      <c r="AL52" t="s">
        <v>207</v>
      </c>
      <c r="AM52" t="s">
        <v>207</v>
      </c>
      <c r="AN52" t="s">
        <v>207</v>
      </c>
      <c r="AO52" t="s">
        <v>207</v>
      </c>
      <c r="AP52" t="s">
        <v>207</v>
      </c>
      <c r="AQ52" t="s">
        <v>207</v>
      </c>
      <c r="AR52" t="s">
        <v>207</v>
      </c>
      <c r="AS52" t="s">
        <v>207</v>
      </c>
      <c r="AT52" t="s">
        <v>207</v>
      </c>
      <c r="AU52" t="s">
        <v>207</v>
      </c>
      <c r="AV52" t="s">
        <v>207</v>
      </c>
      <c r="AW52" t="s">
        <v>207</v>
      </c>
      <c r="AX52" t="s">
        <v>207</v>
      </c>
      <c r="AY52" t="s">
        <v>207</v>
      </c>
      <c r="AZ52" t="s">
        <v>207</v>
      </c>
      <c r="BA52" t="s">
        <v>207</v>
      </c>
      <c r="BB52" t="s">
        <v>207</v>
      </c>
      <c r="BC52" t="s">
        <v>207</v>
      </c>
      <c r="BD52" t="s">
        <v>207</v>
      </c>
      <c r="BE52" t="s">
        <v>207</v>
      </c>
      <c r="BF52" t="s">
        <v>207</v>
      </c>
      <c r="BG52" t="s">
        <v>207</v>
      </c>
      <c r="BH52" t="s">
        <v>207</v>
      </c>
      <c r="BI52" t="s">
        <v>207</v>
      </c>
      <c r="BJ52" t="s">
        <v>215</v>
      </c>
      <c r="BK52" t="s">
        <v>207</v>
      </c>
      <c r="BL52" t="s">
        <v>207</v>
      </c>
      <c r="BM52" t="s">
        <v>207</v>
      </c>
      <c r="BN52" t="s">
        <v>207</v>
      </c>
      <c r="BO52" s="18" t="str">
        <f>IF(OR(BO$2=0, BO$2=""), "N/A", IF(ISNUMBER(SEARCH(UPPER(BO$2), UPPER(ProgramsTable[[#This Row],[Type of Service]]))), "Yes", "No"))</f>
        <v>N/A</v>
      </c>
      <c r="BP52" s="18" t="str">
        <f>IF(BP$2=0, "N/A", IF(ISNUMBER(SEARCH(TRIM(BP$2), ProgramsTable[[#This Row],[Geographic Coverage]])), "Yes", "No"))</f>
        <v>N/A</v>
      </c>
      <c r="BQ52" s="18" t="str">
        <f>IF(BQ$2=0, "N/A", IF(ISNUMBER(SEARCH(TRIM(BQ$2), ProgramsTable[[#This Row],[Geographic Coverage]])), "Yes", "No"))</f>
        <v>N/A</v>
      </c>
      <c r="BR52" s="18" t="str">
        <f>IF(AND(BP$2=0, BQ$2=0), "*Required - Please Make a Selection*", IF(OR(ISNUMBER(SEARCH(TRIM(BP$2), ProgramsTable[[#This Row],[Geographic Coverage]])), ISNUMBER(SEARCH(TRIM(BQ$2), ProgramsTable[[#This Row],[Geographic Coverage]]))), "Yes", "No"))</f>
        <v>*Required - Please Make a Selection*</v>
      </c>
      <c r="BS52" s="18" t="str">
        <f>IF(OR(BS$2="",BS$2=0), "N/A", IF(AND(ProgramsTable[[#This Row],[Age Min]]= "None", ProgramsTable[[#This Row],[Age Max]]= "None"), "Yes", IF(AND(BS$2&gt;=ProgramsTable[[#This Row],[Age Min]], BS$2&lt;=ProgramsTable[[#This Row],[Age Max]]), "Yes", "No")))</f>
        <v>N/A</v>
      </c>
      <c r="BT52" s="18" t="str" cm="1">
        <f t="array" ref="BT52">IF(COUNTIF(AM$2:BJ$2,"Yes")=0,"N/A",IF(SUMPRODUCT(--(AM$2:BJ$2="Yes"),--(ProgramsTable[[#This Row],[Developmental Disability]:[Caregivers, Family Members, Advocates, or Practitioners of an Individual with Disabilities or Medical Conditions]]="Yes"))&gt;0,"Yes","No"))</f>
        <v>N/A</v>
      </c>
      <c r="BU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2" s="18" t="str">
        <f>IF(BV$2=0, "N/A", IF(ISNUMBER(SEARCH(UPPER(BV$2), UPPER(ProgramsTable[[#This Row],[Type of Service]]))), "Yes", "No"))</f>
        <v>N/A</v>
      </c>
      <c r="BW52" s="18" t="str">
        <f>IF(BW$2=0, "N/A", IF(ISNUMBER(SEARCH(TRIM(BW$2), ProgramsTable[[#This Row],[Geographic Coverage]])), "Yes", "No"))</f>
        <v>N/A</v>
      </c>
      <c r="BX52" s="18" t="str">
        <f>IF(BX$2=0, "N/A", IF(ISNUMBER(SEARCH(TRIM(BX$2), ProgramsTable[[#This Row],[Geographic Coverage]])), "Yes", "No"))</f>
        <v>N/A</v>
      </c>
      <c r="BY52" s="18" t="str">
        <f>IF(AND(BW$2=0, BX$2=0), "*Required - Please Make a Selection*", IF(OR(ISNUMBER(SEARCH(TRIM(BW$2), ProgramsTable[[#This Row],[Geographic Coverage]])), ISNUMBER(SEARCH(TRIM(BX$2), ProgramsTable[[#This Row],[Geographic Coverage]]))), "Yes", "No"))</f>
        <v>*Required - Please Make a Selection*</v>
      </c>
      <c r="BZ52" s="18" t="str">
        <f>IF(I$2=0, "N/A", IF(I$2="Yes", IF(ProgramsTable[[#This Row],[Program Includes Services for Caregivers]]="Yes", IF(ProgramsTable[[#This Row],[Program May Require Caregiver to be Unpaid]]="No", "Yes", "No"), "No"), "N/A"))</f>
        <v>N/A</v>
      </c>
      <c r="CA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2" s="18" t="str">
        <f>IF(CB$2=0, "N/A", IF(ISNUMBER(SEARCH(TRIM(UPPER(CB$2)), TRIM(UPPER(ProgramsTable[[#This Row],[Type of Service]])))), "Yes", "No"))</f>
        <v>N/A</v>
      </c>
      <c r="CC52" s="18" t="str">
        <f>IF(CC$2=0, "N/A", IF(ISNUMBER(SEARCH(TRIM(CC$2), ProgramsTable[[#This Row],[Geographic Coverage]])), "Yes", "No"))</f>
        <v>No</v>
      </c>
      <c r="CD52" s="18" t="str">
        <f>IF(CD$2=0, "N/A", IF(ISNUMBER(SEARCH(TRIM(CD$2), ProgramsTable[[#This Row],[Geographic Coverage]])), "Yes", "No"))</f>
        <v>N/A</v>
      </c>
      <c r="CE52" s="18" t="str">
        <f>IF(AND(CC$2=0, CD$2=0), "*Required - Please Make a Selection*", IF(OR(ISNUMBER(SEARCH(TRIM(CC$2), ProgramsTable[[#This Row],[Geographic Coverage]])), ISNUMBER(SEARCH(TRIM(CD$2), ProgramsTable[[#This Row],[Geographic Coverage]]))), "Yes", "No"))</f>
        <v>No</v>
      </c>
      <c r="CF52" s="18" t="str" cm="1">
        <f t="array" ref="CF52">IF(COUNTIF(BK$2:BN$2, "Yes")=0, "N/A", IF(SUMPRODUCT((BK$2:BN$2="Yes")*(ProgramsTable[[#This Row],[Veteran?]:[Disabled Veteran?]]="Yes"))&gt;0, "Yes", "No"))</f>
        <v>No</v>
      </c>
      <c r="CG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2"/>
      <c r="CI52"/>
      <c r="CJ52"/>
      <c r="CK52"/>
      <c r="CL52"/>
      <c r="CM52"/>
      <c r="CN52"/>
      <c r="CO52"/>
      <c r="CP52"/>
      <c r="CQ52"/>
      <c r="CR52"/>
      <c r="CS52"/>
      <c r="CU52"/>
      <c r="CV52"/>
    </row>
    <row r="53" spans="1:100" hidden="1" x14ac:dyDescent="0.25">
      <c r="A53" s="10">
        <v>204</v>
      </c>
      <c r="B53" t="s">
        <v>527</v>
      </c>
      <c r="C53" t="s">
        <v>605</v>
      </c>
      <c r="D53" t="s">
        <v>528</v>
      </c>
      <c r="E53" t="s">
        <v>529</v>
      </c>
      <c r="F53" t="s">
        <v>530</v>
      </c>
      <c r="G53" t="s">
        <v>112</v>
      </c>
      <c r="H53" t="s">
        <v>215</v>
      </c>
      <c r="I53" t="s">
        <v>215</v>
      </c>
      <c r="J53" t="s">
        <v>531</v>
      </c>
      <c r="K53" t="s">
        <v>532</v>
      </c>
      <c r="L53" t="s">
        <v>306</v>
      </c>
      <c r="M53">
        <v>18</v>
      </c>
      <c r="N53">
        <v>120</v>
      </c>
      <c r="P53" t="s">
        <v>533</v>
      </c>
      <c r="Q53" t="s">
        <v>208</v>
      </c>
      <c r="R53" t="s">
        <v>534</v>
      </c>
      <c r="S53" t="s">
        <v>533</v>
      </c>
      <c r="T53" t="s">
        <v>44</v>
      </c>
      <c r="U53" t="s">
        <v>215</v>
      </c>
      <c r="V53" t="s">
        <v>207</v>
      </c>
      <c r="W53" t="s">
        <v>207</v>
      </c>
      <c r="X53" t="s">
        <v>207</v>
      </c>
      <c r="Y53" t="s">
        <v>207</v>
      </c>
      <c r="Z53" t="s">
        <v>207</v>
      </c>
      <c r="AA53" t="s">
        <v>207</v>
      </c>
      <c r="AB53" t="s">
        <v>207</v>
      </c>
      <c r="AC53" t="s">
        <v>207</v>
      </c>
      <c r="AD53" t="s">
        <v>207</v>
      </c>
      <c r="AE53" t="s">
        <v>215</v>
      </c>
      <c r="AF53" t="s">
        <v>207</v>
      </c>
      <c r="AG53" t="s">
        <v>207</v>
      </c>
      <c r="AH53" t="s">
        <v>207</v>
      </c>
      <c r="AI53" t="s">
        <v>207</v>
      </c>
      <c r="AJ53" t="s">
        <v>207</v>
      </c>
      <c r="AK53" t="s">
        <v>207</v>
      </c>
      <c r="AL53" t="s">
        <v>207</v>
      </c>
      <c r="AM53" t="s">
        <v>207</v>
      </c>
      <c r="AN53" t="s">
        <v>207</v>
      </c>
      <c r="AO53" t="s">
        <v>207</v>
      </c>
      <c r="AP53" t="s">
        <v>207</v>
      </c>
      <c r="AQ53" t="s">
        <v>207</v>
      </c>
      <c r="AR53" t="s">
        <v>215</v>
      </c>
      <c r="AS53" t="s">
        <v>207</v>
      </c>
      <c r="AT53" t="s">
        <v>207</v>
      </c>
      <c r="AU53" t="s">
        <v>207</v>
      </c>
      <c r="AV53" t="s">
        <v>207</v>
      </c>
      <c r="AW53" t="s">
        <v>207</v>
      </c>
      <c r="AX53" t="s">
        <v>207</v>
      </c>
      <c r="AY53" t="s">
        <v>207</v>
      </c>
      <c r="AZ53" t="s">
        <v>207</v>
      </c>
      <c r="BA53" t="s">
        <v>207</v>
      </c>
      <c r="BB53" t="s">
        <v>207</v>
      </c>
      <c r="BC53" t="s">
        <v>207</v>
      </c>
      <c r="BD53" t="s">
        <v>207</v>
      </c>
      <c r="BE53" t="s">
        <v>207</v>
      </c>
      <c r="BF53" t="s">
        <v>207</v>
      </c>
      <c r="BG53" t="s">
        <v>207</v>
      </c>
      <c r="BH53" t="s">
        <v>207</v>
      </c>
      <c r="BI53" t="s">
        <v>207</v>
      </c>
      <c r="BJ53" t="s">
        <v>207</v>
      </c>
      <c r="BK53" t="s">
        <v>207</v>
      </c>
      <c r="BL53" t="s">
        <v>207</v>
      </c>
      <c r="BM53" t="s">
        <v>207</v>
      </c>
      <c r="BN53" t="s">
        <v>207</v>
      </c>
      <c r="BO53" s="18" t="str">
        <f>IF(OR(BO$2=0, BO$2=""), "N/A", IF(ISNUMBER(SEARCH(UPPER(BO$2), UPPER(ProgramsTable[[#This Row],[Type of Service]]))), "Yes", "No"))</f>
        <v>N/A</v>
      </c>
      <c r="BP53" s="18" t="str">
        <f>IF(BP$2=0, "N/A", IF(ISNUMBER(SEARCH(TRIM(BP$2), ProgramsTable[[#This Row],[Geographic Coverage]])), "Yes", "No"))</f>
        <v>N/A</v>
      </c>
      <c r="BQ53" s="18" t="str">
        <f>IF(BQ$2=0, "N/A", IF(ISNUMBER(SEARCH(TRIM(BQ$2), ProgramsTable[[#This Row],[Geographic Coverage]])), "Yes", "No"))</f>
        <v>N/A</v>
      </c>
      <c r="BR53" s="18" t="str">
        <f>IF(AND(BP$2=0, BQ$2=0), "*Required - Please Make a Selection*", IF(OR(ISNUMBER(SEARCH(TRIM(BP$2), ProgramsTable[[#This Row],[Geographic Coverage]])), ISNUMBER(SEARCH(TRIM(BQ$2), ProgramsTable[[#This Row],[Geographic Coverage]]))), "Yes", "No"))</f>
        <v>*Required - Please Make a Selection*</v>
      </c>
      <c r="BS53" s="18" t="str">
        <f>IF(OR(BS$2="",BS$2=0), "N/A", IF(AND(ProgramsTable[[#This Row],[Age Min]]= "None", ProgramsTable[[#This Row],[Age Max]]= "None"), "Yes", IF(AND(BS$2&gt;=ProgramsTable[[#This Row],[Age Min]], BS$2&lt;=ProgramsTable[[#This Row],[Age Max]]), "Yes", "No")))</f>
        <v>N/A</v>
      </c>
      <c r="BT53" s="18" t="str" cm="1">
        <f t="array" ref="BT53">IF(COUNTIF(AM$2:BJ$2,"Yes")=0,"N/A",IF(SUMPRODUCT(--(AM$2:BJ$2="Yes"),--(ProgramsTable[[#This Row],[Developmental Disability]:[Caregivers, Family Members, Advocates, or Practitioners of an Individual with Disabilities or Medical Conditions]]="Yes"))&gt;0,"Yes","No"))</f>
        <v>N/A</v>
      </c>
      <c r="BU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3" s="18" t="str">
        <f>IF(BV$2=0, "N/A", IF(ISNUMBER(SEARCH(UPPER(BV$2), UPPER(ProgramsTable[[#This Row],[Type of Service]]))), "Yes", "No"))</f>
        <v>N/A</v>
      </c>
      <c r="BW53" s="18" t="str">
        <f>IF(BW$2=0, "N/A", IF(ISNUMBER(SEARCH(TRIM(BW$2), ProgramsTable[[#This Row],[Geographic Coverage]])), "Yes", "No"))</f>
        <v>N/A</v>
      </c>
      <c r="BX53" s="18" t="str">
        <f>IF(BX$2=0, "N/A", IF(ISNUMBER(SEARCH(TRIM(BX$2), ProgramsTable[[#This Row],[Geographic Coverage]])), "Yes", "No"))</f>
        <v>N/A</v>
      </c>
      <c r="BY53" s="18" t="str">
        <f>IF(AND(BW$2=0, BX$2=0), "*Required - Please Make a Selection*", IF(OR(ISNUMBER(SEARCH(TRIM(BW$2), ProgramsTable[[#This Row],[Geographic Coverage]])), ISNUMBER(SEARCH(TRIM(BX$2), ProgramsTable[[#This Row],[Geographic Coverage]]))), "Yes", "No"))</f>
        <v>*Required - Please Make a Selection*</v>
      </c>
      <c r="BZ53" s="18" t="str">
        <f>IF(I$2=0, "N/A", IF(I$2="Yes", IF(ProgramsTable[[#This Row],[Program Includes Services for Caregivers]]="Yes", IF(ProgramsTable[[#This Row],[Program May Require Caregiver to be Unpaid]]="No", "Yes", "No"), "No"), "N/A"))</f>
        <v>N/A</v>
      </c>
      <c r="CA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3" s="18" t="str">
        <f>IF(CB$2=0, "N/A", IF(ISNUMBER(SEARCH(TRIM(UPPER(CB$2)), TRIM(UPPER(ProgramsTable[[#This Row],[Type of Service]])))), "Yes", "No"))</f>
        <v>N/A</v>
      </c>
      <c r="CC53" s="18" t="str">
        <f>IF(CC$2=0, "N/A", IF(ISNUMBER(SEARCH(TRIM(CC$2), ProgramsTable[[#This Row],[Geographic Coverage]])), "Yes", "No"))</f>
        <v>No</v>
      </c>
      <c r="CD53" s="18" t="str">
        <f>IF(CD$2=0, "N/A", IF(ISNUMBER(SEARCH(TRIM(CD$2), ProgramsTable[[#This Row],[Geographic Coverage]])), "Yes", "No"))</f>
        <v>N/A</v>
      </c>
      <c r="CE53" s="18" t="str">
        <f>IF(AND(CC$2=0, CD$2=0), "*Required - Please Make a Selection*", IF(OR(ISNUMBER(SEARCH(TRIM(CC$2), ProgramsTable[[#This Row],[Geographic Coverage]])), ISNUMBER(SEARCH(TRIM(CD$2), ProgramsTable[[#This Row],[Geographic Coverage]]))), "Yes", "No"))</f>
        <v>No</v>
      </c>
      <c r="CF53" s="18" t="str" cm="1">
        <f t="array" ref="CF53">IF(COUNTIF(BK$2:BN$2, "Yes")=0, "N/A", IF(SUMPRODUCT((BK$2:BN$2="Yes")*(ProgramsTable[[#This Row],[Veteran?]:[Disabled Veteran?]]="Yes"))&gt;0, "Yes", "No"))</f>
        <v>No</v>
      </c>
      <c r="CG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3"/>
      <c r="CI53"/>
      <c r="CJ53"/>
      <c r="CK53"/>
      <c r="CL53"/>
      <c r="CM53"/>
      <c r="CN53"/>
      <c r="CO53"/>
      <c r="CP53"/>
      <c r="CQ53"/>
      <c r="CR53"/>
      <c r="CS53"/>
      <c r="CU53"/>
      <c r="CV53"/>
    </row>
    <row r="54" spans="1:100" hidden="1" x14ac:dyDescent="0.25">
      <c r="A54" s="10">
        <v>205</v>
      </c>
      <c r="B54" t="s">
        <v>527</v>
      </c>
      <c r="C54" t="s">
        <v>605</v>
      </c>
      <c r="D54" t="s">
        <v>535</v>
      </c>
      <c r="E54" t="s">
        <v>529</v>
      </c>
      <c r="F54" t="s">
        <v>536</v>
      </c>
      <c r="G54" t="s">
        <v>112</v>
      </c>
      <c r="H54" t="s">
        <v>215</v>
      </c>
      <c r="I54" t="s">
        <v>215</v>
      </c>
      <c r="J54" t="s">
        <v>531</v>
      </c>
      <c r="K54" t="s">
        <v>532</v>
      </c>
      <c r="L54" t="s">
        <v>306</v>
      </c>
      <c r="M54">
        <v>18</v>
      </c>
      <c r="N54">
        <v>120</v>
      </c>
      <c r="P54" t="s">
        <v>533</v>
      </c>
      <c r="Q54" t="s">
        <v>208</v>
      </c>
      <c r="R54" t="s">
        <v>534</v>
      </c>
      <c r="S54" t="s">
        <v>533</v>
      </c>
      <c r="T54" t="s">
        <v>44</v>
      </c>
      <c r="U54" t="s">
        <v>215</v>
      </c>
      <c r="V54" t="s">
        <v>207</v>
      </c>
      <c r="W54" t="s">
        <v>207</v>
      </c>
      <c r="X54" t="s">
        <v>207</v>
      </c>
      <c r="Y54" t="s">
        <v>207</v>
      </c>
      <c r="Z54" t="s">
        <v>207</v>
      </c>
      <c r="AA54" t="s">
        <v>207</v>
      </c>
      <c r="AB54" t="s">
        <v>207</v>
      </c>
      <c r="AC54" t="s">
        <v>207</v>
      </c>
      <c r="AD54" t="s">
        <v>207</v>
      </c>
      <c r="AE54" t="s">
        <v>215</v>
      </c>
      <c r="AF54" t="s">
        <v>207</v>
      </c>
      <c r="AG54" t="s">
        <v>207</v>
      </c>
      <c r="AH54" t="s">
        <v>207</v>
      </c>
      <c r="AI54" t="s">
        <v>207</v>
      </c>
      <c r="AJ54" t="s">
        <v>207</v>
      </c>
      <c r="AK54" t="s">
        <v>207</v>
      </c>
      <c r="AL54" t="s">
        <v>207</v>
      </c>
      <c r="AM54" t="s">
        <v>207</v>
      </c>
      <c r="AN54" t="s">
        <v>207</v>
      </c>
      <c r="AO54" t="s">
        <v>207</v>
      </c>
      <c r="AP54" t="s">
        <v>207</v>
      </c>
      <c r="AQ54" t="s">
        <v>207</v>
      </c>
      <c r="AR54" t="s">
        <v>215</v>
      </c>
      <c r="AS54" t="s">
        <v>207</v>
      </c>
      <c r="AT54" t="s">
        <v>207</v>
      </c>
      <c r="AU54" t="s">
        <v>207</v>
      </c>
      <c r="AV54" t="s">
        <v>207</v>
      </c>
      <c r="AW54" t="s">
        <v>207</v>
      </c>
      <c r="AX54" t="s">
        <v>207</v>
      </c>
      <c r="AY54" t="s">
        <v>207</v>
      </c>
      <c r="AZ54" t="s">
        <v>207</v>
      </c>
      <c r="BA54" t="s">
        <v>207</v>
      </c>
      <c r="BB54" t="s">
        <v>207</v>
      </c>
      <c r="BC54" t="s">
        <v>207</v>
      </c>
      <c r="BD54" t="s">
        <v>207</v>
      </c>
      <c r="BE54" t="s">
        <v>207</v>
      </c>
      <c r="BF54" t="s">
        <v>207</v>
      </c>
      <c r="BG54" t="s">
        <v>207</v>
      </c>
      <c r="BH54" t="s">
        <v>207</v>
      </c>
      <c r="BI54" t="s">
        <v>207</v>
      </c>
      <c r="BJ54" t="s">
        <v>207</v>
      </c>
      <c r="BK54" t="s">
        <v>207</v>
      </c>
      <c r="BL54" t="s">
        <v>207</v>
      </c>
      <c r="BM54" t="s">
        <v>207</v>
      </c>
      <c r="BN54" t="s">
        <v>207</v>
      </c>
      <c r="BO54" s="18" t="str">
        <f>IF(OR(BO$2=0, BO$2=""), "N/A", IF(ISNUMBER(SEARCH(UPPER(BO$2), UPPER(ProgramsTable[[#This Row],[Type of Service]]))), "Yes", "No"))</f>
        <v>N/A</v>
      </c>
      <c r="BP54" s="18" t="str">
        <f>IF(BP$2=0, "N/A", IF(ISNUMBER(SEARCH(TRIM(BP$2), ProgramsTable[[#This Row],[Geographic Coverage]])), "Yes", "No"))</f>
        <v>N/A</v>
      </c>
      <c r="BQ54" s="18" t="str">
        <f>IF(BQ$2=0, "N/A", IF(ISNUMBER(SEARCH(TRIM(BQ$2), ProgramsTable[[#This Row],[Geographic Coverage]])), "Yes", "No"))</f>
        <v>N/A</v>
      </c>
      <c r="BR54" s="18" t="str">
        <f>IF(AND(BP$2=0, BQ$2=0), "*Required - Please Make a Selection*", IF(OR(ISNUMBER(SEARCH(TRIM(BP$2), ProgramsTable[[#This Row],[Geographic Coverage]])), ISNUMBER(SEARCH(TRIM(BQ$2), ProgramsTable[[#This Row],[Geographic Coverage]]))), "Yes", "No"))</f>
        <v>*Required - Please Make a Selection*</v>
      </c>
      <c r="BS54" s="18" t="str">
        <f>IF(OR(BS$2="",BS$2=0), "N/A", IF(AND(ProgramsTable[[#This Row],[Age Min]]= "None", ProgramsTable[[#This Row],[Age Max]]= "None"), "Yes", IF(AND(BS$2&gt;=ProgramsTable[[#This Row],[Age Min]], BS$2&lt;=ProgramsTable[[#This Row],[Age Max]]), "Yes", "No")))</f>
        <v>N/A</v>
      </c>
      <c r="BT54" s="18" t="str" cm="1">
        <f t="array" ref="BT54">IF(COUNTIF(AM$2:BJ$2,"Yes")=0,"N/A",IF(SUMPRODUCT(--(AM$2:BJ$2="Yes"),--(ProgramsTable[[#This Row],[Developmental Disability]:[Caregivers, Family Members, Advocates, or Practitioners of an Individual with Disabilities or Medical Conditions]]="Yes"))&gt;0,"Yes","No"))</f>
        <v>N/A</v>
      </c>
      <c r="BU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4" s="18" t="str">
        <f>IF(BV$2=0, "N/A", IF(ISNUMBER(SEARCH(UPPER(BV$2), UPPER(ProgramsTable[[#This Row],[Type of Service]]))), "Yes", "No"))</f>
        <v>N/A</v>
      </c>
      <c r="BW54" s="18" t="str">
        <f>IF(BW$2=0, "N/A", IF(ISNUMBER(SEARCH(TRIM(BW$2), ProgramsTable[[#This Row],[Geographic Coverage]])), "Yes", "No"))</f>
        <v>N/A</v>
      </c>
      <c r="BX54" s="18" t="str">
        <f>IF(BX$2=0, "N/A", IF(ISNUMBER(SEARCH(TRIM(BX$2), ProgramsTable[[#This Row],[Geographic Coverage]])), "Yes", "No"))</f>
        <v>N/A</v>
      </c>
      <c r="BY54" s="18" t="str">
        <f>IF(AND(BW$2=0, BX$2=0), "*Required - Please Make a Selection*", IF(OR(ISNUMBER(SEARCH(TRIM(BW$2), ProgramsTable[[#This Row],[Geographic Coverage]])), ISNUMBER(SEARCH(TRIM(BX$2), ProgramsTable[[#This Row],[Geographic Coverage]]))), "Yes", "No"))</f>
        <v>*Required - Please Make a Selection*</v>
      </c>
      <c r="BZ54" s="18" t="str">
        <f>IF(I$2=0, "N/A", IF(I$2="Yes", IF(ProgramsTable[[#This Row],[Program Includes Services for Caregivers]]="Yes", IF(ProgramsTable[[#This Row],[Program May Require Caregiver to be Unpaid]]="No", "Yes", "No"), "No"), "N/A"))</f>
        <v>N/A</v>
      </c>
      <c r="CA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4" s="18" t="str">
        <f>IF(CB$2=0, "N/A", IF(ISNUMBER(SEARCH(TRIM(UPPER(CB$2)), TRIM(UPPER(ProgramsTable[[#This Row],[Type of Service]])))), "Yes", "No"))</f>
        <v>N/A</v>
      </c>
      <c r="CC54" s="18" t="str">
        <f>IF(CC$2=0, "N/A", IF(ISNUMBER(SEARCH(TRIM(CC$2), ProgramsTable[[#This Row],[Geographic Coverage]])), "Yes", "No"))</f>
        <v>No</v>
      </c>
      <c r="CD54" s="18" t="str">
        <f>IF(CD$2=0, "N/A", IF(ISNUMBER(SEARCH(TRIM(CD$2), ProgramsTable[[#This Row],[Geographic Coverage]])), "Yes", "No"))</f>
        <v>N/A</v>
      </c>
      <c r="CE54" s="18" t="str">
        <f>IF(AND(CC$2=0, CD$2=0), "*Required - Please Make a Selection*", IF(OR(ISNUMBER(SEARCH(TRIM(CC$2), ProgramsTable[[#This Row],[Geographic Coverage]])), ISNUMBER(SEARCH(TRIM(CD$2), ProgramsTable[[#This Row],[Geographic Coverage]]))), "Yes", "No"))</f>
        <v>No</v>
      </c>
      <c r="CF54" s="18" t="str" cm="1">
        <f t="array" ref="CF54">IF(COUNTIF(BK$2:BN$2, "Yes")=0, "N/A", IF(SUMPRODUCT((BK$2:BN$2="Yes")*(ProgramsTable[[#This Row],[Veteran?]:[Disabled Veteran?]]="Yes"))&gt;0, "Yes", "No"))</f>
        <v>No</v>
      </c>
      <c r="CG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4"/>
      <c r="CI54"/>
      <c r="CJ54"/>
      <c r="CK54"/>
      <c r="CL54"/>
      <c r="CM54"/>
      <c r="CN54"/>
      <c r="CO54"/>
      <c r="CP54"/>
      <c r="CQ54"/>
      <c r="CR54"/>
      <c r="CS54"/>
      <c r="CU54"/>
      <c r="CV54"/>
    </row>
    <row r="55" spans="1:100" hidden="1" x14ac:dyDescent="0.25">
      <c r="A55" s="10">
        <v>223</v>
      </c>
      <c r="B55" t="s">
        <v>527</v>
      </c>
      <c r="C55" t="s">
        <v>605</v>
      </c>
      <c r="D55" t="s">
        <v>578</v>
      </c>
      <c r="E55" t="s">
        <v>546</v>
      </c>
      <c r="F55" t="s">
        <v>579</v>
      </c>
      <c r="G55" t="s">
        <v>112</v>
      </c>
      <c r="H55" t="s">
        <v>215</v>
      </c>
      <c r="I55" t="s">
        <v>215</v>
      </c>
      <c r="J55" t="s">
        <v>547</v>
      </c>
      <c r="K55" t="s">
        <v>580</v>
      </c>
      <c r="L55" t="s">
        <v>208</v>
      </c>
      <c r="M55" t="s">
        <v>208</v>
      </c>
      <c r="N55" t="s">
        <v>208</v>
      </c>
      <c r="P55" t="s">
        <v>581</v>
      </c>
      <c r="Q55" t="s">
        <v>208</v>
      </c>
      <c r="R55" t="s">
        <v>581</v>
      </c>
      <c r="S55" t="s">
        <v>208</v>
      </c>
      <c r="T55" t="s">
        <v>44</v>
      </c>
      <c r="U55" t="s">
        <v>215</v>
      </c>
      <c r="V55" t="s">
        <v>207</v>
      </c>
      <c r="W55" t="s">
        <v>207</v>
      </c>
      <c r="X55" t="s">
        <v>207</v>
      </c>
      <c r="Y55" t="s">
        <v>207</v>
      </c>
      <c r="Z55" t="s">
        <v>207</v>
      </c>
      <c r="AA55" t="s">
        <v>215</v>
      </c>
      <c r="AB55" t="s">
        <v>207</v>
      </c>
      <c r="AC55" t="s">
        <v>207</v>
      </c>
      <c r="AD55" t="s">
        <v>207</v>
      </c>
      <c r="AE55" t="s">
        <v>207</v>
      </c>
      <c r="AF55" t="s">
        <v>207</v>
      </c>
      <c r="AG55" t="s">
        <v>207</v>
      </c>
      <c r="AH55" t="s">
        <v>207</v>
      </c>
      <c r="AI55" t="s">
        <v>207</v>
      </c>
      <c r="AJ55" t="s">
        <v>207</v>
      </c>
      <c r="AK55" t="s">
        <v>207</v>
      </c>
      <c r="AL55" t="s">
        <v>207</v>
      </c>
      <c r="AM55" t="s">
        <v>207</v>
      </c>
      <c r="AN55" t="s">
        <v>207</v>
      </c>
      <c r="AO55" t="s">
        <v>207</v>
      </c>
      <c r="AP55" t="s">
        <v>207</v>
      </c>
      <c r="AQ55" t="s">
        <v>207</v>
      </c>
      <c r="AR55" t="s">
        <v>215</v>
      </c>
      <c r="AS55" t="s">
        <v>207</v>
      </c>
      <c r="AT55" t="s">
        <v>207</v>
      </c>
      <c r="AU55" t="s">
        <v>207</v>
      </c>
      <c r="AV55" t="s">
        <v>207</v>
      </c>
      <c r="AW55" t="s">
        <v>207</v>
      </c>
      <c r="AX55" t="s">
        <v>207</v>
      </c>
      <c r="AY55" t="s">
        <v>207</v>
      </c>
      <c r="AZ55" t="s">
        <v>207</v>
      </c>
      <c r="BA55" t="s">
        <v>207</v>
      </c>
      <c r="BB55" t="s">
        <v>207</v>
      </c>
      <c r="BC55" t="s">
        <v>207</v>
      </c>
      <c r="BD55" t="s">
        <v>207</v>
      </c>
      <c r="BE55" t="s">
        <v>207</v>
      </c>
      <c r="BF55" t="s">
        <v>207</v>
      </c>
      <c r="BG55" t="s">
        <v>207</v>
      </c>
      <c r="BH55" t="s">
        <v>207</v>
      </c>
      <c r="BI55" t="s">
        <v>207</v>
      </c>
      <c r="BJ55" t="s">
        <v>215</v>
      </c>
      <c r="BK55" t="s">
        <v>207</v>
      </c>
      <c r="BL55" t="s">
        <v>207</v>
      </c>
      <c r="BM55" t="s">
        <v>207</v>
      </c>
      <c r="BN55" t="s">
        <v>207</v>
      </c>
      <c r="BO55" s="18" t="str">
        <f>IF(OR(BO$2=0, BO$2=""), "N/A", IF(ISNUMBER(SEARCH(UPPER(BO$2), UPPER(ProgramsTable[[#This Row],[Type of Service]]))), "Yes", "No"))</f>
        <v>N/A</v>
      </c>
      <c r="BP55" s="18" t="str">
        <f>IF(BP$2=0, "N/A", IF(ISNUMBER(SEARCH(TRIM(BP$2), ProgramsTable[[#This Row],[Geographic Coverage]])), "Yes", "No"))</f>
        <v>N/A</v>
      </c>
      <c r="BQ55" s="18" t="str">
        <f>IF(BQ$2=0, "N/A", IF(ISNUMBER(SEARCH(TRIM(BQ$2), ProgramsTable[[#This Row],[Geographic Coverage]])), "Yes", "No"))</f>
        <v>N/A</v>
      </c>
      <c r="BR55" s="18" t="str">
        <f>IF(AND(BP$2=0, BQ$2=0), "*Required - Please Make a Selection*", IF(OR(ISNUMBER(SEARCH(TRIM(BP$2), ProgramsTable[[#This Row],[Geographic Coverage]])), ISNUMBER(SEARCH(TRIM(BQ$2), ProgramsTable[[#This Row],[Geographic Coverage]]))), "Yes", "No"))</f>
        <v>*Required - Please Make a Selection*</v>
      </c>
      <c r="BS55" s="18" t="str">
        <f>IF(OR(BS$2="",BS$2=0), "N/A", IF(AND(ProgramsTable[[#This Row],[Age Min]]= "None", ProgramsTable[[#This Row],[Age Max]]= "None"), "Yes", IF(AND(BS$2&gt;=ProgramsTable[[#This Row],[Age Min]], BS$2&lt;=ProgramsTable[[#This Row],[Age Max]]), "Yes", "No")))</f>
        <v>N/A</v>
      </c>
      <c r="BT55" s="18" t="str" cm="1">
        <f t="array" ref="BT55">IF(COUNTIF(AM$2:BJ$2,"Yes")=0,"N/A",IF(SUMPRODUCT(--(AM$2:BJ$2="Yes"),--(ProgramsTable[[#This Row],[Developmental Disability]:[Caregivers, Family Members, Advocates, or Practitioners of an Individual with Disabilities or Medical Conditions]]="Yes"))&gt;0,"Yes","No"))</f>
        <v>N/A</v>
      </c>
      <c r="BU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5" s="18" t="str">
        <f>IF(BV$2=0, "N/A", IF(ISNUMBER(SEARCH(UPPER(BV$2), UPPER(ProgramsTable[[#This Row],[Type of Service]]))), "Yes", "No"))</f>
        <v>N/A</v>
      </c>
      <c r="BW55" s="18" t="str">
        <f>IF(BW$2=0, "N/A", IF(ISNUMBER(SEARCH(TRIM(BW$2), ProgramsTable[[#This Row],[Geographic Coverage]])), "Yes", "No"))</f>
        <v>N/A</v>
      </c>
      <c r="BX55" s="18" t="str">
        <f>IF(BX$2=0, "N/A", IF(ISNUMBER(SEARCH(TRIM(BX$2), ProgramsTable[[#This Row],[Geographic Coverage]])), "Yes", "No"))</f>
        <v>N/A</v>
      </c>
      <c r="BY55" s="18" t="str">
        <f>IF(AND(BW$2=0, BX$2=0), "*Required - Please Make a Selection*", IF(OR(ISNUMBER(SEARCH(TRIM(BW$2), ProgramsTable[[#This Row],[Geographic Coverage]])), ISNUMBER(SEARCH(TRIM(BX$2), ProgramsTable[[#This Row],[Geographic Coverage]]))), "Yes", "No"))</f>
        <v>*Required - Please Make a Selection*</v>
      </c>
      <c r="BZ55" s="18" t="str">
        <f>IF(I$2=0, "N/A", IF(I$2="Yes", IF(ProgramsTable[[#This Row],[Program Includes Services for Caregivers]]="Yes", IF(ProgramsTable[[#This Row],[Program May Require Caregiver to be Unpaid]]="No", "Yes", "No"), "No"), "N/A"))</f>
        <v>N/A</v>
      </c>
      <c r="CA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5" s="18" t="str">
        <f>IF(CB$2=0, "N/A", IF(ISNUMBER(SEARCH(TRIM(UPPER(CB$2)), TRIM(UPPER(ProgramsTable[[#This Row],[Type of Service]])))), "Yes", "No"))</f>
        <v>N/A</v>
      </c>
      <c r="CC55" s="18" t="str">
        <f>IF(CC$2=0, "N/A", IF(ISNUMBER(SEARCH(TRIM(CC$2), ProgramsTable[[#This Row],[Geographic Coverage]])), "Yes", "No"))</f>
        <v>No</v>
      </c>
      <c r="CD55" s="18" t="str">
        <f>IF(CD$2=0, "N/A", IF(ISNUMBER(SEARCH(TRIM(CD$2), ProgramsTable[[#This Row],[Geographic Coverage]])), "Yes", "No"))</f>
        <v>N/A</v>
      </c>
      <c r="CE55" s="18" t="str">
        <f>IF(AND(CC$2=0, CD$2=0), "*Required - Please Make a Selection*", IF(OR(ISNUMBER(SEARCH(TRIM(CC$2), ProgramsTable[[#This Row],[Geographic Coverage]])), ISNUMBER(SEARCH(TRIM(CD$2), ProgramsTable[[#This Row],[Geographic Coverage]]))), "Yes", "No"))</f>
        <v>No</v>
      </c>
      <c r="CF55" s="18" t="str" cm="1">
        <f t="array" ref="CF55">IF(COUNTIF(BK$2:BN$2, "Yes")=0, "N/A", IF(SUMPRODUCT((BK$2:BN$2="Yes")*(ProgramsTable[[#This Row],[Veteran?]:[Disabled Veteran?]]="Yes"))&gt;0, "Yes", "No"))</f>
        <v>No</v>
      </c>
      <c r="CG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5"/>
      <c r="CI55"/>
      <c r="CJ55"/>
      <c r="CK55"/>
      <c r="CL55"/>
      <c r="CM55"/>
      <c r="CN55"/>
      <c r="CO55"/>
      <c r="CP55"/>
      <c r="CQ55"/>
      <c r="CR55"/>
      <c r="CS55"/>
      <c r="CU55"/>
      <c r="CV55"/>
    </row>
    <row r="56" spans="1:100" hidden="1" x14ac:dyDescent="0.25">
      <c r="A56" s="10">
        <v>224</v>
      </c>
      <c r="B56" t="s">
        <v>527</v>
      </c>
      <c r="C56" t="s">
        <v>605</v>
      </c>
      <c r="D56" t="s">
        <v>578</v>
      </c>
      <c r="E56" t="s">
        <v>546</v>
      </c>
      <c r="F56" t="s">
        <v>582</v>
      </c>
      <c r="G56" t="s">
        <v>112</v>
      </c>
      <c r="H56" t="s">
        <v>215</v>
      </c>
      <c r="I56" t="s">
        <v>215</v>
      </c>
      <c r="J56" t="s">
        <v>547</v>
      </c>
      <c r="K56" t="s">
        <v>583</v>
      </c>
      <c r="L56" t="s">
        <v>208</v>
      </c>
      <c r="M56" t="s">
        <v>208</v>
      </c>
      <c r="N56" t="s">
        <v>208</v>
      </c>
      <c r="P56" t="s">
        <v>581</v>
      </c>
      <c r="Q56" t="s">
        <v>208</v>
      </c>
      <c r="R56" t="s">
        <v>581</v>
      </c>
      <c r="S56" t="s">
        <v>208</v>
      </c>
      <c r="T56" t="s">
        <v>44</v>
      </c>
      <c r="U56" t="s">
        <v>215</v>
      </c>
      <c r="V56" t="s">
        <v>207</v>
      </c>
      <c r="W56" t="s">
        <v>207</v>
      </c>
      <c r="X56" t="s">
        <v>207</v>
      </c>
      <c r="Y56" t="s">
        <v>207</v>
      </c>
      <c r="Z56" t="s">
        <v>207</v>
      </c>
      <c r="AA56" t="s">
        <v>215</v>
      </c>
      <c r="AB56" t="s">
        <v>207</v>
      </c>
      <c r="AC56" t="s">
        <v>207</v>
      </c>
      <c r="AD56" t="s">
        <v>207</v>
      </c>
      <c r="AE56" t="s">
        <v>207</v>
      </c>
      <c r="AF56" t="s">
        <v>207</v>
      </c>
      <c r="AG56" t="s">
        <v>207</v>
      </c>
      <c r="AH56" t="s">
        <v>207</v>
      </c>
      <c r="AI56" t="s">
        <v>207</v>
      </c>
      <c r="AJ56" t="s">
        <v>207</v>
      </c>
      <c r="AK56" t="s">
        <v>207</v>
      </c>
      <c r="AL56" t="s">
        <v>207</v>
      </c>
      <c r="AM56" t="s">
        <v>207</v>
      </c>
      <c r="AN56" t="s">
        <v>207</v>
      </c>
      <c r="AO56" t="s">
        <v>207</v>
      </c>
      <c r="AP56" t="s">
        <v>207</v>
      </c>
      <c r="AQ56" t="s">
        <v>207</v>
      </c>
      <c r="AR56" t="s">
        <v>215</v>
      </c>
      <c r="AS56" t="s">
        <v>207</v>
      </c>
      <c r="AT56" t="s">
        <v>207</v>
      </c>
      <c r="AU56" t="s">
        <v>207</v>
      </c>
      <c r="AV56" t="s">
        <v>207</v>
      </c>
      <c r="AW56" t="s">
        <v>207</v>
      </c>
      <c r="AX56" t="s">
        <v>207</v>
      </c>
      <c r="AY56" t="s">
        <v>207</v>
      </c>
      <c r="AZ56" t="s">
        <v>207</v>
      </c>
      <c r="BA56" t="s">
        <v>207</v>
      </c>
      <c r="BB56" t="s">
        <v>207</v>
      </c>
      <c r="BC56" t="s">
        <v>207</v>
      </c>
      <c r="BD56" t="s">
        <v>207</v>
      </c>
      <c r="BE56" t="s">
        <v>207</v>
      </c>
      <c r="BF56" t="s">
        <v>207</v>
      </c>
      <c r="BG56" t="s">
        <v>207</v>
      </c>
      <c r="BH56" t="s">
        <v>207</v>
      </c>
      <c r="BI56" t="s">
        <v>207</v>
      </c>
      <c r="BJ56" t="s">
        <v>215</v>
      </c>
      <c r="BK56" t="s">
        <v>207</v>
      </c>
      <c r="BL56" t="s">
        <v>207</v>
      </c>
      <c r="BM56" t="s">
        <v>207</v>
      </c>
      <c r="BN56" t="s">
        <v>207</v>
      </c>
      <c r="BO56" s="18" t="str">
        <f>IF(OR(BO$2=0, BO$2=""), "N/A", IF(ISNUMBER(SEARCH(UPPER(BO$2), UPPER(ProgramsTable[[#This Row],[Type of Service]]))), "Yes", "No"))</f>
        <v>N/A</v>
      </c>
      <c r="BP56" s="18" t="str">
        <f>IF(BP$2=0, "N/A", IF(ISNUMBER(SEARCH(TRIM(BP$2), ProgramsTable[[#This Row],[Geographic Coverage]])), "Yes", "No"))</f>
        <v>N/A</v>
      </c>
      <c r="BQ56" s="18" t="str">
        <f>IF(BQ$2=0, "N/A", IF(ISNUMBER(SEARCH(TRIM(BQ$2), ProgramsTable[[#This Row],[Geographic Coverage]])), "Yes", "No"))</f>
        <v>N/A</v>
      </c>
      <c r="BR56" s="18" t="str">
        <f>IF(AND(BP$2=0, BQ$2=0), "*Required - Please Make a Selection*", IF(OR(ISNUMBER(SEARCH(TRIM(BP$2), ProgramsTable[[#This Row],[Geographic Coverage]])), ISNUMBER(SEARCH(TRIM(BQ$2), ProgramsTable[[#This Row],[Geographic Coverage]]))), "Yes", "No"))</f>
        <v>*Required - Please Make a Selection*</v>
      </c>
      <c r="BS56" s="18" t="str">
        <f>IF(OR(BS$2="",BS$2=0), "N/A", IF(AND(ProgramsTable[[#This Row],[Age Min]]= "None", ProgramsTable[[#This Row],[Age Max]]= "None"), "Yes", IF(AND(BS$2&gt;=ProgramsTable[[#This Row],[Age Min]], BS$2&lt;=ProgramsTable[[#This Row],[Age Max]]), "Yes", "No")))</f>
        <v>N/A</v>
      </c>
      <c r="BT56" s="18" t="str" cm="1">
        <f t="array" ref="BT56">IF(COUNTIF(AM$2:BJ$2,"Yes")=0,"N/A",IF(SUMPRODUCT(--(AM$2:BJ$2="Yes"),--(ProgramsTable[[#This Row],[Developmental Disability]:[Caregivers, Family Members, Advocates, or Practitioners of an Individual with Disabilities or Medical Conditions]]="Yes"))&gt;0,"Yes","No"))</f>
        <v>N/A</v>
      </c>
      <c r="BU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6" s="18" t="str">
        <f>IF(BV$2=0, "N/A", IF(ISNUMBER(SEARCH(UPPER(BV$2), UPPER(ProgramsTable[[#This Row],[Type of Service]]))), "Yes", "No"))</f>
        <v>N/A</v>
      </c>
      <c r="BW56" s="18" t="str">
        <f>IF(BW$2=0, "N/A", IF(ISNUMBER(SEARCH(TRIM(BW$2), ProgramsTable[[#This Row],[Geographic Coverage]])), "Yes", "No"))</f>
        <v>N/A</v>
      </c>
      <c r="BX56" s="18" t="str">
        <f>IF(BX$2=0, "N/A", IF(ISNUMBER(SEARCH(TRIM(BX$2), ProgramsTable[[#This Row],[Geographic Coverage]])), "Yes", "No"))</f>
        <v>N/A</v>
      </c>
      <c r="BY56" s="18" t="str">
        <f>IF(AND(BW$2=0, BX$2=0), "*Required - Please Make a Selection*", IF(OR(ISNUMBER(SEARCH(TRIM(BW$2), ProgramsTable[[#This Row],[Geographic Coverage]])), ISNUMBER(SEARCH(TRIM(BX$2), ProgramsTable[[#This Row],[Geographic Coverage]]))), "Yes", "No"))</f>
        <v>*Required - Please Make a Selection*</v>
      </c>
      <c r="BZ56" s="18" t="str">
        <f>IF(I$2=0, "N/A", IF(I$2="Yes", IF(ProgramsTable[[#This Row],[Program Includes Services for Caregivers]]="Yes", IF(ProgramsTable[[#This Row],[Program May Require Caregiver to be Unpaid]]="No", "Yes", "No"), "No"), "N/A"))</f>
        <v>N/A</v>
      </c>
      <c r="CA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6" s="18" t="str">
        <f>IF(CB$2=0, "N/A", IF(ISNUMBER(SEARCH(TRIM(UPPER(CB$2)), TRIM(UPPER(ProgramsTable[[#This Row],[Type of Service]])))), "Yes", "No"))</f>
        <v>N/A</v>
      </c>
      <c r="CC56" s="18" t="str">
        <f>IF(CC$2=0, "N/A", IF(ISNUMBER(SEARCH(TRIM(CC$2), ProgramsTable[[#This Row],[Geographic Coverage]])), "Yes", "No"))</f>
        <v>No</v>
      </c>
      <c r="CD56" s="18" t="str">
        <f>IF(CD$2=0, "N/A", IF(ISNUMBER(SEARCH(TRIM(CD$2), ProgramsTable[[#This Row],[Geographic Coverage]])), "Yes", "No"))</f>
        <v>N/A</v>
      </c>
      <c r="CE56" s="18" t="str">
        <f>IF(AND(CC$2=0, CD$2=0), "*Required - Please Make a Selection*", IF(OR(ISNUMBER(SEARCH(TRIM(CC$2), ProgramsTable[[#This Row],[Geographic Coverage]])), ISNUMBER(SEARCH(TRIM(CD$2), ProgramsTable[[#This Row],[Geographic Coverage]]))), "Yes", "No"))</f>
        <v>No</v>
      </c>
      <c r="CF56" s="18" t="str" cm="1">
        <f t="array" ref="CF56">IF(COUNTIF(BK$2:BN$2, "Yes")=0, "N/A", IF(SUMPRODUCT((BK$2:BN$2="Yes")*(ProgramsTable[[#This Row],[Veteran?]:[Disabled Veteran?]]="Yes"))&gt;0, "Yes", "No"))</f>
        <v>No</v>
      </c>
      <c r="CG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6"/>
      <c r="CI56"/>
      <c r="CJ56"/>
      <c r="CK56"/>
      <c r="CL56"/>
      <c r="CM56"/>
      <c r="CN56"/>
      <c r="CO56"/>
      <c r="CP56"/>
      <c r="CQ56"/>
      <c r="CR56"/>
      <c r="CS56"/>
      <c r="CU56"/>
      <c r="CV56"/>
    </row>
    <row r="57" spans="1:100" hidden="1" x14ac:dyDescent="0.25">
      <c r="A57" s="10">
        <v>225</v>
      </c>
      <c r="B57" t="s">
        <v>527</v>
      </c>
      <c r="C57" t="s">
        <v>605</v>
      </c>
      <c r="D57" t="s">
        <v>578</v>
      </c>
      <c r="E57" t="s">
        <v>546</v>
      </c>
      <c r="F57" t="s">
        <v>584</v>
      </c>
      <c r="G57" t="s">
        <v>585</v>
      </c>
      <c r="H57" t="s">
        <v>215</v>
      </c>
      <c r="I57" t="s">
        <v>215</v>
      </c>
      <c r="J57" t="s">
        <v>208</v>
      </c>
      <c r="K57" t="s">
        <v>586</v>
      </c>
      <c r="L57" t="s">
        <v>208</v>
      </c>
      <c r="M57" t="s">
        <v>208</v>
      </c>
      <c r="N57" t="s">
        <v>208</v>
      </c>
      <c r="P57" t="s">
        <v>581</v>
      </c>
      <c r="Q57" t="s">
        <v>208</v>
      </c>
      <c r="R57" t="s">
        <v>581</v>
      </c>
      <c r="S57" t="s">
        <v>208</v>
      </c>
      <c r="T57" t="s">
        <v>44</v>
      </c>
      <c r="U57" t="s">
        <v>207</v>
      </c>
      <c r="V57" t="s">
        <v>207</v>
      </c>
      <c r="W57" t="s">
        <v>207</v>
      </c>
      <c r="X57" t="s">
        <v>207</v>
      </c>
      <c r="Y57" t="s">
        <v>207</v>
      </c>
      <c r="Z57" t="s">
        <v>207</v>
      </c>
      <c r="AA57" t="s">
        <v>207</v>
      </c>
      <c r="AB57" t="s">
        <v>207</v>
      </c>
      <c r="AC57" t="s">
        <v>207</v>
      </c>
      <c r="AD57" t="s">
        <v>207</v>
      </c>
      <c r="AE57" t="s">
        <v>207</v>
      </c>
      <c r="AF57" t="s">
        <v>207</v>
      </c>
      <c r="AG57" t="s">
        <v>207</v>
      </c>
      <c r="AH57" t="s">
        <v>207</v>
      </c>
      <c r="AI57" t="s">
        <v>207</v>
      </c>
      <c r="AJ57" t="s">
        <v>207</v>
      </c>
      <c r="AK57" t="s">
        <v>207</v>
      </c>
      <c r="AL57" t="s">
        <v>207</v>
      </c>
      <c r="AM57" t="s">
        <v>207</v>
      </c>
      <c r="AN57" t="s">
        <v>207</v>
      </c>
      <c r="AO57" t="s">
        <v>207</v>
      </c>
      <c r="AP57" t="s">
        <v>207</v>
      </c>
      <c r="AQ57" t="s">
        <v>207</v>
      </c>
      <c r="AR57" t="s">
        <v>215</v>
      </c>
      <c r="AS57" t="s">
        <v>207</v>
      </c>
      <c r="AT57" t="s">
        <v>207</v>
      </c>
      <c r="AU57" t="s">
        <v>207</v>
      </c>
      <c r="AV57" t="s">
        <v>207</v>
      </c>
      <c r="AW57" t="s">
        <v>207</v>
      </c>
      <c r="AX57" t="s">
        <v>207</v>
      </c>
      <c r="AY57" t="s">
        <v>207</v>
      </c>
      <c r="AZ57" t="s">
        <v>207</v>
      </c>
      <c r="BA57" t="s">
        <v>207</v>
      </c>
      <c r="BB57" t="s">
        <v>207</v>
      </c>
      <c r="BC57" t="s">
        <v>207</v>
      </c>
      <c r="BD57" t="s">
        <v>207</v>
      </c>
      <c r="BE57" t="s">
        <v>207</v>
      </c>
      <c r="BF57" t="s">
        <v>207</v>
      </c>
      <c r="BG57" t="s">
        <v>207</v>
      </c>
      <c r="BH57" t="s">
        <v>207</v>
      </c>
      <c r="BI57" t="s">
        <v>207</v>
      </c>
      <c r="BJ57" t="s">
        <v>215</v>
      </c>
      <c r="BK57" t="s">
        <v>207</v>
      </c>
      <c r="BL57" t="s">
        <v>207</v>
      </c>
      <c r="BM57" t="s">
        <v>207</v>
      </c>
      <c r="BN57" t="s">
        <v>207</v>
      </c>
      <c r="BO57" s="18" t="str">
        <f>IF(OR(BO$2=0, BO$2=""), "N/A", IF(ISNUMBER(SEARCH(UPPER(BO$2), UPPER(ProgramsTable[[#This Row],[Type of Service]]))), "Yes", "No"))</f>
        <v>N/A</v>
      </c>
      <c r="BP57" s="18" t="str">
        <f>IF(BP$2=0, "N/A", IF(ISNUMBER(SEARCH(TRIM(BP$2), ProgramsTable[[#This Row],[Geographic Coverage]])), "Yes", "No"))</f>
        <v>N/A</v>
      </c>
      <c r="BQ57" s="18" t="str">
        <f>IF(BQ$2=0, "N/A", IF(ISNUMBER(SEARCH(TRIM(BQ$2), ProgramsTable[[#This Row],[Geographic Coverage]])), "Yes", "No"))</f>
        <v>N/A</v>
      </c>
      <c r="BR57" s="18" t="str">
        <f>IF(AND(BP$2=0, BQ$2=0), "*Required - Please Make a Selection*", IF(OR(ISNUMBER(SEARCH(TRIM(BP$2), ProgramsTable[[#This Row],[Geographic Coverage]])), ISNUMBER(SEARCH(TRIM(BQ$2), ProgramsTable[[#This Row],[Geographic Coverage]]))), "Yes", "No"))</f>
        <v>*Required - Please Make a Selection*</v>
      </c>
      <c r="BS57" s="18" t="str">
        <f>IF(OR(BS$2="",BS$2=0), "N/A", IF(AND(ProgramsTable[[#This Row],[Age Min]]= "None", ProgramsTable[[#This Row],[Age Max]]= "None"), "Yes", IF(AND(BS$2&gt;=ProgramsTable[[#This Row],[Age Min]], BS$2&lt;=ProgramsTable[[#This Row],[Age Max]]), "Yes", "No")))</f>
        <v>N/A</v>
      </c>
      <c r="BT57" s="18" t="str" cm="1">
        <f t="array" ref="BT57">IF(COUNTIF(AM$2:BJ$2,"Yes")=0,"N/A",IF(SUMPRODUCT(--(AM$2:BJ$2="Yes"),--(ProgramsTable[[#This Row],[Developmental Disability]:[Caregivers, Family Members, Advocates, or Practitioners of an Individual with Disabilities or Medical Conditions]]="Yes"))&gt;0,"Yes","No"))</f>
        <v>N/A</v>
      </c>
      <c r="BU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7" s="18" t="str">
        <f>IF(BV$2=0, "N/A", IF(ISNUMBER(SEARCH(UPPER(BV$2), UPPER(ProgramsTable[[#This Row],[Type of Service]]))), "Yes", "No"))</f>
        <v>N/A</v>
      </c>
      <c r="BW57" s="18" t="str">
        <f>IF(BW$2=0, "N/A", IF(ISNUMBER(SEARCH(TRIM(BW$2), ProgramsTable[[#This Row],[Geographic Coverage]])), "Yes", "No"))</f>
        <v>N/A</v>
      </c>
      <c r="BX57" s="18" t="str">
        <f>IF(BX$2=0, "N/A", IF(ISNUMBER(SEARCH(TRIM(BX$2), ProgramsTable[[#This Row],[Geographic Coverage]])), "Yes", "No"))</f>
        <v>N/A</v>
      </c>
      <c r="BY57" s="18" t="str">
        <f>IF(AND(BW$2=0, BX$2=0), "*Required - Please Make a Selection*", IF(OR(ISNUMBER(SEARCH(TRIM(BW$2), ProgramsTable[[#This Row],[Geographic Coverage]])), ISNUMBER(SEARCH(TRIM(BX$2), ProgramsTable[[#This Row],[Geographic Coverage]]))), "Yes", "No"))</f>
        <v>*Required - Please Make a Selection*</v>
      </c>
      <c r="BZ57" s="18" t="str">
        <f>IF(I$2=0, "N/A", IF(I$2="Yes", IF(ProgramsTable[[#This Row],[Program Includes Services for Caregivers]]="Yes", IF(ProgramsTable[[#This Row],[Program May Require Caregiver to be Unpaid]]="No", "Yes", "No"), "No"), "N/A"))</f>
        <v>N/A</v>
      </c>
      <c r="CA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7" s="18" t="str">
        <f>IF(CB$2=0, "N/A", IF(ISNUMBER(SEARCH(TRIM(UPPER(CB$2)), TRIM(UPPER(ProgramsTable[[#This Row],[Type of Service]])))), "Yes", "No"))</f>
        <v>N/A</v>
      </c>
      <c r="CC57" s="18" t="str">
        <f>IF(CC$2=0, "N/A", IF(ISNUMBER(SEARCH(TRIM(CC$2), ProgramsTable[[#This Row],[Geographic Coverage]])), "Yes", "No"))</f>
        <v>No</v>
      </c>
      <c r="CD57" s="18" t="str">
        <f>IF(CD$2=0, "N/A", IF(ISNUMBER(SEARCH(TRIM(CD$2), ProgramsTable[[#This Row],[Geographic Coverage]])), "Yes", "No"))</f>
        <v>N/A</v>
      </c>
      <c r="CE57" s="18" t="str">
        <f>IF(AND(CC$2=0, CD$2=0), "*Required - Please Make a Selection*", IF(OR(ISNUMBER(SEARCH(TRIM(CC$2), ProgramsTable[[#This Row],[Geographic Coverage]])), ISNUMBER(SEARCH(TRIM(CD$2), ProgramsTable[[#This Row],[Geographic Coverage]]))), "Yes", "No"))</f>
        <v>No</v>
      </c>
      <c r="CF57" s="18" t="str" cm="1">
        <f t="array" ref="CF57">IF(COUNTIF(BK$2:BN$2, "Yes")=0, "N/A", IF(SUMPRODUCT((BK$2:BN$2="Yes")*(ProgramsTable[[#This Row],[Veteran?]:[Disabled Veteran?]]="Yes"))&gt;0, "Yes", "No"))</f>
        <v>No</v>
      </c>
      <c r="CG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7"/>
      <c r="CI57"/>
      <c r="CJ57"/>
      <c r="CK57"/>
      <c r="CL57"/>
      <c r="CM57"/>
      <c r="CN57"/>
      <c r="CO57"/>
      <c r="CP57"/>
      <c r="CQ57"/>
      <c r="CR57"/>
      <c r="CS57"/>
      <c r="CU57"/>
      <c r="CV57"/>
    </row>
    <row r="58" spans="1:100" hidden="1" x14ac:dyDescent="0.25">
      <c r="A58" s="10">
        <v>226</v>
      </c>
      <c r="B58" t="s">
        <v>527</v>
      </c>
      <c r="C58" t="s">
        <v>605</v>
      </c>
      <c r="D58" t="s">
        <v>578</v>
      </c>
      <c r="E58" t="s">
        <v>546</v>
      </c>
      <c r="F58" t="s">
        <v>587</v>
      </c>
      <c r="G58" t="s">
        <v>588</v>
      </c>
      <c r="H58" t="s">
        <v>215</v>
      </c>
      <c r="I58" t="s">
        <v>207</v>
      </c>
      <c r="J58" t="s">
        <v>208</v>
      </c>
      <c r="K58" t="s">
        <v>208</v>
      </c>
      <c r="L58" s="11" t="s">
        <v>208</v>
      </c>
      <c r="M58" t="s">
        <v>208</v>
      </c>
      <c r="N58" t="s">
        <v>208</v>
      </c>
      <c r="P58" t="s">
        <v>208</v>
      </c>
      <c r="Q58" t="s">
        <v>208</v>
      </c>
      <c r="R58" t="s">
        <v>208</v>
      </c>
      <c r="S58" t="s">
        <v>208</v>
      </c>
      <c r="T58" t="s">
        <v>44</v>
      </c>
      <c r="U58" t="s">
        <v>207</v>
      </c>
      <c r="V58" t="s">
        <v>207</v>
      </c>
      <c r="W58" t="s">
        <v>207</v>
      </c>
      <c r="X58" t="s">
        <v>207</v>
      </c>
      <c r="Y58" t="s">
        <v>207</v>
      </c>
      <c r="Z58" t="s">
        <v>207</v>
      </c>
      <c r="AA58" t="s">
        <v>207</v>
      </c>
      <c r="AB58" t="s">
        <v>207</v>
      </c>
      <c r="AC58" t="s">
        <v>207</v>
      </c>
      <c r="AD58" t="s">
        <v>207</v>
      </c>
      <c r="AE58" t="s">
        <v>207</v>
      </c>
      <c r="AF58" t="s">
        <v>207</v>
      </c>
      <c r="AG58" t="s">
        <v>207</v>
      </c>
      <c r="AH58" t="s">
        <v>207</v>
      </c>
      <c r="AI58" t="s">
        <v>207</v>
      </c>
      <c r="AJ58" t="s">
        <v>207</v>
      </c>
      <c r="AK58" t="s">
        <v>207</v>
      </c>
      <c r="AL58" t="s">
        <v>207</v>
      </c>
      <c r="AM58" t="s">
        <v>207</v>
      </c>
      <c r="AN58" t="s">
        <v>207</v>
      </c>
      <c r="AO58" t="s">
        <v>207</v>
      </c>
      <c r="AP58" t="s">
        <v>207</v>
      </c>
      <c r="AQ58" t="s">
        <v>207</v>
      </c>
      <c r="AR58" t="s">
        <v>207</v>
      </c>
      <c r="AS58" t="s">
        <v>207</v>
      </c>
      <c r="AT58" t="s">
        <v>207</v>
      </c>
      <c r="AU58" t="s">
        <v>207</v>
      </c>
      <c r="AV58" t="s">
        <v>207</v>
      </c>
      <c r="AW58" t="s">
        <v>207</v>
      </c>
      <c r="AX58" t="s">
        <v>207</v>
      </c>
      <c r="AY58" t="s">
        <v>207</v>
      </c>
      <c r="AZ58" t="s">
        <v>207</v>
      </c>
      <c r="BA58" t="s">
        <v>207</v>
      </c>
      <c r="BB58" t="s">
        <v>207</v>
      </c>
      <c r="BC58" t="s">
        <v>207</v>
      </c>
      <c r="BD58" t="s">
        <v>207</v>
      </c>
      <c r="BE58" t="s">
        <v>207</v>
      </c>
      <c r="BF58" t="s">
        <v>207</v>
      </c>
      <c r="BG58" t="s">
        <v>207</v>
      </c>
      <c r="BH58" t="s">
        <v>207</v>
      </c>
      <c r="BI58" t="s">
        <v>207</v>
      </c>
      <c r="BJ58" t="s">
        <v>207</v>
      </c>
      <c r="BK58" t="s">
        <v>207</v>
      </c>
      <c r="BL58" t="s">
        <v>207</v>
      </c>
      <c r="BM58" t="s">
        <v>207</v>
      </c>
      <c r="BN58" t="s">
        <v>207</v>
      </c>
      <c r="BO58" s="18" t="str">
        <f>IF(OR(BO$2=0, BO$2=""), "N/A", IF(ISNUMBER(SEARCH(UPPER(BO$2), UPPER(ProgramsTable[[#This Row],[Type of Service]]))), "Yes", "No"))</f>
        <v>N/A</v>
      </c>
      <c r="BP58" s="18" t="str">
        <f>IF(BP$2=0, "N/A", IF(ISNUMBER(SEARCH(TRIM(BP$2), ProgramsTable[[#This Row],[Geographic Coverage]])), "Yes", "No"))</f>
        <v>N/A</v>
      </c>
      <c r="BQ58" s="18" t="str">
        <f>IF(BQ$2=0, "N/A", IF(ISNUMBER(SEARCH(TRIM(BQ$2), ProgramsTable[[#This Row],[Geographic Coverage]])), "Yes", "No"))</f>
        <v>N/A</v>
      </c>
      <c r="BR58" s="18" t="str">
        <f>IF(AND(BP$2=0, BQ$2=0), "*Required - Please Make a Selection*", IF(OR(ISNUMBER(SEARCH(TRIM(BP$2), ProgramsTable[[#This Row],[Geographic Coverage]])), ISNUMBER(SEARCH(TRIM(BQ$2), ProgramsTable[[#This Row],[Geographic Coverage]]))), "Yes", "No"))</f>
        <v>*Required - Please Make a Selection*</v>
      </c>
      <c r="BS58" s="18" t="str">
        <f>IF(OR(BS$2="",BS$2=0), "N/A", IF(AND(ProgramsTable[[#This Row],[Age Min]]= "None", ProgramsTable[[#This Row],[Age Max]]= "None"), "Yes", IF(AND(BS$2&gt;=ProgramsTable[[#This Row],[Age Min]], BS$2&lt;=ProgramsTable[[#This Row],[Age Max]]), "Yes", "No")))</f>
        <v>N/A</v>
      </c>
      <c r="BT58" s="18" t="str" cm="1">
        <f t="array" ref="BT58">IF(COUNTIF(AM$2:BJ$2,"Yes")=0,"N/A",IF(SUMPRODUCT(--(AM$2:BJ$2="Yes"),--(ProgramsTable[[#This Row],[Developmental Disability]:[Caregivers, Family Members, Advocates, or Practitioners of an Individual with Disabilities or Medical Conditions]]="Yes"))&gt;0,"Yes","No"))</f>
        <v>N/A</v>
      </c>
      <c r="BU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8" s="18" t="str">
        <f>IF(BV$2=0, "N/A", IF(ISNUMBER(SEARCH(UPPER(BV$2), UPPER(ProgramsTable[[#This Row],[Type of Service]]))), "Yes", "No"))</f>
        <v>N/A</v>
      </c>
      <c r="BW58" s="18" t="str">
        <f>IF(BW$2=0, "N/A", IF(ISNUMBER(SEARCH(TRIM(BW$2), ProgramsTable[[#This Row],[Geographic Coverage]])), "Yes", "No"))</f>
        <v>N/A</v>
      </c>
      <c r="BX58" s="18" t="str">
        <f>IF(BX$2=0, "N/A", IF(ISNUMBER(SEARCH(TRIM(BX$2), ProgramsTable[[#This Row],[Geographic Coverage]])), "Yes", "No"))</f>
        <v>N/A</v>
      </c>
      <c r="BY58" s="18" t="str">
        <f>IF(AND(BW$2=0, BX$2=0), "*Required - Please Make a Selection*", IF(OR(ISNUMBER(SEARCH(TRIM(BW$2), ProgramsTable[[#This Row],[Geographic Coverage]])), ISNUMBER(SEARCH(TRIM(BX$2), ProgramsTable[[#This Row],[Geographic Coverage]]))), "Yes", "No"))</f>
        <v>*Required - Please Make a Selection*</v>
      </c>
      <c r="BZ58" s="18" t="str">
        <f>IF(I$2=0, "N/A", IF(I$2="Yes", IF(ProgramsTable[[#This Row],[Program Includes Services for Caregivers]]="Yes", IF(ProgramsTable[[#This Row],[Program May Require Caregiver to be Unpaid]]="No", "Yes", "No"), "No"), "N/A"))</f>
        <v>N/A</v>
      </c>
      <c r="CA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8" s="18" t="str">
        <f>IF(CB$2=0, "N/A", IF(ISNUMBER(SEARCH(TRIM(UPPER(CB$2)), TRIM(UPPER(ProgramsTable[[#This Row],[Type of Service]])))), "Yes", "No"))</f>
        <v>N/A</v>
      </c>
      <c r="CC58" s="18" t="str">
        <f>IF(CC$2=0, "N/A", IF(ISNUMBER(SEARCH(TRIM(CC$2), ProgramsTable[[#This Row],[Geographic Coverage]])), "Yes", "No"))</f>
        <v>No</v>
      </c>
      <c r="CD58" s="18" t="str">
        <f>IF(CD$2=0, "N/A", IF(ISNUMBER(SEARCH(TRIM(CD$2), ProgramsTable[[#This Row],[Geographic Coverage]])), "Yes", "No"))</f>
        <v>N/A</v>
      </c>
      <c r="CE58" s="18" t="str">
        <f>IF(AND(CC$2=0, CD$2=0), "*Required - Please Make a Selection*", IF(OR(ISNUMBER(SEARCH(TRIM(CC$2), ProgramsTable[[#This Row],[Geographic Coverage]])), ISNUMBER(SEARCH(TRIM(CD$2), ProgramsTable[[#This Row],[Geographic Coverage]]))), "Yes", "No"))</f>
        <v>No</v>
      </c>
      <c r="CF58" s="18" t="str" cm="1">
        <f t="array" ref="CF58">IF(COUNTIF(BK$2:BN$2, "Yes")=0, "N/A", IF(SUMPRODUCT((BK$2:BN$2="Yes")*(ProgramsTable[[#This Row],[Veteran?]:[Disabled Veteran?]]="Yes"))&gt;0, "Yes", "No"))</f>
        <v>No</v>
      </c>
      <c r="CG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8"/>
      <c r="CI58"/>
      <c r="CJ58"/>
      <c r="CK58"/>
      <c r="CL58"/>
      <c r="CM58"/>
      <c r="CN58"/>
      <c r="CO58"/>
      <c r="CP58"/>
      <c r="CQ58"/>
      <c r="CR58"/>
      <c r="CS58"/>
      <c r="CU58"/>
      <c r="CV58"/>
    </row>
    <row r="59" spans="1:100" hidden="1" x14ac:dyDescent="0.25">
      <c r="A59" s="10">
        <v>227</v>
      </c>
      <c r="B59" t="s">
        <v>527</v>
      </c>
      <c r="C59" t="s">
        <v>605</v>
      </c>
      <c r="D59" t="s">
        <v>578</v>
      </c>
      <c r="E59" t="s">
        <v>546</v>
      </c>
      <c r="F59" t="s">
        <v>589</v>
      </c>
      <c r="G59" t="s">
        <v>588</v>
      </c>
      <c r="H59" t="s">
        <v>215</v>
      </c>
      <c r="I59" t="s">
        <v>207</v>
      </c>
      <c r="J59" t="s">
        <v>208</v>
      </c>
      <c r="K59" t="s">
        <v>208</v>
      </c>
      <c r="L59" s="11" t="s">
        <v>208</v>
      </c>
      <c r="M59" t="s">
        <v>208</v>
      </c>
      <c r="N59" t="s">
        <v>208</v>
      </c>
      <c r="P59" t="s">
        <v>208</v>
      </c>
      <c r="Q59" t="s">
        <v>208</v>
      </c>
      <c r="R59" t="s">
        <v>208</v>
      </c>
      <c r="S59" t="s">
        <v>208</v>
      </c>
      <c r="T59" t="s">
        <v>44</v>
      </c>
      <c r="U59" t="s">
        <v>207</v>
      </c>
      <c r="V59" t="s">
        <v>207</v>
      </c>
      <c r="W59" t="s">
        <v>207</v>
      </c>
      <c r="X59" t="s">
        <v>207</v>
      </c>
      <c r="Y59" t="s">
        <v>207</v>
      </c>
      <c r="Z59" t="s">
        <v>207</v>
      </c>
      <c r="AA59" t="s">
        <v>207</v>
      </c>
      <c r="AB59" t="s">
        <v>207</v>
      </c>
      <c r="AC59" t="s">
        <v>207</v>
      </c>
      <c r="AD59" t="s">
        <v>207</v>
      </c>
      <c r="AE59" t="s">
        <v>207</v>
      </c>
      <c r="AF59" t="s">
        <v>207</v>
      </c>
      <c r="AG59" t="s">
        <v>207</v>
      </c>
      <c r="AH59" t="s">
        <v>207</v>
      </c>
      <c r="AI59" t="s">
        <v>207</v>
      </c>
      <c r="AJ59" t="s">
        <v>207</v>
      </c>
      <c r="AK59" t="s">
        <v>207</v>
      </c>
      <c r="AL59" t="s">
        <v>207</v>
      </c>
      <c r="AM59" t="s">
        <v>207</v>
      </c>
      <c r="AN59" t="s">
        <v>207</v>
      </c>
      <c r="AO59" t="s">
        <v>207</v>
      </c>
      <c r="AP59" t="s">
        <v>207</v>
      </c>
      <c r="AQ59" t="s">
        <v>207</v>
      </c>
      <c r="AR59" t="s">
        <v>207</v>
      </c>
      <c r="AS59" t="s">
        <v>207</v>
      </c>
      <c r="AT59" t="s">
        <v>207</v>
      </c>
      <c r="AU59" t="s">
        <v>207</v>
      </c>
      <c r="AV59" t="s">
        <v>207</v>
      </c>
      <c r="AW59" t="s">
        <v>207</v>
      </c>
      <c r="AX59" t="s">
        <v>207</v>
      </c>
      <c r="AY59" t="s">
        <v>207</v>
      </c>
      <c r="AZ59" t="s">
        <v>207</v>
      </c>
      <c r="BA59" t="s">
        <v>207</v>
      </c>
      <c r="BB59" t="s">
        <v>207</v>
      </c>
      <c r="BC59" t="s">
        <v>207</v>
      </c>
      <c r="BD59" t="s">
        <v>207</v>
      </c>
      <c r="BE59" t="s">
        <v>207</v>
      </c>
      <c r="BF59" t="s">
        <v>207</v>
      </c>
      <c r="BG59" t="s">
        <v>207</v>
      </c>
      <c r="BH59" t="s">
        <v>207</v>
      </c>
      <c r="BI59" t="s">
        <v>207</v>
      </c>
      <c r="BJ59" t="s">
        <v>207</v>
      </c>
      <c r="BK59" t="s">
        <v>207</v>
      </c>
      <c r="BL59" t="s">
        <v>207</v>
      </c>
      <c r="BM59" t="s">
        <v>207</v>
      </c>
      <c r="BN59" t="s">
        <v>207</v>
      </c>
      <c r="BO59" s="18" t="str">
        <f>IF(OR(BO$2=0, BO$2=""), "N/A", IF(ISNUMBER(SEARCH(UPPER(BO$2), UPPER(ProgramsTable[[#This Row],[Type of Service]]))), "Yes", "No"))</f>
        <v>N/A</v>
      </c>
      <c r="BP59" s="18" t="str">
        <f>IF(BP$2=0, "N/A", IF(ISNUMBER(SEARCH(TRIM(BP$2), ProgramsTable[[#This Row],[Geographic Coverage]])), "Yes", "No"))</f>
        <v>N/A</v>
      </c>
      <c r="BQ59" s="18" t="str">
        <f>IF(BQ$2=0, "N/A", IF(ISNUMBER(SEARCH(TRIM(BQ$2), ProgramsTable[[#This Row],[Geographic Coverage]])), "Yes", "No"))</f>
        <v>N/A</v>
      </c>
      <c r="BR59" s="18" t="str">
        <f>IF(AND(BP$2=0, BQ$2=0), "*Required - Please Make a Selection*", IF(OR(ISNUMBER(SEARCH(TRIM(BP$2), ProgramsTable[[#This Row],[Geographic Coverage]])), ISNUMBER(SEARCH(TRIM(BQ$2), ProgramsTable[[#This Row],[Geographic Coverage]]))), "Yes", "No"))</f>
        <v>*Required - Please Make a Selection*</v>
      </c>
      <c r="BS59" s="18" t="str">
        <f>IF(OR(BS$2="",BS$2=0), "N/A", IF(AND(ProgramsTable[[#This Row],[Age Min]]= "None", ProgramsTable[[#This Row],[Age Max]]= "None"), "Yes", IF(AND(BS$2&gt;=ProgramsTable[[#This Row],[Age Min]], BS$2&lt;=ProgramsTable[[#This Row],[Age Max]]), "Yes", "No")))</f>
        <v>N/A</v>
      </c>
      <c r="BT59" s="18" t="str" cm="1">
        <f t="array" ref="BT59">IF(COUNTIF(AM$2:BJ$2,"Yes")=0,"N/A",IF(SUMPRODUCT(--(AM$2:BJ$2="Yes"),--(ProgramsTable[[#This Row],[Developmental Disability]:[Caregivers, Family Members, Advocates, or Practitioners of an Individual with Disabilities or Medical Conditions]]="Yes"))&gt;0,"Yes","No"))</f>
        <v>N/A</v>
      </c>
      <c r="BU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9" s="18" t="str">
        <f>IF(BV$2=0, "N/A", IF(ISNUMBER(SEARCH(UPPER(BV$2), UPPER(ProgramsTable[[#This Row],[Type of Service]]))), "Yes", "No"))</f>
        <v>N/A</v>
      </c>
      <c r="BW59" s="18" t="str">
        <f>IF(BW$2=0, "N/A", IF(ISNUMBER(SEARCH(TRIM(BW$2), ProgramsTable[[#This Row],[Geographic Coverage]])), "Yes", "No"))</f>
        <v>N/A</v>
      </c>
      <c r="BX59" s="18" t="str">
        <f>IF(BX$2=0, "N/A", IF(ISNUMBER(SEARCH(TRIM(BX$2), ProgramsTable[[#This Row],[Geographic Coverage]])), "Yes", "No"))</f>
        <v>N/A</v>
      </c>
      <c r="BY59" s="18" t="str">
        <f>IF(AND(BW$2=0, BX$2=0), "*Required - Please Make a Selection*", IF(OR(ISNUMBER(SEARCH(TRIM(BW$2), ProgramsTable[[#This Row],[Geographic Coverage]])), ISNUMBER(SEARCH(TRIM(BX$2), ProgramsTable[[#This Row],[Geographic Coverage]]))), "Yes", "No"))</f>
        <v>*Required - Please Make a Selection*</v>
      </c>
      <c r="BZ59" s="18" t="str">
        <f>IF(I$2=0, "N/A", IF(I$2="Yes", IF(ProgramsTable[[#This Row],[Program Includes Services for Caregivers]]="Yes", IF(ProgramsTable[[#This Row],[Program May Require Caregiver to be Unpaid]]="No", "Yes", "No"), "No"), "N/A"))</f>
        <v>N/A</v>
      </c>
      <c r="CA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9" s="18" t="str">
        <f>IF(CB$2=0, "N/A", IF(ISNUMBER(SEARCH(TRIM(UPPER(CB$2)), TRIM(UPPER(ProgramsTable[[#This Row],[Type of Service]])))), "Yes", "No"))</f>
        <v>N/A</v>
      </c>
      <c r="CC59" s="18" t="str">
        <f>IF(CC$2=0, "N/A", IF(ISNUMBER(SEARCH(TRIM(CC$2), ProgramsTable[[#This Row],[Geographic Coverage]])), "Yes", "No"))</f>
        <v>No</v>
      </c>
      <c r="CD59" s="18" t="str">
        <f>IF(CD$2=0, "N/A", IF(ISNUMBER(SEARCH(TRIM(CD$2), ProgramsTable[[#This Row],[Geographic Coverage]])), "Yes", "No"))</f>
        <v>N/A</v>
      </c>
      <c r="CE59" s="18" t="str">
        <f>IF(AND(CC$2=0, CD$2=0), "*Required - Please Make a Selection*", IF(OR(ISNUMBER(SEARCH(TRIM(CC$2), ProgramsTable[[#This Row],[Geographic Coverage]])), ISNUMBER(SEARCH(TRIM(CD$2), ProgramsTable[[#This Row],[Geographic Coverage]]))), "Yes", "No"))</f>
        <v>No</v>
      </c>
      <c r="CF59" s="18" t="str" cm="1">
        <f t="array" ref="CF59">IF(COUNTIF(BK$2:BN$2, "Yes")=0, "N/A", IF(SUMPRODUCT((BK$2:BN$2="Yes")*(ProgramsTable[[#This Row],[Veteran?]:[Disabled Veteran?]]="Yes"))&gt;0, "Yes", "No"))</f>
        <v>No</v>
      </c>
      <c r="CG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9"/>
      <c r="CI59"/>
      <c r="CJ59"/>
      <c r="CK59"/>
      <c r="CL59"/>
      <c r="CM59"/>
      <c r="CN59"/>
      <c r="CO59"/>
      <c r="CP59"/>
      <c r="CQ59"/>
      <c r="CR59"/>
      <c r="CS59"/>
      <c r="CU59"/>
      <c r="CV59"/>
    </row>
    <row r="60" spans="1:100" hidden="1" x14ac:dyDescent="0.25">
      <c r="A60" s="10">
        <v>228</v>
      </c>
      <c r="B60" t="s">
        <v>527</v>
      </c>
      <c r="C60" t="s">
        <v>605</v>
      </c>
      <c r="D60" t="s">
        <v>578</v>
      </c>
      <c r="E60" t="s">
        <v>546</v>
      </c>
      <c r="F60" t="s">
        <v>590</v>
      </c>
      <c r="G60" t="s">
        <v>90</v>
      </c>
      <c r="H60" t="s">
        <v>215</v>
      </c>
      <c r="I60" t="s">
        <v>215</v>
      </c>
      <c r="J60" t="s">
        <v>208</v>
      </c>
      <c r="K60" t="s">
        <v>586</v>
      </c>
      <c r="L60" t="s">
        <v>208</v>
      </c>
      <c r="M60" t="s">
        <v>208</v>
      </c>
      <c r="N60" t="s">
        <v>208</v>
      </c>
      <c r="P60" t="s">
        <v>591</v>
      </c>
      <c r="Q60" t="s">
        <v>208</v>
      </c>
      <c r="R60" t="s">
        <v>591</v>
      </c>
      <c r="S60" t="s">
        <v>208</v>
      </c>
      <c r="T60" t="s">
        <v>44</v>
      </c>
      <c r="U60" t="s">
        <v>207</v>
      </c>
      <c r="V60" t="s">
        <v>207</v>
      </c>
      <c r="W60" t="s">
        <v>207</v>
      </c>
      <c r="X60" t="s">
        <v>207</v>
      </c>
      <c r="Y60" t="s">
        <v>207</v>
      </c>
      <c r="Z60" t="s">
        <v>207</v>
      </c>
      <c r="AA60" t="s">
        <v>207</v>
      </c>
      <c r="AB60" t="s">
        <v>207</v>
      </c>
      <c r="AC60" t="s">
        <v>207</v>
      </c>
      <c r="AD60" t="s">
        <v>207</v>
      </c>
      <c r="AE60" t="s">
        <v>207</v>
      </c>
      <c r="AF60" t="s">
        <v>207</v>
      </c>
      <c r="AG60" t="s">
        <v>207</v>
      </c>
      <c r="AH60" t="s">
        <v>207</v>
      </c>
      <c r="AI60" t="s">
        <v>207</v>
      </c>
      <c r="AJ60" t="s">
        <v>207</v>
      </c>
      <c r="AK60" t="s">
        <v>207</v>
      </c>
      <c r="AL60" t="s">
        <v>207</v>
      </c>
      <c r="AM60" t="s">
        <v>207</v>
      </c>
      <c r="AN60" t="s">
        <v>207</v>
      </c>
      <c r="AO60" t="s">
        <v>207</v>
      </c>
      <c r="AP60" t="s">
        <v>207</v>
      </c>
      <c r="AQ60" t="s">
        <v>207</v>
      </c>
      <c r="AR60" t="s">
        <v>207</v>
      </c>
      <c r="AS60" t="s">
        <v>207</v>
      </c>
      <c r="AT60" t="s">
        <v>207</v>
      </c>
      <c r="AU60" t="s">
        <v>207</v>
      </c>
      <c r="AV60" t="s">
        <v>207</v>
      </c>
      <c r="AW60" t="s">
        <v>207</v>
      </c>
      <c r="AX60" t="s">
        <v>207</v>
      </c>
      <c r="AY60" t="s">
        <v>207</v>
      </c>
      <c r="AZ60" t="s">
        <v>207</v>
      </c>
      <c r="BA60" t="s">
        <v>207</v>
      </c>
      <c r="BB60" t="s">
        <v>207</v>
      </c>
      <c r="BC60" t="s">
        <v>207</v>
      </c>
      <c r="BD60" t="s">
        <v>207</v>
      </c>
      <c r="BE60" t="s">
        <v>207</v>
      </c>
      <c r="BF60" t="s">
        <v>207</v>
      </c>
      <c r="BG60" t="s">
        <v>207</v>
      </c>
      <c r="BH60" t="s">
        <v>207</v>
      </c>
      <c r="BI60" t="s">
        <v>207</v>
      </c>
      <c r="BJ60" t="s">
        <v>215</v>
      </c>
      <c r="BK60" t="s">
        <v>207</v>
      </c>
      <c r="BL60" t="s">
        <v>207</v>
      </c>
      <c r="BM60" t="s">
        <v>207</v>
      </c>
      <c r="BN60" t="s">
        <v>207</v>
      </c>
      <c r="BO60" s="18" t="str">
        <f>IF(OR(BO$2=0, BO$2=""), "N/A", IF(ISNUMBER(SEARCH(UPPER(BO$2), UPPER(ProgramsTable[[#This Row],[Type of Service]]))), "Yes", "No"))</f>
        <v>N/A</v>
      </c>
      <c r="BP60" s="18" t="str">
        <f>IF(BP$2=0, "N/A", IF(ISNUMBER(SEARCH(TRIM(BP$2), ProgramsTable[[#This Row],[Geographic Coverage]])), "Yes", "No"))</f>
        <v>N/A</v>
      </c>
      <c r="BQ60" s="18" t="str">
        <f>IF(BQ$2=0, "N/A", IF(ISNUMBER(SEARCH(TRIM(BQ$2), ProgramsTable[[#This Row],[Geographic Coverage]])), "Yes", "No"))</f>
        <v>N/A</v>
      </c>
      <c r="BR60" s="18" t="str">
        <f>IF(AND(BP$2=0, BQ$2=0), "*Required - Please Make a Selection*", IF(OR(ISNUMBER(SEARCH(TRIM(BP$2), ProgramsTable[[#This Row],[Geographic Coverage]])), ISNUMBER(SEARCH(TRIM(BQ$2), ProgramsTable[[#This Row],[Geographic Coverage]]))), "Yes", "No"))</f>
        <v>*Required - Please Make a Selection*</v>
      </c>
      <c r="BS60" s="18" t="str">
        <f>IF(OR(BS$2="",BS$2=0), "N/A", IF(AND(ProgramsTable[[#This Row],[Age Min]]= "None", ProgramsTable[[#This Row],[Age Max]]= "None"), "Yes", IF(AND(BS$2&gt;=ProgramsTable[[#This Row],[Age Min]], BS$2&lt;=ProgramsTable[[#This Row],[Age Max]]), "Yes", "No")))</f>
        <v>N/A</v>
      </c>
      <c r="BT60" s="18" t="str" cm="1">
        <f t="array" ref="BT60">IF(COUNTIF(AM$2:BJ$2,"Yes")=0,"N/A",IF(SUMPRODUCT(--(AM$2:BJ$2="Yes"),--(ProgramsTable[[#This Row],[Developmental Disability]:[Caregivers, Family Members, Advocates, or Practitioners of an Individual with Disabilities or Medical Conditions]]="Yes"))&gt;0,"Yes","No"))</f>
        <v>N/A</v>
      </c>
      <c r="BU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0" s="18" t="str">
        <f>IF(BV$2=0, "N/A", IF(ISNUMBER(SEARCH(UPPER(BV$2), UPPER(ProgramsTable[[#This Row],[Type of Service]]))), "Yes", "No"))</f>
        <v>N/A</v>
      </c>
      <c r="BW60" s="18" t="str">
        <f>IF(BW$2=0, "N/A", IF(ISNUMBER(SEARCH(TRIM(BW$2), ProgramsTable[[#This Row],[Geographic Coverage]])), "Yes", "No"))</f>
        <v>N/A</v>
      </c>
      <c r="BX60" s="18" t="str">
        <f>IF(BX$2=0, "N/A", IF(ISNUMBER(SEARCH(TRIM(BX$2), ProgramsTable[[#This Row],[Geographic Coverage]])), "Yes", "No"))</f>
        <v>N/A</v>
      </c>
      <c r="BY60" s="18" t="str">
        <f>IF(AND(BW$2=0, BX$2=0), "*Required - Please Make a Selection*", IF(OR(ISNUMBER(SEARCH(TRIM(BW$2), ProgramsTable[[#This Row],[Geographic Coverage]])), ISNUMBER(SEARCH(TRIM(BX$2), ProgramsTable[[#This Row],[Geographic Coverage]]))), "Yes", "No"))</f>
        <v>*Required - Please Make a Selection*</v>
      </c>
      <c r="BZ60" s="18" t="str">
        <f>IF(I$2=0, "N/A", IF(I$2="Yes", IF(ProgramsTable[[#This Row],[Program Includes Services for Caregivers]]="Yes", IF(ProgramsTable[[#This Row],[Program May Require Caregiver to be Unpaid]]="No", "Yes", "No"), "No"), "N/A"))</f>
        <v>N/A</v>
      </c>
      <c r="CA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0" s="18" t="str">
        <f>IF(CB$2=0, "N/A", IF(ISNUMBER(SEARCH(TRIM(UPPER(CB$2)), TRIM(UPPER(ProgramsTable[[#This Row],[Type of Service]])))), "Yes", "No"))</f>
        <v>N/A</v>
      </c>
      <c r="CC60" s="18" t="str">
        <f>IF(CC$2=0, "N/A", IF(ISNUMBER(SEARCH(TRIM(CC$2), ProgramsTable[[#This Row],[Geographic Coverage]])), "Yes", "No"))</f>
        <v>No</v>
      </c>
      <c r="CD60" s="18" t="str">
        <f>IF(CD$2=0, "N/A", IF(ISNUMBER(SEARCH(TRIM(CD$2), ProgramsTable[[#This Row],[Geographic Coverage]])), "Yes", "No"))</f>
        <v>N/A</v>
      </c>
      <c r="CE60" s="18" t="str">
        <f>IF(AND(CC$2=0, CD$2=0), "*Required - Please Make a Selection*", IF(OR(ISNUMBER(SEARCH(TRIM(CC$2), ProgramsTable[[#This Row],[Geographic Coverage]])), ISNUMBER(SEARCH(TRIM(CD$2), ProgramsTable[[#This Row],[Geographic Coverage]]))), "Yes", "No"))</f>
        <v>No</v>
      </c>
      <c r="CF60" s="18" t="str" cm="1">
        <f t="array" ref="CF60">IF(COUNTIF(BK$2:BN$2, "Yes")=0, "N/A", IF(SUMPRODUCT((BK$2:BN$2="Yes")*(ProgramsTable[[#This Row],[Veteran?]:[Disabled Veteran?]]="Yes"))&gt;0, "Yes", "No"))</f>
        <v>No</v>
      </c>
      <c r="CG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0"/>
      <c r="CI60"/>
      <c r="CJ60"/>
      <c r="CK60"/>
      <c r="CL60"/>
      <c r="CM60"/>
      <c r="CN60"/>
      <c r="CO60"/>
      <c r="CP60"/>
      <c r="CQ60"/>
      <c r="CR60"/>
      <c r="CS60"/>
      <c r="CU60"/>
      <c r="CV60"/>
    </row>
    <row r="61" spans="1:100" hidden="1" x14ac:dyDescent="0.25">
      <c r="A61" s="10">
        <v>229</v>
      </c>
      <c r="B61" t="s">
        <v>527</v>
      </c>
      <c r="C61" t="s">
        <v>605</v>
      </c>
      <c r="D61" t="s">
        <v>592</v>
      </c>
      <c r="E61" t="s">
        <v>546</v>
      </c>
      <c r="F61" t="s">
        <v>593</v>
      </c>
      <c r="G61" t="s">
        <v>588</v>
      </c>
      <c r="H61" t="s">
        <v>215</v>
      </c>
      <c r="I61" t="s">
        <v>215</v>
      </c>
      <c r="J61" t="s">
        <v>208</v>
      </c>
      <c r="K61" t="s">
        <v>208</v>
      </c>
      <c r="L61" s="11" t="s">
        <v>594</v>
      </c>
      <c r="M61" t="s">
        <v>208</v>
      </c>
      <c r="N61" t="s">
        <v>208</v>
      </c>
      <c r="O61" t="s">
        <v>595</v>
      </c>
      <c r="P61" t="s">
        <v>596</v>
      </c>
      <c r="Q61" t="s">
        <v>597</v>
      </c>
      <c r="R61" t="s">
        <v>596</v>
      </c>
      <c r="S61" t="s">
        <v>208</v>
      </c>
      <c r="T61" t="s">
        <v>44</v>
      </c>
      <c r="U61" t="s">
        <v>207</v>
      </c>
      <c r="V61" t="s">
        <v>207</v>
      </c>
      <c r="W61" t="s">
        <v>207</v>
      </c>
      <c r="X61" t="s">
        <v>207</v>
      </c>
      <c r="Y61" t="s">
        <v>207</v>
      </c>
      <c r="Z61" t="s">
        <v>207</v>
      </c>
      <c r="AA61" t="s">
        <v>207</v>
      </c>
      <c r="AB61" t="s">
        <v>207</v>
      </c>
      <c r="AC61" t="s">
        <v>207</v>
      </c>
      <c r="AD61" t="s">
        <v>207</v>
      </c>
      <c r="AE61" t="s">
        <v>207</v>
      </c>
      <c r="AF61" t="s">
        <v>207</v>
      </c>
      <c r="AG61" t="s">
        <v>207</v>
      </c>
      <c r="AH61" t="s">
        <v>207</v>
      </c>
      <c r="AI61" t="s">
        <v>207</v>
      </c>
      <c r="AJ61" t="s">
        <v>207</v>
      </c>
      <c r="AK61" t="s">
        <v>207</v>
      </c>
      <c r="AL61" t="s">
        <v>207</v>
      </c>
      <c r="AM61" t="s">
        <v>207</v>
      </c>
      <c r="AN61" t="s">
        <v>207</v>
      </c>
      <c r="AO61" t="s">
        <v>207</v>
      </c>
      <c r="AP61" t="s">
        <v>207</v>
      </c>
      <c r="AQ61" t="s">
        <v>207</v>
      </c>
      <c r="AR61" t="s">
        <v>207</v>
      </c>
      <c r="AS61" t="s">
        <v>207</v>
      </c>
      <c r="AT61" t="s">
        <v>207</v>
      </c>
      <c r="AU61" t="s">
        <v>207</v>
      </c>
      <c r="AV61" t="s">
        <v>207</v>
      </c>
      <c r="AW61" t="s">
        <v>207</v>
      </c>
      <c r="AX61" t="s">
        <v>207</v>
      </c>
      <c r="AY61" t="s">
        <v>207</v>
      </c>
      <c r="AZ61" t="s">
        <v>207</v>
      </c>
      <c r="BA61" t="s">
        <v>207</v>
      </c>
      <c r="BB61" t="s">
        <v>207</v>
      </c>
      <c r="BC61" t="s">
        <v>207</v>
      </c>
      <c r="BD61" t="s">
        <v>207</v>
      </c>
      <c r="BE61" t="s">
        <v>207</v>
      </c>
      <c r="BF61" t="s">
        <v>207</v>
      </c>
      <c r="BG61" t="s">
        <v>207</v>
      </c>
      <c r="BH61" t="s">
        <v>207</v>
      </c>
      <c r="BI61" t="s">
        <v>207</v>
      </c>
      <c r="BJ61" t="s">
        <v>215</v>
      </c>
      <c r="BK61" t="s">
        <v>207</v>
      </c>
      <c r="BL61" t="s">
        <v>207</v>
      </c>
      <c r="BM61" t="s">
        <v>207</v>
      </c>
      <c r="BN61" t="s">
        <v>207</v>
      </c>
      <c r="BO61" s="18" t="str">
        <f>IF(OR(BO$2=0, BO$2=""), "N/A", IF(ISNUMBER(SEARCH(UPPER(BO$2), UPPER(ProgramsTable[[#This Row],[Type of Service]]))), "Yes", "No"))</f>
        <v>N/A</v>
      </c>
      <c r="BP61" s="18" t="str">
        <f>IF(BP$2=0, "N/A", IF(ISNUMBER(SEARCH(TRIM(BP$2), ProgramsTable[[#This Row],[Geographic Coverage]])), "Yes", "No"))</f>
        <v>N/A</v>
      </c>
      <c r="BQ61" s="18" t="str">
        <f>IF(BQ$2=0, "N/A", IF(ISNUMBER(SEARCH(TRIM(BQ$2), ProgramsTable[[#This Row],[Geographic Coverage]])), "Yes", "No"))</f>
        <v>N/A</v>
      </c>
      <c r="BR61" s="18" t="str">
        <f>IF(AND(BP$2=0, BQ$2=0), "*Required - Please Make a Selection*", IF(OR(ISNUMBER(SEARCH(TRIM(BP$2), ProgramsTable[[#This Row],[Geographic Coverage]])), ISNUMBER(SEARCH(TRIM(BQ$2), ProgramsTable[[#This Row],[Geographic Coverage]]))), "Yes", "No"))</f>
        <v>*Required - Please Make a Selection*</v>
      </c>
      <c r="BS61" s="18" t="str">
        <f>IF(OR(BS$2="",BS$2=0), "N/A", IF(AND(ProgramsTable[[#This Row],[Age Min]]= "None", ProgramsTable[[#This Row],[Age Max]]= "None"), "Yes", IF(AND(BS$2&gt;=ProgramsTable[[#This Row],[Age Min]], BS$2&lt;=ProgramsTable[[#This Row],[Age Max]]), "Yes", "No")))</f>
        <v>N/A</v>
      </c>
      <c r="BT61" s="18" t="str" cm="1">
        <f t="array" ref="BT61">IF(COUNTIF(AM$2:BJ$2,"Yes")=0,"N/A",IF(SUMPRODUCT(--(AM$2:BJ$2="Yes"),--(ProgramsTable[[#This Row],[Developmental Disability]:[Caregivers, Family Members, Advocates, or Practitioners of an Individual with Disabilities or Medical Conditions]]="Yes"))&gt;0,"Yes","No"))</f>
        <v>N/A</v>
      </c>
      <c r="BU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1" s="18" t="str">
        <f>IF(BV$2=0, "N/A", IF(ISNUMBER(SEARCH(UPPER(BV$2), UPPER(ProgramsTable[[#This Row],[Type of Service]]))), "Yes", "No"))</f>
        <v>N/A</v>
      </c>
      <c r="BW61" s="18" t="str">
        <f>IF(BW$2=0, "N/A", IF(ISNUMBER(SEARCH(TRIM(BW$2), ProgramsTable[[#This Row],[Geographic Coverage]])), "Yes", "No"))</f>
        <v>N/A</v>
      </c>
      <c r="BX61" s="18" t="str">
        <f>IF(BX$2=0, "N/A", IF(ISNUMBER(SEARCH(TRIM(BX$2), ProgramsTable[[#This Row],[Geographic Coverage]])), "Yes", "No"))</f>
        <v>N/A</v>
      </c>
      <c r="BY61" s="18" t="str">
        <f>IF(AND(BW$2=0, BX$2=0), "*Required - Please Make a Selection*", IF(OR(ISNUMBER(SEARCH(TRIM(BW$2), ProgramsTable[[#This Row],[Geographic Coverage]])), ISNUMBER(SEARCH(TRIM(BX$2), ProgramsTable[[#This Row],[Geographic Coverage]]))), "Yes", "No"))</f>
        <v>*Required - Please Make a Selection*</v>
      </c>
      <c r="BZ61" s="18" t="str">
        <f>IF(I$2=0, "N/A", IF(I$2="Yes", IF(ProgramsTable[[#This Row],[Program Includes Services for Caregivers]]="Yes", IF(ProgramsTable[[#This Row],[Program May Require Caregiver to be Unpaid]]="No", "Yes", "No"), "No"), "N/A"))</f>
        <v>N/A</v>
      </c>
      <c r="CA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1" s="18" t="str">
        <f>IF(CB$2=0, "N/A", IF(ISNUMBER(SEARCH(TRIM(UPPER(CB$2)), TRIM(UPPER(ProgramsTable[[#This Row],[Type of Service]])))), "Yes", "No"))</f>
        <v>N/A</v>
      </c>
      <c r="CC61" s="18" t="str">
        <f>IF(CC$2=0, "N/A", IF(ISNUMBER(SEARCH(TRIM(CC$2), ProgramsTable[[#This Row],[Geographic Coverage]])), "Yes", "No"))</f>
        <v>No</v>
      </c>
      <c r="CD61" s="18" t="str">
        <f>IF(CD$2=0, "N/A", IF(ISNUMBER(SEARCH(TRIM(CD$2), ProgramsTable[[#This Row],[Geographic Coverage]])), "Yes", "No"))</f>
        <v>N/A</v>
      </c>
      <c r="CE61" s="18" t="str">
        <f>IF(AND(CC$2=0, CD$2=0), "*Required - Please Make a Selection*", IF(OR(ISNUMBER(SEARCH(TRIM(CC$2), ProgramsTable[[#This Row],[Geographic Coverage]])), ISNUMBER(SEARCH(TRIM(CD$2), ProgramsTable[[#This Row],[Geographic Coverage]]))), "Yes", "No"))</f>
        <v>No</v>
      </c>
      <c r="CF61" s="18" t="str" cm="1">
        <f t="array" ref="CF61">IF(COUNTIF(BK$2:BN$2, "Yes")=0, "N/A", IF(SUMPRODUCT((BK$2:BN$2="Yes")*(ProgramsTable[[#This Row],[Veteran?]:[Disabled Veteran?]]="Yes"))&gt;0, "Yes", "No"))</f>
        <v>No</v>
      </c>
      <c r="CG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1"/>
      <c r="CI61"/>
      <c r="CJ61"/>
      <c r="CK61"/>
      <c r="CL61"/>
      <c r="CM61"/>
      <c r="CN61"/>
      <c r="CO61"/>
      <c r="CP61"/>
      <c r="CQ61"/>
      <c r="CR61"/>
      <c r="CS61"/>
      <c r="CU61"/>
      <c r="CV61"/>
    </row>
    <row r="62" spans="1:100" hidden="1" x14ac:dyDescent="0.25">
      <c r="A62" s="10">
        <v>230</v>
      </c>
      <c r="B62" t="s">
        <v>527</v>
      </c>
      <c r="C62" t="s">
        <v>605</v>
      </c>
      <c r="D62" t="s">
        <v>592</v>
      </c>
      <c r="E62" t="s">
        <v>546</v>
      </c>
      <c r="F62" t="s">
        <v>598</v>
      </c>
      <c r="G62" t="s">
        <v>588</v>
      </c>
      <c r="H62" t="s">
        <v>215</v>
      </c>
      <c r="I62" t="s">
        <v>215</v>
      </c>
      <c r="J62" t="s">
        <v>208</v>
      </c>
      <c r="K62" t="s">
        <v>208</v>
      </c>
      <c r="L62" s="11" t="s">
        <v>599</v>
      </c>
      <c r="M62">
        <v>55</v>
      </c>
      <c r="N62">
        <v>120</v>
      </c>
      <c r="O62" t="s">
        <v>599</v>
      </c>
      <c r="P62" t="s">
        <v>596</v>
      </c>
      <c r="Q62" t="s">
        <v>597</v>
      </c>
      <c r="R62" t="s">
        <v>596</v>
      </c>
      <c r="S62" t="s">
        <v>208</v>
      </c>
      <c r="T62" t="s">
        <v>44</v>
      </c>
      <c r="U62" t="s">
        <v>207</v>
      </c>
      <c r="V62" t="s">
        <v>207</v>
      </c>
      <c r="W62" t="s">
        <v>207</v>
      </c>
      <c r="X62" t="s">
        <v>207</v>
      </c>
      <c r="Y62" t="s">
        <v>207</v>
      </c>
      <c r="Z62" t="s">
        <v>207</v>
      </c>
      <c r="AA62" t="s">
        <v>207</v>
      </c>
      <c r="AB62" t="s">
        <v>207</v>
      </c>
      <c r="AC62" t="s">
        <v>207</v>
      </c>
      <c r="AD62" t="s">
        <v>207</v>
      </c>
      <c r="AE62" t="s">
        <v>207</v>
      </c>
      <c r="AF62" t="s">
        <v>207</v>
      </c>
      <c r="AG62" t="s">
        <v>207</v>
      </c>
      <c r="AH62" t="s">
        <v>207</v>
      </c>
      <c r="AI62" t="s">
        <v>207</v>
      </c>
      <c r="AJ62" t="s">
        <v>207</v>
      </c>
      <c r="AK62" t="s">
        <v>207</v>
      </c>
      <c r="AL62" t="s">
        <v>207</v>
      </c>
      <c r="AM62" t="s">
        <v>207</v>
      </c>
      <c r="AN62" t="s">
        <v>207</v>
      </c>
      <c r="AO62" t="s">
        <v>207</v>
      </c>
      <c r="AP62" t="s">
        <v>207</v>
      </c>
      <c r="AQ62" t="s">
        <v>207</v>
      </c>
      <c r="AR62" t="s">
        <v>207</v>
      </c>
      <c r="AS62" t="s">
        <v>207</v>
      </c>
      <c r="AT62" t="s">
        <v>207</v>
      </c>
      <c r="AU62" t="s">
        <v>207</v>
      </c>
      <c r="AV62" t="s">
        <v>207</v>
      </c>
      <c r="AW62" t="s">
        <v>207</v>
      </c>
      <c r="AX62" t="s">
        <v>207</v>
      </c>
      <c r="AY62" t="s">
        <v>207</v>
      </c>
      <c r="AZ62" t="s">
        <v>207</v>
      </c>
      <c r="BA62" t="s">
        <v>207</v>
      </c>
      <c r="BB62" t="s">
        <v>207</v>
      </c>
      <c r="BC62" t="s">
        <v>207</v>
      </c>
      <c r="BD62" t="s">
        <v>207</v>
      </c>
      <c r="BE62" t="s">
        <v>207</v>
      </c>
      <c r="BF62" t="s">
        <v>207</v>
      </c>
      <c r="BG62" t="s">
        <v>207</v>
      </c>
      <c r="BH62" t="s">
        <v>207</v>
      </c>
      <c r="BI62" t="s">
        <v>207</v>
      </c>
      <c r="BJ62" t="s">
        <v>215</v>
      </c>
      <c r="BK62" t="s">
        <v>207</v>
      </c>
      <c r="BL62" t="s">
        <v>207</v>
      </c>
      <c r="BM62" t="s">
        <v>207</v>
      </c>
      <c r="BN62" t="s">
        <v>207</v>
      </c>
      <c r="BO62" s="18" t="str">
        <f>IF(OR(BO$2=0, BO$2=""), "N/A", IF(ISNUMBER(SEARCH(UPPER(BO$2), UPPER(ProgramsTable[[#This Row],[Type of Service]]))), "Yes", "No"))</f>
        <v>N/A</v>
      </c>
      <c r="BP62" s="18" t="str">
        <f>IF(BP$2=0, "N/A", IF(ISNUMBER(SEARCH(TRIM(BP$2), ProgramsTable[[#This Row],[Geographic Coverage]])), "Yes", "No"))</f>
        <v>N/A</v>
      </c>
      <c r="BQ62" s="18" t="str">
        <f>IF(BQ$2=0, "N/A", IF(ISNUMBER(SEARCH(TRIM(BQ$2), ProgramsTable[[#This Row],[Geographic Coverage]])), "Yes", "No"))</f>
        <v>N/A</v>
      </c>
      <c r="BR62" s="18" t="str">
        <f>IF(AND(BP$2=0, BQ$2=0), "*Required - Please Make a Selection*", IF(OR(ISNUMBER(SEARCH(TRIM(BP$2), ProgramsTable[[#This Row],[Geographic Coverage]])), ISNUMBER(SEARCH(TRIM(BQ$2), ProgramsTable[[#This Row],[Geographic Coverage]]))), "Yes", "No"))</f>
        <v>*Required - Please Make a Selection*</v>
      </c>
      <c r="BS62" s="18" t="str">
        <f>IF(OR(BS$2="",BS$2=0), "N/A", IF(AND(ProgramsTable[[#This Row],[Age Min]]= "None", ProgramsTable[[#This Row],[Age Max]]= "None"), "Yes", IF(AND(BS$2&gt;=ProgramsTable[[#This Row],[Age Min]], BS$2&lt;=ProgramsTable[[#This Row],[Age Max]]), "Yes", "No")))</f>
        <v>N/A</v>
      </c>
      <c r="BT62" s="18" t="str" cm="1">
        <f t="array" ref="BT62">IF(COUNTIF(AM$2:BJ$2,"Yes")=0,"N/A",IF(SUMPRODUCT(--(AM$2:BJ$2="Yes"),--(ProgramsTable[[#This Row],[Developmental Disability]:[Caregivers, Family Members, Advocates, or Practitioners of an Individual with Disabilities or Medical Conditions]]="Yes"))&gt;0,"Yes","No"))</f>
        <v>N/A</v>
      </c>
      <c r="BU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2" s="18" t="str">
        <f>IF(BV$2=0, "N/A", IF(ISNUMBER(SEARCH(UPPER(BV$2), UPPER(ProgramsTable[[#This Row],[Type of Service]]))), "Yes", "No"))</f>
        <v>N/A</v>
      </c>
      <c r="BW62" s="18" t="str">
        <f>IF(BW$2=0, "N/A", IF(ISNUMBER(SEARCH(TRIM(BW$2), ProgramsTable[[#This Row],[Geographic Coverage]])), "Yes", "No"))</f>
        <v>N/A</v>
      </c>
      <c r="BX62" s="18" t="str">
        <f>IF(BX$2=0, "N/A", IF(ISNUMBER(SEARCH(TRIM(BX$2), ProgramsTable[[#This Row],[Geographic Coverage]])), "Yes", "No"))</f>
        <v>N/A</v>
      </c>
      <c r="BY62" s="18" t="str">
        <f>IF(AND(BW$2=0, BX$2=0), "*Required - Please Make a Selection*", IF(OR(ISNUMBER(SEARCH(TRIM(BW$2), ProgramsTable[[#This Row],[Geographic Coverage]])), ISNUMBER(SEARCH(TRIM(BX$2), ProgramsTable[[#This Row],[Geographic Coverage]]))), "Yes", "No"))</f>
        <v>*Required - Please Make a Selection*</v>
      </c>
      <c r="BZ62" s="18" t="str">
        <f>IF(I$2=0, "N/A", IF(I$2="Yes", IF(ProgramsTable[[#This Row],[Program Includes Services for Caregivers]]="Yes", IF(ProgramsTable[[#This Row],[Program May Require Caregiver to be Unpaid]]="No", "Yes", "No"), "No"), "N/A"))</f>
        <v>N/A</v>
      </c>
      <c r="CA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2" s="18" t="str">
        <f>IF(CB$2=0, "N/A", IF(ISNUMBER(SEARCH(TRIM(UPPER(CB$2)), TRIM(UPPER(ProgramsTable[[#This Row],[Type of Service]])))), "Yes", "No"))</f>
        <v>N/A</v>
      </c>
      <c r="CC62" s="18" t="str">
        <f>IF(CC$2=0, "N/A", IF(ISNUMBER(SEARCH(TRIM(CC$2), ProgramsTable[[#This Row],[Geographic Coverage]])), "Yes", "No"))</f>
        <v>No</v>
      </c>
      <c r="CD62" s="18" t="str">
        <f>IF(CD$2=0, "N/A", IF(ISNUMBER(SEARCH(TRIM(CD$2), ProgramsTable[[#This Row],[Geographic Coverage]])), "Yes", "No"))</f>
        <v>N/A</v>
      </c>
      <c r="CE62" s="18" t="str">
        <f>IF(AND(CC$2=0, CD$2=0), "*Required - Please Make a Selection*", IF(OR(ISNUMBER(SEARCH(TRIM(CC$2), ProgramsTable[[#This Row],[Geographic Coverage]])), ISNUMBER(SEARCH(TRIM(CD$2), ProgramsTable[[#This Row],[Geographic Coverage]]))), "Yes", "No"))</f>
        <v>No</v>
      </c>
      <c r="CF62" s="18" t="str" cm="1">
        <f t="array" ref="CF62">IF(COUNTIF(BK$2:BN$2, "Yes")=0, "N/A", IF(SUMPRODUCT((BK$2:BN$2="Yes")*(ProgramsTable[[#This Row],[Veteran?]:[Disabled Veteran?]]="Yes"))&gt;0, "Yes", "No"))</f>
        <v>No</v>
      </c>
      <c r="CG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2"/>
      <c r="CI62"/>
      <c r="CJ62"/>
      <c r="CK62"/>
      <c r="CL62"/>
      <c r="CM62"/>
      <c r="CN62"/>
      <c r="CO62"/>
      <c r="CP62"/>
      <c r="CQ62"/>
      <c r="CR62"/>
      <c r="CS62"/>
      <c r="CU62"/>
      <c r="CV62"/>
    </row>
    <row r="63" spans="1:100" hidden="1" x14ac:dyDescent="0.25">
      <c r="A63" s="10">
        <v>231</v>
      </c>
      <c r="B63" t="s">
        <v>527</v>
      </c>
      <c r="C63" t="s">
        <v>605</v>
      </c>
      <c r="D63" t="s">
        <v>592</v>
      </c>
      <c r="E63" t="s">
        <v>546</v>
      </c>
      <c r="F63" t="s">
        <v>600</v>
      </c>
      <c r="G63" t="s">
        <v>90</v>
      </c>
      <c r="H63" t="s">
        <v>215</v>
      </c>
      <c r="I63" t="s">
        <v>215</v>
      </c>
      <c r="J63" t="s">
        <v>208</v>
      </c>
      <c r="K63" t="s">
        <v>208</v>
      </c>
      <c r="L63" s="11" t="s">
        <v>599</v>
      </c>
      <c r="M63">
        <v>55</v>
      </c>
      <c r="N63">
        <v>120</v>
      </c>
      <c r="O63" t="s">
        <v>599</v>
      </c>
      <c r="P63" t="s">
        <v>601</v>
      </c>
      <c r="Q63" t="s">
        <v>597</v>
      </c>
      <c r="R63" t="s">
        <v>601</v>
      </c>
      <c r="S63" t="s">
        <v>208</v>
      </c>
      <c r="T63" t="s">
        <v>44</v>
      </c>
      <c r="U63" t="s">
        <v>207</v>
      </c>
      <c r="V63" t="s">
        <v>207</v>
      </c>
      <c r="W63" t="s">
        <v>207</v>
      </c>
      <c r="X63" t="s">
        <v>207</v>
      </c>
      <c r="Y63" t="s">
        <v>207</v>
      </c>
      <c r="Z63" t="s">
        <v>207</v>
      </c>
      <c r="AA63" t="s">
        <v>207</v>
      </c>
      <c r="AB63" t="s">
        <v>207</v>
      </c>
      <c r="AC63" t="s">
        <v>207</v>
      </c>
      <c r="AD63" t="s">
        <v>207</v>
      </c>
      <c r="AE63" t="s">
        <v>207</v>
      </c>
      <c r="AF63" t="s">
        <v>207</v>
      </c>
      <c r="AG63" t="s">
        <v>207</v>
      </c>
      <c r="AH63" t="s">
        <v>207</v>
      </c>
      <c r="AI63" t="s">
        <v>207</v>
      </c>
      <c r="AJ63" t="s">
        <v>207</v>
      </c>
      <c r="AK63" t="s">
        <v>207</v>
      </c>
      <c r="AL63" t="s">
        <v>207</v>
      </c>
      <c r="AM63" t="s">
        <v>207</v>
      </c>
      <c r="AN63" t="s">
        <v>207</v>
      </c>
      <c r="AO63" t="s">
        <v>207</v>
      </c>
      <c r="AP63" t="s">
        <v>207</v>
      </c>
      <c r="AQ63" t="s">
        <v>207</v>
      </c>
      <c r="AR63" t="s">
        <v>207</v>
      </c>
      <c r="AS63" t="s">
        <v>207</v>
      </c>
      <c r="AT63" t="s">
        <v>207</v>
      </c>
      <c r="AU63" t="s">
        <v>207</v>
      </c>
      <c r="AV63" t="s">
        <v>207</v>
      </c>
      <c r="AW63" t="s">
        <v>207</v>
      </c>
      <c r="AX63" t="s">
        <v>207</v>
      </c>
      <c r="AY63" t="s">
        <v>207</v>
      </c>
      <c r="AZ63" t="s">
        <v>207</v>
      </c>
      <c r="BA63" t="s">
        <v>207</v>
      </c>
      <c r="BB63" t="s">
        <v>207</v>
      </c>
      <c r="BC63" t="s">
        <v>207</v>
      </c>
      <c r="BD63" t="s">
        <v>207</v>
      </c>
      <c r="BE63" t="s">
        <v>207</v>
      </c>
      <c r="BF63" t="s">
        <v>207</v>
      </c>
      <c r="BG63" t="s">
        <v>207</v>
      </c>
      <c r="BH63" t="s">
        <v>207</v>
      </c>
      <c r="BI63" t="s">
        <v>207</v>
      </c>
      <c r="BJ63" t="s">
        <v>215</v>
      </c>
      <c r="BK63" t="s">
        <v>207</v>
      </c>
      <c r="BL63" t="s">
        <v>207</v>
      </c>
      <c r="BM63" t="s">
        <v>207</v>
      </c>
      <c r="BN63" t="s">
        <v>207</v>
      </c>
      <c r="BO63" s="18" t="str">
        <f>IF(OR(BO$2=0, BO$2=""), "N/A", IF(ISNUMBER(SEARCH(UPPER(BO$2), UPPER(ProgramsTable[[#This Row],[Type of Service]]))), "Yes", "No"))</f>
        <v>N/A</v>
      </c>
      <c r="BP63" s="18" t="str">
        <f>IF(BP$2=0, "N/A", IF(ISNUMBER(SEARCH(TRIM(BP$2), ProgramsTable[[#This Row],[Geographic Coverage]])), "Yes", "No"))</f>
        <v>N/A</v>
      </c>
      <c r="BQ63" s="18" t="str">
        <f>IF(BQ$2=0, "N/A", IF(ISNUMBER(SEARCH(TRIM(BQ$2), ProgramsTable[[#This Row],[Geographic Coverage]])), "Yes", "No"))</f>
        <v>N/A</v>
      </c>
      <c r="BR63" s="18" t="str">
        <f>IF(AND(BP$2=0, BQ$2=0), "*Required - Please Make a Selection*", IF(OR(ISNUMBER(SEARCH(TRIM(BP$2), ProgramsTable[[#This Row],[Geographic Coverage]])), ISNUMBER(SEARCH(TRIM(BQ$2), ProgramsTable[[#This Row],[Geographic Coverage]]))), "Yes", "No"))</f>
        <v>*Required - Please Make a Selection*</v>
      </c>
      <c r="BS63" s="18" t="str">
        <f>IF(OR(BS$2="",BS$2=0), "N/A", IF(AND(ProgramsTable[[#This Row],[Age Min]]= "None", ProgramsTable[[#This Row],[Age Max]]= "None"), "Yes", IF(AND(BS$2&gt;=ProgramsTable[[#This Row],[Age Min]], BS$2&lt;=ProgramsTable[[#This Row],[Age Max]]), "Yes", "No")))</f>
        <v>N/A</v>
      </c>
      <c r="BT63" s="18" t="str" cm="1">
        <f t="array" ref="BT63">IF(COUNTIF(AM$2:BJ$2,"Yes")=0,"N/A",IF(SUMPRODUCT(--(AM$2:BJ$2="Yes"),--(ProgramsTable[[#This Row],[Developmental Disability]:[Caregivers, Family Members, Advocates, or Practitioners of an Individual with Disabilities or Medical Conditions]]="Yes"))&gt;0,"Yes","No"))</f>
        <v>N/A</v>
      </c>
      <c r="BU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3" s="18" t="str">
        <f>IF(BV$2=0, "N/A", IF(ISNUMBER(SEARCH(UPPER(BV$2), UPPER(ProgramsTable[[#This Row],[Type of Service]]))), "Yes", "No"))</f>
        <v>N/A</v>
      </c>
      <c r="BW63" s="18" t="str">
        <f>IF(BW$2=0, "N/A", IF(ISNUMBER(SEARCH(TRIM(BW$2), ProgramsTable[[#This Row],[Geographic Coverage]])), "Yes", "No"))</f>
        <v>N/A</v>
      </c>
      <c r="BX63" s="18" t="str">
        <f>IF(BX$2=0, "N/A", IF(ISNUMBER(SEARCH(TRIM(BX$2), ProgramsTable[[#This Row],[Geographic Coverage]])), "Yes", "No"))</f>
        <v>N/A</v>
      </c>
      <c r="BY63" s="18" t="str">
        <f>IF(AND(BW$2=0, BX$2=0), "*Required - Please Make a Selection*", IF(OR(ISNUMBER(SEARCH(TRIM(BW$2), ProgramsTable[[#This Row],[Geographic Coverage]])), ISNUMBER(SEARCH(TRIM(BX$2), ProgramsTable[[#This Row],[Geographic Coverage]]))), "Yes", "No"))</f>
        <v>*Required - Please Make a Selection*</v>
      </c>
      <c r="BZ63" s="18" t="str">
        <f>IF(I$2=0, "N/A", IF(I$2="Yes", IF(ProgramsTable[[#This Row],[Program Includes Services for Caregivers]]="Yes", IF(ProgramsTable[[#This Row],[Program May Require Caregiver to be Unpaid]]="No", "Yes", "No"), "No"), "N/A"))</f>
        <v>N/A</v>
      </c>
      <c r="CA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3" s="18" t="str">
        <f>IF(CB$2=0, "N/A", IF(ISNUMBER(SEARCH(TRIM(UPPER(CB$2)), TRIM(UPPER(ProgramsTable[[#This Row],[Type of Service]])))), "Yes", "No"))</f>
        <v>N/A</v>
      </c>
      <c r="CC63" s="18" t="str">
        <f>IF(CC$2=0, "N/A", IF(ISNUMBER(SEARCH(TRIM(CC$2), ProgramsTable[[#This Row],[Geographic Coverage]])), "Yes", "No"))</f>
        <v>No</v>
      </c>
      <c r="CD63" s="18" t="str">
        <f>IF(CD$2=0, "N/A", IF(ISNUMBER(SEARCH(TRIM(CD$2), ProgramsTable[[#This Row],[Geographic Coverage]])), "Yes", "No"))</f>
        <v>N/A</v>
      </c>
      <c r="CE63" s="18" t="str">
        <f>IF(AND(CC$2=0, CD$2=0), "*Required - Please Make a Selection*", IF(OR(ISNUMBER(SEARCH(TRIM(CC$2), ProgramsTable[[#This Row],[Geographic Coverage]])), ISNUMBER(SEARCH(TRIM(CD$2), ProgramsTable[[#This Row],[Geographic Coverage]]))), "Yes", "No"))</f>
        <v>No</v>
      </c>
      <c r="CF63" s="18" t="str" cm="1">
        <f t="array" ref="CF63">IF(COUNTIF(BK$2:BN$2, "Yes")=0, "N/A", IF(SUMPRODUCT((BK$2:BN$2="Yes")*(ProgramsTable[[#This Row],[Veteran?]:[Disabled Veteran?]]="Yes"))&gt;0, "Yes", "No"))</f>
        <v>No</v>
      </c>
      <c r="CG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3"/>
      <c r="CI63"/>
      <c r="CJ63"/>
      <c r="CK63"/>
      <c r="CL63"/>
      <c r="CM63"/>
      <c r="CN63"/>
      <c r="CO63"/>
      <c r="CP63"/>
      <c r="CQ63"/>
      <c r="CR63"/>
      <c r="CS63"/>
      <c r="CU63"/>
      <c r="CV63"/>
    </row>
    <row r="64" spans="1:100" hidden="1" x14ac:dyDescent="0.25">
      <c r="A64" s="10">
        <v>232</v>
      </c>
      <c r="B64" t="s">
        <v>527</v>
      </c>
      <c r="C64" t="s">
        <v>607</v>
      </c>
      <c r="D64" t="s">
        <v>528</v>
      </c>
      <c r="E64" t="s">
        <v>529</v>
      </c>
      <c r="F64" t="s">
        <v>530</v>
      </c>
      <c r="G64" t="s">
        <v>112</v>
      </c>
      <c r="H64" t="s">
        <v>215</v>
      </c>
      <c r="I64" t="s">
        <v>215</v>
      </c>
      <c r="J64" t="s">
        <v>531</v>
      </c>
      <c r="K64" t="s">
        <v>532</v>
      </c>
      <c r="L64" t="s">
        <v>306</v>
      </c>
      <c r="M64">
        <v>18</v>
      </c>
      <c r="N64">
        <v>120</v>
      </c>
      <c r="P64" t="s">
        <v>533</v>
      </c>
      <c r="Q64" t="s">
        <v>208</v>
      </c>
      <c r="R64" t="s">
        <v>534</v>
      </c>
      <c r="S64" t="s">
        <v>533</v>
      </c>
      <c r="T64" t="s">
        <v>54</v>
      </c>
      <c r="U64" t="s">
        <v>215</v>
      </c>
      <c r="V64" t="s">
        <v>207</v>
      </c>
      <c r="W64" t="s">
        <v>207</v>
      </c>
      <c r="X64" t="s">
        <v>207</v>
      </c>
      <c r="Y64" t="s">
        <v>207</v>
      </c>
      <c r="Z64" t="s">
        <v>207</v>
      </c>
      <c r="AA64" t="s">
        <v>207</v>
      </c>
      <c r="AB64" t="s">
        <v>207</v>
      </c>
      <c r="AC64" t="s">
        <v>207</v>
      </c>
      <c r="AD64" t="s">
        <v>207</v>
      </c>
      <c r="AE64" t="s">
        <v>215</v>
      </c>
      <c r="AF64" t="s">
        <v>207</v>
      </c>
      <c r="AG64" t="s">
        <v>207</v>
      </c>
      <c r="AH64" t="s">
        <v>207</v>
      </c>
      <c r="AI64" t="s">
        <v>207</v>
      </c>
      <c r="AJ64" t="s">
        <v>207</v>
      </c>
      <c r="AK64" t="s">
        <v>207</v>
      </c>
      <c r="AL64" t="s">
        <v>207</v>
      </c>
      <c r="AM64" t="s">
        <v>207</v>
      </c>
      <c r="AN64" t="s">
        <v>207</v>
      </c>
      <c r="AO64" t="s">
        <v>207</v>
      </c>
      <c r="AP64" t="s">
        <v>207</v>
      </c>
      <c r="AQ64" t="s">
        <v>207</v>
      </c>
      <c r="AR64" t="s">
        <v>215</v>
      </c>
      <c r="AS64" t="s">
        <v>207</v>
      </c>
      <c r="AT64" t="s">
        <v>207</v>
      </c>
      <c r="AU64" t="s">
        <v>207</v>
      </c>
      <c r="AV64" t="s">
        <v>207</v>
      </c>
      <c r="AW64" t="s">
        <v>207</v>
      </c>
      <c r="AX64" t="s">
        <v>207</v>
      </c>
      <c r="AY64" t="s">
        <v>207</v>
      </c>
      <c r="AZ64" t="s">
        <v>207</v>
      </c>
      <c r="BA64" t="s">
        <v>207</v>
      </c>
      <c r="BB64" t="s">
        <v>207</v>
      </c>
      <c r="BC64" t="s">
        <v>207</v>
      </c>
      <c r="BD64" t="s">
        <v>207</v>
      </c>
      <c r="BE64" t="s">
        <v>207</v>
      </c>
      <c r="BF64" t="s">
        <v>207</v>
      </c>
      <c r="BG64" t="s">
        <v>207</v>
      </c>
      <c r="BH64" t="s">
        <v>207</v>
      </c>
      <c r="BI64" t="s">
        <v>207</v>
      </c>
      <c r="BJ64" t="s">
        <v>207</v>
      </c>
      <c r="BK64" t="s">
        <v>207</v>
      </c>
      <c r="BL64" t="s">
        <v>207</v>
      </c>
      <c r="BM64" t="s">
        <v>207</v>
      </c>
      <c r="BN64" t="s">
        <v>207</v>
      </c>
      <c r="BO64" s="18" t="str">
        <f>IF(OR(BO$2=0, BO$2=""), "N/A", IF(ISNUMBER(SEARCH(UPPER(BO$2), UPPER(ProgramsTable[[#This Row],[Type of Service]]))), "Yes", "No"))</f>
        <v>N/A</v>
      </c>
      <c r="BP64" s="18" t="str">
        <f>IF(BP$2=0, "N/A", IF(ISNUMBER(SEARCH(TRIM(BP$2), ProgramsTable[[#This Row],[Geographic Coverage]])), "Yes", "No"))</f>
        <v>N/A</v>
      </c>
      <c r="BQ64" s="18" t="str">
        <f>IF(BQ$2=0, "N/A", IF(ISNUMBER(SEARCH(TRIM(BQ$2), ProgramsTable[[#This Row],[Geographic Coverage]])), "Yes", "No"))</f>
        <v>N/A</v>
      </c>
      <c r="BR64" s="18" t="str">
        <f>IF(AND(BP$2=0, BQ$2=0), "*Required - Please Make a Selection*", IF(OR(ISNUMBER(SEARCH(TRIM(BP$2), ProgramsTable[[#This Row],[Geographic Coverage]])), ISNUMBER(SEARCH(TRIM(BQ$2), ProgramsTable[[#This Row],[Geographic Coverage]]))), "Yes", "No"))</f>
        <v>*Required - Please Make a Selection*</v>
      </c>
      <c r="BS64" s="18" t="str">
        <f>IF(OR(BS$2="",BS$2=0), "N/A", IF(AND(ProgramsTable[[#This Row],[Age Min]]= "None", ProgramsTable[[#This Row],[Age Max]]= "None"), "Yes", IF(AND(BS$2&gt;=ProgramsTable[[#This Row],[Age Min]], BS$2&lt;=ProgramsTable[[#This Row],[Age Max]]), "Yes", "No")))</f>
        <v>N/A</v>
      </c>
      <c r="BT64" s="18" t="str" cm="1">
        <f t="array" ref="BT64">IF(COUNTIF(AM$2:BJ$2,"Yes")=0,"N/A",IF(SUMPRODUCT(--(AM$2:BJ$2="Yes"),--(ProgramsTable[[#This Row],[Developmental Disability]:[Caregivers, Family Members, Advocates, or Practitioners of an Individual with Disabilities or Medical Conditions]]="Yes"))&gt;0,"Yes","No"))</f>
        <v>N/A</v>
      </c>
      <c r="BU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4" s="18" t="str">
        <f>IF(BV$2=0, "N/A", IF(ISNUMBER(SEARCH(UPPER(BV$2), UPPER(ProgramsTable[[#This Row],[Type of Service]]))), "Yes", "No"))</f>
        <v>N/A</v>
      </c>
      <c r="BW64" s="18" t="str">
        <f>IF(BW$2=0, "N/A", IF(ISNUMBER(SEARCH(TRIM(BW$2), ProgramsTable[[#This Row],[Geographic Coverage]])), "Yes", "No"))</f>
        <v>N/A</v>
      </c>
      <c r="BX64" s="18" t="str">
        <f>IF(BX$2=0, "N/A", IF(ISNUMBER(SEARCH(TRIM(BX$2), ProgramsTable[[#This Row],[Geographic Coverage]])), "Yes", "No"))</f>
        <v>N/A</v>
      </c>
      <c r="BY64" s="18" t="str">
        <f>IF(AND(BW$2=0, BX$2=0), "*Required - Please Make a Selection*", IF(OR(ISNUMBER(SEARCH(TRIM(BW$2), ProgramsTable[[#This Row],[Geographic Coverage]])), ISNUMBER(SEARCH(TRIM(BX$2), ProgramsTable[[#This Row],[Geographic Coverage]]))), "Yes", "No"))</f>
        <v>*Required - Please Make a Selection*</v>
      </c>
      <c r="BZ64" s="18" t="str">
        <f>IF(I$2=0, "N/A", IF(I$2="Yes", IF(ProgramsTable[[#This Row],[Program Includes Services for Caregivers]]="Yes", IF(ProgramsTable[[#This Row],[Program May Require Caregiver to be Unpaid]]="No", "Yes", "No"), "No"), "N/A"))</f>
        <v>N/A</v>
      </c>
      <c r="CA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4" s="18" t="str">
        <f>IF(CB$2=0, "N/A", IF(ISNUMBER(SEARCH(TRIM(UPPER(CB$2)), TRIM(UPPER(ProgramsTable[[#This Row],[Type of Service]])))), "Yes", "No"))</f>
        <v>N/A</v>
      </c>
      <c r="CC64" s="18" t="str">
        <f>IF(CC$2=0, "N/A", IF(ISNUMBER(SEARCH(TRIM(CC$2), ProgramsTable[[#This Row],[Geographic Coverage]])), "Yes", "No"))</f>
        <v>No</v>
      </c>
      <c r="CD64" s="18" t="str">
        <f>IF(CD$2=0, "N/A", IF(ISNUMBER(SEARCH(TRIM(CD$2), ProgramsTable[[#This Row],[Geographic Coverage]])), "Yes", "No"))</f>
        <v>N/A</v>
      </c>
      <c r="CE64" s="18" t="str">
        <f>IF(AND(CC$2=0, CD$2=0), "*Required - Please Make a Selection*", IF(OR(ISNUMBER(SEARCH(TRIM(CC$2), ProgramsTable[[#This Row],[Geographic Coverage]])), ISNUMBER(SEARCH(TRIM(CD$2), ProgramsTable[[#This Row],[Geographic Coverage]]))), "Yes", "No"))</f>
        <v>No</v>
      </c>
      <c r="CF64" s="18" t="str" cm="1">
        <f t="array" ref="CF64">IF(COUNTIF(BK$2:BN$2, "Yes")=0, "N/A", IF(SUMPRODUCT((BK$2:BN$2="Yes")*(ProgramsTable[[#This Row],[Veteran?]:[Disabled Veteran?]]="Yes"))&gt;0, "Yes", "No"))</f>
        <v>No</v>
      </c>
      <c r="CG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4"/>
      <c r="CI64"/>
      <c r="CJ64"/>
      <c r="CK64"/>
      <c r="CL64"/>
      <c r="CM64"/>
      <c r="CN64"/>
      <c r="CO64"/>
      <c r="CP64"/>
      <c r="CQ64"/>
      <c r="CR64"/>
      <c r="CS64"/>
      <c r="CU64"/>
      <c r="CV64"/>
    </row>
    <row r="65" spans="1:100" hidden="1" x14ac:dyDescent="0.25">
      <c r="A65" s="10">
        <v>233</v>
      </c>
      <c r="B65" t="s">
        <v>527</v>
      </c>
      <c r="C65" t="s">
        <v>607</v>
      </c>
      <c r="D65" t="s">
        <v>535</v>
      </c>
      <c r="E65" t="s">
        <v>529</v>
      </c>
      <c r="F65" t="s">
        <v>536</v>
      </c>
      <c r="G65" t="s">
        <v>112</v>
      </c>
      <c r="H65" t="s">
        <v>215</v>
      </c>
      <c r="I65" t="s">
        <v>215</v>
      </c>
      <c r="J65" t="s">
        <v>531</v>
      </c>
      <c r="K65" t="s">
        <v>532</v>
      </c>
      <c r="L65" t="s">
        <v>306</v>
      </c>
      <c r="M65">
        <v>18</v>
      </c>
      <c r="N65">
        <v>120</v>
      </c>
      <c r="P65" t="s">
        <v>533</v>
      </c>
      <c r="Q65" t="s">
        <v>208</v>
      </c>
      <c r="R65" t="s">
        <v>534</v>
      </c>
      <c r="S65" t="s">
        <v>533</v>
      </c>
      <c r="T65" t="s">
        <v>54</v>
      </c>
      <c r="U65" t="s">
        <v>215</v>
      </c>
      <c r="V65" t="s">
        <v>207</v>
      </c>
      <c r="W65" t="s">
        <v>207</v>
      </c>
      <c r="X65" t="s">
        <v>207</v>
      </c>
      <c r="Y65" t="s">
        <v>207</v>
      </c>
      <c r="Z65" t="s">
        <v>207</v>
      </c>
      <c r="AA65" t="s">
        <v>207</v>
      </c>
      <c r="AB65" t="s">
        <v>207</v>
      </c>
      <c r="AC65" t="s">
        <v>207</v>
      </c>
      <c r="AD65" t="s">
        <v>207</v>
      </c>
      <c r="AE65" t="s">
        <v>215</v>
      </c>
      <c r="AF65" t="s">
        <v>207</v>
      </c>
      <c r="AG65" t="s">
        <v>207</v>
      </c>
      <c r="AH65" t="s">
        <v>207</v>
      </c>
      <c r="AI65" t="s">
        <v>207</v>
      </c>
      <c r="AJ65" t="s">
        <v>207</v>
      </c>
      <c r="AK65" t="s">
        <v>207</v>
      </c>
      <c r="AL65" t="s">
        <v>207</v>
      </c>
      <c r="AM65" t="s">
        <v>207</v>
      </c>
      <c r="AN65" t="s">
        <v>207</v>
      </c>
      <c r="AO65" t="s">
        <v>207</v>
      </c>
      <c r="AP65" t="s">
        <v>207</v>
      </c>
      <c r="AQ65" t="s">
        <v>207</v>
      </c>
      <c r="AR65" t="s">
        <v>215</v>
      </c>
      <c r="AS65" t="s">
        <v>207</v>
      </c>
      <c r="AT65" t="s">
        <v>207</v>
      </c>
      <c r="AU65" t="s">
        <v>207</v>
      </c>
      <c r="AV65" t="s">
        <v>207</v>
      </c>
      <c r="AW65" t="s">
        <v>207</v>
      </c>
      <c r="AX65" t="s">
        <v>207</v>
      </c>
      <c r="AY65" t="s">
        <v>207</v>
      </c>
      <c r="AZ65" t="s">
        <v>207</v>
      </c>
      <c r="BA65" t="s">
        <v>207</v>
      </c>
      <c r="BB65" t="s">
        <v>207</v>
      </c>
      <c r="BC65" t="s">
        <v>207</v>
      </c>
      <c r="BD65" t="s">
        <v>207</v>
      </c>
      <c r="BE65" t="s">
        <v>207</v>
      </c>
      <c r="BF65" t="s">
        <v>207</v>
      </c>
      <c r="BG65" t="s">
        <v>207</v>
      </c>
      <c r="BH65" t="s">
        <v>207</v>
      </c>
      <c r="BI65" t="s">
        <v>207</v>
      </c>
      <c r="BJ65" t="s">
        <v>207</v>
      </c>
      <c r="BK65" t="s">
        <v>207</v>
      </c>
      <c r="BL65" t="s">
        <v>207</v>
      </c>
      <c r="BM65" t="s">
        <v>207</v>
      </c>
      <c r="BN65" t="s">
        <v>207</v>
      </c>
      <c r="BO65" s="18" t="str">
        <f>IF(OR(BO$2=0, BO$2=""), "N/A", IF(ISNUMBER(SEARCH(UPPER(BO$2), UPPER(ProgramsTable[[#This Row],[Type of Service]]))), "Yes", "No"))</f>
        <v>N/A</v>
      </c>
      <c r="BP65" s="18" t="str">
        <f>IF(BP$2=0, "N/A", IF(ISNUMBER(SEARCH(TRIM(BP$2), ProgramsTable[[#This Row],[Geographic Coverage]])), "Yes", "No"))</f>
        <v>N/A</v>
      </c>
      <c r="BQ65" s="18" t="str">
        <f>IF(BQ$2=0, "N/A", IF(ISNUMBER(SEARCH(TRIM(BQ$2), ProgramsTable[[#This Row],[Geographic Coverage]])), "Yes", "No"))</f>
        <v>N/A</v>
      </c>
      <c r="BR65" s="18" t="str">
        <f>IF(AND(BP$2=0, BQ$2=0), "*Required - Please Make a Selection*", IF(OR(ISNUMBER(SEARCH(TRIM(BP$2), ProgramsTable[[#This Row],[Geographic Coverage]])), ISNUMBER(SEARCH(TRIM(BQ$2), ProgramsTable[[#This Row],[Geographic Coverage]]))), "Yes", "No"))</f>
        <v>*Required - Please Make a Selection*</v>
      </c>
      <c r="BS65" s="18" t="str">
        <f>IF(OR(BS$2="",BS$2=0), "N/A", IF(AND(ProgramsTable[[#This Row],[Age Min]]= "None", ProgramsTable[[#This Row],[Age Max]]= "None"), "Yes", IF(AND(BS$2&gt;=ProgramsTable[[#This Row],[Age Min]], BS$2&lt;=ProgramsTable[[#This Row],[Age Max]]), "Yes", "No")))</f>
        <v>N/A</v>
      </c>
      <c r="BT65" s="18" t="str" cm="1">
        <f t="array" ref="BT65">IF(COUNTIF(AM$2:BJ$2,"Yes")=0,"N/A",IF(SUMPRODUCT(--(AM$2:BJ$2="Yes"),--(ProgramsTable[[#This Row],[Developmental Disability]:[Caregivers, Family Members, Advocates, or Practitioners of an Individual with Disabilities or Medical Conditions]]="Yes"))&gt;0,"Yes","No"))</f>
        <v>N/A</v>
      </c>
      <c r="BU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5" s="18" t="str">
        <f>IF(BV$2=0, "N/A", IF(ISNUMBER(SEARCH(UPPER(BV$2), UPPER(ProgramsTable[[#This Row],[Type of Service]]))), "Yes", "No"))</f>
        <v>N/A</v>
      </c>
      <c r="BW65" s="18" t="str">
        <f>IF(BW$2=0, "N/A", IF(ISNUMBER(SEARCH(TRIM(BW$2), ProgramsTable[[#This Row],[Geographic Coverage]])), "Yes", "No"))</f>
        <v>N/A</v>
      </c>
      <c r="BX65" s="18" t="str">
        <f>IF(BX$2=0, "N/A", IF(ISNUMBER(SEARCH(TRIM(BX$2), ProgramsTable[[#This Row],[Geographic Coverage]])), "Yes", "No"))</f>
        <v>N/A</v>
      </c>
      <c r="BY65" s="18" t="str">
        <f>IF(AND(BW$2=0, BX$2=0), "*Required - Please Make a Selection*", IF(OR(ISNUMBER(SEARCH(TRIM(BW$2), ProgramsTable[[#This Row],[Geographic Coverage]])), ISNUMBER(SEARCH(TRIM(BX$2), ProgramsTable[[#This Row],[Geographic Coverage]]))), "Yes", "No"))</f>
        <v>*Required - Please Make a Selection*</v>
      </c>
      <c r="BZ65" s="18" t="str">
        <f>IF(I$2=0, "N/A", IF(I$2="Yes", IF(ProgramsTable[[#This Row],[Program Includes Services for Caregivers]]="Yes", IF(ProgramsTable[[#This Row],[Program May Require Caregiver to be Unpaid]]="No", "Yes", "No"), "No"), "N/A"))</f>
        <v>N/A</v>
      </c>
      <c r="CA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5" s="18" t="str">
        <f>IF(CB$2=0, "N/A", IF(ISNUMBER(SEARCH(TRIM(UPPER(CB$2)), TRIM(UPPER(ProgramsTable[[#This Row],[Type of Service]])))), "Yes", "No"))</f>
        <v>N/A</v>
      </c>
      <c r="CC65" s="18" t="str">
        <f>IF(CC$2=0, "N/A", IF(ISNUMBER(SEARCH(TRIM(CC$2), ProgramsTable[[#This Row],[Geographic Coverage]])), "Yes", "No"))</f>
        <v>No</v>
      </c>
      <c r="CD65" s="18" t="str">
        <f>IF(CD$2=0, "N/A", IF(ISNUMBER(SEARCH(TRIM(CD$2), ProgramsTable[[#This Row],[Geographic Coverage]])), "Yes", "No"))</f>
        <v>N/A</v>
      </c>
      <c r="CE65" s="18" t="str">
        <f>IF(AND(CC$2=0, CD$2=0), "*Required - Please Make a Selection*", IF(OR(ISNUMBER(SEARCH(TRIM(CC$2), ProgramsTable[[#This Row],[Geographic Coverage]])), ISNUMBER(SEARCH(TRIM(CD$2), ProgramsTable[[#This Row],[Geographic Coverage]]))), "Yes", "No"))</f>
        <v>No</v>
      </c>
      <c r="CF65" s="18" t="str" cm="1">
        <f t="array" ref="CF65">IF(COUNTIF(BK$2:BN$2, "Yes")=0, "N/A", IF(SUMPRODUCT((BK$2:BN$2="Yes")*(ProgramsTable[[#This Row],[Veteran?]:[Disabled Veteran?]]="Yes"))&gt;0, "Yes", "No"))</f>
        <v>No</v>
      </c>
      <c r="CG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5"/>
      <c r="CI65"/>
      <c r="CJ65"/>
      <c r="CK65"/>
      <c r="CL65"/>
      <c r="CM65"/>
      <c r="CN65"/>
      <c r="CO65"/>
      <c r="CP65"/>
      <c r="CQ65"/>
      <c r="CR65"/>
      <c r="CS65"/>
      <c r="CU65"/>
      <c r="CV65"/>
    </row>
    <row r="66" spans="1:100" hidden="1" x14ac:dyDescent="0.25">
      <c r="A66" s="10">
        <v>251</v>
      </c>
      <c r="B66" t="s">
        <v>527</v>
      </c>
      <c r="C66" t="s">
        <v>607</v>
      </c>
      <c r="D66" t="s">
        <v>578</v>
      </c>
      <c r="E66" t="s">
        <v>546</v>
      </c>
      <c r="F66" t="s">
        <v>579</v>
      </c>
      <c r="G66" t="s">
        <v>112</v>
      </c>
      <c r="H66" t="s">
        <v>215</v>
      </c>
      <c r="I66" t="s">
        <v>215</v>
      </c>
      <c r="J66" t="s">
        <v>547</v>
      </c>
      <c r="K66" t="s">
        <v>580</v>
      </c>
      <c r="L66" t="s">
        <v>208</v>
      </c>
      <c r="M66" t="s">
        <v>208</v>
      </c>
      <c r="N66" t="s">
        <v>208</v>
      </c>
      <c r="P66" t="s">
        <v>581</v>
      </c>
      <c r="Q66" t="s">
        <v>208</v>
      </c>
      <c r="R66" t="s">
        <v>581</v>
      </c>
      <c r="S66" t="s">
        <v>208</v>
      </c>
      <c r="T66" t="s">
        <v>54</v>
      </c>
      <c r="U66" t="s">
        <v>215</v>
      </c>
      <c r="V66" t="s">
        <v>207</v>
      </c>
      <c r="W66" t="s">
        <v>207</v>
      </c>
      <c r="X66" t="s">
        <v>207</v>
      </c>
      <c r="Y66" t="s">
        <v>207</v>
      </c>
      <c r="Z66" t="s">
        <v>207</v>
      </c>
      <c r="AA66" t="s">
        <v>215</v>
      </c>
      <c r="AB66" t="s">
        <v>207</v>
      </c>
      <c r="AC66" t="s">
        <v>207</v>
      </c>
      <c r="AD66" t="s">
        <v>207</v>
      </c>
      <c r="AE66" t="s">
        <v>207</v>
      </c>
      <c r="AF66" t="s">
        <v>207</v>
      </c>
      <c r="AG66" t="s">
        <v>207</v>
      </c>
      <c r="AH66" t="s">
        <v>207</v>
      </c>
      <c r="AI66" t="s">
        <v>207</v>
      </c>
      <c r="AJ66" t="s">
        <v>207</v>
      </c>
      <c r="AK66" t="s">
        <v>207</v>
      </c>
      <c r="AL66" t="s">
        <v>207</v>
      </c>
      <c r="AM66" t="s">
        <v>207</v>
      </c>
      <c r="AN66" t="s">
        <v>207</v>
      </c>
      <c r="AO66" t="s">
        <v>207</v>
      </c>
      <c r="AP66" t="s">
        <v>207</v>
      </c>
      <c r="AQ66" t="s">
        <v>207</v>
      </c>
      <c r="AR66" t="s">
        <v>215</v>
      </c>
      <c r="AS66" t="s">
        <v>207</v>
      </c>
      <c r="AT66" t="s">
        <v>207</v>
      </c>
      <c r="AU66" t="s">
        <v>207</v>
      </c>
      <c r="AV66" t="s">
        <v>207</v>
      </c>
      <c r="AW66" t="s">
        <v>207</v>
      </c>
      <c r="AX66" t="s">
        <v>207</v>
      </c>
      <c r="AY66" t="s">
        <v>207</v>
      </c>
      <c r="AZ66" t="s">
        <v>207</v>
      </c>
      <c r="BA66" t="s">
        <v>207</v>
      </c>
      <c r="BB66" t="s">
        <v>207</v>
      </c>
      <c r="BC66" t="s">
        <v>207</v>
      </c>
      <c r="BD66" t="s">
        <v>207</v>
      </c>
      <c r="BE66" t="s">
        <v>207</v>
      </c>
      <c r="BF66" t="s">
        <v>207</v>
      </c>
      <c r="BG66" t="s">
        <v>207</v>
      </c>
      <c r="BH66" t="s">
        <v>207</v>
      </c>
      <c r="BI66" t="s">
        <v>207</v>
      </c>
      <c r="BJ66" t="s">
        <v>215</v>
      </c>
      <c r="BK66" t="s">
        <v>207</v>
      </c>
      <c r="BL66" t="s">
        <v>207</v>
      </c>
      <c r="BM66" t="s">
        <v>207</v>
      </c>
      <c r="BN66" t="s">
        <v>207</v>
      </c>
      <c r="BO66" s="18" t="str">
        <f>IF(OR(BO$2=0, BO$2=""), "N/A", IF(ISNUMBER(SEARCH(UPPER(BO$2), UPPER(ProgramsTable[[#This Row],[Type of Service]]))), "Yes", "No"))</f>
        <v>N/A</v>
      </c>
      <c r="BP66" s="18" t="str">
        <f>IF(BP$2=0, "N/A", IF(ISNUMBER(SEARCH(TRIM(BP$2), ProgramsTable[[#This Row],[Geographic Coverage]])), "Yes", "No"))</f>
        <v>N/A</v>
      </c>
      <c r="BQ66" s="18" t="str">
        <f>IF(BQ$2=0, "N/A", IF(ISNUMBER(SEARCH(TRIM(BQ$2), ProgramsTable[[#This Row],[Geographic Coverage]])), "Yes", "No"))</f>
        <v>N/A</v>
      </c>
      <c r="BR66" s="18" t="str">
        <f>IF(AND(BP$2=0, BQ$2=0), "*Required - Please Make a Selection*", IF(OR(ISNUMBER(SEARCH(TRIM(BP$2), ProgramsTable[[#This Row],[Geographic Coverage]])), ISNUMBER(SEARCH(TRIM(BQ$2), ProgramsTable[[#This Row],[Geographic Coverage]]))), "Yes", "No"))</f>
        <v>*Required - Please Make a Selection*</v>
      </c>
      <c r="BS66" s="18" t="str">
        <f>IF(OR(BS$2="",BS$2=0), "N/A", IF(AND(ProgramsTable[[#This Row],[Age Min]]= "None", ProgramsTable[[#This Row],[Age Max]]= "None"), "Yes", IF(AND(BS$2&gt;=ProgramsTable[[#This Row],[Age Min]], BS$2&lt;=ProgramsTable[[#This Row],[Age Max]]), "Yes", "No")))</f>
        <v>N/A</v>
      </c>
      <c r="BT66" s="18" t="str" cm="1">
        <f t="array" ref="BT66">IF(COUNTIF(AM$2:BJ$2,"Yes")=0,"N/A",IF(SUMPRODUCT(--(AM$2:BJ$2="Yes"),--(ProgramsTable[[#This Row],[Developmental Disability]:[Caregivers, Family Members, Advocates, or Practitioners of an Individual with Disabilities or Medical Conditions]]="Yes"))&gt;0,"Yes","No"))</f>
        <v>N/A</v>
      </c>
      <c r="BU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6" s="18" t="str">
        <f>IF(BV$2=0, "N/A", IF(ISNUMBER(SEARCH(UPPER(BV$2), UPPER(ProgramsTable[[#This Row],[Type of Service]]))), "Yes", "No"))</f>
        <v>N/A</v>
      </c>
      <c r="BW66" s="18" t="str">
        <f>IF(BW$2=0, "N/A", IF(ISNUMBER(SEARCH(TRIM(BW$2), ProgramsTable[[#This Row],[Geographic Coverage]])), "Yes", "No"))</f>
        <v>N/A</v>
      </c>
      <c r="BX66" s="18" t="str">
        <f>IF(BX$2=0, "N/A", IF(ISNUMBER(SEARCH(TRIM(BX$2), ProgramsTable[[#This Row],[Geographic Coverage]])), "Yes", "No"))</f>
        <v>N/A</v>
      </c>
      <c r="BY66" s="18" t="str">
        <f>IF(AND(BW$2=0, BX$2=0), "*Required - Please Make a Selection*", IF(OR(ISNUMBER(SEARCH(TRIM(BW$2), ProgramsTable[[#This Row],[Geographic Coverage]])), ISNUMBER(SEARCH(TRIM(BX$2), ProgramsTable[[#This Row],[Geographic Coverage]]))), "Yes", "No"))</f>
        <v>*Required - Please Make a Selection*</v>
      </c>
      <c r="BZ66" s="18" t="str">
        <f>IF(I$2=0, "N/A", IF(I$2="Yes", IF(ProgramsTable[[#This Row],[Program Includes Services for Caregivers]]="Yes", IF(ProgramsTable[[#This Row],[Program May Require Caregiver to be Unpaid]]="No", "Yes", "No"), "No"), "N/A"))</f>
        <v>N/A</v>
      </c>
      <c r="CA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6" s="18" t="str">
        <f>IF(CB$2=0, "N/A", IF(ISNUMBER(SEARCH(TRIM(UPPER(CB$2)), TRIM(UPPER(ProgramsTable[[#This Row],[Type of Service]])))), "Yes", "No"))</f>
        <v>N/A</v>
      </c>
      <c r="CC66" s="18" t="str">
        <f>IF(CC$2=0, "N/A", IF(ISNUMBER(SEARCH(TRIM(CC$2), ProgramsTable[[#This Row],[Geographic Coverage]])), "Yes", "No"))</f>
        <v>No</v>
      </c>
      <c r="CD66" s="18" t="str">
        <f>IF(CD$2=0, "N/A", IF(ISNUMBER(SEARCH(TRIM(CD$2), ProgramsTable[[#This Row],[Geographic Coverage]])), "Yes", "No"))</f>
        <v>N/A</v>
      </c>
      <c r="CE66" s="18" t="str">
        <f>IF(AND(CC$2=0, CD$2=0), "*Required - Please Make a Selection*", IF(OR(ISNUMBER(SEARCH(TRIM(CC$2), ProgramsTable[[#This Row],[Geographic Coverage]])), ISNUMBER(SEARCH(TRIM(CD$2), ProgramsTable[[#This Row],[Geographic Coverage]]))), "Yes", "No"))</f>
        <v>No</v>
      </c>
      <c r="CF66" s="18" t="str" cm="1">
        <f t="array" ref="CF66">IF(COUNTIF(BK$2:BN$2, "Yes")=0, "N/A", IF(SUMPRODUCT((BK$2:BN$2="Yes")*(ProgramsTable[[#This Row],[Veteran?]:[Disabled Veteran?]]="Yes"))&gt;0, "Yes", "No"))</f>
        <v>No</v>
      </c>
      <c r="CG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6"/>
      <c r="CI66"/>
      <c r="CJ66"/>
      <c r="CK66"/>
      <c r="CL66"/>
      <c r="CM66"/>
      <c r="CN66"/>
      <c r="CO66"/>
      <c r="CP66"/>
      <c r="CQ66"/>
      <c r="CR66"/>
      <c r="CS66"/>
      <c r="CU66"/>
      <c r="CV66"/>
    </row>
    <row r="67" spans="1:100" hidden="1" x14ac:dyDescent="0.25">
      <c r="A67" s="10">
        <v>252</v>
      </c>
      <c r="B67" t="s">
        <v>527</v>
      </c>
      <c r="C67" t="s">
        <v>607</v>
      </c>
      <c r="D67" t="s">
        <v>578</v>
      </c>
      <c r="E67" t="s">
        <v>546</v>
      </c>
      <c r="F67" t="s">
        <v>582</v>
      </c>
      <c r="G67" t="s">
        <v>112</v>
      </c>
      <c r="H67" t="s">
        <v>215</v>
      </c>
      <c r="I67" t="s">
        <v>215</v>
      </c>
      <c r="J67" t="s">
        <v>547</v>
      </c>
      <c r="K67" t="s">
        <v>583</v>
      </c>
      <c r="L67" t="s">
        <v>208</v>
      </c>
      <c r="M67" t="s">
        <v>208</v>
      </c>
      <c r="N67" t="s">
        <v>208</v>
      </c>
      <c r="P67" t="s">
        <v>581</v>
      </c>
      <c r="Q67" t="s">
        <v>208</v>
      </c>
      <c r="R67" t="s">
        <v>581</v>
      </c>
      <c r="S67" t="s">
        <v>208</v>
      </c>
      <c r="T67" t="s">
        <v>54</v>
      </c>
      <c r="U67" t="s">
        <v>215</v>
      </c>
      <c r="V67" t="s">
        <v>207</v>
      </c>
      <c r="W67" t="s">
        <v>207</v>
      </c>
      <c r="X67" t="s">
        <v>207</v>
      </c>
      <c r="Y67" t="s">
        <v>207</v>
      </c>
      <c r="Z67" t="s">
        <v>207</v>
      </c>
      <c r="AA67" t="s">
        <v>215</v>
      </c>
      <c r="AB67" t="s">
        <v>207</v>
      </c>
      <c r="AC67" t="s">
        <v>207</v>
      </c>
      <c r="AD67" t="s">
        <v>207</v>
      </c>
      <c r="AE67" t="s">
        <v>207</v>
      </c>
      <c r="AF67" t="s">
        <v>207</v>
      </c>
      <c r="AG67" t="s">
        <v>207</v>
      </c>
      <c r="AH67" t="s">
        <v>207</v>
      </c>
      <c r="AI67" t="s">
        <v>207</v>
      </c>
      <c r="AJ67" t="s">
        <v>207</v>
      </c>
      <c r="AK67" t="s">
        <v>207</v>
      </c>
      <c r="AL67" t="s">
        <v>207</v>
      </c>
      <c r="AM67" t="s">
        <v>207</v>
      </c>
      <c r="AN67" t="s">
        <v>207</v>
      </c>
      <c r="AO67" t="s">
        <v>207</v>
      </c>
      <c r="AP67" t="s">
        <v>207</v>
      </c>
      <c r="AQ67" t="s">
        <v>207</v>
      </c>
      <c r="AR67" t="s">
        <v>215</v>
      </c>
      <c r="AS67" t="s">
        <v>207</v>
      </c>
      <c r="AT67" t="s">
        <v>207</v>
      </c>
      <c r="AU67" t="s">
        <v>207</v>
      </c>
      <c r="AV67" t="s">
        <v>207</v>
      </c>
      <c r="AW67" t="s">
        <v>207</v>
      </c>
      <c r="AX67" t="s">
        <v>207</v>
      </c>
      <c r="AY67" t="s">
        <v>207</v>
      </c>
      <c r="AZ67" t="s">
        <v>207</v>
      </c>
      <c r="BA67" t="s">
        <v>207</v>
      </c>
      <c r="BB67" t="s">
        <v>207</v>
      </c>
      <c r="BC67" t="s">
        <v>207</v>
      </c>
      <c r="BD67" t="s">
        <v>207</v>
      </c>
      <c r="BE67" t="s">
        <v>207</v>
      </c>
      <c r="BF67" t="s">
        <v>207</v>
      </c>
      <c r="BG67" t="s">
        <v>207</v>
      </c>
      <c r="BH67" t="s">
        <v>207</v>
      </c>
      <c r="BI67" t="s">
        <v>207</v>
      </c>
      <c r="BJ67" t="s">
        <v>215</v>
      </c>
      <c r="BK67" t="s">
        <v>207</v>
      </c>
      <c r="BL67" t="s">
        <v>207</v>
      </c>
      <c r="BM67" t="s">
        <v>207</v>
      </c>
      <c r="BN67" t="s">
        <v>207</v>
      </c>
      <c r="BO67" s="18" t="str">
        <f>IF(OR(BO$2=0, BO$2=""), "N/A", IF(ISNUMBER(SEARCH(UPPER(BO$2), UPPER(ProgramsTable[[#This Row],[Type of Service]]))), "Yes", "No"))</f>
        <v>N/A</v>
      </c>
      <c r="BP67" s="18" t="str">
        <f>IF(BP$2=0, "N/A", IF(ISNUMBER(SEARCH(TRIM(BP$2), ProgramsTable[[#This Row],[Geographic Coverage]])), "Yes", "No"))</f>
        <v>N/A</v>
      </c>
      <c r="BQ67" s="18" t="str">
        <f>IF(BQ$2=0, "N/A", IF(ISNUMBER(SEARCH(TRIM(BQ$2), ProgramsTable[[#This Row],[Geographic Coverage]])), "Yes", "No"))</f>
        <v>N/A</v>
      </c>
      <c r="BR67" s="18" t="str">
        <f>IF(AND(BP$2=0, BQ$2=0), "*Required - Please Make a Selection*", IF(OR(ISNUMBER(SEARCH(TRIM(BP$2), ProgramsTable[[#This Row],[Geographic Coverage]])), ISNUMBER(SEARCH(TRIM(BQ$2), ProgramsTable[[#This Row],[Geographic Coverage]]))), "Yes", "No"))</f>
        <v>*Required - Please Make a Selection*</v>
      </c>
      <c r="BS67" s="18" t="str">
        <f>IF(OR(BS$2="",BS$2=0), "N/A", IF(AND(ProgramsTable[[#This Row],[Age Min]]= "None", ProgramsTable[[#This Row],[Age Max]]= "None"), "Yes", IF(AND(BS$2&gt;=ProgramsTable[[#This Row],[Age Min]], BS$2&lt;=ProgramsTable[[#This Row],[Age Max]]), "Yes", "No")))</f>
        <v>N/A</v>
      </c>
      <c r="BT67" s="18" t="str" cm="1">
        <f t="array" ref="BT67">IF(COUNTIF(AM$2:BJ$2,"Yes")=0,"N/A",IF(SUMPRODUCT(--(AM$2:BJ$2="Yes"),--(ProgramsTable[[#This Row],[Developmental Disability]:[Caregivers, Family Members, Advocates, or Practitioners of an Individual with Disabilities or Medical Conditions]]="Yes"))&gt;0,"Yes","No"))</f>
        <v>N/A</v>
      </c>
      <c r="BU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7" s="18" t="str">
        <f>IF(BV$2=0, "N/A", IF(ISNUMBER(SEARCH(UPPER(BV$2), UPPER(ProgramsTable[[#This Row],[Type of Service]]))), "Yes", "No"))</f>
        <v>N/A</v>
      </c>
      <c r="BW67" s="18" t="str">
        <f>IF(BW$2=0, "N/A", IF(ISNUMBER(SEARCH(TRIM(BW$2), ProgramsTable[[#This Row],[Geographic Coverage]])), "Yes", "No"))</f>
        <v>N/A</v>
      </c>
      <c r="BX67" s="18" t="str">
        <f>IF(BX$2=0, "N/A", IF(ISNUMBER(SEARCH(TRIM(BX$2), ProgramsTable[[#This Row],[Geographic Coverage]])), "Yes", "No"))</f>
        <v>N/A</v>
      </c>
      <c r="BY67" s="18" t="str">
        <f>IF(AND(BW$2=0, BX$2=0), "*Required - Please Make a Selection*", IF(OR(ISNUMBER(SEARCH(TRIM(BW$2), ProgramsTable[[#This Row],[Geographic Coverage]])), ISNUMBER(SEARCH(TRIM(BX$2), ProgramsTable[[#This Row],[Geographic Coverage]]))), "Yes", "No"))</f>
        <v>*Required - Please Make a Selection*</v>
      </c>
      <c r="BZ67" s="18" t="str">
        <f>IF(I$2=0, "N/A", IF(I$2="Yes", IF(ProgramsTable[[#This Row],[Program Includes Services for Caregivers]]="Yes", IF(ProgramsTable[[#This Row],[Program May Require Caregiver to be Unpaid]]="No", "Yes", "No"), "No"), "N/A"))</f>
        <v>N/A</v>
      </c>
      <c r="CA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7" s="18" t="str">
        <f>IF(CB$2=0, "N/A", IF(ISNUMBER(SEARCH(TRIM(UPPER(CB$2)), TRIM(UPPER(ProgramsTable[[#This Row],[Type of Service]])))), "Yes", "No"))</f>
        <v>N/A</v>
      </c>
      <c r="CC67" s="18" t="str">
        <f>IF(CC$2=0, "N/A", IF(ISNUMBER(SEARCH(TRIM(CC$2), ProgramsTable[[#This Row],[Geographic Coverage]])), "Yes", "No"))</f>
        <v>No</v>
      </c>
      <c r="CD67" s="18" t="str">
        <f>IF(CD$2=0, "N/A", IF(ISNUMBER(SEARCH(TRIM(CD$2), ProgramsTable[[#This Row],[Geographic Coverage]])), "Yes", "No"))</f>
        <v>N/A</v>
      </c>
      <c r="CE67" s="18" t="str">
        <f>IF(AND(CC$2=0, CD$2=0), "*Required - Please Make a Selection*", IF(OR(ISNUMBER(SEARCH(TRIM(CC$2), ProgramsTable[[#This Row],[Geographic Coverage]])), ISNUMBER(SEARCH(TRIM(CD$2), ProgramsTable[[#This Row],[Geographic Coverage]]))), "Yes", "No"))</f>
        <v>No</v>
      </c>
      <c r="CF67" s="18" t="str" cm="1">
        <f t="array" ref="CF67">IF(COUNTIF(BK$2:BN$2, "Yes")=0, "N/A", IF(SUMPRODUCT((BK$2:BN$2="Yes")*(ProgramsTable[[#This Row],[Veteran?]:[Disabled Veteran?]]="Yes"))&gt;0, "Yes", "No"))</f>
        <v>No</v>
      </c>
      <c r="CG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7"/>
      <c r="CI67"/>
      <c r="CJ67"/>
      <c r="CK67"/>
      <c r="CL67"/>
      <c r="CM67"/>
      <c r="CN67"/>
      <c r="CO67"/>
      <c r="CP67"/>
      <c r="CQ67"/>
      <c r="CR67"/>
      <c r="CS67"/>
      <c r="CU67"/>
      <c r="CV67"/>
    </row>
    <row r="68" spans="1:100" hidden="1" x14ac:dyDescent="0.25">
      <c r="A68" s="10">
        <v>253</v>
      </c>
      <c r="B68" t="s">
        <v>527</v>
      </c>
      <c r="C68" t="s">
        <v>607</v>
      </c>
      <c r="D68" t="s">
        <v>578</v>
      </c>
      <c r="E68" t="s">
        <v>546</v>
      </c>
      <c r="F68" t="s">
        <v>584</v>
      </c>
      <c r="G68" t="s">
        <v>585</v>
      </c>
      <c r="H68" t="s">
        <v>215</v>
      </c>
      <c r="I68" t="s">
        <v>215</v>
      </c>
      <c r="J68" t="s">
        <v>208</v>
      </c>
      <c r="K68" t="s">
        <v>586</v>
      </c>
      <c r="L68" t="s">
        <v>208</v>
      </c>
      <c r="M68" t="s">
        <v>208</v>
      </c>
      <c r="N68" t="s">
        <v>208</v>
      </c>
      <c r="P68" t="s">
        <v>581</v>
      </c>
      <c r="Q68" t="s">
        <v>208</v>
      </c>
      <c r="R68" t="s">
        <v>581</v>
      </c>
      <c r="S68" t="s">
        <v>208</v>
      </c>
      <c r="T68" t="s">
        <v>54</v>
      </c>
      <c r="U68" t="s">
        <v>207</v>
      </c>
      <c r="V68" t="s">
        <v>207</v>
      </c>
      <c r="W68" t="s">
        <v>207</v>
      </c>
      <c r="X68" t="s">
        <v>207</v>
      </c>
      <c r="Y68" t="s">
        <v>207</v>
      </c>
      <c r="Z68" t="s">
        <v>207</v>
      </c>
      <c r="AA68" t="s">
        <v>207</v>
      </c>
      <c r="AB68" t="s">
        <v>207</v>
      </c>
      <c r="AC68" t="s">
        <v>207</v>
      </c>
      <c r="AD68" t="s">
        <v>207</v>
      </c>
      <c r="AE68" t="s">
        <v>207</v>
      </c>
      <c r="AF68" t="s">
        <v>207</v>
      </c>
      <c r="AG68" t="s">
        <v>207</v>
      </c>
      <c r="AH68" t="s">
        <v>207</v>
      </c>
      <c r="AI68" t="s">
        <v>207</v>
      </c>
      <c r="AJ68" t="s">
        <v>207</v>
      </c>
      <c r="AK68" t="s">
        <v>207</v>
      </c>
      <c r="AL68" t="s">
        <v>207</v>
      </c>
      <c r="AM68" t="s">
        <v>207</v>
      </c>
      <c r="AN68" t="s">
        <v>207</v>
      </c>
      <c r="AO68" t="s">
        <v>207</v>
      </c>
      <c r="AP68" t="s">
        <v>207</v>
      </c>
      <c r="AQ68" t="s">
        <v>207</v>
      </c>
      <c r="AR68" t="s">
        <v>215</v>
      </c>
      <c r="AS68" t="s">
        <v>207</v>
      </c>
      <c r="AT68" t="s">
        <v>207</v>
      </c>
      <c r="AU68" t="s">
        <v>207</v>
      </c>
      <c r="AV68" t="s">
        <v>207</v>
      </c>
      <c r="AW68" t="s">
        <v>207</v>
      </c>
      <c r="AX68" t="s">
        <v>207</v>
      </c>
      <c r="AY68" t="s">
        <v>207</v>
      </c>
      <c r="AZ68" t="s">
        <v>207</v>
      </c>
      <c r="BA68" t="s">
        <v>207</v>
      </c>
      <c r="BB68" t="s">
        <v>207</v>
      </c>
      <c r="BC68" t="s">
        <v>207</v>
      </c>
      <c r="BD68" t="s">
        <v>207</v>
      </c>
      <c r="BE68" t="s">
        <v>207</v>
      </c>
      <c r="BF68" t="s">
        <v>207</v>
      </c>
      <c r="BG68" t="s">
        <v>207</v>
      </c>
      <c r="BH68" t="s">
        <v>207</v>
      </c>
      <c r="BI68" t="s">
        <v>207</v>
      </c>
      <c r="BJ68" t="s">
        <v>215</v>
      </c>
      <c r="BK68" t="s">
        <v>207</v>
      </c>
      <c r="BL68" t="s">
        <v>207</v>
      </c>
      <c r="BM68" t="s">
        <v>207</v>
      </c>
      <c r="BN68" t="s">
        <v>207</v>
      </c>
      <c r="BO68" s="18" t="str">
        <f>IF(OR(BO$2=0, BO$2=""), "N/A", IF(ISNUMBER(SEARCH(UPPER(BO$2), UPPER(ProgramsTable[[#This Row],[Type of Service]]))), "Yes", "No"))</f>
        <v>N/A</v>
      </c>
      <c r="BP68" s="18" t="str">
        <f>IF(BP$2=0, "N/A", IF(ISNUMBER(SEARCH(TRIM(BP$2), ProgramsTable[[#This Row],[Geographic Coverage]])), "Yes", "No"))</f>
        <v>N/A</v>
      </c>
      <c r="BQ68" s="18" t="str">
        <f>IF(BQ$2=0, "N/A", IF(ISNUMBER(SEARCH(TRIM(BQ$2), ProgramsTable[[#This Row],[Geographic Coverage]])), "Yes", "No"))</f>
        <v>N/A</v>
      </c>
      <c r="BR68" s="18" t="str">
        <f>IF(AND(BP$2=0, BQ$2=0), "*Required - Please Make a Selection*", IF(OR(ISNUMBER(SEARCH(TRIM(BP$2), ProgramsTable[[#This Row],[Geographic Coverage]])), ISNUMBER(SEARCH(TRIM(BQ$2), ProgramsTable[[#This Row],[Geographic Coverage]]))), "Yes", "No"))</f>
        <v>*Required - Please Make a Selection*</v>
      </c>
      <c r="BS68" s="18" t="str">
        <f>IF(OR(BS$2="",BS$2=0), "N/A", IF(AND(ProgramsTable[[#This Row],[Age Min]]= "None", ProgramsTable[[#This Row],[Age Max]]= "None"), "Yes", IF(AND(BS$2&gt;=ProgramsTable[[#This Row],[Age Min]], BS$2&lt;=ProgramsTable[[#This Row],[Age Max]]), "Yes", "No")))</f>
        <v>N/A</v>
      </c>
      <c r="BT68" s="18" t="str" cm="1">
        <f t="array" ref="BT68">IF(COUNTIF(AM$2:BJ$2,"Yes")=0,"N/A",IF(SUMPRODUCT(--(AM$2:BJ$2="Yes"),--(ProgramsTable[[#This Row],[Developmental Disability]:[Caregivers, Family Members, Advocates, or Practitioners of an Individual with Disabilities or Medical Conditions]]="Yes"))&gt;0,"Yes","No"))</f>
        <v>N/A</v>
      </c>
      <c r="BU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8" s="18" t="str">
        <f>IF(BV$2=0, "N/A", IF(ISNUMBER(SEARCH(UPPER(BV$2), UPPER(ProgramsTable[[#This Row],[Type of Service]]))), "Yes", "No"))</f>
        <v>N/A</v>
      </c>
      <c r="BW68" s="18" t="str">
        <f>IF(BW$2=0, "N/A", IF(ISNUMBER(SEARCH(TRIM(BW$2), ProgramsTable[[#This Row],[Geographic Coverage]])), "Yes", "No"))</f>
        <v>N/A</v>
      </c>
      <c r="BX68" s="18" t="str">
        <f>IF(BX$2=0, "N/A", IF(ISNUMBER(SEARCH(TRIM(BX$2), ProgramsTable[[#This Row],[Geographic Coverage]])), "Yes", "No"))</f>
        <v>N/A</v>
      </c>
      <c r="BY68" s="18" t="str">
        <f>IF(AND(BW$2=0, BX$2=0), "*Required - Please Make a Selection*", IF(OR(ISNUMBER(SEARCH(TRIM(BW$2), ProgramsTable[[#This Row],[Geographic Coverage]])), ISNUMBER(SEARCH(TRIM(BX$2), ProgramsTable[[#This Row],[Geographic Coverage]]))), "Yes", "No"))</f>
        <v>*Required - Please Make a Selection*</v>
      </c>
      <c r="BZ68" s="18" t="str">
        <f>IF(I$2=0, "N/A", IF(I$2="Yes", IF(ProgramsTable[[#This Row],[Program Includes Services for Caregivers]]="Yes", IF(ProgramsTable[[#This Row],[Program May Require Caregiver to be Unpaid]]="No", "Yes", "No"), "No"), "N/A"))</f>
        <v>N/A</v>
      </c>
      <c r="CA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8" s="18" t="str">
        <f>IF(CB$2=0, "N/A", IF(ISNUMBER(SEARCH(TRIM(UPPER(CB$2)), TRIM(UPPER(ProgramsTable[[#This Row],[Type of Service]])))), "Yes", "No"))</f>
        <v>N/A</v>
      </c>
      <c r="CC68" s="18" t="str">
        <f>IF(CC$2=0, "N/A", IF(ISNUMBER(SEARCH(TRIM(CC$2), ProgramsTable[[#This Row],[Geographic Coverage]])), "Yes", "No"))</f>
        <v>No</v>
      </c>
      <c r="CD68" s="18" t="str">
        <f>IF(CD$2=0, "N/A", IF(ISNUMBER(SEARCH(TRIM(CD$2), ProgramsTable[[#This Row],[Geographic Coverage]])), "Yes", "No"))</f>
        <v>N/A</v>
      </c>
      <c r="CE68" s="18" t="str">
        <f>IF(AND(CC$2=0, CD$2=0), "*Required - Please Make a Selection*", IF(OR(ISNUMBER(SEARCH(TRIM(CC$2), ProgramsTable[[#This Row],[Geographic Coverage]])), ISNUMBER(SEARCH(TRIM(CD$2), ProgramsTable[[#This Row],[Geographic Coverage]]))), "Yes", "No"))</f>
        <v>No</v>
      </c>
      <c r="CF68" s="18" t="str" cm="1">
        <f t="array" ref="CF68">IF(COUNTIF(BK$2:BN$2, "Yes")=0, "N/A", IF(SUMPRODUCT((BK$2:BN$2="Yes")*(ProgramsTable[[#This Row],[Veteran?]:[Disabled Veteran?]]="Yes"))&gt;0, "Yes", "No"))</f>
        <v>No</v>
      </c>
      <c r="CG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8"/>
      <c r="CI68"/>
      <c r="CJ68"/>
      <c r="CK68"/>
      <c r="CL68"/>
      <c r="CM68"/>
      <c r="CN68"/>
      <c r="CO68"/>
      <c r="CP68"/>
      <c r="CQ68"/>
      <c r="CR68"/>
      <c r="CS68"/>
      <c r="CU68"/>
      <c r="CV68"/>
    </row>
    <row r="69" spans="1:100" hidden="1" x14ac:dyDescent="0.25">
      <c r="A69" s="10">
        <v>254</v>
      </c>
      <c r="B69" t="s">
        <v>527</v>
      </c>
      <c r="C69" t="s">
        <v>607</v>
      </c>
      <c r="D69" t="s">
        <v>578</v>
      </c>
      <c r="E69" t="s">
        <v>546</v>
      </c>
      <c r="F69" t="s">
        <v>587</v>
      </c>
      <c r="G69" t="s">
        <v>588</v>
      </c>
      <c r="H69" t="s">
        <v>215</v>
      </c>
      <c r="I69" t="s">
        <v>207</v>
      </c>
      <c r="J69" t="s">
        <v>208</v>
      </c>
      <c r="K69" t="s">
        <v>208</v>
      </c>
      <c r="L69" s="11" t="s">
        <v>208</v>
      </c>
      <c r="M69" t="s">
        <v>208</v>
      </c>
      <c r="N69" t="s">
        <v>208</v>
      </c>
      <c r="P69" t="s">
        <v>208</v>
      </c>
      <c r="Q69" t="s">
        <v>208</v>
      </c>
      <c r="R69" t="s">
        <v>208</v>
      </c>
      <c r="S69" t="s">
        <v>208</v>
      </c>
      <c r="T69" t="s">
        <v>54</v>
      </c>
      <c r="U69" t="s">
        <v>207</v>
      </c>
      <c r="V69" t="s">
        <v>207</v>
      </c>
      <c r="W69" t="s">
        <v>207</v>
      </c>
      <c r="X69" t="s">
        <v>207</v>
      </c>
      <c r="Y69" t="s">
        <v>207</v>
      </c>
      <c r="Z69" t="s">
        <v>207</v>
      </c>
      <c r="AA69" t="s">
        <v>207</v>
      </c>
      <c r="AB69" t="s">
        <v>207</v>
      </c>
      <c r="AC69" t="s">
        <v>207</v>
      </c>
      <c r="AD69" t="s">
        <v>207</v>
      </c>
      <c r="AE69" t="s">
        <v>207</v>
      </c>
      <c r="AF69" t="s">
        <v>207</v>
      </c>
      <c r="AG69" t="s">
        <v>207</v>
      </c>
      <c r="AH69" t="s">
        <v>207</v>
      </c>
      <c r="AI69" t="s">
        <v>207</v>
      </c>
      <c r="AJ69" t="s">
        <v>207</v>
      </c>
      <c r="AK69" t="s">
        <v>207</v>
      </c>
      <c r="AL69" t="s">
        <v>207</v>
      </c>
      <c r="AM69" t="s">
        <v>207</v>
      </c>
      <c r="AN69" t="s">
        <v>207</v>
      </c>
      <c r="AO69" t="s">
        <v>207</v>
      </c>
      <c r="AP69" t="s">
        <v>207</v>
      </c>
      <c r="AQ69" t="s">
        <v>207</v>
      </c>
      <c r="AR69" t="s">
        <v>207</v>
      </c>
      <c r="AS69" t="s">
        <v>207</v>
      </c>
      <c r="AT69" t="s">
        <v>207</v>
      </c>
      <c r="AU69" t="s">
        <v>207</v>
      </c>
      <c r="AV69" t="s">
        <v>207</v>
      </c>
      <c r="AW69" t="s">
        <v>207</v>
      </c>
      <c r="AX69" t="s">
        <v>207</v>
      </c>
      <c r="AY69" t="s">
        <v>207</v>
      </c>
      <c r="AZ69" t="s">
        <v>207</v>
      </c>
      <c r="BA69" t="s">
        <v>207</v>
      </c>
      <c r="BB69" t="s">
        <v>207</v>
      </c>
      <c r="BC69" t="s">
        <v>207</v>
      </c>
      <c r="BD69" t="s">
        <v>207</v>
      </c>
      <c r="BE69" t="s">
        <v>207</v>
      </c>
      <c r="BF69" t="s">
        <v>207</v>
      </c>
      <c r="BG69" t="s">
        <v>207</v>
      </c>
      <c r="BH69" t="s">
        <v>207</v>
      </c>
      <c r="BI69" t="s">
        <v>207</v>
      </c>
      <c r="BJ69" t="s">
        <v>207</v>
      </c>
      <c r="BK69" t="s">
        <v>207</v>
      </c>
      <c r="BL69" t="s">
        <v>207</v>
      </c>
      <c r="BM69" t="s">
        <v>207</v>
      </c>
      <c r="BN69" t="s">
        <v>207</v>
      </c>
      <c r="BO69" s="18" t="str">
        <f>IF(OR(BO$2=0, BO$2=""), "N/A", IF(ISNUMBER(SEARCH(UPPER(BO$2), UPPER(ProgramsTable[[#This Row],[Type of Service]]))), "Yes", "No"))</f>
        <v>N/A</v>
      </c>
      <c r="BP69" s="18" t="str">
        <f>IF(BP$2=0, "N/A", IF(ISNUMBER(SEARCH(TRIM(BP$2), ProgramsTable[[#This Row],[Geographic Coverage]])), "Yes", "No"))</f>
        <v>N/A</v>
      </c>
      <c r="BQ69" s="18" t="str">
        <f>IF(BQ$2=0, "N/A", IF(ISNUMBER(SEARCH(TRIM(BQ$2), ProgramsTable[[#This Row],[Geographic Coverage]])), "Yes", "No"))</f>
        <v>N/A</v>
      </c>
      <c r="BR69" s="18" t="str">
        <f>IF(AND(BP$2=0, BQ$2=0), "*Required - Please Make a Selection*", IF(OR(ISNUMBER(SEARCH(TRIM(BP$2), ProgramsTable[[#This Row],[Geographic Coverage]])), ISNUMBER(SEARCH(TRIM(BQ$2), ProgramsTable[[#This Row],[Geographic Coverage]]))), "Yes", "No"))</f>
        <v>*Required - Please Make a Selection*</v>
      </c>
      <c r="BS69" s="18" t="str">
        <f>IF(OR(BS$2="",BS$2=0), "N/A", IF(AND(ProgramsTable[[#This Row],[Age Min]]= "None", ProgramsTable[[#This Row],[Age Max]]= "None"), "Yes", IF(AND(BS$2&gt;=ProgramsTable[[#This Row],[Age Min]], BS$2&lt;=ProgramsTable[[#This Row],[Age Max]]), "Yes", "No")))</f>
        <v>N/A</v>
      </c>
      <c r="BT69" s="18" t="str" cm="1">
        <f t="array" ref="BT69">IF(COUNTIF(AM$2:BJ$2,"Yes")=0,"N/A",IF(SUMPRODUCT(--(AM$2:BJ$2="Yes"),--(ProgramsTable[[#This Row],[Developmental Disability]:[Caregivers, Family Members, Advocates, or Practitioners of an Individual with Disabilities or Medical Conditions]]="Yes"))&gt;0,"Yes","No"))</f>
        <v>N/A</v>
      </c>
      <c r="BU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9" s="18" t="str">
        <f>IF(BV$2=0, "N/A", IF(ISNUMBER(SEARCH(UPPER(BV$2), UPPER(ProgramsTable[[#This Row],[Type of Service]]))), "Yes", "No"))</f>
        <v>N/A</v>
      </c>
      <c r="BW69" s="18" t="str">
        <f>IF(BW$2=0, "N/A", IF(ISNUMBER(SEARCH(TRIM(BW$2), ProgramsTable[[#This Row],[Geographic Coverage]])), "Yes", "No"))</f>
        <v>N/A</v>
      </c>
      <c r="BX69" s="18" t="str">
        <f>IF(BX$2=0, "N/A", IF(ISNUMBER(SEARCH(TRIM(BX$2), ProgramsTable[[#This Row],[Geographic Coverage]])), "Yes", "No"))</f>
        <v>N/A</v>
      </c>
      <c r="BY69" s="18" t="str">
        <f>IF(AND(BW$2=0, BX$2=0), "*Required - Please Make a Selection*", IF(OR(ISNUMBER(SEARCH(TRIM(BW$2), ProgramsTable[[#This Row],[Geographic Coverage]])), ISNUMBER(SEARCH(TRIM(BX$2), ProgramsTable[[#This Row],[Geographic Coverage]]))), "Yes", "No"))</f>
        <v>*Required - Please Make a Selection*</v>
      </c>
      <c r="BZ69" s="18" t="str">
        <f>IF(I$2=0, "N/A", IF(I$2="Yes", IF(ProgramsTable[[#This Row],[Program Includes Services for Caregivers]]="Yes", IF(ProgramsTable[[#This Row],[Program May Require Caregiver to be Unpaid]]="No", "Yes", "No"), "No"), "N/A"))</f>
        <v>N/A</v>
      </c>
      <c r="CA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9" s="18" t="str">
        <f>IF(CB$2=0, "N/A", IF(ISNUMBER(SEARCH(TRIM(UPPER(CB$2)), TRIM(UPPER(ProgramsTable[[#This Row],[Type of Service]])))), "Yes", "No"))</f>
        <v>N/A</v>
      </c>
      <c r="CC69" s="18" t="str">
        <f>IF(CC$2=0, "N/A", IF(ISNUMBER(SEARCH(TRIM(CC$2), ProgramsTable[[#This Row],[Geographic Coverage]])), "Yes", "No"))</f>
        <v>No</v>
      </c>
      <c r="CD69" s="18" t="str">
        <f>IF(CD$2=0, "N/A", IF(ISNUMBER(SEARCH(TRIM(CD$2), ProgramsTable[[#This Row],[Geographic Coverage]])), "Yes", "No"))</f>
        <v>N/A</v>
      </c>
      <c r="CE69" s="18" t="str">
        <f>IF(AND(CC$2=0, CD$2=0), "*Required - Please Make a Selection*", IF(OR(ISNUMBER(SEARCH(TRIM(CC$2), ProgramsTable[[#This Row],[Geographic Coverage]])), ISNUMBER(SEARCH(TRIM(CD$2), ProgramsTable[[#This Row],[Geographic Coverage]]))), "Yes", "No"))</f>
        <v>No</v>
      </c>
      <c r="CF69" s="18" t="str" cm="1">
        <f t="array" ref="CF69">IF(COUNTIF(BK$2:BN$2, "Yes")=0, "N/A", IF(SUMPRODUCT((BK$2:BN$2="Yes")*(ProgramsTable[[#This Row],[Veteran?]:[Disabled Veteran?]]="Yes"))&gt;0, "Yes", "No"))</f>
        <v>No</v>
      </c>
      <c r="CG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9"/>
      <c r="CI69"/>
      <c r="CJ69"/>
      <c r="CK69"/>
      <c r="CL69"/>
      <c r="CM69"/>
      <c r="CN69"/>
      <c r="CO69"/>
      <c r="CP69"/>
      <c r="CQ69"/>
      <c r="CR69"/>
      <c r="CS69"/>
      <c r="CU69"/>
      <c r="CV69"/>
    </row>
    <row r="70" spans="1:100" hidden="1" x14ac:dyDescent="0.25">
      <c r="A70" s="10">
        <v>255</v>
      </c>
      <c r="B70" t="s">
        <v>527</v>
      </c>
      <c r="C70" t="s">
        <v>607</v>
      </c>
      <c r="D70" t="s">
        <v>578</v>
      </c>
      <c r="E70" t="s">
        <v>546</v>
      </c>
      <c r="F70" t="s">
        <v>589</v>
      </c>
      <c r="G70" t="s">
        <v>588</v>
      </c>
      <c r="H70" t="s">
        <v>215</v>
      </c>
      <c r="I70" t="s">
        <v>207</v>
      </c>
      <c r="J70" t="s">
        <v>208</v>
      </c>
      <c r="K70" t="s">
        <v>208</v>
      </c>
      <c r="L70" s="11" t="s">
        <v>208</v>
      </c>
      <c r="M70" t="s">
        <v>208</v>
      </c>
      <c r="N70" t="s">
        <v>208</v>
      </c>
      <c r="P70" t="s">
        <v>208</v>
      </c>
      <c r="Q70" t="s">
        <v>208</v>
      </c>
      <c r="R70" t="s">
        <v>208</v>
      </c>
      <c r="S70" t="s">
        <v>208</v>
      </c>
      <c r="T70" t="s">
        <v>54</v>
      </c>
      <c r="U70" t="s">
        <v>207</v>
      </c>
      <c r="V70" t="s">
        <v>207</v>
      </c>
      <c r="W70" t="s">
        <v>207</v>
      </c>
      <c r="X70" t="s">
        <v>207</v>
      </c>
      <c r="Y70" t="s">
        <v>207</v>
      </c>
      <c r="Z70" t="s">
        <v>207</v>
      </c>
      <c r="AA70" t="s">
        <v>207</v>
      </c>
      <c r="AB70" t="s">
        <v>207</v>
      </c>
      <c r="AC70" t="s">
        <v>207</v>
      </c>
      <c r="AD70" t="s">
        <v>207</v>
      </c>
      <c r="AE70" t="s">
        <v>207</v>
      </c>
      <c r="AF70" t="s">
        <v>207</v>
      </c>
      <c r="AG70" t="s">
        <v>207</v>
      </c>
      <c r="AH70" t="s">
        <v>207</v>
      </c>
      <c r="AI70" t="s">
        <v>207</v>
      </c>
      <c r="AJ70" t="s">
        <v>207</v>
      </c>
      <c r="AK70" t="s">
        <v>207</v>
      </c>
      <c r="AL70" t="s">
        <v>207</v>
      </c>
      <c r="AM70" t="s">
        <v>207</v>
      </c>
      <c r="AN70" t="s">
        <v>207</v>
      </c>
      <c r="AO70" t="s">
        <v>207</v>
      </c>
      <c r="AP70" t="s">
        <v>207</v>
      </c>
      <c r="AQ70" t="s">
        <v>207</v>
      </c>
      <c r="AR70" t="s">
        <v>207</v>
      </c>
      <c r="AS70" t="s">
        <v>207</v>
      </c>
      <c r="AT70" t="s">
        <v>207</v>
      </c>
      <c r="AU70" t="s">
        <v>207</v>
      </c>
      <c r="AV70" t="s">
        <v>207</v>
      </c>
      <c r="AW70" t="s">
        <v>207</v>
      </c>
      <c r="AX70" t="s">
        <v>207</v>
      </c>
      <c r="AY70" t="s">
        <v>207</v>
      </c>
      <c r="AZ70" t="s">
        <v>207</v>
      </c>
      <c r="BA70" t="s">
        <v>207</v>
      </c>
      <c r="BB70" t="s">
        <v>207</v>
      </c>
      <c r="BC70" t="s">
        <v>207</v>
      </c>
      <c r="BD70" t="s">
        <v>207</v>
      </c>
      <c r="BE70" t="s">
        <v>207</v>
      </c>
      <c r="BF70" t="s">
        <v>207</v>
      </c>
      <c r="BG70" t="s">
        <v>207</v>
      </c>
      <c r="BH70" t="s">
        <v>207</v>
      </c>
      <c r="BI70" t="s">
        <v>207</v>
      </c>
      <c r="BJ70" t="s">
        <v>207</v>
      </c>
      <c r="BK70" t="s">
        <v>207</v>
      </c>
      <c r="BL70" t="s">
        <v>207</v>
      </c>
      <c r="BM70" t="s">
        <v>207</v>
      </c>
      <c r="BN70" t="s">
        <v>207</v>
      </c>
      <c r="BO70" s="18" t="str">
        <f>IF(OR(BO$2=0, BO$2=""), "N/A", IF(ISNUMBER(SEARCH(UPPER(BO$2), UPPER(ProgramsTable[[#This Row],[Type of Service]]))), "Yes", "No"))</f>
        <v>N/A</v>
      </c>
      <c r="BP70" s="18" t="str">
        <f>IF(BP$2=0, "N/A", IF(ISNUMBER(SEARCH(TRIM(BP$2), ProgramsTable[[#This Row],[Geographic Coverage]])), "Yes", "No"))</f>
        <v>N/A</v>
      </c>
      <c r="BQ70" s="18" t="str">
        <f>IF(BQ$2=0, "N/A", IF(ISNUMBER(SEARCH(TRIM(BQ$2), ProgramsTable[[#This Row],[Geographic Coverage]])), "Yes", "No"))</f>
        <v>N/A</v>
      </c>
      <c r="BR70" s="18" t="str">
        <f>IF(AND(BP$2=0, BQ$2=0), "*Required - Please Make a Selection*", IF(OR(ISNUMBER(SEARCH(TRIM(BP$2), ProgramsTable[[#This Row],[Geographic Coverage]])), ISNUMBER(SEARCH(TRIM(BQ$2), ProgramsTable[[#This Row],[Geographic Coverage]]))), "Yes", "No"))</f>
        <v>*Required - Please Make a Selection*</v>
      </c>
      <c r="BS70" s="18" t="str">
        <f>IF(OR(BS$2="",BS$2=0), "N/A", IF(AND(ProgramsTable[[#This Row],[Age Min]]= "None", ProgramsTable[[#This Row],[Age Max]]= "None"), "Yes", IF(AND(BS$2&gt;=ProgramsTable[[#This Row],[Age Min]], BS$2&lt;=ProgramsTable[[#This Row],[Age Max]]), "Yes", "No")))</f>
        <v>N/A</v>
      </c>
      <c r="BT70" s="18" t="str" cm="1">
        <f t="array" ref="BT70">IF(COUNTIF(AM$2:BJ$2,"Yes")=0,"N/A",IF(SUMPRODUCT(--(AM$2:BJ$2="Yes"),--(ProgramsTable[[#This Row],[Developmental Disability]:[Caregivers, Family Members, Advocates, or Practitioners of an Individual with Disabilities or Medical Conditions]]="Yes"))&gt;0,"Yes","No"))</f>
        <v>N/A</v>
      </c>
      <c r="BU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0" s="18" t="str">
        <f>IF(BV$2=0, "N/A", IF(ISNUMBER(SEARCH(UPPER(BV$2), UPPER(ProgramsTable[[#This Row],[Type of Service]]))), "Yes", "No"))</f>
        <v>N/A</v>
      </c>
      <c r="BW70" s="18" t="str">
        <f>IF(BW$2=0, "N/A", IF(ISNUMBER(SEARCH(TRIM(BW$2), ProgramsTable[[#This Row],[Geographic Coverage]])), "Yes", "No"))</f>
        <v>N/A</v>
      </c>
      <c r="BX70" s="18" t="str">
        <f>IF(BX$2=0, "N/A", IF(ISNUMBER(SEARCH(TRIM(BX$2), ProgramsTable[[#This Row],[Geographic Coverage]])), "Yes", "No"))</f>
        <v>N/A</v>
      </c>
      <c r="BY70" s="18" t="str">
        <f>IF(AND(BW$2=0, BX$2=0), "*Required - Please Make a Selection*", IF(OR(ISNUMBER(SEARCH(TRIM(BW$2), ProgramsTable[[#This Row],[Geographic Coverage]])), ISNUMBER(SEARCH(TRIM(BX$2), ProgramsTable[[#This Row],[Geographic Coverage]]))), "Yes", "No"))</f>
        <v>*Required - Please Make a Selection*</v>
      </c>
      <c r="BZ70" s="18" t="str">
        <f>IF(I$2=0, "N/A", IF(I$2="Yes", IF(ProgramsTable[[#This Row],[Program Includes Services for Caregivers]]="Yes", IF(ProgramsTable[[#This Row],[Program May Require Caregiver to be Unpaid]]="No", "Yes", "No"), "No"), "N/A"))</f>
        <v>N/A</v>
      </c>
      <c r="CA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0" s="18" t="str">
        <f>IF(CB$2=0, "N/A", IF(ISNUMBER(SEARCH(TRIM(UPPER(CB$2)), TRIM(UPPER(ProgramsTable[[#This Row],[Type of Service]])))), "Yes", "No"))</f>
        <v>N/A</v>
      </c>
      <c r="CC70" s="18" t="str">
        <f>IF(CC$2=0, "N/A", IF(ISNUMBER(SEARCH(TRIM(CC$2), ProgramsTable[[#This Row],[Geographic Coverage]])), "Yes", "No"))</f>
        <v>No</v>
      </c>
      <c r="CD70" s="18" t="str">
        <f>IF(CD$2=0, "N/A", IF(ISNUMBER(SEARCH(TRIM(CD$2), ProgramsTable[[#This Row],[Geographic Coverage]])), "Yes", "No"))</f>
        <v>N/A</v>
      </c>
      <c r="CE70" s="18" t="str">
        <f>IF(AND(CC$2=0, CD$2=0), "*Required - Please Make a Selection*", IF(OR(ISNUMBER(SEARCH(TRIM(CC$2), ProgramsTable[[#This Row],[Geographic Coverage]])), ISNUMBER(SEARCH(TRIM(CD$2), ProgramsTable[[#This Row],[Geographic Coverage]]))), "Yes", "No"))</f>
        <v>No</v>
      </c>
      <c r="CF70" s="18" t="str" cm="1">
        <f t="array" ref="CF70">IF(COUNTIF(BK$2:BN$2, "Yes")=0, "N/A", IF(SUMPRODUCT((BK$2:BN$2="Yes")*(ProgramsTable[[#This Row],[Veteran?]:[Disabled Veteran?]]="Yes"))&gt;0, "Yes", "No"))</f>
        <v>No</v>
      </c>
      <c r="CG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0"/>
      <c r="CI70"/>
      <c r="CJ70"/>
      <c r="CK70"/>
      <c r="CL70"/>
      <c r="CM70"/>
      <c r="CN70"/>
      <c r="CO70"/>
      <c r="CP70"/>
      <c r="CQ70"/>
      <c r="CR70"/>
      <c r="CS70"/>
      <c r="CU70"/>
      <c r="CV70"/>
    </row>
    <row r="71" spans="1:100" hidden="1" x14ac:dyDescent="0.25">
      <c r="A71" s="10">
        <v>256</v>
      </c>
      <c r="B71" t="s">
        <v>527</v>
      </c>
      <c r="C71" t="s">
        <v>607</v>
      </c>
      <c r="D71" t="s">
        <v>578</v>
      </c>
      <c r="E71" t="s">
        <v>546</v>
      </c>
      <c r="F71" t="s">
        <v>590</v>
      </c>
      <c r="G71" t="s">
        <v>90</v>
      </c>
      <c r="H71" t="s">
        <v>215</v>
      </c>
      <c r="I71" t="s">
        <v>215</v>
      </c>
      <c r="J71" t="s">
        <v>208</v>
      </c>
      <c r="K71" t="s">
        <v>586</v>
      </c>
      <c r="L71" t="s">
        <v>208</v>
      </c>
      <c r="M71" t="s">
        <v>208</v>
      </c>
      <c r="N71" t="s">
        <v>208</v>
      </c>
      <c r="P71" t="s">
        <v>591</v>
      </c>
      <c r="Q71" t="s">
        <v>208</v>
      </c>
      <c r="R71" t="s">
        <v>591</v>
      </c>
      <c r="S71" t="s">
        <v>208</v>
      </c>
      <c r="T71" t="s">
        <v>54</v>
      </c>
      <c r="U71" t="s">
        <v>207</v>
      </c>
      <c r="V71" t="s">
        <v>207</v>
      </c>
      <c r="W71" t="s">
        <v>207</v>
      </c>
      <c r="X71" t="s">
        <v>207</v>
      </c>
      <c r="Y71" t="s">
        <v>207</v>
      </c>
      <c r="Z71" t="s">
        <v>207</v>
      </c>
      <c r="AA71" t="s">
        <v>207</v>
      </c>
      <c r="AB71" t="s">
        <v>207</v>
      </c>
      <c r="AC71" t="s">
        <v>207</v>
      </c>
      <c r="AD71" t="s">
        <v>207</v>
      </c>
      <c r="AE71" t="s">
        <v>207</v>
      </c>
      <c r="AF71" t="s">
        <v>207</v>
      </c>
      <c r="AG71" t="s">
        <v>207</v>
      </c>
      <c r="AH71" t="s">
        <v>207</v>
      </c>
      <c r="AI71" t="s">
        <v>207</v>
      </c>
      <c r="AJ71" t="s">
        <v>207</v>
      </c>
      <c r="AK71" t="s">
        <v>207</v>
      </c>
      <c r="AL71" t="s">
        <v>207</v>
      </c>
      <c r="AM71" t="s">
        <v>207</v>
      </c>
      <c r="AN71" t="s">
        <v>207</v>
      </c>
      <c r="AO71" t="s">
        <v>207</v>
      </c>
      <c r="AP71" t="s">
        <v>207</v>
      </c>
      <c r="AQ71" t="s">
        <v>207</v>
      </c>
      <c r="AR71" t="s">
        <v>207</v>
      </c>
      <c r="AS71" t="s">
        <v>207</v>
      </c>
      <c r="AT71" t="s">
        <v>207</v>
      </c>
      <c r="AU71" t="s">
        <v>207</v>
      </c>
      <c r="AV71" t="s">
        <v>207</v>
      </c>
      <c r="AW71" t="s">
        <v>207</v>
      </c>
      <c r="AX71" t="s">
        <v>207</v>
      </c>
      <c r="AY71" t="s">
        <v>207</v>
      </c>
      <c r="AZ71" t="s">
        <v>207</v>
      </c>
      <c r="BA71" t="s">
        <v>207</v>
      </c>
      <c r="BB71" t="s">
        <v>207</v>
      </c>
      <c r="BC71" t="s">
        <v>207</v>
      </c>
      <c r="BD71" t="s">
        <v>207</v>
      </c>
      <c r="BE71" t="s">
        <v>207</v>
      </c>
      <c r="BF71" t="s">
        <v>207</v>
      </c>
      <c r="BG71" t="s">
        <v>207</v>
      </c>
      <c r="BH71" t="s">
        <v>207</v>
      </c>
      <c r="BI71" t="s">
        <v>207</v>
      </c>
      <c r="BJ71" t="s">
        <v>215</v>
      </c>
      <c r="BK71" t="s">
        <v>207</v>
      </c>
      <c r="BL71" t="s">
        <v>207</v>
      </c>
      <c r="BM71" t="s">
        <v>207</v>
      </c>
      <c r="BN71" t="s">
        <v>207</v>
      </c>
      <c r="BO71" s="18" t="str">
        <f>IF(OR(BO$2=0, BO$2=""), "N/A", IF(ISNUMBER(SEARCH(UPPER(BO$2), UPPER(ProgramsTable[[#This Row],[Type of Service]]))), "Yes", "No"))</f>
        <v>N/A</v>
      </c>
      <c r="BP71" s="18" t="str">
        <f>IF(BP$2=0, "N/A", IF(ISNUMBER(SEARCH(TRIM(BP$2), ProgramsTable[[#This Row],[Geographic Coverage]])), "Yes", "No"))</f>
        <v>N/A</v>
      </c>
      <c r="BQ71" s="18" t="str">
        <f>IF(BQ$2=0, "N/A", IF(ISNUMBER(SEARCH(TRIM(BQ$2), ProgramsTable[[#This Row],[Geographic Coverage]])), "Yes", "No"))</f>
        <v>N/A</v>
      </c>
      <c r="BR71" s="18" t="str">
        <f>IF(AND(BP$2=0, BQ$2=0), "*Required - Please Make a Selection*", IF(OR(ISNUMBER(SEARCH(TRIM(BP$2), ProgramsTable[[#This Row],[Geographic Coverage]])), ISNUMBER(SEARCH(TRIM(BQ$2), ProgramsTable[[#This Row],[Geographic Coverage]]))), "Yes", "No"))</f>
        <v>*Required - Please Make a Selection*</v>
      </c>
      <c r="BS71" s="18" t="str">
        <f>IF(OR(BS$2="",BS$2=0), "N/A", IF(AND(ProgramsTable[[#This Row],[Age Min]]= "None", ProgramsTable[[#This Row],[Age Max]]= "None"), "Yes", IF(AND(BS$2&gt;=ProgramsTable[[#This Row],[Age Min]], BS$2&lt;=ProgramsTable[[#This Row],[Age Max]]), "Yes", "No")))</f>
        <v>N/A</v>
      </c>
      <c r="BT71" s="18" t="str" cm="1">
        <f t="array" ref="BT71">IF(COUNTIF(AM$2:BJ$2,"Yes")=0,"N/A",IF(SUMPRODUCT(--(AM$2:BJ$2="Yes"),--(ProgramsTable[[#This Row],[Developmental Disability]:[Caregivers, Family Members, Advocates, or Practitioners of an Individual with Disabilities or Medical Conditions]]="Yes"))&gt;0,"Yes","No"))</f>
        <v>N/A</v>
      </c>
      <c r="BU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1" s="18" t="str">
        <f>IF(BV$2=0, "N/A", IF(ISNUMBER(SEARCH(UPPER(BV$2), UPPER(ProgramsTable[[#This Row],[Type of Service]]))), "Yes", "No"))</f>
        <v>N/A</v>
      </c>
      <c r="BW71" s="18" t="str">
        <f>IF(BW$2=0, "N/A", IF(ISNUMBER(SEARCH(TRIM(BW$2), ProgramsTable[[#This Row],[Geographic Coverage]])), "Yes", "No"))</f>
        <v>N/A</v>
      </c>
      <c r="BX71" s="18" t="str">
        <f>IF(BX$2=0, "N/A", IF(ISNUMBER(SEARCH(TRIM(BX$2), ProgramsTable[[#This Row],[Geographic Coverage]])), "Yes", "No"))</f>
        <v>N/A</v>
      </c>
      <c r="BY71" s="18" t="str">
        <f>IF(AND(BW$2=0, BX$2=0), "*Required - Please Make a Selection*", IF(OR(ISNUMBER(SEARCH(TRIM(BW$2), ProgramsTable[[#This Row],[Geographic Coverage]])), ISNUMBER(SEARCH(TRIM(BX$2), ProgramsTable[[#This Row],[Geographic Coverage]]))), "Yes", "No"))</f>
        <v>*Required - Please Make a Selection*</v>
      </c>
      <c r="BZ71" s="18" t="str">
        <f>IF(I$2=0, "N/A", IF(I$2="Yes", IF(ProgramsTable[[#This Row],[Program Includes Services for Caregivers]]="Yes", IF(ProgramsTable[[#This Row],[Program May Require Caregiver to be Unpaid]]="No", "Yes", "No"), "No"), "N/A"))</f>
        <v>N/A</v>
      </c>
      <c r="CA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1" s="18" t="str">
        <f>IF(CB$2=0, "N/A", IF(ISNUMBER(SEARCH(TRIM(UPPER(CB$2)), TRIM(UPPER(ProgramsTable[[#This Row],[Type of Service]])))), "Yes", "No"))</f>
        <v>N/A</v>
      </c>
      <c r="CC71" s="18" t="str">
        <f>IF(CC$2=0, "N/A", IF(ISNUMBER(SEARCH(TRIM(CC$2), ProgramsTable[[#This Row],[Geographic Coverage]])), "Yes", "No"))</f>
        <v>No</v>
      </c>
      <c r="CD71" s="18" t="str">
        <f>IF(CD$2=0, "N/A", IF(ISNUMBER(SEARCH(TRIM(CD$2), ProgramsTable[[#This Row],[Geographic Coverage]])), "Yes", "No"))</f>
        <v>N/A</v>
      </c>
      <c r="CE71" s="18" t="str">
        <f>IF(AND(CC$2=0, CD$2=0), "*Required - Please Make a Selection*", IF(OR(ISNUMBER(SEARCH(TRIM(CC$2), ProgramsTable[[#This Row],[Geographic Coverage]])), ISNUMBER(SEARCH(TRIM(CD$2), ProgramsTable[[#This Row],[Geographic Coverage]]))), "Yes", "No"))</f>
        <v>No</v>
      </c>
      <c r="CF71" s="18" t="str" cm="1">
        <f t="array" ref="CF71">IF(COUNTIF(BK$2:BN$2, "Yes")=0, "N/A", IF(SUMPRODUCT((BK$2:BN$2="Yes")*(ProgramsTable[[#This Row],[Veteran?]:[Disabled Veteran?]]="Yes"))&gt;0, "Yes", "No"))</f>
        <v>No</v>
      </c>
      <c r="CG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1"/>
      <c r="CI71"/>
      <c r="CJ71"/>
      <c r="CK71"/>
      <c r="CL71"/>
      <c r="CM71"/>
      <c r="CN71"/>
      <c r="CO71"/>
      <c r="CP71"/>
      <c r="CQ71"/>
      <c r="CR71"/>
      <c r="CS71"/>
      <c r="CU71"/>
      <c r="CV71"/>
    </row>
    <row r="72" spans="1:100" hidden="1" x14ac:dyDescent="0.25">
      <c r="A72" s="10">
        <v>257</v>
      </c>
      <c r="B72" t="s">
        <v>527</v>
      </c>
      <c r="C72" t="s">
        <v>607</v>
      </c>
      <c r="D72" t="s">
        <v>592</v>
      </c>
      <c r="E72" t="s">
        <v>546</v>
      </c>
      <c r="F72" t="s">
        <v>593</v>
      </c>
      <c r="G72" t="s">
        <v>588</v>
      </c>
      <c r="H72" t="s">
        <v>215</v>
      </c>
      <c r="I72" t="s">
        <v>215</v>
      </c>
      <c r="J72" t="s">
        <v>208</v>
      </c>
      <c r="K72" t="s">
        <v>208</v>
      </c>
      <c r="L72" s="11" t="s">
        <v>594</v>
      </c>
      <c r="M72" t="s">
        <v>208</v>
      </c>
      <c r="N72" t="s">
        <v>208</v>
      </c>
      <c r="O72" t="s">
        <v>595</v>
      </c>
      <c r="P72" t="s">
        <v>596</v>
      </c>
      <c r="Q72" t="s">
        <v>597</v>
      </c>
      <c r="R72" t="s">
        <v>596</v>
      </c>
      <c r="S72" t="s">
        <v>208</v>
      </c>
      <c r="T72" t="s">
        <v>54</v>
      </c>
      <c r="U72" t="s">
        <v>207</v>
      </c>
      <c r="V72" t="s">
        <v>207</v>
      </c>
      <c r="W72" t="s">
        <v>207</v>
      </c>
      <c r="X72" t="s">
        <v>207</v>
      </c>
      <c r="Y72" t="s">
        <v>207</v>
      </c>
      <c r="Z72" t="s">
        <v>207</v>
      </c>
      <c r="AA72" t="s">
        <v>207</v>
      </c>
      <c r="AB72" t="s">
        <v>207</v>
      </c>
      <c r="AC72" t="s">
        <v>207</v>
      </c>
      <c r="AD72" t="s">
        <v>207</v>
      </c>
      <c r="AE72" t="s">
        <v>207</v>
      </c>
      <c r="AF72" t="s">
        <v>207</v>
      </c>
      <c r="AG72" t="s">
        <v>207</v>
      </c>
      <c r="AH72" t="s">
        <v>207</v>
      </c>
      <c r="AI72" t="s">
        <v>207</v>
      </c>
      <c r="AJ72" t="s">
        <v>207</v>
      </c>
      <c r="AK72" t="s">
        <v>207</v>
      </c>
      <c r="AL72" t="s">
        <v>207</v>
      </c>
      <c r="AM72" t="s">
        <v>207</v>
      </c>
      <c r="AN72" t="s">
        <v>207</v>
      </c>
      <c r="AO72" t="s">
        <v>207</v>
      </c>
      <c r="AP72" t="s">
        <v>207</v>
      </c>
      <c r="AQ72" t="s">
        <v>207</v>
      </c>
      <c r="AR72" t="s">
        <v>207</v>
      </c>
      <c r="AS72" t="s">
        <v>207</v>
      </c>
      <c r="AT72" t="s">
        <v>207</v>
      </c>
      <c r="AU72" t="s">
        <v>207</v>
      </c>
      <c r="AV72" t="s">
        <v>207</v>
      </c>
      <c r="AW72" t="s">
        <v>207</v>
      </c>
      <c r="AX72" t="s">
        <v>207</v>
      </c>
      <c r="AY72" t="s">
        <v>207</v>
      </c>
      <c r="AZ72" t="s">
        <v>207</v>
      </c>
      <c r="BA72" t="s">
        <v>207</v>
      </c>
      <c r="BB72" t="s">
        <v>207</v>
      </c>
      <c r="BC72" t="s">
        <v>207</v>
      </c>
      <c r="BD72" t="s">
        <v>207</v>
      </c>
      <c r="BE72" t="s">
        <v>207</v>
      </c>
      <c r="BF72" t="s">
        <v>207</v>
      </c>
      <c r="BG72" t="s">
        <v>207</v>
      </c>
      <c r="BH72" t="s">
        <v>207</v>
      </c>
      <c r="BI72" t="s">
        <v>207</v>
      </c>
      <c r="BJ72" t="s">
        <v>215</v>
      </c>
      <c r="BK72" t="s">
        <v>207</v>
      </c>
      <c r="BL72" t="s">
        <v>207</v>
      </c>
      <c r="BM72" t="s">
        <v>207</v>
      </c>
      <c r="BN72" t="s">
        <v>207</v>
      </c>
      <c r="BO72" s="18" t="str">
        <f>IF(OR(BO$2=0, BO$2=""), "N/A", IF(ISNUMBER(SEARCH(UPPER(BO$2), UPPER(ProgramsTable[[#This Row],[Type of Service]]))), "Yes", "No"))</f>
        <v>N/A</v>
      </c>
      <c r="BP72" s="18" t="str">
        <f>IF(BP$2=0, "N/A", IF(ISNUMBER(SEARCH(TRIM(BP$2), ProgramsTable[[#This Row],[Geographic Coverage]])), "Yes", "No"))</f>
        <v>N/A</v>
      </c>
      <c r="BQ72" s="18" t="str">
        <f>IF(BQ$2=0, "N/A", IF(ISNUMBER(SEARCH(TRIM(BQ$2), ProgramsTable[[#This Row],[Geographic Coverage]])), "Yes", "No"))</f>
        <v>N/A</v>
      </c>
      <c r="BR72" s="18" t="str">
        <f>IF(AND(BP$2=0, BQ$2=0), "*Required - Please Make a Selection*", IF(OR(ISNUMBER(SEARCH(TRIM(BP$2), ProgramsTable[[#This Row],[Geographic Coverage]])), ISNUMBER(SEARCH(TRIM(BQ$2), ProgramsTable[[#This Row],[Geographic Coverage]]))), "Yes", "No"))</f>
        <v>*Required - Please Make a Selection*</v>
      </c>
      <c r="BS72" s="18" t="str">
        <f>IF(OR(BS$2="",BS$2=0), "N/A", IF(AND(ProgramsTable[[#This Row],[Age Min]]= "None", ProgramsTable[[#This Row],[Age Max]]= "None"), "Yes", IF(AND(BS$2&gt;=ProgramsTable[[#This Row],[Age Min]], BS$2&lt;=ProgramsTable[[#This Row],[Age Max]]), "Yes", "No")))</f>
        <v>N/A</v>
      </c>
      <c r="BT72" s="18" t="str" cm="1">
        <f t="array" ref="BT72">IF(COUNTIF(AM$2:BJ$2,"Yes")=0,"N/A",IF(SUMPRODUCT(--(AM$2:BJ$2="Yes"),--(ProgramsTable[[#This Row],[Developmental Disability]:[Caregivers, Family Members, Advocates, or Practitioners of an Individual with Disabilities or Medical Conditions]]="Yes"))&gt;0,"Yes","No"))</f>
        <v>N/A</v>
      </c>
      <c r="BU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2" s="18" t="str">
        <f>IF(BV$2=0, "N/A", IF(ISNUMBER(SEARCH(UPPER(BV$2), UPPER(ProgramsTable[[#This Row],[Type of Service]]))), "Yes", "No"))</f>
        <v>N/A</v>
      </c>
      <c r="BW72" s="18" t="str">
        <f>IF(BW$2=0, "N/A", IF(ISNUMBER(SEARCH(TRIM(BW$2), ProgramsTable[[#This Row],[Geographic Coverage]])), "Yes", "No"))</f>
        <v>N/A</v>
      </c>
      <c r="BX72" s="18" t="str">
        <f>IF(BX$2=0, "N/A", IF(ISNUMBER(SEARCH(TRIM(BX$2), ProgramsTable[[#This Row],[Geographic Coverage]])), "Yes", "No"))</f>
        <v>N/A</v>
      </c>
      <c r="BY72" s="18" t="str">
        <f>IF(AND(BW$2=0, BX$2=0), "*Required - Please Make a Selection*", IF(OR(ISNUMBER(SEARCH(TRIM(BW$2), ProgramsTable[[#This Row],[Geographic Coverage]])), ISNUMBER(SEARCH(TRIM(BX$2), ProgramsTable[[#This Row],[Geographic Coverage]]))), "Yes", "No"))</f>
        <v>*Required - Please Make a Selection*</v>
      </c>
      <c r="BZ72" s="18" t="str">
        <f>IF(I$2=0, "N/A", IF(I$2="Yes", IF(ProgramsTable[[#This Row],[Program Includes Services for Caregivers]]="Yes", IF(ProgramsTable[[#This Row],[Program May Require Caregiver to be Unpaid]]="No", "Yes", "No"), "No"), "N/A"))</f>
        <v>N/A</v>
      </c>
      <c r="CA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2" s="18" t="str">
        <f>IF(CB$2=0, "N/A", IF(ISNUMBER(SEARCH(TRIM(UPPER(CB$2)), TRIM(UPPER(ProgramsTable[[#This Row],[Type of Service]])))), "Yes", "No"))</f>
        <v>N/A</v>
      </c>
      <c r="CC72" s="18" t="str">
        <f>IF(CC$2=0, "N/A", IF(ISNUMBER(SEARCH(TRIM(CC$2), ProgramsTable[[#This Row],[Geographic Coverage]])), "Yes", "No"))</f>
        <v>No</v>
      </c>
      <c r="CD72" s="18" t="str">
        <f>IF(CD$2=0, "N/A", IF(ISNUMBER(SEARCH(TRIM(CD$2), ProgramsTable[[#This Row],[Geographic Coverage]])), "Yes", "No"))</f>
        <v>N/A</v>
      </c>
      <c r="CE72" s="18" t="str">
        <f>IF(AND(CC$2=0, CD$2=0), "*Required - Please Make a Selection*", IF(OR(ISNUMBER(SEARCH(TRIM(CC$2), ProgramsTable[[#This Row],[Geographic Coverage]])), ISNUMBER(SEARCH(TRIM(CD$2), ProgramsTable[[#This Row],[Geographic Coverage]]))), "Yes", "No"))</f>
        <v>No</v>
      </c>
      <c r="CF72" s="18" t="str" cm="1">
        <f t="array" ref="CF72">IF(COUNTIF(BK$2:BN$2, "Yes")=0, "N/A", IF(SUMPRODUCT((BK$2:BN$2="Yes")*(ProgramsTable[[#This Row],[Veteran?]:[Disabled Veteran?]]="Yes"))&gt;0, "Yes", "No"))</f>
        <v>No</v>
      </c>
      <c r="CG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2"/>
      <c r="CI72"/>
      <c r="CJ72"/>
      <c r="CK72"/>
      <c r="CL72"/>
      <c r="CM72"/>
      <c r="CN72"/>
      <c r="CO72"/>
      <c r="CP72"/>
      <c r="CQ72"/>
      <c r="CR72"/>
      <c r="CS72"/>
      <c r="CU72"/>
      <c r="CV72"/>
    </row>
    <row r="73" spans="1:100" hidden="1" x14ac:dyDescent="0.25">
      <c r="A73" s="10">
        <v>258</v>
      </c>
      <c r="B73" t="s">
        <v>527</v>
      </c>
      <c r="C73" t="s">
        <v>607</v>
      </c>
      <c r="D73" t="s">
        <v>592</v>
      </c>
      <c r="E73" t="s">
        <v>546</v>
      </c>
      <c r="F73" t="s">
        <v>598</v>
      </c>
      <c r="G73" t="s">
        <v>588</v>
      </c>
      <c r="H73" t="s">
        <v>215</v>
      </c>
      <c r="I73" t="s">
        <v>215</v>
      </c>
      <c r="J73" t="s">
        <v>208</v>
      </c>
      <c r="K73" t="s">
        <v>208</v>
      </c>
      <c r="L73" s="11" t="s">
        <v>599</v>
      </c>
      <c r="M73">
        <v>55</v>
      </c>
      <c r="N73">
        <v>120</v>
      </c>
      <c r="O73" t="s">
        <v>599</v>
      </c>
      <c r="P73" t="s">
        <v>596</v>
      </c>
      <c r="Q73" t="s">
        <v>597</v>
      </c>
      <c r="R73" t="s">
        <v>596</v>
      </c>
      <c r="S73" t="s">
        <v>208</v>
      </c>
      <c r="T73" t="s">
        <v>54</v>
      </c>
      <c r="U73" t="s">
        <v>207</v>
      </c>
      <c r="V73" t="s">
        <v>207</v>
      </c>
      <c r="W73" t="s">
        <v>207</v>
      </c>
      <c r="X73" t="s">
        <v>207</v>
      </c>
      <c r="Y73" t="s">
        <v>207</v>
      </c>
      <c r="Z73" t="s">
        <v>207</v>
      </c>
      <c r="AA73" t="s">
        <v>207</v>
      </c>
      <c r="AB73" t="s">
        <v>207</v>
      </c>
      <c r="AC73" t="s">
        <v>207</v>
      </c>
      <c r="AD73" t="s">
        <v>207</v>
      </c>
      <c r="AE73" t="s">
        <v>207</v>
      </c>
      <c r="AF73" t="s">
        <v>207</v>
      </c>
      <c r="AG73" t="s">
        <v>207</v>
      </c>
      <c r="AH73" t="s">
        <v>207</v>
      </c>
      <c r="AI73" t="s">
        <v>207</v>
      </c>
      <c r="AJ73" t="s">
        <v>207</v>
      </c>
      <c r="AK73" t="s">
        <v>207</v>
      </c>
      <c r="AL73" t="s">
        <v>207</v>
      </c>
      <c r="AM73" t="s">
        <v>207</v>
      </c>
      <c r="AN73" t="s">
        <v>207</v>
      </c>
      <c r="AO73" t="s">
        <v>207</v>
      </c>
      <c r="AP73" t="s">
        <v>207</v>
      </c>
      <c r="AQ73" t="s">
        <v>207</v>
      </c>
      <c r="AR73" t="s">
        <v>207</v>
      </c>
      <c r="AS73" t="s">
        <v>207</v>
      </c>
      <c r="AT73" t="s">
        <v>207</v>
      </c>
      <c r="AU73" t="s">
        <v>207</v>
      </c>
      <c r="AV73" t="s">
        <v>207</v>
      </c>
      <c r="AW73" t="s">
        <v>207</v>
      </c>
      <c r="AX73" t="s">
        <v>207</v>
      </c>
      <c r="AY73" t="s">
        <v>207</v>
      </c>
      <c r="AZ73" t="s">
        <v>207</v>
      </c>
      <c r="BA73" t="s">
        <v>207</v>
      </c>
      <c r="BB73" t="s">
        <v>207</v>
      </c>
      <c r="BC73" t="s">
        <v>207</v>
      </c>
      <c r="BD73" t="s">
        <v>207</v>
      </c>
      <c r="BE73" t="s">
        <v>207</v>
      </c>
      <c r="BF73" t="s">
        <v>207</v>
      </c>
      <c r="BG73" t="s">
        <v>207</v>
      </c>
      <c r="BH73" t="s">
        <v>207</v>
      </c>
      <c r="BI73" t="s">
        <v>207</v>
      </c>
      <c r="BJ73" t="s">
        <v>215</v>
      </c>
      <c r="BK73" t="s">
        <v>207</v>
      </c>
      <c r="BL73" t="s">
        <v>207</v>
      </c>
      <c r="BM73" t="s">
        <v>207</v>
      </c>
      <c r="BN73" t="s">
        <v>207</v>
      </c>
      <c r="BO73" s="18" t="str">
        <f>IF(OR(BO$2=0, BO$2=""), "N/A", IF(ISNUMBER(SEARCH(UPPER(BO$2), UPPER(ProgramsTable[[#This Row],[Type of Service]]))), "Yes", "No"))</f>
        <v>N/A</v>
      </c>
      <c r="BP73" s="18" t="str">
        <f>IF(BP$2=0, "N/A", IF(ISNUMBER(SEARCH(TRIM(BP$2), ProgramsTable[[#This Row],[Geographic Coverage]])), "Yes", "No"))</f>
        <v>N/A</v>
      </c>
      <c r="BQ73" s="18" t="str">
        <f>IF(BQ$2=0, "N/A", IF(ISNUMBER(SEARCH(TRIM(BQ$2), ProgramsTable[[#This Row],[Geographic Coverage]])), "Yes", "No"))</f>
        <v>N/A</v>
      </c>
      <c r="BR73" s="18" t="str">
        <f>IF(AND(BP$2=0, BQ$2=0), "*Required - Please Make a Selection*", IF(OR(ISNUMBER(SEARCH(TRIM(BP$2), ProgramsTable[[#This Row],[Geographic Coverage]])), ISNUMBER(SEARCH(TRIM(BQ$2), ProgramsTable[[#This Row],[Geographic Coverage]]))), "Yes", "No"))</f>
        <v>*Required - Please Make a Selection*</v>
      </c>
      <c r="BS73" s="18" t="str">
        <f>IF(OR(BS$2="",BS$2=0), "N/A", IF(AND(ProgramsTable[[#This Row],[Age Min]]= "None", ProgramsTable[[#This Row],[Age Max]]= "None"), "Yes", IF(AND(BS$2&gt;=ProgramsTable[[#This Row],[Age Min]], BS$2&lt;=ProgramsTable[[#This Row],[Age Max]]), "Yes", "No")))</f>
        <v>N/A</v>
      </c>
      <c r="BT73" s="18" t="str" cm="1">
        <f t="array" ref="BT73">IF(COUNTIF(AM$2:BJ$2,"Yes")=0,"N/A",IF(SUMPRODUCT(--(AM$2:BJ$2="Yes"),--(ProgramsTable[[#This Row],[Developmental Disability]:[Caregivers, Family Members, Advocates, or Practitioners of an Individual with Disabilities or Medical Conditions]]="Yes"))&gt;0,"Yes","No"))</f>
        <v>N/A</v>
      </c>
      <c r="BU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3" s="18" t="str">
        <f>IF(BV$2=0, "N/A", IF(ISNUMBER(SEARCH(UPPER(BV$2), UPPER(ProgramsTable[[#This Row],[Type of Service]]))), "Yes", "No"))</f>
        <v>N/A</v>
      </c>
      <c r="BW73" s="18" t="str">
        <f>IF(BW$2=0, "N/A", IF(ISNUMBER(SEARCH(TRIM(BW$2), ProgramsTable[[#This Row],[Geographic Coverage]])), "Yes", "No"))</f>
        <v>N/A</v>
      </c>
      <c r="BX73" s="18" t="str">
        <f>IF(BX$2=0, "N/A", IF(ISNUMBER(SEARCH(TRIM(BX$2), ProgramsTable[[#This Row],[Geographic Coverage]])), "Yes", "No"))</f>
        <v>N/A</v>
      </c>
      <c r="BY73" s="18" t="str">
        <f>IF(AND(BW$2=0, BX$2=0), "*Required - Please Make a Selection*", IF(OR(ISNUMBER(SEARCH(TRIM(BW$2), ProgramsTable[[#This Row],[Geographic Coverage]])), ISNUMBER(SEARCH(TRIM(BX$2), ProgramsTable[[#This Row],[Geographic Coverage]]))), "Yes", "No"))</f>
        <v>*Required - Please Make a Selection*</v>
      </c>
      <c r="BZ73" s="18" t="str">
        <f>IF(I$2=0, "N/A", IF(I$2="Yes", IF(ProgramsTable[[#This Row],[Program Includes Services for Caregivers]]="Yes", IF(ProgramsTable[[#This Row],[Program May Require Caregiver to be Unpaid]]="No", "Yes", "No"), "No"), "N/A"))</f>
        <v>N/A</v>
      </c>
      <c r="CA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3" s="18" t="str">
        <f>IF(CB$2=0, "N/A", IF(ISNUMBER(SEARCH(TRIM(UPPER(CB$2)), TRIM(UPPER(ProgramsTable[[#This Row],[Type of Service]])))), "Yes", "No"))</f>
        <v>N/A</v>
      </c>
      <c r="CC73" s="18" t="str">
        <f>IF(CC$2=0, "N/A", IF(ISNUMBER(SEARCH(TRIM(CC$2), ProgramsTable[[#This Row],[Geographic Coverage]])), "Yes", "No"))</f>
        <v>No</v>
      </c>
      <c r="CD73" s="18" t="str">
        <f>IF(CD$2=0, "N/A", IF(ISNUMBER(SEARCH(TRIM(CD$2), ProgramsTable[[#This Row],[Geographic Coverage]])), "Yes", "No"))</f>
        <v>N/A</v>
      </c>
      <c r="CE73" s="18" t="str">
        <f>IF(AND(CC$2=0, CD$2=0), "*Required - Please Make a Selection*", IF(OR(ISNUMBER(SEARCH(TRIM(CC$2), ProgramsTable[[#This Row],[Geographic Coverage]])), ISNUMBER(SEARCH(TRIM(CD$2), ProgramsTable[[#This Row],[Geographic Coverage]]))), "Yes", "No"))</f>
        <v>No</v>
      </c>
      <c r="CF73" s="18" t="str" cm="1">
        <f t="array" ref="CF73">IF(COUNTIF(BK$2:BN$2, "Yes")=0, "N/A", IF(SUMPRODUCT((BK$2:BN$2="Yes")*(ProgramsTable[[#This Row],[Veteran?]:[Disabled Veteran?]]="Yes"))&gt;0, "Yes", "No"))</f>
        <v>No</v>
      </c>
      <c r="CG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3"/>
      <c r="CI73"/>
      <c r="CJ73"/>
      <c r="CK73"/>
      <c r="CL73"/>
      <c r="CM73"/>
      <c r="CN73"/>
      <c r="CO73"/>
      <c r="CP73"/>
      <c r="CQ73"/>
      <c r="CR73"/>
      <c r="CS73"/>
      <c r="CU73"/>
      <c r="CV73"/>
    </row>
    <row r="74" spans="1:100" hidden="1" x14ac:dyDescent="0.25">
      <c r="A74" s="10">
        <v>259</v>
      </c>
      <c r="B74" t="s">
        <v>527</v>
      </c>
      <c r="C74" t="s">
        <v>607</v>
      </c>
      <c r="D74" t="s">
        <v>592</v>
      </c>
      <c r="E74" t="s">
        <v>546</v>
      </c>
      <c r="F74" t="s">
        <v>600</v>
      </c>
      <c r="G74" t="s">
        <v>90</v>
      </c>
      <c r="H74" t="s">
        <v>215</v>
      </c>
      <c r="I74" t="s">
        <v>215</v>
      </c>
      <c r="J74" t="s">
        <v>208</v>
      </c>
      <c r="K74" t="s">
        <v>208</v>
      </c>
      <c r="L74" s="11" t="s">
        <v>599</v>
      </c>
      <c r="M74">
        <v>55</v>
      </c>
      <c r="N74">
        <v>120</v>
      </c>
      <c r="O74" t="s">
        <v>599</v>
      </c>
      <c r="P74" t="s">
        <v>601</v>
      </c>
      <c r="Q74" t="s">
        <v>597</v>
      </c>
      <c r="R74" t="s">
        <v>601</v>
      </c>
      <c r="S74" t="s">
        <v>208</v>
      </c>
      <c r="T74" t="s">
        <v>54</v>
      </c>
      <c r="U74" t="s">
        <v>207</v>
      </c>
      <c r="V74" t="s">
        <v>207</v>
      </c>
      <c r="W74" t="s">
        <v>207</v>
      </c>
      <c r="X74" t="s">
        <v>207</v>
      </c>
      <c r="Y74" t="s">
        <v>207</v>
      </c>
      <c r="Z74" t="s">
        <v>207</v>
      </c>
      <c r="AA74" t="s">
        <v>207</v>
      </c>
      <c r="AB74" t="s">
        <v>207</v>
      </c>
      <c r="AC74" t="s">
        <v>207</v>
      </c>
      <c r="AD74" t="s">
        <v>207</v>
      </c>
      <c r="AE74" t="s">
        <v>207</v>
      </c>
      <c r="AF74" t="s">
        <v>207</v>
      </c>
      <c r="AG74" t="s">
        <v>207</v>
      </c>
      <c r="AH74" t="s">
        <v>207</v>
      </c>
      <c r="AI74" t="s">
        <v>207</v>
      </c>
      <c r="AJ74" t="s">
        <v>207</v>
      </c>
      <c r="AK74" t="s">
        <v>207</v>
      </c>
      <c r="AL74" t="s">
        <v>207</v>
      </c>
      <c r="AM74" t="s">
        <v>207</v>
      </c>
      <c r="AN74" t="s">
        <v>207</v>
      </c>
      <c r="AO74" t="s">
        <v>207</v>
      </c>
      <c r="AP74" t="s">
        <v>207</v>
      </c>
      <c r="AQ74" t="s">
        <v>207</v>
      </c>
      <c r="AR74" t="s">
        <v>207</v>
      </c>
      <c r="AS74" t="s">
        <v>207</v>
      </c>
      <c r="AT74" t="s">
        <v>207</v>
      </c>
      <c r="AU74" t="s">
        <v>207</v>
      </c>
      <c r="AV74" t="s">
        <v>207</v>
      </c>
      <c r="AW74" t="s">
        <v>207</v>
      </c>
      <c r="AX74" t="s">
        <v>207</v>
      </c>
      <c r="AY74" t="s">
        <v>207</v>
      </c>
      <c r="AZ74" t="s">
        <v>207</v>
      </c>
      <c r="BA74" t="s">
        <v>207</v>
      </c>
      <c r="BB74" t="s">
        <v>207</v>
      </c>
      <c r="BC74" t="s">
        <v>207</v>
      </c>
      <c r="BD74" t="s">
        <v>207</v>
      </c>
      <c r="BE74" t="s">
        <v>207</v>
      </c>
      <c r="BF74" t="s">
        <v>207</v>
      </c>
      <c r="BG74" t="s">
        <v>207</v>
      </c>
      <c r="BH74" t="s">
        <v>207</v>
      </c>
      <c r="BI74" t="s">
        <v>207</v>
      </c>
      <c r="BJ74" t="s">
        <v>215</v>
      </c>
      <c r="BK74" t="s">
        <v>207</v>
      </c>
      <c r="BL74" t="s">
        <v>207</v>
      </c>
      <c r="BM74" t="s">
        <v>207</v>
      </c>
      <c r="BN74" t="s">
        <v>207</v>
      </c>
      <c r="BO74" s="18" t="str">
        <f>IF(OR(BO$2=0, BO$2=""), "N/A", IF(ISNUMBER(SEARCH(UPPER(BO$2), UPPER(ProgramsTable[[#This Row],[Type of Service]]))), "Yes", "No"))</f>
        <v>N/A</v>
      </c>
      <c r="BP74" s="18" t="str">
        <f>IF(BP$2=0, "N/A", IF(ISNUMBER(SEARCH(TRIM(BP$2), ProgramsTable[[#This Row],[Geographic Coverage]])), "Yes", "No"))</f>
        <v>N/A</v>
      </c>
      <c r="BQ74" s="18" t="str">
        <f>IF(BQ$2=0, "N/A", IF(ISNUMBER(SEARCH(TRIM(BQ$2), ProgramsTable[[#This Row],[Geographic Coverage]])), "Yes", "No"))</f>
        <v>N/A</v>
      </c>
      <c r="BR74" s="18" t="str">
        <f>IF(AND(BP$2=0, BQ$2=0), "*Required - Please Make a Selection*", IF(OR(ISNUMBER(SEARCH(TRIM(BP$2), ProgramsTable[[#This Row],[Geographic Coverage]])), ISNUMBER(SEARCH(TRIM(BQ$2), ProgramsTable[[#This Row],[Geographic Coverage]]))), "Yes", "No"))</f>
        <v>*Required - Please Make a Selection*</v>
      </c>
      <c r="BS74" s="18" t="str">
        <f>IF(OR(BS$2="",BS$2=0), "N/A", IF(AND(ProgramsTable[[#This Row],[Age Min]]= "None", ProgramsTable[[#This Row],[Age Max]]= "None"), "Yes", IF(AND(BS$2&gt;=ProgramsTable[[#This Row],[Age Min]], BS$2&lt;=ProgramsTable[[#This Row],[Age Max]]), "Yes", "No")))</f>
        <v>N/A</v>
      </c>
      <c r="BT74" s="18" t="str" cm="1">
        <f t="array" ref="BT74">IF(COUNTIF(AM$2:BJ$2,"Yes")=0,"N/A",IF(SUMPRODUCT(--(AM$2:BJ$2="Yes"),--(ProgramsTable[[#This Row],[Developmental Disability]:[Caregivers, Family Members, Advocates, or Practitioners of an Individual with Disabilities or Medical Conditions]]="Yes"))&gt;0,"Yes","No"))</f>
        <v>N/A</v>
      </c>
      <c r="BU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4" s="18" t="str">
        <f>IF(BV$2=0, "N/A", IF(ISNUMBER(SEARCH(UPPER(BV$2), UPPER(ProgramsTable[[#This Row],[Type of Service]]))), "Yes", "No"))</f>
        <v>N/A</v>
      </c>
      <c r="BW74" s="18" t="str">
        <f>IF(BW$2=0, "N/A", IF(ISNUMBER(SEARCH(TRIM(BW$2), ProgramsTable[[#This Row],[Geographic Coverage]])), "Yes", "No"))</f>
        <v>N/A</v>
      </c>
      <c r="BX74" s="18" t="str">
        <f>IF(BX$2=0, "N/A", IF(ISNUMBER(SEARCH(TRIM(BX$2), ProgramsTable[[#This Row],[Geographic Coverage]])), "Yes", "No"))</f>
        <v>N/A</v>
      </c>
      <c r="BY74" s="18" t="str">
        <f>IF(AND(BW$2=0, BX$2=0), "*Required - Please Make a Selection*", IF(OR(ISNUMBER(SEARCH(TRIM(BW$2), ProgramsTable[[#This Row],[Geographic Coverage]])), ISNUMBER(SEARCH(TRIM(BX$2), ProgramsTable[[#This Row],[Geographic Coverage]]))), "Yes", "No"))</f>
        <v>*Required - Please Make a Selection*</v>
      </c>
      <c r="BZ74" s="18" t="str">
        <f>IF(I$2=0, "N/A", IF(I$2="Yes", IF(ProgramsTable[[#This Row],[Program Includes Services for Caregivers]]="Yes", IF(ProgramsTable[[#This Row],[Program May Require Caregiver to be Unpaid]]="No", "Yes", "No"), "No"), "N/A"))</f>
        <v>N/A</v>
      </c>
      <c r="CA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4" s="18" t="str">
        <f>IF(CB$2=0, "N/A", IF(ISNUMBER(SEARCH(TRIM(UPPER(CB$2)), TRIM(UPPER(ProgramsTable[[#This Row],[Type of Service]])))), "Yes", "No"))</f>
        <v>N/A</v>
      </c>
      <c r="CC74" s="18" t="str">
        <f>IF(CC$2=0, "N/A", IF(ISNUMBER(SEARCH(TRIM(CC$2), ProgramsTable[[#This Row],[Geographic Coverage]])), "Yes", "No"))</f>
        <v>No</v>
      </c>
      <c r="CD74" s="18" t="str">
        <f>IF(CD$2=0, "N/A", IF(ISNUMBER(SEARCH(TRIM(CD$2), ProgramsTable[[#This Row],[Geographic Coverage]])), "Yes", "No"))</f>
        <v>N/A</v>
      </c>
      <c r="CE74" s="18" t="str">
        <f>IF(AND(CC$2=0, CD$2=0), "*Required - Please Make a Selection*", IF(OR(ISNUMBER(SEARCH(TRIM(CC$2), ProgramsTable[[#This Row],[Geographic Coverage]])), ISNUMBER(SEARCH(TRIM(CD$2), ProgramsTable[[#This Row],[Geographic Coverage]]))), "Yes", "No"))</f>
        <v>No</v>
      </c>
      <c r="CF74" s="18" t="str" cm="1">
        <f t="array" ref="CF74">IF(COUNTIF(BK$2:BN$2, "Yes")=0, "N/A", IF(SUMPRODUCT((BK$2:BN$2="Yes")*(ProgramsTable[[#This Row],[Veteran?]:[Disabled Veteran?]]="Yes"))&gt;0, "Yes", "No"))</f>
        <v>No</v>
      </c>
      <c r="CG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4"/>
      <c r="CI74"/>
      <c r="CJ74"/>
      <c r="CK74"/>
      <c r="CL74"/>
      <c r="CM74"/>
      <c r="CN74"/>
      <c r="CO74"/>
      <c r="CP74"/>
      <c r="CQ74"/>
      <c r="CR74"/>
      <c r="CS74"/>
      <c r="CU74"/>
      <c r="CV74"/>
    </row>
    <row r="75" spans="1:100" hidden="1" x14ac:dyDescent="0.25">
      <c r="A75" s="10">
        <v>260</v>
      </c>
      <c r="B75" t="s">
        <v>527</v>
      </c>
      <c r="C75" t="s">
        <v>608</v>
      </c>
      <c r="D75" t="s">
        <v>528</v>
      </c>
      <c r="E75" t="s">
        <v>529</v>
      </c>
      <c r="F75" t="s">
        <v>530</v>
      </c>
      <c r="G75" t="s">
        <v>112</v>
      </c>
      <c r="H75" t="s">
        <v>215</v>
      </c>
      <c r="I75" t="s">
        <v>215</v>
      </c>
      <c r="J75" t="s">
        <v>531</v>
      </c>
      <c r="K75" t="s">
        <v>532</v>
      </c>
      <c r="L75" t="s">
        <v>306</v>
      </c>
      <c r="M75">
        <v>18</v>
      </c>
      <c r="N75">
        <v>120</v>
      </c>
      <c r="P75" t="s">
        <v>533</v>
      </c>
      <c r="Q75" t="s">
        <v>208</v>
      </c>
      <c r="R75" t="s">
        <v>534</v>
      </c>
      <c r="S75" t="s">
        <v>533</v>
      </c>
      <c r="T75" t="s">
        <v>62</v>
      </c>
      <c r="U75" t="s">
        <v>215</v>
      </c>
      <c r="V75" t="s">
        <v>207</v>
      </c>
      <c r="W75" t="s">
        <v>207</v>
      </c>
      <c r="X75" t="s">
        <v>207</v>
      </c>
      <c r="Y75" t="s">
        <v>207</v>
      </c>
      <c r="Z75" t="s">
        <v>207</v>
      </c>
      <c r="AA75" t="s">
        <v>207</v>
      </c>
      <c r="AB75" t="s">
        <v>207</v>
      </c>
      <c r="AC75" t="s">
        <v>207</v>
      </c>
      <c r="AD75" t="s">
        <v>207</v>
      </c>
      <c r="AE75" t="s">
        <v>215</v>
      </c>
      <c r="AF75" t="s">
        <v>207</v>
      </c>
      <c r="AG75" t="s">
        <v>207</v>
      </c>
      <c r="AH75" t="s">
        <v>207</v>
      </c>
      <c r="AI75" t="s">
        <v>207</v>
      </c>
      <c r="AJ75" t="s">
        <v>207</v>
      </c>
      <c r="AK75" t="s">
        <v>207</v>
      </c>
      <c r="AL75" t="s">
        <v>207</v>
      </c>
      <c r="AM75" t="s">
        <v>207</v>
      </c>
      <c r="AN75" t="s">
        <v>207</v>
      </c>
      <c r="AO75" t="s">
        <v>207</v>
      </c>
      <c r="AP75" t="s">
        <v>207</v>
      </c>
      <c r="AQ75" t="s">
        <v>207</v>
      </c>
      <c r="AR75" t="s">
        <v>215</v>
      </c>
      <c r="AS75" t="s">
        <v>207</v>
      </c>
      <c r="AT75" t="s">
        <v>207</v>
      </c>
      <c r="AU75" t="s">
        <v>207</v>
      </c>
      <c r="AV75" t="s">
        <v>207</v>
      </c>
      <c r="AW75" t="s">
        <v>207</v>
      </c>
      <c r="AX75" t="s">
        <v>207</v>
      </c>
      <c r="AY75" t="s">
        <v>207</v>
      </c>
      <c r="AZ75" t="s">
        <v>207</v>
      </c>
      <c r="BA75" t="s">
        <v>207</v>
      </c>
      <c r="BB75" t="s">
        <v>207</v>
      </c>
      <c r="BC75" t="s">
        <v>207</v>
      </c>
      <c r="BD75" t="s">
        <v>207</v>
      </c>
      <c r="BE75" t="s">
        <v>207</v>
      </c>
      <c r="BF75" t="s">
        <v>207</v>
      </c>
      <c r="BG75" t="s">
        <v>207</v>
      </c>
      <c r="BH75" t="s">
        <v>207</v>
      </c>
      <c r="BI75" t="s">
        <v>207</v>
      </c>
      <c r="BJ75" t="s">
        <v>207</v>
      </c>
      <c r="BK75" t="s">
        <v>207</v>
      </c>
      <c r="BL75" t="s">
        <v>207</v>
      </c>
      <c r="BM75" t="s">
        <v>207</v>
      </c>
      <c r="BN75" t="s">
        <v>207</v>
      </c>
      <c r="BO75" s="18" t="str">
        <f>IF(OR(BO$2=0, BO$2=""), "N/A", IF(ISNUMBER(SEARCH(UPPER(BO$2), UPPER(ProgramsTable[[#This Row],[Type of Service]]))), "Yes", "No"))</f>
        <v>N/A</v>
      </c>
      <c r="BP75" s="18" t="str">
        <f>IF(BP$2=0, "N/A", IF(ISNUMBER(SEARCH(TRIM(BP$2), ProgramsTable[[#This Row],[Geographic Coverage]])), "Yes", "No"))</f>
        <v>N/A</v>
      </c>
      <c r="BQ75" s="18" t="str">
        <f>IF(BQ$2=0, "N/A", IF(ISNUMBER(SEARCH(TRIM(BQ$2), ProgramsTable[[#This Row],[Geographic Coverage]])), "Yes", "No"))</f>
        <v>N/A</v>
      </c>
      <c r="BR75" s="18" t="str">
        <f>IF(AND(BP$2=0, BQ$2=0), "*Required - Please Make a Selection*", IF(OR(ISNUMBER(SEARCH(TRIM(BP$2), ProgramsTable[[#This Row],[Geographic Coverage]])), ISNUMBER(SEARCH(TRIM(BQ$2), ProgramsTable[[#This Row],[Geographic Coverage]]))), "Yes", "No"))</f>
        <v>*Required - Please Make a Selection*</v>
      </c>
      <c r="BS75" s="18" t="str">
        <f>IF(OR(BS$2="",BS$2=0), "N/A", IF(AND(ProgramsTable[[#This Row],[Age Min]]= "None", ProgramsTable[[#This Row],[Age Max]]= "None"), "Yes", IF(AND(BS$2&gt;=ProgramsTable[[#This Row],[Age Min]], BS$2&lt;=ProgramsTable[[#This Row],[Age Max]]), "Yes", "No")))</f>
        <v>N/A</v>
      </c>
      <c r="BT75" s="18" t="str" cm="1">
        <f t="array" ref="BT75">IF(COUNTIF(AM$2:BJ$2,"Yes")=0,"N/A",IF(SUMPRODUCT(--(AM$2:BJ$2="Yes"),--(ProgramsTable[[#This Row],[Developmental Disability]:[Caregivers, Family Members, Advocates, or Practitioners of an Individual with Disabilities or Medical Conditions]]="Yes"))&gt;0,"Yes","No"))</f>
        <v>N/A</v>
      </c>
      <c r="BU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5" s="18" t="str">
        <f>IF(BV$2=0, "N/A", IF(ISNUMBER(SEARCH(UPPER(BV$2), UPPER(ProgramsTable[[#This Row],[Type of Service]]))), "Yes", "No"))</f>
        <v>N/A</v>
      </c>
      <c r="BW75" s="18" t="str">
        <f>IF(BW$2=0, "N/A", IF(ISNUMBER(SEARCH(TRIM(BW$2), ProgramsTable[[#This Row],[Geographic Coverage]])), "Yes", "No"))</f>
        <v>N/A</v>
      </c>
      <c r="BX75" s="18" t="str">
        <f>IF(BX$2=0, "N/A", IF(ISNUMBER(SEARCH(TRIM(BX$2), ProgramsTable[[#This Row],[Geographic Coverage]])), "Yes", "No"))</f>
        <v>N/A</v>
      </c>
      <c r="BY75" s="18" t="str">
        <f>IF(AND(BW$2=0, BX$2=0), "*Required - Please Make a Selection*", IF(OR(ISNUMBER(SEARCH(TRIM(BW$2), ProgramsTable[[#This Row],[Geographic Coverage]])), ISNUMBER(SEARCH(TRIM(BX$2), ProgramsTable[[#This Row],[Geographic Coverage]]))), "Yes", "No"))</f>
        <v>*Required - Please Make a Selection*</v>
      </c>
      <c r="BZ75" s="18" t="str">
        <f>IF(I$2=0, "N/A", IF(I$2="Yes", IF(ProgramsTable[[#This Row],[Program Includes Services for Caregivers]]="Yes", IF(ProgramsTable[[#This Row],[Program May Require Caregiver to be Unpaid]]="No", "Yes", "No"), "No"), "N/A"))</f>
        <v>N/A</v>
      </c>
      <c r="CA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5" s="18" t="str">
        <f>IF(CB$2=0, "N/A", IF(ISNUMBER(SEARCH(TRIM(UPPER(CB$2)), TRIM(UPPER(ProgramsTable[[#This Row],[Type of Service]])))), "Yes", "No"))</f>
        <v>N/A</v>
      </c>
      <c r="CC75" s="18" t="str">
        <f>IF(CC$2=0, "N/A", IF(ISNUMBER(SEARCH(TRIM(CC$2), ProgramsTable[[#This Row],[Geographic Coverage]])), "Yes", "No"))</f>
        <v>No</v>
      </c>
      <c r="CD75" s="18" t="str">
        <f>IF(CD$2=0, "N/A", IF(ISNUMBER(SEARCH(TRIM(CD$2), ProgramsTable[[#This Row],[Geographic Coverage]])), "Yes", "No"))</f>
        <v>N/A</v>
      </c>
      <c r="CE75" s="18" t="str">
        <f>IF(AND(CC$2=0, CD$2=0), "*Required - Please Make a Selection*", IF(OR(ISNUMBER(SEARCH(TRIM(CC$2), ProgramsTable[[#This Row],[Geographic Coverage]])), ISNUMBER(SEARCH(TRIM(CD$2), ProgramsTable[[#This Row],[Geographic Coverage]]))), "Yes", "No"))</f>
        <v>No</v>
      </c>
      <c r="CF75" s="18" t="str" cm="1">
        <f t="array" ref="CF75">IF(COUNTIF(BK$2:BN$2, "Yes")=0, "N/A", IF(SUMPRODUCT((BK$2:BN$2="Yes")*(ProgramsTable[[#This Row],[Veteran?]:[Disabled Veteran?]]="Yes"))&gt;0, "Yes", "No"))</f>
        <v>No</v>
      </c>
      <c r="CG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5"/>
      <c r="CI75"/>
      <c r="CJ75"/>
      <c r="CK75"/>
      <c r="CL75"/>
      <c r="CM75"/>
      <c r="CN75"/>
      <c r="CO75"/>
      <c r="CP75"/>
      <c r="CQ75"/>
      <c r="CR75"/>
      <c r="CS75"/>
      <c r="CU75"/>
      <c r="CV75"/>
    </row>
    <row r="76" spans="1:100" hidden="1" x14ac:dyDescent="0.25">
      <c r="A76" s="10">
        <v>261</v>
      </c>
      <c r="B76" t="s">
        <v>527</v>
      </c>
      <c r="C76" t="s">
        <v>608</v>
      </c>
      <c r="D76" t="s">
        <v>535</v>
      </c>
      <c r="E76" t="s">
        <v>529</v>
      </c>
      <c r="F76" t="s">
        <v>536</v>
      </c>
      <c r="G76" t="s">
        <v>112</v>
      </c>
      <c r="H76" t="s">
        <v>215</v>
      </c>
      <c r="I76" t="s">
        <v>215</v>
      </c>
      <c r="J76" t="s">
        <v>531</v>
      </c>
      <c r="K76" t="s">
        <v>532</v>
      </c>
      <c r="L76" t="s">
        <v>306</v>
      </c>
      <c r="M76">
        <v>18</v>
      </c>
      <c r="N76">
        <v>120</v>
      </c>
      <c r="P76" t="s">
        <v>533</v>
      </c>
      <c r="Q76" t="s">
        <v>208</v>
      </c>
      <c r="R76" t="s">
        <v>534</v>
      </c>
      <c r="S76" t="s">
        <v>533</v>
      </c>
      <c r="T76" t="s">
        <v>62</v>
      </c>
      <c r="U76" t="s">
        <v>215</v>
      </c>
      <c r="V76" t="s">
        <v>207</v>
      </c>
      <c r="W76" t="s">
        <v>207</v>
      </c>
      <c r="X76" t="s">
        <v>207</v>
      </c>
      <c r="Y76" t="s">
        <v>207</v>
      </c>
      <c r="Z76" t="s">
        <v>207</v>
      </c>
      <c r="AA76" t="s">
        <v>207</v>
      </c>
      <c r="AB76" t="s">
        <v>207</v>
      </c>
      <c r="AC76" t="s">
        <v>207</v>
      </c>
      <c r="AD76" t="s">
        <v>207</v>
      </c>
      <c r="AE76" t="s">
        <v>215</v>
      </c>
      <c r="AF76" t="s">
        <v>207</v>
      </c>
      <c r="AG76" t="s">
        <v>207</v>
      </c>
      <c r="AH76" t="s">
        <v>207</v>
      </c>
      <c r="AI76" t="s">
        <v>207</v>
      </c>
      <c r="AJ76" t="s">
        <v>207</v>
      </c>
      <c r="AK76" t="s">
        <v>207</v>
      </c>
      <c r="AL76" t="s">
        <v>207</v>
      </c>
      <c r="AM76" t="s">
        <v>207</v>
      </c>
      <c r="AN76" t="s">
        <v>207</v>
      </c>
      <c r="AO76" t="s">
        <v>207</v>
      </c>
      <c r="AP76" t="s">
        <v>207</v>
      </c>
      <c r="AQ76" t="s">
        <v>207</v>
      </c>
      <c r="AR76" t="s">
        <v>215</v>
      </c>
      <c r="AS76" t="s">
        <v>207</v>
      </c>
      <c r="AT76" t="s">
        <v>207</v>
      </c>
      <c r="AU76" t="s">
        <v>207</v>
      </c>
      <c r="AV76" t="s">
        <v>207</v>
      </c>
      <c r="AW76" t="s">
        <v>207</v>
      </c>
      <c r="AX76" t="s">
        <v>207</v>
      </c>
      <c r="AY76" t="s">
        <v>207</v>
      </c>
      <c r="AZ76" t="s">
        <v>207</v>
      </c>
      <c r="BA76" t="s">
        <v>207</v>
      </c>
      <c r="BB76" t="s">
        <v>207</v>
      </c>
      <c r="BC76" t="s">
        <v>207</v>
      </c>
      <c r="BD76" t="s">
        <v>207</v>
      </c>
      <c r="BE76" t="s">
        <v>207</v>
      </c>
      <c r="BF76" t="s">
        <v>207</v>
      </c>
      <c r="BG76" t="s">
        <v>207</v>
      </c>
      <c r="BH76" t="s">
        <v>207</v>
      </c>
      <c r="BI76" t="s">
        <v>207</v>
      </c>
      <c r="BJ76" t="s">
        <v>207</v>
      </c>
      <c r="BK76" t="s">
        <v>207</v>
      </c>
      <c r="BL76" t="s">
        <v>207</v>
      </c>
      <c r="BM76" t="s">
        <v>207</v>
      </c>
      <c r="BN76" t="s">
        <v>207</v>
      </c>
      <c r="BO76" s="18" t="str">
        <f>IF(OR(BO$2=0, BO$2=""), "N/A", IF(ISNUMBER(SEARCH(UPPER(BO$2), UPPER(ProgramsTable[[#This Row],[Type of Service]]))), "Yes", "No"))</f>
        <v>N/A</v>
      </c>
      <c r="BP76" s="18" t="str">
        <f>IF(BP$2=0, "N/A", IF(ISNUMBER(SEARCH(TRIM(BP$2), ProgramsTable[[#This Row],[Geographic Coverage]])), "Yes", "No"))</f>
        <v>N/A</v>
      </c>
      <c r="BQ76" s="18" t="str">
        <f>IF(BQ$2=0, "N/A", IF(ISNUMBER(SEARCH(TRIM(BQ$2), ProgramsTable[[#This Row],[Geographic Coverage]])), "Yes", "No"))</f>
        <v>N/A</v>
      </c>
      <c r="BR76" s="18" t="str">
        <f>IF(AND(BP$2=0, BQ$2=0), "*Required - Please Make a Selection*", IF(OR(ISNUMBER(SEARCH(TRIM(BP$2), ProgramsTable[[#This Row],[Geographic Coverage]])), ISNUMBER(SEARCH(TRIM(BQ$2), ProgramsTable[[#This Row],[Geographic Coverage]]))), "Yes", "No"))</f>
        <v>*Required - Please Make a Selection*</v>
      </c>
      <c r="BS76" s="18" t="str">
        <f>IF(OR(BS$2="",BS$2=0), "N/A", IF(AND(ProgramsTable[[#This Row],[Age Min]]= "None", ProgramsTable[[#This Row],[Age Max]]= "None"), "Yes", IF(AND(BS$2&gt;=ProgramsTable[[#This Row],[Age Min]], BS$2&lt;=ProgramsTable[[#This Row],[Age Max]]), "Yes", "No")))</f>
        <v>N/A</v>
      </c>
      <c r="BT76" s="18" t="str" cm="1">
        <f t="array" ref="BT76">IF(COUNTIF(AM$2:BJ$2,"Yes")=0,"N/A",IF(SUMPRODUCT(--(AM$2:BJ$2="Yes"),--(ProgramsTable[[#This Row],[Developmental Disability]:[Caregivers, Family Members, Advocates, or Practitioners of an Individual with Disabilities or Medical Conditions]]="Yes"))&gt;0,"Yes","No"))</f>
        <v>N/A</v>
      </c>
      <c r="BU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6" s="18" t="str">
        <f>IF(BV$2=0, "N/A", IF(ISNUMBER(SEARCH(UPPER(BV$2), UPPER(ProgramsTable[[#This Row],[Type of Service]]))), "Yes", "No"))</f>
        <v>N/A</v>
      </c>
      <c r="BW76" s="18" t="str">
        <f>IF(BW$2=0, "N/A", IF(ISNUMBER(SEARCH(TRIM(BW$2), ProgramsTable[[#This Row],[Geographic Coverage]])), "Yes", "No"))</f>
        <v>N/A</v>
      </c>
      <c r="BX76" s="18" t="str">
        <f>IF(BX$2=0, "N/A", IF(ISNUMBER(SEARCH(TRIM(BX$2), ProgramsTable[[#This Row],[Geographic Coverage]])), "Yes", "No"))</f>
        <v>N/A</v>
      </c>
      <c r="BY76" s="18" t="str">
        <f>IF(AND(BW$2=0, BX$2=0), "*Required - Please Make a Selection*", IF(OR(ISNUMBER(SEARCH(TRIM(BW$2), ProgramsTable[[#This Row],[Geographic Coverage]])), ISNUMBER(SEARCH(TRIM(BX$2), ProgramsTable[[#This Row],[Geographic Coverage]]))), "Yes", "No"))</f>
        <v>*Required - Please Make a Selection*</v>
      </c>
      <c r="BZ76" s="18" t="str">
        <f>IF(I$2=0, "N/A", IF(I$2="Yes", IF(ProgramsTable[[#This Row],[Program Includes Services for Caregivers]]="Yes", IF(ProgramsTable[[#This Row],[Program May Require Caregiver to be Unpaid]]="No", "Yes", "No"), "No"), "N/A"))</f>
        <v>N/A</v>
      </c>
      <c r="CA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6" s="18" t="str">
        <f>IF(CB$2=0, "N/A", IF(ISNUMBER(SEARCH(TRIM(UPPER(CB$2)), TRIM(UPPER(ProgramsTable[[#This Row],[Type of Service]])))), "Yes", "No"))</f>
        <v>N/A</v>
      </c>
      <c r="CC76" s="18" t="str">
        <f>IF(CC$2=0, "N/A", IF(ISNUMBER(SEARCH(TRIM(CC$2), ProgramsTable[[#This Row],[Geographic Coverage]])), "Yes", "No"))</f>
        <v>No</v>
      </c>
      <c r="CD76" s="18" t="str">
        <f>IF(CD$2=0, "N/A", IF(ISNUMBER(SEARCH(TRIM(CD$2), ProgramsTable[[#This Row],[Geographic Coverage]])), "Yes", "No"))</f>
        <v>N/A</v>
      </c>
      <c r="CE76" s="18" t="str">
        <f>IF(AND(CC$2=0, CD$2=0), "*Required - Please Make a Selection*", IF(OR(ISNUMBER(SEARCH(TRIM(CC$2), ProgramsTable[[#This Row],[Geographic Coverage]])), ISNUMBER(SEARCH(TRIM(CD$2), ProgramsTable[[#This Row],[Geographic Coverage]]))), "Yes", "No"))</f>
        <v>No</v>
      </c>
      <c r="CF76" s="18" t="str" cm="1">
        <f t="array" ref="CF76">IF(COUNTIF(BK$2:BN$2, "Yes")=0, "N/A", IF(SUMPRODUCT((BK$2:BN$2="Yes")*(ProgramsTable[[#This Row],[Veteran?]:[Disabled Veteran?]]="Yes"))&gt;0, "Yes", "No"))</f>
        <v>No</v>
      </c>
      <c r="CG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6"/>
      <c r="CI76"/>
      <c r="CJ76"/>
      <c r="CK76"/>
      <c r="CL76"/>
      <c r="CM76"/>
      <c r="CN76"/>
      <c r="CO76"/>
      <c r="CP76"/>
      <c r="CQ76"/>
      <c r="CR76"/>
      <c r="CS76"/>
      <c r="CU76"/>
      <c r="CV76"/>
    </row>
    <row r="77" spans="1:100" hidden="1" x14ac:dyDescent="0.25">
      <c r="A77" s="10">
        <v>278</v>
      </c>
      <c r="B77" t="s">
        <v>527</v>
      </c>
      <c r="C77" t="s">
        <v>608</v>
      </c>
      <c r="D77" t="s">
        <v>578</v>
      </c>
      <c r="E77" t="s">
        <v>546</v>
      </c>
      <c r="F77" t="s">
        <v>579</v>
      </c>
      <c r="G77" t="s">
        <v>112</v>
      </c>
      <c r="H77" t="s">
        <v>215</v>
      </c>
      <c r="I77" t="s">
        <v>215</v>
      </c>
      <c r="J77" t="s">
        <v>547</v>
      </c>
      <c r="K77" t="s">
        <v>580</v>
      </c>
      <c r="L77" t="s">
        <v>208</v>
      </c>
      <c r="M77" t="s">
        <v>208</v>
      </c>
      <c r="N77" t="s">
        <v>208</v>
      </c>
      <c r="P77" t="s">
        <v>581</v>
      </c>
      <c r="Q77" t="s">
        <v>208</v>
      </c>
      <c r="R77" t="s">
        <v>581</v>
      </c>
      <c r="S77" t="s">
        <v>208</v>
      </c>
      <c r="T77" t="s">
        <v>62</v>
      </c>
      <c r="U77" t="s">
        <v>215</v>
      </c>
      <c r="V77" t="s">
        <v>207</v>
      </c>
      <c r="W77" t="s">
        <v>207</v>
      </c>
      <c r="X77" t="s">
        <v>207</v>
      </c>
      <c r="Y77" t="s">
        <v>207</v>
      </c>
      <c r="Z77" t="s">
        <v>207</v>
      </c>
      <c r="AA77" t="s">
        <v>215</v>
      </c>
      <c r="AB77" t="s">
        <v>207</v>
      </c>
      <c r="AC77" t="s">
        <v>207</v>
      </c>
      <c r="AD77" t="s">
        <v>207</v>
      </c>
      <c r="AE77" t="s">
        <v>207</v>
      </c>
      <c r="AF77" t="s">
        <v>207</v>
      </c>
      <c r="AG77" t="s">
        <v>207</v>
      </c>
      <c r="AH77" t="s">
        <v>207</v>
      </c>
      <c r="AI77" t="s">
        <v>207</v>
      </c>
      <c r="AJ77" t="s">
        <v>207</v>
      </c>
      <c r="AK77" t="s">
        <v>207</v>
      </c>
      <c r="AL77" t="s">
        <v>207</v>
      </c>
      <c r="AM77" t="s">
        <v>207</v>
      </c>
      <c r="AN77" t="s">
        <v>207</v>
      </c>
      <c r="AO77" t="s">
        <v>207</v>
      </c>
      <c r="AP77" t="s">
        <v>207</v>
      </c>
      <c r="AQ77" t="s">
        <v>207</v>
      </c>
      <c r="AR77" t="s">
        <v>215</v>
      </c>
      <c r="AS77" t="s">
        <v>207</v>
      </c>
      <c r="AT77" t="s">
        <v>207</v>
      </c>
      <c r="AU77" t="s">
        <v>207</v>
      </c>
      <c r="AV77" t="s">
        <v>207</v>
      </c>
      <c r="AW77" t="s">
        <v>207</v>
      </c>
      <c r="AX77" t="s">
        <v>207</v>
      </c>
      <c r="AY77" t="s">
        <v>207</v>
      </c>
      <c r="AZ77" t="s">
        <v>207</v>
      </c>
      <c r="BA77" t="s">
        <v>207</v>
      </c>
      <c r="BB77" t="s">
        <v>207</v>
      </c>
      <c r="BC77" t="s">
        <v>207</v>
      </c>
      <c r="BD77" t="s">
        <v>207</v>
      </c>
      <c r="BE77" t="s">
        <v>207</v>
      </c>
      <c r="BF77" t="s">
        <v>207</v>
      </c>
      <c r="BG77" t="s">
        <v>207</v>
      </c>
      <c r="BH77" t="s">
        <v>207</v>
      </c>
      <c r="BI77" t="s">
        <v>207</v>
      </c>
      <c r="BJ77" t="s">
        <v>215</v>
      </c>
      <c r="BK77" t="s">
        <v>207</v>
      </c>
      <c r="BL77" t="s">
        <v>207</v>
      </c>
      <c r="BM77" t="s">
        <v>207</v>
      </c>
      <c r="BN77" t="s">
        <v>207</v>
      </c>
      <c r="BO77" s="18" t="str">
        <f>IF(OR(BO$2=0, BO$2=""), "N/A", IF(ISNUMBER(SEARCH(UPPER(BO$2), UPPER(ProgramsTable[[#This Row],[Type of Service]]))), "Yes", "No"))</f>
        <v>N/A</v>
      </c>
      <c r="BP77" s="18" t="str">
        <f>IF(BP$2=0, "N/A", IF(ISNUMBER(SEARCH(TRIM(BP$2), ProgramsTable[[#This Row],[Geographic Coverage]])), "Yes", "No"))</f>
        <v>N/A</v>
      </c>
      <c r="BQ77" s="18" t="str">
        <f>IF(BQ$2=0, "N/A", IF(ISNUMBER(SEARCH(TRIM(BQ$2), ProgramsTable[[#This Row],[Geographic Coverage]])), "Yes", "No"))</f>
        <v>N/A</v>
      </c>
      <c r="BR77" s="18" t="str">
        <f>IF(AND(BP$2=0, BQ$2=0), "*Required - Please Make a Selection*", IF(OR(ISNUMBER(SEARCH(TRIM(BP$2), ProgramsTable[[#This Row],[Geographic Coverage]])), ISNUMBER(SEARCH(TRIM(BQ$2), ProgramsTable[[#This Row],[Geographic Coverage]]))), "Yes", "No"))</f>
        <v>*Required - Please Make a Selection*</v>
      </c>
      <c r="BS77" s="18" t="str">
        <f>IF(OR(BS$2="",BS$2=0), "N/A", IF(AND(ProgramsTable[[#This Row],[Age Min]]= "None", ProgramsTable[[#This Row],[Age Max]]= "None"), "Yes", IF(AND(BS$2&gt;=ProgramsTable[[#This Row],[Age Min]], BS$2&lt;=ProgramsTable[[#This Row],[Age Max]]), "Yes", "No")))</f>
        <v>N/A</v>
      </c>
      <c r="BT77" s="18" t="str" cm="1">
        <f t="array" ref="BT77">IF(COUNTIF(AM$2:BJ$2,"Yes")=0,"N/A",IF(SUMPRODUCT(--(AM$2:BJ$2="Yes"),--(ProgramsTable[[#This Row],[Developmental Disability]:[Caregivers, Family Members, Advocates, or Practitioners of an Individual with Disabilities or Medical Conditions]]="Yes"))&gt;0,"Yes","No"))</f>
        <v>N/A</v>
      </c>
      <c r="BU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7" s="18" t="str">
        <f>IF(BV$2=0, "N/A", IF(ISNUMBER(SEARCH(UPPER(BV$2), UPPER(ProgramsTable[[#This Row],[Type of Service]]))), "Yes", "No"))</f>
        <v>N/A</v>
      </c>
      <c r="BW77" s="18" t="str">
        <f>IF(BW$2=0, "N/A", IF(ISNUMBER(SEARCH(TRIM(BW$2), ProgramsTable[[#This Row],[Geographic Coverage]])), "Yes", "No"))</f>
        <v>N/A</v>
      </c>
      <c r="BX77" s="18" t="str">
        <f>IF(BX$2=0, "N/A", IF(ISNUMBER(SEARCH(TRIM(BX$2), ProgramsTable[[#This Row],[Geographic Coverage]])), "Yes", "No"))</f>
        <v>N/A</v>
      </c>
      <c r="BY77" s="18" t="str">
        <f>IF(AND(BW$2=0, BX$2=0), "*Required - Please Make a Selection*", IF(OR(ISNUMBER(SEARCH(TRIM(BW$2), ProgramsTable[[#This Row],[Geographic Coverage]])), ISNUMBER(SEARCH(TRIM(BX$2), ProgramsTable[[#This Row],[Geographic Coverage]]))), "Yes", "No"))</f>
        <v>*Required - Please Make a Selection*</v>
      </c>
      <c r="BZ77" s="18" t="str">
        <f>IF(I$2=0, "N/A", IF(I$2="Yes", IF(ProgramsTable[[#This Row],[Program Includes Services for Caregivers]]="Yes", IF(ProgramsTable[[#This Row],[Program May Require Caregiver to be Unpaid]]="No", "Yes", "No"), "No"), "N/A"))</f>
        <v>N/A</v>
      </c>
      <c r="CA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7" s="18" t="str">
        <f>IF(CB$2=0, "N/A", IF(ISNUMBER(SEARCH(TRIM(UPPER(CB$2)), TRIM(UPPER(ProgramsTable[[#This Row],[Type of Service]])))), "Yes", "No"))</f>
        <v>N/A</v>
      </c>
      <c r="CC77" s="18" t="str">
        <f>IF(CC$2=0, "N/A", IF(ISNUMBER(SEARCH(TRIM(CC$2), ProgramsTable[[#This Row],[Geographic Coverage]])), "Yes", "No"))</f>
        <v>No</v>
      </c>
      <c r="CD77" s="18" t="str">
        <f>IF(CD$2=0, "N/A", IF(ISNUMBER(SEARCH(TRIM(CD$2), ProgramsTable[[#This Row],[Geographic Coverage]])), "Yes", "No"))</f>
        <v>N/A</v>
      </c>
      <c r="CE77" s="18" t="str">
        <f>IF(AND(CC$2=0, CD$2=0), "*Required - Please Make a Selection*", IF(OR(ISNUMBER(SEARCH(TRIM(CC$2), ProgramsTable[[#This Row],[Geographic Coverage]])), ISNUMBER(SEARCH(TRIM(CD$2), ProgramsTable[[#This Row],[Geographic Coverage]]))), "Yes", "No"))</f>
        <v>No</v>
      </c>
      <c r="CF77" s="18" t="str" cm="1">
        <f t="array" ref="CF77">IF(COUNTIF(BK$2:BN$2, "Yes")=0, "N/A", IF(SUMPRODUCT((BK$2:BN$2="Yes")*(ProgramsTable[[#This Row],[Veteran?]:[Disabled Veteran?]]="Yes"))&gt;0, "Yes", "No"))</f>
        <v>No</v>
      </c>
      <c r="CG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7"/>
      <c r="CI77"/>
      <c r="CJ77"/>
      <c r="CK77"/>
      <c r="CL77"/>
      <c r="CM77"/>
      <c r="CN77"/>
      <c r="CO77"/>
      <c r="CP77"/>
      <c r="CQ77"/>
      <c r="CR77"/>
      <c r="CS77"/>
      <c r="CU77"/>
      <c r="CV77"/>
    </row>
    <row r="78" spans="1:100" hidden="1" x14ac:dyDescent="0.25">
      <c r="A78" s="10">
        <v>279</v>
      </c>
      <c r="B78" t="s">
        <v>527</v>
      </c>
      <c r="C78" t="s">
        <v>608</v>
      </c>
      <c r="D78" t="s">
        <v>578</v>
      </c>
      <c r="E78" t="s">
        <v>546</v>
      </c>
      <c r="F78" t="s">
        <v>582</v>
      </c>
      <c r="G78" t="s">
        <v>112</v>
      </c>
      <c r="H78" t="s">
        <v>215</v>
      </c>
      <c r="I78" t="s">
        <v>215</v>
      </c>
      <c r="J78" t="s">
        <v>547</v>
      </c>
      <c r="K78" t="s">
        <v>583</v>
      </c>
      <c r="L78" t="s">
        <v>208</v>
      </c>
      <c r="M78" t="s">
        <v>208</v>
      </c>
      <c r="N78" t="s">
        <v>208</v>
      </c>
      <c r="P78" t="s">
        <v>581</v>
      </c>
      <c r="Q78" t="s">
        <v>208</v>
      </c>
      <c r="R78" t="s">
        <v>581</v>
      </c>
      <c r="S78" t="s">
        <v>208</v>
      </c>
      <c r="T78" t="s">
        <v>62</v>
      </c>
      <c r="U78" t="s">
        <v>215</v>
      </c>
      <c r="V78" t="s">
        <v>207</v>
      </c>
      <c r="W78" t="s">
        <v>207</v>
      </c>
      <c r="X78" t="s">
        <v>207</v>
      </c>
      <c r="Y78" t="s">
        <v>207</v>
      </c>
      <c r="Z78" t="s">
        <v>207</v>
      </c>
      <c r="AA78" t="s">
        <v>215</v>
      </c>
      <c r="AB78" t="s">
        <v>207</v>
      </c>
      <c r="AC78" t="s">
        <v>207</v>
      </c>
      <c r="AD78" t="s">
        <v>207</v>
      </c>
      <c r="AE78" t="s">
        <v>207</v>
      </c>
      <c r="AF78" t="s">
        <v>207</v>
      </c>
      <c r="AG78" t="s">
        <v>207</v>
      </c>
      <c r="AH78" t="s">
        <v>207</v>
      </c>
      <c r="AI78" t="s">
        <v>207</v>
      </c>
      <c r="AJ78" t="s">
        <v>207</v>
      </c>
      <c r="AK78" t="s">
        <v>207</v>
      </c>
      <c r="AL78" t="s">
        <v>207</v>
      </c>
      <c r="AM78" t="s">
        <v>207</v>
      </c>
      <c r="AN78" t="s">
        <v>207</v>
      </c>
      <c r="AO78" t="s">
        <v>207</v>
      </c>
      <c r="AP78" t="s">
        <v>207</v>
      </c>
      <c r="AQ78" t="s">
        <v>207</v>
      </c>
      <c r="AR78" t="s">
        <v>215</v>
      </c>
      <c r="AS78" t="s">
        <v>207</v>
      </c>
      <c r="AT78" t="s">
        <v>207</v>
      </c>
      <c r="AU78" t="s">
        <v>207</v>
      </c>
      <c r="AV78" t="s">
        <v>207</v>
      </c>
      <c r="AW78" t="s">
        <v>207</v>
      </c>
      <c r="AX78" t="s">
        <v>207</v>
      </c>
      <c r="AY78" t="s">
        <v>207</v>
      </c>
      <c r="AZ78" t="s">
        <v>207</v>
      </c>
      <c r="BA78" t="s">
        <v>207</v>
      </c>
      <c r="BB78" t="s">
        <v>207</v>
      </c>
      <c r="BC78" t="s">
        <v>207</v>
      </c>
      <c r="BD78" t="s">
        <v>207</v>
      </c>
      <c r="BE78" t="s">
        <v>207</v>
      </c>
      <c r="BF78" t="s">
        <v>207</v>
      </c>
      <c r="BG78" t="s">
        <v>207</v>
      </c>
      <c r="BH78" t="s">
        <v>207</v>
      </c>
      <c r="BI78" t="s">
        <v>207</v>
      </c>
      <c r="BJ78" t="s">
        <v>215</v>
      </c>
      <c r="BK78" t="s">
        <v>207</v>
      </c>
      <c r="BL78" t="s">
        <v>207</v>
      </c>
      <c r="BM78" t="s">
        <v>207</v>
      </c>
      <c r="BN78" t="s">
        <v>207</v>
      </c>
      <c r="BO78" s="18" t="str">
        <f>IF(OR(BO$2=0, BO$2=""), "N/A", IF(ISNUMBER(SEARCH(UPPER(BO$2), UPPER(ProgramsTable[[#This Row],[Type of Service]]))), "Yes", "No"))</f>
        <v>N/A</v>
      </c>
      <c r="BP78" s="18" t="str">
        <f>IF(BP$2=0, "N/A", IF(ISNUMBER(SEARCH(TRIM(BP$2), ProgramsTable[[#This Row],[Geographic Coverage]])), "Yes", "No"))</f>
        <v>N/A</v>
      </c>
      <c r="BQ78" s="18" t="str">
        <f>IF(BQ$2=0, "N/A", IF(ISNUMBER(SEARCH(TRIM(BQ$2), ProgramsTable[[#This Row],[Geographic Coverage]])), "Yes", "No"))</f>
        <v>N/A</v>
      </c>
      <c r="BR78" s="18" t="str">
        <f>IF(AND(BP$2=0, BQ$2=0), "*Required - Please Make a Selection*", IF(OR(ISNUMBER(SEARCH(TRIM(BP$2), ProgramsTable[[#This Row],[Geographic Coverage]])), ISNUMBER(SEARCH(TRIM(BQ$2), ProgramsTable[[#This Row],[Geographic Coverage]]))), "Yes", "No"))</f>
        <v>*Required - Please Make a Selection*</v>
      </c>
      <c r="BS78" s="18" t="str">
        <f>IF(OR(BS$2="",BS$2=0), "N/A", IF(AND(ProgramsTable[[#This Row],[Age Min]]= "None", ProgramsTable[[#This Row],[Age Max]]= "None"), "Yes", IF(AND(BS$2&gt;=ProgramsTable[[#This Row],[Age Min]], BS$2&lt;=ProgramsTable[[#This Row],[Age Max]]), "Yes", "No")))</f>
        <v>N/A</v>
      </c>
      <c r="BT78" s="18" t="str" cm="1">
        <f t="array" ref="BT78">IF(COUNTIF(AM$2:BJ$2,"Yes")=0,"N/A",IF(SUMPRODUCT(--(AM$2:BJ$2="Yes"),--(ProgramsTable[[#This Row],[Developmental Disability]:[Caregivers, Family Members, Advocates, or Practitioners of an Individual with Disabilities or Medical Conditions]]="Yes"))&gt;0,"Yes","No"))</f>
        <v>N/A</v>
      </c>
      <c r="BU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8" s="18" t="str">
        <f>IF(BV$2=0, "N/A", IF(ISNUMBER(SEARCH(UPPER(BV$2), UPPER(ProgramsTable[[#This Row],[Type of Service]]))), "Yes", "No"))</f>
        <v>N/A</v>
      </c>
      <c r="BW78" s="18" t="str">
        <f>IF(BW$2=0, "N/A", IF(ISNUMBER(SEARCH(TRIM(BW$2), ProgramsTable[[#This Row],[Geographic Coverage]])), "Yes", "No"))</f>
        <v>N/A</v>
      </c>
      <c r="BX78" s="18" t="str">
        <f>IF(BX$2=0, "N/A", IF(ISNUMBER(SEARCH(TRIM(BX$2), ProgramsTable[[#This Row],[Geographic Coverage]])), "Yes", "No"))</f>
        <v>N/A</v>
      </c>
      <c r="BY78" s="18" t="str">
        <f>IF(AND(BW$2=0, BX$2=0), "*Required - Please Make a Selection*", IF(OR(ISNUMBER(SEARCH(TRIM(BW$2), ProgramsTable[[#This Row],[Geographic Coverage]])), ISNUMBER(SEARCH(TRIM(BX$2), ProgramsTable[[#This Row],[Geographic Coverage]]))), "Yes", "No"))</f>
        <v>*Required - Please Make a Selection*</v>
      </c>
      <c r="BZ78" s="18" t="str">
        <f>IF(I$2=0, "N/A", IF(I$2="Yes", IF(ProgramsTable[[#This Row],[Program Includes Services for Caregivers]]="Yes", IF(ProgramsTable[[#This Row],[Program May Require Caregiver to be Unpaid]]="No", "Yes", "No"), "No"), "N/A"))</f>
        <v>N/A</v>
      </c>
      <c r="CA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8" s="18" t="str">
        <f>IF(CB$2=0, "N/A", IF(ISNUMBER(SEARCH(TRIM(UPPER(CB$2)), TRIM(UPPER(ProgramsTable[[#This Row],[Type of Service]])))), "Yes", "No"))</f>
        <v>N/A</v>
      </c>
      <c r="CC78" s="18" t="str">
        <f>IF(CC$2=0, "N/A", IF(ISNUMBER(SEARCH(TRIM(CC$2), ProgramsTable[[#This Row],[Geographic Coverage]])), "Yes", "No"))</f>
        <v>No</v>
      </c>
      <c r="CD78" s="18" t="str">
        <f>IF(CD$2=0, "N/A", IF(ISNUMBER(SEARCH(TRIM(CD$2), ProgramsTable[[#This Row],[Geographic Coverage]])), "Yes", "No"))</f>
        <v>N/A</v>
      </c>
      <c r="CE78" s="18" t="str">
        <f>IF(AND(CC$2=0, CD$2=0), "*Required - Please Make a Selection*", IF(OR(ISNUMBER(SEARCH(TRIM(CC$2), ProgramsTable[[#This Row],[Geographic Coverage]])), ISNUMBER(SEARCH(TRIM(CD$2), ProgramsTable[[#This Row],[Geographic Coverage]]))), "Yes", "No"))</f>
        <v>No</v>
      </c>
      <c r="CF78" s="18" t="str" cm="1">
        <f t="array" ref="CF78">IF(COUNTIF(BK$2:BN$2, "Yes")=0, "N/A", IF(SUMPRODUCT((BK$2:BN$2="Yes")*(ProgramsTable[[#This Row],[Veteran?]:[Disabled Veteran?]]="Yes"))&gt;0, "Yes", "No"))</f>
        <v>No</v>
      </c>
      <c r="CG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8"/>
      <c r="CI78"/>
      <c r="CJ78"/>
      <c r="CK78"/>
      <c r="CL78"/>
      <c r="CM78"/>
      <c r="CN78"/>
      <c r="CO78"/>
      <c r="CP78"/>
      <c r="CQ78"/>
      <c r="CR78"/>
      <c r="CS78"/>
      <c r="CU78"/>
      <c r="CV78"/>
    </row>
    <row r="79" spans="1:100" hidden="1" x14ac:dyDescent="0.25">
      <c r="A79" s="10">
        <v>280</v>
      </c>
      <c r="B79" t="s">
        <v>527</v>
      </c>
      <c r="C79" t="s">
        <v>608</v>
      </c>
      <c r="D79" t="s">
        <v>578</v>
      </c>
      <c r="E79" t="s">
        <v>546</v>
      </c>
      <c r="F79" t="s">
        <v>584</v>
      </c>
      <c r="G79" t="s">
        <v>585</v>
      </c>
      <c r="H79" t="s">
        <v>215</v>
      </c>
      <c r="I79" t="s">
        <v>215</v>
      </c>
      <c r="J79" t="s">
        <v>208</v>
      </c>
      <c r="K79" t="s">
        <v>586</v>
      </c>
      <c r="L79" t="s">
        <v>208</v>
      </c>
      <c r="M79" t="s">
        <v>208</v>
      </c>
      <c r="N79" t="s">
        <v>208</v>
      </c>
      <c r="P79" t="s">
        <v>581</v>
      </c>
      <c r="Q79" t="s">
        <v>208</v>
      </c>
      <c r="R79" t="s">
        <v>581</v>
      </c>
      <c r="S79" t="s">
        <v>208</v>
      </c>
      <c r="T79" t="s">
        <v>62</v>
      </c>
      <c r="U79" t="s">
        <v>207</v>
      </c>
      <c r="V79" t="s">
        <v>207</v>
      </c>
      <c r="W79" t="s">
        <v>207</v>
      </c>
      <c r="X79" t="s">
        <v>207</v>
      </c>
      <c r="Y79" t="s">
        <v>207</v>
      </c>
      <c r="Z79" t="s">
        <v>207</v>
      </c>
      <c r="AA79" t="s">
        <v>207</v>
      </c>
      <c r="AB79" t="s">
        <v>207</v>
      </c>
      <c r="AC79" t="s">
        <v>207</v>
      </c>
      <c r="AD79" t="s">
        <v>207</v>
      </c>
      <c r="AE79" t="s">
        <v>207</v>
      </c>
      <c r="AF79" t="s">
        <v>207</v>
      </c>
      <c r="AG79" t="s">
        <v>207</v>
      </c>
      <c r="AH79" t="s">
        <v>207</v>
      </c>
      <c r="AI79" t="s">
        <v>207</v>
      </c>
      <c r="AJ79" t="s">
        <v>207</v>
      </c>
      <c r="AK79" t="s">
        <v>207</v>
      </c>
      <c r="AL79" t="s">
        <v>207</v>
      </c>
      <c r="AM79" t="s">
        <v>207</v>
      </c>
      <c r="AN79" t="s">
        <v>207</v>
      </c>
      <c r="AO79" t="s">
        <v>207</v>
      </c>
      <c r="AP79" t="s">
        <v>207</v>
      </c>
      <c r="AQ79" t="s">
        <v>207</v>
      </c>
      <c r="AR79" t="s">
        <v>215</v>
      </c>
      <c r="AS79" t="s">
        <v>207</v>
      </c>
      <c r="AT79" t="s">
        <v>207</v>
      </c>
      <c r="AU79" t="s">
        <v>207</v>
      </c>
      <c r="AV79" t="s">
        <v>207</v>
      </c>
      <c r="AW79" t="s">
        <v>207</v>
      </c>
      <c r="AX79" t="s">
        <v>207</v>
      </c>
      <c r="AY79" t="s">
        <v>207</v>
      </c>
      <c r="AZ79" t="s">
        <v>207</v>
      </c>
      <c r="BA79" t="s">
        <v>207</v>
      </c>
      <c r="BB79" t="s">
        <v>207</v>
      </c>
      <c r="BC79" t="s">
        <v>207</v>
      </c>
      <c r="BD79" t="s">
        <v>207</v>
      </c>
      <c r="BE79" t="s">
        <v>207</v>
      </c>
      <c r="BF79" t="s">
        <v>207</v>
      </c>
      <c r="BG79" t="s">
        <v>207</v>
      </c>
      <c r="BH79" t="s">
        <v>207</v>
      </c>
      <c r="BI79" t="s">
        <v>207</v>
      </c>
      <c r="BJ79" t="s">
        <v>215</v>
      </c>
      <c r="BK79" t="s">
        <v>207</v>
      </c>
      <c r="BL79" t="s">
        <v>207</v>
      </c>
      <c r="BM79" t="s">
        <v>207</v>
      </c>
      <c r="BN79" t="s">
        <v>207</v>
      </c>
      <c r="BO79" s="18" t="str">
        <f>IF(OR(BO$2=0, BO$2=""), "N/A", IF(ISNUMBER(SEARCH(UPPER(BO$2), UPPER(ProgramsTable[[#This Row],[Type of Service]]))), "Yes", "No"))</f>
        <v>N/A</v>
      </c>
      <c r="BP79" s="18" t="str">
        <f>IF(BP$2=0, "N/A", IF(ISNUMBER(SEARCH(TRIM(BP$2), ProgramsTable[[#This Row],[Geographic Coverage]])), "Yes", "No"))</f>
        <v>N/A</v>
      </c>
      <c r="BQ79" s="18" t="str">
        <f>IF(BQ$2=0, "N/A", IF(ISNUMBER(SEARCH(TRIM(BQ$2), ProgramsTable[[#This Row],[Geographic Coverage]])), "Yes", "No"))</f>
        <v>N/A</v>
      </c>
      <c r="BR79" s="18" t="str">
        <f>IF(AND(BP$2=0, BQ$2=0), "*Required - Please Make a Selection*", IF(OR(ISNUMBER(SEARCH(TRIM(BP$2), ProgramsTable[[#This Row],[Geographic Coverage]])), ISNUMBER(SEARCH(TRIM(BQ$2), ProgramsTable[[#This Row],[Geographic Coverage]]))), "Yes", "No"))</f>
        <v>*Required - Please Make a Selection*</v>
      </c>
      <c r="BS79" s="18" t="str">
        <f>IF(OR(BS$2="",BS$2=0), "N/A", IF(AND(ProgramsTable[[#This Row],[Age Min]]= "None", ProgramsTable[[#This Row],[Age Max]]= "None"), "Yes", IF(AND(BS$2&gt;=ProgramsTable[[#This Row],[Age Min]], BS$2&lt;=ProgramsTable[[#This Row],[Age Max]]), "Yes", "No")))</f>
        <v>N/A</v>
      </c>
      <c r="BT79" s="18" t="str" cm="1">
        <f t="array" ref="BT79">IF(COUNTIF(AM$2:BJ$2,"Yes")=0,"N/A",IF(SUMPRODUCT(--(AM$2:BJ$2="Yes"),--(ProgramsTable[[#This Row],[Developmental Disability]:[Caregivers, Family Members, Advocates, or Practitioners of an Individual with Disabilities or Medical Conditions]]="Yes"))&gt;0,"Yes","No"))</f>
        <v>N/A</v>
      </c>
      <c r="BU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9" s="18" t="str">
        <f>IF(BV$2=0, "N/A", IF(ISNUMBER(SEARCH(UPPER(BV$2), UPPER(ProgramsTable[[#This Row],[Type of Service]]))), "Yes", "No"))</f>
        <v>N/A</v>
      </c>
      <c r="BW79" s="18" t="str">
        <f>IF(BW$2=0, "N/A", IF(ISNUMBER(SEARCH(TRIM(BW$2), ProgramsTable[[#This Row],[Geographic Coverage]])), "Yes", "No"))</f>
        <v>N/A</v>
      </c>
      <c r="BX79" s="18" t="str">
        <f>IF(BX$2=0, "N/A", IF(ISNUMBER(SEARCH(TRIM(BX$2), ProgramsTable[[#This Row],[Geographic Coverage]])), "Yes", "No"))</f>
        <v>N/A</v>
      </c>
      <c r="BY79" s="18" t="str">
        <f>IF(AND(BW$2=0, BX$2=0), "*Required - Please Make a Selection*", IF(OR(ISNUMBER(SEARCH(TRIM(BW$2), ProgramsTable[[#This Row],[Geographic Coverage]])), ISNUMBER(SEARCH(TRIM(BX$2), ProgramsTable[[#This Row],[Geographic Coverage]]))), "Yes", "No"))</f>
        <v>*Required - Please Make a Selection*</v>
      </c>
      <c r="BZ79" s="18" t="str">
        <f>IF(I$2=0, "N/A", IF(I$2="Yes", IF(ProgramsTable[[#This Row],[Program Includes Services for Caregivers]]="Yes", IF(ProgramsTable[[#This Row],[Program May Require Caregiver to be Unpaid]]="No", "Yes", "No"), "No"), "N/A"))</f>
        <v>N/A</v>
      </c>
      <c r="CA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9" s="18" t="str">
        <f>IF(CB$2=0, "N/A", IF(ISNUMBER(SEARCH(TRIM(UPPER(CB$2)), TRIM(UPPER(ProgramsTable[[#This Row],[Type of Service]])))), "Yes", "No"))</f>
        <v>N/A</v>
      </c>
      <c r="CC79" s="18" t="str">
        <f>IF(CC$2=0, "N/A", IF(ISNUMBER(SEARCH(TRIM(CC$2), ProgramsTable[[#This Row],[Geographic Coverage]])), "Yes", "No"))</f>
        <v>No</v>
      </c>
      <c r="CD79" s="18" t="str">
        <f>IF(CD$2=0, "N/A", IF(ISNUMBER(SEARCH(TRIM(CD$2), ProgramsTable[[#This Row],[Geographic Coverage]])), "Yes", "No"))</f>
        <v>N/A</v>
      </c>
      <c r="CE79" s="18" t="str">
        <f>IF(AND(CC$2=0, CD$2=0), "*Required - Please Make a Selection*", IF(OR(ISNUMBER(SEARCH(TRIM(CC$2), ProgramsTable[[#This Row],[Geographic Coverage]])), ISNUMBER(SEARCH(TRIM(CD$2), ProgramsTable[[#This Row],[Geographic Coverage]]))), "Yes", "No"))</f>
        <v>No</v>
      </c>
      <c r="CF79" s="18" t="str" cm="1">
        <f t="array" ref="CF79">IF(COUNTIF(BK$2:BN$2, "Yes")=0, "N/A", IF(SUMPRODUCT((BK$2:BN$2="Yes")*(ProgramsTable[[#This Row],[Veteran?]:[Disabled Veteran?]]="Yes"))&gt;0, "Yes", "No"))</f>
        <v>No</v>
      </c>
      <c r="CG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9"/>
      <c r="CI79"/>
      <c r="CJ79"/>
      <c r="CK79"/>
      <c r="CL79"/>
      <c r="CM79"/>
      <c r="CN79"/>
      <c r="CO79"/>
      <c r="CP79"/>
      <c r="CQ79"/>
      <c r="CR79"/>
      <c r="CS79"/>
      <c r="CU79"/>
      <c r="CV79"/>
    </row>
    <row r="80" spans="1:100" hidden="1" x14ac:dyDescent="0.25">
      <c r="A80" s="10">
        <v>281</v>
      </c>
      <c r="B80" t="s">
        <v>527</v>
      </c>
      <c r="C80" t="s">
        <v>608</v>
      </c>
      <c r="D80" t="s">
        <v>578</v>
      </c>
      <c r="E80" t="s">
        <v>546</v>
      </c>
      <c r="F80" t="s">
        <v>587</v>
      </c>
      <c r="G80" t="s">
        <v>588</v>
      </c>
      <c r="H80" t="s">
        <v>215</v>
      </c>
      <c r="I80" t="s">
        <v>207</v>
      </c>
      <c r="J80" t="s">
        <v>208</v>
      </c>
      <c r="K80" t="s">
        <v>208</v>
      </c>
      <c r="L80" s="11" t="s">
        <v>208</v>
      </c>
      <c r="M80" t="s">
        <v>208</v>
      </c>
      <c r="N80" t="s">
        <v>208</v>
      </c>
      <c r="P80" t="s">
        <v>208</v>
      </c>
      <c r="Q80" t="s">
        <v>208</v>
      </c>
      <c r="R80" t="s">
        <v>208</v>
      </c>
      <c r="S80" t="s">
        <v>208</v>
      </c>
      <c r="T80" t="s">
        <v>62</v>
      </c>
      <c r="U80" t="s">
        <v>207</v>
      </c>
      <c r="V80" t="s">
        <v>207</v>
      </c>
      <c r="W80" t="s">
        <v>207</v>
      </c>
      <c r="X80" t="s">
        <v>207</v>
      </c>
      <c r="Y80" t="s">
        <v>207</v>
      </c>
      <c r="Z80" t="s">
        <v>207</v>
      </c>
      <c r="AA80" t="s">
        <v>207</v>
      </c>
      <c r="AB80" t="s">
        <v>207</v>
      </c>
      <c r="AC80" t="s">
        <v>207</v>
      </c>
      <c r="AD80" t="s">
        <v>207</v>
      </c>
      <c r="AE80" t="s">
        <v>207</v>
      </c>
      <c r="AF80" t="s">
        <v>207</v>
      </c>
      <c r="AG80" t="s">
        <v>207</v>
      </c>
      <c r="AH80" t="s">
        <v>207</v>
      </c>
      <c r="AI80" t="s">
        <v>207</v>
      </c>
      <c r="AJ80" t="s">
        <v>207</v>
      </c>
      <c r="AK80" t="s">
        <v>207</v>
      </c>
      <c r="AL80" t="s">
        <v>207</v>
      </c>
      <c r="AM80" t="s">
        <v>207</v>
      </c>
      <c r="AN80" t="s">
        <v>207</v>
      </c>
      <c r="AO80" t="s">
        <v>207</v>
      </c>
      <c r="AP80" t="s">
        <v>207</v>
      </c>
      <c r="AQ80" t="s">
        <v>207</v>
      </c>
      <c r="AR80" t="s">
        <v>207</v>
      </c>
      <c r="AS80" t="s">
        <v>207</v>
      </c>
      <c r="AT80" t="s">
        <v>207</v>
      </c>
      <c r="AU80" t="s">
        <v>207</v>
      </c>
      <c r="AV80" t="s">
        <v>207</v>
      </c>
      <c r="AW80" t="s">
        <v>207</v>
      </c>
      <c r="AX80" t="s">
        <v>207</v>
      </c>
      <c r="AY80" t="s">
        <v>207</v>
      </c>
      <c r="AZ80" t="s">
        <v>207</v>
      </c>
      <c r="BA80" t="s">
        <v>207</v>
      </c>
      <c r="BB80" t="s">
        <v>207</v>
      </c>
      <c r="BC80" t="s">
        <v>207</v>
      </c>
      <c r="BD80" t="s">
        <v>207</v>
      </c>
      <c r="BE80" t="s">
        <v>207</v>
      </c>
      <c r="BF80" t="s">
        <v>207</v>
      </c>
      <c r="BG80" t="s">
        <v>207</v>
      </c>
      <c r="BH80" t="s">
        <v>207</v>
      </c>
      <c r="BI80" t="s">
        <v>207</v>
      </c>
      <c r="BJ80" t="s">
        <v>207</v>
      </c>
      <c r="BK80" t="s">
        <v>207</v>
      </c>
      <c r="BL80" t="s">
        <v>207</v>
      </c>
      <c r="BM80" t="s">
        <v>207</v>
      </c>
      <c r="BN80" t="s">
        <v>207</v>
      </c>
      <c r="BO80" s="18" t="str">
        <f>IF(OR(BO$2=0, BO$2=""), "N/A", IF(ISNUMBER(SEARCH(UPPER(BO$2), UPPER(ProgramsTable[[#This Row],[Type of Service]]))), "Yes", "No"))</f>
        <v>N/A</v>
      </c>
      <c r="BP80" s="18" t="str">
        <f>IF(BP$2=0, "N/A", IF(ISNUMBER(SEARCH(TRIM(BP$2), ProgramsTable[[#This Row],[Geographic Coverage]])), "Yes", "No"))</f>
        <v>N/A</v>
      </c>
      <c r="BQ80" s="18" t="str">
        <f>IF(BQ$2=0, "N/A", IF(ISNUMBER(SEARCH(TRIM(BQ$2), ProgramsTable[[#This Row],[Geographic Coverage]])), "Yes", "No"))</f>
        <v>N/A</v>
      </c>
      <c r="BR80" s="18" t="str">
        <f>IF(AND(BP$2=0, BQ$2=0), "*Required - Please Make a Selection*", IF(OR(ISNUMBER(SEARCH(TRIM(BP$2), ProgramsTable[[#This Row],[Geographic Coverage]])), ISNUMBER(SEARCH(TRIM(BQ$2), ProgramsTable[[#This Row],[Geographic Coverage]]))), "Yes", "No"))</f>
        <v>*Required - Please Make a Selection*</v>
      </c>
      <c r="BS80" s="18" t="str">
        <f>IF(OR(BS$2="",BS$2=0), "N/A", IF(AND(ProgramsTable[[#This Row],[Age Min]]= "None", ProgramsTable[[#This Row],[Age Max]]= "None"), "Yes", IF(AND(BS$2&gt;=ProgramsTable[[#This Row],[Age Min]], BS$2&lt;=ProgramsTable[[#This Row],[Age Max]]), "Yes", "No")))</f>
        <v>N/A</v>
      </c>
      <c r="BT80" s="18" t="str" cm="1">
        <f t="array" ref="BT80">IF(COUNTIF(AM$2:BJ$2,"Yes")=0,"N/A",IF(SUMPRODUCT(--(AM$2:BJ$2="Yes"),--(ProgramsTable[[#This Row],[Developmental Disability]:[Caregivers, Family Members, Advocates, or Practitioners of an Individual with Disabilities or Medical Conditions]]="Yes"))&gt;0,"Yes","No"))</f>
        <v>N/A</v>
      </c>
      <c r="BU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0" s="18" t="str">
        <f>IF(BV$2=0, "N/A", IF(ISNUMBER(SEARCH(UPPER(BV$2), UPPER(ProgramsTable[[#This Row],[Type of Service]]))), "Yes", "No"))</f>
        <v>N/A</v>
      </c>
      <c r="BW80" s="18" t="str">
        <f>IF(BW$2=0, "N/A", IF(ISNUMBER(SEARCH(TRIM(BW$2), ProgramsTable[[#This Row],[Geographic Coverage]])), "Yes", "No"))</f>
        <v>N/A</v>
      </c>
      <c r="BX80" s="18" t="str">
        <f>IF(BX$2=0, "N/A", IF(ISNUMBER(SEARCH(TRIM(BX$2), ProgramsTable[[#This Row],[Geographic Coverage]])), "Yes", "No"))</f>
        <v>N/A</v>
      </c>
      <c r="BY80" s="18" t="str">
        <f>IF(AND(BW$2=0, BX$2=0), "*Required - Please Make a Selection*", IF(OR(ISNUMBER(SEARCH(TRIM(BW$2), ProgramsTable[[#This Row],[Geographic Coverage]])), ISNUMBER(SEARCH(TRIM(BX$2), ProgramsTable[[#This Row],[Geographic Coverage]]))), "Yes", "No"))</f>
        <v>*Required - Please Make a Selection*</v>
      </c>
      <c r="BZ80" s="18" t="str">
        <f>IF(I$2=0, "N/A", IF(I$2="Yes", IF(ProgramsTable[[#This Row],[Program Includes Services for Caregivers]]="Yes", IF(ProgramsTable[[#This Row],[Program May Require Caregiver to be Unpaid]]="No", "Yes", "No"), "No"), "N/A"))</f>
        <v>N/A</v>
      </c>
      <c r="CA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0" s="18" t="str">
        <f>IF(CB$2=0, "N/A", IF(ISNUMBER(SEARCH(TRIM(UPPER(CB$2)), TRIM(UPPER(ProgramsTable[[#This Row],[Type of Service]])))), "Yes", "No"))</f>
        <v>N/A</v>
      </c>
      <c r="CC80" s="18" t="str">
        <f>IF(CC$2=0, "N/A", IF(ISNUMBER(SEARCH(TRIM(CC$2), ProgramsTable[[#This Row],[Geographic Coverage]])), "Yes", "No"))</f>
        <v>No</v>
      </c>
      <c r="CD80" s="18" t="str">
        <f>IF(CD$2=0, "N/A", IF(ISNUMBER(SEARCH(TRIM(CD$2), ProgramsTable[[#This Row],[Geographic Coverage]])), "Yes", "No"))</f>
        <v>N/A</v>
      </c>
      <c r="CE80" s="18" t="str">
        <f>IF(AND(CC$2=0, CD$2=0), "*Required - Please Make a Selection*", IF(OR(ISNUMBER(SEARCH(TRIM(CC$2), ProgramsTable[[#This Row],[Geographic Coverage]])), ISNUMBER(SEARCH(TRIM(CD$2), ProgramsTable[[#This Row],[Geographic Coverage]]))), "Yes", "No"))</f>
        <v>No</v>
      </c>
      <c r="CF80" s="18" t="str" cm="1">
        <f t="array" ref="CF80">IF(COUNTIF(BK$2:BN$2, "Yes")=0, "N/A", IF(SUMPRODUCT((BK$2:BN$2="Yes")*(ProgramsTable[[#This Row],[Veteran?]:[Disabled Veteran?]]="Yes"))&gt;0, "Yes", "No"))</f>
        <v>No</v>
      </c>
      <c r="CG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0"/>
      <c r="CI80"/>
      <c r="CJ80"/>
      <c r="CK80"/>
      <c r="CL80"/>
      <c r="CM80"/>
      <c r="CN80"/>
      <c r="CO80"/>
      <c r="CP80"/>
      <c r="CQ80"/>
      <c r="CR80"/>
      <c r="CS80"/>
      <c r="CU80"/>
      <c r="CV80"/>
    </row>
    <row r="81" spans="1:100" hidden="1" x14ac:dyDescent="0.25">
      <c r="A81" s="10">
        <v>282</v>
      </c>
      <c r="B81" t="s">
        <v>527</v>
      </c>
      <c r="C81" t="s">
        <v>608</v>
      </c>
      <c r="D81" t="s">
        <v>578</v>
      </c>
      <c r="E81" t="s">
        <v>546</v>
      </c>
      <c r="F81" t="s">
        <v>589</v>
      </c>
      <c r="G81" t="s">
        <v>588</v>
      </c>
      <c r="H81" t="s">
        <v>215</v>
      </c>
      <c r="I81" t="s">
        <v>207</v>
      </c>
      <c r="J81" t="s">
        <v>208</v>
      </c>
      <c r="K81" t="s">
        <v>208</v>
      </c>
      <c r="L81" s="11" t="s">
        <v>208</v>
      </c>
      <c r="M81" t="s">
        <v>208</v>
      </c>
      <c r="N81" t="s">
        <v>208</v>
      </c>
      <c r="P81" t="s">
        <v>208</v>
      </c>
      <c r="Q81" t="s">
        <v>208</v>
      </c>
      <c r="R81" t="s">
        <v>208</v>
      </c>
      <c r="S81" t="s">
        <v>208</v>
      </c>
      <c r="T81" t="s">
        <v>62</v>
      </c>
      <c r="U81" t="s">
        <v>207</v>
      </c>
      <c r="V81" t="s">
        <v>207</v>
      </c>
      <c r="W81" t="s">
        <v>207</v>
      </c>
      <c r="X81" t="s">
        <v>207</v>
      </c>
      <c r="Y81" t="s">
        <v>207</v>
      </c>
      <c r="Z81" t="s">
        <v>207</v>
      </c>
      <c r="AA81" t="s">
        <v>207</v>
      </c>
      <c r="AB81" t="s">
        <v>207</v>
      </c>
      <c r="AC81" t="s">
        <v>207</v>
      </c>
      <c r="AD81" t="s">
        <v>207</v>
      </c>
      <c r="AE81" t="s">
        <v>207</v>
      </c>
      <c r="AF81" t="s">
        <v>207</v>
      </c>
      <c r="AG81" t="s">
        <v>207</v>
      </c>
      <c r="AH81" t="s">
        <v>207</v>
      </c>
      <c r="AI81" t="s">
        <v>207</v>
      </c>
      <c r="AJ81" t="s">
        <v>207</v>
      </c>
      <c r="AK81" t="s">
        <v>207</v>
      </c>
      <c r="AL81" t="s">
        <v>207</v>
      </c>
      <c r="AM81" t="s">
        <v>207</v>
      </c>
      <c r="AN81" t="s">
        <v>207</v>
      </c>
      <c r="AO81" t="s">
        <v>207</v>
      </c>
      <c r="AP81" t="s">
        <v>207</v>
      </c>
      <c r="AQ81" t="s">
        <v>207</v>
      </c>
      <c r="AR81" t="s">
        <v>207</v>
      </c>
      <c r="AS81" t="s">
        <v>207</v>
      </c>
      <c r="AT81" t="s">
        <v>207</v>
      </c>
      <c r="AU81" t="s">
        <v>207</v>
      </c>
      <c r="AV81" t="s">
        <v>207</v>
      </c>
      <c r="AW81" t="s">
        <v>207</v>
      </c>
      <c r="AX81" t="s">
        <v>207</v>
      </c>
      <c r="AY81" t="s">
        <v>207</v>
      </c>
      <c r="AZ81" t="s">
        <v>207</v>
      </c>
      <c r="BA81" t="s">
        <v>207</v>
      </c>
      <c r="BB81" t="s">
        <v>207</v>
      </c>
      <c r="BC81" t="s">
        <v>207</v>
      </c>
      <c r="BD81" t="s">
        <v>207</v>
      </c>
      <c r="BE81" t="s">
        <v>207</v>
      </c>
      <c r="BF81" t="s">
        <v>207</v>
      </c>
      <c r="BG81" t="s">
        <v>207</v>
      </c>
      <c r="BH81" t="s">
        <v>207</v>
      </c>
      <c r="BI81" t="s">
        <v>207</v>
      </c>
      <c r="BJ81" t="s">
        <v>207</v>
      </c>
      <c r="BK81" t="s">
        <v>207</v>
      </c>
      <c r="BL81" t="s">
        <v>207</v>
      </c>
      <c r="BM81" t="s">
        <v>207</v>
      </c>
      <c r="BN81" t="s">
        <v>207</v>
      </c>
      <c r="BO81" s="18" t="str">
        <f>IF(OR(BO$2=0, BO$2=""), "N/A", IF(ISNUMBER(SEARCH(UPPER(BO$2), UPPER(ProgramsTable[[#This Row],[Type of Service]]))), "Yes", "No"))</f>
        <v>N/A</v>
      </c>
      <c r="BP81" s="18" t="str">
        <f>IF(BP$2=0, "N/A", IF(ISNUMBER(SEARCH(TRIM(BP$2), ProgramsTable[[#This Row],[Geographic Coverage]])), "Yes", "No"))</f>
        <v>N/A</v>
      </c>
      <c r="BQ81" s="18" t="str">
        <f>IF(BQ$2=0, "N/A", IF(ISNUMBER(SEARCH(TRIM(BQ$2), ProgramsTable[[#This Row],[Geographic Coverage]])), "Yes", "No"))</f>
        <v>N/A</v>
      </c>
      <c r="BR81" s="18" t="str">
        <f>IF(AND(BP$2=0, BQ$2=0), "*Required - Please Make a Selection*", IF(OR(ISNUMBER(SEARCH(TRIM(BP$2), ProgramsTable[[#This Row],[Geographic Coverage]])), ISNUMBER(SEARCH(TRIM(BQ$2), ProgramsTable[[#This Row],[Geographic Coverage]]))), "Yes", "No"))</f>
        <v>*Required - Please Make a Selection*</v>
      </c>
      <c r="BS81" s="18" t="str">
        <f>IF(OR(BS$2="",BS$2=0), "N/A", IF(AND(ProgramsTable[[#This Row],[Age Min]]= "None", ProgramsTable[[#This Row],[Age Max]]= "None"), "Yes", IF(AND(BS$2&gt;=ProgramsTable[[#This Row],[Age Min]], BS$2&lt;=ProgramsTable[[#This Row],[Age Max]]), "Yes", "No")))</f>
        <v>N/A</v>
      </c>
      <c r="BT81" s="18" t="str" cm="1">
        <f t="array" ref="BT81">IF(COUNTIF(AM$2:BJ$2,"Yes")=0,"N/A",IF(SUMPRODUCT(--(AM$2:BJ$2="Yes"),--(ProgramsTable[[#This Row],[Developmental Disability]:[Caregivers, Family Members, Advocates, or Practitioners of an Individual with Disabilities or Medical Conditions]]="Yes"))&gt;0,"Yes","No"))</f>
        <v>N/A</v>
      </c>
      <c r="BU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1" s="18" t="str">
        <f>IF(BV$2=0, "N/A", IF(ISNUMBER(SEARCH(UPPER(BV$2), UPPER(ProgramsTable[[#This Row],[Type of Service]]))), "Yes", "No"))</f>
        <v>N/A</v>
      </c>
      <c r="BW81" s="18" t="str">
        <f>IF(BW$2=0, "N/A", IF(ISNUMBER(SEARCH(TRIM(BW$2), ProgramsTable[[#This Row],[Geographic Coverage]])), "Yes", "No"))</f>
        <v>N/A</v>
      </c>
      <c r="BX81" s="18" t="str">
        <f>IF(BX$2=0, "N/A", IF(ISNUMBER(SEARCH(TRIM(BX$2), ProgramsTable[[#This Row],[Geographic Coverage]])), "Yes", "No"))</f>
        <v>N/A</v>
      </c>
      <c r="BY81" s="18" t="str">
        <f>IF(AND(BW$2=0, BX$2=0), "*Required - Please Make a Selection*", IF(OR(ISNUMBER(SEARCH(TRIM(BW$2), ProgramsTable[[#This Row],[Geographic Coverage]])), ISNUMBER(SEARCH(TRIM(BX$2), ProgramsTable[[#This Row],[Geographic Coverage]]))), "Yes", "No"))</f>
        <v>*Required - Please Make a Selection*</v>
      </c>
      <c r="BZ81" s="18" t="str">
        <f>IF(I$2=0, "N/A", IF(I$2="Yes", IF(ProgramsTable[[#This Row],[Program Includes Services for Caregivers]]="Yes", IF(ProgramsTable[[#This Row],[Program May Require Caregiver to be Unpaid]]="No", "Yes", "No"), "No"), "N/A"))</f>
        <v>N/A</v>
      </c>
      <c r="CA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1" s="18" t="str">
        <f>IF(CB$2=0, "N/A", IF(ISNUMBER(SEARCH(TRIM(UPPER(CB$2)), TRIM(UPPER(ProgramsTable[[#This Row],[Type of Service]])))), "Yes", "No"))</f>
        <v>N/A</v>
      </c>
      <c r="CC81" s="18" t="str">
        <f>IF(CC$2=0, "N/A", IF(ISNUMBER(SEARCH(TRIM(CC$2), ProgramsTable[[#This Row],[Geographic Coverage]])), "Yes", "No"))</f>
        <v>No</v>
      </c>
      <c r="CD81" s="18" t="str">
        <f>IF(CD$2=0, "N/A", IF(ISNUMBER(SEARCH(TRIM(CD$2), ProgramsTable[[#This Row],[Geographic Coverage]])), "Yes", "No"))</f>
        <v>N/A</v>
      </c>
      <c r="CE81" s="18" t="str">
        <f>IF(AND(CC$2=0, CD$2=0), "*Required - Please Make a Selection*", IF(OR(ISNUMBER(SEARCH(TRIM(CC$2), ProgramsTable[[#This Row],[Geographic Coverage]])), ISNUMBER(SEARCH(TRIM(CD$2), ProgramsTable[[#This Row],[Geographic Coverage]]))), "Yes", "No"))</f>
        <v>No</v>
      </c>
      <c r="CF81" s="18" t="str" cm="1">
        <f t="array" ref="CF81">IF(COUNTIF(BK$2:BN$2, "Yes")=0, "N/A", IF(SUMPRODUCT((BK$2:BN$2="Yes")*(ProgramsTable[[#This Row],[Veteran?]:[Disabled Veteran?]]="Yes"))&gt;0, "Yes", "No"))</f>
        <v>No</v>
      </c>
      <c r="CG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1"/>
      <c r="CI81"/>
      <c r="CJ81"/>
      <c r="CK81"/>
      <c r="CL81"/>
      <c r="CM81"/>
      <c r="CN81"/>
      <c r="CO81"/>
      <c r="CP81"/>
      <c r="CQ81"/>
      <c r="CR81"/>
      <c r="CS81"/>
      <c r="CU81"/>
      <c r="CV81"/>
    </row>
    <row r="82" spans="1:100" hidden="1" x14ac:dyDescent="0.25">
      <c r="A82" s="10">
        <v>283</v>
      </c>
      <c r="B82" t="s">
        <v>527</v>
      </c>
      <c r="C82" t="s">
        <v>608</v>
      </c>
      <c r="D82" t="s">
        <v>578</v>
      </c>
      <c r="E82" t="s">
        <v>546</v>
      </c>
      <c r="F82" t="s">
        <v>590</v>
      </c>
      <c r="G82" t="s">
        <v>90</v>
      </c>
      <c r="H82" t="s">
        <v>215</v>
      </c>
      <c r="I82" t="s">
        <v>215</v>
      </c>
      <c r="J82" t="s">
        <v>208</v>
      </c>
      <c r="K82" t="s">
        <v>586</v>
      </c>
      <c r="L82" t="s">
        <v>208</v>
      </c>
      <c r="M82" t="s">
        <v>208</v>
      </c>
      <c r="N82" t="s">
        <v>208</v>
      </c>
      <c r="P82" t="s">
        <v>591</v>
      </c>
      <c r="Q82" t="s">
        <v>208</v>
      </c>
      <c r="R82" t="s">
        <v>591</v>
      </c>
      <c r="S82" t="s">
        <v>208</v>
      </c>
      <c r="T82" t="s">
        <v>62</v>
      </c>
      <c r="U82" t="s">
        <v>207</v>
      </c>
      <c r="V82" t="s">
        <v>207</v>
      </c>
      <c r="W82" t="s">
        <v>207</v>
      </c>
      <c r="X82" t="s">
        <v>207</v>
      </c>
      <c r="Y82" t="s">
        <v>207</v>
      </c>
      <c r="Z82" t="s">
        <v>207</v>
      </c>
      <c r="AA82" t="s">
        <v>207</v>
      </c>
      <c r="AB82" t="s">
        <v>207</v>
      </c>
      <c r="AC82" t="s">
        <v>207</v>
      </c>
      <c r="AD82" t="s">
        <v>207</v>
      </c>
      <c r="AE82" t="s">
        <v>207</v>
      </c>
      <c r="AF82" t="s">
        <v>207</v>
      </c>
      <c r="AG82" t="s">
        <v>207</v>
      </c>
      <c r="AH82" t="s">
        <v>207</v>
      </c>
      <c r="AI82" t="s">
        <v>207</v>
      </c>
      <c r="AJ82" t="s">
        <v>207</v>
      </c>
      <c r="AK82" t="s">
        <v>207</v>
      </c>
      <c r="AL82" t="s">
        <v>207</v>
      </c>
      <c r="AM82" t="s">
        <v>207</v>
      </c>
      <c r="AN82" t="s">
        <v>207</v>
      </c>
      <c r="AO82" t="s">
        <v>207</v>
      </c>
      <c r="AP82" t="s">
        <v>207</v>
      </c>
      <c r="AQ82" t="s">
        <v>207</v>
      </c>
      <c r="AR82" t="s">
        <v>207</v>
      </c>
      <c r="AS82" t="s">
        <v>207</v>
      </c>
      <c r="AT82" t="s">
        <v>207</v>
      </c>
      <c r="AU82" t="s">
        <v>207</v>
      </c>
      <c r="AV82" t="s">
        <v>207</v>
      </c>
      <c r="AW82" t="s">
        <v>207</v>
      </c>
      <c r="AX82" t="s">
        <v>207</v>
      </c>
      <c r="AY82" t="s">
        <v>207</v>
      </c>
      <c r="AZ82" t="s">
        <v>207</v>
      </c>
      <c r="BA82" t="s">
        <v>207</v>
      </c>
      <c r="BB82" t="s">
        <v>207</v>
      </c>
      <c r="BC82" t="s">
        <v>207</v>
      </c>
      <c r="BD82" t="s">
        <v>207</v>
      </c>
      <c r="BE82" t="s">
        <v>207</v>
      </c>
      <c r="BF82" t="s">
        <v>207</v>
      </c>
      <c r="BG82" t="s">
        <v>207</v>
      </c>
      <c r="BH82" t="s">
        <v>207</v>
      </c>
      <c r="BI82" t="s">
        <v>207</v>
      </c>
      <c r="BJ82" t="s">
        <v>215</v>
      </c>
      <c r="BK82" t="s">
        <v>207</v>
      </c>
      <c r="BL82" t="s">
        <v>207</v>
      </c>
      <c r="BM82" t="s">
        <v>207</v>
      </c>
      <c r="BN82" t="s">
        <v>207</v>
      </c>
      <c r="BO82" s="18" t="str">
        <f>IF(OR(BO$2=0, BO$2=""), "N/A", IF(ISNUMBER(SEARCH(UPPER(BO$2), UPPER(ProgramsTable[[#This Row],[Type of Service]]))), "Yes", "No"))</f>
        <v>N/A</v>
      </c>
      <c r="BP82" s="18" t="str">
        <f>IF(BP$2=0, "N/A", IF(ISNUMBER(SEARCH(TRIM(BP$2), ProgramsTable[[#This Row],[Geographic Coverage]])), "Yes", "No"))</f>
        <v>N/A</v>
      </c>
      <c r="BQ82" s="18" t="str">
        <f>IF(BQ$2=0, "N/A", IF(ISNUMBER(SEARCH(TRIM(BQ$2), ProgramsTable[[#This Row],[Geographic Coverage]])), "Yes", "No"))</f>
        <v>N/A</v>
      </c>
      <c r="BR82" s="18" t="str">
        <f>IF(AND(BP$2=0, BQ$2=0), "*Required - Please Make a Selection*", IF(OR(ISNUMBER(SEARCH(TRIM(BP$2), ProgramsTable[[#This Row],[Geographic Coverage]])), ISNUMBER(SEARCH(TRIM(BQ$2), ProgramsTable[[#This Row],[Geographic Coverage]]))), "Yes", "No"))</f>
        <v>*Required - Please Make a Selection*</v>
      </c>
      <c r="BS82" s="18" t="str">
        <f>IF(OR(BS$2="",BS$2=0), "N/A", IF(AND(ProgramsTable[[#This Row],[Age Min]]= "None", ProgramsTable[[#This Row],[Age Max]]= "None"), "Yes", IF(AND(BS$2&gt;=ProgramsTable[[#This Row],[Age Min]], BS$2&lt;=ProgramsTable[[#This Row],[Age Max]]), "Yes", "No")))</f>
        <v>N/A</v>
      </c>
      <c r="BT82" s="18" t="str" cm="1">
        <f t="array" ref="BT82">IF(COUNTIF(AM$2:BJ$2,"Yes")=0,"N/A",IF(SUMPRODUCT(--(AM$2:BJ$2="Yes"),--(ProgramsTable[[#This Row],[Developmental Disability]:[Caregivers, Family Members, Advocates, or Practitioners of an Individual with Disabilities or Medical Conditions]]="Yes"))&gt;0,"Yes","No"))</f>
        <v>N/A</v>
      </c>
      <c r="BU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2" s="18" t="str">
        <f>IF(BV$2=0, "N/A", IF(ISNUMBER(SEARCH(UPPER(BV$2), UPPER(ProgramsTable[[#This Row],[Type of Service]]))), "Yes", "No"))</f>
        <v>N/A</v>
      </c>
      <c r="BW82" s="18" t="str">
        <f>IF(BW$2=0, "N/A", IF(ISNUMBER(SEARCH(TRIM(BW$2), ProgramsTable[[#This Row],[Geographic Coverage]])), "Yes", "No"))</f>
        <v>N/A</v>
      </c>
      <c r="BX82" s="18" t="str">
        <f>IF(BX$2=0, "N/A", IF(ISNUMBER(SEARCH(TRIM(BX$2), ProgramsTable[[#This Row],[Geographic Coverage]])), "Yes", "No"))</f>
        <v>N/A</v>
      </c>
      <c r="BY82" s="18" t="str">
        <f>IF(AND(BW$2=0, BX$2=0), "*Required - Please Make a Selection*", IF(OR(ISNUMBER(SEARCH(TRIM(BW$2), ProgramsTable[[#This Row],[Geographic Coverage]])), ISNUMBER(SEARCH(TRIM(BX$2), ProgramsTable[[#This Row],[Geographic Coverage]]))), "Yes", "No"))</f>
        <v>*Required - Please Make a Selection*</v>
      </c>
      <c r="BZ82" s="18" t="str">
        <f>IF(I$2=0, "N/A", IF(I$2="Yes", IF(ProgramsTable[[#This Row],[Program Includes Services for Caregivers]]="Yes", IF(ProgramsTable[[#This Row],[Program May Require Caregiver to be Unpaid]]="No", "Yes", "No"), "No"), "N/A"))</f>
        <v>N/A</v>
      </c>
      <c r="CA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2" s="18" t="str">
        <f>IF(CB$2=0, "N/A", IF(ISNUMBER(SEARCH(TRIM(UPPER(CB$2)), TRIM(UPPER(ProgramsTable[[#This Row],[Type of Service]])))), "Yes", "No"))</f>
        <v>N/A</v>
      </c>
      <c r="CC82" s="18" t="str">
        <f>IF(CC$2=0, "N/A", IF(ISNUMBER(SEARCH(TRIM(CC$2), ProgramsTable[[#This Row],[Geographic Coverage]])), "Yes", "No"))</f>
        <v>No</v>
      </c>
      <c r="CD82" s="18" t="str">
        <f>IF(CD$2=0, "N/A", IF(ISNUMBER(SEARCH(TRIM(CD$2), ProgramsTable[[#This Row],[Geographic Coverage]])), "Yes", "No"))</f>
        <v>N/A</v>
      </c>
      <c r="CE82" s="18" t="str">
        <f>IF(AND(CC$2=0, CD$2=0), "*Required - Please Make a Selection*", IF(OR(ISNUMBER(SEARCH(TRIM(CC$2), ProgramsTable[[#This Row],[Geographic Coverage]])), ISNUMBER(SEARCH(TRIM(CD$2), ProgramsTable[[#This Row],[Geographic Coverage]]))), "Yes", "No"))</f>
        <v>No</v>
      </c>
      <c r="CF82" s="18" t="str" cm="1">
        <f t="array" ref="CF82">IF(COUNTIF(BK$2:BN$2, "Yes")=0, "N/A", IF(SUMPRODUCT((BK$2:BN$2="Yes")*(ProgramsTable[[#This Row],[Veteran?]:[Disabled Veteran?]]="Yes"))&gt;0, "Yes", "No"))</f>
        <v>No</v>
      </c>
      <c r="CG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2"/>
      <c r="CI82"/>
      <c r="CJ82"/>
      <c r="CK82"/>
      <c r="CL82"/>
      <c r="CM82"/>
      <c r="CN82"/>
      <c r="CO82"/>
      <c r="CP82"/>
      <c r="CQ82"/>
      <c r="CR82"/>
      <c r="CS82"/>
      <c r="CU82"/>
      <c r="CV82"/>
    </row>
    <row r="83" spans="1:100" hidden="1" x14ac:dyDescent="0.25">
      <c r="A83" s="10">
        <v>284</v>
      </c>
      <c r="B83" t="s">
        <v>527</v>
      </c>
      <c r="C83" t="s">
        <v>608</v>
      </c>
      <c r="D83" t="s">
        <v>592</v>
      </c>
      <c r="E83" t="s">
        <v>546</v>
      </c>
      <c r="F83" t="s">
        <v>593</v>
      </c>
      <c r="G83" t="s">
        <v>588</v>
      </c>
      <c r="H83" t="s">
        <v>215</v>
      </c>
      <c r="I83" t="s">
        <v>215</v>
      </c>
      <c r="J83" t="s">
        <v>208</v>
      </c>
      <c r="K83" t="s">
        <v>208</v>
      </c>
      <c r="L83" s="11" t="s">
        <v>594</v>
      </c>
      <c r="M83" t="s">
        <v>208</v>
      </c>
      <c r="N83" t="s">
        <v>208</v>
      </c>
      <c r="O83" t="s">
        <v>595</v>
      </c>
      <c r="P83" t="s">
        <v>596</v>
      </c>
      <c r="Q83" t="s">
        <v>597</v>
      </c>
      <c r="R83" t="s">
        <v>596</v>
      </c>
      <c r="S83" t="s">
        <v>208</v>
      </c>
      <c r="T83" t="s">
        <v>62</v>
      </c>
      <c r="U83" t="s">
        <v>207</v>
      </c>
      <c r="V83" t="s">
        <v>207</v>
      </c>
      <c r="W83" t="s">
        <v>207</v>
      </c>
      <c r="X83" t="s">
        <v>207</v>
      </c>
      <c r="Y83" t="s">
        <v>207</v>
      </c>
      <c r="Z83" t="s">
        <v>207</v>
      </c>
      <c r="AA83" t="s">
        <v>207</v>
      </c>
      <c r="AB83" t="s">
        <v>207</v>
      </c>
      <c r="AC83" t="s">
        <v>207</v>
      </c>
      <c r="AD83" t="s">
        <v>207</v>
      </c>
      <c r="AE83" t="s">
        <v>207</v>
      </c>
      <c r="AF83" t="s">
        <v>207</v>
      </c>
      <c r="AG83" t="s">
        <v>207</v>
      </c>
      <c r="AH83" t="s">
        <v>207</v>
      </c>
      <c r="AI83" t="s">
        <v>207</v>
      </c>
      <c r="AJ83" t="s">
        <v>207</v>
      </c>
      <c r="AK83" t="s">
        <v>207</v>
      </c>
      <c r="AL83" t="s">
        <v>207</v>
      </c>
      <c r="AM83" t="s">
        <v>207</v>
      </c>
      <c r="AN83" t="s">
        <v>207</v>
      </c>
      <c r="AO83" t="s">
        <v>207</v>
      </c>
      <c r="AP83" t="s">
        <v>207</v>
      </c>
      <c r="AQ83" t="s">
        <v>207</v>
      </c>
      <c r="AR83" t="s">
        <v>207</v>
      </c>
      <c r="AS83" t="s">
        <v>207</v>
      </c>
      <c r="AT83" t="s">
        <v>207</v>
      </c>
      <c r="AU83" t="s">
        <v>207</v>
      </c>
      <c r="AV83" t="s">
        <v>207</v>
      </c>
      <c r="AW83" t="s">
        <v>207</v>
      </c>
      <c r="AX83" t="s">
        <v>207</v>
      </c>
      <c r="AY83" t="s">
        <v>207</v>
      </c>
      <c r="AZ83" t="s">
        <v>207</v>
      </c>
      <c r="BA83" t="s">
        <v>207</v>
      </c>
      <c r="BB83" t="s">
        <v>207</v>
      </c>
      <c r="BC83" t="s">
        <v>207</v>
      </c>
      <c r="BD83" t="s">
        <v>207</v>
      </c>
      <c r="BE83" t="s">
        <v>207</v>
      </c>
      <c r="BF83" t="s">
        <v>207</v>
      </c>
      <c r="BG83" t="s">
        <v>207</v>
      </c>
      <c r="BH83" t="s">
        <v>207</v>
      </c>
      <c r="BI83" t="s">
        <v>207</v>
      </c>
      <c r="BJ83" t="s">
        <v>215</v>
      </c>
      <c r="BK83" t="s">
        <v>207</v>
      </c>
      <c r="BL83" t="s">
        <v>207</v>
      </c>
      <c r="BM83" t="s">
        <v>207</v>
      </c>
      <c r="BN83" t="s">
        <v>207</v>
      </c>
      <c r="BO83" s="18" t="str">
        <f>IF(OR(BO$2=0, BO$2=""), "N/A", IF(ISNUMBER(SEARCH(UPPER(BO$2), UPPER(ProgramsTable[[#This Row],[Type of Service]]))), "Yes", "No"))</f>
        <v>N/A</v>
      </c>
      <c r="BP83" s="18" t="str">
        <f>IF(BP$2=0, "N/A", IF(ISNUMBER(SEARCH(TRIM(BP$2), ProgramsTable[[#This Row],[Geographic Coverage]])), "Yes", "No"))</f>
        <v>N/A</v>
      </c>
      <c r="BQ83" s="18" t="str">
        <f>IF(BQ$2=0, "N/A", IF(ISNUMBER(SEARCH(TRIM(BQ$2), ProgramsTable[[#This Row],[Geographic Coverage]])), "Yes", "No"))</f>
        <v>N/A</v>
      </c>
      <c r="BR83" s="18" t="str">
        <f>IF(AND(BP$2=0, BQ$2=0), "*Required - Please Make a Selection*", IF(OR(ISNUMBER(SEARCH(TRIM(BP$2), ProgramsTable[[#This Row],[Geographic Coverage]])), ISNUMBER(SEARCH(TRIM(BQ$2), ProgramsTable[[#This Row],[Geographic Coverage]]))), "Yes", "No"))</f>
        <v>*Required - Please Make a Selection*</v>
      </c>
      <c r="BS83" s="18" t="str">
        <f>IF(OR(BS$2="",BS$2=0), "N/A", IF(AND(ProgramsTable[[#This Row],[Age Min]]= "None", ProgramsTable[[#This Row],[Age Max]]= "None"), "Yes", IF(AND(BS$2&gt;=ProgramsTable[[#This Row],[Age Min]], BS$2&lt;=ProgramsTable[[#This Row],[Age Max]]), "Yes", "No")))</f>
        <v>N/A</v>
      </c>
      <c r="BT83" s="18" t="str" cm="1">
        <f t="array" ref="BT83">IF(COUNTIF(AM$2:BJ$2,"Yes")=0,"N/A",IF(SUMPRODUCT(--(AM$2:BJ$2="Yes"),--(ProgramsTable[[#This Row],[Developmental Disability]:[Caregivers, Family Members, Advocates, or Practitioners of an Individual with Disabilities or Medical Conditions]]="Yes"))&gt;0,"Yes","No"))</f>
        <v>N/A</v>
      </c>
      <c r="BU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3" s="18" t="str">
        <f>IF(BV$2=0, "N/A", IF(ISNUMBER(SEARCH(UPPER(BV$2), UPPER(ProgramsTable[[#This Row],[Type of Service]]))), "Yes", "No"))</f>
        <v>N/A</v>
      </c>
      <c r="BW83" s="18" t="str">
        <f>IF(BW$2=0, "N/A", IF(ISNUMBER(SEARCH(TRIM(BW$2), ProgramsTable[[#This Row],[Geographic Coverage]])), "Yes", "No"))</f>
        <v>N/A</v>
      </c>
      <c r="BX83" s="18" t="str">
        <f>IF(BX$2=0, "N/A", IF(ISNUMBER(SEARCH(TRIM(BX$2), ProgramsTable[[#This Row],[Geographic Coverage]])), "Yes", "No"))</f>
        <v>N/A</v>
      </c>
      <c r="BY83" s="18" t="str">
        <f>IF(AND(BW$2=0, BX$2=0), "*Required - Please Make a Selection*", IF(OR(ISNUMBER(SEARCH(TRIM(BW$2), ProgramsTable[[#This Row],[Geographic Coverage]])), ISNUMBER(SEARCH(TRIM(BX$2), ProgramsTable[[#This Row],[Geographic Coverage]]))), "Yes", "No"))</f>
        <v>*Required - Please Make a Selection*</v>
      </c>
      <c r="BZ83" s="18" t="str">
        <f>IF(I$2=0, "N/A", IF(I$2="Yes", IF(ProgramsTable[[#This Row],[Program Includes Services for Caregivers]]="Yes", IF(ProgramsTable[[#This Row],[Program May Require Caregiver to be Unpaid]]="No", "Yes", "No"), "No"), "N/A"))</f>
        <v>N/A</v>
      </c>
      <c r="CA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3" s="18" t="str">
        <f>IF(CB$2=0, "N/A", IF(ISNUMBER(SEARCH(TRIM(UPPER(CB$2)), TRIM(UPPER(ProgramsTable[[#This Row],[Type of Service]])))), "Yes", "No"))</f>
        <v>N/A</v>
      </c>
      <c r="CC83" s="18" t="str">
        <f>IF(CC$2=0, "N/A", IF(ISNUMBER(SEARCH(TRIM(CC$2), ProgramsTable[[#This Row],[Geographic Coverage]])), "Yes", "No"))</f>
        <v>No</v>
      </c>
      <c r="CD83" s="18" t="str">
        <f>IF(CD$2=0, "N/A", IF(ISNUMBER(SEARCH(TRIM(CD$2), ProgramsTable[[#This Row],[Geographic Coverage]])), "Yes", "No"))</f>
        <v>N/A</v>
      </c>
      <c r="CE83" s="18" t="str">
        <f>IF(AND(CC$2=0, CD$2=0), "*Required - Please Make a Selection*", IF(OR(ISNUMBER(SEARCH(TRIM(CC$2), ProgramsTable[[#This Row],[Geographic Coverage]])), ISNUMBER(SEARCH(TRIM(CD$2), ProgramsTable[[#This Row],[Geographic Coverage]]))), "Yes", "No"))</f>
        <v>No</v>
      </c>
      <c r="CF83" s="18" t="str" cm="1">
        <f t="array" ref="CF83">IF(COUNTIF(BK$2:BN$2, "Yes")=0, "N/A", IF(SUMPRODUCT((BK$2:BN$2="Yes")*(ProgramsTable[[#This Row],[Veteran?]:[Disabled Veteran?]]="Yes"))&gt;0, "Yes", "No"))</f>
        <v>No</v>
      </c>
      <c r="CG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3"/>
      <c r="CI83"/>
      <c r="CJ83"/>
      <c r="CK83"/>
      <c r="CL83"/>
      <c r="CM83"/>
      <c r="CN83"/>
      <c r="CO83"/>
      <c r="CP83"/>
      <c r="CQ83"/>
      <c r="CR83"/>
      <c r="CS83"/>
      <c r="CU83"/>
      <c r="CV83"/>
    </row>
    <row r="84" spans="1:100" hidden="1" x14ac:dyDescent="0.25">
      <c r="A84" s="10">
        <v>285</v>
      </c>
      <c r="B84" t="s">
        <v>527</v>
      </c>
      <c r="C84" t="s">
        <v>608</v>
      </c>
      <c r="D84" t="s">
        <v>592</v>
      </c>
      <c r="E84" t="s">
        <v>546</v>
      </c>
      <c r="F84" t="s">
        <v>598</v>
      </c>
      <c r="G84" t="s">
        <v>588</v>
      </c>
      <c r="H84" t="s">
        <v>215</v>
      </c>
      <c r="I84" t="s">
        <v>215</v>
      </c>
      <c r="J84" t="s">
        <v>208</v>
      </c>
      <c r="K84" t="s">
        <v>208</v>
      </c>
      <c r="L84" s="11" t="s">
        <v>599</v>
      </c>
      <c r="M84">
        <v>55</v>
      </c>
      <c r="N84">
        <v>120</v>
      </c>
      <c r="O84" t="s">
        <v>599</v>
      </c>
      <c r="P84" t="s">
        <v>596</v>
      </c>
      <c r="Q84" t="s">
        <v>597</v>
      </c>
      <c r="R84" t="s">
        <v>596</v>
      </c>
      <c r="S84" t="s">
        <v>208</v>
      </c>
      <c r="T84" t="s">
        <v>62</v>
      </c>
      <c r="U84" t="s">
        <v>207</v>
      </c>
      <c r="V84" t="s">
        <v>207</v>
      </c>
      <c r="W84" t="s">
        <v>207</v>
      </c>
      <c r="X84" t="s">
        <v>207</v>
      </c>
      <c r="Y84" t="s">
        <v>207</v>
      </c>
      <c r="Z84" t="s">
        <v>207</v>
      </c>
      <c r="AA84" t="s">
        <v>207</v>
      </c>
      <c r="AB84" t="s">
        <v>207</v>
      </c>
      <c r="AC84" t="s">
        <v>207</v>
      </c>
      <c r="AD84" t="s">
        <v>207</v>
      </c>
      <c r="AE84" t="s">
        <v>207</v>
      </c>
      <c r="AF84" t="s">
        <v>207</v>
      </c>
      <c r="AG84" t="s">
        <v>207</v>
      </c>
      <c r="AH84" t="s">
        <v>207</v>
      </c>
      <c r="AI84" t="s">
        <v>207</v>
      </c>
      <c r="AJ84" t="s">
        <v>207</v>
      </c>
      <c r="AK84" t="s">
        <v>207</v>
      </c>
      <c r="AL84" t="s">
        <v>207</v>
      </c>
      <c r="AM84" t="s">
        <v>207</v>
      </c>
      <c r="AN84" t="s">
        <v>207</v>
      </c>
      <c r="AO84" t="s">
        <v>207</v>
      </c>
      <c r="AP84" t="s">
        <v>207</v>
      </c>
      <c r="AQ84" t="s">
        <v>207</v>
      </c>
      <c r="AR84" t="s">
        <v>207</v>
      </c>
      <c r="AS84" t="s">
        <v>207</v>
      </c>
      <c r="AT84" t="s">
        <v>207</v>
      </c>
      <c r="AU84" t="s">
        <v>207</v>
      </c>
      <c r="AV84" t="s">
        <v>207</v>
      </c>
      <c r="AW84" t="s">
        <v>207</v>
      </c>
      <c r="AX84" t="s">
        <v>207</v>
      </c>
      <c r="AY84" t="s">
        <v>207</v>
      </c>
      <c r="AZ84" t="s">
        <v>207</v>
      </c>
      <c r="BA84" t="s">
        <v>207</v>
      </c>
      <c r="BB84" t="s">
        <v>207</v>
      </c>
      <c r="BC84" t="s">
        <v>207</v>
      </c>
      <c r="BD84" t="s">
        <v>207</v>
      </c>
      <c r="BE84" t="s">
        <v>207</v>
      </c>
      <c r="BF84" t="s">
        <v>207</v>
      </c>
      <c r="BG84" t="s">
        <v>207</v>
      </c>
      <c r="BH84" t="s">
        <v>207</v>
      </c>
      <c r="BI84" t="s">
        <v>207</v>
      </c>
      <c r="BJ84" t="s">
        <v>215</v>
      </c>
      <c r="BK84" t="s">
        <v>207</v>
      </c>
      <c r="BL84" t="s">
        <v>207</v>
      </c>
      <c r="BM84" t="s">
        <v>207</v>
      </c>
      <c r="BN84" t="s">
        <v>207</v>
      </c>
      <c r="BO84" s="18" t="str">
        <f>IF(OR(BO$2=0, BO$2=""), "N/A", IF(ISNUMBER(SEARCH(UPPER(BO$2), UPPER(ProgramsTable[[#This Row],[Type of Service]]))), "Yes", "No"))</f>
        <v>N/A</v>
      </c>
      <c r="BP84" s="18" t="str">
        <f>IF(BP$2=0, "N/A", IF(ISNUMBER(SEARCH(TRIM(BP$2), ProgramsTable[[#This Row],[Geographic Coverage]])), "Yes", "No"))</f>
        <v>N/A</v>
      </c>
      <c r="BQ84" s="18" t="str">
        <f>IF(BQ$2=0, "N/A", IF(ISNUMBER(SEARCH(TRIM(BQ$2), ProgramsTable[[#This Row],[Geographic Coverage]])), "Yes", "No"))</f>
        <v>N/A</v>
      </c>
      <c r="BR84" s="18" t="str">
        <f>IF(AND(BP$2=0, BQ$2=0), "*Required - Please Make a Selection*", IF(OR(ISNUMBER(SEARCH(TRIM(BP$2), ProgramsTable[[#This Row],[Geographic Coverage]])), ISNUMBER(SEARCH(TRIM(BQ$2), ProgramsTable[[#This Row],[Geographic Coverage]]))), "Yes", "No"))</f>
        <v>*Required - Please Make a Selection*</v>
      </c>
      <c r="BS84" s="18" t="str">
        <f>IF(OR(BS$2="",BS$2=0), "N/A", IF(AND(ProgramsTable[[#This Row],[Age Min]]= "None", ProgramsTable[[#This Row],[Age Max]]= "None"), "Yes", IF(AND(BS$2&gt;=ProgramsTable[[#This Row],[Age Min]], BS$2&lt;=ProgramsTable[[#This Row],[Age Max]]), "Yes", "No")))</f>
        <v>N/A</v>
      </c>
      <c r="BT84" s="18" t="str" cm="1">
        <f t="array" ref="BT84">IF(COUNTIF(AM$2:BJ$2,"Yes")=0,"N/A",IF(SUMPRODUCT(--(AM$2:BJ$2="Yes"),--(ProgramsTable[[#This Row],[Developmental Disability]:[Caregivers, Family Members, Advocates, or Practitioners of an Individual with Disabilities or Medical Conditions]]="Yes"))&gt;0,"Yes","No"))</f>
        <v>N/A</v>
      </c>
      <c r="BU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4" s="18" t="str">
        <f>IF(BV$2=0, "N/A", IF(ISNUMBER(SEARCH(UPPER(BV$2), UPPER(ProgramsTable[[#This Row],[Type of Service]]))), "Yes", "No"))</f>
        <v>N/A</v>
      </c>
      <c r="BW84" s="18" t="str">
        <f>IF(BW$2=0, "N/A", IF(ISNUMBER(SEARCH(TRIM(BW$2), ProgramsTable[[#This Row],[Geographic Coverage]])), "Yes", "No"))</f>
        <v>N/A</v>
      </c>
      <c r="BX84" s="18" t="str">
        <f>IF(BX$2=0, "N/A", IF(ISNUMBER(SEARCH(TRIM(BX$2), ProgramsTable[[#This Row],[Geographic Coverage]])), "Yes", "No"))</f>
        <v>N/A</v>
      </c>
      <c r="BY84" s="18" t="str">
        <f>IF(AND(BW$2=0, BX$2=0), "*Required - Please Make a Selection*", IF(OR(ISNUMBER(SEARCH(TRIM(BW$2), ProgramsTable[[#This Row],[Geographic Coverage]])), ISNUMBER(SEARCH(TRIM(BX$2), ProgramsTable[[#This Row],[Geographic Coverage]]))), "Yes", "No"))</f>
        <v>*Required - Please Make a Selection*</v>
      </c>
      <c r="BZ84" s="18" t="str">
        <f>IF(I$2=0, "N/A", IF(I$2="Yes", IF(ProgramsTable[[#This Row],[Program Includes Services for Caregivers]]="Yes", IF(ProgramsTable[[#This Row],[Program May Require Caregiver to be Unpaid]]="No", "Yes", "No"), "No"), "N/A"))</f>
        <v>N/A</v>
      </c>
      <c r="CA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4" s="18" t="str">
        <f>IF(CB$2=0, "N/A", IF(ISNUMBER(SEARCH(TRIM(UPPER(CB$2)), TRIM(UPPER(ProgramsTable[[#This Row],[Type of Service]])))), "Yes", "No"))</f>
        <v>N/A</v>
      </c>
      <c r="CC84" s="18" t="str">
        <f>IF(CC$2=0, "N/A", IF(ISNUMBER(SEARCH(TRIM(CC$2), ProgramsTable[[#This Row],[Geographic Coverage]])), "Yes", "No"))</f>
        <v>No</v>
      </c>
      <c r="CD84" s="18" t="str">
        <f>IF(CD$2=0, "N/A", IF(ISNUMBER(SEARCH(TRIM(CD$2), ProgramsTable[[#This Row],[Geographic Coverage]])), "Yes", "No"))</f>
        <v>N/A</v>
      </c>
      <c r="CE84" s="18" t="str">
        <f>IF(AND(CC$2=0, CD$2=0), "*Required - Please Make a Selection*", IF(OR(ISNUMBER(SEARCH(TRIM(CC$2), ProgramsTable[[#This Row],[Geographic Coverage]])), ISNUMBER(SEARCH(TRIM(CD$2), ProgramsTable[[#This Row],[Geographic Coverage]]))), "Yes", "No"))</f>
        <v>No</v>
      </c>
      <c r="CF84" s="18" t="str" cm="1">
        <f t="array" ref="CF84">IF(COUNTIF(BK$2:BN$2, "Yes")=0, "N/A", IF(SUMPRODUCT((BK$2:BN$2="Yes")*(ProgramsTable[[#This Row],[Veteran?]:[Disabled Veteran?]]="Yes"))&gt;0, "Yes", "No"))</f>
        <v>No</v>
      </c>
      <c r="CG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4"/>
      <c r="CI84"/>
      <c r="CJ84"/>
      <c r="CK84"/>
      <c r="CL84"/>
      <c r="CM84"/>
      <c r="CN84"/>
      <c r="CO84"/>
      <c r="CP84"/>
      <c r="CQ84"/>
      <c r="CR84"/>
      <c r="CS84"/>
      <c r="CU84"/>
      <c r="CV84"/>
    </row>
    <row r="85" spans="1:100" hidden="1" x14ac:dyDescent="0.25">
      <c r="A85" s="10">
        <v>286</v>
      </c>
      <c r="B85" t="s">
        <v>527</v>
      </c>
      <c r="C85" t="s">
        <v>608</v>
      </c>
      <c r="D85" t="s">
        <v>592</v>
      </c>
      <c r="E85" t="s">
        <v>546</v>
      </c>
      <c r="F85" t="s">
        <v>600</v>
      </c>
      <c r="G85" t="s">
        <v>90</v>
      </c>
      <c r="H85" t="s">
        <v>215</v>
      </c>
      <c r="I85" t="s">
        <v>215</v>
      </c>
      <c r="J85" t="s">
        <v>208</v>
      </c>
      <c r="K85" t="s">
        <v>208</v>
      </c>
      <c r="L85" s="11" t="s">
        <v>599</v>
      </c>
      <c r="M85">
        <v>55</v>
      </c>
      <c r="N85">
        <v>120</v>
      </c>
      <c r="O85" t="s">
        <v>599</v>
      </c>
      <c r="P85" t="s">
        <v>601</v>
      </c>
      <c r="Q85" t="s">
        <v>597</v>
      </c>
      <c r="R85" t="s">
        <v>601</v>
      </c>
      <c r="S85" t="s">
        <v>208</v>
      </c>
      <c r="T85" t="s">
        <v>62</v>
      </c>
      <c r="U85" t="s">
        <v>207</v>
      </c>
      <c r="V85" t="s">
        <v>207</v>
      </c>
      <c r="W85" t="s">
        <v>207</v>
      </c>
      <c r="X85" t="s">
        <v>207</v>
      </c>
      <c r="Y85" t="s">
        <v>207</v>
      </c>
      <c r="Z85" t="s">
        <v>207</v>
      </c>
      <c r="AA85" t="s">
        <v>207</v>
      </c>
      <c r="AB85" t="s">
        <v>207</v>
      </c>
      <c r="AC85" t="s">
        <v>207</v>
      </c>
      <c r="AD85" t="s">
        <v>207</v>
      </c>
      <c r="AE85" t="s">
        <v>207</v>
      </c>
      <c r="AF85" t="s">
        <v>207</v>
      </c>
      <c r="AG85" t="s">
        <v>207</v>
      </c>
      <c r="AH85" t="s">
        <v>207</v>
      </c>
      <c r="AI85" t="s">
        <v>207</v>
      </c>
      <c r="AJ85" t="s">
        <v>207</v>
      </c>
      <c r="AK85" t="s">
        <v>207</v>
      </c>
      <c r="AL85" t="s">
        <v>207</v>
      </c>
      <c r="AM85" t="s">
        <v>207</v>
      </c>
      <c r="AN85" t="s">
        <v>207</v>
      </c>
      <c r="AO85" t="s">
        <v>207</v>
      </c>
      <c r="AP85" t="s">
        <v>207</v>
      </c>
      <c r="AQ85" t="s">
        <v>207</v>
      </c>
      <c r="AR85" t="s">
        <v>207</v>
      </c>
      <c r="AS85" t="s">
        <v>207</v>
      </c>
      <c r="AT85" t="s">
        <v>207</v>
      </c>
      <c r="AU85" t="s">
        <v>207</v>
      </c>
      <c r="AV85" t="s">
        <v>207</v>
      </c>
      <c r="AW85" t="s">
        <v>207</v>
      </c>
      <c r="AX85" t="s">
        <v>207</v>
      </c>
      <c r="AY85" t="s">
        <v>207</v>
      </c>
      <c r="AZ85" t="s">
        <v>207</v>
      </c>
      <c r="BA85" t="s">
        <v>207</v>
      </c>
      <c r="BB85" t="s">
        <v>207</v>
      </c>
      <c r="BC85" t="s">
        <v>207</v>
      </c>
      <c r="BD85" t="s">
        <v>207</v>
      </c>
      <c r="BE85" t="s">
        <v>207</v>
      </c>
      <c r="BF85" t="s">
        <v>207</v>
      </c>
      <c r="BG85" t="s">
        <v>207</v>
      </c>
      <c r="BH85" t="s">
        <v>207</v>
      </c>
      <c r="BI85" t="s">
        <v>207</v>
      </c>
      <c r="BJ85" t="s">
        <v>215</v>
      </c>
      <c r="BK85" t="s">
        <v>207</v>
      </c>
      <c r="BL85" t="s">
        <v>207</v>
      </c>
      <c r="BM85" t="s">
        <v>207</v>
      </c>
      <c r="BN85" t="s">
        <v>207</v>
      </c>
      <c r="BO85" s="18" t="str">
        <f>IF(OR(BO$2=0, BO$2=""), "N/A", IF(ISNUMBER(SEARCH(UPPER(BO$2), UPPER(ProgramsTable[[#This Row],[Type of Service]]))), "Yes", "No"))</f>
        <v>N/A</v>
      </c>
      <c r="BP85" s="18" t="str">
        <f>IF(BP$2=0, "N/A", IF(ISNUMBER(SEARCH(TRIM(BP$2), ProgramsTable[[#This Row],[Geographic Coverage]])), "Yes", "No"))</f>
        <v>N/A</v>
      </c>
      <c r="BQ85" s="18" t="str">
        <f>IF(BQ$2=0, "N/A", IF(ISNUMBER(SEARCH(TRIM(BQ$2), ProgramsTable[[#This Row],[Geographic Coverage]])), "Yes", "No"))</f>
        <v>N/A</v>
      </c>
      <c r="BR85" s="18" t="str">
        <f>IF(AND(BP$2=0, BQ$2=0), "*Required - Please Make a Selection*", IF(OR(ISNUMBER(SEARCH(TRIM(BP$2), ProgramsTable[[#This Row],[Geographic Coverage]])), ISNUMBER(SEARCH(TRIM(BQ$2), ProgramsTable[[#This Row],[Geographic Coverage]]))), "Yes", "No"))</f>
        <v>*Required - Please Make a Selection*</v>
      </c>
      <c r="BS85" s="18" t="str">
        <f>IF(OR(BS$2="",BS$2=0), "N/A", IF(AND(ProgramsTable[[#This Row],[Age Min]]= "None", ProgramsTable[[#This Row],[Age Max]]= "None"), "Yes", IF(AND(BS$2&gt;=ProgramsTable[[#This Row],[Age Min]], BS$2&lt;=ProgramsTable[[#This Row],[Age Max]]), "Yes", "No")))</f>
        <v>N/A</v>
      </c>
      <c r="BT85" s="18" t="str" cm="1">
        <f t="array" ref="BT85">IF(COUNTIF(AM$2:BJ$2,"Yes")=0,"N/A",IF(SUMPRODUCT(--(AM$2:BJ$2="Yes"),--(ProgramsTable[[#This Row],[Developmental Disability]:[Caregivers, Family Members, Advocates, or Practitioners of an Individual with Disabilities or Medical Conditions]]="Yes"))&gt;0,"Yes","No"))</f>
        <v>N/A</v>
      </c>
      <c r="BU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5" s="18" t="str">
        <f>IF(BV$2=0, "N/A", IF(ISNUMBER(SEARCH(UPPER(BV$2), UPPER(ProgramsTable[[#This Row],[Type of Service]]))), "Yes", "No"))</f>
        <v>N/A</v>
      </c>
      <c r="BW85" s="18" t="str">
        <f>IF(BW$2=0, "N/A", IF(ISNUMBER(SEARCH(TRIM(BW$2), ProgramsTable[[#This Row],[Geographic Coverage]])), "Yes", "No"))</f>
        <v>N/A</v>
      </c>
      <c r="BX85" s="18" t="str">
        <f>IF(BX$2=0, "N/A", IF(ISNUMBER(SEARCH(TRIM(BX$2), ProgramsTable[[#This Row],[Geographic Coverage]])), "Yes", "No"))</f>
        <v>N/A</v>
      </c>
      <c r="BY85" s="18" t="str">
        <f>IF(AND(BW$2=0, BX$2=0), "*Required - Please Make a Selection*", IF(OR(ISNUMBER(SEARCH(TRIM(BW$2), ProgramsTable[[#This Row],[Geographic Coverage]])), ISNUMBER(SEARCH(TRIM(BX$2), ProgramsTable[[#This Row],[Geographic Coverage]]))), "Yes", "No"))</f>
        <v>*Required - Please Make a Selection*</v>
      </c>
      <c r="BZ85" s="18" t="str">
        <f>IF(I$2=0, "N/A", IF(I$2="Yes", IF(ProgramsTable[[#This Row],[Program Includes Services for Caregivers]]="Yes", IF(ProgramsTable[[#This Row],[Program May Require Caregiver to be Unpaid]]="No", "Yes", "No"), "No"), "N/A"))</f>
        <v>N/A</v>
      </c>
      <c r="CA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5" s="18" t="str">
        <f>IF(CB$2=0, "N/A", IF(ISNUMBER(SEARCH(TRIM(UPPER(CB$2)), TRIM(UPPER(ProgramsTable[[#This Row],[Type of Service]])))), "Yes", "No"))</f>
        <v>N/A</v>
      </c>
      <c r="CC85" s="18" t="str">
        <f>IF(CC$2=0, "N/A", IF(ISNUMBER(SEARCH(TRIM(CC$2), ProgramsTable[[#This Row],[Geographic Coverage]])), "Yes", "No"))</f>
        <v>No</v>
      </c>
      <c r="CD85" s="18" t="str">
        <f>IF(CD$2=0, "N/A", IF(ISNUMBER(SEARCH(TRIM(CD$2), ProgramsTable[[#This Row],[Geographic Coverage]])), "Yes", "No"))</f>
        <v>N/A</v>
      </c>
      <c r="CE85" s="18" t="str">
        <f>IF(AND(CC$2=0, CD$2=0), "*Required - Please Make a Selection*", IF(OR(ISNUMBER(SEARCH(TRIM(CC$2), ProgramsTable[[#This Row],[Geographic Coverage]])), ISNUMBER(SEARCH(TRIM(CD$2), ProgramsTable[[#This Row],[Geographic Coverage]]))), "Yes", "No"))</f>
        <v>No</v>
      </c>
      <c r="CF85" s="18" t="str" cm="1">
        <f t="array" ref="CF85">IF(COUNTIF(BK$2:BN$2, "Yes")=0, "N/A", IF(SUMPRODUCT((BK$2:BN$2="Yes")*(ProgramsTable[[#This Row],[Veteran?]:[Disabled Veteran?]]="Yes"))&gt;0, "Yes", "No"))</f>
        <v>No</v>
      </c>
      <c r="CG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5"/>
      <c r="CI85"/>
      <c r="CJ85"/>
      <c r="CK85"/>
      <c r="CL85"/>
      <c r="CM85"/>
      <c r="CN85"/>
      <c r="CO85"/>
      <c r="CP85"/>
      <c r="CQ85"/>
      <c r="CR85"/>
      <c r="CS85"/>
      <c r="CU85"/>
      <c r="CV85"/>
    </row>
    <row r="86" spans="1:100" hidden="1" x14ac:dyDescent="0.25">
      <c r="A86" s="10">
        <v>287</v>
      </c>
      <c r="B86" t="s">
        <v>527</v>
      </c>
      <c r="C86" t="s">
        <v>609</v>
      </c>
      <c r="D86" t="s">
        <v>528</v>
      </c>
      <c r="E86" t="s">
        <v>529</v>
      </c>
      <c r="F86" t="s">
        <v>530</v>
      </c>
      <c r="G86" t="s">
        <v>112</v>
      </c>
      <c r="H86" t="s">
        <v>215</v>
      </c>
      <c r="I86" t="s">
        <v>215</v>
      </c>
      <c r="J86" t="s">
        <v>531</v>
      </c>
      <c r="K86" t="s">
        <v>532</v>
      </c>
      <c r="L86" t="s">
        <v>306</v>
      </c>
      <c r="M86">
        <v>18</v>
      </c>
      <c r="N86">
        <v>120</v>
      </c>
      <c r="P86" t="s">
        <v>533</v>
      </c>
      <c r="Q86" t="s">
        <v>208</v>
      </c>
      <c r="R86" t="s">
        <v>534</v>
      </c>
      <c r="S86" t="s">
        <v>533</v>
      </c>
      <c r="T86" t="s">
        <v>63</v>
      </c>
      <c r="U86" t="s">
        <v>215</v>
      </c>
      <c r="V86" t="s">
        <v>207</v>
      </c>
      <c r="W86" t="s">
        <v>207</v>
      </c>
      <c r="X86" t="s">
        <v>207</v>
      </c>
      <c r="Y86" t="s">
        <v>207</v>
      </c>
      <c r="Z86" t="s">
        <v>207</v>
      </c>
      <c r="AA86" t="s">
        <v>207</v>
      </c>
      <c r="AB86" t="s">
        <v>207</v>
      </c>
      <c r="AC86" t="s">
        <v>207</v>
      </c>
      <c r="AD86" t="s">
        <v>207</v>
      </c>
      <c r="AE86" t="s">
        <v>215</v>
      </c>
      <c r="AF86" t="s">
        <v>207</v>
      </c>
      <c r="AG86" t="s">
        <v>207</v>
      </c>
      <c r="AH86" t="s">
        <v>207</v>
      </c>
      <c r="AI86" t="s">
        <v>207</v>
      </c>
      <c r="AJ86" t="s">
        <v>207</v>
      </c>
      <c r="AK86" t="s">
        <v>207</v>
      </c>
      <c r="AL86" t="s">
        <v>207</v>
      </c>
      <c r="AM86" t="s">
        <v>207</v>
      </c>
      <c r="AN86" t="s">
        <v>207</v>
      </c>
      <c r="AO86" t="s">
        <v>207</v>
      </c>
      <c r="AP86" t="s">
        <v>207</v>
      </c>
      <c r="AQ86" t="s">
        <v>207</v>
      </c>
      <c r="AR86" t="s">
        <v>215</v>
      </c>
      <c r="AS86" t="s">
        <v>207</v>
      </c>
      <c r="AT86" t="s">
        <v>207</v>
      </c>
      <c r="AU86" t="s">
        <v>207</v>
      </c>
      <c r="AV86" t="s">
        <v>207</v>
      </c>
      <c r="AW86" t="s">
        <v>207</v>
      </c>
      <c r="AX86" t="s">
        <v>207</v>
      </c>
      <c r="AY86" t="s">
        <v>207</v>
      </c>
      <c r="AZ86" t="s">
        <v>207</v>
      </c>
      <c r="BA86" t="s">
        <v>207</v>
      </c>
      <c r="BB86" t="s">
        <v>207</v>
      </c>
      <c r="BC86" t="s">
        <v>207</v>
      </c>
      <c r="BD86" t="s">
        <v>207</v>
      </c>
      <c r="BE86" t="s">
        <v>207</v>
      </c>
      <c r="BF86" t="s">
        <v>207</v>
      </c>
      <c r="BG86" t="s">
        <v>207</v>
      </c>
      <c r="BH86" t="s">
        <v>207</v>
      </c>
      <c r="BI86" t="s">
        <v>207</v>
      </c>
      <c r="BJ86" t="s">
        <v>207</v>
      </c>
      <c r="BK86" t="s">
        <v>207</v>
      </c>
      <c r="BL86" t="s">
        <v>207</v>
      </c>
      <c r="BM86" t="s">
        <v>207</v>
      </c>
      <c r="BN86" t="s">
        <v>207</v>
      </c>
      <c r="BO86" s="18" t="str">
        <f>IF(OR(BO$2=0, BO$2=""), "N/A", IF(ISNUMBER(SEARCH(UPPER(BO$2), UPPER(ProgramsTable[[#This Row],[Type of Service]]))), "Yes", "No"))</f>
        <v>N/A</v>
      </c>
      <c r="BP86" s="18" t="str">
        <f>IF(BP$2=0, "N/A", IF(ISNUMBER(SEARCH(TRIM(BP$2), ProgramsTable[[#This Row],[Geographic Coverage]])), "Yes", "No"))</f>
        <v>N/A</v>
      </c>
      <c r="BQ86" s="18" t="str">
        <f>IF(BQ$2=0, "N/A", IF(ISNUMBER(SEARCH(TRIM(BQ$2), ProgramsTable[[#This Row],[Geographic Coverage]])), "Yes", "No"))</f>
        <v>N/A</v>
      </c>
      <c r="BR86" s="18" t="str">
        <f>IF(AND(BP$2=0, BQ$2=0), "*Required - Please Make a Selection*", IF(OR(ISNUMBER(SEARCH(TRIM(BP$2), ProgramsTable[[#This Row],[Geographic Coverage]])), ISNUMBER(SEARCH(TRIM(BQ$2), ProgramsTable[[#This Row],[Geographic Coverage]]))), "Yes", "No"))</f>
        <v>*Required - Please Make a Selection*</v>
      </c>
      <c r="BS86" s="18" t="str">
        <f>IF(OR(BS$2="",BS$2=0), "N/A", IF(AND(ProgramsTable[[#This Row],[Age Min]]= "None", ProgramsTable[[#This Row],[Age Max]]= "None"), "Yes", IF(AND(BS$2&gt;=ProgramsTable[[#This Row],[Age Min]], BS$2&lt;=ProgramsTable[[#This Row],[Age Max]]), "Yes", "No")))</f>
        <v>N/A</v>
      </c>
      <c r="BT86" s="18" t="str" cm="1">
        <f t="array" ref="BT86">IF(COUNTIF(AM$2:BJ$2,"Yes")=0,"N/A",IF(SUMPRODUCT(--(AM$2:BJ$2="Yes"),--(ProgramsTable[[#This Row],[Developmental Disability]:[Caregivers, Family Members, Advocates, or Practitioners of an Individual with Disabilities or Medical Conditions]]="Yes"))&gt;0,"Yes","No"))</f>
        <v>N/A</v>
      </c>
      <c r="BU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6" s="18" t="str">
        <f>IF(BV$2=0, "N/A", IF(ISNUMBER(SEARCH(UPPER(BV$2), UPPER(ProgramsTable[[#This Row],[Type of Service]]))), "Yes", "No"))</f>
        <v>N/A</v>
      </c>
      <c r="BW86" s="18" t="str">
        <f>IF(BW$2=0, "N/A", IF(ISNUMBER(SEARCH(TRIM(BW$2), ProgramsTable[[#This Row],[Geographic Coverage]])), "Yes", "No"))</f>
        <v>N/A</v>
      </c>
      <c r="BX86" s="18" t="str">
        <f>IF(BX$2=0, "N/A", IF(ISNUMBER(SEARCH(TRIM(BX$2), ProgramsTable[[#This Row],[Geographic Coverage]])), "Yes", "No"))</f>
        <v>N/A</v>
      </c>
      <c r="BY86" s="18" t="str">
        <f>IF(AND(BW$2=0, BX$2=0), "*Required - Please Make a Selection*", IF(OR(ISNUMBER(SEARCH(TRIM(BW$2), ProgramsTable[[#This Row],[Geographic Coverage]])), ISNUMBER(SEARCH(TRIM(BX$2), ProgramsTable[[#This Row],[Geographic Coverage]]))), "Yes", "No"))</f>
        <v>*Required - Please Make a Selection*</v>
      </c>
      <c r="BZ86" s="18" t="str">
        <f>IF(I$2=0, "N/A", IF(I$2="Yes", IF(ProgramsTable[[#This Row],[Program Includes Services for Caregivers]]="Yes", IF(ProgramsTable[[#This Row],[Program May Require Caregiver to be Unpaid]]="No", "Yes", "No"), "No"), "N/A"))</f>
        <v>N/A</v>
      </c>
      <c r="CA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6" s="18" t="str">
        <f>IF(CB$2=0, "N/A", IF(ISNUMBER(SEARCH(TRIM(UPPER(CB$2)), TRIM(UPPER(ProgramsTable[[#This Row],[Type of Service]])))), "Yes", "No"))</f>
        <v>N/A</v>
      </c>
      <c r="CC86" s="18" t="str">
        <f>IF(CC$2=0, "N/A", IF(ISNUMBER(SEARCH(TRIM(CC$2), ProgramsTable[[#This Row],[Geographic Coverage]])), "Yes", "No"))</f>
        <v>No</v>
      </c>
      <c r="CD86" s="18" t="str">
        <f>IF(CD$2=0, "N/A", IF(ISNUMBER(SEARCH(TRIM(CD$2), ProgramsTable[[#This Row],[Geographic Coverage]])), "Yes", "No"))</f>
        <v>N/A</v>
      </c>
      <c r="CE86" s="18" t="str">
        <f>IF(AND(CC$2=0, CD$2=0), "*Required - Please Make a Selection*", IF(OR(ISNUMBER(SEARCH(TRIM(CC$2), ProgramsTable[[#This Row],[Geographic Coverage]])), ISNUMBER(SEARCH(TRIM(CD$2), ProgramsTable[[#This Row],[Geographic Coverage]]))), "Yes", "No"))</f>
        <v>No</v>
      </c>
      <c r="CF86" s="18" t="str" cm="1">
        <f t="array" ref="CF86">IF(COUNTIF(BK$2:BN$2, "Yes")=0, "N/A", IF(SUMPRODUCT((BK$2:BN$2="Yes")*(ProgramsTable[[#This Row],[Veteran?]:[Disabled Veteran?]]="Yes"))&gt;0, "Yes", "No"))</f>
        <v>No</v>
      </c>
      <c r="CG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6"/>
      <c r="CI86"/>
      <c r="CJ86"/>
      <c r="CK86"/>
      <c r="CL86"/>
      <c r="CM86"/>
      <c r="CN86"/>
      <c r="CO86"/>
      <c r="CP86"/>
      <c r="CQ86"/>
      <c r="CR86"/>
      <c r="CS86"/>
      <c r="CU86"/>
      <c r="CV86"/>
    </row>
    <row r="87" spans="1:100" hidden="1" x14ac:dyDescent="0.25">
      <c r="A87" s="10">
        <v>288</v>
      </c>
      <c r="B87" t="s">
        <v>527</v>
      </c>
      <c r="C87" t="s">
        <v>609</v>
      </c>
      <c r="D87" t="s">
        <v>535</v>
      </c>
      <c r="E87" t="s">
        <v>529</v>
      </c>
      <c r="F87" t="s">
        <v>536</v>
      </c>
      <c r="G87" t="s">
        <v>112</v>
      </c>
      <c r="H87" t="s">
        <v>215</v>
      </c>
      <c r="I87" t="s">
        <v>215</v>
      </c>
      <c r="J87" t="s">
        <v>531</v>
      </c>
      <c r="K87" t="s">
        <v>532</v>
      </c>
      <c r="L87" t="s">
        <v>306</v>
      </c>
      <c r="M87">
        <v>18</v>
      </c>
      <c r="N87">
        <v>120</v>
      </c>
      <c r="P87" t="s">
        <v>533</v>
      </c>
      <c r="Q87" t="s">
        <v>208</v>
      </c>
      <c r="R87" t="s">
        <v>534</v>
      </c>
      <c r="S87" t="s">
        <v>533</v>
      </c>
      <c r="T87" t="s">
        <v>63</v>
      </c>
      <c r="U87" t="s">
        <v>215</v>
      </c>
      <c r="V87" t="s">
        <v>207</v>
      </c>
      <c r="W87" t="s">
        <v>207</v>
      </c>
      <c r="X87" t="s">
        <v>207</v>
      </c>
      <c r="Y87" t="s">
        <v>207</v>
      </c>
      <c r="Z87" t="s">
        <v>207</v>
      </c>
      <c r="AA87" t="s">
        <v>207</v>
      </c>
      <c r="AB87" t="s">
        <v>207</v>
      </c>
      <c r="AC87" t="s">
        <v>207</v>
      </c>
      <c r="AD87" t="s">
        <v>207</v>
      </c>
      <c r="AE87" t="s">
        <v>215</v>
      </c>
      <c r="AF87" t="s">
        <v>207</v>
      </c>
      <c r="AG87" t="s">
        <v>207</v>
      </c>
      <c r="AH87" t="s">
        <v>207</v>
      </c>
      <c r="AI87" t="s">
        <v>207</v>
      </c>
      <c r="AJ87" t="s">
        <v>207</v>
      </c>
      <c r="AK87" t="s">
        <v>207</v>
      </c>
      <c r="AL87" t="s">
        <v>207</v>
      </c>
      <c r="AM87" t="s">
        <v>207</v>
      </c>
      <c r="AN87" t="s">
        <v>207</v>
      </c>
      <c r="AO87" t="s">
        <v>207</v>
      </c>
      <c r="AP87" t="s">
        <v>207</v>
      </c>
      <c r="AQ87" t="s">
        <v>207</v>
      </c>
      <c r="AR87" t="s">
        <v>215</v>
      </c>
      <c r="AS87" t="s">
        <v>207</v>
      </c>
      <c r="AT87" t="s">
        <v>207</v>
      </c>
      <c r="AU87" t="s">
        <v>207</v>
      </c>
      <c r="AV87" t="s">
        <v>207</v>
      </c>
      <c r="AW87" t="s">
        <v>207</v>
      </c>
      <c r="AX87" t="s">
        <v>207</v>
      </c>
      <c r="AY87" t="s">
        <v>207</v>
      </c>
      <c r="AZ87" t="s">
        <v>207</v>
      </c>
      <c r="BA87" t="s">
        <v>207</v>
      </c>
      <c r="BB87" t="s">
        <v>207</v>
      </c>
      <c r="BC87" t="s">
        <v>207</v>
      </c>
      <c r="BD87" t="s">
        <v>207</v>
      </c>
      <c r="BE87" t="s">
        <v>207</v>
      </c>
      <c r="BF87" t="s">
        <v>207</v>
      </c>
      <c r="BG87" t="s">
        <v>207</v>
      </c>
      <c r="BH87" t="s">
        <v>207</v>
      </c>
      <c r="BI87" t="s">
        <v>207</v>
      </c>
      <c r="BJ87" t="s">
        <v>207</v>
      </c>
      <c r="BK87" t="s">
        <v>207</v>
      </c>
      <c r="BL87" t="s">
        <v>207</v>
      </c>
      <c r="BM87" t="s">
        <v>207</v>
      </c>
      <c r="BN87" t="s">
        <v>207</v>
      </c>
      <c r="BO87" s="18" t="str">
        <f>IF(OR(BO$2=0, BO$2=""), "N/A", IF(ISNUMBER(SEARCH(UPPER(BO$2), UPPER(ProgramsTable[[#This Row],[Type of Service]]))), "Yes", "No"))</f>
        <v>N/A</v>
      </c>
      <c r="BP87" s="18" t="str">
        <f>IF(BP$2=0, "N/A", IF(ISNUMBER(SEARCH(TRIM(BP$2), ProgramsTable[[#This Row],[Geographic Coverage]])), "Yes", "No"))</f>
        <v>N/A</v>
      </c>
      <c r="BQ87" s="18" t="str">
        <f>IF(BQ$2=0, "N/A", IF(ISNUMBER(SEARCH(TRIM(BQ$2), ProgramsTable[[#This Row],[Geographic Coverage]])), "Yes", "No"))</f>
        <v>N/A</v>
      </c>
      <c r="BR87" s="18" t="str">
        <f>IF(AND(BP$2=0, BQ$2=0), "*Required - Please Make a Selection*", IF(OR(ISNUMBER(SEARCH(TRIM(BP$2), ProgramsTable[[#This Row],[Geographic Coverage]])), ISNUMBER(SEARCH(TRIM(BQ$2), ProgramsTable[[#This Row],[Geographic Coverage]]))), "Yes", "No"))</f>
        <v>*Required - Please Make a Selection*</v>
      </c>
      <c r="BS87" s="18" t="str">
        <f>IF(OR(BS$2="",BS$2=0), "N/A", IF(AND(ProgramsTable[[#This Row],[Age Min]]= "None", ProgramsTable[[#This Row],[Age Max]]= "None"), "Yes", IF(AND(BS$2&gt;=ProgramsTable[[#This Row],[Age Min]], BS$2&lt;=ProgramsTable[[#This Row],[Age Max]]), "Yes", "No")))</f>
        <v>N/A</v>
      </c>
      <c r="BT87" s="18" t="str" cm="1">
        <f t="array" ref="BT87">IF(COUNTIF(AM$2:BJ$2,"Yes")=0,"N/A",IF(SUMPRODUCT(--(AM$2:BJ$2="Yes"),--(ProgramsTable[[#This Row],[Developmental Disability]:[Caregivers, Family Members, Advocates, or Practitioners of an Individual with Disabilities or Medical Conditions]]="Yes"))&gt;0,"Yes","No"))</f>
        <v>N/A</v>
      </c>
      <c r="BU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7" s="18" t="str">
        <f>IF(BV$2=0, "N/A", IF(ISNUMBER(SEARCH(UPPER(BV$2), UPPER(ProgramsTable[[#This Row],[Type of Service]]))), "Yes", "No"))</f>
        <v>N/A</v>
      </c>
      <c r="BW87" s="18" t="str">
        <f>IF(BW$2=0, "N/A", IF(ISNUMBER(SEARCH(TRIM(BW$2), ProgramsTable[[#This Row],[Geographic Coverage]])), "Yes", "No"))</f>
        <v>N/A</v>
      </c>
      <c r="BX87" s="18" t="str">
        <f>IF(BX$2=0, "N/A", IF(ISNUMBER(SEARCH(TRIM(BX$2), ProgramsTable[[#This Row],[Geographic Coverage]])), "Yes", "No"))</f>
        <v>N/A</v>
      </c>
      <c r="BY87" s="18" t="str">
        <f>IF(AND(BW$2=0, BX$2=0), "*Required - Please Make a Selection*", IF(OR(ISNUMBER(SEARCH(TRIM(BW$2), ProgramsTable[[#This Row],[Geographic Coverage]])), ISNUMBER(SEARCH(TRIM(BX$2), ProgramsTable[[#This Row],[Geographic Coverage]]))), "Yes", "No"))</f>
        <v>*Required - Please Make a Selection*</v>
      </c>
      <c r="BZ87" s="18" t="str">
        <f>IF(I$2=0, "N/A", IF(I$2="Yes", IF(ProgramsTable[[#This Row],[Program Includes Services for Caregivers]]="Yes", IF(ProgramsTable[[#This Row],[Program May Require Caregiver to be Unpaid]]="No", "Yes", "No"), "No"), "N/A"))</f>
        <v>N/A</v>
      </c>
      <c r="CA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7" s="18" t="str">
        <f>IF(CB$2=0, "N/A", IF(ISNUMBER(SEARCH(TRIM(UPPER(CB$2)), TRIM(UPPER(ProgramsTable[[#This Row],[Type of Service]])))), "Yes", "No"))</f>
        <v>N/A</v>
      </c>
      <c r="CC87" s="18" t="str">
        <f>IF(CC$2=0, "N/A", IF(ISNUMBER(SEARCH(TRIM(CC$2), ProgramsTable[[#This Row],[Geographic Coverage]])), "Yes", "No"))</f>
        <v>No</v>
      </c>
      <c r="CD87" s="18" t="str">
        <f>IF(CD$2=0, "N/A", IF(ISNUMBER(SEARCH(TRIM(CD$2), ProgramsTable[[#This Row],[Geographic Coverage]])), "Yes", "No"))</f>
        <v>N/A</v>
      </c>
      <c r="CE87" s="18" t="str">
        <f>IF(AND(CC$2=0, CD$2=0), "*Required - Please Make a Selection*", IF(OR(ISNUMBER(SEARCH(TRIM(CC$2), ProgramsTable[[#This Row],[Geographic Coverage]])), ISNUMBER(SEARCH(TRIM(CD$2), ProgramsTable[[#This Row],[Geographic Coverage]]))), "Yes", "No"))</f>
        <v>No</v>
      </c>
      <c r="CF87" s="18" t="str" cm="1">
        <f t="array" ref="CF87">IF(COUNTIF(BK$2:BN$2, "Yes")=0, "N/A", IF(SUMPRODUCT((BK$2:BN$2="Yes")*(ProgramsTable[[#This Row],[Veteran?]:[Disabled Veteran?]]="Yes"))&gt;0, "Yes", "No"))</f>
        <v>No</v>
      </c>
      <c r="CG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7"/>
      <c r="CI87"/>
      <c r="CJ87"/>
      <c r="CK87"/>
      <c r="CL87"/>
      <c r="CM87"/>
      <c r="CN87"/>
      <c r="CO87"/>
      <c r="CP87"/>
      <c r="CQ87"/>
      <c r="CR87"/>
      <c r="CS87"/>
      <c r="CU87"/>
      <c r="CV87"/>
    </row>
    <row r="88" spans="1:100" hidden="1" x14ac:dyDescent="0.25">
      <c r="A88" s="10">
        <v>305</v>
      </c>
      <c r="B88" t="s">
        <v>527</v>
      </c>
      <c r="C88" t="s">
        <v>609</v>
      </c>
      <c r="D88" t="s">
        <v>578</v>
      </c>
      <c r="E88" t="s">
        <v>546</v>
      </c>
      <c r="F88" t="s">
        <v>579</v>
      </c>
      <c r="G88" t="s">
        <v>112</v>
      </c>
      <c r="H88" t="s">
        <v>215</v>
      </c>
      <c r="I88" t="s">
        <v>215</v>
      </c>
      <c r="J88" t="s">
        <v>547</v>
      </c>
      <c r="K88" t="s">
        <v>580</v>
      </c>
      <c r="L88" t="s">
        <v>208</v>
      </c>
      <c r="M88" t="s">
        <v>208</v>
      </c>
      <c r="N88" t="s">
        <v>208</v>
      </c>
      <c r="P88" t="s">
        <v>581</v>
      </c>
      <c r="Q88" t="s">
        <v>208</v>
      </c>
      <c r="R88" t="s">
        <v>581</v>
      </c>
      <c r="S88" t="s">
        <v>208</v>
      </c>
      <c r="T88" t="s">
        <v>63</v>
      </c>
      <c r="U88" t="s">
        <v>215</v>
      </c>
      <c r="V88" t="s">
        <v>207</v>
      </c>
      <c r="W88" t="s">
        <v>207</v>
      </c>
      <c r="X88" t="s">
        <v>207</v>
      </c>
      <c r="Y88" t="s">
        <v>207</v>
      </c>
      <c r="Z88" t="s">
        <v>207</v>
      </c>
      <c r="AA88" t="s">
        <v>215</v>
      </c>
      <c r="AB88" t="s">
        <v>207</v>
      </c>
      <c r="AC88" t="s">
        <v>207</v>
      </c>
      <c r="AD88" t="s">
        <v>207</v>
      </c>
      <c r="AE88" t="s">
        <v>207</v>
      </c>
      <c r="AF88" t="s">
        <v>207</v>
      </c>
      <c r="AG88" t="s">
        <v>207</v>
      </c>
      <c r="AH88" t="s">
        <v>207</v>
      </c>
      <c r="AI88" t="s">
        <v>207</v>
      </c>
      <c r="AJ88" t="s">
        <v>207</v>
      </c>
      <c r="AK88" t="s">
        <v>207</v>
      </c>
      <c r="AL88" t="s">
        <v>207</v>
      </c>
      <c r="AM88" t="s">
        <v>207</v>
      </c>
      <c r="AN88" t="s">
        <v>207</v>
      </c>
      <c r="AO88" t="s">
        <v>207</v>
      </c>
      <c r="AP88" t="s">
        <v>207</v>
      </c>
      <c r="AQ88" t="s">
        <v>207</v>
      </c>
      <c r="AR88" t="s">
        <v>215</v>
      </c>
      <c r="AS88" t="s">
        <v>207</v>
      </c>
      <c r="AT88" t="s">
        <v>207</v>
      </c>
      <c r="AU88" t="s">
        <v>207</v>
      </c>
      <c r="AV88" t="s">
        <v>207</v>
      </c>
      <c r="AW88" t="s">
        <v>207</v>
      </c>
      <c r="AX88" t="s">
        <v>207</v>
      </c>
      <c r="AY88" t="s">
        <v>207</v>
      </c>
      <c r="AZ88" t="s">
        <v>207</v>
      </c>
      <c r="BA88" t="s">
        <v>207</v>
      </c>
      <c r="BB88" t="s">
        <v>207</v>
      </c>
      <c r="BC88" t="s">
        <v>207</v>
      </c>
      <c r="BD88" t="s">
        <v>207</v>
      </c>
      <c r="BE88" t="s">
        <v>207</v>
      </c>
      <c r="BF88" t="s">
        <v>207</v>
      </c>
      <c r="BG88" t="s">
        <v>207</v>
      </c>
      <c r="BH88" t="s">
        <v>207</v>
      </c>
      <c r="BI88" t="s">
        <v>207</v>
      </c>
      <c r="BJ88" t="s">
        <v>215</v>
      </c>
      <c r="BK88" t="s">
        <v>207</v>
      </c>
      <c r="BL88" t="s">
        <v>207</v>
      </c>
      <c r="BM88" t="s">
        <v>207</v>
      </c>
      <c r="BN88" t="s">
        <v>207</v>
      </c>
      <c r="BO88" s="18" t="str">
        <f>IF(OR(BO$2=0, BO$2=""), "N/A", IF(ISNUMBER(SEARCH(UPPER(BO$2), UPPER(ProgramsTable[[#This Row],[Type of Service]]))), "Yes", "No"))</f>
        <v>N/A</v>
      </c>
      <c r="BP88" s="18" t="str">
        <f>IF(BP$2=0, "N/A", IF(ISNUMBER(SEARCH(TRIM(BP$2), ProgramsTable[[#This Row],[Geographic Coverage]])), "Yes", "No"))</f>
        <v>N/A</v>
      </c>
      <c r="BQ88" s="18" t="str">
        <f>IF(BQ$2=0, "N/A", IF(ISNUMBER(SEARCH(TRIM(BQ$2), ProgramsTable[[#This Row],[Geographic Coverage]])), "Yes", "No"))</f>
        <v>N/A</v>
      </c>
      <c r="BR88" s="18" t="str">
        <f>IF(AND(BP$2=0, BQ$2=0), "*Required - Please Make a Selection*", IF(OR(ISNUMBER(SEARCH(TRIM(BP$2), ProgramsTable[[#This Row],[Geographic Coverage]])), ISNUMBER(SEARCH(TRIM(BQ$2), ProgramsTable[[#This Row],[Geographic Coverage]]))), "Yes", "No"))</f>
        <v>*Required - Please Make a Selection*</v>
      </c>
      <c r="BS88" s="18" t="str">
        <f>IF(OR(BS$2="",BS$2=0), "N/A", IF(AND(ProgramsTable[[#This Row],[Age Min]]= "None", ProgramsTable[[#This Row],[Age Max]]= "None"), "Yes", IF(AND(BS$2&gt;=ProgramsTable[[#This Row],[Age Min]], BS$2&lt;=ProgramsTable[[#This Row],[Age Max]]), "Yes", "No")))</f>
        <v>N/A</v>
      </c>
      <c r="BT88" s="18" t="str" cm="1">
        <f t="array" ref="BT88">IF(COUNTIF(AM$2:BJ$2,"Yes")=0,"N/A",IF(SUMPRODUCT(--(AM$2:BJ$2="Yes"),--(ProgramsTable[[#This Row],[Developmental Disability]:[Caregivers, Family Members, Advocates, or Practitioners of an Individual with Disabilities or Medical Conditions]]="Yes"))&gt;0,"Yes","No"))</f>
        <v>N/A</v>
      </c>
      <c r="BU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8" s="18" t="str">
        <f>IF(BV$2=0, "N/A", IF(ISNUMBER(SEARCH(UPPER(BV$2), UPPER(ProgramsTable[[#This Row],[Type of Service]]))), "Yes", "No"))</f>
        <v>N/A</v>
      </c>
      <c r="BW88" s="18" t="str">
        <f>IF(BW$2=0, "N/A", IF(ISNUMBER(SEARCH(TRIM(BW$2), ProgramsTable[[#This Row],[Geographic Coverage]])), "Yes", "No"))</f>
        <v>N/A</v>
      </c>
      <c r="BX88" s="18" t="str">
        <f>IF(BX$2=0, "N/A", IF(ISNUMBER(SEARCH(TRIM(BX$2), ProgramsTable[[#This Row],[Geographic Coverage]])), "Yes", "No"))</f>
        <v>N/A</v>
      </c>
      <c r="BY88" s="18" t="str">
        <f>IF(AND(BW$2=0, BX$2=0), "*Required - Please Make a Selection*", IF(OR(ISNUMBER(SEARCH(TRIM(BW$2), ProgramsTable[[#This Row],[Geographic Coverage]])), ISNUMBER(SEARCH(TRIM(BX$2), ProgramsTable[[#This Row],[Geographic Coverage]]))), "Yes", "No"))</f>
        <v>*Required - Please Make a Selection*</v>
      </c>
      <c r="BZ88" s="18" t="str">
        <f>IF(I$2=0, "N/A", IF(I$2="Yes", IF(ProgramsTable[[#This Row],[Program Includes Services for Caregivers]]="Yes", IF(ProgramsTable[[#This Row],[Program May Require Caregiver to be Unpaid]]="No", "Yes", "No"), "No"), "N/A"))</f>
        <v>N/A</v>
      </c>
      <c r="CA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8" s="18" t="str">
        <f>IF(CB$2=0, "N/A", IF(ISNUMBER(SEARCH(TRIM(UPPER(CB$2)), TRIM(UPPER(ProgramsTable[[#This Row],[Type of Service]])))), "Yes", "No"))</f>
        <v>N/A</v>
      </c>
      <c r="CC88" s="18" t="str">
        <f>IF(CC$2=0, "N/A", IF(ISNUMBER(SEARCH(TRIM(CC$2), ProgramsTable[[#This Row],[Geographic Coverage]])), "Yes", "No"))</f>
        <v>No</v>
      </c>
      <c r="CD88" s="18" t="str">
        <f>IF(CD$2=0, "N/A", IF(ISNUMBER(SEARCH(TRIM(CD$2), ProgramsTable[[#This Row],[Geographic Coverage]])), "Yes", "No"))</f>
        <v>N/A</v>
      </c>
      <c r="CE88" s="18" t="str">
        <f>IF(AND(CC$2=0, CD$2=0), "*Required - Please Make a Selection*", IF(OR(ISNUMBER(SEARCH(TRIM(CC$2), ProgramsTable[[#This Row],[Geographic Coverage]])), ISNUMBER(SEARCH(TRIM(CD$2), ProgramsTable[[#This Row],[Geographic Coverage]]))), "Yes", "No"))</f>
        <v>No</v>
      </c>
      <c r="CF88" s="18" t="str" cm="1">
        <f t="array" ref="CF88">IF(COUNTIF(BK$2:BN$2, "Yes")=0, "N/A", IF(SUMPRODUCT((BK$2:BN$2="Yes")*(ProgramsTable[[#This Row],[Veteran?]:[Disabled Veteran?]]="Yes"))&gt;0, "Yes", "No"))</f>
        <v>No</v>
      </c>
      <c r="CG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8"/>
      <c r="CI88"/>
      <c r="CJ88"/>
      <c r="CK88"/>
      <c r="CL88"/>
      <c r="CM88"/>
      <c r="CN88"/>
      <c r="CO88"/>
      <c r="CP88"/>
      <c r="CQ88"/>
      <c r="CR88"/>
      <c r="CS88"/>
      <c r="CU88"/>
      <c r="CV88"/>
    </row>
    <row r="89" spans="1:100" hidden="1" x14ac:dyDescent="0.25">
      <c r="A89" s="10">
        <v>306</v>
      </c>
      <c r="B89" t="s">
        <v>527</v>
      </c>
      <c r="C89" t="s">
        <v>609</v>
      </c>
      <c r="D89" t="s">
        <v>578</v>
      </c>
      <c r="E89" t="s">
        <v>546</v>
      </c>
      <c r="F89" t="s">
        <v>582</v>
      </c>
      <c r="G89" t="s">
        <v>112</v>
      </c>
      <c r="H89" t="s">
        <v>215</v>
      </c>
      <c r="I89" t="s">
        <v>215</v>
      </c>
      <c r="J89" t="s">
        <v>547</v>
      </c>
      <c r="K89" t="s">
        <v>583</v>
      </c>
      <c r="L89" t="s">
        <v>208</v>
      </c>
      <c r="M89" t="s">
        <v>208</v>
      </c>
      <c r="N89" t="s">
        <v>208</v>
      </c>
      <c r="P89" t="s">
        <v>581</v>
      </c>
      <c r="Q89" t="s">
        <v>208</v>
      </c>
      <c r="R89" t="s">
        <v>581</v>
      </c>
      <c r="S89" t="s">
        <v>208</v>
      </c>
      <c r="T89" t="s">
        <v>63</v>
      </c>
      <c r="U89" t="s">
        <v>215</v>
      </c>
      <c r="V89" t="s">
        <v>207</v>
      </c>
      <c r="W89" t="s">
        <v>207</v>
      </c>
      <c r="X89" t="s">
        <v>207</v>
      </c>
      <c r="Y89" t="s">
        <v>207</v>
      </c>
      <c r="Z89" t="s">
        <v>207</v>
      </c>
      <c r="AA89" t="s">
        <v>215</v>
      </c>
      <c r="AB89" t="s">
        <v>207</v>
      </c>
      <c r="AC89" t="s">
        <v>207</v>
      </c>
      <c r="AD89" t="s">
        <v>207</v>
      </c>
      <c r="AE89" t="s">
        <v>207</v>
      </c>
      <c r="AF89" t="s">
        <v>207</v>
      </c>
      <c r="AG89" t="s">
        <v>207</v>
      </c>
      <c r="AH89" t="s">
        <v>207</v>
      </c>
      <c r="AI89" t="s">
        <v>207</v>
      </c>
      <c r="AJ89" t="s">
        <v>207</v>
      </c>
      <c r="AK89" t="s">
        <v>207</v>
      </c>
      <c r="AL89" t="s">
        <v>207</v>
      </c>
      <c r="AM89" t="s">
        <v>207</v>
      </c>
      <c r="AN89" t="s">
        <v>207</v>
      </c>
      <c r="AO89" t="s">
        <v>207</v>
      </c>
      <c r="AP89" t="s">
        <v>207</v>
      </c>
      <c r="AQ89" t="s">
        <v>207</v>
      </c>
      <c r="AR89" t="s">
        <v>215</v>
      </c>
      <c r="AS89" t="s">
        <v>207</v>
      </c>
      <c r="AT89" t="s">
        <v>207</v>
      </c>
      <c r="AU89" t="s">
        <v>207</v>
      </c>
      <c r="AV89" t="s">
        <v>207</v>
      </c>
      <c r="AW89" t="s">
        <v>207</v>
      </c>
      <c r="AX89" t="s">
        <v>207</v>
      </c>
      <c r="AY89" t="s">
        <v>207</v>
      </c>
      <c r="AZ89" t="s">
        <v>207</v>
      </c>
      <c r="BA89" t="s">
        <v>207</v>
      </c>
      <c r="BB89" t="s">
        <v>207</v>
      </c>
      <c r="BC89" t="s">
        <v>207</v>
      </c>
      <c r="BD89" t="s">
        <v>207</v>
      </c>
      <c r="BE89" t="s">
        <v>207</v>
      </c>
      <c r="BF89" t="s">
        <v>207</v>
      </c>
      <c r="BG89" t="s">
        <v>207</v>
      </c>
      <c r="BH89" t="s">
        <v>207</v>
      </c>
      <c r="BI89" t="s">
        <v>207</v>
      </c>
      <c r="BJ89" t="s">
        <v>215</v>
      </c>
      <c r="BK89" t="s">
        <v>207</v>
      </c>
      <c r="BL89" t="s">
        <v>207</v>
      </c>
      <c r="BM89" t="s">
        <v>207</v>
      </c>
      <c r="BN89" t="s">
        <v>207</v>
      </c>
      <c r="BO89" s="18" t="str">
        <f>IF(OR(BO$2=0, BO$2=""), "N/A", IF(ISNUMBER(SEARCH(UPPER(BO$2), UPPER(ProgramsTable[[#This Row],[Type of Service]]))), "Yes", "No"))</f>
        <v>N/A</v>
      </c>
      <c r="BP89" s="18" t="str">
        <f>IF(BP$2=0, "N/A", IF(ISNUMBER(SEARCH(TRIM(BP$2), ProgramsTable[[#This Row],[Geographic Coverage]])), "Yes", "No"))</f>
        <v>N/A</v>
      </c>
      <c r="BQ89" s="18" t="str">
        <f>IF(BQ$2=0, "N/A", IF(ISNUMBER(SEARCH(TRIM(BQ$2), ProgramsTable[[#This Row],[Geographic Coverage]])), "Yes", "No"))</f>
        <v>N/A</v>
      </c>
      <c r="BR89" s="18" t="str">
        <f>IF(AND(BP$2=0, BQ$2=0), "*Required - Please Make a Selection*", IF(OR(ISNUMBER(SEARCH(TRIM(BP$2), ProgramsTable[[#This Row],[Geographic Coverage]])), ISNUMBER(SEARCH(TRIM(BQ$2), ProgramsTable[[#This Row],[Geographic Coverage]]))), "Yes", "No"))</f>
        <v>*Required - Please Make a Selection*</v>
      </c>
      <c r="BS89" s="18" t="str">
        <f>IF(OR(BS$2="",BS$2=0), "N/A", IF(AND(ProgramsTable[[#This Row],[Age Min]]= "None", ProgramsTable[[#This Row],[Age Max]]= "None"), "Yes", IF(AND(BS$2&gt;=ProgramsTable[[#This Row],[Age Min]], BS$2&lt;=ProgramsTable[[#This Row],[Age Max]]), "Yes", "No")))</f>
        <v>N/A</v>
      </c>
      <c r="BT89" s="18" t="str" cm="1">
        <f t="array" ref="BT89">IF(COUNTIF(AM$2:BJ$2,"Yes")=0,"N/A",IF(SUMPRODUCT(--(AM$2:BJ$2="Yes"),--(ProgramsTable[[#This Row],[Developmental Disability]:[Caregivers, Family Members, Advocates, or Practitioners of an Individual with Disabilities or Medical Conditions]]="Yes"))&gt;0,"Yes","No"))</f>
        <v>N/A</v>
      </c>
      <c r="BU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9" s="18" t="str">
        <f>IF(BV$2=0, "N/A", IF(ISNUMBER(SEARCH(UPPER(BV$2), UPPER(ProgramsTable[[#This Row],[Type of Service]]))), "Yes", "No"))</f>
        <v>N/A</v>
      </c>
      <c r="BW89" s="18" t="str">
        <f>IF(BW$2=0, "N/A", IF(ISNUMBER(SEARCH(TRIM(BW$2), ProgramsTable[[#This Row],[Geographic Coverage]])), "Yes", "No"))</f>
        <v>N/A</v>
      </c>
      <c r="BX89" s="18" t="str">
        <f>IF(BX$2=0, "N/A", IF(ISNUMBER(SEARCH(TRIM(BX$2), ProgramsTable[[#This Row],[Geographic Coverage]])), "Yes", "No"))</f>
        <v>N/A</v>
      </c>
      <c r="BY89" s="18" t="str">
        <f>IF(AND(BW$2=0, BX$2=0), "*Required - Please Make a Selection*", IF(OR(ISNUMBER(SEARCH(TRIM(BW$2), ProgramsTable[[#This Row],[Geographic Coverage]])), ISNUMBER(SEARCH(TRIM(BX$2), ProgramsTable[[#This Row],[Geographic Coverage]]))), "Yes", "No"))</f>
        <v>*Required - Please Make a Selection*</v>
      </c>
      <c r="BZ89" s="18" t="str">
        <f>IF(I$2=0, "N/A", IF(I$2="Yes", IF(ProgramsTable[[#This Row],[Program Includes Services for Caregivers]]="Yes", IF(ProgramsTable[[#This Row],[Program May Require Caregiver to be Unpaid]]="No", "Yes", "No"), "No"), "N/A"))</f>
        <v>N/A</v>
      </c>
      <c r="CA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9" s="18" t="str">
        <f>IF(CB$2=0, "N/A", IF(ISNUMBER(SEARCH(TRIM(UPPER(CB$2)), TRIM(UPPER(ProgramsTable[[#This Row],[Type of Service]])))), "Yes", "No"))</f>
        <v>N/A</v>
      </c>
      <c r="CC89" s="18" t="str">
        <f>IF(CC$2=0, "N/A", IF(ISNUMBER(SEARCH(TRIM(CC$2), ProgramsTable[[#This Row],[Geographic Coverage]])), "Yes", "No"))</f>
        <v>No</v>
      </c>
      <c r="CD89" s="18" t="str">
        <f>IF(CD$2=0, "N/A", IF(ISNUMBER(SEARCH(TRIM(CD$2), ProgramsTable[[#This Row],[Geographic Coverage]])), "Yes", "No"))</f>
        <v>N/A</v>
      </c>
      <c r="CE89" s="18" t="str">
        <f>IF(AND(CC$2=0, CD$2=0), "*Required - Please Make a Selection*", IF(OR(ISNUMBER(SEARCH(TRIM(CC$2), ProgramsTable[[#This Row],[Geographic Coverage]])), ISNUMBER(SEARCH(TRIM(CD$2), ProgramsTable[[#This Row],[Geographic Coverage]]))), "Yes", "No"))</f>
        <v>No</v>
      </c>
      <c r="CF89" s="18" t="str" cm="1">
        <f t="array" ref="CF89">IF(COUNTIF(BK$2:BN$2, "Yes")=0, "N/A", IF(SUMPRODUCT((BK$2:BN$2="Yes")*(ProgramsTable[[#This Row],[Veteran?]:[Disabled Veteran?]]="Yes"))&gt;0, "Yes", "No"))</f>
        <v>No</v>
      </c>
      <c r="CG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9"/>
      <c r="CI89"/>
      <c r="CJ89"/>
      <c r="CK89"/>
      <c r="CL89"/>
      <c r="CM89"/>
      <c r="CN89"/>
      <c r="CO89"/>
      <c r="CP89"/>
      <c r="CQ89"/>
      <c r="CR89"/>
      <c r="CS89"/>
      <c r="CU89"/>
      <c r="CV89"/>
    </row>
    <row r="90" spans="1:100" hidden="1" x14ac:dyDescent="0.25">
      <c r="A90" s="10">
        <v>307</v>
      </c>
      <c r="B90" t="s">
        <v>527</v>
      </c>
      <c r="C90" t="s">
        <v>609</v>
      </c>
      <c r="D90" t="s">
        <v>578</v>
      </c>
      <c r="E90" t="s">
        <v>546</v>
      </c>
      <c r="F90" t="s">
        <v>584</v>
      </c>
      <c r="G90" t="s">
        <v>585</v>
      </c>
      <c r="H90" t="s">
        <v>215</v>
      </c>
      <c r="I90" t="s">
        <v>215</v>
      </c>
      <c r="J90" t="s">
        <v>208</v>
      </c>
      <c r="K90" t="s">
        <v>586</v>
      </c>
      <c r="L90" t="s">
        <v>208</v>
      </c>
      <c r="M90" t="s">
        <v>208</v>
      </c>
      <c r="N90" t="s">
        <v>208</v>
      </c>
      <c r="P90" t="s">
        <v>581</v>
      </c>
      <c r="Q90" t="s">
        <v>208</v>
      </c>
      <c r="R90" t="s">
        <v>581</v>
      </c>
      <c r="S90" t="s">
        <v>208</v>
      </c>
      <c r="T90" t="s">
        <v>63</v>
      </c>
      <c r="U90" t="s">
        <v>207</v>
      </c>
      <c r="V90" t="s">
        <v>207</v>
      </c>
      <c r="W90" t="s">
        <v>207</v>
      </c>
      <c r="X90" t="s">
        <v>207</v>
      </c>
      <c r="Y90" t="s">
        <v>207</v>
      </c>
      <c r="Z90" t="s">
        <v>207</v>
      </c>
      <c r="AA90" t="s">
        <v>207</v>
      </c>
      <c r="AB90" t="s">
        <v>207</v>
      </c>
      <c r="AC90" t="s">
        <v>207</v>
      </c>
      <c r="AD90" t="s">
        <v>207</v>
      </c>
      <c r="AE90" t="s">
        <v>207</v>
      </c>
      <c r="AF90" t="s">
        <v>207</v>
      </c>
      <c r="AG90" t="s">
        <v>207</v>
      </c>
      <c r="AH90" t="s">
        <v>207</v>
      </c>
      <c r="AI90" t="s">
        <v>207</v>
      </c>
      <c r="AJ90" t="s">
        <v>207</v>
      </c>
      <c r="AK90" t="s">
        <v>207</v>
      </c>
      <c r="AL90" t="s">
        <v>207</v>
      </c>
      <c r="AM90" t="s">
        <v>207</v>
      </c>
      <c r="AN90" t="s">
        <v>207</v>
      </c>
      <c r="AO90" t="s">
        <v>207</v>
      </c>
      <c r="AP90" t="s">
        <v>207</v>
      </c>
      <c r="AQ90" t="s">
        <v>207</v>
      </c>
      <c r="AR90" t="s">
        <v>215</v>
      </c>
      <c r="AS90" t="s">
        <v>207</v>
      </c>
      <c r="AT90" t="s">
        <v>207</v>
      </c>
      <c r="AU90" t="s">
        <v>207</v>
      </c>
      <c r="AV90" t="s">
        <v>207</v>
      </c>
      <c r="AW90" t="s">
        <v>207</v>
      </c>
      <c r="AX90" t="s">
        <v>207</v>
      </c>
      <c r="AY90" t="s">
        <v>207</v>
      </c>
      <c r="AZ90" t="s">
        <v>207</v>
      </c>
      <c r="BA90" t="s">
        <v>207</v>
      </c>
      <c r="BB90" t="s">
        <v>207</v>
      </c>
      <c r="BC90" t="s">
        <v>207</v>
      </c>
      <c r="BD90" t="s">
        <v>207</v>
      </c>
      <c r="BE90" t="s">
        <v>207</v>
      </c>
      <c r="BF90" t="s">
        <v>207</v>
      </c>
      <c r="BG90" t="s">
        <v>207</v>
      </c>
      <c r="BH90" t="s">
        <v>207</v>
      </c>
      <c r="BI90" t="s">
        <v>207</v>
      </c>
      <c r="BJ90" t="s">
        <v>215</v>
      </c>
      <c r="BK90" t="s">
        <v>207</v>
      </c>
      <c r="BL90" t="s">
        <v>207</v>
      </c>
      <c r="BM90" t="s">
        <v>207</v>
      </c>
      <c r="BN90" t="s">
        <v>207</v>
      </c>
      <c r="BO90" s="18" t="str">
        <f>IF(OR(BO$2=0, BO$2=""), "N/A", IF(ISNUMBER(SEARCH(UPPER(BO$2), UPPER(ProgramsTable[[#This Row],[Type of Service]]))), "Yes", "No"))</f>
        <v>N/A</v>
      </c>
      <c r="BP90" s="18" t="str">
        <f>IF(BP$2=0, "N/A", IF(ISNUMBER(SEARCH(TRIM(BP$2), ProgramsTable[[#This Row],[Geographic Coverage]])), "Yes", "No"))</f>
        <v>N/A</v>
      </c>
      <c r="BQ90" s="18" t="str">
        <f>IF(BQ$2=0, "N/A", IF(ISNUMBER(SEARCH(TRIM(BQ$2), ProgramsTable[[#This Row],[Geographic Coverage]])), "Yes", "No"))</f>
        <v>N/A</v>
      </c>
      <c r="BR90" s="18" t="str">
        <f>IF(AND(BP$2=0, BQ$2=0), "*Required - Please Make a Selection*", IF(OR(ISNUMBER(SEARCH(TRIM(BP$2), ProgramsTable[[#This Row],[Geographic Coverage]])), ISNUMBER(SEARCH(TRIM(BQ$2), ProgramsTable[[#This Row],[Geographic Coverage]]))), "Yes", "No"))</f>
        <v>*Required - Please Make a Selection*</v>
      </c>
      <c r="BS90" s="18" t="str">
        <f>IF(OR(BS$2="",BS$2=0), "N/A", IF(AND(ProgramsTable[[#This Row],[Age Min]]= "None", ProgramsTable[[#This Row],[Age Max]]= "None"), "Yes", IF(AND(BS$2&gt;=ProgramsTable[[#This Row],[Age Min]], BS$2&lt;=ProgramsTable[[#This Row],[Age Max]]), "Yes", "No")))</f>
        <v>N/A</v>
      </c>
      <c r="BT90" s="18" t="str" cm="1">
        <f t="array" ref="BT90">IF(COUNTIF(AM$2:BJ$2,"Yes")=0,"N/A",IF(SUMPRODUCT(--(AM$2:BJ$2="Yes"),--(ProgramsTable[[#This Row],[Developmental Disability]:[Caregivers, Family Members, Advocates, or Practitioners of an Individual with Disabilities or Medical Conditions]]="Yes"))&gt;0,"Yes","No"))</f>
        <v>N/A</v>
      </c>
      <c r="BU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0" s="18" t="str">
        <f>IF(BV$2=0, "N/A", IF(ISNUMBER(SEARCH(UPPER(BV$2), UPPER(ProgramsTable[[#This Row],[Type of Service]]))), "Yes", "No"))</f>
        <v>N/A</v>
      </c>
      <c r="BW90" s="18" t="str">
        <f>IF(BW$2=0, "N/A", IF(ISNUMBER(SEARCH(TRIM(BW$2), ProgramsTable[[#This Row],[Geographic Coverage]])), "Yes", "No"))</f>
        <v>N/A</v>
      </c>
      <c r="BX90" s="18" t="str">
        <f>IF(BX$2=0, "N/A", IF(ISNUMBER(SEARCH(TRIM(BX$2), ProgramsTable[[#This Row],[Geographic Coverage]])), "Yes", "No"))</f>
        <v>N/A</v>
      </c>
      <c r="BY90" s="18" t="str">
        <f>IF(AND(BW$2=0, BX$2=0), "*Required - Please Make a Selection*", IF(OR(ISNUMBER(SEARCH(TRIM(BW$2), ProgramsTable[[#This Row],[Geographic Coverage]])), ISNUMBER(SEARCH(TRIM(BX$2), ProgramsTable[[#This Row],[Geographic Coverage]]))), "Yes", "No"))</f>
        <v>*Required - Please Make a Selection*</v>
      </c>
      <c r="BZ90" s="18" t="str">
        <f>IF(I$2=0, "N/A", IF(I$2="Yes", IF(ProgramsTable[[#This Row],[Program Includes Services for Caregivers]]="Yes", IF(ProgramsTable[[#This Row],[Program May Require Caregiver to be Unpaid]]="No", "Yes", "No"), "No"), "N/A"))</f>
        <v>N/A</v>
      </c>
      <c r="CA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0" s="18" t="str">
        <f>IF(CB$2=0, "N/A", IF(ISNUMBER(SEARCH(TRIM(UPPER(CB$2)), TRIM(UPPER(ProgramsTable[[#This Row],[Type of Service]])))), "Yes", "No"))</f>
        <v>N/A</v>
      </c>
      <c r="CC90" s="18" t="str">
        <f>IF(CC$2=0, "N/A", IF(ISNUMBER(SEARCH(TRIM(CC$2), ProgramsTable[[#This Row],[Geographic Coverage]])), "Yes", "No"))</f>
        <v>No</v>
      </c>
      <c r="CD90" s="18" t="str">
        <f>IF(CD$2=0, "N/A", IF(ISNUMBER(SEARCH(TRIM(CD$2), ProgramsTable[[#This Row],[Geographic Coverage]])), "Yes", "No"))</f>
        <v>N/A</v>
      </c>
      <c r="CE90" s="18" t="str">
        <f>IF(AND(CC$2=0, CD$2=0), "*Required - Please Make a Selection*", IF(OR(ISNUMBER(SEARCH(TRIM(CC$2), ProgramsTable[[#This Row],[Geographic Coverage]])), ISNUMBER(SEARCH(TRIM(CD$2), ProgramsTable[[#This Row],[Geographic Coverage]]))), "Yes", "No"))</f>
        <v>No</v>
      </c>
      <c r="CF90" s="18" t="str" cm="1">
        <f t="array" ref="CF90">IF(COUNTIF(BK$2:BN$2, "Yes")=0, "N/A", IF(SUMPRODUCT((BK$2:BN$2="Yes")*(ProgramsTable[[#This Row],[Veteran?]:[Disabled Veteran?]]="Yes"))&gt;0, "Yes", "No"))</f>
        <v>No</v>
      </c>
      <c r="CG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0"/>
      <c r="CI90"/>
      <c r="CJ90"/>
      <c r="CK90"/>
      <c r="CL90"/>
      <c r="CM90"/>
      <c r="CN90"/>
      <c r="CO90"/>
      <c r="CP90"/>
      <c r="CQ90"/>
      <c r="CR90"/>
      <c r="CS90"/>
      <c r="CU90"/>
      <c r="CV90"/>
    </row>
    <row r="91" spans="1:100" hidden="1" x14ac:dyDescent="0.25">
      <c r="A91" s="10">
        <v>308</v>
      </c>
      <c r="B91" t="s">
        <v>527</v>
      </c>
      <c r="C91" t="s">
        <v>609</v>
      </c>
      <c r="D91" t="s">
        <v>578</v>
      </c>
      <c r="E91" t="s">
        <v>546</v>
      </c>
      <c r="F91" t="s">
        <v>587</v>
      </c>
      <c r="G91" t="s">
        <v>588</v>
      </c>
      <c r="H91" t="s">
        <v>215</v>
      </c>
      <c r="I91" t="s">
        <v>207</v>
      </c>
      <c r="J91" t="s">
        <v>208</v>
      </c>
      <c r="K91" t="s">
        <v>208</v>
      </c>
      <c r="L91" s="11" t="s">
        <v>208</v>
      </c>
      <c r="M91" t="s">
        <v>208</v>
      </c>
      <c r="N91" t="s">
        <v>208</v>
      </c>
      <c r="P91" t="s">
        <v>208</v>
      </c>
      <c r="Q91" t="s">
        <v>208</v>
      </c>
      <c r="R91" t="s">
        <v>208</v>
      </c>
      <c r="S91" t="s">
        <v>208</v>
      </c>
      <c r="T91" t="s">
        <v>63</v>
      </c>
      <c r="U91" t="s">
        <v>207</v>
      </c>
      <c r="V91" t="s">
        <v>207</v>
      </c>
      <c r="W91" t="s">
        <v>207</v>
      </c>
      <c r="X91" t="s">
        <v>207</v>
      </c>
      <c r="Y91" t="s">
        <v>207</v>
      </c>
      <c r="Z91" t="s">
        <v>207</v>
      </c>
      <c r="AA91" t="s">
        <v>207</v>
      </c>
      <c r="AB91" t="s">
        <v>207</v>
      </c>
      <c r="AC91" t="s">
        <v>207</v>
      </c>
      <c r="AD91" t="s">
        <v>207</v>
      </c>
      <c r="AE91" t="s">
        <v>207</v>
      </c>
      <c r="AF91" t="s">
        <v>207</v>
      </c>
      <c r="AG91" t="s">
        <v>207</v>
      </c>
      <c r="AH91" t="s">
        <v>207</v>
      </c>
      <c r="AI91" t="s">
        <v>207</v>
      </c>
      <c r="AJ91" t="s">
        <v>207</v>
      </c>
      <c r="AK91" t="s">
        <v>207</v>
      </c>
      <c r="AL91" t="s">
        <v>207</v>
      </c>
      <c r="AM91" t="s">
        <v>207</v>
      </c>
      <c r="AN91" t="s">
        <v>207</v>
      </c>
      <c r="AO91" t="s">
        <v>207</v>
      </c>
      <c r="AP91" t="s">
        <v>207</v>
      </c>
      <c r="AQ91" t="s">
        <v>207</v>
      </c>
      <c r="AR91" t="s">
        <v>207</v>
      </c>
      <c r="AS91" t="s">
        <v>207</v>
      </c>
      <c r="AT91" t="s">
        <v>207</v>
      </c>
      <c r="AU91" t="s">
        <v>207</v>
      </c>
      <c r="AV91" t="s">
        <v>207</v>
      </c>
      <c r="AW91" t="s">
        <v>207</v>
      </c>
      <c r="AX91" t="s">
        <v>207</v>
      </c>
      <c r="AY91" t="s">
        <v>207</v>
      </c>
      <c r="AZ91" t="s">
        <v>207</v>
      </c>
      <c r="BA91" t="s">
        <v>207</v>
      </c>
      <c r="BB91" t="s">
        <v>207</v>
      </c>
      <c r="BC91" t="s">
        <v>207</v>
      </c>
      <c r="BD91" t="s">
        <v>207</v>
      </c>
      <c r="BE91" t="s">
        <v>207</v>
      </c>
      <c r="BF91" t="s">
        <v>207</v>
      </c>
      <c r="BG91" t="s">
        <v>207</v>
      </c>
      <c r="BH91" t="s">
        <v>207</v>
      </c>
      <c r="BI91" t="s">
        <v>207</v>
      </c>
      <c r="BJ91" t="s">
        <v>207</v>
      </c>
      <c r="BK91" t="s">
        <v>207</v>
      </c>
      <c r="BL91" t="s">
        <v>207</v>
      </c>
      <c r="BM91" t="s">
        <v>207</v>
      </c>
      <c r="BN91" t="s">
        <v>207</v>
      </c>
      <c r="BO91" s="18" t="str">
        <f>IF(OR(BO$2=0, BO$2=""), "N/A", IF(ISNUMBER(SEARCH(UPPER(BO$2), UPPER(ProgramsTable[[#This Row],[Type of Service]]))), "Yes", "No"))</f>
        <v>N/A</v>
      </c>
      <c r="BP91" s="18" t="str">
        <f>IF(BP$2=0, "N/A", IF(ISNUMBER(SEARCH(TRIM(BP$2), ProgramsTable[[#This Row],[Geographic Coverage]])), "Yes", "No"))</f>
        <v>N/A</v>
      </c>
      <c r="BQ91" s="18" t="str">
        <f>IF(BQ$2=0, "N/A", IF(ISNUMBER(SEARCH(TRIM(BQ$2), ProgramsTable[[#This Row],[Geographic Coverage]])), "Yes", "No"))</f>
        <v>N/A</v>
      </c>
      <c r="BR91" s="18" t="str">
        <f>IF(AND(BP$2=0, BQ$2=0), "*Required - Please Make a Selection*", IF(OR(ISNUMBER(SEARCH(TRIM(BP$2), ProgramsTable[[#This Row],[Geographic Coverage]])), ISNUMBER(SEARCH(TRIM(BQ$2), ProgramsTable[[#This Row],[Geographic Coverage]]))), "Yes", "No"))</f>
        <v>*Required - Please Make a Selection*</v>
      </c>
      <c r="BS91" s="18" t="str">
        <f>IF(OR(BS$2="",BS$2=0), "N/A", IF(AND(ProgramsTable[[#This Row],[Age Min]]= "None", ProgramsTable[[#This Row],[Age Max]]= "None"), "Yes", IF(AND(BS$2&gt;=ProgramsTable[[#This Row],[Age Min]], BS$2&lt;=ProgramsTable[[#This Row],[Age Max]]), "Yes", "No")))</f>
        <v>N/A</v>
      </c>
      <c r="BT91" s="18" t="str" cm="1">
        <f t="array" ref="BT91">IF(COUNTIF(AM$2:BJ$2,"Yes")=0,"N/A",IF(SUMPRODUCT(--(AM$2:BJ$2="Yes"),--(ProgramsTable[[#This Row],[Developmental Disability]:[Caregivers, Family Members, Advocates, or Practitioners of an Individual with Disabilities or Medical Conditions]]="Yes"))&gt;0,"Yes","No"))</f>
        <v>N/A</v>
      </c>
      <c r="BU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1" s="18" t="str">
        <f>IF(BV$2=0, "N/A", IF(ISNUMBER(SEARCH(UPPER(BV$2), UPPER(ProgramsTable[[#This Row],[Type of Service]]))), "Yes", "No"))</f>
        <v>N/A</v>
      </c>
      <c r="BW91" s="18" t="str">
        <f>IF(BW$2=0, "N/A", IF(ISNUMBER(SEARCH(TRIM(BW$2), ProgramsTable[[#This Row],[Geographic Coverage]])), "Yes", "No"))</f>
        <v>N/A</v>
      </c>
      <c r="BX91" s="18" t="str">
        <f>IF(BX$2=0, "N/A", IF(ISNUMBER(SEARCH(TRIM(BX$2), ProgramsTable[[#This Row],[Geographic Coverage]])), "Yes", "No"))</f>
        <v>N/A</v>
      </c>
      <c r="BY91" s="18" t="str">
        <f>IF(AND(BW$2=0, BX$2=0), "*Required - Please Make a Selection*", IF(OR(ISNUMBER(SEARCH(TRIM(BW$2), ProgramsTable[[#This Row],[Geographic Coverage]])), ISNUMBER(SEARCH(TRIM(BX$2), ProgramsTable[[#This Row],[Geographic Coverage]]))), "Yes", "No"))</f>
        <v>*Required - Please Make a Selection*</v>
      </c>
      <c r="BZ91" s="18" t="str">
        <f>IF(I$2=0, "N/A", IF(I$2="Yes", IF(ProgramsTable[[#This Row],[Program Includes Services for Caregivers]]="Yes", IF(ProgramsTable[[#This Row],[Program May Require Caregiver to be Unpaid]]="No", "Yes", "No"), "No"), "N/A"))</f>
        <v>N/A</v>
      </c>
      <c r="CA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1" s="18" t="str">
        <f>IF(CB$2=0, "N/A", IF(ISNUMBER(SEARCH(TRIM(UPPER(CB$2)), TRIM(UPPER(ProgramsTable[[#This Row],[Type of Service]])))), "Yes", "No"))</f>
        <v>N/A</v>
      </c>
      <c r="CC91" s="18" t="str">
        <f>IF(CC$2=0, "N/A", IF(ISNUMBER(SEARCH(TRIM(CC$2), ProgramsTable[[#This Row],[Geographic Coverage]])), "Yes", "No"))</f>
        <v>No</v>
      </c>
      <c r="CD91" s="18" t="str">
        <f>IF(CD$2=0, "N/A", IF(ISNUMBER(SEARCH(TRIM(CD$2), ProgramsTable[[#This Row],[Geographic Coverage]])), "Yes", "No"))</f>
        <v>N/A</v>
      </c>
      <c r="CE91" s="18" t="str">
        <f>IF(AND(CC$2=0, CD$2=0), "*Required - Please Make a Selection*", IF(OR(ISNUMBER(SEARCH(TRIM(CC$2), ProgramsTable[[#This Row],[Geographic Coverage]])), ISNUMBER(SEARCH(TRIM(CD$2), ProgramsTable[[#This Row],[Geographic Coverage]]))), "Yes", "No"))</f>
        <v>No</v>
      </c>
      <c r="CF91" s="18" t="str" cm="1">
        <f t="array" ref="CF91">IF(COUNTIF(BK$2:BN$2, "Yes")=0, "N/A", IF(SUMPRODUCT((BK$2:BN$2="Yes")*(ProgramsTable[[#This Row],[Veteran?]:[Disabled Veteran?]]="Yes"))&gt;0, "Yes", "No"))</f>
        <v>No</v>
      </c>
      <c r="CG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1"/>
      <c r="CI91"/>
      <c r="CJ91"/>
      <c r="CK91"/>
      <c r="CL91"/>
      <c r="CM91"/>
      <c r="CN91"/>
      <c r="CO91"/>
      <c r="CP91"/>
      <c r="CQ91"/>
      <c r="CR91"/>
      <c r="CS91"/>
      <c r="CU91"/>
      <c r="CV91"/>
    </row>
    <row r="92" spans="1:100" hidden="1" x14ac:dyDescent="0.25">
      <c r="A92" s="10">
        <v>309</v>
      </c>
      <c r="B92" t="s">
        <v>527</v>
      </c>
      <c r="C92" t="s">
        <v>609</v>
      </c>
      <c r="D92" t="s">
        <v>578</v>
      </c>
      <c r="E92" t="s">
        <v>546</v>
      </c>
      <c r="F92" t="s">
        <v>589</v>
      </c>
      <c r="G92" t="s">
        <v>588</v>
      </c>
      <c r="H92" t="s">
        <v>215</v>
      </c>
      <c r="I92" t="s">
        <v>207</v>
      </c>
      <c r="J92" t="s">
        <v>208</v>
      </c>
      <c r="K92" t="s">
        <v>208</v>
      </c>
      <c r="L92" s="11" t="s">
        <v>208</v>
      </c>
      <c r="M92" t="s">
        <v>208</v>
      </c>
      <c r="N92" t="s">
        <v>208</v>
      </c>
      <c r="P92" t="s">
        <v>208</v>
      </c>
      <c r="Q92" t="s">
        <v>208</v>
      </c>
      <c r="R92" t="s">
        <v>208</v>
      </c>
      <c r="S92" t="s">
        <v>208</v>
      </c>
      <c r="T92" t="s">
        <v>63</v>
      </c>
      <c r="U92" t="s">
        <v>207</v>
      </c>
      <c r="V92" t="s">
        <v>207</v>
      </c>
      <c r="W92" t="s">
        <v>207</v>
      </c>
      <c r="X92" t="s">
        <v>207</v>
      </c>
      <c r="Y92" t="s">
        <v>207</v>
      </c>
      <c r="Z92" t="s">
        <v>207</v>
      </c>
      <c r="AA92" t="s">
        <v>207</v>
      </c>
      <c r="AB92" t="s">
        <v>207</v>
      </c>
      <c r="AC92" t="s">
        <v>207</v>
      </c>
      <c r="AD92" t="s">
        <v>207</v>
      </c>
      <c r="AE92" t="s">
        <v>207</v>
      </c>
      <c r="AF92" t="s">
        <v>207</v>
      </c>
      <c r="AG92" t="s">
        <v>207</v>
      </c>
      <c r="AH92" t="s">
        <v>207</v>
      </c>
      <c r="AI92" t="s">
        <v>207</v>
      </c>
      <c r="AJ92" t="s">
        <v>207</v>
      </c>
      <c r="AK92" t="s">
        <v>207</v>
      </c>
      <c r="AL92" t="s">
        <v>207</v>
      </c>
      <c r="AM92" t="s">
        <v>207</v>
      </c>
      <c r="AN92" t="s">
        <v>207</v>
      </c>
      <c r="AO92" t="s">
        <v>207</v>
      </c>
      <c r="AP92" t="s">
        <v>207</v>
      </c>
      <c r="AQ92" t="s">
        <v>207</v>
      </c>
      <c r="AR92" t="s">
        <v>207</v>
      </c>
      <c r="AS92" t="s">
        <v>207</v>
      </c>
      <c r="AT92" t="s">
        <v>207</v>
      </c>
      <c r="AU92" t="s">
        <v>207</v>
      </c>
      <c r="AV92" t="s">
        <v>207</v>
      </c>
      <c r="AW92" t="s">
        <v>207</v>
      </c>
      <c r="AX92" t="s">
        <v>207</v>
      </c>
      <c r="AY92" t="s">
        <v>207</v>
      </c>
      <c r="AZ92" t="s">
        <v>207</v>
      </c>
      <c r="BA92" t="s">
        <v>207</v>
      </c>
      <c r="BB92" t="s">
        <v>207</v>
      </c>
      <c r="BC92" t="s">
        <v>207</v>
      </c>
      <c r="BD92" t="s">
        <v>207</v>
      </c>
      <c r="BE92" t="s">
        <v>207</v>
      </c>
      <c r="BF92" t="s">
        <v>207</v>
      </c>
      <c r="BG92" t="s">
        <v>207</v>
      </c>
      <c r="BH92" t="s">
        <v>207</v>
      </c>
      <c r="BI92" t="s">
        <v>207</v>
      </c>
      <c r="BJ92" t="s">
        <v>207</v>
      </c>
      <c r="BK92" t="s">
        <v>207</v>
      </c>
      <c r="BL92" t="s">
        <v>207</v>
      </c>
      <c r="BM92" t="s">
        <v>207</v>
      </c>
      <c r="BN92" t="s">
        <v>207</v>
      </c>
      <c r="BO92" s="18" t="str">
        <f>IF(OR(BO$2=0, BO$2=""), "N/A", IF(ISNUMBER(SEARCH(UPPER(BO$2), UPPER(ProgramsTable[[#This Row],[Type of Service]]))), "Yes", "No"))</f>
        <v>N/A</v>
      </c>
      <c r="BP92" s="18" t="str">
        <f>IF(BP$2=0, "N/A", IF(ISNUMBER(SEARCH(TRIM(BP$2), ProgramsTable[[#This Row],[Geographic Coverage]])), "Yes", "No"))</f>
        <v>N/A</v>
      </c>
      <c r="BQ92" s="18" t="str">
        <f>IF(BQ$2=0, "N/A", IF(ISNUMBER(SEARCH(TRIM(BQ$2), ProgramsTable[[#This Row],[Geographic Coverage]])), "Yes", "No"))</f>
        <v>N/A</v>
      </c>
      <c r="BR92" s="18" t="str">
        <f>IF(AND(BP$2=0, BQ$2=0), "*Required - Please Make a Selection*", IF(OR(ISNUMBER(SEARCH(TRIM(BP$2), ProgramsTable[[#This Row],[Geographic Coverage]])), ISNUMBER(SEARCH(TRIM(BQ$2), ProgramsTable[[#This Row],[Geographic Coverage]]))), "Yes", "No"))</f>
        <v>*Required - Please Make a Selection*</v>
      </c>
      <c r="BS92" s="18" t="str">
        <f>IF(OR(BS$2="",BS$2=0), "N/A", IF(AND(ProgramsTable[[#This Row],[Age Min]]= "None", ProgramsTable[[#This Row],[Age Max]]= "None"), "Yes", IF(AND(BS$2&gt;=ProgramsTable[[#This Row],[Age Min]], BS$2&lt;=ProgramsTable[[#This Row],[Age Max]]), "Yes", "No")))</f>
        <v>N/A</v>
      </c>
      <c r="BT92" s="18" t="str" cm="1">
        <f t="array" ref="BT92">IF(COUNTIF(AM$2:BJ$2,"Yes")=0,"N/A",IF(SUMPRODUCT(--(AM$2:BJ$2="Yes"),--(ProgramsTable[[#This Row],[Developmental Disability]:[Caregivers, Family Members, Advocates, or Practitioners of an Individual with Disabilities or Medical Conditions]]="Yes"))&gt;0,"Yes","No"))</f>
        <v>N/A</v>
      </c>
      <c r="BU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2" s="18" t="str">
        <f>IF(BV$2=0, "N/A", IF(ISNUMBER(SEARCH(UPPER(BV$2), UPPER(ProgramsTable[[#This Row],[Type of Service]]))), "Yes", "No"))</f>
        <v>N/A</v>
      </c>
      <c r="BW92" s="18" t="str">
        <f>IF(BW$2=0, "N/A", IF(ISNUMBER(SEARCH(TRIM(BW$2), ProgramsTable[[#This Row],[Geographic Coverage]])), "Yes", "No"))</f>
        <v>N/A</v>
      </c>
      <c r="BX92" s="18" t="str">
        <f>IF(BX$2=0, "N/A", IF(ISNUMBER(SEARCH(TRIM(BX$2), ProgramsTable[[#This Row],[Geographic Coverage]])), "Yes", "No"))</f>
        <v>N/A</v>
      </c>
      <c r="BY92" s="18" t="str">
        <f>IF(AND(BW$2=0, BX$2=0), "*Required - Please Make a Selection*", IF(OR(ISNUMBER(SEARCH(TRIM(BW$2), ProgramsTable[[#This Row],[Geographic Coverage]])), ISNUMBER(SEARCH(TRIM(BX$2), ProgramsTable[[#This Row],[Geographic Coverage]]))), "Yes", "No"))</f>
        <v>*Required - Please Make a Selection*</v>
      </c>
      <c r="BZ92" s="18" t="str">
        <f>IF(I$2=0, "N/A", IF(I$2="Yes", IF(ProgramsTable[[#This Row],[Program Includes Services for Caregivers]]="Yes", IF(ProgramsTable[[#This Row],[Program May Require Caregiver to be Unpaid]]="No", "Yes", "No"), "No"), "N/A"))</f>
        <v>N/A</v>
      </c>
      <c r="CA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2" s="18" t="str">
        <f>IF(CB$2=0, "N/A", IF(ISNUMBER(SEARCH(TRIM(UPPER(CB$2)), TRIM(UPPER(ProgramsTable[[#This Row],[Type of Service]])))), "Yes", "No"))</f>
        <v>N/A</v>
      </c>
      <c r="CC92" s="18" t="str">
        <f>IF(CC$2=0, "N/A", IF(ISNUMBER(SEARCH(TRIM(CC$2), ProgramsTable[[#This Row],[Geographic Coverage]])), "Yes", "No"))</f>
        <v>No</v>
      </c>
      <c r="CD92" s="18" t="str">
        <f>IF(CD$2=0, "N/A", IF(ISNUMBER(SEARCH(TRIM(CD$2), ProgramsTable[[#This Row],[Geographic Coverage]])), "Yes", "No"))</f>
        <v>N/A</v>
      </c>
      <c r="CE92" s="18" t="str">
        <f>IF(AND(CC$2=0, CD$2=0), "*Required - Please Make a Selection*", IF(OR(ISNUMBER(SEARCH(TRIM(CC$2), ProgramsTable[[#This Row],[Geographic Coverage]])), ISNUMBER(SEARCH(TRIM(CD$2), ProgramsTable[[#This Row],[Geographic Coverage]]))), "Yes", "No"))</f>
        <v>No</v>
      </c>
      <c r="CF92" s="18" t="str" cm="1">
        <f t="array" ref="CF92">IF(COUNTIF(BK$2:BN$2, "Yes")=0, "N/A", IF(SUMPRODUCT((BK$2:BN$2="Yes")*(ProgramsTable[[#This Row],[Veteran?]:[Disabled Veteran?]]="Yes"))&gt;0, "Yes", "No"))</f>
        <v>No</v>
      </c>
      <c r="CG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2"/>
      <c r="CI92"/>
      <c r="CJ92"/>
      <c r="CK92"/>
      <c r="CL92"/>
      <c r="CM92"/>
      <c r="CN92"/>
      <c r="CO92"/>
      <c r="CP92"/>
      <c r="CQ92"/>
      <c r="CR92"/>
      <c r="CS92"/>
      <c r="CU92"/>
      <c r="CV92"/>
    </row>
    <row r="93" spans="1:100" hidden="1" x14ac:dyDescent="0.25">
      <c r="A93" s="10">
        <v>310</v>
      </c>
      <c r="B93" t="s">
        <v>527</v>
      </c>
      <c r="C93" t="s">
        <v>609</v>
      </c>
      <c r="D93" t="s">
        <v>578</v>
      </c>
      <c r="E93" t="s">
        <v>546</v>
      </c>
      <c r="F93" t="s">
        <v>590</v>
      </c>
      <c r="G93" t="s">
        <v>90</v>
      </c>
      <c r="H93" t="s">
        <v>215</v>
      </c>
      <c r="I93" t="s">
        <v>215</v>
      </c>
      <c r="J93" t="s">
        <v>208</v>
      </c>
      <c r="K93" t="s">
        <v>586</v>
      </c>
      <c r="L93" t="s">
        <v>208</v>
      </c>
      <c r="M93" t="s">
        <v>208</v>
      </c>
      <c r="N93" t="s">
        <v>208</v>
      </c>
      <c r="P93" t="s">
        <v>591</v>
      </c>
      <c r="Q93" t="s">
        <v>208</v>
      </c>
      <c r="R93" t="s">
        <v>591</v>
      </c>
      <c r="S93" t="s">
        <v>208</v>
      </c>
      <c r="T93" t="s">
        <v>63</v>
      </c>
      <c r="U93" t="s">
        <v>207</v>
      </c>
      <c r="V93" t="s">
        <v>207</v>
      </c>
      <c r="W93" t="s">
        <v>207</v>
      </c>
      <c r="X93" t="s">
        <v>207</v>
      </c>
      <c r="Y93" t="s">
        <v>207</v>
      </c>
      <c r="Z93" t="s">
        <v>207</v>
      </c>
      <c r="AA93" t="s">
        <v>207</v>
      </c>
      <c r="AB93" t="s">
        <v>207</v>
      </c>
      <c r="AC93" t="s">
        <v>207</v>
      </c>
      <c r="AD93" t="s">
        <v>207</v>
      </c>
      <c r="AE93" t="s">
        <v>207</v>
      </c>
      <c r="AF93" t="s">
        <v>207</v>
      </c>
      <c r="AG93" t="s">
        <v>207</v>
      </c>
      <c r="AH93" t="s">
        <v>207</v>
      </c>
      <c r="AI93" t="s">
        <v>207</v>
      </c>
      <c r="AJ93" t="s">
        <v>207</v>
      </c>
      <c r="AK93" t="s">
        <v>207</v>
      </c>
      <c r="AL93" t="s">
        <v>207</v>
      </c>
      <c r="AM93" t="s">
        <v>207</v>
      </c>
      <c r="AN93" t="s">
        <v>207</v>
      </c>
      <c r="AO93" t="s">
        <v>207</v>
      </c>
      <c r="AP93" t="s">
        <v>207</v>
      </c>
      <c r="AQ93" t="s">
        <v>207</v>
      </c>
      <c r="AR93" t="s">
        <v>207</v>
      </c>
      <c r="AS93" t="s">
        <v>207</v>
      </c>
      <c r="AT93" t="s">
        <v>207</v>
      </c>
      <c r="AU93" t="s">
        <v>207</v>
      </c>
      <c r="AV93" t="s">
        <v>207</v>
      </c>
      <c r="AW93" t="s">
        <v>207</v>
      </c>
      <c r="AX93" t="s">
        <v>207</v>
      </c>
      <c r="AY93" t="s">
        <v>207</v>
      </c>
      <c r="AZ93" t="s">
        <v>207</v>
      </c>
      <c r="BA93" t="s">
        <v>207</v>
      </c>
      <c r="BB93" t="s">
        <v>207</v>
      </c>
      <c r="BC93" t="s">
        <v>207</v>
      </c>
      <c r="BD93" t="s">
        <v>207</v>
      </c>
      <c r="BE93" t="s">
        <v>207</v>
      </c>
      <c r="BF93" t="s">
        <v>207</v>
      </c>
      <c r="BG93" t="s">
        <v>207</v>
      </c>
      <c r="BH93" t="s">
        <v>207</v>
      </c>
      <c r="BI93" t="s">
        <v>207</v>
      </c>
      <c r="BJ93" t="s">
        <v>215</v>
      </c>
      <c r="BK93" t="s">
        <v>207</v>
      </c>
      <c r="BL93" t="s">
        <v>207</v>
      </c>
      <c r="BM93" t="s">
        <v>207</v>
      </c>
      <c r="BN93" t="s">
        <v>207</v>
      </c>
      <c r="BO93" s="18" t="str">
        <f>IF(OR(BO$2=0, BO$2=""), "N/A", IF(ISNUMBER(SEARCH(UPPER(BO$2), UPPER(ProgramsTable[[#This Row],[Type of Service]]))), "Yes", "No"))</f>
        <v>N/A</v>
      </c>
      <c r="BP93" s="18" t="str">
        <f>IF(BP$2=0, "N/A", IF(ISNUMBER(SEARCH(TRIM(BP$2), ProgramsTable[[#This Row],[Geographic Coverage]])), "Yes", "No"))</f>
        <v>N/A</v>
      </c>
      <c r="BQ93" s="18" t="str">
        <f>IF(BQ$2=0, "N/A", IF(ISNUMBER(SEARCH(TRIM(BQ$2), ProgramsTable[[#This Row],[Geographic Coverage]])), "Yes", "No"))</f>
        <v>N/A</v>
      </c>
      <c r="BR93" s="18" t="str">
        <f>IF(AND(BP$2=0, BQ$2=0), "*Required - Please Make a Selection*", IF(OR(ISNUMBER(SEARCH(TRIM(BP$2), ProgramsTable[[#This Row],[Geographic Coverage]])), ISNUMBER(SEARCH(TRIM(BQ$2), ProgramsTable[[#This Row],[Geographic Coverage]]))), "Yes", "No"))</f>
        <v>*Required - Please Make a Selection*</v>
      </c>
      <c r="BS93" s="18" t="str">
        <f>IF(OR(BS$2="",BS$2=0), "N/A", IF(AND(ProgramsTable[[#This Row],[Age Min]]= "None", ProgramsTable[[#This Row],[Age Max]]= "None"), "Yes", IF(AND(BS$2&gt;=ProgramsTable[[#This Row],[Age Min]], BS$2&lt;=ProgramsTable[[#This Row],[Age Max]]), "Yes", "No")))</f>
        <v>N/A</v>
      </c>
      <c r="BT93" s="18" t="str" cm="1">
        <f t="array" ref="BT93">IF(COUNTIF(AM$2:BJ$2,"Yes")=0,"N/A",IF(SUMPRODUCT(--(AM$2:BJ$2="Yes"),--(ProgramsTable[[#This Row],[Developmental Disability]:[Caregivers, Family Members, Advocates, or Practitioners of an Individual with Disabilities or Medical Conditions]]="Yes"))&gt;0,"Yes","No"))</f>
        <v>N/A</v>
      </c>
      <c r="BU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3" s="18" t="str">
        <f>IF(BV$2=0, "N/A", IF(ISNUMBER(SEARCH(UPPER(BV$2), UPPER(ProgramsTable[[#This Row],[Type of Service]]))), "Yes", "No"))</f>
        <v>N/A</v>
      </c>
      <c r="BW93" s="18" t="str">
        <f>IF(BW$2=0, "N/A", IF(ISNUMBER(SEARCH(TRIM(BW$2), ProgramsTable[[#This Row],[Geographic Coverage]])), "Yes", "No"))</f>
        <v>N/A</v>
      </c>
      <c r="BX93" s="18" t="str">
        <f>IF(BX$2=0, "N/A", IF(ISNUMBER(SEARCH(TRIM(BX$2), ProgramsTable[[#This Row],[Geographic Coverage]])), "Yes", "No"))</f>
        <v>N/A</v>
      </c>
      <c r="BY93" s="18" t="str">
        <f>IF(AND(BW$2=0, BX$2=0), "*Required - Please Make a Selection*", IF(OR(ISNUMBER(SEARCH(TRIM(BW$2), ProgramsTable[[#This Row],[Geographic Coverage]])), ISNUMBER(SEARCH(TRIM(BX$2), ProgramsTable[[#This Row],[Geographic Coverage]]))), "Yes", "No"))</f>
        <v>*Required - Please Make a Selection*</v>
      </c>
      <c r="BZ93" s="18" t="str">
        <f>IF(I$2=0, "N/A", IF(I$2="Yes", IF(ProgramsTable[[#This Row],[Program Includes Services for Caregivers]]="Yes", IF(ProgramsTable[[#This Row],[Program May Require Caregiver to be Unpaid]]="No", "Yes", "No"), "No"), "N/A"))</f>
        <v>N/A</v>
      </c>
      <c r="CA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3" s="18" t="str">
        <f>IF(CB$2=0, "N/A", IF(ISNUMBER(SEARCH(TRIM(UPPER(CB$2)), TRIM(UPPER(ProgramsTable[[#This Row],[Type of Service]])))), "Yes", "No"))</f>
        <v>N/A</v>
      </c>
      <c r="CC93" s="18" t="str">
        <f>IF(CC$2=0, "N/A", IF(ISNUMBER(SEARCH(TRIM(CC$2), ProgramsTable[[#This Row],[Geographic Coverage]])), "Yes", "No"))</f>
        <v>No</v>
      </c>
      <c r="CD93" s="18" t="str">
        <f>IF(CD$2=0, "N/A", IF(ISNUMBER(SEARCH(TRIM(CD$2), ProgramsTable[[#This Row],[Geographic Coverage]])), "Yes", "No"))</f>
        <v>N/A</v>
      </c>
      <c r="CE93" s="18" t="str">
        <f>IF(AND(CC$2=0, CD$2=0), "*Required - Please Make a Selection*", IF(OR(ISNUMBER(SEARCH(TRIM(CC$2), ProgramsTable[[#This Row],[Geographic Coverage]])), ISNUMBER(SEARCH(TRIM(CD$2), ProgramsTable[[#This Row],[Geographic Coverage]]))), "Yes", "No"))</f>
        <v>No</v>
      </c>
      <c r="CF93" s="18" t="str" cm="1">
        <f t="array" ref="CF93">IF(COUNTIF(BK$2:BN$2, "Yes")=0, "N/A", IF(SUMPRODUCT((BK$2:BN$2="Yes")*(ProgramsTable[[#This Row],[Veteran?]:[Disabled Veteran?]]="Yes"))&gt;0, "Yes", "No"))</f>
        <v>No</v>
      </c>
      <c r="CG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3"/>
      <c r="CI93"/>
      <c r="CJ93"/>
      <c r="CK93"/>
      <c r="CL93"/>
      <c r="CM93"/>
      <c r="CN93"/>
      <c r="CO93"/>
      <c r="CP93"/>
      <c r="CQ93"/>
      <c r="CR93"/>
      <c r="CS93"/>
      <c r="CU93"/>
      <c r="CV93"/>
    </row>
    <row r="94" spans="1:100" hidden="1" x14ac:dyDescent="0.25">
      <c r="A94" s="10">
        <v>311</v>
      </c>
      <c r="B94" t="s">
        <v>527</v>
      </c>
      <c r="C94" t="s">
        <v>609</v>
      </c>
      <c r="D94" t="s">
        <v>592</v>
      </c>
      <c r="E94" t="s">
        <v>546</v>
      </c>
      <c r="F94" t="s">
        <v>593</v>
      </c>
      <c r="G94" t="s">
        <v>588</v>
      </c>
      <c r="H94" t="s">
        <v>215</v>
      </c>
      <c r="I94" t="s">
        <v>215</v>
      </c>
      <c r="J94" t="s">
        <v>208</v>
      </c>
      <c r="K94" t="s">
        <v>208</v>
      </c>
      <c r="L94" s="11" t="s">
        <v>594</v>
      </c>
      <c r="M94" t="s">
        <v>208</v>
      </c>
      <c r="N94" t="s">
        <v>208</v>
      </c>
      <c r="O94" t="s">
        <v>595</v>
      </c>
      <c r="P94" t="s">
        <v>596</v>
      </c>
      <c r="Q94" t="s">
        <v>597</v>
      </c>
      <c r="R94" t="s">
        <v>596</v>
      </c>
      <c r="S94" t="s">
        <v>208</v>
      </c>
      <c r="T94" t="s">
        <v>63</v>
      </c>
      <c r="U94" t="s">
        <v>207</v>
      </c>
      <c r="V94" t="s">
        <v>207</v>
      </c>
      <c r="W94" t="s">
        <v>207</v>
      </c>
      <c r="X94" t="s">
        <v>207</v>
      </c>
      <c r="Y94" t="s">
        <v>207</v>
      </c>
      <c r="Z94" t="s">
        <v>207</v>
      </c>
      <c r="AA94" t="s">
        <v>207</v>
      </c>
      <c r="AB94" t="s">
        <v>207</v>
      </c>
      <c r="AC94" t="s">
        <v>207</v>
      </c>
      <c r="AD94" t="s">
        <v>207</v>
      </c>
      <c r="AE94" t="s">
        <v>207</v>
      </c>
      <c r="AF94" t="s">
        <v>207</v>
      </c>
      <c r="AG94" t="s">
        <v>207</v>
      </c>
      <c r="AH94" t="s">
        <v>207</v>
      </c>
      <c r="AI94" t="s">
        <v>207</v>
      </c>
      <c r="AJ94" t="s">
        <v>207</v>
      </c>
      <c r="AK94" t="s">
        <v>207</v>
      </c>
      <c r="AL94" t="s">
        <v>207</v>
      </c>
      <c r="AM94" t="s">
        <v>207</v>
      </c>
      <c r="AN94" t="s">
        <v>207</v>
      </c>
      <c r="AO94" t="s">
        <v>207</v>
      </c>
      <c r="AP94" t="s">
        <v>207</v>
      </c>
      <c r="AQ94" t="s">
        <v>207</v>
      </c>
      <c r="AR94" t="s">
        <v>207</v>
      </c>
      <c r="AS94" t="s">
        <v>207</v>
      </c>
      <c r="AT94" t="s">
        <v>207</v>
      </c>
      <c r="AU94" t="s">
        <v>207</v>
      </c>
      <c r="AV94" t="s">
        <v>207</v>
      </c>
      <c r="AW94" t="s">
        <v>207</v>
      </c>
      <c r="AX94" t="s">
        <v>207</v>
      </c>
      <c r="AY94" t="s">
        <v>207</v>
      </c>
      <c r="AZ94" t="s">
        <v>207</v>
      </c>
      <c r="BA94" t="s">
        <v>207</v>
      </c>
      <c r="BB94" t="s">
        <v>207</v>
      </c>
      <c r="BC94" t="s">
        <v>207</v>
      </c>
      <c r="BD94" t="s">
        <v>207</v>
      </c>
      <c r="BE94" t="s">
        <v>207</v>
      </c>
      <c r="BF94" t="s">
        <v>207</v>
      </c>
      <c r="BG94" t="s">
        <v>207</v>
      </c>
      <c r="BH94" t="s">
        <v>207</v>
      </c>
      <c r="BI94" t="s">
        <v>207</v>
      </c>
      <c r="BJ94" t="s">
        <v>215</v>
      </c>
      <c r="BK94" t="s">
        <v>207</v>
      </c>
      <c r="BL94" t="s">
        <v>207</v>
      </c>
      <c r="BM94" t="s">
        <v>207</v>
      </c>
      <c r="BN94" t="s">
        <v>207</v>
      </c>
      <c r="BO94" s="18" t="str">
        <f>IF(OR(BO$2=0, BO$2=""), "N/A", IF(ISNUMBER(SEARCH(UPPER(BO$2), UPPER(ProgramsTable[[#This Row],[Type of Service]]))), "Yes", "No"))</f>
        <v>N/A</v>
      </c>
      <c r="BP94" s="18" t="str">
        <f>IF(BP$2=0, "N/A", IF(ISNUMBER(SEARCH(TRIM(BP$2), ProgramsTable[[#This Row],[Geographic Coverage]])), "Yes", "No"))</f>
        <v>N/A</v>
      </c>
      <c r="BQ94" s="18" t="str">
        <f>IF(BQ$2=0, "N/A", IF(ISNUMBER(SEARCH(TRIM(BQ$2), ProgramsTable[[#This Row],[Geographic Coverage]])), "Yes", "No"))</f>
        <v>N/A</v>
      </c>
      <c r="BR94" s="18" t="str">
        <f>IF(AND(BP$2=0, BQ$2=0), "*Required - Please Make a Selection*", IF(OR(ISNUMBER(SEARCH(TRIM(BP$2), ProgramsTable[[#This Row],[Geographic Coverage]])), ISNUMBER(SEARCH(TRIM(BQ$2), ProgramsTable[[#This Row],[Geographic Coverage]]))), "Yes", "No"))</f>
        <v>*Required - Please Make a Selection*</v>
      </c>
      <c r="BS94" s="18" t="str">
        <f>IF(OR(BS$2="",BS$2=0), "N/A", IF(AND(ProgramsTable[[#This Row],[Age Min]]= "None", ProgramsTable[[#This Row],[Age Max]]= "None"), "Yes", IF(AND(BS$2&gt;=ProgramsTable[[#This Row],[Age Min]], BS$2&lt;=ProgramsTable[[#This Row],[Age Max]]), "Yes", "No")))</f>
        <v>N/A</v>
      </c>
      <c r="BT94" s="18" t="str" cm="1">
        <f t="array" ref="BT94">IF(COUNTIF(AM$2:BJ$2,"Yes")=0,"N/A",IF(SUMPRODUCT(--(AM$2:BJ$2="Yes"),--(ProgramsTable[[#This Row],[Developmental Disability]:[Caregivers, Family Members, Advocates, or Practitioners of an Individual with Disabilities or Medical Conditions]]="Yes"))&gt;0,"Yes","No"))</f>
        <v>N/A</v>
      </c>
      <c r="BU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4" s="18" t="str">
        <f>IF(BV$2=0, "N/A", IF(ISNUMBER(SEARCH(UPPER(BV$2), UPPER(ProgramsTable[[#This Row],[Type of Service]]))), "Yes", "No"))</f>
        <v>N/A</v>
      </c>
      <c r="BW94" s="18" t="str">
        <f>IF(BW$2=0, "N/A", IF(ISNUMBER(SEARCH(TRIM(BW$2), ProgramsTable[[#This Row],[Geographic Coverage]])), "Yes", "No"))</f>
        <v>N/A</v>
      </c>
      <c r="BX94" s="18" t="str">
        <f>IF(BX$2=0, "N/A", IF(ISNUMBER(SEARCH(TRIM(BX$2), ProgramsTable[[#This Row],[Geographic Coverage]])), "Yes", "No"))</f>
        <v>N/A</v>
      </c>
      <c r="BY94" s="18" t="str">
        <f>IF(AND(BW$2=0, BX$2=0), "*Required - Please Make a Selection*", IF(OR(ISNUMBER(SEARCH(TRIM(BW$2), ProgramsTable[[#This Row],[Geographic Coverage]])), ISNUMBER(SEARCH(TRIM(BX$2), ProgramsTable[[#This Row],[Geographic Coverage]]))), "Yes", "No"))</f>
        <v>*Required - Please Make a Selection*</v>
      </c>
      <c r="BZ94" s="18" t="str">
        <f>IF(I$2=0, "N/A", IF(I$2="Yes", IF(ProgramsTable[[#This Row],[Program Includes Services for Caregivers]]="Yes", IF(ProgramsTable[[#This Row],[Program May Require Caregiver to be Unpaid]]="No", "Yes", "No"), "No"), "N/A"))</f>
        <v>N/A</v>
      </c>
      <c r="CA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4" s="18" t="str">
        <f>IF(CB$2=0, "N/A", IF(ISNUMBER(SEARCH(TRIM(UPPER(CB$2)), TRIM(UPPER(ProgramsTable[[#This Row],[Type of Service]])))), "Yes", "No"))</f>
        <v>N/A</v>
      </c>
      <c r="CC94" s="18" t="str">
        <f>IF(CC$2=0, "N/A", IF(ISNUMBER(SEARCH(TRIM(CC$2), ProgramsTable[[#This Row],[Geographic Coverage]])), "Yes", "No"))</f>
        <v>No</v>
      </c>
      <c r="CD94" s="18" t="str">
        <f>IF(CD$2=0, "N/A", IF(ISNUMBER(SEARCH(TRIM(CD$2), ProgramsTable[[#This Row],[Geographic Coverage]])), "Yes", "No"))</f>
        <v>N/A</v>
      </c>
      <c r="CE94" s="18" t="str">
        <f>IF(AND(CC$2=0, CD$2=0), "*Required - Please Make a Selection*", IF(OR(ISNUMBER(SEARCH(TRIM(CC$2), ProgramsTable[[#This Row],[Geographic Coverage]])), ISNUMBER(SEARCH(TRIM(CD$2), ProgramsTable[[#This Row],[Geographic Coverage]]))), "Yes", "No"))</f>
        <v>No</v>
      </c>
      <c r="CF94" s="18" t="str" cm="1">
        <f t="array" ref="CF94">IF(COUNTIF(BK$2:BN$2, "Yes")=0, "N/A", IF(SUMPRODUCT((BK$2:BN$2="Yes")*(ProgramsTable[[#This Row],[Veteran?]:[Disabled Veteran?]]="Yes"))&gt;0, "Yes", "No"))</f>
        <v>No</v>
      </c>
      <c r="CG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4"/>
      <c r="CI94"/>
      <c r="CJ94"/>
      <c r="CK94"/>
      <c r="CL94"/>
      <c r="CM94"/>
      <c r="CN94"/>
      <c r="CO94"/>
      <c r="CP94"/>
      <c r="CQ94"/>
      <c r="CR94"/>
      <c r="CS94"/>
      <c r="CU94"/>
      <c r="CV94"/>
    </row>
    <row r="95" spans="1:100" hidden="1" x14ac:dyDescent="0.25">
      <c r="A95" s="10">
        <v>312</v>
      </c>
      <c r="B95" t="s">
        <v>527</v>
      </c>
      <c r="C95" t="s">
        <v>609</v>
      </c>
      <c r="D95" t="s">
        <v>592</v>
      </c>
      <c r="E95" t="s">
        <v>546</v>
      </c>
      <c r="F95" t="s">
        <v>598</v>
      </c>
      <c r="G95" t="s">
        <v>588</v>
      </c>
      <c r="H95" t="s">
        <v>215</v>
      </c>
      <c r="I95" t="s">
        <v>215</v>
      </c>
      <c r="J95" t="s">
        <v>208</v>
      </c>
      <c r="K95" t="s">
        <v>208</v>
      </c>
      <c r="L95" s="11" t="s">
        <v>599</v>
      </c>
      <c r="M95">
        <v>55</v>
      </c>
      <c r="N95">
        <v>120</v>
      </c>
      <c r="O95" t="s">
        <v>599</v>
      </c>
      <c r="P95" t="s">
        <v>596</v>
      </c>
      <c r="Q95" t="s">
        <v>597</v>
      </c>
      <c r="R95" t="s">
        <v>596</v>
      </c>
      <c r="S95" t="s">
        <v>208</v>
      </c>
      <c r="T95" t="s">
        <v>63</v>
      </c>
      <c r="U95" t="s">
        <v>207</v>
      </c>
      <c r="V95" t="s">
        <v>207</v>
      </c>
      <c r="W95" t="s">
        <v>207</v>
      </c>
      <c r="X95" t="s">
        <v>207</v>
      </c>
      <c r="Y95" t="s">
        <v>207</v>
      </c>
      <c r="Z95" t="s">
        <v>207</v>
      </c>
      <c r="AA95" t="s">
        <v>207</v>
      </c>
      <c r="AB95" t="s">
        <v>207</v>
      </c>
      <c r="AC95" t="s">
        <v>207</v>
      </c>
      <c r="AD95" t="s">
        <v>207</v>
      </c>
      <c r="AE95" t="s">
        <v>207</v>
      </c>
      <c r="AF95" t="s">
        <v>207</v>
      </c>
      <c r="AG95" t="s">
        <v>207</v>
      </c>
      <c r="AH95" t="s">
        <v>207</v>
      </c>
      <c r="AI95" t="s">
        <v>207</v>
      </c>
      <c r="AJ95" t="s">
        <v>207</v>
      </c>
      <c r="AK95" t="s">
        <v>207</v>
      </c>
      <c r="AL95" t="s">
        <v>207</v>
      </c>
      <c r="AM95" t="s">
        <v>207</v>
      </c>
      <c r="AN95" t="s">
        <v>207</v>
      </c>
      <c r="AO95" t="s">
        <v>207</v>
      </c>
      <c r="AP95" t="s">
        <v>207</v>
      </c>
      <c r="AQ95" t="s">
        <v>207</v>
      </c>
      <c r="AR95" t="s">
        <v>207</v>
      </c>
      <c r="AS95" t="s">
        <v>207</v>
      </c>
      <c r="AT95" t="s">
        <v>207</v>
      </c>
      <c r="AU95" t="s">
        <v>207</v>
      </c>
      <c r="AV95" t="s">
        <v>207</v>
      </c>
      <c r="AW95" t="s">
        <v>207</v>
      </c>
      <c r="AX95" t="s">
        <v>207</v>
      </c>
      <c r="AY95" t="s">
        <v>207</v>
      </c>
      <c r="AZ95" t="s">
        <v>207</v>
      </c>
      <c r="BA95" t="s">
        <v>207</v>
      </c>
      <c r="BB95" t="s">
        <v>207</v>
      </c>
      <c r="BC95" t="s">
        <v>207</v>
      </c>
      <c r="BD95" t="s">
        <v>207</v>
      </c>
      <c r="BE95" t="s">
        <v>207</v>
      </c>
      <c r="BF95" t="s">
        <v>207</v>
      </c>
      <c r="BG95" t="s">
        <v>207</v>
      </c>
      <c r="BH95" t="s">
        <v>207</v>
      </c>
      <c r="BI95" t="s">
        <v>207</v>
      </c>
      <c r="BJ95" t="s">
        <v>215</v>
      </c>
      <c r="BK95" t="s">
        <v>207</v>
      </c>
      <c r="BL95" t="s">
        <v>207</v>
      </c>
      <c r="BM95" t="s">
        <v>207</v>
      </c>
      <c r="BN95" t="s">
        <v>207</v>
      </c>
      <c r="BO95" s="18" t="str">
        <f>IF(OR(BO$2=0, BO$2=""), "N/A", IF(ISNUMBER(SEARCH(UPPER(BO$2), UPPER(ProgramsTable[[#This Row],[Type of Service]]))), "Yes", "No"))</f>
        <v>N/A</v>
      </c>
      <c r="BP95" s="18" t="str">
        <f>IF(BP$2=0, "N/A", IF(ISNUMBER(SEARCH(TRIM(BP$2), ProgramsTable[[#This Row],[Geographic Coverage]])), "Yes", "No"))</f>
        <v>N/A</v>
      </c>
      <c r="BQ95" s="18" t="str">
        <f>IF(BQ$2=0, "N/A", IF(ISNUMBER(SEARCH(TRIM(BQ$2), ProgramsTable[[#This Row],[Geographic Coverage]])), "Yes", "No"))</f>
        <v>N/A</v>
      </c>
      <c r="BR95" s="18" t="str">
        <f>IF(AND(BP$2=0, BQ$2=0), "*Required - Please Make a Selection*", IF(OR(ISNUMBER(SEARCH(TRIM(BP$2), ProgramsTable[[#This Row],[Geographic Coverage]])), ISNUMBER(SEARCH(TRIM(BQ$2), ProgramsTable[[#This Row],[Geographic Coverage]]))), "Yes", "No"))</f>
        <v>*Required - Please Make a Selection*</v>
      </c>
      <c r="BS95" s="18" t="str">
        <f>IF(OR(BS$2="",BS$2=0), "N/A", IF(AND(ProgramsTable[[#This Row],[Age Min]]= "None", ProgramsTable[[#This Row],[Age Max]]= "None"), "Yes", IF(AND(BS$2&gt;=ProgramsTable[[#This Row],[Age Min]], BS$2&lt;=ProgramsTable[[#This Row],[Age Max]]), "Yes", "No")))</f>
        <v>N/A</v>
      </c>
      <c r="BT95" s="18" t="str" cm="1">
        <f t="array" ref="BT95">IF(COUNTIF(AM$2:BJ$2,"Yes")=0,"N/A",IF(SUMPRODUCT(--(AM$2:BJ$2="Yes"),--(ProgramsTable[[#This Row],[Developmental Disability]:[Caregivers, Family Members, Advocates, or Practitioners of an Individual with Disabilities or Medical Conditions]]="Yes"))&gt;0,"Yes","No"))</f>
        <v>N/A</v>
      </c>
      <c r="BU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5" s="18" t="str">
        <f>IF(BV$2=0, "N/A", IF(ISNUMBER(SEARCH(UPPER(BV$2), UPPER(ProgramsTable[[#This Row],[Type of Service]]))), "Yes", "No"))</f>
        <v>N/A</v>
      </c>
      <c r="BW95" s="18" t="str">
        <f>IF(BW$2=0, "N/A", IF(ISNUMBER(SEARCH(TRIM(BW$2), ProgramsTable[[#This Row],[Geographic Coverage]])), "Yes", "No"))</f>
        <v>N/A</v>
      </c>
      <c r="BX95" s="18" t="str">
        <f>IF(BX$2=0, "N/A", IF(ISNUMBER(SEARCH(TRIM(BX$2), ProgramsTable[[#This Row],[Geographic Coverage]])), "Yes", "No"))</f>
        <v>N/A</v>
      </c>
      <c r="BY95" s="18" t="str">
        <f>IF(AND(BW$2=0, BX$2=0), "*Required - Please Make a Selection*", IF(OR(ISNUMBER(SEARCH(TRIM(BW$2), ProgramsTable[[#This Row],[Geographic Coverage]])), ISNUMBER(SEARCH(TRIM(BX$2), ProgramsTable[[#This Row],[Geographic Coverage]]))), "Yes", "No"))</f>
        <v>*Required - Please Make a Selection*</v>
      </c>
      <c r="BZ95" s="18" t="str">
        <f>IF(I$2=0, "N/A", IF(I$2="Yes", IF(ProgramsTable[[#This Row],[Program Includes Services for Caregivers]]="Yes", IF(ProgramsTable[[#This Row],[Program May Require Caregiver to be Unpaid]]="No", "Yes", "No"), "No"), "N/A"))</f>
        <v>N/A</v>
      </c>
      <c r="CA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5" s="18" t="str">
        <f>IF(CB$2=0, "N/A", IF(ISNUMBER(SEARCH(TRIM(UPPER(CB$2)), TRIM(UPPER(ProgramsTable[[#This Row],[Type of Service]])))), "Yes", "No"))</f>
        <v>N/A</v>
      </c>
      <c r="CC95" s="18" t="str">
        <f>IF(CC$2=0, "N/A", IF(ISNUMBER(SEARCH(TRIM(CC$2), ProgramsTable[[#This Row],[Geographic Coverage]])), "Yes", "No"))</f>
        <v>No</v>
      </c>
      <c r="CD95" s="18" t="str">
        <f>IF(CD$2=0, "N/A", IF(ISNUMBER(SEARCH(TRIM(CD$2), ProgramsTable[[#This Row],[Geographic Coverage]])), "Yes", "No"))</f>
        <v>N/A</v>
      </c>
      <c r="CE95" s="18" t="str">
        <f>IF(AND(CC$2=0, CD$2=0), "*Required - Please Make a Selection*", IF(OR(ISNUMBER(SEARCH(TRIM(CC$2), ProgramsTable[[#This Row],[Geographic Coverage]])), ISNUMBER(SEARCH(TRIM(CD$2), ProgramsTable[[#This Row],[Geographic Coverage]]))), "Yes", "No"))</f>
        <v>No</v>
      </c>
      <c r="CF95" s="18" t="str" cm="1">
        <f t="array" ref="CF95">IF(COUNTIF(BK$2:BN$2, "Yes")=0, "N/A", IF(SUMPRODUCT((BK$2:BN$2="Yes")*(ProgramsTable[[#This Row],[Veteran?]:[Disabled Veteran?]]="Yes"))&gt;0, "Yes", "No"))</f>
        <v>No</v>
      </c>
      <c r="CG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5"/>
      <c r="CI95"/>
      <c r="CJ95"/>
      <c r="CK95"/>
      <c r="CL95"/>
      <c r="CM95"/>
      <c r="CN95"/>
      <c r="CO95"/>
      <c r="CP95"/>
      <c r="CQ95"/>
      <c r="CR95"/>
      <c r="CS95"/>
      <c r="CU95"/>
      <c r="CV95"/>
    </row>
    <row r="96" spans="1:100" hidden="1" x14ac:dyDescent="0.25">
      <c r="A96" s="10">
        <v>313</v>
      </c>
      <c r="B96" t="s">
        <v>527</v>
      </c>
      <c r="C96" t="s">
        <v>609</v>
      </c>
      <c r="D96" t="s">
        <v>592</v>
      </c>
      <c r="E96" t="s">
        <v>546</v>
      </c>
      <c r="F96" t="s">
        <v>600</v>
      </c>
      <c r="G96" t="s">
        <v>90</v>
      </c>
      <c r="H96" t="s">
        <v>215</v>
      </c>
      <c r="I96" t="s">
        <v>215</v>
      </c>
      <c r="J96" t="s">
        <v>208</v>
      </c>
      <c r="K96" t="s">
        <v>208</v>
      </c>
      <c r="L96" s="11" t="s">
        <v>599</v>
      </c>
      <c r="M96">
        <v>55</v>
      </c>
      <c r="N96">
        <v>120</v>
      </c>
      <c r="O96" t="s">
        <v>599</v>
      </c>
      <c r="P96" t="s">
        <v>601</v>
      </c>
      <c r="Q96" t="s">
        <v>597</v>
      </c>
      <c r="R96" t="s">
        <v>601</v>
      </c>
      <c r="S96" t="s">
        <v>208</v>
      </c>
      <c r="T96" t="s">
        <v>63</v>
      </c>
      <c r="U96" t="s">
        <v>207</v>
      </c>
      <c r="V96" t="s">
        <v>207</v>
      </c>
      <c r="W96" t="s">
        <v>207</v>
      </c>
      <c r="X96" t="s">
        <v>207</v>
      </c>
      <c r="Y96" t="s">
        <v>207</v>
      </c>
      <c r="Z96" t="s">
        <v>207</v>
      </c>
      <c r="AA96" t="s">
        <v>207</v>
      </c>
      <c r="AB96" t="s">
        <v>207</v>
      </c>
      <c r="AC96" t="s">
        <v>207</v>
      </c>
      <c r="AD96" t="s">
        <v>207</v>
      </c>
      <c r="AE96" t="s">
        <v>207</v>
      </c>
      <c r="AF96" t="s">
        <v>207</v>
      </c>
      <c r="AG96" t="s">
        <v>207</v>
      </c>
      <c r="AH96" t="s">
        <v>207</v>
      </c>
      <c r="AI96" t="s">
        <v>207</v>
      </c>
      <c r="AJ96" t="s">
        <v>207</v>
      </c>
      <c r="AK96" t="s">
        <v>207</v>
      </c>
      <c r="AL96" t="s">
        <v>207</v>
      </c>
      <c r="AM96" t="s">
        <v>207</v>
      </c>
      <c r="AN96" t="s">
        <v>207</v>
      </c>
      <c r="AO96" t="s">
        <v>207</v>
      </c>
      <c r="AP96" t="s">
        <v>207</v>
      </c>
      <c r="AQ96" t="s">
        <v>207</v>
      </c>
      <c r="AR96" t="s">
        <v>207</v>
      </c>
      <c r="AS96" t="s">
        <v>207</v>
      </c>
      <c r="AT96" t="s">
        <v>207</v>
      </c>
      <c r="AU96" t="s">
        <v>207</v>
      </c>
      <c r="AV96" t="s">
        <v>207</v>
      </c>
      <c r="AW96" t="s">
        <v>207</v>
      </c>
      <c r="AX96" t="s">
        <v>207</v>
      </c>
      <c r="AY96" t="s">
        <v>207</v>
      </c>
      <c r="AZ96" t="s">
        <v>207</v>
      </c>
      <c r="BA96" t="s">
        <v>207</v>
      </c>
      <c r="BB96" t="s">
        <v>207</v>
      </c>
      <c r="BC96" t="s">
        <v>207</v>
      </c>
      <c r="BD96" t="s">
        <v>207</v>
      </c>
      <c r="BE96" t="s">
        <v>207</v>
      </c>
      <c r="BF96" t="s">
        <v>207</v>
      </c>
      <c r="BG96" t="s">
        <v>207</v>
      </c>
      <c r="BH96" t="s">
        <v>207</v>
      </c>
      <c r="BI96" t="s">
        <v>207</v>
      </c>
      <c r="BJ96" t="s">
        <v>215</v>
      </c>
      <c r="BK96" t="s">
        <v>207</v>
      </c>
      <c r="BL96" t="s">
        <v>207</v>
      </c>
      <c r="BM96" t="s">
        <v>207</v>
      </c>
      <c r="BN96" t="s">
        <v>207</v>
      </c>
      <c r="BO96" s="18" t="str">
        <f>IF(OR(BO$2=0, BO$2=""), "N/A", IF(ISNUMBER(SEARCH(UPPER(BO$2), UPPER(ProgramsTable[[#This Row],[Type of Service]]))), "Yes", "No"))</f>
        <v>N/A</v>
      </c>
      <c r="BP96" s="18" t="str">
        <f>IF(BP$2=0, "N/A", IF(ISNUMBER(SEARCH(TRIM(BP$2), ProgramsTable[[#This Row],[Geographic Coverage]])), "Yes", "No"))</f>
        <v>N/A</v>
      </c>
      <c r="BQ96" s="18" t="str">
        <f>IF(BQ$2=0, "N/A", IF(ISNUMBER(SEARCH(TRIM(BQ$2), ProgramsTable[[#This Row],[Geographic Coverage]])), "Yes", "No"))</f>
        <v>N/A</v>
      </c>
      <c r="BR96" s="18" t="str">
        <f>IF(AND(BP$2=0, BQ$2=0), "*Required - Please Make a Selection*", IF(OR(ISNUMBER(SEARCH(TRIM(BP$2), ProgramsTable[[#This Row],[Geographic Coverage]])), ISNUMBER(SEARCH(TRIM(BQ$2), ProgramsTable[[#This Row],[Geographic Coverage]]))), "Yes", "No"))</f>
        <v>*Required - Please Make a Selection*</v>
      </c>
      <c r="BS96" s="18" t="str">
        <f>IF(OR(BS$2="",BS$2=0), "N/A", IF(AND(ProgramsTable[[#This Row],[Age Min]]= "None", ProgramsTable[[#This Row],[Age Max]]= "None"), "Yes", IF(AND(BS$2&gt;=ProgramsTable[[#This Row],[Age Min]], BS$2&lt;=ProgramsTable[[#This Row],[Age Max]]), "Yes", "No")))</f>
        <v>N/A</v>
      </c>
      <c r="BT96" s="18" t="str" cm="1">
        <f t="array" ref="BT96">IF(COUNTIF(AM$2:BJ$2,"Yes")=0,"N/A",IF(SUMPRODUCT(--(AM$2:BJ$2="Yes"),--(ProgramsTable[[#This Row],[Developmental Disability]:[Caregivers, Family Members, Advocates, or Practitioners of an Individual with Disabilities or Medical Conditions]]="Yes"))&gt;0,"Yes","No"))</f>
        <v>N/A</v>
      </c>
      <c r="BU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6" s="18" t="str">
        <f>IF(BV$2=0, "N/A", IF(ISNUMBER(SEARCH(UPPER(BV$2), UPPER(ProgramsTable[[#This Row],[Type of Service]]))), "Yes", "No"))</f>
        <v>N/A</v>
      </c>
      <c r="BW96" s="18" t="str">
        <f>IF(BW$2=0, "N/A", IF(ISNUMBER(SEARCH(TRIM(BW$2), ProgramsTable[[#This Row],[Geographic Coverage]])), "Yes", "No"))</f>
        <v>N/A</v>
      </c>
      <c r="BX96" s="18" t="str">
        <f>IF(BX$2=0, "N/A", IF(ISNUMBER(SEARCH(TRIM(BX$2), ProgramsTable[[#This Row],[Geographic Coverage]])), "Yes", "No"))</f>
        <v>N/A</v>
      </c>
      <c r="BY96" s="18" t="str">
        <f>IF(AND(BW$2=0, BX$2=0), "*Required - Please Make a Selection*", IF(OR(ISNUMBER(SEARCH(TRIM(BW$2), ProgramsTable[[#This Row],[Geographic Coverage]])), ISNUMBER(SEARCH(TRIM(BX$2), ProgramsTable[[#This Row],[Geographic Coverage]]))), "Yes", "No"))</f>
        <v>*Required - Please Make a Selection*</v>
      </c>
      <c r="BZ96" s="18" t="str">
        <f>IF(I$2=0, "N/A", IF(I$2="Yes", IF(ProgramsTable[[#This Row],[Program Includes Services for Caregivers]]="Yes", IF(ProgramsTable[[#This Row],[Program May Require Caregiver to be Unpaid]]="No", "Yes", "No"), "No"), "N/A"))</f>
        <v>N/A</v>
      </c>
      <c r="CA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6" s="18" t="str">
        <f>IF(CB$2=0, "N/A", IF(ISNUMBER(SEARCH(TRIM(UPPER(CB$2)), TRIM(UPPER(ProgramsTable[[#This Row],[Type of Service]])))), "Yes", "No"))</f>
        <v>N/A</v>
      </c>
      <c r="CC96" s="18" t="str">
        <f>IF(CC$2=0, "N/A", IF(ISNUMBER(SEARCH(TRIM(CC$2), ProgramsTable[[#This Row],[Geographic Coverage]])), "Yes", "No"))</f>
        <v>No</v>
      </c>
      <c r="CD96" s="18" t="str">
        <f>IF(CD$2=0, "N/A", IF(ISNUMBER(SEARCH(TRIM(CD$2), ProgramsTable[[#This Row],[Geographic Coverage]])), "Yes", "No"))</f>
        <v>N/A</v>
      </c>
      <c r="CE96" s="18" t="str">
        <f>IF(AND(CC$2=0, CD$2=0), "*Required - Please Make a Selection*", IF(OR(ISNUMBER(SEARCH(TRIM(CC$2), ProgramsTable[[#This Row],[Geographic Coverage]])), ISNUMBER(SEARCH(TRIM(CD$2), ProgramsTable[[#This Row],[Geographic Coverage]]))), "Yes", "No"))</f>
        <v>No</v>
      </c>
      <c r="CF96" s="18" t="str" cm="1">
        <f t="array" ref="CF96">IF(COUNTIF(BK$2:BN$2, "Yes")=0, "N/A", IF(SUMPRODUCT((BK$2:BN$2="Yes")*(ProgramsTable[[#This Row],[Veteran?]:[Disabled Veteran?]]="Yes"))&gt;0, "Yes", "No"))</f>
        <v>No</v>
      </c>
      <c r="CG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6"/>
      <c r="CI96"/>
      <c r="CJ96"/>
      <c r="CK96"/>
      <c r="CL96"/>
      <c r="CM96"/>
      <c r="CN96"/>
      <c r="CO96"/>
      <c r="CP96"/>
      <c r="CQ96"/>
      <c r="CR96"/>
      <c r="CS96"/>
      <c r="CU96"/>
      <c r="CV96"/>
    </row>
    <row r="97" spans="1:100" hidden="1" x14ac:dyDescent="0.25">
      <c r="A97" s="10">
        <v>314</v>
      </c>
      <c r="B97" t="s">
        <v>527</v>
      </c>
      <c r="C97" t="s">
        <v>610</v>
      </c>
      <c r="D97" t="s">
        <v>528</v>
      </c>
      <c r="E97" t="s">
        <v>529</v>
      </c>
      <c r="F97" t="s">
        <v>530</v>
      </c>
      <c r="G97" t="s">
        <v>112</v>
      </c>
      <c r="H97" t="s">
        <v>215</v>
      </c>
      <c r="I97" t="s">
        <v>215</v>
      </c>
      <c r="J97" t="s">
        <v>531</v>
      </c>
      <c r="K97" t="s">
        <v>532</v>
      </c>
      <c r="L97" t="s">
        <v>306</v>
      </c>
      <c r="M97">
        <v>18</v>
      </c>
      <c r="N97">
        <v>120</v>
      </c>
      <c r="P97" t="s">
        <v>533</v>
      </c>
      <c r="Q97" t="s">
        <v>208</v>
      </c>
      <c r="R97" t="s">
        <v>534</v>
      </c>
      <c r="S97" t="s">
        <v>533</v>
      </c>
      <c r="T97" t="s">
        <v>67</v>
      </c>
      <c r="U97" t="s">
        <v>215</v>
      </c>
      <c r="V97" t="s">
        <v>207</v>
      </c>
      <c r="W97" t="s">
        <v>207</v>
      </c>
      <c r="X97" t="s">
        <v>207</v>
      </c>
      <c r="Y97" t="s">
        <v>207</v>
      </c>
      <c r="Z97" t="s">
        <v>207</v>
      </c>
      <c r="AA97" t="s">
        <v>207</v>
      </c>
      <c r="AB97" t="s">
        <v>207</v>
      </c>
      <c r="AC97" t="s">
        <v>207</v>
      </c>
      <c r="AD97" t="s">
        <v>207</v>
      </c>
      <c r="AE97" t="s">
        <v>215</v>
      </c>
      <c r="AF97" t="s">
        <v>207</v>
      </c>
      <c r="AG97" t="s">
        <v>207</v>
      </c>
      <c r="AH97" t="s">
        <v>207</v>
      </c>
      <c r="AI97" t="s">
        <v>207</v>
      </c>
      <c r="AJ97" t="s">
        <v>207</v>
      </c>
      <c r="AK97" t="s">
        <v>207</v>
      </c>
      <c r="AL97" t="s">
        <v>207</v>
      </c>
      <c r="AM97" t="s">
        <v>207</v>
      </c>
      <c r="AN97" t="s">
        <v>207</v>
      </c>
      <c r="AO97" t="s">
        <v>207</v>
      </c>
      <c r="AP97" t="s">
        <v>207</v>
      </c>
      <c r="AQ97" t="s">
        <v>207</v>
      </c>
      <c r="AR97" t="s">
        <v>215</v>
      </c>
      <c r="AS97" t="s">
        <v>207</v>
      </c>
      <c r="AT97" t="s">
        <v>207</v>
      </c>
      <c r="AU97" t="s">
        <v>207</v>
      </c>
      <c r="AV97" t="s">
        <v>207</v>
      </c>
      <c r="AW97" t="s">
        <v>207</v>
      </c>
      <c r="AX97" t="s">
        <v>207</v>
      </c>
      <c r="AY97" t="s">
        <v>207</v>
      </c>
      <c r="AZ97" t="s">
        <v>207</v>
      </c>
      <c r="BA97" t="s">
        <v>207</v>
      </c>
      <c r="BB97" t="s">
        <v>207</v>
      </c>
      <c r="BC97" t="s">
        <v>207</v>
      </c>
      <c r="BD97" t="s">
        <v>207</v>
      </c>
      <c r="BE97" t="s">
        <v>207</v>
      </c>
      <c r="BF97" t="s">
        <v>207</v>
      </c>
      <c r="BG97" t="s">
        <v>207</v>
      </c>
      <c r="BH97" t="s">
        <v>207</v>
      </c>
      <c r="BI97" t="s">
        <v>207</v>
      </c>
      <c r="BJ97" t="s">
        <v>207</v>
      </c>
      <c r="BK97" t="s">
        <v>207</v>
      </c>
      <c r="BL97" t="s">
        <v>207</v>
      </c>
      <c r="BM97" t="s">
        <v>207</v>
      </c>
      <c r="BN97" t="s">
        <v>207</v>
      </c>
      <c r="BO97" s="18" t="str">
        <f>IF(OR(BO$2=0, BO$2=""), "N/A", IF(ISNUMBER(SEARCH(UPPER(BO$2), UPPER(ProgramsTable[[#This Row],[Type of Service]]))), "Yes", "No"))</f>
        <v>N/A</v>
      </c>
      <c r="BP97" s="18" t="str">
        <f>IF(BP$2=0, "N/A", IF(ISNUMBER(SEARCH(TRIM(BP$2), ProgramsTable[[#This Row],[Geographic Coverage]])), "Yes", "No"))</f>
        <v>N/A</v>
      </c>
      <c r="BQ97" s="18" t="str">
        <f>IF(BQ$2=0, "N/A", IF(ISNUMBER(SEARCH(TRIM(BQ$2), ProgramsTable[[#This Row],[Geographic Coverage]])), "Yes", "No"))</f>
        <v>N/A</v>
      </c>
      <c r="BR97" s="18" t="str">
        <f>IF(AND(BP$2=0, BQ$2=0), "*Required - Please Make a Selection*", IF(OR(ISNUMBER(SEARCH(TRIM(BP$2), ProgramsTable[[#This Row],[Geographic Coverage]])), ISNUMBER(SEARCH(TRIM(BQ$2), ProgramsTable[[#This Row],[Geographic Coverage]]))), "Yes", "No"))</f>
        <v>*Required - Please Make a Selection*</v>
      </c>
      <c r="BS97" s="18" t="str">
        <f>IF(OR(BS$2="",BS$2=0), "N/A", IF(AND(ProgramsTable[[#This Row],[Age Min]]= "None", ProgramsTable[[#This Row],[Age Max]]= "None"), "Yes", IF(AND(BS$2&gt;=ProgramsTable[[#This Row],[Age Min]], BS$2&lt;=ProgramsTable[[#This Row],[Age Max]]), "Yes", "No")))</f>
        <v>N/A</v>
      </c>
      <c r="BT97" s="18" t="str" cm="1">
        <f t="array" ref="BT97">IF(COUNTIF(AM$2:BJ$2,"Yes")=0,"N/A",IF(SUMPRODUCT(--(AM$2:BJ$2="Yes"),--(ProgramsTable[[#This Row],[Developmental Disability]:[Caregivers, Family Members, Advocates, or Practitioners of an Individual with Disabilities or Medical Conditions]]="Yes"))&gt;0,"Yes","No"))</f>
        <v>N/A</v>
      </c>
      <c r="BU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7" s="18" t="str">
        <f>IF(BV$2=0, "N/A", IF(ISNUMBER(SEARCH(UPPER(BV$2), UPPER(ProgramsTable[[#This Row],[Type of Service]]))), "Yes", "No"))</f>
        <v>N/A</v>
      </c>
      <c r="BW97" s="18" t="str">
        <f>IF(BW$2=0, "N/A", IF(ISNUMBER(SEARCH(TRIM(BW$2), ProgramsTable[[#This Row],[Geographic Coverage]])), "Yes", "No"))</f>
        <v>N/A</v>
      </c>
      <c r="BX97" s="18" t="str">
        <f>IF(BX$2=0, "N/A", IF(ISNUMBER(SEARCH(TRIM(BX$2), ProgramsTable[[#This Row],[Geographic Coverage]])), "Yes", "No"))</f>
        <v>N/A</v>
      </c>
      <c r="BY97" s="18" t="str">
        <f>IF(AND(BW$2=0, BX$2=0), "*Required - Please Make a Selection*", IF(OR(ISNUMBER(SEARCH(TRIM(BW$2), ProgramsTable[[#This Row],[Geographic Coverage]])), ISNUMBER(SEARCH(TRIM(BX$2), ProgramsTable[[#This Row],[Geographic Coverage]]))), "Yes", "No"))</f>
        <v>*Required - Please Make a Selection*</v>
      </c>
      <c r="BZ97" s="18" t="str">
        <f>IF(I$2=0, "N/A", IF(I$2="Yes", IF(ProgramsTable[[#This Row],[Program Includes Services for Caregivers]]="Yes", IF(ProgramsTable[[#This Row],[Program May Require Caregiver to be Unpaid]]="No", "Yes", "No"), "No"), "N/A"))</f>
        <v>N/A</v>
      </c>
      <c r="CA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7" s="18" t="str">
        <f>IF(CB$2=0, "N/A", IF(ISNUMBER(SEARCH(TRIM(UPPER(CB$2)), TRIM(UPPER(ProgramsTable[[#This Row],[Type of Service]])))), "Yes", "No"))</f>
        <v>N/A</v>
      </c>
      <c r="CC97" s="18" t="str">
        <f>IF(CC$2=0, "N/A", IF(ISNUMBER(SEARCH(TRIM(CC$2), ProgramsTable[[#This Row],[Geographic Coverage]])), "Yes", "No"))</f>
        <v>No</v>
      </c>
      <c r="CD97" s="18" t="str">
        <f>IF(CD$2=0, "N/A", IF(ISNUMBER(SEARCH(TRIM(CD$2), ProgramsTable[[#This Row],[Geographic Coverage]])), "Yes", "No"))</f>
        <v>N/A</v>
      </c>
      <c r="CE97" s="18" t="str">
        <f>IF(AND(CC$2=0, CD$2=0), "*Required - Please Make a Selection*", IF(OR(ISNUMBER(SEARCH(TRIM(CC$2), ProgramsTable[[#This Row],[Geographic Coverage]])), ISNUMBER(SEARCH(TRIM(CD$2), ProgramsTable[[#This Row],[Geographic Coverage]]))), "Yes", "No"))</f>
        <v>No</v>
      </c>
      <c r="CF97" s="18" t="str" cm="1">
        <f t="array" ref="CF97">IF(COUNTIF(BK$2:BN$2, "Yes")=0, "N/A", IF(SUMPRODUCT((BK$2:BN$2="Yes")*(ProgramsTable[[#This Row],[Veteran?]:[Disabled Veteran?]]="Yes"))&gt;0, "Yes", "No"))</f>
        <v>No</v>
      </c>
      <c r="CG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7"/>
      <c r="CI97"/>
      <c r="CJ97"/>
      <c r="CK97"/>
      <c r="CL97"/>
      <c r="CM97"/>
      <c r="CN97"/>
      <c r="CO97"/>
      <c r="CP97"/>
      <c r="CQ97"/>
      <c r="CR97"/>
      <c r="CS97"/>
      <c r="CU97"/>
      <c r="CV97"/>
    </row>
    <row r="98" spans="1:100" hidden="1" x14ac:dyDescent="0.25">
      <c r="A98" s="10">
        <v>315</v>
      </c>
      <c r="B98" t="s">
        <v>527</v>
      </c>
      <c r="C98" t="s">
        <v>610</v>
      </c>
      <c r="D98" t="s">
        <v>535</v>
      </c>
      <c r="E98" t="s">
        <v>529</v>
      </c>
      <c r="F98" t="s">
        <v>536</v>
      </c>
      <c r="G98" t="s">
        <v>112</v>
      </c>
      <c r="H98" t="s">
        <v>215</v>
      </c>
      <c r="I98" t="s">
        <v>215</v>
      </c>
      <c r="J98" t="s">
        <v>531</v>
      </c>
      <c r="K98" t="s">
        <v>532</v>
      </c>
      <c r="L98" t="s">
        <v>306</v>
      </c>
      <c r="M98">
        <v>18</v>
      </c>
      <c r="N98">
        <v>120</v>
      </c>
      <c r="P98" t="s">
        <v>533</v>
      </c>
      <c r="Q98" t="s">
        <v>208</v>
      </c>
      <c r="R98" t="s">
        <v>534</v>
      </c>
      <c r="S98" t="s">
        <v>533</v>
      </c>
      <c r="T98" t="s">
        <v>67</v>
      </c>
      <c r="U98" t="s">
        <v>215</v>
      </c>
      <c r="V98" t="s">
        <v>207</v>
      </c>
      <c r="W98" t="s">
        <v>207</v>
      </c>
      <c r="X98" t="s">
        <v>207</v>
      </c>
      <c r="Y98" t="s">
        <v>207</v>
      </c>
      <c r="Z98" t="s">
        <v>207</v>
      </c>
      <c r="AA98" t="s">
        <v>207</v>
      </c>
      <c r="AB98" t="s">
        <v>207</v>
      </c>
      <c r="AC98" t="s">
        <v>207</v>
      </c>
      <c r="AD98" t="s">
        <v>207</v>
      </c>
      <c r="AE98" t="s">
        <v>215</v>
      </c>
      <c r="AF98" t="s">
        <v>207</v>
      </c>
      <c r="AG98" t="s">
        <v>207</v>
      </c>
      <c r="AH98" t="s">
        <v>207</v>
      </c>
      <c r="AI98" t="s">
        <v>207</v>
      </c>
      <c r="AJ98" t="s">
        <v>207</v>
      </c>
      <c r="AK98" t="s">
        <v>207</v>
      </c>
      <c r="AL98" t="s">
        <v>207</v>
      </c>
      <c r="AM98" t="s">
        <v>207</v>
      </c>
      <c r="AN98" t="s">
        <v>207</v>
      </c>
      <c r="AO98" t="s">
        <v>207</v>
      </c>
      <c r="AP98" t="s">
        <v>207</v>
      </c>
      <c r="AQ98" t="s">
        <v>207</v>
      </c>
      <c r="AR98" t="s">
        <v>215</v>
      </c>
      <c r="AS98" t="s">
        <v>207</v>
      </c>
      <c r="AT98" t="s">
        <v>207</v>
      </c>
      <c r="AU98" t="s">
        <v>207</v>
      </c>
      <c r="AV98" t="s">
        <v>207</v>
      </c>
      <c r="AW98" t="s">
        <v>207</v>
      </c>
      <c r="AX98" t="s">
        <v>207</v>
      </c>
      <c r="AY98" t="s">
        <v>207</v>
      </c>
      <c r="AZ98" t="s">
        <v>207</v>
      </c>
      <c r="BA98" t="s">
        <v>207</v>
      </c>
      <c r="BB98" t="s">
        <v>207</v>
      </c>
      <c r="BC98" t="s">
        <v>207</v>
      </c>
      <c r="BD98" t="s">
        <v>207</v>
      </c>
      <c r="BE98" t="s">
        <v>207</v>
      </c>
      <c r="BF98" t="s">
        <v>207</v>
      </c>
      <c r="BG98" t="s">
        <v>207</v>
      </c>
      <c r="BH98" t="s">
        <v>207</v>
      </c>
      <c r="BI98" t="s">
        <v>207</v>
      </c>
      <c r="BJ98" t="s">
        <v>207</v>
      </c>
      <c r="BK98" t="s">
        <v>207</v>
      </c>
      <c r="BL98" t="s">
        <v>207</v>
      </c>
      <c r="BM98" t="s">
        <v>207</v>
      </c>
      <c r="BN98" t="s">
        <v>207</v>
      </c>
      <c r="BO98" s="18" t="str">
        <f>IF(OR(BO$2=0, BO$2=""), "N/A", IF(ISNUMBER(SEARCH(UPPER(BO$2), UPPER(ProgramsTable[[#This Row],[Type of Service]]))), "Yes", "No"))</f>
        <v>N/A</v>
      </c>
      <c r="BP98" s="18" t="str">
        <f>IF(BP$2=0, "N/A", IF(ISNUMBER(SEARCH(TRIM(BP$2), ProgramsTable[[#This Row],[Geographic Coverage]])), "Yes", "No"))</f>
        <v>N/A</v>
      </c>
      <c r="BQ98" s="18" t="str">
        <f>IF(BQ$2=0, "N/A", IF(ISNUMBER(SEARCH(TRIM(BQ$2), ProgramsTable[[#This Row],[Geographic Coverage]])), "Yes", "No"))</f>
        <v>N/A</v>
      </c>
      <c r="BR98" s="18" t="str">
        <f>IF(AND(BP$2=0, BQ$2=0), "*Required - Please Make a Selection*", IF(OR(ISNUMBER(SEARCH(TRIM(BP$2), ProgramsTable[[#This Row],[Geographic Coverage]])), ISNUMBER(SEARCH(TRIM(BQ$2), ProgramsTable[[#This Row],[Geographic Coverage]]))), "Yes", "No"))</f>
        <v>*Required - Please Make a Selection*</v>
      </c>
      <c r="BS98" s="18" t="str">
        <f>IF(OR(BS$2="",BS$2=0), "N/A", IF(AND(ProgramsTable[[#This Row],[Age Min]]= "None", ProgramsTable[[#This Row],[Age Max]]= "None"), "Yes", IF(AND(BS$2&gt;=ProgramsTable[[#This Row],[Age Min]], BS$2&lt;=ProgramsTable[[#This Row],[Age Max]]), "Yes", "No")))</f>
        <v>N/A</v>
      </c>
      <c r="BT98" s="18" t="str" cm="1">
        <f t="array" ref="BT98">IF(COUNTIF(AM$2:BJ$2,"Yes")=0,"N/A",IF(SUMPRODUCT(--(AM$2:BJ$2="Yes"),--(ProgramsTable[[#This Row],[Developmental Disability]:[Caregivers, Family Members, Advocates, or Practitioners of an Individual with Disabilities or Medical Conditions]]="Yes"))&gt;0,"Yes","No"))</f>
        <v>N/A</v>
      </c>
      <c r="BU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8" s="18" t="str">
        <f>IF(BV$2=0, "N/A", IF(ISNUMBER(SEARCH(UPPER(BV$2), UPPER(ProgramsTable[[#This Row],[Type of Service]]))), "Yes", "No"))</f>
        <v>N/A</v>
      </c>
      <c r="BW98" s="18" t="str">
        <f>IF(BW$2=0, "N/A", IF(ISNUMBER(SEARCH(TRIM(BW$2), ProgramsTable[[#This Row],[Geographic Coverage]])), "Yes", "No"))</f>
        <v>N/A</v>
      </c>
      <c r="BX98" s="18" t="str">
        <f>IF(BX$2=0, "N/A", IF(ISNUMBER(SEARCH(TRIM(BX$2), ProgramsTable[[#This Row],[Geographic Coverage]])), "Yes", "No"))</f>
        <v>N/A</v>
      </c>
      <c r="BY98" s="18" t="str">
        <f>IF(AND(BW$2=0, BX$2=0), "*Required - Please Make a Selection*", IF(OR(ISNUMBER(SEARCH(TRIM(BW$2), ProgramsTable[[#This Row],[Geographic Coverage]])), ISNUMBER(SEARCH(TRIM(BX$2), ProgramsTable[[#This Row],[Geographic Coverage]]))), "Yes", "No"))</f>
        <v>*Required - Please Make a Selection*</v>
      </c>
      <c r="BZ98" s="18" t="str">
        <f>IF(I$2=0, "N/A", IF(I$2="Yes", IF(ProgramsTable[[#This Row],[Program Includes Services for Caregivers]]="Yes", IF(ProgramsTable[[#This Row],[Program May Require Caregiver to be Unpaid]]="No", "Yes", "No"), "No"), "N/A"))</f>
        <v>N/A</v>
      </c>
      <c r="CA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8" s="18" t="str">
        <f>IF(CB$2=0, "N/A", IF(ISNUMBER(SEARCH(TRIM(UPPER(CB$2)), TRIM(UPPER(ProgramsTable[[#This Row],[Type of Service]])))), "Yes", "No"))</f>
        <v>N/A</v>
      </c>
      <c r="CC98" s="18" t="str">
        <f>IF(CC$2=0, "N/A", IF(ISNUMBER(SEARCH(TRIM(CC$2), ProgramsTable[[#This Row],[Geographic Coverage]])), "Yes", "No"))</f>
        <v>No</v>
      </c>
      <c r="CD98" s="18" t="str">
        <f>IF(CD$2=0, "N/A", IF(ISNUMBER(SEARCH(TRIM(CD$2), ProgramsTable[[#This Row],[Geographic Coverage]])), "Yes", "No"))</f>
        <v>N/A</v>
      </c>
      <c r="CE98" s="18" t="str">
        <f>IF(AND(CC$2=0, CD$2=0), "*Required - Please Make a Selection*", IF(OR(ISNUMBER(SEARCH(TRIM(CC$2), ProgramsTable[[#This Row],[Geographic Coverage]])), ISNUMBER(SEARCH(TRIM(CD$2), ProgramsTable[[#This Row],[Geographic Coverage]]))), "Yes", "No"))</f>
        <v>No</v>
      </c>
      <c r="CF98" s="18" t="str" cm="1">
        <f t="array" ref="CF98">IF(COUNTIF(BK$2:BN$2, "Yes")=0, "N/A", IF(SUMPRODUCT((BK$2:BN$2="Yes")*(ProgramsTable[[#This Row],[Veteran?]:[Disabled Veteran?]]="Yes"))&gt;0, "Yes", "No"))</f>
        <v>No</v>
      </c>
      <c r="CG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8"/>
      <c r="CI98"/>
      <c r="CJ98"/>
      <c r="CK98"/>
      <c r="CL98"/>
      <c r="CM98"/>
      <c r="CN98"/>
      <c r="CO98"/>
      <c r="CP98"/>
      <c r="CQ98"/>
      <c r="CR98"/>
      <c r="CS98"/>
      <c r="CU98"/>
      <c r="CV98"/>
    </row>
    <row r="99" spans="1:100" hidden="1" x14ac:dyDescent="0.25">
      <c r="A99" s="10">
        <v>332</v>
      </c>
      <c r="B99" t="s">
        <v>527</v>
      </c>
      <c r="C99" t="s">
        <v>610</v>
      </c>
      <c r="D99" t="s">
        <v>578</v>
      </c>
      <c r="E99" t="s">
        <v>546</v>
      </c>
      <c r="F99" t="s">
        <v>579</v>
      </c>
      <c r="G99" t="s">
        <v>112</v>
      </c>
      <c r="H99" t="s">
        <v>215</v>
      </c>
      <c r="I99" t="s">
        <v>215</v>
      </c>
      <c r="J99" t="s">
        <v>547</v>
      </c>
      <c r="K99" t="s">
        <v>580</v>
      </c>
      <c r="L99" t="s">
        <v>208</v>
      </c>
      <c r="M99" t="s">
        <v>208</v>
      </c>
      <c r="N99" t="s">
        <v>208</v>
      </c>
      <c r="P99" t="s">
        <v>581</v>
      </c>
      <c r="Q99" t="s">
        <v>208</v>
      </c>
      <c r="R99" t="s">
        <v>581</v>
      </c>
      <c r="S99" t="s">
        <v>208</v>
      </c>
      <c r="T99" t="s">
        <v>67</v>
      </c>
      <c r="U99" t="s">
        <v>215</v>
      </c>
      <c r="V99" t="s">
        <v>207</v>
      </c>
      <c r="W99" t="s">
        <v>207</v>
      </c>
      <c r="X99" t="s">
        <v>207</v>
      </c>
      <c r="Y99" t="s">
        <v>207</v>
      </c>
      <c r="Z99" t="s">
        <v>207</v>
      </c>
      <c r="AA99" t="s">
        <v>215</v>
      </c>
      <c r="AB99" t="s">
        <v>207</v>
      </c>
      <c r="AC99" t="s">
        <v>207</v>
      </c>
      <c r="AD99" t="s">
        <v>207</v>
      </c>
      <c r="AE99" t="s">
        <v>207</v>
      </c>
      <c r="AF99" t="s">
        <v>207</v>
      </c>
      <c r="AG99" t="s">
        <v>207</v>
      </c>
      <c r="AH99" t="s">
        <v>207</v>
      </c>
      <c r="AI99" t="s">
        <v>207</v>
      </c>
      <c r="AJ99" t="s">
        <v>207</v>
      </c>
      <c r="AK99" t="s">
        <v>207</v>
      </c>
      <c r="AL99" t="s">
        <v>207</v>
      </c>
      <c r="AM99" t="s">
        <v>207</v>
      </c>
      <c r="AN99" t="s">
        <v>207</v>
      </c>
      <c r="AO99" t="s">
        <v>207</v>
      </c>
      <c r="AP99" t="s">
        <v>207</v>
      </c>
      <c r="AQ99" t="s">
        <v>207</v>
      </c>
      <c r="AR99" t="s">
        <v>215</v>
      </c>
      <c r="AS99" t="s">
        <v>207</v>
      </c>
      <c r="AT99" t="s">
        <v>207</v>
      </c>
      <c r="AU99" t="s">
        <v>207</v>
      </c>
      <c r="AV99" t="s">
        <v>207</v>
      </c>
      <c r="AW99" t="s">
        <v>207</v>
      </c>
      <c r="AX99" t="s">
        <v>207</v>
      </c>
      <c r="AY99" t="s">
        <v>207</v>
      </c>
      <c r="AZ99" t="s">
        <v>207</v>
      </c>
      <c r="BA99" t="s">
        <v>207</v>
      </c>
      <c r="BB99" t="s">
        <v>207</v>
      </c>
      <c r="BC99" t="s">
        <v>207</v>
      </c>
      <c r="BD99" t="s">
        <v>207</v>
      </c>
      <c r="BE99" t="s">
        <v>207</v>
      </c>
      <c r="BF99" t="s">
        <v>207</v>
      </c>
      <c r="BG99" t="s">
        <v>207</v>
      </c>
      <c r="BH99" t="s">
        <v>207</v>
      </c>
      <c r="BI99" t="s">
        <v>207</v>
      </c>
      <c r="BJ99" t="s">
        <v>215</v>
      </c>
      <c r="BK99" t="s">
        <v>207</v>
      </c>
      <c r="BL99" t="s">
        <v>207</v>
      </c>
      <c r="BM99" t="s">
        <v>207</v>
      </c>
      <c r="BN99" t="s">
        <v>207</v>
      </c>
      <c r="BO99" s="18" t="str">
        <f>IF(OR(BO$2=0, BO$2=""), "N/A", IF(ISNUMBER(SEARCH(UPPER(BO$2), UPPER(ProgramsTable[[#This Row],[Type of Service]]))), "Yes", "No"))</f>
        <v>N/A</v>
      </c>
      <c r="BP99" s="18" t="str">
        <f>IF(BP$2=0, "N/A", IF(ISNUMBER(SEARCH(TRIM(BP$2), ProgramsTable[[#This Row],[Geographic Coverage]])), "Yes", "No"))</f>
        <v>N/A</v>
      </c>
      <c r="BQ99" s="18" t="str">
        <f>IF(BQ$2=0, "N/A", IF(ISNUMBER(SEARCH(TRIM(BQ$2), ProgramsTable[[#This Row],[Geographic Coverage]])), "Yes", "No"))</f>
        <v>N/A</v>
      </c>
      <c r="BR99" s="18" t="str">
        <f>IF(AND(BP$2=0, BQ$2=0), "*Required - Please Make a Selection*", IF(OR(ISNUMBER(SEARCH(TRIM(BP$2), ProgramsTable[[#This Row],[Geographic Coverage]])), ISNUMBER(SEARCH(TRIM(BQ$2), ProgramsTable[[#This Row],[Geographic Coverage]]))), "Yes", "No"))</f>
        <v>*Required - Please Make a Selection*</v>
      </c>
      <c r="BS99" s="18" t="str">
        <f>IF(OR(BS$2="",BS$2=0), "N/A", IF(AND(ProgramsTable[[#This Row],[Age Min]]= "None", ProgramsTable[[#This Row],[Age Max]]= "None"), "Yes", IF(AND(BS$2&gt;=ProgramsTable[[#This Row],[Age Min]], BS$2&lt;=ProgramsTable[[#This Row],[Age Max]]), "Yes", "No")))</f>
        <v>N/A</v>
      </c>
      <c r="BT99" s="18" t="str" cm="1">
        <f t="array" ref="BT99">IF(COUNTIF(AM$2:BJ$2,"Yes")=0,"N/A",IF(SUMPRODUCT(--(AM$2:BJ$2="Yes"),--(ProgramsTable[[#This Row],[Developmental Disability]:[Caregivers, Family Members, Advocates, or Practitioners of an Individual with Disabilities or Medical Conditions]]="Yes"))&gt;0,"Yes","No"))</f>
        <v>N/A</v>
      </c>
      <c r="BU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9" s="18" t="str">
        <f>IF(BV$2=0, "N/A", IF(ISNUMBER(SEARCH(UPPER(BV$2), UPPER(ProgramsTable[[#This Row],[Type of Service]]))), "Yes", "No"))</f>
        <v>N/A</v>
      </c>
      <c r="BW99" s="18" t="str">
        <f>IF(BW$2=0, "N/A", IF(ISNUMBER(SEARCH(TRIM(BW$2), ProgramsTable[[#This Row],[Geographic Coverage]])), "Yes", "No"))</f>
        <v>N/A</v>
      </c>
      <c r="BX99" s="18" t="str">
        <f>IF(BX$2=0, "N/A", IF(ISNUMBER(SEARCH(TRIM(BX$2), ProgramsTable[[#This Row],[Geographic Coverage]])), "Yes", "No"))</f>
        <v>N/A</v>
      </c>
      <c r="BY99" s="18" t="str">
        <f>IF(AND(BW$2=0, BX$2=0), "*Required - Please Make a Selection*", IF(OR(ISNUMBER(SEARCH(TRIM(BW$2), ProgramsTable[[#This Row],[Geographic Coverage]])), ISNUMBER(SEARCH(TRIM(BX$2), ProgramsTable[[#This Row],[Geographic Coverage]]))), "Yes", "No"))</f>
        <v>*Required - Please Make a Selection*</v>
      </c>
      <c r="BZ99" s="18" t="str">
        <f>IF(I$2=0, "N/A", IF(I$2="Yes", IF(ProgramsTable[[#This Row],[Program Includes Services for Caregivers]]="Yes", IF(ProgramsTable[[#This Row],[Program May Require Caregiver to be Unpaid]]="No", "Yes", "No"), "No"), "N/A"))</f>
        <v>N/A</v>
      </c>
      <c r="CA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9" s="18" t="str">
        <f>IF(CB$2=0, "N/A", IF(ISNUMBER(SEARCH(TRIM(UPPER(CB$2)), TRIM(UPPER(ProgramsTable[[#This Row],[Type of Service]])))), "Yes", "No"))</f>
        <v>N/A</v>
      </c>
      <c r="CC99" s="18" t="str">
        <f>IF(CC$2=0, "N/A", IF(ISNUMBER(SEARCH(TRIM(CC$2), ProgramsTable[[#This Row],[Geographic Coverage]])), "Yes", "No"))</f>
        <v>No</v>
      </c>
      <c r="CD99" s="18" t="str">
        <f>IF(CD$2=0, "N/A", IF(ISNUMBER(SEARCH(TRIM(CD$2), ProgramsTable[[#This Row],[Geographic Coverage]])), "Yes", "No"))</f>
        <v>N/A</v>
      </c>
      <c r="CE99" s="18" t="str">
        <f>IF(AND(CC$2=0, CD$2=0), "*Required - Please Make a Selection*", IF(OR(ISNUMBER(SEARCH(TRIM(CC$2), ProgramsTable[[#This Row],[Geographic Coverage]])), ISNUMBER(SEARCH(TRIM(CD$2), ProgramsTable[[#This Row],[Geographic Coverage]]))), "Yes", "No"))</f>
        <v>No</v>
      </c>
      <c r="CF99" s="18" t="str" cm="1">
        <f t="array" ref="CF99">IF(COUNTIF(BK$2:BN$2, "Yes")=0, "N/A", IF(SUMPRODUCT((BK$2:BN$2="Yes")*(ProgramsTable[[#This Row],[Veteran?]:[Disabled Veteran?]]="Yes"))&gt;0, "Yes", "No"))</f>
        <v>No</v>
      </c>
      <c r="CG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9"/>
      <c r="CI99"/>
      <c r="CJ99"/>
      <c r="CK99"/>
      <c r="CL99"/>
      <c r="CM99"/>
      <c r="CN99"/>
      <c r="CO99"/>
      <c r="CP99"/>
      <c r="CQ99"/>
      <c r="CR99"/>
      <c r="CS99"/>
      <c r="CU99"/>
      <c r="CV99"/>
    </row>
    <row r="100" spans="1:100" hidden="1" x14ac:dyDescent="0.25">
      <c r="A100" s="10">
        <v>333</v>
      </c>
      <c r="B100" t="s">
        <v>527</v>
      </c>
      <c r="C100" t="s">
        <v>610</v>
      </c>
      <c r="D100" t="s">
        <v>578</v>
      </c>
      <c r="E100" t="s">
        <v>546</v>
      </c>
      <c r="F100" t="s">
        <v>582</v>
      </c>
      <c r="G100" t="s">
        <v>112</v>
      </c>
      <c r="H100" t="s">
        <v>215</v>
      </c>
      <c r="I100" t="s">
        <v>215</v>
      </c>
      <c r="J100" t="s">
        <v>547</v>
      </c>
      <c r="K100" t="s">
        <v>583</v>
      </c>
      <c r="L100" t="s">
        <v>208</v>
      </c>
      <c r="M100" t="s">
        <v>208</v>
      </c>
      <c r="N100" t="s">
        <v>208</v>
      </c>
      <c r="P100" t="s">
        <v>581</v>
      </c>
      <c r="Q100" t="s">
        <v>208</v>
      </c>
      <c r="R100" t="s">
        <v>581</v>
      </c>
      <c r="S100" t="s">
        <v>208</v>
      </c>
      <c r="T100" t="s">
        <v>67</v>
      </c>
      <c r="U100" t="s">
        <v>215</v>
      </c>
      <c r="V100" t="s">
        <v>207</v>
      </c>
      <c r="W100" t="s">
        <v>207</v>
      </c>
      <c r="X100" t="s">
        <v>207</v>
      </c>
      <c r="Y100" t="s">
        <v>207</v>
      </c>
      <c r="Z100" t="s">
        <v>207</v>
      </c>
      <c r="AA100" t="s">
        <v>215</v>
      </c>
      <c r="AB100" t="s">
        <v>207</v>
      </c>
      <c r="AC100" t="s">
        <v>207</v>
      </c>
      <c r="AD100" t="s">
        <v>207</v>
      </c>
      <c r="AE100" t="s">
        <v>207</v>
      </c>
      <c r="AF100" t="s">
        <v>207</v>
      </c>
      <c r="AG100" t="s">
        <v>207</v>
      </c>
      <c r="AH100" t="s">
        <v>207</v>
      </c>
      <c r="AI100" t="s">
        <v>207</v>
      </c>
      <c r="AJ100" t="s">
        <v>207</v>
      </c>
      <c r="AK100" t="s">
        <v>207</v>
      </c>
      <c r="AL100" t="s">
        <v>207</v>
      </c>
      <c r="AM100" t="s">
        <v>207</v>
      </c>
      <c r="AN100" t="s">
        <v>207</v>
      </c>
      <c r="AO100" t="s">
        <v>207</v>
      </c>
      <c r="AP100" t="s">
        <v>207</v>
      </c>
      <c r="AQ100" t="s">
        <v>207</v>
      </c>
      <c r="AR100" t="s">
        <v>215</v>
      </c>
      <c r="AS100" t="s">
        <v>207</v>
      </c>
      <c r="AT100" t="s">
        <v>207</v>
      </c>
      <c r="AU100" t="s">
        <v>207</v>
      </c>
      <c r="AV100" t="s">
        <v>207</v>
      </c>
      <c r="AW100" t="s">
        <v>207</v>
      </c>
      <c r="AX100" t="s">
        <v>207</v>
      </c>
      <c r="AY100" t="s">
        <v>207</v>
      </c>
      <c r="AZ100" t="s">
        <v>207</v>
      </c>
      <c r="BA100" t="s">
        <v>207</v>
      </c>
      <c r="BB100" t="s">
        <v>207</v>
      </c>
      <c r="BC100" t="s">
        <v>207</v>
      </c>
      <c r="BD100" t="s">
        <v>207</v>
      </c>
      <c r="BE100" t="s">
        <v>207</v>
      </c>
      <c r="BF100" t="s">
        <v>207</v>
      </c>
      <c r="BG100" t="s">
        <v>207</v>
      </c>
      <c r="BH100" t="s">
        <v>207</v>
      </c>
      <c r="BI100" t="s">
        <v>207</v>
      </c>
      <c r="BJ100" t="s">
        <v>215</v>
      </c>
      <c r="BK100" t="s">
        <v>207</v>
      </c>
      <c r="BL100" t="s">
        <v>207</v>
      </c>
      <c r="BM100" t="s">
        <v>207</v>
      </c>
      <c r="BN100" t="s">
        <v>207</v>
      </c>
      <c r="BO100" s="18" t="str">
        <f>IF(OR(BO$2=0, BO$2=""), "N/A", IF(ISNUMBER(SEARCH(UPPER(BO$2), UPPER(ProgramsTable[[#This Row],[Type of Service]]))), "Yes", "No"))</f>
        <v>N/A</v>
      </c>
      <c r="BP100" s="18" t="str">
        <f>IF(BP$2=0, "N/A", IF(ISNUMBER(SEARCH(TRIM(BP$2), ProgramsTable[[#This Row],[Geographic Coverage]])), "Yes", "No"))</f>
        <v>N/A</v>
      </c>
      <c r="BQ100" s="18" t="str">
        <f>IF(BQ$2=0, "N/A", IF(ISNUMBER(SEARCH(TRIM(BQ$2), ProgramsTable[[#This Row],[Geographic Coverage]])), "Yes", "No"))</f>
        <v>N/A</v>
      </c>
      <c r="BR100" s="18" t="str">
        <f>IF(AND(BP$2=0, BQ$2=0), "*Required - Please Make a Selection*", IF(OR(ISNUMBER(SEARCH(TRIM(BP$2), ProgramsTable[[#This Row],[Geographic Coverage]])), ISNUMBER(SEARCH(TRIM(BQ$2), ProgramsTable[[#This Row],[Geographic Coverage]]))), "Yes", "No"))</f>
        <v>*Required - Please Make a Selection*</v>
      </c>
      <c r="BS100" s="18" t="str">
        <f>IF(OR(BS$2="",BS$2=0), "N/A", IF(AND(ProgramsTable[[#This Row],[Age Min]]= "None", ProgramsTable[[#This Row],[Age Max]]= "None"), "Yes", IF(AND(BS$2&gt;=ProgramsTable[[#This Row],[Age Min]], BS$2&lt;=ProgramsTable[[#This Row],[Age Max]]), "Yes", "No")))</f>
        <v>N/A</v>
      </c>
      <c r="BT100" s="18" t="str" cm="1">
        <f t="array" ref="BT100">IF(COUNTIF(AM$2:BJ$2,"Yes")=0,"N/A",IF(SUMPRODUCT(--(AM$2:BJ$2="Yes"),--(ProgramsTable[[#This Row],[Developmental Disability]:[Caregivers, Family Members, Advocates, or Practitioners of an Individual with Disabilities or Medical Conditions]]="Yes"))&gt;0,"Yes","No"))</f>
        <v>N/A</v>
      </c>
      <c r="BU1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0" s="18" t="str">
        <f>IF(BV$2=0, "N/A", IF(ISNUMBER(SEARCH(UPPER(BV$2), UPPER(ProgramsTable[[#This Row],[Type of Service]]))), "Yes", "No"))</f>
        <v>N/A</v>
      </c>
      <c r="BW100" s="18" t="str">
        <f>IF(BW$2=0, "N/A", IF(ISNUMBER(SEARCH(TRIM(BW$2), ProgramsTable[[#This Row],[Geographic Coverage]])), "Yes", "No"))</f>
        <v>N/A</v>
      </c>
      <c r="BX100" s="18" t="str">
        <f>IF(BX$2=0, "N/A", IF(ISNUMBER(SEARCH(TRIM(BX$2), ProgramsTable[[#This Row],[Geographic Coverage]])), "Yes", "No"))</f>
        <v>N/A</v>
      </c>
      <c r="BY100" s="18" t="str">
        <f>IF(AND(BW$2=0, BX$2=0), "*Required - Please Make a Selection*", IF(OR(ISNUMBER(SEARCH(TRIM(BW$2), ProgramsTable[[#This Row],[Geographic Coverage]])), ISNUMBER(SEARCH(TRIM(BX$2), ProgramsTable[[#This Row],[Geographic Coverage]]))), "Yes", "No"))</f>
        <v>*Required - Please Make a Selection*</v>
      </c>
      <c r="BZ100" s="18" t="str">
        <f>IF(I$2=0, "N/A", IF(I$2="Yes", IF(ProgramsTable[[#This Row],[Program Includes Services for Caregivers]]="Yes", IF(ProgramsTable[[#This Row],[Program May Require Caregiver to be Unpaid]]="No", "Yes", "No"), "No"), "N/A"))</f>
        <v>N/A</v>
      </c>
      <c r="CA1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0" s="18" t="str">
        <f>IF(CB$2=0, "N/A", IF(ISNUMBER(SEARCH(TRIM(UPPER(CB$2)), TRIM(UPPER(ProgramsTable[[#This Row],[Type of Service]])))), "Yes", "No"))</f>
        <v>N/A</v>
      </c>
      <c r="CC100" s="18" t="str">
        <f>IF(CC$2=0, "N/A", IF(ISNUMBER(SEARCH(TRIM(CC$2), ProgramsTable[[#This Row],[Geographic Coverage]])), "Yes", "No"))</f>
        <v>No</v>
      </c>
      <c r="CD100" s="18" t="str">
        <f>IF(CD$2=0, "N/A", IF(ISNUMBER(SEARCH(TRIM(CD$2), ProgramsTable[[#This Row],[Geographic Coverage]])), "Yes", "No"))</f>
        <v>N/A</v>
      </c>
      <c r="CE100" s="18" t="str">
        <f>IF(AND(CC$2=0, CD$2=0), "*Required - Please Make a Selection*", IF(OR(ISNUMBER(SEARCH(TRIM(CC$2), ProgramsTable[[#This Row],[Geographic Coverage]])), ISNUMBER(SEARCH(TRIM(CD$2), ProgramsTable[[#This Row],[Geographic Coverage]]))), "Yes", "No"))</f>
        <v>No</v>
      </c>
      <c r="CF100" s="18" t="str" cm="1">
        <f t="array" ref="CF100">IF(COUNTIF(BK$2:BN$2, "Yes")=0, "N/A", IF(SUMPRODUCT((BK$2:BN$2="Yes")*(ProgramsTable[[#This Row],[Veteran?]:[Disabled Veteran?]]="Yes"))&gt;0, "Yes", "No"))</f>
        <v>No</v>
      </c>
      <c r="CG1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0"/>
      <c r="CI100"/>
      <c r="CJ100"/>
      <c r="CK100"/>
      <c r="CL100"/>
      <c r="CM100"/>
      <c r="CN100"/>
      <c r="CO100"/>
      <c r="CP100"/>
      <c r="CQ100"/>
      <c r="CR100"/>
      <c r="CS100"/>
      <c r="CU100"/>
      <c r="CV100"/>
    </row>
    <row r="101" spans="1:100" hidden="1" x14ac:dyDescent="0.25">
      <c r="A101" s="10">
        <v>334</v>
      </c>
      <c r="B101" t="s">
        <v>527</v>
      </c>
      <c r="C101" t="s">
        <v>610</v>
      </c>
      <c r="D101" t="s">
        <v>578</v>
      </c>
      <c r="E101" t="s">
        <v>546</v>
      </c>
      <c r="F101" t="s">
        <v>584</v>
      </c>
      <c r="G101" t="s">
        <v>585</v>
      </c>
      <c r="H101" t="s">
        <v>215</v>
      </c>
      <c r="I101" t="s">
        <v>215</v>
      </c>
      <c r="J101" t="s">
        <v>208</v>
      </c>
      <c r="K101" t="s">
        <v>586</v>
      </c>
      <c r="L101" t="s">
        <v>208</v>
      </c>
      <c r="M101" t="s">
        <v>208</v>
      </c>
      <c r="N101" t="s">
        <v>208</v>
      </c>
      <c r="P101" t="s">
        <v>581</v>
      </c>
      <c r="Q101" t="s">
        <v>208</v>
      </c>
      <c r="R101" t="s">
        <v>581</v>
      </c>
      <c r="S101" t="s">
        <v>208</v>
      </c>
      <c r="T101" t="s">
        <v>67</v>
      </c>
      <c r="U101" t="s">
        <v>207</v>
      </c>
      <c r="V101" t="s">
        <v>207</v>
      </c>
      <c r="W101" t="s">
        <v>207</v>
      </c>
      <c r="X101" t="s">
        <v>207</v>
      </c>
      <c r="Y101" t="s">
        <v>207</v>
      </c>
      <c r="Z101" t="s">
        <v>207</v>
      </c>
      <c r="AA101" t="s">
        <v>207</v>
      </c>
      <c r="AB101" t="s">
        <v>207</v>
      </c>
      <c r="AC101" t="s">
        <v>207</v>
      </c>
      <c r="AD101" t="s">
        <v>207</v>
      </c>
      <c r="AE101" t="s">
        <v>207</v>
      </c>
      <c r="AF101" t="s">
        <v>207</v>
      </c>
      <c r="AG101" t="s">
        <v>207</v>
      </c>
      <c r="AH101" t="s">
        <v>207</v>
      </c>
      <c r="AI101" t="s">
        <v>207</v>
      </c>
      <c r="AJ101" t="s">
        <v>207</v>
      </c>
      <c r="AK101" t="s">
        <v>207</v>
      </c>
      <c r="AL101" t="s">
        <v>207</v>
      </c>
      <c r="AM101" t="s">
        <v>207</v>
      </c>
      <c r="AN101" t="s">
        <v>207</v>
      </c>
      <c r="AO101" t="s">
        <v>207</v>
      </c>
      <c r="AP101" t="s">
        <v>207</v>
      </c>
      <c r="AQ101" t="s">
        <v>207</v>
      </c>
      <c r="AR101" t="s">
        <v>215</v>
      </c>
      <c r="AS101" t="s">
        <v>207</v>
      </c>
      <c r="AT101" t="s">
        <v>207</v>
      </c>
      <c r="AU101" t="s">
        <v>207</v>
      </c>
      <c r="AV101" t="s">
        <v>207</v>
      </c>
      <c r="AW101" t="s">
        <v>207</v>
      </c>
      <c r="AX101" t="s">
        <v>207</v>
      </c>
      <c r="AY101" t="s">
        <v>207</v>
      </c>
      <c r="AZ101" t="s">
        <v>207</v>
      </c>
      <c r="BA101" t="s">
        <v>207</v>
      </c>
      <c r="BB101" t="s">
        <v>207</v>
      </c>
      <c r="BC101" t="s">
        <v>207</v>
      </c>
      <c r="BD101" t="s">
        <v>207</v>
      </c>
      <c r="BE101" t="s">
        <v>207</v>
      </c>
      <c r="BF101" t="s">
        <v>207</v>
      </c>
      <c r="BG101" t="s">
        <v>207</v>
      </c>
      <c r="BH101" t="s">
        <v>207</v>
      </c>
      <c r="BI101" t="s">
        <v>207</v>
      </c>
      <c r="BJ101" t="s">
        <v>215</v>
      </c>
      <c r="BK101" t="s">
        <v>207</v>
      </c>
      <c r="BL101" t="s">
        <v>207</v>
      </c>
      <c r="BM101" t="s">
        <v>207</v>
      </c>
      <c r="BN101" t="s">
        <v>207</v>
      </c>
      <c r="BO101" s="18" t="str">
        <f>IF(OR(BO$2=0, BO$2=""), "N/A", IF(ISNUMBER(SEARCH(UPPER(BO$2), UPPER(ProgramsTable[[#This Row],[Type of Service]]))), "Yes", "No"))</f>
        <v>N/A</v>
      </c>
      <c r="BP101" s="18" t="str">
        <f>IF(BP$2=0, "N/A", IF(ISNUMBER(SEARCH(TRIM(BP$2), ProgramsTable[[#This Row],[Geographic Coverage]])), "Yes", "No"))</f>
        <v>N/A</v>
      </c>
      <c r="BQ101" s="18" t="str">
        <f>IF(BQ$2=0, "N/A", IF(ISNUMBER(SEARCH(TRIM(BQ$2), ProgramsTable[[#This Row],[Geographic Coverage]])), "Yes", "No"))</f>
        <v>N/A</v>
      </c>
      <c r="BR101" s="18" t="str">
        <f>IF(AND(BP$2=0, BQ$2=0), "*Required - Please Make a Selection*", IF(OR(ISNUMBER(SEARCH(TRIM(BP$2), ProgramsTable[[#This Row],[Geographic Coverage]])), ISNUMBER(SEARCH(TRIM(BQ$2), ProgramsTable[[#This Row],[Geographic Coverage]]))), "Yes", "No"))</f>
        <v>*Required - Please Make a Selection*</v>
      </c>
      <c r="BS101" s="18" t="str">
        <f>IF(OR(BS$2="",BS$2=0), "N/A", IF(AND(ProgramsTable[[#This Row],[Age Min]]= "None", ProgramsTable[[#This Row],[Age Max]]= "None"), "Yes", IF(AND(BS$2&gt;=ProgramsTable[[#This Row],[Age Min]], BS$2&lt;=ProgramsTable[[#This Row],[Age Max]]), "Yes", "No")))</f>
        <v>N/A</v>
      </c>
      <c r="BT101" s="18" t="str" cm="1">
        <f t="array" ref="BT101">IF(COUNTIF(AM$2:BJ$2,"Yes")=0,"N/A",IF(SUMPRODUCT(--(AM$2:BJ$2="Yes"),--(ProgramsTable[[#This Row],[Developmental Disability]:[Caregivers, Family Members, Advocates, or Practitioners of an Individual with Disabilities or Medical Conditions]]="Yes"))&gt;0,"Yes","No"))</f>
        <v>N/A</v>
      </c>
      <c r="BU1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1" s="18" t="str">
        <f>IF(BV$2=0, "N/A", IF(ISNUMBER(SEARCH(UPPER(BV$2), UPPER(ProgramsTable[[#This Row],[Type of Service]]))), "Yes", "No"))</f>
        <v>N/A</v>
      </c>
      <c r="BW101" s="18" t="str">
        <f>IF(BW$2=0, "N/A", IF(ISNUMBER(SEARCH(TRIM(BW$2), ProgramsTable[[#This Row],[Geographic Coverage]])), "Yes", "No"))</f>
        <v>N/A</v>
      </c>
      <c r="BX101" s="18" t="str">
        <f>IF(BX$2=0, "N/A", IF(ISNUMBER(SEARCH(TRIM(BX$2), ProgramsTable[[#This Row],[Geographic Coverage]])), "Yes", "No"))</f>
        <v>N/A</v>
      </c>
      <c r="BY101" s="18" t="str">
        <f>IF(AND(BW$2=0, BX$2=0), "*Required - Please Make a Selection*", IF(OR(ISNUMBER(SEARCH(TRIM(BW$2), ProgramsTable[[#This Row],[Geographic Coverage]])), ISNUMBER(SEARCH(TRIM(BX$2), ProgramsTable[[#This Row],[Geographic Coverage]]))), "Yes", "No"))</f>
        <v>*Required - Please Make a Selection*</v>
      </c>
      <c r="BZ101" s="18" t="str">
        <f>IF(I$2=0, "N/A", IF(I$2="Yes", IF(ProgramsTable[[#This Row],[Program Includes Services for Caregivers]]="Yes", IF(ProgramsTable[[#This Row],[Program May Require Caregiver to be Unpaid]]="No", "Yes", "No"), "No"), "N/A"))</f>
        <v>N/A</v>
      </c>
      <c r="CA1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1" s="18" t="str">
        <f>IF(CB$2=0, "N/A", IF(ISNUMBER(SEARCH(TRIM(UPPER(CB$2)), TRIM(UPPER(ProgramsTable[[#This Row],[Type of Service]])))), "Yes", "No"))</f>
        <v>N/A</v>
      </c>
      <c r="CC101" s="18" t="str">
        <f>IF(CC$2=0, "N/A", IF(ISNUMBER(SEARCH(TRIM(CC$2), ProgramsTable[[#This Row],[Geographic Coverage]])), "Yes", "No"))</f>
        <v>No</v>
      </c>
      <c r="CD101" s="18" t="str">
        <f>IF(CD$2=0, "N/A", IF(ISNUMBER(SEARCH(TRIM(CD$2), ProgramsTable[[#This Row],[Geographic Coverage]])), "Yes", "No"))</f>
        <v>N/A</v>
      </c>
      <c r="CE101" s="18" t="str">
        <f>IF(AND(CC$2=0, CD$2=0), "*Required - Please Make a Selection*", IF(OR(ISNUMBER(SEARCH(TRIM(CC$2), ProgramsTable[[#This Row],[Geographic Coverage]])), ISNUMBER(SEARCH(TRIM(CD$2), ProgramsTable[[#This Row],[Geographic Coverage]]))), "Yes", "No"))</f>
        <v>No</v>
      </c>
      <c r="CF101" s="18" t="str" cm="1">
        <f t="array" ref="CF101">IF(COUNTIF(BK$2:BN$2, "Yes")=0, "N/A", IF(SUMPRODUCT((BK$2:BN$2="Yes")*(ProgramsTable[[#This Row],[Veteran?]:[Disabled Veteran?]]="Yes"))&gt;0, "Yes", "No"))</f>
        <v>No</v>
      </c>
      <c r="CG1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1"/>
      <c r="CI101"/>
      <c r="CJ101"/>
      <c r="CK101"/>
      <c r="CL101"/>
      <c r="CM101"/>
      <c r="CN101"/>
      <c r="CO101"/>
      <c r="CP101"/>
      <c r="CQ101"/>
      <c r="CR101"/>
      <c r="CS101"/>
      <c r="CU101"/>
      <c r="CV101"/>
    </row>
    <row r="102" spans="1:100" hidden="1" x14ac:dyDescent="0.25">
      <c r="A102" s="10">
        <v>335</v>
      </c>
      <c r="B102" t="s">
        <v>527</v>
      </c>
      <c r="C102" t="s">
        <v>610</v>
      </c>
      <c r="D102" t="s">
        <v>578</v>
      </c>
      <c r="E102" t="s">
        <v>546</v>
      </c>
      <c r="F102" t="s">
        <v>587</v>
      </c>
      <c r="G102" t="s">
        <v>588</v>
      </c>
      <c r="H102" t="s">
        <v>215</v>
      </c>
      <c r="I102" t="s">
        <v>207</v>
      </c>
      <c r="J102" t="s">
        <v>208</v>
      </c>
      <c r="K102" t="s">
        <v>208</v>
      </c>
      <c r="L102" s="11" t="s">
        <v>208</v>
      </c>
      <c r="M102" t="s">
        <v>208</v>
      </c>
      <c r="N102" t="s">
        <v>208</v>
      </c>
      <c r="P102" t="s">
        <v>208</v>
      </c>
      <c r="Q102" t="s">
        <v>208</v>
      </c>
      <c r="R102" t="s">
        <v>208</v>
      </c>
      <c r="S102" t="s">
        <v>208</v>
      </c>
      <c r="T102" t="s">
        <v>67</v>
      </c>
      <c r="U102" t="s">
        <v>207</v>
      </c>
      <c r="V102" t="s">
        <v>207</v>
      </c>
      <c r="W102" t="s">
        <v>207</v>
      </c>
      <c r="X102" t="s">
        <v>207</v>
      </c>
      <c r="Y102" t="s">
        <v>207</v>
      </c>
      <c r="Z102" t="s">
        <v>207</v>
      </c>
      <c r="AA102" t="s">
        <v>207</v>
      </c>
      <c r="AB102" t="s">
        <v>207</v>
      </c>
      <c r="AC102" t="s">
        <v>207</v>
      </c>
      <c r="AD102" t="s">
        <v>207</v>
      </c>
      <c r="AE102" t="s">
        <v>207</v>
      </c>
      <c r="AF102" t="s">
        <v>207</v>
      </c>
      <c r="AG102" t="s">
        <v>207</v>
      </c>
      <c r="AH102" t="s">
        <v>207</v>
      </c>
      <c r="AI102" t="s">
        <v>207</v>
      </c>
      <c r="AJ102" t="s">
        <v>207</v>
      </c>
      <c r="AK102" t="s">
        <v>207</v>
      </c>
      <c r="AL102" t="s">
        <v>207</v>
      </c>
      <c r="AM102" t="s">
        <v>207</v>
      </c>
      <c r="AN102" t="s">
        <v>207</v>
      </c>
      <c r="AO102" t="s">
        <v>207</v>
      </c>
      <c r="AP102" t="s">
        <v>207</v>
      </c>
      <c r="AQ102" t="s">
        <v>207</v>
      </c>
      <c r="AR102" t="s">
        <v>207</v>
      </c>
      <c r="AS102" t="s">
        <v>207</v>
      </c>
      <c r="AT102" t="s">
        <v>207</v>
      </c>
      <c r="AU102" t="s">
        <v>207</v>
      </c>
      <c r="AV102" t="s">
        <v>207</v>
      </c>
      <c r="AW102" t="s">
        <v>207</v>
      </c>
      <c r="AX102" t="s">
        <v>207</v>
      </c>
      <c r="AY102" t="s">
        <v>207</v>
      </c>
      <c r="AZ102" t="s">
        <v>207</v>
      </c>
      <c r="BA102" t="s">
        <v>207</v>
      </c>
      <c r="BB102" t="s">
        <v>207</v>
      </c>
      <c r="BC102" t="s">
        <v>207</v>
      </c>
      <c r="BD102" t="s">
        <v>207</v>
      </c>
      <c r="BE102" t="s">
        <v>207</v>
      </c>
      <c r="BF102" t="s">
        <v>207</v>
      </c>
      <c r="BG102" t="s">
        <v>207</v>
      </c>
      <c r="BH102" t="s">
        <v>207</v>
      </c>
      <c r="BI102" t="s">
        <v>207</v>
      </c>
      <c r="BJ102" t="s">
        <v>207</v>
      </c>
      <c r="BK102" t="s">
        <v>207</v>
      </c>
      <c r="BL102" t="s">
        <v>207</v>
      </c>
      <c r="BM102" t="s">
        <v>207</v>
      </c>
      <c r="BN102" t="s">
        <v>207</v>
      </c>
      <c r="BO102" s="18" t="str">
        <f>IF(OR(BO$2=0, BO$2=""), "N/A", IF(ISNUMBER(SEARCH(UPPER(BO$2), UPPER(ProgramsTable[[#This Row],[Type of Service]]))), "Yes", "No"))</f>
        <v>N/A</v>
      </c>
      <c r="BP102" s="18" t="str">
        <f>IF(BP$2=0, "N/A", IF(ISNUMBER(SEARCH(TRIM(BP$2), ProgramsTable[[#This Row],[Geographic Coverage]])), "Yes", "No"))</f>
        <v>N/A</v>
      </c>
      <c r="BQ102" s="18" t="str">
        <f>IF(BQ$2=0, "N/A", IF(ISNUMBER(SEARCH(TRIM(BQ$2), ProgramsTable[[#This Row],[Geographic Coverage]])), "Yes", "No"))</f>
        <v>N/A</v>
      </c>
      <c r="BR102" s="18" t="str">
        <f>IF(AND(BP$2=0, BQ$2=0), "*Required - Please Make a Selection*", IF(OR(ISNUMBER(SEARCH(TRIM(BP$2), ProgramsTable[[#This Row],[Geographic Coverage]])), ISNUMBER(SEARCH(TRIM(BQ$2), ProgramsTable[[#This Row],[Geographic Coverage]]))), "Yes", "No"))</f>
        <v>*Required - Please Make a Selection*</v>
      </c>
      <c r="BS102" s="18" t="str">
        <f>IF(OR(BS$2="",BS$2=0), "N/A", IF(AND(ProgramsTable[[#This Row],[Age Min]]= "None", ProgramsTable[[#This Row],[Age Max]]= "None"), "Yes", IF(AND(BS$2&gt;=ProgramsTable[[#This Row],[Age Min]], BS$2&lt;=ProgramsTable[[#This Row],[Age Max]]), "Yes", "No")))</f>
        <v>N/A</v>
      </c>
      <c r="BT102" s="18" t="str" cm="1">
        <f t="array" ref="BT102">IF(COUNTIF(AM$2:BJ$2,"Yes")=0,"N/A",IF(SUMPRODUCT(--(AM$2:BJ$2="Yes"),--(ProgramsTable[[#This Row],[Developmental Disability]:[Caregivers, Family Members, Advocates, or Practitioners of an Individual with Disabilities or Medical Conditions]]="Yes"))&gt;0,"Yes","No"))</f>
        <v>N/A</v>
      </c>
      <c r="BU1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2" s="18" t="str">
        <f>IF(BV$2=0, "N/A", IF(ISNUMBER(SEARCH(UPPER(BV$2), UPPER(ProgramsTable[[#This Row],[Type of Service]]))), "Yes", "No"))</f>
        <v>N/A</v>
      </c>
      <c r="BW102" s="18" t="str">
        <f>IF(BW$2=0, "N/A", IF(ISNUMBER(SEARCH(TRIM(BW$2), ProgramsTable[[#This Row],[Geographic Coverage]])), "Yes", "No"))</f>
        <v>N/A</v>
      </c>
      <c r="BX102" s="18" t="str">
        <f>IF(BX$2=0, "N/A", IF(ISNUMBER(SEARCH(TRIM(BX$2), ProgramsTable[[#This Row],[Geographic Coverage]])), "Yes", "No"))</f>
        <v>N/A</v>
      </c>
      <c r="BY102" s="18" t="str">
        <f>IF(AND(BW$2=0, BX$2=0), "*Required - Please Make a Selection*", IF(OR(ISNUMBER(SEARCH(TRIM(BW$2), ProgramsTable[[#This Row],[Geographic Coverage]])), ISNUMBER(SEARCH(TRIM(BX$2), ProgramsTable[[#This Row],[Geographic Coverage]]))), "Yes", "No"))</f>
        <v>*Required - Please Make a Selection*</v>
      </c>
      <c r="BZ102" s="18" t="str">
        <f>IF(I$2=0, "N/A", IF(I$2="Yes", IF(ProgramsTable[[#This Row],[Program Includes Services for Caregivers]]="Yes", IF(ProgramsTable[[#This Row],[Program May Require Caregiver to be Unpaid]]="No", "Yes", "No"), "No"), "N/A"))</f>
        <v>N/A</v>
      </c>
      <c r="CA1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2" s="18" t="str">
        <f>IF(CB$2=0, "N/A", IF(ISNUMBER(SEARCH(TRIM(UPPER(CB$2)), TRIM(UPPER(ProgramsTable[[#This Row],[Type of Service]])))), "Yes", "No"))</f>
        <v>N/A</v>
      </c>
      <c r="CC102" s="18" t="str">
        <f>IF(CC$2=0, "N/A", IF(ISNUMBER(SEARCH(TRIM(CC$2), ProgramsTable[[#This Row],[Geographic Coverage]])), "Yes", "No"))</f>
        <v>No</v>
      </c>
      <c r="CD102" s="18" t="str">
        <f>IF(CD$2=0, "N/A", IF(ISNUMBER(SEARCH(TRIM(CD$2), ProgramsTable[[#This Row],[Geographic Coverage]])), "Yes", "No"))</f>
        <v>N/A</v>
      </c>
      <c r="CE102" s="18" t="str">
        <f>IF(AND(CC$2=0, CD$2=0), "*Required - Please Make a Selection*", IF(OR(ISNUMBER(SEARCH(TRIM(CC$2), ProgramsTable[[#This Row],[Geographic Coverage]])), ISNUMBER(SEARCH(TRIM(CD$2), ProgramsTable[[#This Row],[Geographic Coverage]]))), "Yes", "No"))</f>
        <v>No</v>
      </c>
      <c r="CF102" s="18" t="str" cm="1">
        <f t="array" ref="CF102">IF(COUNTIF(BK$2:BN$2, "Yes")=0, "N/A", IF(SUMPRODUCT((BK$2:BN$2="Yes")*(ProgramsTable[[#This Row],[Veteran?]:[Disabled Veteran?]]="Yes"))&gt;0, "Yes", "No"))</f>
        <v>No</v>
      </c>
      <c r="CG1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2"/>
      <c r="CI102"/>
      <c r="CJ102"/>
      <c r="CK102"/>
      <c r="CL102"/>
      <c r="CM102"/>
      <c r="CN102"/>
      <c r="CO102"/>
      <c r="CP102"/>
      <c r="CQ102"/>
      <c r="CR102"/>
      <c r="CS102"/>
      <c r="CU102"/>
      <c r="CV102"/>
    </row>
    <row r="103" spans="1:100" hidden="1" x14ac:dyDescent="0.25">
      <c r="A103" s="10">
        <v>336</v>
      </c>
      <c r="B103" t="s">
        <v>527</v>
      </c>
      <c r="C103" t="s">
        <v>610</v>
      </c>
      <c r="D103" t="s">
        <v>578</v>
      </c>
      <c r="E103" t="s">
        <v>546</v>
      </c>
      <c r="F103" t="s">
        <v>589</v>
      </c>
      <c r="G103" t="s">
        <v>588</v>
      </c>
      <c r="H103" t="s">
        <v>215</v>
      </c>
      <c r="I103" t="s">
        <v>207</v>
      </c>
      <c r="J103" t="s">
        <v>208</v>
      </c>
      <c r="K103" t="s">
        <v>208</v>
      </c>
      <c r="L103" s="11" t="s">
        <v>208</v>
      </c>
      <c r="M103" t="s">
        <v>208</v>
      </c>
      <c r="N103" t="s">
        <v>208</v>
      </c>
      <c r="P103" t="s">
        <v>208</v>
      </c>
      <c r="Q103" t="s">
        <v>208</v>
      </c>
      <c r="R103" t="s">
        <v>208</v>
      </c>
      <c r="S103" t="s">
        <v>208</v>
      </c>
      <c r="T103" t="s">
        <v>67</v>
      </c>
      <c r="U103" t="s">
        <v>207</v>
      </c>
      <c r="V103" t="s">
        <v>207</v>
      </c>
      <c r="W103" t="s">
        <v>207</v>
      </c>
      <c r="X103" t="s">
        <v>207</v>
      </c>
      <c r="Y103" t="s">
        <v>207</v>
      </c>
      <c r="Z103" t="s">
        <v>207</v>
      </c>
      <c r="AA103" t="s">
        <v>207</v>
      </c>
      <c r="AB103" t="s">
        <v>207</v>
      </c>
      <c r="AC103" t="s">
        <v>207</v>
      </c>
      <c r="AD103" t="s">
        <v>207</v>
      </c>
      <c r="AE103" t="s">
        <v>207</v>
      </c>
      <c r="AF103" t="s">
        <v>207</v>
      </c>
      <c r="AG103" t="s">
        <v>207</v>
      </c>
      <c r="AH103" t="s">
        <v>207</v>
      </c>
      <c r="AI103" t="s">
        <v>207</v>
      </c>
      <c r="AJ103" t="s">
        <v>207</v>
      </c>
      <c r="AK103" t="s">
        <v>207</v>
      </c>
      <c r="AL103" t="s">
        <v>207</v>
      </c>
      <c r="AM103" t="s">
        <v>207</v>
      </c>
      <c r="AN103" t="s">
        <v>207</v>
      </c>
      <c r="AO103" t="s">
        <v>207</v>
      </c>
      <c r="AP103" t="s">
        <v>207</v>
      </c>
      <c r="AQ103" t="s">
        <v>207</v>
      </c>
      <c r="AR103" t="s">
        <v>207</v>
      </c>
      <c r="AS103" t="s">
        <v>207</v>
      </c>
      <c r="AT103" t="s">
        <v>207</v>
      </c>
      <c r="AU103" t="s">
        <v>207</v>
      </c>
      <c r="AV103" t="s">
        <v>207</v>
      </c>
      <c r="AW103" t="s">
        <v>207</v>
      </c>
      <c r="AX103" t="s">
        <v>207</v>
      </c>
      <c r="AY103" t="s">
        <v>207</v>
      </c>
      <c r="AZ103" t="s">
        <v>207</v>
      </c>
      <c r="BA103" t="s">
        <v>207</v>
      </c>
      <c r="BB103" t="s">
        <v>207</v>
      </c>
      <c r="BC103" t="s">
        <v>207</v>
      </c>
      <c r="BD103" t="s">
        <v>207</v>
      </c>
      <c r="BE103" t="s">
        <v>207</v>
      </c>
      <c r="BF103" t="s">
        <v>207</v>
      </c>
      <c r="BG103" t="s">
        <v>207</v>
      </c>
      <c r="BH103" t="s">
        <v>207</v>
      </c>
      <c r="BI103" t="s">
        <v>207</v>
      </c>
      <c r="BJ103" t="s">
        <v>207</v>
      </c>
      <c r="BK103" t="s">
        <v>207</v>
      </c>
      <c r="BL103" t="s">
        <v>207</v>
      </c>
      <c r="BM103" t="s">
        <v>207</v>
      </c>
      <c r="BN103" t="s">
        <v>207</v>
      </c>
      <c r="BO103" s="18" t="str">
        <f>IF(OR(BO$2=0, BO$2=""), "N/A", IF(ISNUMBER(SEARCH(UPPER(BO$2), UPPER(ProgramsTable[[#This Row],[Type of Service]]))), "Yes", "No"))</f>
        <v>N/A</v>
      </c>
      <c r="BP103" s="18" t="str">
        <f>IF(BP$2=0, "N/A", IF(ISNUMBER(SEARCH(TRIM(BP$2), ProgramsTable[[#This Row],[Geographic Coverage]])), "Yes", "No"))</f>
        <v>N/A</v>
      </c>
      <c r="BQ103" s="18" t="str">
        <f>IF(BQ$2=0, "N/A", IF(ISNUMBER(SEARCH(TRIM(BQ$2), ProgramsTable[[#This Row],[Geographic Coverage]])), "Yes", "No"))</f>
        <v>N/A</v>
      </c>
      <c r="BR103" s="18" t="str">
        <f>IF(AND(BP$2=0, BQ$2=0), "*Required - Please Make a Selection*", IF(OR(ISNUMBER(SEARCH(TRIM(BP$2), ProgramsTable[[#This Row],[Geographic Coverage]])), ISNUMBER(SEARCH(TRIM(BQ$2), ProgramsTable[[#This Row],[Geographic Coverage]]))), "Yes", "No"))</f>
        <v>*Required - Please Make a Selection*</v>
      </c>
      <c r="BS103" s="18" t="str">
        <f>IF(OR(BS$2="",BS$2=0), "N/A", IF(AND(ProgramsTable[[#This Row],[Age Min]]= "None", ProgramsTable[[#This Row],[Age Max]]= "None"), "Yes", IF(AND(BS$2&gt;=ProgramsTable[[#This Row],[Age Min]], BS$2&lt;=ProgramsTable[[#This Row],[Age Max]]), "Yes", "No")))</f>
        <v>N/A</v>
      </c>
      <c r="BT103" s="18" t="str" cm="1">
        <f t="array" ref="BT103">IF(COUNTIF(AM$2:BJ$2,"Yes")=0,"N/A",IF(SUMPRODUCT(--(AM$2:BJ$2="Yes"),--(ProgramsTable[[#This Row],[Developmental Disability]:[Caregivers, Family Members, Advocates, or Practitioners of an Individual with Disabilities or Medical Conditions]]="Yes"))&gt;0,"Yes","No"))</f>
        <v>N/A</v>
      </c>
      <c r="BU1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3" s="18" t="str">
        <f>IF(BV$2=0, "N/A", IF(ISNUMBER(SEARCH(UPPER(BV$2), UPPER(ProgramsTable[[#This Row],[Type of Service]]))), "Yes", "No"))</f>
        <v>N/A</v>
      </c>
      <c r="BW103" s="18" t="str">
        <f>IF(BW$2=0, "N/A", IF(ISNUMBER(SEARCH(TRIM(BW$2), ProgramsTable[[#This Row],[Geographic Coverage]])), "Yes", "No"))</f>
        <v>N/A</v>
      </c>
      <c r="BX103" s="18" t="str">
        <f>IF(BX$2=0, "N/A", IF(ISNUMBER(SEARCH(TRIM(BX$2), ProgramsTable[[#This Row],[Geographic Coverage]])), "Yes", "No"))</f>
        <v>N/A</v>
      </c>
      <c r="BY103" s="18" t="str">
        <f>IF(AND(BW$2=0, BX$2=0), "*Required - Please Make a Selection*", IF(OR(ISNUMBER(SEARCH(TRIM(BW$2), ProgramsTable[[#This Row],[Geographic Coverage]])), ISNUMBER(SEARCH(TRIM(BX$2), ProgramsTable[[#This Row],[Geographic Coverage]]))), "Yes", "No"))</f>
        <v>*Required - Please Make a Selection*</v>
      </c>
      <c r="BZ103" s="18" t="str">
        <f>IF(I$2=0, "N/A", IF(I$2="Yes", IF(ProgramsTable[[#This Row],[Program Includes Services for Caregivers]]="Yes", IF(ProgramsTable[[#This Row],[Program May Require Caregiver to be Unpaid]]="No", "Yes", "No"), "No"), "N/A"))</f>
        <v>N/A</v>
      </c>
      <c r="CA1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3" s="18" t="str">
        <f>IF(CB$2=0, "N/A", IF(ISNUMBER(SEARCH(TRIM(UPPER(CB$2)), TRIM(UPPER(ProgramsTable[[#This Row],[Type of Service]])))), "Yes", "No"))</f>
        <v>N/A</v>
      </c>
      <c r="CC103" s="18" t="str">
        <f>IF(CC$2=0, "N/A", IF(ISNUMBER(SEARCH(TRIM(CC$2), ProgramsTable[[#This Row],[Geographic Coverage]])), "Yes", "No"))</f>
        <v>No</v>
      </c>
      <c r="CD103" s="18" t="str">
        <f>IF(CD$2=0, "N/A", IF(ISNUMBER(SEARCH(TRIM(CD$2), ProgramsTable[[#This Row],[Geographic Coverage]])), "Yes", "No"))</f>
        <v>N/A</v>
      </c>
      <c r="CE103" s="18" t="str">
        <f>IF(AND(CC$2=0, CD$2=0), "*Required - Please Make a Selection*", IF(OR(ISNUMBER(SEARCH(TRIM(CC$2), ProgramsTable[[#This Row],[Geographic Coverage]])), ISNUMBER(SEARCH(TRIM(CD$2), ProgramsTable[[#This Row],[Geographic Coverage]]))), "Yes", "No"))</f>
        <v>No</v>
      </c>
      <c r="CF103" s="18" t="str" cm="1">
        <f t="array" ref="CF103">IF(COUNTIF(BK$2:BN$2, "Yes")=0, "N/A", IF(SUMPRODUCT((BK$2:BN$2="Yes")*(ProgramsTable[[#This Row],[Veteran?]:[Disabled Veteran?]]="Yes"))&gt;0, "Yes", "No"))</f>
        <v>No</v>
      </c>
      <c r="CG1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3"/>
      <c r="CI103"/>
      <c r="CJ103"/>
      <c r="CK103"/>
      <c r="CL103"/>
      <c r="CM103"/>
      <c r="CN103"/>
      <c r="CO103"/>
      <c r="CP103"/>
      <c r="CQ103"/>
      <c r="CR103"/>
      <c r="CS103"/>
      <c r="CU103"/>
      <c r="CV103"/>
    </row>
    <row r="104" spans="1:100" hidden="1" x14ac:dyDescent="0.25">
      <c r="A104" s="10">
        <v>337</v>
      </c>
      <c r="B104" t="s">
        <v>527</v>
      </c>
      <c r="C104" t="s">
        <v>610</v>
      </c>
      <c r="D104" t="s">
        <v>578</v>
      </c>
      <c r="E104" t="s">
        <v>546</v>
      </c>
      <c r="F104" t="s">
        <v>590</v>
      </c>
      <c r="G104" t="s">
        <v>90</v>
      </c>
      <c r="H104" t="s">
        <v>215</v>
      </c>
      <c r="I104" t="s">
        <v>215</v>
      </c>
      <c r="J104" t="s">
        <v>208</v>
      </c>
      <c r="K104" t="s">
        <v>586</v>
      </c>
      <c r="L104" t="s">
        <v>208</v>
      </c>
      <c r="M104" t="s">
        <v>208</v>
      </c>
      <c r="N104" t="s">
        <v>208</v>
      </c>
      <c r="P104" t="s">
        <v>591</v>
      </c>
      <c r="Q104" t="s">
        <v>208</v>
      </c>
      <c r="R104" t="s">
        <v>591</v>
      </c>
      <c r="S104" t="s">
        <v>208</v>
      </c>
      <c r="T104" t="s">
        <v>67</v>
      </c>
      <c r="U104" t="s">
        <v>207</v>
      </c>
      <c r="V104" t="s">
        <v>207</v>
      </c>
      <c r="W104" t="s">
        <v>207</v>
      </c>
      <c r="X104" t="s">
        <v>207</v>
      </c>
      <c r="Y104" t="s">
        <v>207</v>
      </c>
      <c r="Z104" t="s">
        <v>207</v>
      </c>
      <c r="AA104" t="s">
        <v>207</v>
      </c>
      <c r="AB104" t="s">
        <v>207</v>
      </c>
      <c r="AC104" t="s">
        <v>207</v>
      </c>
      <c r="AD104" t="s">
        <v>207</v>
      </c>
      <c r="AE104" t="s">
        <v>207</v>
      </c>
      <c r="AF104" t="s">
        <v>207</v>
      </c>
      <c r="AG104" t="s">
        <v>207</v>
      </c>
      <c r="AH104" t="s">
        <v>207</v>
      </c>
      <c r="AI104" t="s">
        <v>207</v>
      </c>
      <c r="AJ104" t="s">
        <v>207</v>
      </c>
      <c r="AK104" t="s">
        <v>207</v>
      </c>
      <c r="AL104" t="s">
        <v>207</v>
      </c>
      <c r="AM104" t="s">
        <v>207</v>
      </c>
      <c r="AN104" t="s">
        <v>207</v>
      </c>
      <c r="AO104" t="s">
        <v>207</v>
      </c>
      <c r="AP104" t="s">
        <v>207</v>
      </c>
      <c r="AQ104" t="s">
        <v>207</v>
      </c>
      <c r="AR104" t="s">
        <v>207</v>
      </c>
      <c r="AS104" t="s">
        <v>207</v>
      </c>
      <c r="AT104" t="s">
        <v>207</v>
      </c>
      <c r="AU104" t="s">
        <v>207</v>
      </c>
      <c r="AV104" t="s">
        <v>207</v>
      </c>
      <c r="AW104" t="s">
        <v>207</v>
      </c>
      <c r="AX104" t="s">
        <v>207</v>
      </c>
      <c r="AY104" t="s">
        <v>207</v>
      </c>
      <c r="AZ104" t="s">
        <v>207</v>
      </c>
      <c r="BA104" t="s">
        <v>207</v>
      </c>
      <c r="BB104" t="s">
        <v>207</v>
      </c>
      <c r="BC104" t="s">
        <v>207</v>
      </c>
      <c r="BD104" t="s">
        <v>207</v>
      </c>
      <c r="BE104" t="s">
        <v>207</v>
      </c>
      <c r="BF104" t="s">
        <v>207</v>
      </c>
      <c r="BG104" t="s">
        <v>207</v>
      </c>
      <c r="BH104" t="s">
        <v>207</v>
      </c>
      <c r="BI104" t="s">
        <v>207</v>
      </c>
      <c r="BJ104" t="s">
        <v>215</v>
      </c>
      <c r="BK104" t="s">
        <v>207</v>
      </c>
      <c r="BL104" t="s">
        <v>207</v>
      </c>
      <c r="BM104" t="s">
        <v>207</v>
      </c>
      <c r="BN104" t="s">
        <v>207</v>
      </c>
      <c r="BO104" s="18" t="str">
        <f>IF(OR(BO$2=0, BO$2=""), "N/A", IF(ISNUMBER(SEARCH(UPPER(BO$2), UPPER(ProgramsTable[[#This Row],[Type of Service]]))), "Yes", "No"))</f>
        <v>N/A</v>
      </c>
      <c r="BP104" s="18" t="str">
        <f>IF(BP$2=0, "N/A", IF(ISNUMBER(SEARCH(TRIM(BP$2), ProgramsTable[[#This Row],[Geographic Coverage]])), "Yes", "No"))</f>
        <v>N/A</v>
      </c>
      <c r="BQ104" s="18" t="str">
        <f>IF(BQ$2=0, "N/A", IF(ISNUMBER(SEARCH(TRIM(BQ$2), ProgramsTable[[#This Row],[Geographic Coverage]])), "Yes", "No"))</f>
        <v>N/A</v>
      </c>
      <c r="BR104" s="18" t="str">
        <f>IF(AND(BP$2=0, BQ$2=0), "*Required - Please Make a Selection*", IF(OR(ISNUMBER(SEARCH(TRIM(BP$2), ProgramsTable[[#This Row],[Geographic Coverage]])), ISNUMBER(SEARCH(TRIM(BQ$2), ProgramsTable[[#This Row],[Geographic Coverage]]))), "Yes", "No"))</f>
        <v>*Required - Please Make a Selection*</v>
      </c>
      <c r="BS104" s="18" t="str">
        <f>IF(OR(BS$2="",BS$2=0), "N/A", IF(AND(ProgramsTable[[#This Row],[Age Min]]= "None", ProgramsTable[[#This Row],[Age Max]]= "None"), "Yes", IF(AND(BS$2&gt;=ProgramsTable[[#This Row],[Age Min]], BS$2&lt;=ProgramsTable[[#This Row],[Age Max]]), "Yes", "No")))</f>
        <v>N/A</v>
      </c>
      <c r="BT104" s="18" t="str" cm="1">
        <f t="array" ref="BT104">IF(COUNTIF(AM$2:BJ$2,"Yes")=0,"N/A",IF(SUMPRODUCT(--(AM$2:BJ$2="Yes"),--(ProgramsTable[[#This Row],[Developmental Disability]:[Caregivers, Family Members, Advocates, or Practitioners of an Individual with Disabilities or Medical Conditions]]="Yes"))&gt;0,"Yes","No"))</f>
        <v>N/A</v>
      </c>
      <c r="BU1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4" s="18" t="str">
        <f>IF(BV$2=0, "N/A", IF(ISNUMBER(SEARCH(UPPER(BV$2), UPPER(ProgramsTable[[#This Row],[Type of Service]]))), "Yes", "No"))</f>
        <v>N/A</v>
      </c>
      <c r="BW104" s="18" t="str">
        <f>IF(BW$2=0, "N/A", IF(ISNUMBER(SEARCH(TRIM(BW$2), ProgramsTable[[#This Row],[Geographic Coverage]])), "Yes", "No"))</f>
        <v>N/A</v>
      </c>
      <c r="BX104" s="18" t="str">
        <f>IF(BX$2=0, "N/A", IF(ISNUMBER(SEARCH(TRIM(BX$2), ProgramsTable[[#This Row],[Geographic Coverage]])), "Yes", "No"))</f>
        <v>N/A</v>
      </c>
      <c r="BY104" s="18" t="str">
        <f>IF(AND(BW$2=0, BX$2=0), "*Required - Please Make a Selection*", IF(OR(ISNUMBER(SEARCH(TRIM(BW$2), ProgramsTable[[#This Row],[Geographic Coverage]])), ISNUMBER(SEARCH(TRIM(BX$2), ProgramsTable[[#This Row],[Geographic Coverage]]))), "Yes", "No"))</f>
        <v>*Required - Please Make a Selection*</v>
      </c>
      <c r="BZ104" s="18" t="str">
        <f>IF(I$2=0, "N/A", IF(I$2="Yes", IF(ProgramsTable[[#This Row],[Program Includes Services for Caregivers]]="Yes", IF(ProgramsTable[[#This Row],[Program May Require Caregiver to be Unpaid]]="No", "Yes", "No"), "No"), "N/A"))</f>
        <v>N/A</v>
      </c>
      <c r="CA1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4" s="18" t="str">
        <f>IF(CB$2=0, "N/A", IF(ISNUMBER(SEARCH(TRIM(UPPER(CB$2)), TRIM(UPPER(ProgramsTable[[#This Row],[Type of Service]])))), "Yes", "No"))</f>
        <v>N/A</v>
      </c>
      <c r="CC104" s="18" t="str">
        <f>IF(CC$2=0, "N/A", IF(ISNUMBER(SEARCH(TRIM(CC$2), ProgramsTable[[#This Row],[Geographic Coverage]])), "Yes", "No"))</f>
        <v>No</v>
      </c>
      <c r="CD104" s="18" t="str">
        <f>IF(CD$2=0, "N/A", IF(ISNUMBER(SEARCH(TRIM(CD$2), ProgramsTable[[#This Row],[Geographic Coverage]])), "Yes", "No"))</f>
        <v>N/A</v>
      </c>
      <c r="CE104" s="18" t="str">
        <f>IF(AND(CC$2=0, CD$2=0), "*Required - Please Make a Selection*", IF(OR(ISNUMBER(SEARCH(TRIM(CC$2), ProgramsTable[[#This Row],[Geographic Coverage]])), ISNUMBER(SEARCH(TRIM(CD$2), ProgramsTable[[#This Row],[Geographic Coverage]]))), "Yes", "No"))</f>
        <v>No</v>
      </c>
      <c r="CF104" s="18" t="str" cm="1">
        <f t="array" ref="CF104">IF(COUNTIF(BK$2:BN$2, "Yes")=0, "N/A", IF(SUMPRODUCT((BK$2:BN$2="Yes")*(ProgramsTable[[#This Row],[Veteran?]:[Disabled Veteran?]]="Yes"))&gt;0, "Yes", "No"))</f>
        <v>No</v>
      </c>
      <c r="CG1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4"/>
      <c r="CI104"/>
      <c r="CJ104"/>
      <c r="CK104"/>
      <c r="CL104"/>
      <c r="CM104"/>
      <c r="CN104"/>
      <c r="CO104"/>
      <c r="CP104"/>
      <c r="CQ104"/>
      <c r="CR104"/>
      <c r="CS104"/>
      <c r="CU104"/>
      <c r="CV104"/>
    </row>
    <row r="105" spans="1:100" hidden="1" x14ac:dyDescent="0.25">
      <c r="A105" s="10">
        <v>338</v>
      </c>
      <c r="B105" t="s">
        <v>527</v>
      </c>
      <c r="C105" t="s">
        <v>610</v>
      </c>
      <c r="D105" t="s">
        <v>592</v>
      </c>
      <c r="E105" t="s">
        <v>546</v>
      </c>
      <c r="F105" t="s">
        <v>593</v>
      </c>
      <c r="G105" t="s">
        <v>588</v>
      </c>
      <c r="H105" t="s">
        <v>215</v>
      </c>
      <c r="I105" t="s">
        <v>215</v>
      </c>
      <c r="J105" t="s">
        <v>208</v>
      </c>
      <c r="K105" t="s">
        <v>208</v>
      </c>
      <c r="L105" s="11" t="s">
        <v>594</v>
      </c>
      <c r="M105" t="s">
        <v>208</v>
      </c>
      <c r="N105" t="s">
        <v>208</v>
      </c>
      <c r="O105" t="s">
        <v>595</v>
      </c>
      <c r="P105" t="s">
        <v>596</v>
      </c>
      <c r="Q105" t="s">
        <v>597</v>
      </c>
      <c r="R105" t="s">
        <v>596</v>
      </c>
      <c r="S105" t="s">
        <v>208</v>
      </c>
      <c r="T105" t="s">
        <v>67</v>
      </c>
      <c r="U105" t="s">
        <v>207</v>
      </c>
      <c r="V105" t="s">
        <v>207</v>
      </c>
      <c r="W105" t="s">
        <v>207</v>
      </c>
      <c r="X105" t="s">
        <v>207</v>
      </c>
      <c r="Y105" t="s">
        <v>207</v>
      </c>
      <c r="Z105" t="s">
        <v>207</v>
      </c>
      <c r="AA105" t="s">
        <v>207</v>
      </c>
      <c r="AB105" t="s">
        <v>207</v>
      </c>
      <c r="AC105" t="s">
        <v>207</v>
      </c>
      <c r="AD105" t="s">
        <v>207</v>
      </c>
      <c r="AE105" t="s">
        <v>207</v>
      </c>
      <c r="AF105" t="s">
        <v>207</v>
      </c>
      <c r="AG105" t="s">
        <v>207</v>
      </c>
      <c r="AH105" t="s">
        <v>207</v>
      </c>
      <c r="AI105" t="s">
        <v>207</v>
      </c>
      <c r="AJ105" t="s">
        <v>207</v>
      </c>
      <c r="AK105" t="s">
        <v>207</v>
      </c>
      <c r="AL105" t="s">
        <v>207</v>
      </c>
      <c r="AM105" t="s">
        <v>207</v>
      </c>
      <c r="AN105" t="s">
        <v>207</v>
      </c>
      <c r="AO105" t="s">
        <v>207</v>
      </c>
      <c r="AP105" t="s">
        <v>207</v>
      </c>
      <c r="AQ105" t="s">
        <v>207</v>
      </c>
      <c r="AR105" t="s">
        <v>207</v>
      </c>
      <c r="AS105" t="s">
        <v>207</v>
      </c>
      <c r="AT105" t="s">
        <v>207</v>
      </c>
      <c r="AU105" t="s">
        <v>207</v>
      </c>
      <c r="AV105" t="s">
        <v>207</v>
      </c>
      <c r="AW105" t="s">
        <v>207</v>
      </c>
      <c r="AX105" t="s">
        <v>207</v>
      </c>
      <c r="AY105" t="s">
        <v>207</v>
      </c>
      <c r="AZ105" t="s">
        <v>207</v>
      </c>
      <c r="BA105" t="s">
        <v>207</v>
      </c>
      <c r="BB105" t="s">
        <v>207</v>
      </c>
      <c r="BC105" t="s">
        <v>207</v>
      </c>
      <c r="BD105" t="s">
        <v>207</v>
      </c>
      <c r="BE105" t="s">
        <v>207</v>
      </c>
      <c r="BF105" t="s">
        <v>207</v>
      </c>
      <c r="BG105" t="s">
        <v>207</v>
      </c>
      <c r="BH105" t="s">
        <v>207</v>
      </c>
      <c r="BI105" t="s">
        <v>207</v>
      </c>
      <c r="BJ105" t="s">
        <v>215</v>
      </c>
      <c r="BK105" t="s">
        <v>207</v>
      </c>
      <c r="BL105" t="s">
        <v>207</v>
      </c>
      <c r="BM105" t="s">
        <v>207</v>
      </c>
      <c r="BN105" t="s">
        <v>207</v>
      </c>
      <c r="BO105" s="18" t="str">
        <f>IF(OR(BO$2=0, BO$2=""), "N/A", IF(ISNUMBER(SEARCH(UPPER(BO$2), UPPER(ProgramsTable[[#This Row],[Type of Service]]))), "Yes", "No"))</f>
        <v>N/A</v>
      </c>
      <c r="BP105" s="18" t="str">
        <f>IF(BP$2=0, "N/A", IF(ISNUMBER(SEARCH(TRIM(BP$2), ProgramsTable[[#This Row],[Geographic Coverage]])), "Yes", "No"))</f>
        <v>N/A</v>
      </c>
      <c r="BQ105" s="18" t="str">
        <f>IF(BQ$2=0, "N/A", IF(ISNUMBER(SEARCH(TRIM(BQ$2), ProgramsTable[[#This Row],[Geographic Coverage]])), "Yes", "No"))</f>
        <v>N/A</v>
      </c>
      <c r="BR105" s="18" t="str">
        <f>IF(AND(BP$2=0, BQ$2=0), "*Required - Please Make a Selection*", IF(OR(ISNUMBER(SEARCH(TRIM(BP$2), ProgramsTable[[#This Row],[Geographic Coverage]])), ISNUMBER(SEARCH(TRIM(BQ$2), ProgramsTable[[#This Row],[Geographic Coverage]]))), "Yes", "No"))</f>
        <v>*Required - Please Make a Selection*</v>
      </c>
      <c r="BS105" s="18" t="str">
        <f>IF(OR(BS$2="",BS$2=0), "N/A", IF(AND(ProgramsTable[[#This Row],[Age Min]]= "None", ProgramsTable[[#This Row],[Age Max]]= "None"), "Yes", IF(AND(BS$2&gt;=ProgramsTable[[#This Row],[Age Min]], BS$2&lt;=ProgramsTable[[#This Row],[Age Max]]), "Yes", "No")))</f>
        <v>N/A</v>
      </c>
      <c r="BT105" s="18" t="str" cm="1">
        <f t="array" ref="BT105">IF(COUNTIF(AM$2:BJ$2,"Yes")=0,"N/A",IF(SUMPRODUCT(--(AM$2:BJ$2="Yes"),--(ProgramsTable[[#This Row],[Developmental Disability]:[Caregivers, Family Members, Advocates, or Practitioners of an Individual with Disabilities or Medical Conditions]]="Yes"))&gt;0,"Yes","No"))</f>
        <v>N/A</v>
      </c>
      <c r="BU1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5" s="18" t="str">
        <f>IF(BV$2=0, "N/A", IF(ISNUMBER(SEARCH(UPPER(BV$2), UPPER(ProgramsTable[[#This Row],[Type of Service]]))), "Yes", "No"))</f>
        <v>N/A</v>
      </c>
      <c r="BW105" s="18" t="str">
        <f>IF(BW$2=0, "N/A", IF(ISNUMBER(SEARCH(TRIM(BW$2), ProgramsTable[[#This Row],[Geographic Coverage]])), "Yes", "No"))</f>
        <v>N/A</v>
      </c>
      <c r="BX105" s="18" t="str">
        <f>IF(BX$2=0, "N/A", IF(ISNUMBER(SEARCH(TRIM(BX$2), ProgramsTable[[#This Row],[Geographic Coverage]])), "Yes", "No"))</f>
        <v>N/A</v>
      </c>
      <c r="BY105" s="18" t="str">
        <f>IF(AND(BW$2=0, BX$2=0), "*Required - Please Make a Selection*", IF(OR(ISNUMBER(SEARCH(TRIM(BW$2), ProgramsTable[[#This Row],[Geographic Coverage]])), ISNUMBER(SEARCH(TRIM(BX$2), ProgramsTable[[#This Row],[Geographic Coverage]]))), "Yes", "No"))</f>
        <v>*Required - Please Make a Selection*</v>
      </c>
      <c r="BZ105" s="18" t="str">
        <f>IF(I$2=0, "N/A", IF(I$2="Yes", IF(ProgramsTable[[#This Row],[Program Includes Services for Caregivers]]="Yes", IF(ProgramsTable[[#This Row],[Program May Require Caregiver to be Unpaid]]="No", "Yes", "No"), "No"), "N/A"))</f>
        <v>N/A</v>
      </c>
      <c r="CA1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5" s="18" t="str">
        <f>IF(CB$2=0, "N/A", IF(ISNUMBER(SEARCH(TRIM(UPPER(CB$2)), TRIM(UPPER(ProgramsTable[[#This Row],[Type of Service]])))), "Yes", "No"))</f>
        <v>N/A</v>
      </c>
      <c r="CC105" s="18" t="str">
        <f>IF(CC$2=0, "N/A", IF(ISNUMBER(SEARCH(TRIM(CC$2), ProgramsTable[[#This Row],[Geographic Coverage]])), "Yes", "No"))</f>
        <v>No</v>
      </c>
      <c r="CD105" s="18" t="str">
        <f>IF(CD$2=0, "N/A", IF(ISNUMBER(SEARCH(TRIM(CD$2), ProgramsTable[[#This Row],[Geographic Coverage]])), "Yes", "No"))</f>
        <v>N/A</v>
      </c>
      <c r="CE105" s="18" t="str">
        <f>IF(AND(CC$2=0, CD$2=0), "*Required - Please Make a Selection*", IF(OR(ISNUMBER(SEARCH(TRIM(CC$2), ProgramsTable[[#This Row],[Geographic Coverage]])), ISNUMBER(SEARCH(TRIM(CD$2), ProgramsTable[[#This Row],[Geographic Coverage]]))), "Yes", "No"))</f>
        <v>No</v>
      </c>
      <c r="CF105" s="18" t="str" cm="1">
        <f t="array" ref="CF105">IF(COUNTIF(BK$2:BN$2, "Yes")=0, "N/A", IF(SUMPRODUCT((BK$2:BN$2="Yes")*(ProgramsTable[[#This Row],[Veteran?]:[Disabled Veteran?]]="Yes"))&gt;0, "Yes", "No"))</f>
        <v>No</v>
      </c>
      <c r="CG1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5"/>
      <c r="CI105"/>
      <c r="CJ105"/>
      <c r="CK105"/>
      <c r="CL105"/>
      <c r="CM105"/>
      <c r="CN105"/>
      <c r="CO105"/>
      <c r="CP105"/>
      <c r="CQ105"/>
      <c r="CR105"/>
      <c r="CS105"/>
      <c r="CU105"/>
      <c r="CV105"/>
    </row>
    <row r="106" spans="1:100" hidden="1" x14ac:dyDescent="0.25">
      <c r="A106" s="10">
        <v>339</v>
      </c>
      <c r="B106" t="s">
        <v>527</v>
      </c>
      <c r="C106" t="s">
        <v>610</v>
      </c>
      <c r="D106" t="s">
        <v>592</v>
      </c>
      <c r="E106" t="s">
        <v>546</v>
      </c>
      <c r="F106" t="s">
        <v>598</v>
      </c>
      <c r="G106" t="s">
        <v>588</v>
      </c>
      <c r="H106" t="s">
        <v>215</v>
      </c>
      <c r="I106" t="s">
        <v>215</v>
      </c>
      <c r="J106" t="s">
        <v>208</v>
      </c>
      <c r="K106" t="s">
        <v>208</v>
      </c>
      <c r="L106" s="11" t="s">
        <v>599</v>
      </c>
      <c r="M106">
        <v>55</v>
      </c>
      <c r="N106">
        <v>120</v>
      </c>
      <c r="O106" t="s">
        <v>599</v>
      </c>
      <c r="P106" t="s">
        <v>596</v>
      </c>
      <c r="Q106" t="s">
        <v>597</v>
      </c>
      <c r="R106" t="s">
        <v>596</v>
      </c>
      <c r="S106" t="s">
        <v>208</v>
      </c>
      <c r="T106" t="s">
        <v>67</v>
      </c>
      <c r="U106" t="s">
        <v>207</v>
      </c>
      <c r="V106" t="s">
        <v>207</v>
      </c>
      <c r="W106" t="s">
        <v>207</v>
      </c>
      <c r="X106" t="s">
        <v>207</v>
      </c>
      <c r="Y106" t="s">
        <v>207</v>
      </c>
      <c r="Z106" t="s">
        <v>207</v>
      </c>
      <c r="AA106" t="s">
        <v>207</v>
      </c>
      <c r="AB106" t="s">
        <v>207</v>
      </c>
      <c r="AC106" t="s">
        <v>207</v>
      </c>
      <c r="AD106" t="s">
        <v>207</v>
      </c>
      <c r="AE106" t="s">
        <v>207</v>
      </c>
      <c r="AF106" t="s">
        <v>207</v>
      </c>
      <c r="AG106" t="s">
        <v>207</v>
      </c>
      <c r="AH106" t="s">
        <v>207</v>
      </c>
      <c r="AI106" t="s">
        <v>207</v>
      </c>
      <c r="AJ106" t="s">
        <v>207</v>
      </c>
      <c r="AK106" t="s">
        <v>207</v>
      </c>
      <c r="AL106" t="s">
        <v>207</v>
      </c>
      <c r="AM106" t="s">
        <v>207</v>
      </c>
      <c r="AN106" t="s">
        <v>207</v>
      </c>
      <c r="AO106" t="s">
        <v>207</v>
      </c>
      <c r="AP106" t="s">
        <v>207</v>
      </c>
      <c r="AQ106" t="s">
        <v>207</v>
      </c>
      <c r="AR106" t="s">
        <v>207</v>
      </c>
      <c r="AS106" t="s">
        <v>207</v>
      </c>
      <c r="AT106" t="s">
        <v>207</v>
      </c>
      <c r="AU106" t="s">
        <v>207</v>
      </c>
      <c r="AV106" t="s">
        <v>207</v>
      </c>
      <c r="AW106" t="s">
        <v>207</v>
      </c>
      <c r="AX106" t="s">
        <v>207</v>
      </c>
      <c r="AY106" t="s">
        <v>207</v>
      </c>
      <c r="AZ106" t="s">
        <v>207</v>
      </c>
      <c r="BA106" t="s">
        <v>207</v>
      </c>
      <c r="BB106" t="s">
        <v>207</v>
      </c>
      <c r="BC106" t="s">
        <v>207</v>
      </c>
      <c r="BD106" t="s">
        <v>207</v>
      </c>
      <c r="BE106" t="s">
        <v>207</v>
      </c>
      <c r="BF106" t="s">
        <v>207</v>
      </c>
      <c r="BG106" t="s">
        <v>207</v>
      </c>
      <c r="BH106" t="s">
        <v>207</v>
      </c>
      <c r="BI106" t="s">
        <v>207</v>
      </c>
      <c r="BJ106" t="s">
        <v>215</v>
      </c>
      <c r="BK106" t="s">
        <v>207</v>
      </c>
      <c r="BL106" t="s">
        <v>207</v>
      </c>
      <c r="BM106" t="s">
        <v>207</v>
      </c>
      <c r="BN106" t="s">
        <v>207</v>
      </c>
      <c r="BO106" s="18" t="str">
        <f>IF(OR(BO$2=0, BO$2=""), "N/A", IF(ISNUMBER(SEARCH(UPPER(BO$2), UPPER(ProgramsTable[[#This Row],[Type of Service]]))), "Yes", "No"))</f>
        <v>N/A</v>
      </c>
      <c r="BP106" s="18" t="str">
        <f>IF(BP$2=0, "N/A", IF(ISNUMBER(SEARCH(TRIM(BP$2), ProgramsTable[[#This Row],[Geographic Coverage]])), "Yes", "No"))</f>
        <v>N/A</v>
      </c>
      <c r="BQ106" s="18" t="str">
        <f>IF(BQ$2=0, "N/A", IF(ISNUMBER(SEARCH(TRIM(BQ$2), ProgramsTable[[#This Row],[Geographic Coverage]])), "Yes", "No"))</f>
        <v>N/A</v>
      </c>
      <c r="BR106" s="18" t="str">
        <f>IF(AND(BP$2=0, BQ$2=0), "*Required - Please Make a Selection*", IF(OR(ISNUMBER(SEARCH(TRIM(BP$2), ProgramsTable[[#This Row],[Geographic Coverage]])), ISNUMBER(SEARCH(TRIM(BQ$2), ProgramsTable[[#This Row],[Geographic Coverage]]))), "Yes", "No"))</f>
        <v>*Required - Please Make a Selection*</v>
      </c>
      <c r="BS106" s="18" t="str">
        <f>IF(OR(BS$2="",BS$2=0), "N/A", IF(AND(ProgramsTable[[#This Row],[Age Min]]= "None", ProgramsTable[[#This Row],[Age Max]]= "None"), "Yes", IF(AND(BS$2&gt;=ProgramsTable[[#This Row],[Age Min]], BS$2&lt;=ProgramsTable[[#This Row],[Age Max]]), "Yes", "No")))</f>
        <v>N/A</v>
      </c>
      <c r="BT106" s="18" t="str" cm="1">
        <f t="array" ref="BT106">IF(COUNTIF(AM$2:BJ$2,"Yes")=0,"N/A",IF(SUMPRODUCT(--(AM$2:BJ$2="Yes"),--(ProgramsTable[[#This Row],[Developmental Disability]:[Caregivers, Family Members, Advocates, or Practitioners of an Individual with Disabilities or Medical Conditions]]="Yes"))&gt;0,"Yes","No"))</f>
        <v>N/A</v>
      </c>
      <c r="BU1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6" s="18" t="str">
        <f>IF(BV$2=0, "N/A", IF(ISNUMBER(SEARCH(UPPER(BV$2), UPPER(ProgramsTable[[#This Row],[Type of Service]]))), "Yes", "No"))</f>
        <v>N/A</v>
      </c>
      <c r="BW106" s="18" t="str">
        <f>IF(BW$2=0, "N/A", IF(ISNUMBER(SEARCH(TRIM(BW$2), ProgramsTable[[#This Row],[Geographic Coverage]])), "Yes", "No"))</f>
        <v>N/A</v>
      </c>
      <c r="BX106" s="18" t="str">
        <f>IF(BX$2=0, "N/A", IF(ISNUMBER(SEARCH(TRIM(BX$2), ProgramsTable[[#This Row],[Geographic Coverage]])), "Yes", "No"))</f>
        <v>N/A</v>
      </c>
      <c r="BY106" s="18" t="str">
        <f>IF(AND(BW$2=0, BX$2=0), "*Required - Please Make a Selection*", IF(OR(ISNUMBER(SEARCH(TRIM(BW$2), ProgramsTable[[#This Row],[Geographic Coverage]])), ISNUMBER(SEARCH(TRIM(BX$2), ProgramsTable[[#This Row],[Geographic Coverage]]))), "Yes", "No"))</f>
        <v>*Required - Please Make a Selection*</v>
      </c>
      <c r="BZ106" s="18" t="str">
        <f>IF(I$2=0, "N/A", IF(I$2="Yes", IF(ProgramsTable[[#This Row],[Program Includes Services for Caregivers]]="Yes", IF(ProgramsTable[[#This Row],[Program May Require Caregiver to be Unpaid]]="No", "Yes", "No"), "No"), "N/A"))</f>
        <v>N/A</v>
      </c>
      <c r="CA1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6" s="18" t="str">
        <f>IF(CB$2=0, "N/A", IF(ISNUMBER(SEARCH(TRIM(UPPER(CB$2)), TRIM(UPPER(ProgramsTable[[#This Row],[Type of Service]])))), "Yes", "No"))</f>
        <v>N/A</v>
      </c>
      <c r="CC106" s="18" t="str">
        <f>IF(CC$2=0, "N/A", IF(ISNUMBER(SEARCH(TRIM(CC$2), ProgramsTable[[#This Row],[Geographic Coverage]])), "Yes", "No"))</f>
        <v>No</v>
      </c>
      <c r="CD106" s="18" t="str">
        <f>IF(CD$2=0, "N/A", IF(ISNUMBER(SEARCH(TRIM(CD$2), ProgramsTable[[#This Row],[Geographic Coverage]])), "Yes", "No"))</f>
        <v>N/A</v>
      </c>
      <c r="CE106" s="18" t="str">
        <f>IF(AND(CC$2=0, CD$2=0), "*Required - Please Make a Selection*", IF(OR(ISNUMBER(SEARCH(TRIM(CC$2), ProgramsTable[[#This Row],[Geographic Coverage]])), ISNUMBER(SEARCH(TRIM(CD$2), ProgramsTable[[#This Row],[Geographic Coverage]]))), "Yes", "No"))</f>
        <v>No</v>
      </c>
      <c r="CF106" s="18" t="str" cm="1">
        <f t="array" ref="CF106">IF(COUNTIF(BK$2:BN$2, "Yes")=0, "N/A", IF(SUMPRODUCT((BK$2:BN$2="Yes")*(ProgramsTable[[#This Row],[Veteran?]:[Disabled Veteran?]]="Yes"))&gt;0, "Yes", "No"))</f>
        <v>No</v>
      </c>
      <c r="CG1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6"/>
      <c r="CI106"/>
      <c r="CJ106"/>
      <c r="CK106"/>
      <c r="CL106"/>
      <c r="CM106"/>
      <c r="CN106"/>
      <c r="CO106"/>
      <c r="CP106"/>
      <c r="CQ106"/>
      <c r="CR106"/>
      <c r="CS106"/>
      <c r="CU106"/>
      <c r="CV106"/>
    </row>
    <row r="107" spans="1:100" hidden="1" x14ac:dyDescent="0.25">
      <c r="A107" s="10">
        <v>340</v>
      </c>
      <c r="B107" t="s">
        <v>527</v>
      </c>
      <c r="C107" t="s">
        <v>610</v>
      </c>
      <c r="D107" t="s">
        <v>592</v>
      </c>
      <c r="E107" t="s">
        <v>546</v>
      </c>
      <c r="F107" t="s">
        <v>600</v>
      </c>
      <c r="G107" t="s">
        <v>90</v>
      </c>
      <c r="H107" t="s">
        <v>215</v>
      </c>
      <c r="I107" t="s">
        <v>215</v>
      </c>
      <c r="J107" t="s">
        <v>208</v>
      </c>
      <c r="K107" t="s">
        <v>208</v>
      </c>
      <c r="L107" s="11" t="s">
        <v>599</v>
      </c>
      <c r="M107">
        <v>55</v>
      </c>
      <c r="N107">
        <v>120</v>
      </c>
      <c r="O107" t="s">
        <v>599</v>
      </c>
      <c r="P107" t="s">
        <v>601</v>
      </c>
      <c r="Q107" t="s">
        <v>597</v>
      </c>
      <c r="R107" t="s">
        <v>601</v>
      </c>
      <c r="S107" t="s">
        <v>208</v>
      </c>
      <c r="T107" t="s">
        <v>67</v>
      </c>
      <c r="U107" t="s">
        <v>207</v>
      </c>
      <c r="V107" t="s">
        <v>207</v>
      </c>
      <c r="W107" t="s">
        <v>207</v>
      </c>
      <c r="X107" t="s">
        <v>207</v>
      </c>
      <c r="Y107" t="s">
        <v>207</v>
      </c>
      <c r="Z107" t="s">
        <v>207</v>
      </c>
      <c r="AA107" t="s">
        <v>207</v>
      </c>
      <c r="AB107" t="s">
        <v>207</v>
      </c>
      <c r="AC107" t="s">
        <v>207</v>
      </c>
      <c r="AD107" t="s">
        <v>207</v>
      </c>
      <c r="AE107" t="s">
        <v>207</v>
      </c>
      <c r="AF107" t="s">
        <v>207</v>
      </c>
      <c r="AG107" t="s">
        <v>207</v>
      </c>
      <c r="AH107" t="s">
        <v>207</v>
      </c>
      <c r="AI107" t="s">
        <v>207</v>
      </c>
      <c r="AJ107" t="s">
        <v>207</v>
      </c>
      <c r="AK107" t="s">
        <v>207</v>
      </c>
      <c r="AL107" t="s">
        <v>207</v>
      </c>
      <c r="AM107" t="s">
        <v>207</v>
      </c>
      <c r="AN107" t="s">
        <v>207</v>
      </c>
      <c r="AO107" t="s">
        <v>207</v>
      </c>
      <c r="AP107" t="s">
        <v>207</v>
      </c>
      <c r="AQ107" t="s">
        <v>207</v>
      </c>
      <c r="AR107" t="s">
        <v>207</v>
      </c>
      <c r="AS107" t="s">
        <v>207</v>
      </c>
      <c r="AT107" t="s">
        <v>207</v>
      </c>
      <c r="AU107" t="s">
        <v>207</v>
      </c>
      <c r="AV107" t="s">
        <v>207</v>
      </c>
      <c r="AW107" t="s">
        <v>207</v>
      </c>
      <c r="AX107" t="s">
        <v>207</v>
      </c>
      <c r="AY107" t="s">
        <v>207</v>
      </c>
      <c r="AZ107" t="s">
        <v>207</v>
      </c>
      <c r="BA107" t="s">
        <v>207</v>
      </c>
      <c r="BB107" t="s">
        <v>207</v>
      </c>
      <c r="BC107" t="s">
        <v>207</v>
      </c>
      <c r="BD107" t="s">
        <v>207</v>
      </c>
      <c r="BE107" t="s">
        <v>207</v>
      </c>
      <c r="BF107" t="s">
        <v>207</v>
      </c>
      <c r="BG107" t="s">
        <v>207</v>
      </c>
      <c r="BH107" t="s">
        <v>207</v>
      </c>
      <c r="BI107" t="s">
        <v>207</v>
      </c>
      <c r="BJ107" t="s">
        <v>215</v>
      </c>
      <c r="BK107" t="s">
        <v>207</v>
      </c>
      <c r="BL107" t="s">
        <v>207</v>
      </c>
      <c r="BM107" t="s">
        <v>207</v>
      </c>
      <c r="BN107" t="s">
        <v>207</v>
      </c>
      <c r="BO107" s="18" t="str">
        <f>IF(OR(BO$2=0, BO$2=""), "N/A", IF(ISNUMBER(SEARCH(UPPER(BO$2), UPPER(ProgramsTable[[#This Row],[Type of Service]]))), "Yes", "No"))</f>
        <v>N/A</v>
      </c>
      <c r="BP107" s="18" t="str">
        <f>IF(BP$2=0, "N/A", IF(ISNUMBER(SEARCH(TRIM(BP$2), ProgramsTable[[#This Row],[Geographic Coverage]])), "Yes", "No"))</f>
        <v>N/A</v>
      </c>
      <c r="BQ107" s="18" t="str">
        <f>IF(BQ$2=0, "N/A", IF(ISNUMBER(SEARCH(TRIM(BQ$2), ProgramsTable[[#This Row],[Geographic Coverage]])), "Yes", "No"))</f>
        <v>N/A</v>
      </c>
      <c r="BR107" s="18" t="str">
        <f>IF(AND(BP$2=0, BQ$2=0), "*Required - Please Make a Selection*", IF(OR(ISNUMBER(SEARCH(TRIM(BP$2), ProgramsTable[[#This Row],[Geographic Coverage]])), ISNUMBER(SEARCH(TRIM(BQ$2), ProgramsTable[[#This Row],[Geographic Coverage]]))), "Yes", "No"))</f>
        <v>*Required - Please Make a Selection*</v>
      </c>
      <c r="BS107" s="18" t="str">
        <f>IF(OR(BS$2="",BS$2=0), "N/A", IF(AND(ProgramsTable[[#This Row],[Age Min]]= "None", ProgramsTable[[#This Row],[Age Max]]= "None"), "Yes", IF(AND(BS$2&gt;=ProgramsTable[[#This Row],[Age Min]], BS$2&lt;=ProgramsTable[[#This Row],[Age Max]]), "Yes", "No")))</f>
        <v>N/A</v>
      </c>
      <c r="BT107" s="18" t="str" cm="1">
        <f t="array" ref="BT107">IF(COUNTIF(AM$2:BJ$2,"Yes")=0,"N/A",IF(SUMPRODUCT(--(AM$2:BJ$2="Yes"),--(ProgramsTable[[#This Row],[Developmental Disability]:[Caregivers, Family Members, Advocates, or Practitioners of an Individual with Disabilities or Medical Conditions]]="Yes"))&gt;0,"Yes","No"))</f>
        <v>N/A</v>
      </c>
      <c r="BU1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7" s="18" t="str">
        <f>IF(BV$2=0, "N/A", IF(ISNUMBER(SEARCH(UPPER(BV$2), UPPER(ProgramsTable[[#This Row],[Type of Service]]))), "Yes", "No"))</f>
        <v>N/A</v>
      </c>
      <c r="BW107" s="18" t="str">
        <f>IF(BW$2=0, "N/A", IF(ISNUMBER(SEARCH(TRIM(BW$2), ProgramsTable[[#This Row],[Geographic Coverage]])), "Yes", "No"))</f>
        <v>N/A</v>
      </c>
      <c r="BX107" s="18" t="str">
        <f>IF(BX$2=0, "N/A", IF(ISNUMBER(SEARCH(TRIM(BX$2), ProgramsTable[[#This Row],[Geographic Coverage]])), "Yes", "No"))</f>
        <v>N/A</v>
      </c>
      <c r="BY107" s="18" t="str">
        <f>IF(AND(BW$2=0, BX$2=0), "*Required - Please Make a Selection*", IF(OR(ISNUMBER(SEARCH(TRIM(BW$2), ProgramsTable[[#This Row],[Geographic Coverage]])), ISNUMBER(SEARCH(TRIM(BX$2), ProgramsTable[[#This Row],[Geographic Coverage]]))), "Yes", "No"))</f>
        <v>*Required - Please Make a Selection*</v>
      </c>
      <c r="BZ107" s="18" t="str">
        <f>IF(I$2=0, "N/A", IF(I$2="Yes", IF(ProgramsTable[[#This Row],[Program Includes Services for Caregivers]]="Yes", IF(ProgramsTable[[#This Row],[Program May Require Caregiver to be Unpaid]]="No", "Yes", "No"), "No"), "N/A"))</f>
        <v>N/A</v>
      </c>
      <c r="CA1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7" s="18" t="str">
        <f>IF(CB$2=0, "N/A", IF(ISNUMBER(SEARCH(TRIM(UPPER(CB$2)), TRIM(UPPER(ProgramsTable[[#This Row],[Type of Service]])))), "Yes", "No"))</f>
        <v>N/A</v>
      </c>
      <c r="CC107" s="18" t="str">
        <f>IF(CC$2=0, "N/A", IF(ISNUMBER(SEARCH(TRIM(CC$2), ProgramsTable[[#This Row],[Geographic Coverage]])), "Yes", "No"))</f>
        <v>No</v>
      </c>
      <c r="CD107" s="18" t="str">
        <f>IF(CD$2=0, "N/A", IF(ISNUMBER(SEARCH(TRIM(CD$2), ProgramsTable[[#This Row],[Geographic Coverage]])), "Yes", "No"))</f>
        <v>N/A</v>
      </c>
      <c r="CE107" s="18" t="str">
        <f>IF(AND(CC$2=0, CD$2=0), "*Required - Please Make a Selection*", IF(OR(ISNUMBER(SEARCH(TRIM(CC$2), ProgramsTable[[#This Row],[Geographic Coverage]])), ISNUMBER(SEARCH(TRIM(CD$2), ProgramsTable[[#This Row],[Geographic Coverage]]))), "Yes", "No"))</f>
        <v>No</v>
      </c>
      <c r="CF107" s="18" t="str" cm="1">
        <f t="array" ref="CF107">IF(COUNTIF(BK$2:BN$2, "Yes")=0, "N/A", IF(SUMPRODUCT((BK$2:BN$2="Yes")*(ProgramsTable[[#This Row],[Veteran?]:[Disabled Veteran?]]="Yes"))&gt;0, "Yes", "No"))</f>
        <v>No</v>
      </c>
      <c r="CG1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7"/>
      <c r="CI107"/>
      <c r="CJ107"/>
      <c r="CK107"/>
      <c r="CL107"/>
      <c r="CM107"/>
      <c r="CN107"/>
      <c r="CO107"/>
      <c r="CP107"/>
      <c r="CQ107"/>
      <c r="CR107"/>
      <c r="CS107"/>
      <c r="CU107"/>
      <c r="CV107"/>
    </row>
    <row r="108" spans="1:100" hidden="1" x14ac:dyDescent="0.25">
      <c r="A108" s="10">
        <v>341</v>
      </c>
      <c r="B108" t="s">
        <v>527</v>
      </c>
      <c r="C108" t="s">
        <v>520</v>
      </c>
      <c r="D108" t="s">
        <v>528</v>
      </c>
      <c r="E108" t="s">
        <v>529</v>
      </c>
      <c r="F108" t="s">
        <v>530</v>
      </c>
      <c r="G108" t="s">
        <v>112</v>
      </c>
      <c r="H108" t="s">
        <v>215</v>
      </c>
      <c r="I108" t="s">
        <v>215</v>
      </c>
      <c r="J108" t="s">
        <v>531</v>
      </c>
      <c r="K108" t="s">
        <v>532</v>
      </c>
      <c r="L108" t="s">
        <v>306</v>
      </c>
      <c r="M108">
        <v>18</v>
      </c>
      <c r="N108">
        <v>120</v>
      </c>
      <c r="P108" t="s">
        <v>533</v>
      </c>
      <c r="Q108" t="s">
        <v>208</v>
      </c>
      <c r="R108" t="s">
        <v>534</v>
      </c>
      <c r="S108" t="s">
        <v>533</v>
      </c>
      <c r="T108" t="s">
        <v>70</v>
      </c>
      <c r="U108" t="s">
        <v>215</v>
      </c>
      <c r="V108" t="s">
        <v>207</v>
      </c>
      <c r="W108" t="s">
        <v>207</v>
      </c>
      <c r="X108" t="s">
        <v>207</v>
      </c>
      <c r="Y108" t="s">
        <v>207</v>
      </c>
      <c r="Z108" t="s">
        <v>207</v>
      </c>
      <c r="AA108" t="s">
        <v>207</v>
      </c>
      <c r="AB108" t="s">
        <v>207</v>
      </c>
      <c r="AC108" t="s">
        <v>207</v>
      </c>
      <c r="AD108" t="s">
        <v>207</v>
      </c>
      <c r="AE108" t="s">
        <v>215</v>
      </c>
      <c r="AF108" t="s">
        <v>207</v>
      </c>
      <c r="AG108" t="s">
        <v>207</v>
      </c>
      <c r="AH108" t="s">
        <v>207</v>
      </c>
      <c r="AI108" t="s">
        <v>207</v>
      </c>
      <c r="AJ108" t="s">
        <v>207</v>
      </c>
      <c r="AK108" t="s">
        <v>207</v>
      </c>
      <c r="AL108" t="s">
        <v>207</v>
      </c>
      <c r="AM108" t="s">
        <v>207</v>
      </c>
      <c r="AN108" t="s">
        <v>207</v>
      </c>
      <c r="AO108" t="s">
        <v>207</v>
      </c>
      <c r="AP108" t="s">
        <v>207</v>
      </c>
      <c r="AQ108" t="s">
        <v>207</v>
      </c>
      <c r="AR108" t="s">
        <v>215</v>
      </c>
      <c r="AS108" t="s">
        <v>207</v>
      </c>
      <c r="AT108" t="s">
        <v>207</v>
      </c>
      <c r="AU108" t="s">
        <v>207</v>
      </c>
      <c r="AV108" t="s">
        <v>207</v>
      </c>
      <c r="AW108" t="s">
        <v>207</v>
      </c>
      <c r="AX108" t="s">
        <v>207</v>
      </c>
      <c r="AY108" t="s">
        <v>207</v>
      </c>
      <c r="AZ108" t="s">
        <v>207</v>
      </c>
      <c r="BA108" t="s">
        <v>207</v>
      </c>
      <c r="BB108" t="s">
        <v>207</v>
      </c>
      <c r="BC108" t="s">
        <v>207</v>
      </c>
      <c r="BD108" t="s">
        <v>207</v>
      </c>
      <c r="BE108" t="s">
        <v>207</v>
      </c>
      <c r="BF108" t="s">
        <v>207</v>
      </c>
      <c r="BG108" t="s">
        <v>207</v>
      </c>
      <c r="BH108" t="s">
        <v>207</v>
      </c>
      <c r="BI108" t="s">
        <v>207</v>
      </c>
      <c r="BJ108" t="s">
        <v>207</v>
      </c>
      <c r="BK108" t="s">
        <v>207</v>
      </c>
      <c r="BL108" t="s">
        <v>207</v>
      </c>
      <c r="BM108" t="s">
        <v>207</v>
      </c>
      <c r="BN108" t="s">
        <v>207</v>
      </c>
      <c r="BO108" s="18" t="str">
        <f>IF(OR(BO$2=0, BO$2=""), "N/A", IF(ISNUMBER(SEARCH(UPPER(BO$2), UPPER(ProgramsTable[[#This Row],[Type of Service]]))), "Yes", "No"))</f>
        <v>N/A</v>
      </c>
      <c r="BP108" s="18" t="str">
        <f>IF(BP$2=0, "N/A", IF(ISNUMBER(SEARCH(TRIM(BP$2), ProgramsTable[[#This Row],[Geographic Coverage]])), "Yes", "No"))</f>
        <v>N/A</v>
      </c>
      <c r="BQ108" s="18" t="str">
        <f>IF(BQ$2=0, "N/A", IF(ISNUMBER(SEARCH(TRIM(BQ$2), ProgramsTable[[#This Row],[Geographic Coverage]])), "Yes", "No"))</f>
        <v>N/A</v>
      </c>
      <c r="BR108" s="18" t="str">
        <f>IF(AND(BP$2=0, BQ$2=0), "*Required - Please Make a Selection*", IF(OR(ISNUMBER(SEARCH(TRIM(BP$2), ProgramsTable[[#This Row],[Geographic Coverage]])), ISNUMBER(SEARCH(TRIM(BQ$2), ProgramsTable[[#This Row],[Geographic Coverage]]))), "Yes", "No"))</f>
        <v>*Required - Please Make a Selection*</v>
      </c>
      <c r="BS108" s="18" t="str">
        <f>IF(OR(BS$2="",BS$2=0), "N/A", IF(AND(ProgramsTable[[#This Row],[Age Min]]= "None", ProgramsTable[[#This Row],[Age Max]]= "None"), "Yes", IF(AND(BS$2&gt;=ProgramsTable[[#This Row],[Age Min]], BS$2&lt;=ProgramsTable[[#This Row],[Age Max]]), "Yes", "No")))</f>
        <v>N/A</v>
      </c>
      <c r="BT108" s="18" t="str" cm="1">
        <f t="array" ref="BT108">IF(COUNTIF(AM$2:BJ$2,"Yes")=0,"N/A",IF(SUMPRODUCT(--(AM$2:BJ$2="Yes"),--(ProgramsTable[[#This Row],[Developmental Disability]:[Caregivers, Family Members, Advocates, or Practitioners of an Individual with Disabilities or Medical Conditions]]="Yes"))&gt;0,"Yes","No"))</f>
        <v>N/A</v>
      </c>
      <c r="BU1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8" s="18" t="str">
        <f>IF(BV$2=0, "N/A", IF(ISNUMBER(SEARCH(UPPER(BV$2), UPPER(ProgramsTable[[#This Row],[Type of Service]]))), "Yes", "No"))</f>
        <v>N/A</v>
      </c>
      <c r="BW108" s="18" t="str">
        <f>IF(BW$2=0, "N/A", IF(ISNUMBER(SEARCH(TRIM(BW$2), ProgramsTable[[#This Row],[Geographic Coverage]])), "Yes", "No"))</f>
        <v>N/A</v>
      </c>
      <c r="BX108" s="18" t="str">
        <f>IF(BX$2=0, "N/A", IF(ISNUMBER(SEARCH(TRIM(BX$2), ProgramsTable[[#This Row],[Geographic Coverage]])), "Yes", "No"))</f>
        <v>N/A</v>
      </c>
      <c r="BY108" s="18" t="str">
        <f>IF(AND(BW$2=0, BX$2=0), "*Required - Please Make a Selection*", IF(OR(ISNUMBER(SEARCH(TRIM(BW$2), ProgramsTable[[#This Row],[Geographic Coverage]])), ISNUMBER(SEARCH(TRIM(BX$2), ProgramsTable[[#This Row],[Geographic Coverage]]))), "Yes", "No"))</f>
        <v>*Required - Please Make a Selection*</v>
      </c>
      <c r="BZ108" s="18" t="str">
        <f>IF(I$2=0, "N/A", IF(I$2="Yes", IF(ProgramsTable[[#This Row],[Program Includes Services for Caregivers]]="Yes", IF(ProgramsTable[[#This Row],[Program May Require Caregiver to be Unpaid]]="No", "Yes", "No"), "No"), "N/A"))</f>
        <v>N/A</v>
      </c>
      <c r="CA1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8" s="18" t="str">
        <f>IF(CB$2=0, "N/A", IF(ISNUMBER(SEARCH(TRIM(UPPER(CB$2)), TRIM(UPPER(ProgramsTable[[#This Row],[Type of Service]])))), "Yes", "No"))</f>
        <v>N/A</v>
      </c>
      <c r="CC108" s="18" t="str">
        <f>IF(CC$2=0, "N/A", IF(ISNUMBER(SEARCH(TRIM(CC$2), ProgramsTable[[#This Row],[Geographic Coverage]])), "Yes", "No"))</f>
        <v>No</v>
      </c>
      <c r="CD108" s="18" t="str">
        <f>IF(CD$2=0, "N/A", IF(ISNUMBER(SEARCH(TRIM(CD$2), ProgramsTable[[#This Row],[Geographic Coverage]])), "Yes", "No"))</f>
        <v>N/A</v>
      </c>
      <c r="CE108" s="18" t="str">
        <f>IF(AND(CC$2=0, CD$2=0), "*Required - Please Make a Selection*", IF(OR(ISNUMBER(SEARCH(TRIM(CC$2), ProgramsTable[[#This Row],[Geographic Coverage]])), ISNUMBER(SEARCH(TRIM(CD$2), ProgramsTable[[#This Row],[Geographic Coverage]]))), "Yes", "No"))</f>
        <v>No</v>
      </c>
      <c r="CF108" s="18" t="str" cm="1">
        <f t="array" ref="CF108">IF(COUNTIF(BK$2:BN$2, "Yes")=0, "N/A", IF(SUMPRODUCT((BK$2:BN$2="Yes")*(ProgramsTable[[#This Row],[Veteran?]:[Disabled Veteran?]]="Yes"))&gt;0, "Yes", "No"))</f>
        <v>No</v>
      </c>
      <c r="CG1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8"/>
      <c r="CI108"/>
      <c r="CJ108"/>
      <c r="CK108"/>
      <c r="CL108"/>
      <c r="CM108"/>
      <c r="CN108"/>
      <c r="CO108"/>
      <c r="CP108"/>
      <c r="CQ108"/>
      <c r="CR108"/>
      <c r="CS108"/>
      <c r="CU108"/>
      <c r="CV108"/>
    </row>
    <row r="109" spans="1:100" hidden="1" x14ac:dyDescent="0.25">
      <c r="A109" s="10">
        <v>342</v>
      </c>
      <c r="B109" t="s">
        <v>527</v>
      </c>
      <c r="C109" t="s">
        <v>520</v>
      </c>
      <c r="D109" t="s">
        <v>535</v>
      </c>
      <c r="E109" t="s">
        <v>529</v>
      </c>
      <c r="F109" t="s">
        <v>536</v>
      </c>
      <c r="G109" t="s">
        <v>112</v>
      </c>
      <c r="H109" t="s">
        <v>215</v>
      </c>
      <c r="I109" t="s">
        <v>215</v>
      </c>
      <c r="J109" t="s">
        <v>531</v>
      </c>
      <c r="K109" t="s">
        <v>532</v>
      </c>
      <c r="L109" t="s">
        <v>306</v>
      </c>
      <c r="M109">
        <v>18</v>
      </c>
      <c r="N109">
        <v>120</v>
      </c>
      <c r="P109" t="s">
        <v>533</v>
      </c>
      <c r="Q109" t="s">
        <v>208</v>
      </c>
      <c r="R109" t="s">
        <v>534</v>
      </c>
      <c r="S109" t="s">
        <v>533</v>
      </c>
      <c r="T109" t="s">
        <v>70</v>
      </c>
      <c r="U109" t="s">
        <v>215</v>
      </c>
      <c r="V109" t="s">
        <v>207</v>
      </c>
      <c r="W109" t="s">
        <v>207</v>
      </c>
      <c r="X109" t="s">
        <v>207</v>
      </c>
      <c r="Y109" t="s">
        <v>207</v>
      </c>
      <c r="Z109" t="s">
        <v>207</v>
      </c>
      <c r="AA109" t="s">
        <v>207</v>
      </c>
      <c r="AB109" t="s">
        <v>207</v>
      </c>
      <c r="AC109" t="s">
        <v>207</v>
      </c>
      <c r="AD109" t="s">
        <v>207</v>
      </c>
      <c r="AE109" t="s">
        <v>215</v>
      </c>
      <c r="AF109" t="s">
        <v>207</v>
      </c>
      <c r="AG109" t="s">
        <v>207</v>
      </c>
      <c r="AH109" t="s">
        <v>207</v>
      </c>
      <c r="AI109" t="s">
        <v>207</v>
      </c>
      <c r="AJ109" t="s">
        <v>207</v>
      </c>
      <c r="AK109" t="s">
        <v>207</v>
      </c>
      <c r="AL109" t="s">
        <v>207</v>
      </c>
      <c r="AM109" t="s">
        <v>207</v>
      </c>
      <c r="AN109" t="s">
        <v>207</v>
      </c>
      <c r="AO109" t="s">
        <v>207</v>
      </c>
      <c r="AP109" t="s">
        <v>207</v>
      </c>
      <c r="AQ109" t="s">
        <v>207</v>
      </c>
      <c r="AR109" t="s">
        <v>215</v>
      </c>
      <c r="AS109" t="s">
        <v>207</v>
      </c>
      <c r="AT109" t="s">
        <v>207</v>
      </c>
      <c r="AU109" t="s">
        <v>207</v>
      </c>
      <c r="AV109" t="s">
        <v>207</v>
      </c>
      <c r="AW109" t="s">
        <v>207</v>
      </c>
      <c r="AX109" t="s">
        <v>207</v>
      </c>
      <c r="AY109" t="s">
        <v>207</v>
      </c>
      <c r="AZ109" t="s">
        <v>207</v>
      </c>
      <c r="BA109" t="s">
        <v>207</v>
      </c>
      <c r="BB109" t="s">
        <v>207</v>
      </c>
      <c r="BC109" t="s">
        <v>207</v>
      </c>
      <c r="BD109" t="s">
        <v>207</v>
      </c>
      <c r="BE109" t="s">
        <v>207</v>
      </c>
      <c r="BF109" t="s">
        <v>207</v>
      </c>
      <c r="BG109" t="s">
        <v>207</v>
      </c>
      <c r="BH109" t="s">
        <v>207</v>
      </c>
      <c r="BI109" t="s">
        <v>207</v>
      </c>
      <c r="BJ109" t="s">
        <v>207</v>
      </c>
      <c r="BK109" t="s">
        <v>207</v>
      </c>
      <c r="BL109" t="s">
        <v>207</v>
      </c>
      <c r="BM109" t="s">
        <v>207</v>
      </c>
      <c r="BN109" t="s">
        <v>207</v>
      </c>
      <c r="BO109" s="18" t="str">
        <f>IF(OR(BO$2=0, BO$2=""), "N/A", IF(ISNUMBER(SEARCH(UPPER(BO$2), UPPER(ProgramsTable[[#This Row],[Type of Service]]))), "Yes", "No"))</f>
        <v>N/A</v>
      </c>
      <c r="BP109" s="18" t="str">
        <f>IF(BP$2=0, "N/A", IF(ISNUMBER(SEARCH(TRIM(BP$2), ProgramsTable[[#This Row],[Geographic Coverage]])), "Yes", "No"))</f>
        <v>N/A</v>
      </c>
      <c r="BQ109" s="18" t="str">
        <f>IF(BQ$2=0, "N/A", IF(ISNUMBER(SEARCH(TRIM(BQ$2), ProgramsTable[[#This Row],[Geographic Coverage]])), "Yes", "No"))</f>
        <v>N/A</v>
      </c>
      <c r="BR109" s="18" t="str">
        <f>IF(AND(BP$2=0, BQ$2=0), "*Required - Please Make a Selection*", IF(OR(ISNUMBER(SEARCH(TRIM(BP$2), ProgramsTable[[#This Row],[Geographic Coverage]])), ISNUMBER(SEARCH(TRIM(BQ$2), ProgramsTable[[#This Row],[Geographic Coverage]]))), "Yes", "No"))</f>
        <v>*Required - Please Make a Selection*</v>
      </c>
      <c r="BS109" s="18" t="str">
        <f>IF(OR(BS$2="",BS$2=0), "N/A", IF(AND(ProgramsTable[[#This Row],[Age Min]]= "None", ProgramsTable[[#This Row],[Age Max]]= "None"), "Yes", IF(AND(BS$2&gt;=ProgramsTable[[#This Row],[Age Min]], BS$2&lt;=ProgramsTable[[#This Row],[Age Max]]), "Yes", "No")))</f>
        <v>N/A</v>
      </c>
      <c r="BT109" s="18" t="str" cm="1">
        <f t="array" ref="BT109">IF(COUNTIF(AM$2:BJ$2,"Yes")=0,"N/A",IF(SUMPRODUCT(--(AM$2:BJ$2="Yes"),--(ProgramsTable[[#This Row],[Developmental Disability]:[Caregivers, Family Members, Advocates, or Practitioners of an Individual with Disabilities or Medical Conditions]]="Yes"))&gt;0,"Yes","No"))</f>
        <v>N/A</v>
      </c>
      <c r="BU1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9" s="18" t="str">
        <f>IF(BV$2=0, "N/A", IF(ISNUMBER(SEARCH(UPPER(BV$2), UPPER(ProgramsTable[[#This Row],[Type of Service]]))), "Yes", "No"))</f>
        <v>N/A</v>
      </c>
      <c r="BW109" s="18" t="str">
        <f>IF(BW$2=0, "N/A", IF(ISNUMBER(SEARCH(TRIM(BW$2), ProgramsTable[[#This Row],[Geographic Coverage]])), "Yes", "No"))</f>
        <v>N/A</v>
      </c>
      <c r="BX109" s="18" t="str">
        <f>IF(BX$2=0, "N/A", IF(ISNUMBER(SEARCH(TRIM(BX$2), ProgramsTable[[#This Row],[Geographic Coverage]])), "Yes", "No"))</f>
        <v>N/A</v>
      </c>
      <c r="BY109" s="18" t="str">
        <f>IF(AND(BW$2=0, BX$2=0), "*Required - Please Make a Selection*", IF(OR(ISNUMBER(SEARCH(TRIM(BW$2), ProgramsTable[[#This Row],[Geographic Coverage]])), ISNUMBER(SEARCH(TRIM(BX$2), ProgramsTable[[#This Row],[Geographic Coverage]]))), "Yes", "No"))</f>
        <v>*Required - Please Make a Selection*</v>
      </c>
      <c r="BZ109" s="18" t="str">
        <f>IF(I$2=0, "N/A", IF(I$2="Yes", IF(ProgramsTable[[#This Row],[Program Includes Services for Caregivers]]="Yes", IF(ProgramsTable[[#This Row],[Program May Require Caregiver to be Unpaid]]="No", "Yes", "No"), "No"), "N/A"))</f>
        <v>N/A</v>
      </c>
      <c r="CA1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9" s="18" t="str">
        <f>IF(CB$2=0, "N/A", IF(ISNUMBER(SEARCH(TRIM(UPPER(CB$2)), TRIM(UPPER(ProgramsTable[[#This Row],[Type of Service]])))), "Yes", "No"))</f>
        <v>N/A</v>
      </c>
      <c r="CC109" s="18" t="str">
        <f>IF(CC$2=0, "N/A", IF(ISNUMBER(SEARCH(TRIM(CC$2), ProgramsTable[[#This Row],[Geographic Coverage]])), "Yes", "No"))</f>
        <v>No</v>
      </c>
      <c r="CD109" s="18" t="str">
        <f>IF(CD$2=0, "N/A", IF(ISNUMBER(SEARCH(TRIM(CD$2), ProgramsTable[[#This Row],[Geographic Coverage]])), "Yes", "No"))</f>
        <v>N/A</v>
      </c>
      <c r="CE109" s="18" t="str">
        <f>IF(AND(CC$2=0, CD$2=0), "*Required - Please Make a Selection*", IF(OR(ISNUMBER(SEARCH(TRIM(CC$2), ProgramsTable[[#This Row],[Geographic Coverage]])), ISNUMBER(SEARCH(TRIM(CD$2), ProgramsTable[[#This Row],[Geographic Coverage]]))), "Yes", "No"))</f>
        <v>No</v>
      </c>
      <c r="CF109" s="18" t="str" cm="1">
        <f t="array" ref="CF109">IF(COUNTIF(BK$2:BN$2, "Yes")=0, "N/A", IF(SUMPRODUCT((BK$2:BN$2="Yes")*(ProgramsTable[[#This Row],[Veteran?]:[Disabled Veteran?]]="Yes"))&gt;0, "Yes", "No"))</f>
        <v>No</v>
      </c>
      <c r="CG1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9"/>
      <c r="CI109"/>
      <c r="CJ109"/>
      <c r="CK109"/>
      <c r="CL109"/>
      <c r="CM109"/>
      <c r="CN109"/>
      <c r="CO109"/>
      <c r="CP109"/>
      <c r="CQ109"/>
      <c r="CR109"/>
      <c r="CS109"/>
      <c r="CU109"/>
      <c r="CV109"/>
    </row>
    <row r="110" spans="1:100" hidden="1" x14ac:dyDescent="0.25">
      <c r="A110" s="10">
        <v>360</v>
      </c>
      <c r="B110" t="s">
        <v>527</v>
      </c>
      <c r="C110" t="s">
        <v>520</v>
      </c>
      <c r="D110" t="s">
        <v>578</v>
      </c>
      <c r="E110" t="s">
        <v>546</v>
      </c>
      <c r="F110" t="s">
        <v>579</v>
      </c>
      <c r="G110" t="s">
        <v>112</v>
      </c>
      <c r="H110" t="s">
        <v>215</v>
      </c>
      <c r="I110" t="s">
        <v>215</v>
      </c>
      <c r="J110" t="s">
        <v>547</v>
      </c>
      <c r="K110" t="s">
        <v>580</v>
      </c>
      <c r="L110" t="s">
        <v>208</v>
      </c>
      <c r="M110" t="s">
        <v>208</v>
      </c>
      <c r="N110" t="s">
        <v>208</v>
      </c>
      <c r="P110" t="s">
        <v>581</v>
      </c>
      <c r="Q110" t="s">
        <v>208</v>
      </c>
      <c r="R110" t="s">
        <v>581</v>
      </c>
      <c r="S110" t="s">
        <v>208</v>
      </c>
      <c r="T110" t="s">
        <v>70</v>
      </c>
      <c r="U110" t="s">
        <v>215</v>
      </c>
      <c r="V110" t="s">
        <v>207</v>
      </c>
      <c r="W110" t="s">
        <v>207</v>
      </c>
      <c r="X110" t="s">
        <v>207</v>
      </c>
      <c r="Y110" t="s">
        <v>207</v>
      </c>
      <c r="Z110" t="s">
        <v>207</v>
      </c>
      <c r="AA110" t="s">
        <v>215</v>
      </c>
      <c r="AB110" t="s">
        <v>207</v>
      </c>
      <c r="AC110" t="s">
        <v>207</v>
      </c>
      <c r="AD110" t="s">
        <v>207</v>
      </c>
      <c r="AE110" t="s">
        <v>207</v>
      </c>
      <c r="AF110" t="s">
        <v>207</v>
      </c>
      <c r="AG110" t="s">
        <v>207</v>
      </c>
      <c r="AH110" t="s">
        <v>207</v>
      </c>
      <c r="AI110" t="s">
        <v>207</v>
      </c>
      <c r="AJ110" t="s">
        <v>207</v>
      </c>
      <c r="AK110" t="s">
        <v>207</v>
      </c>
      <c r="AL110" t="s">
        <v>207</v>
      </c>
      <c r="AM110" t="s">
        <v>207</v>
      </c>
      <c r="AN110" t="s">
        <v>207</v>
      </c>
      <c r="AO110" t="s">
        <v>207</v>
      </c>
      <c r="AP110" t="s">
        <v>207</v>
      </c>
      <c r="AQ110" t="s">
        <v>207</v>
      </c>
      <c r="AR110" t="s">
        <v>215</v>
      </c>
      <c r="AS110" t="s">
        <v>207</v>
      </c>
      <c r="AT110" t="s">
        <v>207</v>
      </c>
      <c r="AU110" t="s">
        <v>207</v>
      </c>
      <c r="AV110" t="s">
        <v>207</v>
      </c>
      <c r="AW110" t="s">
        <v>207</v>
      </c>
      <c r="AX110" t="s">
        <v>207</v>
      </c>
      <c r="AY110" t="s">
        <v>207</v>
      </c>
      <c r="AZ110" t="s">
        <v>207</v>
      </c>
      <c r="BA110" t="s">
        <v>207</v>
      </c>
      <c r="BB110" t="s">
        <v>207</v>
      </c>
      <c r="BC110" t="s">
        <v>207</v>
      </c>
      <c r="BD110" t="s">
        <v>207</v>
      </c>
      <c r="BE110" t="s">
        <v>207</v>
      </c>
      <c r="BF110" t="s">
        <v>207</v>
      </c>
      <c r="BG110" t="s">
        <v>207</v>
      </c>
      <c r="BH110" t="s">
        <v>207</v>
      </c>
      <c r="BI110" t="s">
        <v>207</v>
      </c>
      <c r="BJ110" t="s">
        <v>215</v>
      </c>
      <c r="BK110" t="s">
        <v>207</v>
      </c>
      <c r="BL110" t="s">
        <v>207</v>
      </c>
      <c r="BM110" t="s">
        <v>207</v>
      </c>
      <c r="BN110" t="s">
        <v>207</v>
      </c>
      <c r="BO110" s="18" t="str">
        <f>IF(OR(BO$2=0, BO$2=""), "N/A", IF(ISNUMBER(SEARCH(UPPER(BO$2), UPPER(ProgramsTable[[#This Row],[Type of Service]]))), "Yes", "No"))</f>
        <v>N/A</v>
      </c>
      <c r="BP110" s="18" t="str">
        <f>IF(BP$2=0, "N/A", IF(ISNUMBER(SEARCH(TRIM(BP$2), ProgramsTable[[#This Row],[Geographic Coverage]])), "Yes", "No"))</f>
        <v>N/A</v>
      </c>
      <c r="BQ110" s="18" t="str">
        <f>IF(BQ$2=0, "N/A", IF(ISNUMBER(SEARCH(TRIM(BQ$2), ProgramsTable[[#This Row],[Geographic Coverage]])), "Yes", "No"))</f>
        <v>N/A</v>
      </c>
      <c r="BR110" s="18" t="str">
        <f>IF(AND(BP$2=0, BQ$2=0), "*Required - Please Make a Selection*", IF(OR(ISNUMBER(SEARCH(TRIM(BP$2), ProgramsTable[[#This Row],[Geographic Coverage]])), ISNUMBER(SEARCH(TRIM(BQ$2), ProgramsTable[[#This Row],[Geographic Coverage]]))), "Yes", "No"))</f>
        <v>*Required - Please Make a Selection*</v>
      </c>
      <c r="BS110" s="18" t="str">
        <f>IF(OR(BS$2="",BS$2=0), "N/A", IF(AND(ProgramsTable[[#This Row],[Age Min]]= "None", ProgramsTable[[#This Row],[Age Max]]= "None"), "Yes", IF(AND(BS$2&gt;=ProgramsTable[[#This Row],[Age Min]], BS$2&lt;=ProgramsTable[[#This Row],[Age Max]]), "Yes", "No")))</f>
        <v>N/A</v>
      </c>
      <c r="BT110" s="18" t="str" cm="1">
        <f t="array" ref="BT110">IF(COUNTIF(AM$2:BJ$2,"Yes")=0,"N/A",IF(SUMPRODUCT(--(AM$2:BJ$2="Yes"),--(ProgramsTable[[#This Row],[Developmental Disability]:[Caregivers, Family Members, Advocates, or Practitioners of an Individual with Disabilities or Medical Conditions]]="Yes"))&gt;0,"Yes","No"))</f>
        <v>N/A</v>
      </c>
      <c r="BU1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0" s="18" t="str">
        <f>IF(BV$2=0, "N/A", IF(ISNUMBER(SEARCH(UPPER(BV$2), UPPER(ProgramsTable[[#This Row],[Type of Service]]))), "Yes", "No"))</f>
        <v>N/A</v>
      </c>
      <c r="BW110" s="18" t="str">
        <f>IF(BW$2=0, "N/A", IF(ISNUMBER(SEARCH(TRIM(BW$2), ProgramsTable[[#This Row],[Geographic Coverage]])), "Yes", "No"))</f>
        <v>N/A</v>
      </c>
      <c r="BX110" s="18" t="str">
        <f>IF(BX$2=0, "N/A", IF(ISNUMBER(SEARCH(TRIM(BX$2), ProgramsTable[[#This Row],[Geographic Coverage]])), "Yes", "No"))</f>
        <v>N/A</v>
      </c>
      <c r="BY110" s="18" t="str">
        <f>IF(AND(BW$2=0, BX$2=0), "*Required - Please Make a Selection*", IF(OR(ISNUMBER(SEARCH(TRIM(BW$2), ProgramsTable[[#This Row],[Geographic Coverage]])), ISNUMBER(SEARCH(TRIM(BX$2), ProgramsTable[[#This Row],[Geographic Coverage]]))), "Yes", "No"))</f>
        <v>*Required - Please Make a Selection*</v>
      </c>
      <c r="BZ110" s="18" t="str">
        <f>IF(I$2=0, "N/A", IF(I$2="Yes", IF(ProgramsTable[[#This Row],[Program Includes Services for Caregivers]]="Yes", IF(ProgramsTable[[#This Row],[Program May Require Caregiver to be Unpaid]]="No", "Yes", "No"), "No"), "N/A"))</f>
        <v>N/A</v>
      </c>
      <c r="CA1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0" s="18" t="str">
        <f>IF(CB$2=0, "N/A", IF(ISNUMBER(SEARCH(TRIM(UPPER(CB$2)), TRIM(UPPER(ProgramsTable[[#This Row],[Type of Service]])))), "Yes", "No"))</f>
        <v>N/A</v>
      </c>
      <c r="CC110" s="18" t="str">
        <f>IF(CC$2=0, "N/A", IF(ISNUMBER(SEARCH(TRIM(CC$2), ProgramsTable[[#This Row],[Geographic Coverage]])), "Yes", "No"))</f>
        <v>No</v>
      </c>
      <c r="CD110" s="18" t="str">
        <f>IF(CD$2=0, "N/A", IF(ISNUMBER(SEARCH(TRIM(CD$2), ProgramsTable[[#This Row],[Geographic Coverage]])), "Yes", "No"))</f>
        <v>N/A</v>
      </c>
      <c r="CE110" s="18" t="str">
        <f>IF(AND(CC$2=0, CD$2=0), "*Required - Please Make a Selection*", IF(OR(ISNUMBER(SEARCH(TRIM(CC$2), ProgramsTable[[#This Row],[Geographic Coverage]])), ISNUMBER(SEARCH(TRIM(CD$2), ProgramsTable[[#This Row],[Geographic Coverage]]))), "Yes", "No"))</f>
        <v>No</v>
      </c>
      <c r="CF110" s="18" t="str" cm="1">
        <f t="array" ref="CF110">IF(COUNTIF(BK$2:BN$2, "Yes")=0, "N/A", IF(SUMPRODUCT((BK$2:BN$2="Yes")*(ProgramsTable[[#This Row],[Veteran?]:[Disabled Veteran?]]="Yes"))&gt;0, "Yes", "No"))</f>
        <v>No</v>
      </c>
      <c r="CG1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0"/>
      <c r="CI110"/>
      <c r="CJ110"/>
      <c r="CK110"/>
      <c r="CL110"/>
      <c r="CM110"/>
      <c r="CN110"/>
      <c r="CO110"/>
      <c r="CP110"/>
      <c r="CQ110"/>
      <c r="CR110"/>
      <c r="CS110"/>
      <c r="CU110"/>
      <c r="CV110"/>
    </row>
    <row r="111" spans="1:100" hidden="1" x14ac:dyDescent="0.25">
      <c r="A111" s="10">
        <v>361</v>
      </c>
      <c r="B111" t="s">
        <v>527</v>
      </c>
      <c r="C111" t="s">
        <v>520</v>
      </c>
      <c r="D111" t="s">
        <v>578</v>
      </c>
      <c r="E111" t="s">
        <v>546</v>
      </c>
      <c r="F111" t="s">
        <v>582</v>
      </c>
      <c r="G111" t="s">
        <v>112</v>
      </c>
      <c r="H111" t="s">
        <v>215</v>
      </c>
      <c r="I111" t="s">
        <v>215</v>
      </c>
      <c r="J111" t="s">
        <v>547</v>
      </c>
      <c r="K111" t="s">
        <v>583</v>
      </c>
      <c r="L111" t="s">
        <v>208</v>
      </c>
      <c r="M111" t="s">
        <v>208</v>
      </c>
      <c r="N111" t="s">
        <v>208</v>
      </c>
      <c r="P111" t="s">
        <v>581</v>
      </c>
      <c r="Q111" t="s">
        <v>208</v>
      </c>
      <c r="R111" t="s">
        <v>581</v>
      </c>
      <c r="S111" t="s">
        <v>208</v>
      </c>
      <c r="T111" t="s">
        <v>70</v>
      </c>
      <c r="U111" t="s">
        <v>215</v>
      </c>
      <c r="V111" t="s">
        <v>207</v>
      </c>
      <c r="W111" t="s">
        <v>207</v>
      </c>
      <c r="X111" t="s">
        <v>207</v>
      </c>
      <c r="Y111" t="s">
        <v>207</v>
      </c>
      <c r="Z111" t="s">
        <v>207</v>
      </c>
      <c r="AA111" t="s">
        <v>215</v>
      </c>
      <c r="AB111" t="s">
        <v>207</v>
      </c>
      <c r="AC111" t="s">
        <v>207</v>
      </c>
      <c r="AD111" t="s">
        <v>207</v>
      </c>
      <c r="AE111" t="s">
        <v>207</v>
      </c>
      <c r="AF111" t="s">
        <v>207</v>
      </c>
      <c r="AG111" t="s">
        <v>207</v>
      </c>
      <c r="AH111" t="s">
        <v>207</v>
      </c>
      <c r="AI111" t="s">
        <v>207</v>
      </c>
      <c r="AJ111" t="s">
        <v>207</v>
      </c>
      <c r="AK111" t="s">
        <v>207</v>
      </c>
      <c r="AL111" t="s">
        <v>207</v>
      </c>
      <c r="AM111" t="s">
        <v>207</v>
      </c>
      <c r="AN111" t="s">
        <v>207</v>
      </c>
      <c r="AO111" t="s">
        <v>207</v>
      </c>
      <c r="AP111" t="s">
        <v>207</v>
      </c>
      <c r="AQ111" t="s">
        <v>207</v>
      </c>
      <c r="AR111" t="s">
        <v>215</v>
      </c>
      <c r="AS111" t="s">
        <v>207</v>
      </c>
      <c r="AT111" t="s">
        <v>207</v>
      </c>
      <c r="AU111" t="s">
        <v>207</v>
      </c>
      <c r="AV111" t="s">
        <v>207</v>
      </c>
      <c r="AW111" t="s">
        <v>207</v>
      </c>
      <c r="AX111" t="s">
        <v>207</v>
      </c>
      <c r="AY111" t="s">
        <v>207</v>
      </c>
      <c r="AZ111" t="s">
        <v>207</v>
      </c>
      <c r="BA111" t="s">
        <v>207</v>
      </c>
      <c r="BB111" t="s">
        <v>207</v>
      </c>
      <c r="BC111" t="s">
        <v>207</v>
      </c>
      <c r="BD111" t="s">
        <v>207</v>
      </c>
      <c r="BE111" t="s">
        <v>207</v>
      </c>
      <c r="BF111" t="s">
        <v>207</v>
      </c>
      <c r="BG111" t="s">
        <v>207</v>
      </c>
      <c r="BH111" t="s">
        <v>207</v>
      </c>
      <c r="BI111" t="s">
        <v>207</v>
      </c>
      <c r="BJ111" t="s">
        <v>215</v>
      </c>
      <c r="BK111" t="s">
        <v>207</v>
      </c>
      <c r="BL111" t="s">
        <v>207</v>
      </c>
      <c r="BM111" t="s">
        <v>207</v>
      </c>
      <c r="BN111" t="s">
        <v>207</v>
      </c>
      <c r="BO111" s="18" t="str">
        <f>IF(OR(BO$2=0, BO$2=""), "N/A", IF(ISNUMBER(SEARCH(UPPER(BO$2), UPPER(ProgramsTable[[#This Row],[Type of Service]]))), "Yes", "No"))</f>
        <v>N/A</v>
      </c>
      <c r="BP111" s="18" t="str">
        <f>IF(BP$2=0, "N/A", IF(ISNUMBER(SEARCH(TRIM(BP$2), ProgramsTable[[#This Row],[Geographic Coverage]])), "Yes", "No"))</f>
        <v>N/A</v>
      </c>
      <c r="BQ111" s="18" t="str">
        <f>IF(BQ$2=0, "N/A", IF(ISNUMBER(SEARCH(TRIM(BQ$2), ProgramsTable[[#This Row],[Geographic Coverage]])), "Yes", "No"))</f>
        <v>N/A</v>
      </c>
      <c r="BR111" s="18" t="str">
        <f>IF(AND(BP$2=0, BQ$2=0), "*Required - Please Make a Selection*", IF(OR(ISNUMBER(SEARCH(TRIM(BP$2), ProgramsTable[[#This Row],[Geographic Coverage]])), ISNUMBER(SEARCH(TRIM(BQ$2), ProgramsTable[[#This Row],[Geographic Coverage]]))), "Yes", "No"))</f>
        <v>*Required - Please Make a Selection*</v>
      </c>
      <c r="BS111" s="18" t="str">
        <f>IF(OR(BS$2="",BS$2=0), "N/A", IF(AND(ProgramsTable[[#This Row],[Age Min]]= "None", ProgramsTable[[#This Row],[Age Max]]= "None"), "Yes", IF(AND(BS$2&gt;=ProgramsTable[[#This Row],[Age Min]], BS$2&lt;=ProgramsTable[[#This Row],[Age Max]]), "Yes", "No")))</f>
        <v>N/A</v>
      </c>
      <c r="BT111" s="18" t="str" cm="1">
        <f t="array" ref="BT111">IF(COUNTIF(AM$2:BJ$2,"Yes")=0,"N/A",IF(SUMPRODUCT(--(AM$2:BJ$2="Yes"),--(ProgramsTable[[#This Row],[Developmental Disability]:[Caregivers, Family Members, Advocates, or Practitioners of an Individual with Disabilities or Medical Conditions]]="Yes"))&gt;0,"Yes","No"))</f>
        <v>N/A</v>
      </c>
      <c r="BU1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1" s="18" t="str">
        <f>IF(BV$2=0, "N/A", IF(ISNUMBER(SEARCH(UPPER(BV$2), UPPER(ProgramsTable[[#This Row],[Type of Service]]))), "Yes", "No"))</f>
        <v>N/A</v>
      </c>
      <c r="BW111" s="18" t="str">
        <f>IF(BW$2=0, "N/A", IF(ISNUMBER(SEARCH(TRIM(BW$2), ProgramsTable[[#This Row],[Geographic Coverage]])), "Yes", "No"))</f>
        <v>N/A</v>
      </c>
      <c r="BX111" s="18" t="str">
        <f>IF(BX$2=0, "N/A", IF(ISNUMBER(SEARCH(TRIM(BX$2), ProgramsTable[[#This Row],[Geographic Coverage]])), "Yes", "No"))</f>
        <v>N/A</v>
      </c>
      <c r="BY111" s="18" t="str">
        <f>IF(AND(BW$2=0, BX$2=0), "*Required - Please Make a Selection*", IF(OR(ISNUMBER(SEARCH(TRIM(BW$2), ProgramsTable[[#This Row],[Geographic Coverage]])), ISNUMBER(SEARCH(TRIM(BX$2), ProgramsTable[[#This Row],[Geographic Coverage]]))), "Yes", "No"))</f>
        <v>*Required - Please Make a Selection*</v>
      </c>
      <c r="BZ111" s="18" t="str">
        <f>IF(I$2=0, "N/A", IF(I$2="Yes", IF(ProgramsTable[[#This Row],[Program Includes Services for Caregivers]]="Yes", IF(ProgramsTable[[#This Row],[Program May Require Caregiver to be Unpaid]]="No", "Yes", "No"), "No"), "N/A"))</f>
        <v>N/A</v>
      </c>
      <c r="CA1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1" s="18" t="str">
        <f>IF(CB$2=0, "N/A", IF(ISNUMBER(SEARCH(TRIM(UPPER(CB$2)), TRIM(UPPER(ProgramsTable[[#This Row],[Type of Service]])))), "Yes", "No"))</f>
        <v>N/A</v>
      </c>
      <c r="CC111" s="18" t="str">
        <f>IF(CC$2=0, "N/A", IF(ISNUMBER(SEARCH(TRIM(CC$2), ProgramsTable[[#This Row],[Geographic Coverage]])), "Yes", "No"))</f>
        <v>No</v>
      </c>
      <c r="CD111" s="18" t="str">
        <f>IF(CD$2=0, "N/A", IF(ISNUMBER(SEARCH(TRIM(CD$2), ProgramsTable[[#This Row],[Geographic Coverage]])), "Yes", "No"))</f>
        <v>N/A</v>
      </c>
      <c r="CE111" s="18" t="str">
        <f>IF(AND(CC$2=0, CD$2=0), "*Required - Please Make a Selection*", IF(OR(ISNUMBER(SEARCH(TRIM(CC$2), ProgramsTable[[#This Row],[Geographic Coverage]])), ISNUMBER(SEARCH(TRIM(CD$2), ProgramsTable[[#This Row],[Geographic Coverage]]))), "Yes", "No"))</f>
        <v>No</v>
      </c>
      <c r="CF111" s="18" t="str" cm="1">
        <f t="array" ref="CF111">IF(COUNTIF(BK$2:BN$2, "Yes")=0, "N/A", IF(SUMPRODUCT((BK$2:BN$2="Yes")*(ProgramsTable[[#This Row],[Veteran?]:[Disabled Veteran?]]="Yes"))&gt;0, "Yes", "No"))</f>
        <v>No</v>
      </c>
      <c r="CG1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1"/>
      <c r="CI111"/>
      <c r="CJ111"/>
      <c r="CK111"/>
      <c r="CL111"/>
      <c r="CM111"/>
      <c r="CN111"/>
      <c r="CO111"/>
      <c r="CP111"/>
      <c r="CQ111"/>
      <c r="CR111"/>
      <c r="CS111"/>
      <c r="CU111"/>
      <c r="CV111"/>
    </row>
    <row r="112" spans="1:100" hidden="1" x14ac:dyDescent="0.25">
      <c r="A112" s="10">
        <v>362</v>
      </c>
      <c r="B112" t="s">
        <v>527</v>
      </c>
      <c r="C112" t="s">
        <v>520</v>
      </c>
      <c r="D112" t="s">
        <v>578</v>
      </c>
      <c r="E112" t="s">
        <v>546</v>
      </c>
      <c r="F112" t="s">
        <v>584</v>
      </c>
      <c r="G112" t="s">
        <v>585</v>
      </c>
      <c r="H112" t="s">
        <v>215</v>
      </c>
      <c r="I112" t="s">
        <v>215</v>
      </c>
      <c r="J112" t="s">
        <v>208</v>
      </c>
      <c r="K112" t="s">
        <v>586</v>
      </c>
      <c r="L112" t="s">
        <v>208</v>
      </c>
      <c r="M112" t="s">
        <v>208</v>
      </c>
      <c r="N112" t="s">
        <v>208</v>
      </c>
      <c r="P112" t="s">
        <v>581</v>
      </c>
      <c r="Q112" t="s">
        <v>208</v>
      </c>
      <c r="R112" t="s">
        <v>581</v>
      </c>
      <c r="S112" t="s">
        <v>208</v>
      </c>
      <c r="T112" t="s">
        <v>70</v>
      </c>
      <c r="U112" t="s">
        <v>207</v>
      </c>
      <c r="V112" t="s">
        <v>207</v>
      </c>
      <c r="W112" t="s">
        <v>207</v>
      </c>
      <c r="X112" t="s">
        <v>207</v>
      </c>
      <c r="Y112" t="s">
        <v>207</v>
      </c>
      <c r="Z112" t="s">
        <v>207</v>
      </c>
      <c r="AA112" t="s">
        <v>207</v>
      </c>
      <c r="AB112" t="s">
        <v>207</v>
      </c>
      <c r="AC112" t="s">
        <v>207</v>
      </c>
      <c r="AD112" t="s">
        <v>207</v>
      </c>
      <c r="AE112" t="s">
        <v>207</v>
      </c>
      <c r="AF112" t="s">
        <v>207</v>
      </c>
      <c r="AG112" t="s">
        <v>207</v>
      </c>
      <c r="AH112" t="s">
        <v>207</v>
      </c>
      <c r="AI112" t="s">
        <v>207</v>
      </c>
      <c r="AJ112" t="s">
        <v>207</v>
      </c>
      <c r="AK112" t="s">
        <v>207</v>
      </c>
      <c r="AL112" t="s">
        <v>207</v>
      </c>
      <c r="AM112" t="s">
        <v>207</v>
      </c>
      <c r="AN112" t="s">
        <v>207</v>
      </c>
      <c r="AO112" t="s">
        <v>207</v>
      </c>
      <c r="AP112" t="s">
        <v>207</v>
      </c>
      <c r="AQ112" t="s">
        <v>207</v>
      </c>
      <c r="AR112" t="s">
        <v>215</v>
      </c>
      <c r="AS112" t="s">
        <v>207</v>
      </c>
      <c r="AT112" t="s">
        <v>207</v>
      </c>
      <c r="AU112" t="s">
        <v>207</v>
      </c>
      <c r="AV112" t="s">
        <v>207</v>
      </c>
      <c r="AW112" t="s">
        <v>207</v>
      </c>
      <c r="AX112" t="s">
        <v>207</v>
      </c>
      <c r="AY112" t="s">
        <v>207</v>
      </c>
      <c r="AZ112" t="s">
        <v>207</v>
      </c>
      <c r="BA112" t="s">
        <v>207</v>
      </c>
      <c r="BB112" t="s">
        <v>207</v>
      </c>
      <c r="BC112" t="s">
        <v>207</v>
      </c>
      <c r="BD112" t="s">
        <v>207</v>
      </c>
      <c r="BE112" t="s">
        <v>207</v>
      </c>
      <c r="BF112" t="s">
        <v>207</v>
      </c>
      <c r="BG112" t="s">
        <v>207</v>
      </c>
      <c r="BH112" t="s">
        <v>207</v>
      </c>
      <c r="BI112" t="s">
        <v>207</v>
      </c>
      <c r="BJ112" t="s">
        <v>215</v>
      </c>
      <c r="BK112" t="s">
        <v>207</v>
      </c>
      <c r="BL112" t="s">
        <v>207</v>
      </c>
      <c r="BM112" t="s">
        <v>207</v>
      </c>
      <c r="BN112" t="s">
        <v>207</v>
      </c>
      <c r="BO112" s="18" t="str">
        <f>IF(OR(BO$2=0, BO$2=""), "N/A", IF(ISNUMBER(SEARCH(UPPER(BO$2), UPPER(ProgramsTable[[#This Row],[Type of Service]]))), "Yes", "No"))</f>
        <v>N/A</v>
      </c>
      <c r="BP112" s="18" t="str">
        <f>IF(BP$2=0, "N/A", IF(ISNUMBER(SEARCH(TRIM(BP$2), ProgramsTable[[#This Row],[Geographic Coverage]])), "Yes", "No"))</f>
        <v>N/A</v>
      </c>
      <c r="BQ112" s="18" t="str">
        <f>IF(BQ$2=0, "N/A", IF(ISNUMBER(SEARCH(TRIM(BQ$2), ProgramsTable[[#This Row],[Geographic Coverage]])), "Yes", "No"))</f>
        <v>N/A</v>
      </c>
      <c r="BR112" s="18" t="str">
        <f>IF(AND(BP$2=0, BQ$2=0), "*Required - Please Make a Selection*", IF(OR(ISNUMBER(SEARCH(TRIM(BP$2), ProgramsTable[[#This Row],[Geographic Coverage]])), ISNUMBER(SEARCH(TRIM(BQ$2), ProgramsTable[[#This Row],[Geographic Coverage]]))), "Yes", "No"))</f>
        <v>*Required - Please Make a Selection*</v>
      </c>
      <c r="BS112" s="18" t="str">
        <f>IF(OR(BS$2="",BS$2=0), "N/A", IF(AND(ProgramsTable[[#This Row],[Age Min]]= "None", ProgramsTable[[#This Row],[Age Max]]= "None"), "Yes", IF(AND(BS$2&gt;=ProgramsTable[[#This Row],[Age Min]], BS$2&lt;=ProgramsTable[[#This Row],[Age Max]]), "Yes", "No")))</f>
        <v>N/A</v>
      </c>
      <c r="BT112" s="18" t="str" cm="1">
        <f t="array" ref="BT112">IF(COUNTIF(AM$2:BJ$2,"Yes")=0,"N/A",IF(SUMPRODUCT(--(AM$2:BJ$2="Yes"),--(ProgramsTable[[#This Row],[Developmental Disability]:[Caregivers, Family Members, Advocates, or Practitioners of an Individual with Disabilities or Medical Conditions]]="Yes"))&gt;0,"Yes","No"))</f>
        <v>N/A</v>
      </c>
      <c r="BU1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2" s="18" t="str">
        <f>IF(BV$2=0, "N/A", IF(ISNUMBER(SEARCH(UPPER(BV$2), UPPER(ProgramsTable[[#This Row],[Type of Service]]))), "Yes", "No"))</f>
        <v>N/A</v>
      </c>
      <c r="BW112" s="18" t="str">
        <f>IF(BW$2=0, "N/A", IF(ISNUMBER(SEARCH(TRIM(BW$2), ProgramsTable[[#This Row],[Geographic Coverage]])), "Yes", "No"))</f>
        <v>N/A</v>
      </c>
      <c r="BX112" s="18" t="str">
        <f>IF(BX$2=0, "N/A", IF(ISNUMBER(SEARCH(TRIM(BX$2), ProgramsTable[[#This Row],[Geographic Coverage]])), "Yes", "No"))</f>
        <v>N/A</v>
      </c>
      <c r="BY112" s="18" t="str">
        <f>IF(AND(BW$2=0, BX$2=0), "*Required - Please Make a Selection*", IF(OR(ISNUMBER(SEARCH(TRIM(BW$2), ProgramsTable[[#This Row],[Geographic Coverage]])), ISNUMBER(SEARCH(TRIM(BX$2), ProgramsTable[[#This Row],[Geographic Coverage]]))), "Yes", "No"))</f>
        <v>*Required - Please Make a Selection*</v>
      </c>
      <c r="BZ112" s="18" t="str">
        <f>IF(I$2=0, "N/A", IF(I$2="Yes", IF(ProgramsTable[[#This Row],[Program Includes Services for Caregivers]]="Yes", IF(ProgramsTable[[#This Row],[Program May Require Caregiver to be Unpaid]]="No", "Yes", "No"), "No"), "N/A"))</f>
        <v>N/A</v>
      </c>
      <c r="CA1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2" s="18" t="str">
        <f>IF(CB$2=0, "N/A", IF(ISNUMBER(SEARCH(TRIM(UPPER(CB$2)), TRIM(UPPER(ProgramsTable[[#This Row],[Type of Service]])))), "Yes", "No"))</f>
        <v>N/A</v>
      </c>
      <c r="CC112" s="18" t="str">
        <f>IF(CC$2=0, "N/A", IF(ISNUMBER(SEARCH(TRIM(CC$2), ProgramsTable[[#This Row],[Geographic Coverage]])), "Yes", "No"))</f>
        <v>No</v>
      </c>
      <c r="CD112" s="18" t="str">
        <f>IF(CD$2=0, "N/A", IF(ISNUMBER(SEARCH(TRIM(CD$2), ProgramsTable[[#This Row],[Geographic Coverage]])), "Yes", "No"))</f>
        <v>N/A</v>
      </c>
      <c r="CE112" s="18" t="str">
        <f>IF(AND(CC$2=0, CD$2=0), "*Required - Please Make a Selection*", IF(OR(ISNUMBER(SEARCH(TRIM(CC$2), ProgramsTable[[#This Row],[Geographic Coverage]])), ISNUMBER(SEARCH(TRIM(CD$2), ProgramsTable[[#This Row],[Geographic Coverage]]))), "Yes", "No"))</f>
        <v>No</v>
      </c>
      <c r="CF112" s="18" t="str" cm="1">
        <f t="array" ref="CF112">IF(COUNTIF(BK$2:BN$2, "Yes")=0, "N/A", IF(SUMPRODUCT((BK$2:BN$2="Yes")*(ProgramsTable[[#This Row],[Veteran?]:[Disabled Veteran?]]="Yes"))&gt;0, "Yes", "No"))</f>
        <v>No</v>
      </c>
      <c r="CG1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2"/>
      <c r="CI112"/>
      <c r="CJ112"/>
      <c r="CK112"/>
      <c r="CL112"/>
      <c r="CM112"/>
      <c r="CN112"/>
      <c r="CO112"/>
      <c r="CP112"/>
      <c r="CQ112"/>
      <c r="CR112"/>
      <c r="CS112"/>
      <c r="CU112"/>
      <c r="CV112"/>
    </row>
    <row r="113" spans="1:100" hidden="1" x14ac:dyDescent="0.25">
      <c r="A113" s="10">
        <v>363</v>
      </c>
      <c r="B113" t="s">
        <v>527</v>
      </c>
      <c r="C113" t="s">
        <v>520</v>
      </c>
      <c r="D113" t="s">
        <v>578</v>
      </c>
      <c r="E113" t="s">
        <v>546</v>
      </c>
      <c r="F113" t="s">
        <v>587</v>
      </c>
      <c r="G113" t="s">
        <v>588</v>
      </c>
      <c r="H113" t="s">
        <v>215</v>
      </c>
      <c r="I113" t="s">
        <v>207</v>
      </c>
      <c r="J113" t="s">
        <v>208</v>
      </c>
      <c r="K113" t="s">
        <v>208</v>
      </c>
      <c r="L113" s="11" t="s">
        <v>208</v>
      </c>
      <c r="M113" t="s">
        <v>208</v>
      </c>
      <c r="N113" t="s">
        <v>208</v>
      </c>
      <c r="P113" t="s">
        <v>208</v>
      </c>
      <c r="Q113" t="s">
        <v>208</v>
      </c>
      <c r="R113" t="s">
        <v>208</v>
      </c>
      <c r="S113" t="s">
        <v>208</v>
      </c>
      <c r="T113" t="s">
        <v>70</v>
      </c>
      <c r="U113" t="s">
        <v>207</v>
      </c>
      <c r="V113" t="s">
        <v>207</v>
      </c>
      <c r="W113" t="s">
        <v>207</v>
      </c>
      <c r="X113" t="s">
        <v>207</v>
      </c>
      <c r="Y113" t="s">
        <v>207</v>
      </c>
      <c r="Z113" t="s">
        <v>207</v>
      </c>
      <c r="AA113" t="s">
        <v>207</v>
      </c>
      <c r="AB113" t="s">
        <v>207</v>
      </c>
      <c r="AC113" t="s">
        <v>207</v>
      </c>
      <c r="AD113" t="s">
        <v>207</v>
      </c>
      <c r="AE113" t="s">
        <v>207</v>
      </c>
      <c r="AF113" t="s">
        <v>207</v>
      </c>
      <c r="AG113" t="s">
        <v>207</v>
      </c>
      <c r="AH113" t="s">
        <v>207</v>
      </c>
      <c r="AI113" t="s">
        <v>207</v>
      </c>
      <c r="AJ113" t="s">
        <v>207</v>
      </c>
      <c r="AK113" t="s">
        <v>207</v>
      </c>
      <c r="AL113" t="s">
        <v>207</v>
      </c>
      <c r="AM113" t="s">
        <v>207</v>
      </c>
      <c r="AN113" t="s">
        <v>207</v>
      </c>
      <c r="AO113" t="s">
        <v>207</v>
      </c>
      <c r="AP113" t="s">
        <v>207</v>
      </c>
      <c r="AQ113" t="s">
        <v>207</v>
      </c>
      <c r="AR113" t="s">
        <v>207</v>
      </c>
      <c r="AS113" t="s">
        <v>207</v>
      </c>
      <c r="AT113" t="s">
        <v>207</v>
      </c>
      <c r="AU113" t="s">
        <v>207</v>
      </c>
      <c r="AV113" t="s">
        <v>207</v>
      </c>
      <c r="AW113" t="s">
        <v>207</v>
      </c>
      <c r="AX113" t="s">
        <v>207</v>
      </c>
      <c r="AY113" t="s">
        <v>207</v>
      </c>
      <c r="AZ113" t="s">
        <v>207</v>
      </c>
      <c r="BA113" t="s">
        <v>207</v>
      </c>
      <c r="BB113" t="s">
        <v>207</v>
      </c>
      <c r="BC113" t="s">
        <v>207</v>
      </c>
      <c r="BD113" t="s">
        <v>207</v>
      </c>
      <c r="BE113" t="s">
        <v>207</v>
      </c>
      <c r="BF113" t="s">
        <v>207</v>
      </c>
      <c r="BG113" t="s">
        <v>207</v>
      </c>
      <c r="BH113" t="s">
        <v>207</v>
      </c>
      <c r="BI113" t="s">
        <v>207</v>
      </c>
      <c r="BJ113" t="s">
        <v>207</v>
      </c>
      <c r="BK113" t="s">
        <v>207</v>
      </c>
      <c r="BL113" t="s">
        <v>207</v>
      </c>
      <c r="BM113" t="s">
        <v>207</v>
      </c>
      <c r="BN113" t="s">
        <v>207</v>
      </c>
      <c r="BO113" s="18" t="str">
        <f>IF(OR(BO$2=0, BO$2=""), "N/A", IF(ISNUMBER(SEARCH(UPPER(BO$2), UPPER(ProgramsTable[[#This Row],[Type of Service]]))), "Yes", "No"))</f>
        <v>N/A</v>
      </c>
      <c r="BP113" s="18" t="str">
        <f>IF(BP$2=0, "N/A", IF(ISNUMBER(SEARCH(TRIM(BP$2), ProgramsTable[[#This Row],[Geographic Coverage]])), "Yes", "No"))</f>
        <v>N/A</v>
      </c>
      <c r="BQ113" s="18" t="str">
        <f>IF(BQ$2=0, "N/A", IF(ISNUMBER(SEARCH(TRIM(BQ$2), ProgramsTable[[#This Row],[Geographic Coverage]])), "Yes", "No"))</f>
        <v>N/A</v>
      </c>
      <c r="BR113" s="18" t="str">
        <f>IF(AND(BP$2=0, BQ$2=0), "*Required - Please Make a Selection*", IF(OR(ISNUMBER(SEARCH(TRIM(BP$2), ProgramsTable[[#This Row],[Geographic Coverage]])), ISNUMBER(SEARCH(TRIM(BQ$2), ProgramsTable[[#This Row],[Geographic Coverage]]))), "Yes", "No"))</f>
        <v>*Required - Please Make a Selection*</v>
      </c>
      <c r="BS113" s="18" t="str">
        <f>IF(OR(BS$2="",BS$2=0), "N/A", IF(AND(ProgramsTable[[#This Row],[Age Min]]= "None", ProgramsTable[[#This Row],[Age Max]]= "None"), "Yes", IF(AND(BS$2&gt;=ProgramsTable[[#This Row],[Age Min]], BS$2&lt;=ProgramsTable[[#This Row],[Age Max]]), "Yes", "No")))</f>
        <v>N/A</v>
      </c>
      <c r="BT113" s="18" t="str" cm="1">
        <f t="array" ref="BT113">IF(COUNTIF(AM$2:BJ$2,"Yes")=0,"N/A",IF(SUMPRODUCT(--(AM$2:BJ$2="Yes"),--(ProgramsTable[[#This Row],[Developmental Disability]:[Caregivers, Family Members, Advocates, or Practitioners of an Individual with Disabilities or Medical Conditions]]="Yes"))&gt;0,"Yes","No"))</f>
        <v>N/A</v>
      </c>
      <c r="BU1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3" s="18" t="str">
        <f>IF(BV$2=0, "N/A", IF(ISNUMBER(SEARCH(UPPER(BV$2), UPPER(ProgramsTable[[#This Row],[Type of Service]]))), "Yes", "No"))</f>
        <v>N/A</v>
      </c>
      <c r="BW113" s="18" t="str">
        <f>IF(BW$2=0, "N/A", IF(ISNUMBER(SEARCH(TRIM(BW$2), ProgramsTable[[#This Row],[Geographic Coverage]])), "Yes", "No"))</f>
        <v>N/A</v>
      </c>
      <c r="BX113" s="18" t="str">
        <f>IF(BX$2=0, "N/A", IF(ISNUMBER(SEARCH(TRIM(BX$2), ProgramsTable[[#This Row],[Geographic Coverage]])), "Yes", "No"))</f>
        <v>N/A</v>
      </c>
      <c r="BY113" s="18" t="str">
        <f>IF(AND(BW$2=0, BX$2=0), "*Required - Please Make a Selection*", IF(OR(ISNUMBER(SEARCH(TRIM(BW$2), ProgramsTable[[#This Row],[Geographic Coverage]])), ISNUMBER(SEARCH(TRIM(BX$2), ProgramsTable[[#This Row],[Geographic Coverage]]))), "Yes", "No"))</f>
        <v>*Required - Please Make a Selection*</v>
      </c>
      <c r="BZ113" s="18" t="str">
        <f>IF(I$2=0, "N/A", IF(I$2="Yes", IF(ProgramsTable[[#This Row],[Program Includes Services for Caregivers]]="Yes", IF(ProgramsTable[[#This Row],[Program May Require Caregiver to be Unpaid]]="No", "Yes", "No"), "No"), "N/A"))</f>
        <v>N/A</v>
      </c>
      <c r="CA1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3" s="18" t="str">
        <f>IF(CB$2=0, "N/A", IF(ISNUMBER(SEARCH(TRIM(UPPER(CB$2)), TRIM(UPPER(ProgramsTable[[#This Row],[Type of Service]])))), "Yes", "No"))</f>
        <v>N/A</v>
      </c>
      <c r="CC113" s="18" t="str">
        <f>IF(CC$2=0, "N/A", IF(ISNUMBER(SEARCH(TRIM(CC$2), ProgramsTable[[#This Row],[Geographic Coverage]])), "Yes", "No"))</f>
        <v>No</v>
      </c>
      <c r="CD113" s="18" t="str">
        <f>IF(CD$2=0, "N/A", IF(ISNUMBER(SEARCH(TRIM(CD$2), ProgramsTable[[#This Row],[Geographic Coverage]])), "Yes", "No"))</f>
        <v>N/A</v>
      </c>
      <c r="CE113" s="18" t="str">
        <f>IF(AND(CC$2=0, CD$2=0), "*Required - Please Make a Selection*", IF(OR(ISNUMBER(SEARCH(TRIM(CC$2), ProgramsTable[[#This Row],[Geographic Coverage]])), ISNUMBER(SEARCH(TRIM(CD$2), ProgramsTable[[#This Row],[Geographic Coverage]]))), "Yes", "No"))</f>
        <v>No</v>
      </c>
      <c r="CF113" s="18" t="str" cm="1">
        <f t="array" ref="CF113">IF(COUNTIF(BK$2:BN$2, "Yes")=0, "N/A", IF(SUMPRODUCT((BK$2:BN$2="Yes")*(ProgramsTable[[#This Row],[Veteran?]:[Disabled Veteran?]]="Yes"))&gt;0, "Yes", "No"))</f>
        <v>No</v>
      </c>
      <c r="CG1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3"/>
      <c r="CI113"/>
      <c r="CJ113"/>
      <c r="CK113"/>
      <c r="CL113"/>
      <c r="CM113"/>
      <c r="CN113"/>
      <c r="CO113"/>
      <c r="CP113"/>
      <c r="CQ113"/>
      <c r="CR113"/>
      <c r="CS113"/>
      <c r="CU113"/>
      <c r="CV113"/>
    </row>
    <row r="114" spans="1:100" hidden="1" x14ac:dyDescent="0.25">
      <c r="A114" s="10">
        <v>364</v>
      </c>
      <c r="B114" t="s">
        <v>527</v>
      </c>
      <c r="C114" t="s">
        <v>520</v>
      </c>
      <c r="D114" t="s">
        <v>578</v>
      </c>
      <c r="E114" t="s">
        <v>546</v>
      </c>
      <c r="F114" t="s">
        <v>589</v>
      </c>
      <c r="G114" t="s">
        <v>588</v>
      </c>
      <c r="H114" t="s">
        <v>215</v>
      </c>
      <c r="I114" t="s">
        <v>207</v>
      </c>
      <c r="J114" t="s">
        <v>208</v>
      </c>
      <c r="K114" t="s">
        <v>208</v>
      </c>
      <c r="L114" s="11" t="s">
        <v>208</v>
      </c>
      <c r="M114" t="s">
        <v>208</v>
      </c>
      <c r="N114" t="s">
        <v>208</v>
      </c>
      <c r="P114" t="s">
        <v>208</v>
      </c>
      <c r="Q114" t="s">
        <v>208</v>
      </c>
      <c r="R114" t="s">
        <v>208</v>
      </c>
      <c r="S114" t="s">
        <v>208</v>
      </c>
      <c r="T114" t="s">
        <v>70</v>
      </c>
      <c r="U114" t="s">
        <v>207</v>
      </c>
      <c r="V114" t="s">
        <v>207</v>
      </c>
      <c r="W114" t="s">
        <v>207</v>
      </c>
      <c r="X114" t="s">
        <v>207</v>
      </c>
      <c r="Y114" t="s">
        <v>207</v>
      </c>
      <c r="Z114" t="s">
        <v>207</v>
      </c>
      <c r="AA114" t="s">
        <v>207</v>
      </c>
      <c r="AB114" t="s">
        <v>207</v>
      </c>
      <c r="AC114" t="s">
        <v>207</v>
      </c>
      <c r="AD114" t="s">
        <v>207</v>
      </c>
      <c r="AE114" t="s">
        <v>207</v>
      </c>
      <c r="AF114" t="s">
        <v>207</v>
      </c>
      <c r="AG114" t="s">
        <v>207</v>
      </c>
      <c r="AH114" t="s">
        <v>207</v>
      </c>
      <c r="AI114" t="s">
        <v>207</v>
      </c>
      <c r="AJ114" t="s">
        <v>207</v>
      </c>
      <c r="AK114" t="s">
        <v>207</v>
      </c>
      <c r="AL114" t="s">
        <v>207</v>
      </c>
      <c r="AM114" t="s">
        <v>207</v>
      </c>
      <c r="AN114" t="s">
        <v>207</v>
      </c>
      <c r="AO114" t="s">
        <v>207</v>
      </c>
      <c r="AP114" t="s">
        <v>207</v>
      </c>
      <c r="AQ114" t="s">
        <v>207</v>
      </c>
      <c r="AR114" t="s">
        <v>207</v>
      </c>
      <c r="AS114" t="s">
        <v>207</v>
      </c>
      <c r="AT114" t="s">
        <v>207</v>
      </c>
      <c r="AU114" t="s">
        <v>207</v>
      </c>
      <c r="AV114" t="s">
        <v>207</v>
      </c>
      <c r="AW114" t="s">
        <v>207</v>
      </c>
      <c r="AX114" t="s">
        <v>207</v>
      </c>
      <c r="AY114" t="s">
        <v>207</v>
      </c>
      <c r="AZ114" t="s">
        <v>207</v>
      </c>
      <c r="BA114" t="s">
        <v>207</v>
      </c>
      <c r="BB114" t="s">
        <v>207</v>
      </c>
      <c r="BC114" t="s">
        <v>207</v>
      </c>
      <c r="BD114" t="s">
        <v>207</v>
      </c>
      <c r="BE114" t="s">
        <v>207</v>
      </c>
      <c r="BF114" t="s">
        <v>207</v>
      </c>
      <c r="BG114" t="s">
        <v>207</v>
      </c>
      <c r="BH114" t="s">
        <v>207</v>
      </c>
      <c r="BI114" t="s">
        <v>207</v>
      </c>
      <c r="BJ114" t="s">
        <v>207</v>
      </c>
      <c r="BK114" t="s">
        <v>207</v>
      </c>
      <c r="BL114" t="s">
        <v>207</v>
      </c>
      <c r="BM114" t="s">
        <v>207</v>
      </c>
      <c r="BN114" t="s">
        <v>207</v>
      </c>
      <c r="BO114" s="18" t="str">
        <f>IF(OR(BO$2=0, BO$2=""), "N/A", IF(ISNUMBER(SEARCH(UPPER(BO$2), UPPER(ProgramsTable[[#This Row],[Type of Service]]))), "Yes", "No"))</f>
        <v>N/A</v>
      </c>
      <c r="BP114" s="18" t="str">
        <f>IF(BP$2=0, "N/A", IF(ISNUMBER(SEARCH(TRIM(BP$2), ProgramsTable[[#This Row],[Geographic Coverage]])), "Yes", "No"))</f>
        <v>N/A</v>
      </c>
      <c r="BQ114" s="18" t="str">
        <f>IF(BQ$2=0, "N/A", IF(ISNUMBER(SEARCH(TRIM(BQ$2), ProgramsTable[[#This Row],[Geographic Coverage]])), "Yes", "No"))</f>
        <v>N/A</v>
      </c>
      <c r="BR114" s="18" t="str">
        <f>IF(AND(BP$2=0, BQ$2=0), "*Required - Please Make a Selection*", IF(OR(ISNUMBER(SEARCH(TRIM(BP$2), ProgramsTable[[#This Row],[Geographic Coverage]])), ISNUMBER(SEARCH(TRIM(BQ$2), ProgramsTable[[#This Row],[Geographic Coverage]]))), "Yes", "No"))</f>
        <v>*Required - Please Make a Selection*</v>
      </c>
      <c r="BS114" s="18" t="str">
        <f>IF(OR(BS$2="",BS$2=0), "N/A", IF(AND(ProgramsTable[[#This Row],[Age Min]]= "None", ProgramsTable[[#This Row],[Age Max]]= "None"), "Yes", IF(AND(BS$2&gt;=ProgramsTable[[#This Row],[Age Min]], BS$2&lt;=ProgramsTable[[#This Row],[Age Max]]), "Yes", "No")))</f>
        <v>N/A</v>
      </c>
      <c r="BT114" s="18" t="str" cm="1">
        <f t="array" ref="BT114">IF(COUNTIF(AM$2:BJ$2,"Yes")=0,"N/A",IF(SUMPRODUCT(--(AM$2:BJ$2="Yes"),--(ProgramsTable[[#This Row],[Developmental Disability]:[Caregivers, Family Members, Advocates, or Practitioners of an Individual with Disabilities or Medical Conditions]]="Yes"))&gt;0,"Yes","No"))</f>
        <v>N/A</v>
      </c>
      <c r="BU1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4" s="18" t="str">
        <f>IF(BV$2=0, "N/A", IF(ISNUMBER(SEARCH(UPPER(BV$2), UPPER(ProgramsTable[[#This Row],[Type of Service]]))), "Yes", "No"))</f>
        <v>N/A</v>
      </c>
      <c r="BW114" s="18" t="str">
        <f>IF(BW$2=0, "N/A", IF(ISNUMBER(SEARCH(TRIM(BW$2), ProgramsTable[[#This Row],[Geographic Coverage]])), "Yes", "No"))</f>
        <v>N/A</v>
      </c>
      <c r="BX114" s="18" t="str">
        <f>IF(BX$2=0, "N/A", IF(ISNUMBER(SEARCH(TRIM(BX$2), ProgramsTable[[#This Row],[Geographic Coverage]])), "Yes", "No"))</f>
        <v>N/A</v>
      </c>
      <c r="BY114" s="18" t="str">
        <f>IF(AND(BW$2=0, BX$2=0), "*Required - Please Make a Selection*", IF(OR(ISNUMBER(SEARCH(TRIM(BW$2), ProgramsTable[[#This Row],[Geographic Coverage]])), ISNUMBER(SEARCH(TRIM(BX$2), ProgramsTable[[#This Row],[Geographic Coverage]]))), "Yes", "No"))</f>
        <v>*Required - Please Make a Selection*</v>
      </c>
      <c r="BZ114" s="18" t="str">
        <f>IF(I$2=0, "N/A", IF(I$2="Yes", IF(ProgramsTable[[#This Row],[Program Includes Services for Caregivers]]="Yes", IF(ProgramsTable[[#This Row],[Program May Require Caregiver to be Unpaid]]="No", "Yes", "No"), "No"), "N/A"))</f>
        <v>N/A</v>
      </c>
      <c r="CA1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4" s="18" t="str">
        <f>IF(CB$2=0, "N/A", IF(ISNUMBER(SEARCH(TRIM(UPPER(CB$2)), TRIM(UPPER(ProgramsTable[[#This Row],[Type of Service]])))), "Yes", "No"))</f>
        <v>N/A</v>
      </c>
      <c r="CC114" s="18" t="str">
        <f>IF(CC$2=0, "N/A", IF(ISNUMBER(SEARCH(TRIM(CC$2), ProgramsTable[[#This Row],[Geographic Coverage]])), "Yes", "No"))</f>
        <v>No</v>
      </c>
      <c r="CD114" s="18" t="str">
        <f>IF(CD$2=0, "N/A", IF(ISNUMBER(SEARCH(TRIM(CD$2), ProgramsTable[[#This Row],[Geographic Coverage]])), "Yes", "No"))</f>
        <v>N/A</v>
      </c>
      <c r="CE114" s="18" t="str">
        <f>IF(AND(CC$2=0, CD$2=0), "*Required - Please Make a Selection*", IF(OR(ISNUMBER(SEARCH(TRIM(CC$2), ProgramsTable[[#This Row],[Geographic Coverage]])), ISNUMBER(SEARCH(TRIM(CD$2), ProgramsTable[[#This Row],[Geographic Coverage]]))), "Yes", "No"))</f>
        <v>No</v>
      </c>
      <c r="CF114" s="18" t="str" cm="1">
        <f t="array" ref="CF114">IF(COUNTIF(BK$2:BN$2, "Yes")=0, "N/A", IF(SUMPRODUCT((BK$2:BN$2="Yes")*(ProgramsTable[[#This Row],[Veteran?]:[Disabled Veteran?]]="Yes"))&gt;0, "Yes", "No"))</f>
        <v>No</v>
      </c>
      <c r="CG1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4"/>
      <c r="CI114"/>
      <c r="CJ114"/>
      <c r="CK114"/>
      <c r="CL114"/>
      <c r="CM114"/>
      <c r="CN114"/>
      <c r="CO114"/>
      <c r="CP114"/>
      <c r="CQ114"/>
      <c r="CR114"/>
      <c r="CS114"/>
      <c r="CU114"/>
      <c r="CV114"/>
    </row>
    <row r="115" spans="1:100" hidden="1" x14ac:dyDescent="0.25">
      <c r="A115" s="10">
        <v>365</v>
      </c>
      <c r="B115" t="s">
        <v>527</v>
      </c>
      <c r="C115" t="s">
        <v>520</v>
      </c>
      <c r="D115" t="s">
        <v>578</v>
      </c>
      <c r="E115" t="s">
        <v>546</v>
      </c>
      <c r="F115" t="s">
        <v>590</v>
      </c>
      <c r="G115" t="s">
        <v>90</v>
      </c>
      <c r="H115" t="s">
        <v>215</v>
      </c>
      <c r="I115" t="s">
        <v>215</v>
      </c>
      <c r="J115" t="s">
        <v>208</v>
      </c>
      <c r="K115" t="s">
        <v>586</v>
      </c>
      <c r="L115" t="s">
        <v>208</v>
      </c>
      <c r="M115" t="s">
        <v>208</v>
      </c>
      <c r="N115" t="s">
        <v>208</v>
      </c>
      <c r="P115" t="s">
        <v>591</v>
      </c>
      <c r="Q115" t="s">
        <v>208</v>
      </c>
      <c r="R115" t="s">
        <v>591</v>
      </c>
      <c r="S115" t="s">
        <v>208</v>
      </c>
      <c r="T115" t="s">
        <v>70</v>
      </c>
      <c r="U115" t="s">
        <v>207</v>
      </c>
      <c r="V115" t="s">
        <v>207</v>
      </c>
      <c r="W115" t="s">
        <v>207</v>
      </c>
      <c r="X115" t="s">
        <v>207</v>
      </c>
      <c r="Y115" t="s">
        <v>207</v>
      </c>
      <c r="Z115" t="s">
        <v>207</v>
      </c>
      <c r="AA115" t="s">
        <v>207</v>
      </c>
      <c r="AB115" t="s">
        <v>207</v>
      </c>
      <c r="AC115" t="s">
        <v>207</v>
      </c>
      <c r="AD115" t="s">
        <v>207</v>
      </c>
      <c r="AE115" t="s">
        <v>207</v>
      </c>
      <c r="AF115" t="s">
        <v>207</v>
      </c>
      <c r="AG115" t="s">
        <v>207</v>
      </c>
      <c r="AH115" t="s">
        <v>207</v>
      </c>
      <c r="AI115" t="s">
        <v>207</v>
      </c>
      <c r="AJ115" t="s">
        <v>207</v>
      </c>
      <c r="AK115" t="s">
        <v>207</v>
      </c>
      <c r="AL115" t="s">
        <v>207</v>
      </c>
      <c r="AM115" t="s">
        <v>207</v>
      </c>
      <c r="AN115" t="s">
        <v>207</v>
      </c>
      <c r="AO115" t="s">
        <v>207</v>
      </c>
      <c r="AP115" t="s">
        <v>207</v>
      </c>
      <c r="AQ115" t="s">
        <v>207</v>
      </c>
      <c r="AR115" t="s">
        <v>207</v>
      </c>
      <c r="AS115" t="s">
        <v>207</v>
      </c>
      <c r="AT115" t="s">
        <v>207</v>
      </c>
      <c r="AU115" t="s">
        <v>207</v>
      </c>
      <c r="AV115" t="s">
        <v>207</v>
      </c>
      <c r="AW115" t="s">
        <v>207</v>
      </c>
      <c r="AX115" t="s">
        <v>207</v>
      </c>
      <c r="AY115" t="s">
        <v>207</v>
      </c>
      <c r="AZ115" t="s">
        <v>207</v>
      </c>
      <c r="BA115" t="s">
        <v>207</v>
      </c>
      <c r="BB115" t="s">
        <v>207</v>
      </c>
      <c r="BC115" t="s">
        <v>207</v>
      </c>
      <c r="BD115" t="s">
        <v>207</v>
      </c>
      <c r="BE115" t="s">
        <v>207</v>
      </c>
      <c r="BF115" t="s">
        <v>207</v>
      </c>
      <c r="BG115" t="s">
        <v>207</v>
      </c>
      <c r="BH115" t="s">
        <v>207</v>
      </c>
      <c r="BI115" t="s">
        <v>207</v>
      </c>
      <c r="BJ115" t="s">
        <v>215</v>
      </c>
      <c r="BK115" t="s">
        <v>207</v>
      </c>
      <c r="BL115" t="s">
        <v>207</v>
      </c>
      <c r="BM115" t="s">
        <v>207</v>
      </c>
      <c r="BN115" t="s">
        <v>207</v>
      </c>
      <c r="BO115" s="18" t="str">
        <f>IF(OR(BO$2=0, BO$2=""), "N/A", IF(ISNUMBER(SEARCH(UPPER(BO$2), UPPER(ProgramsTable[[#This Row],[Type of Service]]))), "Yes", "No"))</f>
        <v>N/A</v>
      </c>
      <c r="BP115" s="18" t="str">
        <f>IF(BP$2=0, "N/A", IF(ISNUMBER(SEARCH(TRIM(BP$2), ProgramsTable[[#This Row],[Geographic Coverage]])), "Yes", "No"))</f>
        <v>N/A</v>
      </c>
      <c r="BQ115" s="18" t="str">
        <f>IF(BQ$2=0, "N/A", IF(ISNUMBER(SEARCH(TRIM(BQ$2), ProgramsTable[[#This Row],[Geographic Coverage]])), "Yes", "No"))</f>
        <v>N/A</v>
      </c>
      <c r="BR115" s="18" t="str">
        <f>IF(AND(BP$2=0, BQ$2=0), "*Required - Please Make a Selection*", IF(OR(ISNUMBER(SEARCH(TRIM(BP$2), ProgramsTable[[#This Row],[Geographic Coverage]])), ISNUMBER(SEARCH(TRIM(BQ$2), ProgramsTable[[#This Row],[Geographic Coverage]]))), "Yes", "No"))</f>
        <v>*Required - Please Make a Selection*</v>
      </c>
      <c r="BS115" s="18" t="str">
        <f>IF(OR(BS$2="",BS$2=0), "N/A", IF(AND(ProgramsTable[[#This Row],[Age Min]]= "None", ProgramsTable[[#This Row],[Age Max]]= "None"), "Yes", IF(AND(BS$2&gt;=ProgramsTable[[#This Row],[Age Min]], BS$2&lt;=ProgramsTable[[#This Row],[Age Max]]), "Yes", "No")))</f>
        <v>N/A</v>
      </c>
      <c r="BT115" s="18" t="str" cm="1">
        <f t="array" ref="BT115">IF(COUNTIF(AM$2:BJ$2,"Yes")=0,"N/A",IF(SUMPRODUCT(--(AM$2:BJ$2="Yes"),--(ProgramsTable[[#This Row],[Developmental Disability]:[Caregivers, Family Members, Advocates, or Practitioners of an Individual with Disabilities or Medical Conditions]]="Yes"))&gt;0,"Yes","No"))</f>
        <v>N/A</v>
      </c>
      <c r="BU1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5" s="18" t="str">
        <f>IF(BV$2=0, "N/A", IF(ISNUMBER(SEARCH(UPPER(BV$2), UPPER(ProgramsTable[[#This Row],[Type of Service]]))), "Yes", "No"))</f>
        <v>N/A</v>
      </c>
      <c r="BW115" s="18" t="str">
        <f>IF(BW$2=0, "N/A", IF(ISNUMBER(SEARCH(TRIM(BW$2), ProgramsTable[[#This Row],[Geographic Coverage]])), "Yes", "No"))</f>
        <v>N/A</v>
      </c>
      <c r="BX115" s="18" t="str">
        <f>IF(BX$2=0, "N/A", IF(ISNUMBER(SEARCH(TRIM(BX$2), ProgramsTable[[#This Row],[Geographic Coverage]])), "Yes", "No"))</f>
        <v>N/A</v>
      </c>
      <c r="BY115" s="18" t="str">
        <f>IF(AND(BW$2=0, BX$2=0), "*Required - Please Make a Selection*", IF(OR(ISNUMBER(SEARCH(TRIM(BW$2), ProgramsTable[[#This Row],[Geographic Coverage]])), ISNUMBER(SEARCH(TRIM(BX$2), ProgramsTable[[#This Row],[Geographic Coverage]]))), "Yes", "No"))</f>
        <v>*Required - Please Make a Selection*</v>
      </c>
      <c r="BZ115" s="18" t="str">
        <f>IF(I$2=0, "N/A", IF(I$2="Yes", IF(ProgramsTable[[#This Row],[Program Includes Services for Caregivers]]="Yes", IF(ProgramsTable[[#This Row],[Program May Require Caregiver to be Unpaid]]="No", "Yes", "No"), "No"), "N/A"))</f>
        <v>N/A</v>
      </c>
      <c r="CA1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5" s="18" t="str">
        <f>IF(CB$2=0, "N/A", IF(ISNUMBER(SEARCH(TRIM(UPPER(CB$2)), TRIM(UPPER(ProgramsTable[[#This Row],[Type of Service]])))), "Yes", "No"))</f>
        <v>N/A</v>
      </c>
      <c r="CC115" s="18" t="str">
        <f>IF(CC$2=0, "N/A", IF(ISNUMBER(SEARCH(TRIM(CC$2), ProgramsTable[[#This Row],[Geographic Coverage]])), "Yes", "No"))</f>
        <v>No</v>
      </c>
      <c r="CD115" s="18" t="str">
        <f>IF(CD$2=0, "N/A", IF(ISNUMBER(SEARCH(TRIM(CD$2), ProgramsTable[[#This Row],[Geographic Coverage]])), "Yes", "No"))</f>
        <v>N/A</v>
      </c>
      <c r="CE115" s="18" t="str">
        <f>IF(AND(CC$2=0, CD$2=0), "*Required - Please Make a Selection*", IF(OR(ISNUMBER(SEARCH(TRIM(CC$2), ProgramsTable[[#This Row],[Geographic Coverage]])), ISNUMBER(SEARCH(TRIM(CD$2), ProgramsTable[[#This Row],[Geographic Coverage]]))), "Yes", "No"))</f>
        <v>No</v>
      </c>
      <c r="CF115" s="18" t="str" cm="1">
        <f t="array" ref="CF115">IF(COUNTIF(BK$2:BN$2, "Yes")=0, "N/A", IF(SUMPRODUCT((BK$2:BN$2="Yes")*(ProgramsTable[[#This Row],[Veteran?]:[Disabled Veteran?]]="Yes"))&gt;0, "Yes", "No"))</f>
        <v>No</v>
      </c>
      <c r="CG1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5"/>
      <c r="CI115"/>
      <c r="CJ115"/>
      <c r="CK115"/>
      <c r="CL115"/>
      <c r="CM115"/>
      <c r="CN115"/>
      <c r="CO115"/>
      <c r="CP115"/>
      <c r="CQ115"/>
      <c r="CR115"/>
      <c r="CS115"/>
      <c r="CU115"/>
      <c r="CV115"/>
    </row>
    <row r="116" spans="1:100" hidden="1" x14ac:dyDescent="0.25">
      <c r="A116" s="10">
        <v>366</v>
      </c>
      <c r="B116" t="s">
        <v>527</v>
      </c>
      <c r="C116" t="s">
        <v>520</v>
      </c>
      <c r="D116" t="s">
        <v>592</v>
      </c>
      <c r="E116" t="s">
        <v>546</v>
      </c>
      <c r="F116" t="s">
        <v>593</v>
      </c>
      <c r="G116" t="s">
        <v>588</v>
      </c>
      <c r="H116" t="s">
        <v>215</v>
      </c>
      <c r="I116" t="s">
        <v>215</v>
      </c>
      <c r="J116" t="s">
        <v>208</v>
      </c>
      <c r="K116" t="s">
        <v>208</v>
      </c>
      <c r="L116" s="11" t="s">
        <v>594</v>
      </c>
      <c r="M116" t="s">
        <v>208</v>
      </c>
      <c r="N116" t="s">
        <v>208</v>
      </c>
      <c r="O116" t="s">
        <v>595</v>
      </c>
      <c r="P116" t="s">
        <v>596</v>
      </c>
      <c r="Q116" t="s">
        <v>597</v>
      </c>
      <c r="R116" t="s">
        <v>596</v>
      </c>
      <c r="S116" t="s">
        <v>208</v>
      </c>
      <c r="T116" t="s">
        <v>70</v>
      </c>
      <c r="U116" t="s">
        <v>207</v>
      </c>
      <c r="V116" t="s">
        <v>207</v>
      </c>
      <c r="W116" t="s">
        <v>207</v>
      </c>
      <c r="X116" t="s">
        <v>207</v>
      </c>
      <c r="Y116" t="s">
        <v>207</v>
      </c>
      <c r="Z116" t="s">
        <v>207</v>
      </c>
      <c r="AA116" t="s">
        <v>207</v>
      </c>
      <c r="AB116" t="s">
        <v>207</v>
      </c>
      <c r="AC116" t="s">
        <v>207</v>
      </c>
      <c r="AD116" t="s">
        <v>207</v>
      </c>
      <c r="AE116" t="s">
        <v>207</v>
      </c>
      <c r="AF116" t="s">
        <v>207</v>
      </c>
      <c r="AG116" t="s">
        <v>207</v>
      </c>
      <c r="AH116" t="s">
        <v>207</v>
      </c>
      <c r="AI116" t="s">
        <v>207</v>
      </c>
      <c r="AJ116" t="s">
        <v>207</v>
      </c>
      <c r="AK116" t="s">
        <v>207</v>
      </c>
      <c r="AL116" t="s">
        <v>207</v>
      </c>
      <c r="AM116" t="s">
        <v>207</v>
      </c>
      <c r="AN116" t="s">
        <v>207</v>
      </c>
      <c r="AO116" t="s">
        <v>207</v>
      </c>
      <c r="AP116" t="s">
        <v>207</v>
      </c>
      <c r="AQ116" t="s">
        <v>207</v>
      </c>
      <c r="AR116" t="s">
        <v>207</v>
      </c>
      <c r="AS116" t="s">
        <v>207</v>
      </c>
      <c r="AT116" t="s">
        <v>207</v>
      </c>
      <c r="AU116" t="s">
        <v>207</v>
      </c>
      <c r="AV116" t="s">
        <v>207</v>
      </c>
      <c r="AW116" t="s">
        <v>207</v>
      </c>
      <c r="AX116" t="s">
        <v>207</v>
      </c>
      <c r="AY116" t="s">
        <v>207</v>
      </c>
      <c r="AZ116" t="s">
        <v>207</v>
      </c>
      <c r="BA116" t="s">
        <v>207</v>
      </c>
      <c r="BB116" t="s">
        <v>207</v>
      </c>
      <c r="BC116" t="s">
        <v>207</v>
      </c>
      <c r="BD116" t="s">
        <v>207</v>
      </c>
      <c r="BE116" t="s">
        <v>207</v>
      </c>
      <c r="BF116" t="s">
        <v>207</v>
      </c>
      <c r="BG116" t="s">
        <v>207</v>
      </c>
      <c r="BH116" t="s">
        <v>207</v>
      </c>
      <c r="BI116" t="s">
        <v>207</v>
      </c>
      <c r="BJ116" t="s">
        <v>215</v>
      </c>
      <c r="BK116" t="s">
        <v>207</v>
      </c>
      <c r="BL116" t="s">
        <v>207</v>
      </c>
      <c r="BM116" t="s">
        <v>207</v>
      </c>
      <c r="BN116" t="s">
        <v>207</v>
      </c>
      <c r="BO116" s="18" t="str">
        <f>IF(OR(BO$2=0, BO$2=""), "N/A", IF(ISNUMBER(SEARCH(UPPER(BO$2), UPPER(ProgramsTable[[#This Row],[Type of Service]]))), "Yes", "No"))</f>
        <v>N/A</v>
      </c>
      <c r="BP116" s="18" t="str">
        <f>IF(BP$2=0, "N/A", IF(ISNUMBER(SEARCH(TRIM(BP$2), ProgramsTable[[#This Row],[Geographic Coverage]])), "Yes", "No"))</f>
        <v>N/A</v>
      </c>
      <c r="BQ116" s="18" t="str">
        <f>IF(BQ$2=0, "N/A", IF(ISNUMBER(SEARCH(TRIM(BQ$2), ProgramsTable[[#This Row],[Geographic Coverage]])), "Yes", "No"))</f>
        <v>N/A</v>
      </c>
      <c r="BR116" s="18" t="str">
        <f>IF(AND(BP$2=0, BQ$2=0), "*Required - Please Make a Selection*", IF(OR(ISNUMBER(SEARCH(TRIM(BP$2), ProgramsTable[[#This Row],[Geographic Coverage]])), ISNUMBER(SEARCH(TRIM(BQ$2), ProgramsTable[[#This Row],[Geographic Coverage]]))), "Yes", "No"))</f>
        <v>*Required - Please Make a Selection*</v>
      </c>
      <c r="BS116" s="18" t="str">
        <f>IF(OR(BS$2="",BS$2=0), "N/A", IF(AND(ProgramsTable[[#This Row],[Age Min]]= "None", ProgramsTable[[#This Row],[Age Max]]= "None"), "Yes", IF(AND(BS$2&gt;=ProgramsTable[[#This Row],[Age Min]], BS$2&lt;=ProgramsTable[[#This Row],[Age Max]]), "Yes", "No")))</f>
        <v>N/A</v>
      </c>
      <c r="BT116" s="18" t="str" cm="1">
        <f t="array" ref="BT116">IF(COUNTIF(AM$2:BJ$2,"Yes")=0,"N/A",IF(SUMPRODUCT(--(AM$2:BJ$2="Yes"),--(ProgramsTable[[#This Row],[Developmental Disability]:[Caregivers, Family Members, Advocates, or Practitioners of an Individual with Disabilities or Medical Conditions]]="Yes"))&gt;0,"Yes","No"))</f>
        <v>N/A</v>
      </c>
      <c r="BU1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6" s="18" t="str">
        <f>IF(BV$2=0, "N/A", IF(ISNUMBER(SEARCH(UPPER(BV$2), UPPER(ProgramsTable[[#This Row],[Type of Service]]))), "Yes", "No"))</f>
        <v>N/A</v>
      </c>
      <c r="BW116" s="18" t="str">
        <f>IF(BW$2=0, "N/A", IF(ISNUMBER(SEARCH(TRIM(BW$2), ProgramsTable[[#This Row],[Geographic Coverage]])), "Yes", "No"))</f>
        <v>N/A</v>
      </c>
      <c r="BX116" s="18" t="str">
        <f>IF(BX$2=0, "N/A", IF(ISNUMBER(SEARCH(TRIM(BX$2), ProgramsTable[[#This Row],[Geographic Coverage]])), "Yes", "No"))</f>
        <v>N/A</v>
      </c>
      <c r="BY116" s="18" t="str">
        <f>IF(AND(BW$2=0, BX$2=0), "*Required - Please Make a Selection*", IF(OR(ISNUMBER(SEARCH(TRIM(BW$2), ProgramsTable[[#This Row],[Geographic Coverage]])), ISNUMBER(SEARCH(TRIM(BX$2), ProgramsTable[[#This Row],[Geographic Coverage]]))), "Yes", "No"))</f>
        <v>*Required - Please Make a Selection*</v>
      </c>
      <c r="BZ116" s="18" t="str">
        <f>IF(I$2=0, "N/A", IF(I$2="Yes", IF(ProgramsTable[[#This Row],[Program Includes Services for Caregivers]]="Yes", IF(ProgramsTable[[#This Row],[Program May Require Caregiver to be Unpaid]]="No", "Yes", "No"), "No"), "N/A"))</f>
        <v>N/A</v>
      </c>
      <c r="CA1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6" s="18" t="str">
        <f>IF(CB$2=0, "N/A", IF(ISNUMBER(SEARCH(TRIM(UPPER(CB$2)), TRIM(UPPER(ProgramsTable[[#This Row],[Type of Service]])))), "Yes", "No"))</f>
        <v>N/A</v>
      </c>
      <c r="CC116" s="18" t="str">
        <f>IF(CC$2=0, "N/A", IF(ISNUMBER(SEARCH(TRIM(CC$2), ProgramsTable[[#This Row],[Geographic Coverage]])), "Yes", "No"))</f>
        <v>No</v>
      </c>
      <c r="CD116" s="18" t="str">
        <f>IF(CD$2=0, "N/A", IF(ISNUMBER(SEARCH(TRIM(CD$2), ProgramsTable[[#This Row],[Geographic Coverage]])), "Yes", "No"))</f>
        <v>N/A</v>
      </c>
      <c r="CE116" s="18" t="str">
        <f>IF(AND(CC$2=0, CD$2=0), "*Required - Please Make a Selection*", IF(OR(ISNUMBER(SEARCH(TRIM(CC$2), ProgramsTable[[#This Row],[Geographic Coverage]])), ISNUMBER(SEARCH(TRIM(CD$2), ProgramsTable[[#This Row],[Geographic Coverage]]))), "Yes", "No"))</f>
        <v>No</v>
      </c>
      <c r="CF116" s="18" t="str" cm="1">
        <f t="array" ref="CF116">IF(COUNTIF(BK$2:BN$2, "Yes")=0, "N/A", IF(SUMPRODUCT((BK$2:BN$2="Yes")*(ProgramsTable[[#This Row],[Veteran?]:[Disabled Veteran?]]="Yes"))&gt;0, "Yes", "No"))</f>
        <v>No</v>
      </c>
      <c r="CG1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6"/>
      <c r="CI116"/>
      <c r="CJ116"/>
      <c r="CK116"/>
      <c r="CL116"/>
      <c r="CM116"/>
      <c r="CN116"/>
      <c r="CO116"/>
      <c r="CP116"/>
      <c r="CQ116"/>
      <c r="CR116"/>
      <c r="CS116"/>
      <c r="CU116"/>
      <c r="CV116"/>
    </row>
    <row r="117" spans="1:100" hidden="1" x14ac:dyDescent="0.25">
      <c r="A117" s="10">
        <v>367</v>
      </c>
      <c r="B117" t="s">
        <v>527</v>
      </c>
      <c r="C117" t="s">
        <v>520</v>
      </c>
      <c r="D117" t="s">
        <v>592</v>
      </c>
      <c r="E117" t="s">
        <v>546</v>
      </c>
      <c r="F117" t="s">
        <v>598</v>
      </c>
      <c r="G117" t="s">
        <v>588</v>
      </c>
      <c r="H117" t="s">
        <v>215</v>
      </c>
      <c r="I117" t="s">
        <v>215</v>
      </c>
      <c r="J117" t="s">
        <v>208</v>
      </c>
      <c r="K117" t="s">
        <v>208</v>
      </c>
      <c r="L117" s="11" t="s">
        <v>599</v>
      </c>
      <c r="M117">
        <v>55</v>
      </c>
      <c r="N117">
        <v>120</v>
      </c>
      <c r="O117" t="s">
        <v>599</v>
      </c>
      <c r="P117" t="s">
        <v>596</v>
      </c>
      <c r="Q117" t="s">
        <v>597</v>
      </c>
      <c r="R117" t="s">
        <v>596</v>
      </c>
      <c r="S117" t="s">
        <v>208</v>
      </c>
      <c r="T117" t="s">
        <v>70</v>
      </c>
      <c r="U117" t="s">
        <v>207</v>
      </c>
      <c r="V117" t="s">
        <v>207</v>
      </c>
      <c r="W117" t="s">
        <v>207</v>
      </c>
      <c r="X117" t="s">
        <v>207</v>
      </c>
      <c r="Y117" t="s">
        <v>207</v>
      </c>
      <c r="Z117" t="s">
        <v>207</v>
      </c>
      <c r="AA117" t="s">
        <v>207</v>
      </c>
      <c r="AB117" t="s">
        <v>207</v>
      </c>
      <c r="AC117" t="s">
        <v>207</v>
      </c>
      <c r="AD117" t="s">
        <v>207</v>
      </c>
      <c r="AE117" t="s">
        <v>207</v>
      </c>
      <c r="AF117" t="s">
        <v>207</v>
      </c>
      <c r="AG117" t="s">
        <v>207</v>
      </c>
      <c r="AH117" t="s">
        <v>207</v>
      </c>
      <c r="AI117" t="s">
        <v>207</v>
      </c>
      <c r="AJ117" t="s">
        <v>207</v>
      </c>
      <c r="AK117" t="s">
        <v>207</v>
      </c>
      <c r="AL117" t="s">
        <v>207</v>
      </c>
      <c r="AM117" t="s">
        <v>207</v>
      </c>
      <c r="AN117" t="s">
        <v>207</v>
      </c>
      <c r="AO117" t="s">
        <v>207</v>
      </c>
      <c r="AP117" t="s">
        <v>207</v>
      </c>
      <c r="AQ117" t="s">
        <v>207</v>
      </c>
      <c r="AR117" t="s">
        <v>207</v>
      </c>
      <c r="AS117" t="s">
        <v>207</v>
      </c>
      <c r="AT117" t="s">
        <v>207</v>
      </c>
      <c r="AU117" t="s">
        <v>207</v>
      </c>
      <c r="AV117" t="s">
        <v>207</v>
      </c>
      <c r="AW117" t="s">
        <v>207</v>
      </c>
      <c r="AX117" t="s">
        <v>207</v>
      </c>
      <c r="AY117" t="s">
        <v>207</v>
      </c>
      <c r="AZ117" t="s">
        <v>207</v>
      </c>
      <c r="BA117" t="s">
        <v>207</v>
      </c>
      <c r="BB117" t="s">
        <v>207</v>
      </c>
      <c r="BC117" t="s">
        <v>207</v>
      </c>
      <c r="BD117" t="s">
        <v>207</v>
      </c>
      <c r="BE117" t="s">
        <v>207</v>
      </c>
      <c r="BF117" t="s">
        <v>207</v>
      </c>
      <c r="BG117" t="s">
        <v>207</v>
      </c>
      <c r="BH117" t="s">
        <v>207</v>
      </c>
      <c r="BI117" t="s">
        <v>207</v>
      </c>
      <c r="BJ117" t="s">
        <v>215</v>
      </c>
      <c r="BK117" t="s">
        <v>207</v>
      </c>
      <c r="BL117" t="s">
        <v>207</v>
      </c>
      <c r="BM117" t="s">
        <v>207</v>
      </c>
      <c r="BN117" t="s">
        <v>207</v>
      </c>
      <c r="BO117" s="18" t="str">
        <f>IF(OR(BO$2=0, BO$2=""), "N/A", IF(ISNUMBER(SEARCH(UPPER(BO$2), UPPER(ProgramsTable[[#This Row],[Type of Service]]))), "Yes", "No"))</f>
        <v>N/A</v>
      </c>
      <c r="BP117" s="18" t="str">
        <f>IF(BP$2=0, "N/A", IF(ISNUMBER(SEARCH(TRIM(BP$2), ProgramsTable[[#This Row],[Geographic Coverage]])), "Yes", "No"))</f>
        <v>N/A</v>
      </c>
      <c r="BQ117" s="18" t="str">
        <f>IF(BQ$2=0, "N/A", IF(ISNUMBER(SEARCH(TRIM(BQ$2), ProgramsTable[[#This Row],[Geographic Coverage]])), "Yes", "No"))</f>
        <v>N/A</v>
      </c>
      <c r="BR117" s="18" t="str">
        <f>IF(AND(BP$2=0, BQ$2=0), "*Required - Please Make a Selection*", IF(OR(ISNUMBER(SEARCH(TRIM(BP$2), ProgramsTable[[#This Row],[Geographic Coverage]])), ISNUMBER(SEARCH(TRIM(BQ$2), ProgramsTable[[#This Row],[Geographic Coverage]]))), "Yes", "No"))</f>
        <v>*Required - Please Make a Selection*</v>
      </c>
      <c r="BS117" s="18" t="str">
        <f>IF(OR(BS$2="",BS$2=0), "N/A", IF(AND(ProgramsTable[[#This Row],[Age Min]]= "None", ProgramsTable[[#This Row],[Age Max]]= "None"), "Yes", IF(AND(BS$2&gt;=ProgramsTable[[#This Row],[Age Min]], BS$2&lt;=ProgramsTable[[#This Row],[Age Max]]), "Yes", "No")))</f>
        <v>N/A</v>
      </c>
      <c r="BT117" s="18" t="str" cm="1">
        <f t="array" ref="BT117">IF(COUNTIF(AM$2:BJ$2,"Yes")=0,"N/A",IF(SUMPRODUCT(--(AM$2:BJ$2="Yes"),--(ProgramsTable[[#This Row],[Developmental Disability]:[Caregivers, Family Members, Advocates, or Practitioners of an Individual with Disabilities or Medical Conditions]]="Yes"))&gt;0,"Yes","No"))</f>
        <v>N/A</v>
      </c>
      <c r="BU1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7" s="18" t="str">
        <f>IF(BV$2=0, "N/A", IF(ISNUMBER(SEARCH(UPPER(BV$2), UPPER(ProgramsTable[[#This Row],[Type of Service]]))), "Yes", "No"))</f>
        <v>N/A</v>
      </c>
      <c r="BW117" s="18" t="str">
        <f>IF(BW$2=0, "N/A", IF(ISNUMBER(SEARCH(TRIM(BW$2), ProgramsTable[[#This Row],[Geographic Coverage]])), "Yes", "No"))</f>
        <v>N/A</v>
      </c>
      <c r="BX117" s="18" t="str">
        <f>IF(BX$2=0, "N/A", IF(ISNUMBER(SEARCH(TRIM(BX$2), ProgramsTable[[#This Row],[Geographic Coverage]])), "Yes", "No"))</f>
        <v>N/A</v>
      </c>
      <c r="BY117" s="18" t="str">
        <f>IF(AND(BW$2=0, BX$2=0), "*Required - Please Make a Selection*", IF(OR(ISNUMBER(SEARCH(TRIM(BW$2), ProgramsTable[[#This Row],[Geographic Coverage]])), ISNUMBER(SEARCH(TRIM(BX$2), ProgramsTable[[#This Row],[Geographic Coverage]]))), "Yes", "No"))</f>
        <v>*Required - Please Make a Selection*</v>
      </c>
      <c r="BZ117" s="18" t="str">
        <f>IF(I$2=0, "N/A", IF(I$2="Yes", IF(ProgramsTable[[#This Row],[Program Includes Services for Caregivers]]="Yes", IF(ProgramsTable[[#This Row],[Program May Require Caregiver to be Unpaid]]="No", "Yes", "No"), "No"), "N/A"))</f>
        <v>N/A</v>
      </c>
      <c r="CA1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7" s="18" t="str">
        <f>IF(CB$2=0, "N/A", IF(ISNUMBER(SEARCH(TRIM(UPPER(CB$2)), TRIM(UPPER(ProgramsTable[[#This Row],[Type of Service]])))), "Yes", "No"))</f>
        <v>N/A</v>
      </c>
      <c r="CC117" s="18" t="str">
        <f>IF(CC$2=0, "N/A", IF(ISNUMBER(SEARCH(TRIM(CC$2), ProgramsTable[[#This Row],[Geographic Coverage]])), "Yes", "No"))</f>
        <v>No</v>
      </c>
      <c r="CD117" s="18" t="str">
        <f>IF(CD$2=0, "N/A", IF(ISNUMBER(SEARCH(TRIM(CD$2), ProgramsTable[[#This Row],[Geographic Coverage]])), "Yes", "No"))</f>
        <v>N/A</v>
      </c>
      <c r="CE117" s="18" t="str">
        <f>IF(AND(CC$2=0, CD$2=0), "*Required - Please Make a Selection*", IF(OR(ISNUMBER(SEARCH(TRIM(CC$2), ProgramsTable[[#This Row],[Geographic Coverage]])), ISNUMBER(SEARCH(TRIM(CD$2), ProgramsTable[[#This Row],[Geographic Coverage]]))), "Yes", "No"))</f>
        <v>No</v>
      </c>
      <c r="CF117" s="18" t="str" cm="1">
        <f t="array" ref="CF117">IF(COUNTIF(BK$2:BN$2, "Yes")=0, "N/A", IF(SUMPRODUCT((BK$2:BN$2="Yes")*(ProgramsTable[[#This Row],[Veteran?]:[Disabled Veteran?]]="Yes"))&gt;0, "Yes", "No"))</f>
        <v>No</v>
      </c>
      <c r="CG1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7"/>
      <c r="CI117"/>
      <c r="CJ117"/>
      <c r="CK117"/>
      <c r="CL117"/>
      <c r="CM117"/>
      <c r="CN117"/>
      <c r="CO117"/>
      <c r="CP117"/>
      <c r="CQ117"/>
      <c r="CR117"/>
      <c r="CS117"/>
      <c r="CU117"/>
      <c r="CV117"/>
    </row>
    <row r="118" spans="1:100" hidden="1" x14ac:dyDescent="0.25">
      <c r="A118" s="10">
        <v>368</v>
      </c>
      <c r="B118" t="s">
        <v>527</v>
      </c>
      <c r="C118" t="s">
        <v>520</v>
      </c>
      <c r="D118" t="s">
        <v>592</v>
      </c>
      <c r="E118" t="s">
        <v>546</v>
      </c>
      <c r="F118" t="s">
        <v>600</v>
      </c>
      <c r="G118" t="s">
        <v>90</v>
      </c>
      <c r="H118" t="s">
        <v>215</v>
      </c>
      <c r="I118" t="s">
        <v>215</v>
      </c>
      <c r="J118" t="s">
        <v>208</v>
      </c>
      <c r="K118" t="s">
        <v>208</v>
      </c>
      <c r="L118" s="11" t="s">
        <v>599</v>
      </c>
      <c r="M118">
        <v>55</v>
      </c>
      <c r="N118">
        <v>120</v>
      </c>
      <c r="O118" t="s">
        <v>599</v>
      </c>
      <c r="P118" t="s">
        <v>601</v>
      </c>
      <c r="Q118" t="s">
        <v>597</v>
      </c>
      <c r="R118" t="s">
        <v>601</v>
      </c>
      <c r="S118" t="s">
        <v>208</v>
      </c>
      <c r="T118" t="s">
        <v>70</v>
      </c>
      <c r="U118" t="s">
        <v>207</v>
      </c>
      <c r="V118" t="s">
        <v>207</v>
      </c>
      <c r="W118" t="s">
        <v>207</v>
      </c>
      <c r="X118" t="s">
        <v>207</v>
      </c>
      <c r="Y118" t="s">
        <v>207</v>
      </c>
      <c r="Z118" t="s">
        <v>207</v>
      </c>
      <c r="AA118" t="s">
        <v>207</v>
      </c>
      <c r="AB118" t="s">
        <v>207</v>
      </c>
      <c r="AC118" t="s">
        <v>207</v>
      </c>
      <c r="AD118" t="s">
        <v>207</v>
      </c>
      <c r="AE118" t="s">
        <v>207</v>
      </c>
      <c r="AF118" t="s">
        <v>207</v>
      </c>
      <c r="AG118" t="s">
        <v>207</v>
      </c>
      <c r="AH118" t="s">
        <v>207</v>
      </c>
      <c r="AI118" t="s">
        <v>207</v>
      </c>
      <c r="AJ118" t="s">
        <v>207</v>
      </c>
      <c r="AK118" t="s">
        <v>207</v>
      </c>
      <c r="AL118" t="s">
        <v>207</v>
      </c>
      <c r="AM118" t="s">
        <v>207</v>
      </c>
      <c r="AN118" t="s">
        <v>207</v>
      </c>
      <c r="AO118" t="s">
        <v>207</v>
      </c>
      <c r="AP118" t="s">
        <v>207</v>
      </c>
      <c r="AQ118" t="s">
        <v>207</v>
      </c>
      <c r="AR118" t="s">
        <v>207</v>
      </c>
      <c r="AS118" t="s">
        <v>207</v>
      </c>
      <c r="AT118" t="s">
        <v>207</v>
      </c>
      <c r="AU118" t="s">
        <v>207</v>
      </c>
      <c r="AV118" t="s">
        <v>207</v>
      </c>
      <c r="AW118" t="s">
        <v>207</v>
      </c>
      <c r="AX118" t="s">
        <v>207</v>
      </c>
      <c r="AY118" t="s">
        <v>207</v>
      </c>
      <c r="AZ118" t="s">
        <v>207</v>
      </c>
      <c r="BA118" t="s">
        <v>207</v>
      </c>
      <c r="BB118" t="s">
        <v>207</v>
      </c>
      <c r="BC118" t="s">
        <v>207</v>
      </c>
      <c r="BD118" t="s">
        <v>207</v>
      </c>
      <c r="BE118" t="s">
        <v>207</v>
      </c>
      <c r="BF118" t="s">
        <v>207</v>
      </c>
      <c r="BG118" t="s">
        <v>207</v>
      </c>
      <c r="BH118" t="s">
        <v>207</v>
      </c>
      <c r="BI118" t="s">
        <v>207</v>
      </c>
      <c r="BJ118" t="s">
        <v>215</v>
      </c>
      <c r="BK118" t="s">
        <v>207</v>
      </c>
      <c r="BL118" t="s">
        <v>207</v>
      </c>
      <c r="BM118" t="s">
        <v>207</v>
      </c>
      <c r="BN118" t="s">
        <v>207</v>
      </c>
      <c r="BO118" s="18" t="str">
        <f>IF(OR(BO$2=0, BO$2=""), "N/A", IF(ISNUMBER(SEARCH(UPPER(BO$2), UPPER(ProgramsTable[[#This Row],[Type of Service]]))), "Yes", "No"))</f>
        <v>N/A</v>
      </c>
      <c r="BP118" s="18" t="str">
        <f>IF(BP$2=0, "N/A", IF(ISNUMBER(SEARCH(TRIM(BP$2), ProgramsTable[[#This Row],[Geographic Coverage]])), "Yes", "No"))</f>
        <v>N/A</v>
      </c>
      <c r="BQ118" s="18" t="str">
        <f>IF(BQ$2=0, "N/A", IF(ISNUMBER(SEARCH(TRIM(BQ$2), ProgramsTable[[#This Row],[Geographic Coverage]])), "Yes", "No"))</f>
        <v>N/A</v>
      </c>
      <c r="BR118" s="18" t="str">
        <f>IF(AND(BP$2=0, BQ$2=0), "*Required - Please Make a Selection*", IF(OR(ISNUMBER(SEARCH(TRIM(BP$2), ProgramsTable[[#This Row],[Geographic Coverage]])), ISNUMBER(SEARCH(TRIM(BQ$2), ProgramsTable[[#This Row],[Geographic Coverage]]))), "Yes", "No"))</f>
        <v>*Required - Please Make a Selection*</v>
      </c>
      <c r="BS118" s="18" t="str">
        <f>IF(OR(BS$2="",BS$2=0), "N/A", IF(AND(ProgramsTable[[#This Row],[Age Min]]= "None", ProgramsTable[[#This Row],[Age Max]]= "None"), "Yes", IF(AND(BS$2&gt;=ProgramsTable[[#This Row],[Age Min]], BS$2&lt;=ProgramsTable[[#This Row],[Age Max]]), "Yes", "No")))</f>
        <v>N/A</v>
      </c>
      <c r="BT118" s="18" t="str" cm="1">
        <f t="array" ref="BT118">IF(COUNTIF(AM$2:BJ$2,"Yes")=0,"N/A",IF(SUMPRODUCT(--(AM$2:BJ$2="Yes"),--(ProgramsTable[[#This Row],[Developmental Disability]:[Caregivers, Family Members, Advocates, or Practitioners of an Individual with Disabilities or Medical Conditions]]="Yes"))&gt;0,"Yes","No"))</f>
        <v>N/A</v>
      </c>
      <c r="BU1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8" s="18" t="str">
        <f>IF(BV$2=0, "N/A", IF(ISNUMBER(SEARCH(UPPER(BV$2), UPPER(ProgramsTable[[#This Row],[Type of Service]]))), "Yes", "No"))</f>
        <v>N/A</v>
      </c>
      <c r="BW118" s="18" t="str">
        <f>IF(BW$2=0, "N/A", IF(ISNUMBER(SEARCH(TRIM(BW$2), ProgramsTable[[#This Row],[Geographic Coverage]])), "Yes", "No"))</f>
        <v>N/A</v>
      </c>
      <c r="BX118" s="18" t="str">
        <f>IF(BX$2=0, "N/A", IF(ISNUMBER(SEARCH(TRIM(BX$2), ProgramsTable[[#This Row],[Geographic Coverage]])), "Yes", "No"))</f>
        <v>N/A</v>
      </c>
      <c r="BY118" s="18" t="str">
        <f>IF(AND(BW$2=0, BX$2=0), "*Required - Please Make a Selection*", IF(OR(ISNUMBER(SEARCH(TRIM(BW$2), ProgramsTable[[#This Row],[Geographic Coverage]])), ISNUMBER(SEARCH(TRIM(BX$2), ProgramsTable[[#This Row],[Geographic Coverage]]))), "Yes", "No"))</f>
        <v>*Required - Please Make a Selection*</v>
      </c>
      <c r="BZ118" s="18" t="str">
        <f>IF(I$2=0, "N/A", IF(I$2="Yes", IF(ProgramsTable[[#This Row],[Program Includes Services for Caregivers]]="Yes", IF(ProgramsTable[[#This Row],[Program May Require Caregiver to be Unpaid]]="No", "Yes", "No"), "No"), "N/A"))</f>
        <v>N/A</v>
      </c>
      <c r="CA1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8" s="18" t="str">
        <f>IF(CB$2=0, "N/A", IF(ISNUMBER(SEARCH(TRIM(UPPER(CB$2)), TRIM(UPPER(ProgramsTable[[#This Row],[Type of Service]])))), "Yes", "No"))</f>
        <v>N/A</v>
      </c>
      <c r="CC118" s="18" t="str">
        <f>IF(CC$2=0, "N/A", IF(ISNUMBER(SEARCH(TRIM(CC$2), ProgramsTable[[#This Row],[Geographic Coverage]])), "Yes", "No"))</f>
        <v>No</v>
      </c>
      <c r="CD118" s="18" t="str">
        <f>IF(CD$2=0, "N/A", IF(ISNUMBER(SEARCH(TRIM(CD$2), ProgramsTable[[#This Row],[Geographic Coverage]])), "Yes", "No"))</f>
        <v>N/A</v>
      </c>
      <c r="CE118" s="18" t="str">
        <f>IF(AND(CC$2=0, CD$2=0), "*Required - Please Make a Selection*", IF(OR(ISNUMBER(SEARCH(TRIM(CC$2), ProgramsTable[[#This Row],[Geographic Coverage]])), ISNUMBER(SEARCH(TRIM(CD$2), ProgramsTable[[#This Row],[Geographic Coverage]]))), "Yes", "No"))</f>
        <v>No</v>
      </c>
      <c r="CF118" s="18" t="str" cm="1">
        <f t="array" ref="CF118">IF(COUNTIF(BK$2:BN$2, "Yes")=0, "N/A", IF(SUMPRODUCT((BK$2:BN$2="Yes")*(ProgramsTable[[#This Row],[Veteran?]:[Disabled Veteran?]]="Yes"))&gt;0, "Yes", "No"))</f>
        <v>No</v>
      </c>
      <c r="CG1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8"/>
      <c r="CI118"/>
      <c r="CJ118"/>
      <c r="CK118"/>
      <c r="CL118"/>
      <c r="CM118"/>
      <c r="CN118"/>
      <c r="CO118"/>
      <c r="CP118"/>
      <c r="CQ118"/>
      <c r="CR118"/>
      <c r="CS118"/>
      <c r="CU118"/>
      <c r="CV118"/>
    </row>
    <row r="119" spans="1:100" hidden="1" x14ac:dyDescent="0.25">
      <c r="A119" s="10">
        <v>369</v>
      </c>
      <c r="B119" t="s">
        <v>527</v>
      </c>
      <c r="C119" t="s">
        <v>611</v>
      </c>
      <c r="D119" t="s">
        <v>528</v>
      </c>
      <c r="E119" t="s">
        <v>529</v>
      </c>
      <c r="F119" t="s">
        <v>530</v>
      </c>
      <c r="G119" t="s">
        <v>112</v>
      </c>
      <c r="H119" t="s">
        <v>215</v>
      </c>
      <c r="I119" t="s">
        <v>215</v>
      </c>
      <c r="J119" t="s">
        <v>531</v>
      </c>
      <c r="K119" t="s">
        <v>532</v>
      </c>
      <c r="L119" t="s">
        <v>306</v>
      </c>
      <c r="M119">
        <v>18</v>
      </c>
      <c r="N119">
        <v>120</v>
      </c>
      <c r="P119" t="s">
        <v>533</v>
      </c>
      <c r="Q119" t="s">
        <v>208</v>
      </c>
      <c r="R119" t="s">
        <v>534</v>
      </c>
      <c r="S119" t="s">
        <v>533</v>
      </c>
      <c r="T119" t="s">
        <v>74</v>
      </c>
      <c r="U119" t="s">
        <v>215</v>
      </c>
      <c r="V119" t="s">
        <v>207</v>
      </c>
      <c r="W119" t="s">
        <v>207</v>
      </c>
      <c r="X119" t="s">
        <v>207</v>
      </c>
      <c r="Y119" t="s">
        <v>207</v>
      </c>
      <c r="Z119" t="s">
        <v>207</v>
      </c>
      <c r="AA119" t="s">
        <v>207</v>
      </c>
      <c r="AB119" t="s">
        <v>207</v>
      </c>
      <c r="AC119" t="s">
        <v>207</v>
      </c>
      <c r="AD119" t="s">
        <v>207</v>
      </c>
      <c r="AE119" t="s">
        <v>215</v>
      </c>
      <c r="AF119" t="s">
        <v>207</v>
      </c>
      <c r="AG119" t="s">
        <v>207</v>
      </c>
      <c r="AH119" t="s">
        <v>207</v>
      </c>
      <c r="AI119" t="s">
        <v>207</v>
      </c>
      <c r="AJ119" t="s">
        <v>207</v>
      </c>
      <c r="AK119" t="s">
        <v>207</v>
      </c>
      <c r="AL119" t="s">
        <v>207</v>
      </c>
      <c r="AM119" t="s">
        <v>207</v>
      </c>
      <c r="AN119" t="s">
        <v>207</v>
      </c>
      <c r="AO119" t="s">
        <v>207</v>
      </c>
      <c r="AP119" t="s">
        <v>207</v>
      </c>
      <c r="AQ119" t="s">
        <v>207</v>
      </c>
      <c r="AR119" t="s">
        <v>215</v>
      </c>
      <c r="AS119" t="s">
        <v>207</v>
      </c>
      <c r="AT119" t="s">
        <v>207</v>
      </c>
      <c r="AU119" t="s">
        <v>207</v>
      </c>
      <c r="AV119" t="s">
        <v>207</v>
      </c>
      <c r="AW119" t="s">
        <v>207</v>
      </c>
      <c r="AX119" t="s">
        <v>207</v>
      </c>
      <c r="AY119" t="s">
        <v>207</v>
      </c>
      <c r="AZ119" t="s">
        <v>207</v>
      </c>
      <c r="BA119" t="s">
        <v>207</v>
      </c>
      <c r="BB119" t="s">
        <v>207</v>
      </c>
      <c r="BC119" t="s">
        <v>207</v>
      </c>
      <c r="BD119" t="s">
        <v>207</v>
      </c>
      <c r="BE119" t="s">
        <v>207</v>
      </c>
      <c r="BF119" t="s">
        <v>207</v>
      </c>
      <c r="BG119" t="s">
        <v>207</v>
      </c>
      <c r="BH119" t="s">
        <v>207</v>
      </c>
      <c r="BI119" t="s">
        <v>207</v>
      </c>
      <c r="BJ119" t="s">
        <v>207</v>
      </c>
      <c r="BK119" t="s">
        <v>207</v>
      </c>
      <c r="BL119" t="s">
        <v>207</v>
      </c>
      <c r="BM119" t="s">
        <v>207</v>
      </c>
      <c r="BN119" t="s">
        <v>207</v>
      </c>
      <c r="BO119" s="18" t="str">
        <f>IF(OR(BO$2=0, BO$2=""), "N/A", IF(ISNUMBER(SEARCH(UPPER(BO$2), UPPER(ProgramsTable[[#This Row],[Type of Service]]))), "Yes", "No"))</f>
        <v>N/A</v>
      </c>
      <c r="BP119" s="18" t="str">
        <f>IF(BP$2=0, "N/A", IF(ISNUMBER(SEARCH(TRIM(BP$2), ProgramsTable[[#This Row],[Geographic Coverage]])), "Yes", "No"))</f>
        <v>N/A</v>
      </c>
      <c r="BQ119" s="18" t="str">
        <f>IF(BQ$2=0, "N/A", IF(ISNUMBER(SEARCH(TRIM(BQ$2), ProgramsTable[[#This Row],[Geographic Coverage]])), "Yes", "No"))</f>
        <v>N/A</v>
      </c>
      <c r="BR119" s="18" t="str">
        <f>IF(AND(BP$2=0, BQ$2=0), "*Required - Please Make a Selection*", IF(OR(ISNUMBER(SEARCH(TRIM(BP$2), ProgramsTable[[#This Row],[Geographic Coverage]])), ISNUMBER(SEARCH(TRIM(BQ$2), ProgramsTable[[#This Row],[Geographic Coverage]]))), "Yes", "No"))</f>
        <v>*Required - Please Make a Selection*</v>
      </c>
      <c r="BS119" s="18" t="str">
        <f>IF(OR(BS$2="",BS$2=0), "N/A", IF(AND(ProgramsTable[[#This Row],[Age Min]]= "None", ProgramsTable[[#This Row],[Age Max]]= "None"), "Yes", IF(AND(BS$2&gt;=ProgramsTable[[#This Row],[Age Min]], BS$2&lt;=ProgramsTable[[#This Row],[Age Max]]), "Yes", "No")))</f>
        <v>N/A</v>
      </c>
      <c r="BT119" s="18" t="str" cm="1">
        <f t="array" ref="BT119">IF(COUNTIF(AM$2:BJ$2,"Yes")=0,"N/A",IF(SUMPRODUCT(--(AM$2:BJ$2="Yes"),--(ProgramsTable[[#This Row],[Developmental Disability]:[Caregivers, Family Members, Advocates, or Practitioners of an Individual with Disabilities or Medical Conditions]]="Yes"))&gt;0,"Yes","No"))</f>
        <v>N/A</v>
      </c>
      <c r="BU1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9" s="18" t="str">
        <f>IF(BV$2=0, "N/A", IF(ISNUMBER(SEARCH(UPPER(BV$2), UPPER(ProgramsTable[[#This Row],[Type of Service]]))), "Yes", "No"))</f>
        <v>N/A</v>
      </c>
      <c r="BW119" s="18" t="str">
        <f>IF(BW$2=0, "N/A", IF(ISNUMBER(SEARCH(TRIM(BW$2), ProgramsTable[[#This Row],[Geographic Coverage]])), "Yes", "No"))</f>
        <v>N/A</v>
      </c>
      <c r="BX119" s="18" t="str">
        <f>IF(BX$2=0, "N/A", IF(ISNUMBER(SEARCH(TRIM(BX$2), ProgramsTable[[#This Row],[Geographic Coverage]])), "Yes", "No"))</f>
        <v>N/A</v>
      </c>
      <c r="BY119" s="18" t="str">
        <f>IF(AND(BW$2=0, BX$2=0), "*Required - Please Make a Selection*", IF(OR(ISNUMBER(SEARCH(TRIM(BW$2), ProgramsTable[[#This Row],[Geographic Coverage]])), ISNUMBER(SEARCH(TRIM(BX$2), ProgramsTable[[#This Row],[Geographic Coverage]]))), "Yes", "No"))</f>
        <v>*Required - Please Make a Selection*</v>
      </c>
      <c r="BZ119" s="18" t="str">
        <f>IF(I$2=0, "N/A", IF(I$2="Yes", IF(ProgramsTable[[#This Row],[Program Includes Services for Caregivers]]="Yes", IF(ProgramsTable[[#This Row],[Program May Require Caregiver to be Unpaid]]="No", "Yes", "No"), "No"), "N/A"))</f>
        <v>N/A</v>
      </c>
      <c r="CA1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9" s="18" t="str">
        <f>IF(CB$2=0, "N/A", IF(ISNUMBER(SEARCH(TRIM(UPPER(CB$2)), TRIM(UPPER(ProgramsTable[[#This Row],[Type of Service]])))), "Yes", "No"))</f>
        <v>N/A</v>
      </c>
      <c r="CC119" s="18" t="str">
        <f>IF(CC$2=0, "N/A", IF(ISNUMBER(SEARCH(TRIM(CC$2), ProgramsTable[[#This Row],[Geographic Coverage]])), "Yes", "No"))</f>
        <v>No</v>
      </c>
      <c r="CD119" s="18" t="str">
        <f>IF(CD$2=0, "N/A", IF(ISNUMBER(SEARCH(TRIM(CD$2), ProgramsTable[[#This Row],[Geographic Coverage]])), "Yes", "No"))</f>
        <v>N/A</v>
      </c>
      <c r="CE119" s="18" t="str">
        <f>IF(AND(CC$2=0, CD$2=0), "*Required - Please Make a Selection*", IF(OR(ISNUMBER(SEARCH(TRIM(CC$2), ProgramsTable[[#This Row],[Geographic Coverage]])), ISNUMBER(SEARCH(TRIM(CD$2), ProgramsTable[[#This Row],[Geographic Coverage]]))), "Yes", "No"))</f>
        <v>No</v>
      </c>
      <c r="CF119" s="18" t="str" cm="1">
        <f t="array" ref="CF119">IF(COUNTIF(BK$2:BN$2, "Yes")=0, "N/A", IF(SUMPRODUCT((BK$2:BN$2="Yes")*(ProgramsTable[[#This Row],[Veteran?]:[Disabled Veteran?]]="Yes"))&gt;0, "Yes", "No"))</f>
        <v>No</v>
      </c>
      <c r="CG1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9"/>
      <c r="CI119"/>
      <c r="CJ119"/>
      <c r="CK119"/>
      <c r="CL119"/>
      <c r="CM119"/>
      <c r="CN119"/>
      <c r="CO119"/>
      <c r="CP119"/>
      <c r="CQ119"/>
      <c r="CR119"/>
      <c r="CS119"/>
      <c r="CU119"/>
      <c r="CV119"/>
    </row>
    <row r="120" spans="1:100" hidden="1" x14ac:dyDescent="0.25">
      <c r="A120" s="10">
        <v>370</v>
      </c>
      <c r="B120" t="s">
        <v>527</v>
      </c>
      <c r="C120" t="s">
        <v>611</v>
      </c>
      <c r="D120" t="s">
        <v>535</v>
      </c>
      <c r="E120" t="s">
        <v>529</v>
      </c>
      <c r="F120" t="s">
        <v>536</v>
      </c>
      <c r="G120" t="s">
        <v>112</v>
      </c>
      <c r="H120" t="s">
        <v>215</v>
      </c>
      <c r="I120" t="s">
        <v>215</v>
      </c>
      <c r="J120" t="s">
        <v>531</v>
      </c>
      <c r="K120" t="s">
        <v>532</v>
      </c>
      <c r="L120" t="s">
        <v>306</v>
      </c>
      <c r="M120">
        <v>18</v>
      </c>
      <c r="N120">
        <v>120</v>
      </c>
      <c r="P120" t="s">
        <v>533</v>
      </c>
      <c r="Q120" t="s">
        <v>208</v>
      </c>
      <c r="R120" t="s">
        <v>534</v>
      </c>
      <c r="S120" t="s">
        <v>533</v>
      </c>
      <c r="T120" t="s">
        <v>74</v>
      </c>
      <c r="U120" t="s">
        <v>215</v>
      </c>
      <c r="V120" t="s">
        <v>207</v>
      </c>
      <c r="W120" t="s">
        <v>207</v>
      </c>
      <c r="X120" t="s">
        <v>207</v>
      </c>
      <c r="Y120" t="s">
        <v>207</v>
      </c>
      <c r="Z120" t="s">
        <v>207</v>
      </c>
      <c r="AA120" t="s">
        <v>207</v>
      </c>
      <c r="AB120" t="s">
        <v>207</v>
      </c>
      <c r="AC120" t="s">
        <v>207</v>
      </c>
      <c r="AD120" t="s">
        <v>207</v>
      </c>
      <c r="AE120" t="s">
        <v>215</v>
      </c>
      <c r="AF120" t="s">
        <v>207</v>
      </c>
      <c r="AG120" t="s">
        <v>207</v>
      </c>
      <c r="AH120" t="s">
        <v>207</v>
      </c>
      <c r="AI120" t="s">
        <v>207</v>
      </c>
      <c r="AJ120" t="s">
        <v>207</v>
      </c>
      <c r="AK120" t="s">
        <v>207</v>
      </c>
      <c r="AL120" t="s">
        <v>207</v>
      </c>
      <c r="AM120" t="s">
        <v>207</v>
      </c>
      <c r="AN120" t="s">
        <v>207</v>
      </c>
      <c r="AO120" t="s">
        <v>207</v>
      </c>
      <c r="AP120" t="s">
        <v>207</v>
      </c>
      <c r="AQ120" t="s">
        <v>207</v>
      </c>
      <c r="AR120" t="s">
        <v>215</v>
      </c>
      <c r="AS120" t="s">
        <v>207</v>
      </c>
      <c r="AT120" t="s">
        <v>207</v>
      </c>
      <c r="AU120" t="s">
        <v>207</v>
      </c>
      <c r="AV120" t="s">
        <v>207</v>
      </c>
      <c r="AW120" t="s">
        <v>207</v>
      </c>
      <c r="AX120" t="s">
        <v>207</v>
      </c>
      <c r="AY120" t="s">
        <v>207</v>
      </c>
      <c r="AZ120" t="s">
        <v>207</v>
      </c>
      <c r="BA120" t="s">
        <v>207</v>
      </c>
      <c r="BB120" t="s">
        <v>207</v>
      </c>
      <c r="BC120" t="s">
        <v>207</v>
      </c>
      <c r="BD120" t="s">
        <v>207</v>
      </c>
      <c r="BE120" t="s">
        <v>207</v>
      </c>
      <c r="BF120" t="s">
        <v>207</v>
      </c>
      <c r="BG120" t="s">
        <v>207</v>
      </c>
      <c r="BH120" t="s">
        <v>207</v>
      </c>
      <c r="BI120" t="s">
        <v>207</v>
      </c>
      <c r="BJ120" t="s">
        <v>207</v>
      </c>
      <c r="BK120" t="s">
        <v>207</v>
      </c>
      <c r="BL120" t="s">
        <v>207</v>
      </c>
      <c r="BM120" t="s">
        <v>207</v>
      </c>
      <c r="BN120" t="s">
        <v>207</v>
      </c>
      <c r="BO120" s="18" t="str">
        <f>IF(OR(BO$2=0, BO$2=""), "N/A", IF(ISNUMBER(SEARCH(UPPER(BO$2), UPPER(ProgramsTable[[#This Row],[Type of Service]]))), "Yes", "No"))</f>
        <v>N/A</v>
      </c>
      <c r="BP120" s="18" t="str">
        <f>IF(BP$2=0, "N/A", IF(ISNUMBER(SEARCH(TRIM(BP$2), ProgramsTable[[#This Row],[Geographic Coverage]])), "Yes", "No"))</f>
        <v>N/A</v>
      </c>
      <c r="BQ120" s="18" t="str">
        <f>IF(BQ$2=0, "N/A", IF(ISNUMBER(SEARCH(TRIM(BQ$2), ProgramsTable[[#This Row],[Geographic Coverage]])), "Yes", "No"))</f>
        <v>N/A</v>
      </c>
      <c r="BR120" s="18" t="str">
        <f>IF(AND(BP$2=0, BQ$2=0), "*Required - Please Make a Selection*", IF(OR(ISNUMBER(SEARCH(TRIM(BP$2), ProgramsTable[[#This Row],[Geographic Coverage]])), ISNUMBER(SEARCH(TRIM(BQ$2), ProgramsTable[[#This Row],[Geographic Coverage]]))), "Yes", "No"))</f>
        <v>*Required - Please Make a Selection*</v>
      </c>
      <c r="BS120" s="18" t="str">
        <f>IF(OR(BS$2="",BS$2=0), "N/A", IF(AND(ProgramsTable[[#This Row],[Age Min]]= "None", ProgramsTable[[#This Row],[Age Max]]= "None"), "Yes", IF(AND(BS$2&gt;=ProgramsTable[[#This Row],[Age Min]], BS$2&lt;=ProgramsTable[[#This Row],[Age Max]]), "Yes", "No")))</f>
        <v>N/A</v>
      </c>
      <c r="BT120" s="18" t="str" cm="1">
        <f t="array" ref="BT120">IF(COUNTIF(AM$2:BJ$2,"Yes")=0,"N/A",IF(SUMPRODUCT(--(AM$2:BJ$2="Yes"),--(ProgramsTable[[#This Row],[Developmental Disability]:[Caregivers, Family Members, Advocates, or Practitioners of an Individual with Disabilities or Medical Conditions]]="Yes"))&gt;0,"Yes","No"))</f>
        <v>N/A</v>
      </c>
      <c r="BU1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0" s="18" t="str">
        <f>IF(BV$2=0, "N/A", IF(ISNUMBER(SEARCH(UPPER(BV$2), UPPER(ProgramsTable[[#This Row],[Type of Service]]))), "Yes", "No"))</f>
        <v>N/A</v>
      </c>
      <c r="BW120" s="18" t="str">
        <f>IF(BW$2=0, "N/A", IF(ISNUMBER(SEARCH(TRIM(BW$2), ProgramsTable[[#This Row],[Geographic Coverage]])), "Yes", "No"))</f>
        <v>N/A</v>
      </c>
      <c r="BX120" s="18" t="str">
        <f>IF(BX$2=0, "N/A", IF(ISNUMBER(SEARCH(TRIM(BX$2), ProgramsTable[[#This Row],[Geographic Coverage]])), "Yes", "No"))</f>
        <v>N/A</v>
      </c>
      <c r="BY120" s="18" t="str">
        <f>IF(AND(BW$2=0, BX$2=0), "*Required - Please Make a Selection*", IF(OR(ISNUMBER(SEARCH(TRIM(BW$2), ProgramsTable[[#This Row],[Geographic Coverage]])), ISNUMBER(SEARCH(TRIM(BX$2), ProgramsTable[[#This Row],[Geographic Coverage]]))), "Yes", "No"))</f>
        <v>*Required - Please Make a Selection*</v>
      </c>
      <c r="BZ120" s="18" t="str">
        <f>IF(I$2=0, "N/A", IF(I$2="Yes", IF(ProgramsTable[[#This Row],[Program Includes Services for Caregivers]]="Yes", IF(ProgramsTable[[#This Row],[Program May Require Caregiver to be Unpaid]]="No", "Yes", "No"), "No"), "N/A"))</f>
        <v>N/A</v>
      </c>
      <c r="CA1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0" s="18" t="str">
        <f>IF(CB$2=0, "N/A", IF(ISNUMBER(SEARCH(TRIM(UPPER(CB$2)), TRIM(UPPER(ProgramsTable[[#This Row],[Type of Service]])))), "Yes", "No"))</f>
        <v>N/A</v>
      </c>
      <c r="CC120" s="18" t="str">
        <f>IF(CC$2=0, "N/A", IF(ISNUMBER(SEARCH(TRIM(CC$2), ProgramsTable[[#This Row],[Geographic Coverage]])), "Yes", "No"))</f>
        <v>No</v>
      </c>
      <c r="CD120" s="18" t="str">
        <f>IF(CD$2=0, "N/A", IF(ISNUMBER(SEARCH(TRIM(CD$2), ProgramsTable[[#This Row],[Geographic Coverage]])), "Yes", "No"))</f>
        <v>N/A</v>
      </c>
      <c r="CE120" s="18" t="str">
        <f>IF(AND(CC$2=0, CD$2=0), "*Required - Please Make a Selection*", IF(OR(ISNUMBER(SEARCH(TRIM(CC$2), ProgramsTable[[#This Row],[Geographic Coverage]])), ISNUMBER(SEARCH(TRIM(CD$2), ProgramsTable[[#This Row],[Geographic Coverage]]))), "Yes", "No"))</f>
        <v>No</v>
      </c>
      <c r="CF120" s="18" t="str" cm="1">
        <f t="array" ref="CF120">IF(COUNTIF(BK$2:BN$2, "Yes")=0, "N/A", IF(SUMPRODUCT((BK$2:BN$2="Yes")*(ProgramsTable[[#This Row],[Veteran?]:[Disabled Veteran?]]="Yes"))&gt;0, "Yes", "No"))</f>
        <v>No</v>
      </c>
      <c r="CG1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0"/>
      <c r="CI120"/>
      <c r="CJ120"/>
      <c r="CK120"/>
      <c r="CL120"/>
      <c r="CM120"/>
      <c r="CN120"/>
      <c r="CO120"/>
      <c r="CP120"/>
      <c r="CQ120"/>
      <c r="CR120"/>
      <c r="CS120"/>
      <c r="CU120"/>
      <c r="CV120"/>
    </row>
    <row r="121" spans="1:100" hidden="1" x14ac:dyDescent="0.25">
      <c r="A121" s="10">
        <v>388</v>
      </c>
      <c r="B121" t="s">
        <v>527</v>
      </c>
      <c r="C121" t="s">
        <v>611</v>
      </c>
      <c r="D121" t="s">
        <v>578</v>
      </c>
      <c r="E121" t="s">
        <v>546</v>
      </c>
      <c r="F121" t="s">
        <v>579</v>
      </c>
      <c r="G121" t="s">
        <v>112</v>
      </c>
      <c r="H121" t="s">
        <v>215</v>
      </c>
      <c r="I121" t="s">
        <v>215</v>
      </c>
      <c r="J121" t="s">
        <v>547</v>
      </c>
      <c r="K121" t="s">
        <v>580</v>
      </c>
      <c r="L121" t="s">
        <v>208</v>
      </c>
      <c r="M121" t="s">
        <v>208</v>
      </c>
      <c r="N121" t="s">
        <v>208</v>
      </c>
      <c r="P121" t="s">
        <v>581</v>
      </c>
      <c r="Q121" t="s">
        <v>208</v>
      </c>
      <c r="R121" t="s">
        <v>581</v>
      </c>
      <c r="S121" t="s">
        <v>208</v>
      </c>
      <c r="T121" t="s">
        <v>74</v>
      </c>
      <c r="U121" t="s">
        <v>215</v>
      </c>
      <c r="V121" t="s">
        <v>207</v>
      </c>
      <c r="W121" t="s">
        <v>207</v>
      </c>
      <c r="X121" t="s">
        <v>207</v>
      </c>
      <c r="Y121" t="s">
        <v>207</v>
      </c>
      <c r="Z121" t="s">
        <v>207</v>
      </c>
      <c r="AA121" t="s">
        <v>215</v>
      </c>
      <c r="AB121" t="s">
        <v>207</v>
      </c>
      <c r="AC121" t="s">
        <v>207</v>
      </c>
      <c r="AD121" t="s">
        <v>207</v>
      </c>
      <c r="AE121" t="s">
        <v>207</v>
      </c>
      <c r="AF121" t="s">
        <v>207</v>
      </c>
      <c r="AG121" t="s">
        <v>207</v>
      </c>
      <c r="AH121" t="s">
        <v>207</v>
      </c>
      <c r="AI121" t="s">
        <v>207</v>
      </c>
      <c r="AJ121" t="s">
        <v>207</v>
      </c>
      <c r="AK121" t="s">
        <v>207</v>
      </c>
      <c r="AL121" t="s">
        <v>207</v>
      </c>
      <c r="AM121" t="s">
        <v>207</v>
      </c>
      <c r="AN121" t="s">
        <v>207</v>
      </c>
      <c r="AO121" t="s">
        <v>207</v>
      </c>
      <c r="AP121" t="s">
        <v>207</v>
      </c>
      <c r="AQ121" t="s">
        <v>207</v>
      </c>
      <c r="AR121" t="s">
        <v>215</v>
      </c>
      <c r="AS121" t="s">
        <v>207</v>
      </c>
      <c r="AT121" t="s">
        <v>207</v>
      </c>
      <c r="AU121" t="s">
        <v>207</v>
      </c>
      <c r="AV121" t="s">
        <v>207</v>
      </c>
      <c r="AW121" t="s">
        <v>207</v>
      </c>
      <c r="AX121" t="s">
        <v>207</v>
      </c>
      <c r="AY121" t="s">
        <v>207</v>
      </c>
      <c r="AZ121" t="s">
        <v>207</v>
      </c>
      <c r="BA121" t="s">
        <v>207</v>
      </c>
      <c r="BB121" t="s">
        <v>207</v>
      </c>
      <c r="BC121" t="s">
        <v>207</v>
      </c>
      <c r="BD121" t="s">
        <v>207</v>
      </c>
      <c r="BE121" t="s">
        <v>207</v>
      </c>
      <c r="BF121" t="s">
        <v>207</v>
      </c>
      <c r="BG121" t="s">
        <v>207</v>
      </c>
      <c r="BH121" t="s">
        <v>207</v>
      </c>
      <c r="BI121" t="s">
        <v>207</v>
      </c>
      <c r="BJ121" t="s">
        <v>215</v>
      </c>
      <c r="BK121" t="s">
        <v>207</v>
      </c>
      <c r="BL121" t="s">
        <v>207</v>
      </c>
      <c r="BM121" t="s">
        <v>207</v>
      </c>
      <c r="BN121" t="s">
        <v>207</v>
      </c>
      <c r="BO121" s="18" t="str">
        <f>IF(OR(BO$2=0, BO$2=""), "N/A", IF(ISNUMBER(SEARCH(UPPER(BO$2), UPPER(ProgramsTable[[#This Row],[Type of Service]]))), "Yes", "No"))</f>
        <v>N/A</v>
      </c>
      <c r="BP121" s="18" t="str">
        <f>IF(BP$2=0, "N/A", IF(ISNUMBER(SEARCH(TRIM(BP$2), ProgramsTable[[#This Row],[Geographic Coverage]])), "Yes", "No"))</f>
        <v>N/A</v>
      </c>
      <c r="BQ121" s="18" t="str">
        <f>IF(BQ$2=0, "N/A", IF(ISNUMBER(SEARCH(TRIM(BQ$2), ProgramsTable[[#This Row],[Geographic Coverage]])), "Yes", "No"))</f>
        <v>N/A</v>
      </c>
      <c r="BR121" s="18" t="str">
        <f>IF(AND(BP$2=0, BQ$2=0), "*Required - Please Make a Selection*", IF(OR(ISNUMBER(SEARCH(TRIM(BP$2), ProgramsTable[[#This Row],[Geographic Coverage]])), ISNUMBER(SEARCH(TRIM(BQ$2), ProgramsTable[[#This Row],[Geographic Coverage]]))), "Yes", "No"))</f>
        <v>*Required - Please Make a Selection*</v>
      </c>
      <c r="BS121" s="18" t="str">
        <f>IF(OR(BS$2="",BS$2=0), "N/A", IF(AND(ProgramsTable[[#This Row],[Age Min]]= "None", ProgramsTable[[#This Row],[Age Max]]= "None"), "Yes", IF(AND(BS$2&gt;=ProgramsTable[[#This Row],[Age Min]], BS$2&lt;=ProgramsTable[[#This Row],[Age Max]]), "Yes", "No")))</f>
        <v>N/A</v>
      </c>
      <c r="BT121" s="18" t="str" cm="1">
        <f t="array" ref="BT121">IF(COUNTIF(AM$2:BJ$2,"Yes")=0,"N/A",IF(SUMPRODUCT(--(AM$2:BJ$2="Yes"),--(ProgramsTable[[#This Row],[Developmental Disability]:[Caregivers, Family Members, Advocates, or Practitioners of an Individual with Disabilities or Medical Conditions]]="Yes"))&gt;0,"Yes","No"))</f>
        <v>N/A</v>
      </c>
      <c r="BU1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1" s="18" t="str">
        <f>IF(BV$2=0, "N/A", IF(ISNUMBER(SEARCH(UPPER(BV$2), UPPER(ProgramsTable[[#This Row],[Type of Service]]))), "Yes", "No"))</f>
        <v>N/A</v>
      </c>
      <c r="BW121" s="18" t="str">
        <f>IF(BW$2=0, "N/A", IF(ISNUMBER(SEARCH(TRIM(BW$2), ProgramsTable[[#This Row],[Geographic Coverage]])), "Yes", "No"))</f>
        <v>N/A</v>
      </c>
      <c r="BX121" s="18" t="str">
        <f>IF(BX$2=0, "N/A", IF(ISNUMBER(SEARCH(TRIM(BX$2), ProgramsTable[[#This Row],[Geographic Coverage]])), "Yes", "No"))</f>
        <v>N/A</v>
      </c>
      <c r="BY121" s="18" t="str">
        <f>IF(AND(BW$2=0, BX$2=0), "*Required - Please Make a Selection*", IF(OR(ISNUMBER(SEARCH(TRIM(BW$2), ProgramsTable[[#This Row],[Geographic Coverage]])), ISNUMBER(SEARCH(TRIM(BX$2), ProgramsTable[[#This Row],[Geographic Coverage]]))), "Yes", "No"))</f>
        <v>*Required - Please Make a Selection*</v>
      </c>
      <c r="BZ121" s="18" t="str">
        <f>IF(I$2=0, "N/A", IF(I$2="Yes", IF(ProgramsTable[[#This Row],[Program Includes Services for Caregivers]]="Yes", IF(ProgramsTable[[#This Row],[Program May Require Caregiver to be Unpaid]]="No", "Yes", "No"), "No"), "N/A"))</f>
        <v>N/A</v>
      </c>
      <c r="CA1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1" s="18" t="str">
        <f>IF(CB$2=0, "N/A", IF(ISNUMBER(SEARCH(TRIM(UPPER(CB$2)), TRIM(UPPER(ProgramsTable[[#This Row],[Type of Service]])))), "Yes", "No"))</f>
        <v>N/A</v>
      </c>
      <c r="CC121" s="18" t="str">
        <f>IF(CC$2=0, "N/A", IF(ISNUMBER(SEARCH(TRIM(CC$2), ProgramsTable[[#This Row],[Geographic Coverage]])), "Yes", "No"))</f>
        <v>No</v>
      </c>
      <c r="CD121" s="18" t="str">
        <f>IF(CD$2=0, "N/A", IF(ISNUMBER(SEARCH(TRIM(CD$2), ProgramsTable[[#This Row],[Geographic Coverage]])), "Yes", "No"))</f>
        <v>N/A</v>
      </c>
      <c r="CE121" s="18" t="str">
        <f>IF(AND(CC$2=0, CD$2=0), "*Required - Please Make a Selection*", IF(OR(ISNUMBER(SEARCH(TRIM(CC$2), ProgramsTable[[#This Row],[Geographic Coverage]])), ISNUMBER(SEARCH(TRIM(CD$2), ProgramsTable[[#This Row],[Geographic Coverage]]))), "Yes", "No"))</f>
        <v>No</v>
      </c>
      <c r="CF121" s="18" t="str" cm="1">
        <f t="array" ref="CF121">IF(COUNTIF(BK$2:BN$2, "Yes")=0, "N/A", IF(SUMPRODUCT((BK$2:BN$2="Yes")*(ProgramsTable[[#This Row],[Veteran?]:[Disabled Veteran?]]="Yes"))&gt;0, "Yes", "No"))</f>
        <v>No</v>
      </c>
      <c r="CG1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1"/>
      <c r="CI121"/>
      <c r="CJ121"/>
      <c r="CK121"/>
      <c r="CL121"/>
      <c r="CM121"/>
      <c r="CN121"/>
      <c r="CO121"/>
      <c r="CP121"/>
      <c r="CQ121"/>
      <c r="CR121"/>
      <c r="CS121"/>
      <c r="CU121"/>
      <c r="CV121"/>
    </row>
    <row r="122" spans="1:100" hidden="1" x14ac:dyDescent="0.25">
      <c r="A122" s="10">
        <v>389</v>
      </c>
      <c r="B122" t="s">
        <v>527</v>
      </c>
      <c r="C122" t="s">
        <v>611</v>
      </c>
      <c r="D122" t="s">
        <v>578</v>
      </c>
      <c r="E122" t="s">
        <v>546</v>
      </c>
      <c r="F122" t="s">
        <v>582</v>
      </c>
      <c r="G122" t="s">
        <v>112</v>
      </c>
      <c r="H122" t="s">
        <v>215</v>
      </c>
      <c r="I122" t="s">
        <v>215</v>
      </c>
      <c r="J122" t="s">
        <v>547</v>
      </c>
      <c r="K122" t="s">
        <v>583</v>
      </c>
      <c r="L122" t="s">
        <v>208</v>
      </c>
      <c r="M122" t="s">
        <v>208</v>
      </c>
      <c r="N122" t="s">
        <v>208</v>
      </c>
      <c r="P122" t="s">
        <v>581</v>
      </c>
      <c r="Q122" t="s">
        <v>208</v>
      </c>
      <c r="R122" t="s">
        <v>581</v>
      </c>
      <c r="S122" t="s">
        <v>208</v>
      </c>
      <c r="T122" t="s">
        <v>74</v>
      </c>
      <c r="U122" t="s">
        <v>215</v>
      </c>
      <c r="V122" t="s">
        <v>207</v>
      </c>
      <c r="W122" t="s">
        <v>207</v>
      </c>
      <c r="X122" t="s">
        <v>207</v>
      </c>
      <c r="Y122" t="s">
        <v>207</v>
      </c>
      <c r="Z122" t="s">
        <v>207</v>
      </c>
      <c r="AA122" t="s">
        <v>215</v>
      </c>
      <c r="AB122" t="s">
        <v>207</v>
      </c>
      <c r="AC122" t="s">
        <v>207</v>
      </c>
      <c r="AD122" t="s">
        <v>207</v>
      </c>
      <c r="AE122" t="s">
        <v>207</v>
      </c>
      <c r="AF122" t="s">
        <v>207</v>
      </c>
      <c r="AG122" t="s">
        <v>207</v>
      </c>
      <c r="AH122" t="s">
        <v>207</v>
      </c>
      <c r="AI122" t="s">
        <v>207</v>
      </c>
      <c r="AJ122" t="s">
        <v>207</v>
      </c>
      <c r="AK122" t="s">
        <v>207</v>
      </c>
      <c r="AL122" t="s">
        <v>207</v>
      </c>
      <c r="AM122" t="s">
        <v>207</v>
      </c>
      <c r="AN122" t="s">
        <v>207</v>
      </c>
      <c r="AO122" t="s">
        <v>207</v>
      </c>
      <c r="AP122" t="s">
        <v>207</v>
      </c>
      <c r="AQ122" t="s">
        <v>207</v>
      </c>
      <c r="AR122" t="s">
        <v>215</v>
      </c>
      <c r="AS122" t="s">
        <v>207</v>
      </c>
      <c r="AT122" t="s">
        <v>207</v>
      </c>
      <c r="AU122" t="s">
        <v>207</v>
      </c>
      <c r="AV122" t="s">
        <v>207</v>
      </c>
      <c r="AW122" t="s">
        <v>207</v>
      </c>
      <c r="AX122" t="s">
        <v>207</v>
      </c>
      <c r="AY122" t="s">
        <v>207</v>
      </c>
      <c r="AZ122" t="s">
        <v>207</v>
      </c>
      <c r="BA122" t="s">
        <v>207</v>
      </c>
      <c r="BB122" t="s">
        <v>207</v>
      </c>
      <c r="BC122" t="s">
        <v>207</v>
      </c>
      <c r="BD122" t="s">
        <v>207</v>
      </c>
      <c r="BE122" t="s">
        <v>207</v>
      </c>
      <c r="BF122" t="s">
        <v>207</v>
      </c>
      <c r="BG122" t="s">
        <v>207</v>
      </c>
      <c r="BH122" t="s">
        <v>207</v>
      </c>
      <c r="BI122" t="s">
        <v>207</v>
      </c>
      <c r="BJ122" t="s">
        <v>215</v>
      </c>
      <c r="BK122" t="s">
        <v>207</v>
      </c>
      <c r="BL122" t="s">
        <v>207</v>
      </c>
      <c r="BM122" t="s">
        <v>207</v>
      </c>
      <c r="BN122" t="s">
        <v>207</v>
      </c>
      <c r="BO122" s="18" t="str">
        <f>IF(OR(BO$2=0, BO$2=""), "N/A", IF(ISNUMBER(SEARCH(UPPER(BO$2), UPPER(ProgramsTable[[#This Row],[Type of Service]]))), "Yes", "No"))</f>
        <v>N/A</v>
      </c>
      <c r="BP122" s="18" t="str">
        <f>IF(BP$2=0, "N/A", IF(ISNUMBER(SEARCH(TRIM(BP$2), ProgramsTable[[#This Row],[Geographic Coverage]])), "Yes", "No"))</f>
        <v>N/A</v>
      </c>
      <c r="BQ122" s="18" t="str">
        <f>IF(BQ$2=0, "N/A", IF(ISNUMBER(SEARCH(TRIM(BQ$2), ProgramsTable[[#This Row],[Geographic Coverage]])), "Yes", "No"))</f>
        <v>N/A</v>
      </c>
      <c r="BR122" s="18" t="str">
        <f>IF(AND(BP$2=0, BQ$2=0), "*Required - Please Make a Selection*", IF(OR(ISNUMBER(SEARCH(TRIM(BP$2), ProgramsTable[[#This Row],[Geographic Coverage]])), ISNUMBER(SEARCH(TRIM(BQ$2), ProgramsTable[[#This Row],[Geographic Coverage]]))), "Yes", "No"))</f>
        <v>*Required - Please Make a Selection*</v>
      </c>
      <c r="BS122" s="18" t="str">
        <f>IF(OR(BS$2="",BS$2=0), "N/A", IF(AND(ProgramsTable[[#This Row],[Age Min]]= "None", ProgramsTable[[#This Row],[Age Max]]= "None"), "Yes", IF(AND(BS$2&gt;=ProgramsTable[[#This Row],[Age Min]], BS$2&lt;=ProgramsTable[[#This Row],[Age Max]]), "Yes", "No")))</f>
        <v>N/A</v>
      </c>
      <c r="BT122" s="18" t="str" cm="1">
        <f t="array" ref="BT122">IF(COUNTIF(AM$2:BJ$2,"Yes")=0,"N/A",IF(SUMPRODUCT(--(AM$2:BJ$2="Yes"),--(ProgramsTable[[#This Row],[Developmental Disability]:[Caregivers, Family Members, Advocates, or Practitioners of an Individual with Disabilities or Medical Conditions]]="Yes"))&gt;0,"Yes","No"))</f>
        <v>N/A</v>
      </c>
      <c r="BU1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2" s="18" t="str">
        <f>IF(BV$2=0, "N/A", IF(ISNUMBER(SEARCH(UPPER(BV$2), UPPER(ProgramsTable[[#This Row],[Type of Service]]))), "Yes", "No"))</f>
        <v>N/A</v>
      </c>
      <c r="BW122" s="18" t="str">
        <f>IF(BW$2=0, "N/A", IF(ISNUMBER(SEARCH(TRIM(BW$2), ProgramsTable[[#This Row],[Geographic Coverage]])), "Yes", "No"))</f>
        <v>N/A</v>
      </c>
      <c r="BX122" s="18" t="str">
        <f>IF(BX$2=0, "N/A", IF(ISNUMBER(SEARCH(TRIM(BX$2), ProgramsTable[[#This Row],[Geographic Coverage]])), "Yes", "No"))</f>
        <v>N/A</v>
      </c>
      <c r="BY122" s="18" t="str">
        <f>IF(AND(BW$2=0, BX$2=0), "*Required - Please Make a Selection*", IF(OR(ISNUMBER(SEARCH(TRIM(BW$2), ProgramsTable[[#This Row],[Geographic Coverage]])), ISNUMBER(SEARCH(TRIM(BX$2), ProgramsTable[[#This Row],[Geographic Coverage]]))), "Yes", "No"))</f>
        <v>*Required - Please Make a Selection*</v>
      </c>
      <c r="BZ122" s="18" t="str">
        <f>IF(I$2=0, "N/A", IF(I$2="Yes", IF(ProgramsTable[[#This Row],[Program Includes Services for Caregivers]]="Yes", IF(ProgramsTable[[#This Row],[Program May Require Caregiver to be Unpaid]]="No", "Yes", "No"), "No"), "N/A"))</f>
        <v>N/A</v>
      </c>
      <c r="CA1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2" s="18" t="str">
        <f>IF(CB$2=0, "N/A", IF(ISNUMBER(SEARCH(TRIM(UPPER(CB$2)), TRIM(UPPER(ProgramsTable[[#This Row],[Type of Service]])))), "Yes", "No"))</f>
        <v>N/A</v>
      </c>
      <c r="CC122" s="18" t="str">
        <f>IF(CC$2=0, "N/A", IF(ISNUMBER(SEARCH(TRIM(CC$2), ProgramsTable[[#This Row],[Geographic Coverage]])), "Yes", "No"))</f>
        <v>No</v>
      </c>
      <c r="CD122" s="18" t="str">
        <f>IF(CD$2=0, "N/A", IF(ISNUMBER(SEARCH(TRIM(CD$2), ProgramsTable[[#This Row],[Geographic Coverage]])), "Yes", "No"))</f>
        <v>N/A</v>
      </c>
      <c r="CE122" s="18" t="str">
        <f>IF(AND(CC$2=0, CD$2=0), "*Required - Please Make a Selection*", IF(OR(ISNUMBER(SEARCH(TRIM(CC$2), ProgramsTable[[#This Row],[Geographic Coverage]])), ISNUMBER(SEARCH(TRIM(CD$2), ProgramsTable[[#This Row],[Geographic Coverage]]))), "Yes", "No"))</f>
        <v>No</v>
      </c>
      <c r="CF122" s="18" t="str" cm="1">
        <f t="array" ref="CF122">IF(COUNTIF(BK$2:BN$2, "Yes")=0, "N/A", IF(SUMPRODUCT((BK$2:BN$2="Yes")*(ProgramsTable[[#This Row],[Veteran?]:[Disabled Veteran?]]="Yes"))&gt;0, "Yes", "No"))</f>
        <v>No</v>
      </c>
      <c r="CG1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2"/>
      <c r="CI122"/>
      <c r="CJ122"/>
      <c r="CK122"/>
      <c r="CL122"/>
      <c r="CM122"/>
      <c r="CN122"/>
      <c r="CO122"/>
      <c r="CP122"/>
      <c r="CQ122"/>
      <c r="CR122"/>
      <c r="CS122"/>
      <c r="CU122"/>
      <c r="CV122"/>
    </row>
    <row r="123" spans="1:100" hidden="1" x14ac:dyDescent="0.25">
      <c r="A123" s="10">
        <v>390</v>
      </c>
      <c r="B123" t="s">
        <v>527</v>
      </c>
      <c r="C123" t="s">
        <v>611</v>
      </c>
      <c r="D123" t="s">
        <v>578</v>
      </c>
      <c r="E123" t="s">
        <v>546</v>
      </c>
      <c r="F123" t="s">
        <v>584</v>
      </c>
      <c r="G123" t="s">
        <v>585</v>
      </c>
      <c r="H123" t="s">
        <v>215</v>
      </c>
      <c r="I123" t="s">
        <v>215</v>
      </c>
      <c r="J123" t="s">
        <v>208</v>
      </c>
      <c r="K123" t="s">
        <v>586</v>
      </c>
      <c r="L123" t="s">
        <v>208</v>
      </c>
      <c r="M123" t="s">
        <v>208</v>
      </c>
      <c r="N123" t="s">
        <v>208</v>
      </c>
      <c r="P123" t="s">
        <v>581</v>
      </c>
      <c r="Q123" t="s">
        <v>208</v>
      </c>
      <c r="R123" t="s">
        <v>581</v>
      </c>
      <c r="S123" t="s">
        <v>208</v>
      </c>
      <c r="T123" t="s">
        <v>74</v>
      </c>
      <c r="U123" t="s">
        <v>207</v>
      </c>
      <c r="V123" t="s">
        <v>207</v>
      </c>
      <c r="W123" t="s">
        <v>207</v>
      </c>
      <c r="X123" t="s">
        <v>207</v>
      </c>
      <c r="Y123" t="s">
        <v>207</v>
      </c>
      <c r="Z123" t="s">
        <v>207</v>
      </c>
      <c r="AA123" t="s">
        <v>207</v>
      </c>
      <c r="AB123" t="s">
        <v>207</v>
      </c>
      <c r="AC123" t="s">
        <v>207</v>
      </c>
      <c r="AD123" t="s">
        <v>207</v>
      </c>
      <c r="AE123" t="s">
        <v>207</v>
      </c>
      <c r="AF123" t="s">
        <v>207</v>
      </c>
      <c r="AG123" t="s">
        <v>207</v>
      </c>
      <c r="AH123" t="s">
        <v>207</v>
      </c>
      <c r="AI123" t="s">
        <v>207</v>
      </c>
      <c r="AJ123" t="s">
        <v>207</v>
      </c>
      <c r="AK123" t="s">
        <v>207</v>
      </c>
      <c r="AL123" t="s">
        <v>207</v>
      </c>
      <c r="AM123" t="s">
        <v>207</v>
      </c>
      <c r="AN123" t="s">
        <v>207</v>
      </c>
      <c r="AO123" t="s">
        <v>207</v>
      </c>
      <c r="AP123" t="s">
        <v>207</v>
      </c>
      <c r="AQ123" t="s">
        <v>207</v>
      </c>
      <c r="AR123" t="s">
        <v>215</v>
      </c>
      <c r="AS123" t="s">
        <v>207</v>
      </c>
      <c r="AT123" t="s">
        <v>207</v>
      </c>
      <c r="AU123" t="s">
        <v>207</v>
      </c>
      <c r="AV123" t="s">
        <v>207</v>
      </c>
      <c r="AW123" t="s">
        <v>207</v>
      </c>
      <c r="AX123" t="s">
        <v>207</v>
      </c>
      <c r="AY123" t="s">
        <v>207</v>
      </c>
      <c r="AZ123" t="s">
        <v>207</v>
      </c>
      <c r="BA123" t="s">
        <v>207</v>
      </c>
      <c r="BB123" t="s">
        <v>207</v>
      </c>
      <c r="BC123" t="s">
        <v>207</v>
      </c>
      <c r="BD123" t="s">
        <v>207</v>
      </c>
      <c r="BE123" t="s">
        <v>207</v>
      </c>
      <c r="BF123" t="s">
        <v>207</v>
      </c>
      <c r="BG123" t="s">
        <v>207</v>
      </c>
      <c r="BH123" t="s">
        <v>207</v>
      </c>
      <c r="BI123" t="s">
        <v>207</v>
      </c>
      <c r="BJ123" t="s">
        <v>215</v>
      </c>
      <c r="BK123" t="s">
        <v>207</v>
      </c>
      <c r="BL123" t="s">
        <v>207</v>
      </c>
      <c r="BM123" t="s">
        <v>207</v>
      </c>
      <c r="BN123" t="s">
        <v>207</v>
      </c>
      <c r="BO123" s="18" t="str">
        <f>IF(OR(BO$2=0, BO$2=""), "N/A", IF(ISNUMBER(SEARCH(UPPER(BO$2), UPPER(ProgramsTable[[#This Row],[Type of Service]]))), "Yes", "No"))</f>
        <v>N/A</v>
      </c>
      <c r="BP123" s="18" t="str">
        <f>IF(BP$2=0, "N/A", IF(ISNUMBER(SEARCH(TRIM(BP$2), ProgramsTable[[#This Row],[Geographic Coverage]])), "Yes", "No"))</f>
        <v>N/A</v>
      </c>
      <c r="BQ123" s="18" t="str">
        <f>IF(BQ$2=0, "N/A", IF(ISNUMBER(SEARCH(TRIM(BQ$2), ProgramsTable[[#This Row],[Geographic Coverage]])), "Yes", "No"))</f>
        <v>N/A</v>
      </c>
      <c r="BR123" s="18" t="str">
        <f>IF(AND(BP$2=0, BQ$2=0), "*Required - Please Make a Selection*", IF(OR(ISNUMBER(SEARCH(TRIM(BP$2), ProgramsTable[[#This Row],[Geographic Coverage]])), ISNUMBER(SEARCH(TRIM(BQ$2), ProgramsTable[[#This Row],[Geographic Coverage]]))), "Yes", "No"))</f>
        <v>*Required - Please Make a Selection*</v>
      </c>
      <c r="BS123" s="18" t="str">
        <f>IF(OR(BS$2="",BS$2=0), "N/A", IF(AND(ProgramsTable[[#This Row],[Age Min]]= "None", ProgramsTable[[#This Row],[Age Max]]= "None"), "Yes", IF(AND(BS$2&gt;=ProgramsTable[[#This Row],[Age Min]], BS$2&lt;=ProgramsTable[[#This Row],[Age Max]]), "Yes", "No")))</f>
        <v>N/A</v>
      </c>
      <c r="BT123" s="18" t="str" cm="1">
        <f t="array" ref="BT123">IF(COUNTIF(AM$2:BJ$2,"Yes")=0,"N/A",IF(SUMPRODUCT(--(AM$2:BJ$2="Yes"),--(ProgramsTable[[#This Row],[Developmental Disability]:[Caregivers, Family Members, Advocates, or Practitioners of an Individual with Disabilities or Medical Conditions]]="Yes"))&gt;0,"Yes","No"))</f>
        <v>N/A</v>
      </c>
      <c r="BU1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3" s="18" t="str">
        <f>IF(BV$2=0, "N/A", IF(ISNUMBER(SEARCH(UPPER(BV$2), UPPER(ProgramsTable[[#This Row],[Type of Service]]))), "Yes", "No"))</f>
        <v>N/A</v>
      </c>
      <c r="BW123" s="18" t="str">
        <f>IF(BW$2=0, "N/A", IF(ISNUMBER(SEARCH(TRIM(BW$2), ProgramsTable[[#This Row],[Geographic Coverage]])), "Yes", "No"))</f>
        <v>N/A</v>
      </c>
      <c r="BX123" s="18" t="str">
        <f>IF(BX$2=0, "N/A", IF(ISNUMBER(SEARCH(TRIM(BX$2), ProgramsTable[[#This Row],[Geographic Coverage]])), "Yes", "No"))</f>
        <v>N/A</v>
      </c>
      <c r="BY123" s="18" t="str">
        <f>IF(AND(BW$2=0, BX$2=0), "*Required - Please Make a Selection*", IF(OR(ISNUMBER(SEARCH(TRIM(BW$2), ProgramsTable[[#This Row],[Geographic Coverage]])), ISNUMBER(SEARCH(TRIM(BX$2), ProgramsTable[[#This Row],[Geographic Coverage]]))), "Yes", "No"))</f>
        <v>*Required - Please Make a Selection*</v>
      </c>
      <c r="BZ123" s="18" t="str">
        <f>IF(I$2=0, "N/A", IF(I$2="Yes", IF(ProgramsTable[[#This Row],[Program Includes Services for Caregivers]]="Yes", IF(ProgramsTable[[#This Row],[Program May Require Caregiver to be Unpaid]]="No", "Yes", "No"), "No"), "N/A"))</f>
        <v>N/A</v>
      </c>
      <c r="CA1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3" s="18" t="str">
        <f>IF(CB$2=0, "N/A", IF(ISNUMBER(SEARCH(TRIM(UPPER(CB$2)), TRIM(UPPER(ProgramsTable[[#This Row],[Type of Service]])))), "Yes", "No"))</f>
        <v>N/A</v>
      </c>
      <c r="CC123" s="18" t="str">
        <f>IF(CC$2=0, "N/A", IF(ISNUMBER(SEARCH(TRIM(CC$2), ProgramsTable[[#This Row],[Geographic Coverage]])), "Yes", "No"))</f>
        <v>No</v>
      </c>
      <c r="CD123" s="18" t="str">
        <f>IF(CD$2=0, "N/A", IF(ISNUMBER(SEARCH(TRIM(CD$2), ProgramsTable[[#This Row],[Geographic Coverage]])), "Yes", "No"))</f>
        <v>N/A</v>
      </c>
      <c r="CE123" s="18" t="str">
        <f>IF(AND(CC$2=0, CD$2=0), "*Required - Please Make a Selection*", IF(OR(ISNUMBER(SEARCH(TRIM(CC$2), ProgramsTable[[#This Row],[Geographic Coverage]])), ISNUMBER(SEARCH(TRIM(CD$2), ProgramsTable[[#This Row],[Geographic Coverage]]))), "Yes", "No"))</f>
        <v>No</v>
      </c>
      <c r="CF123" s="18" t="str" cm="1">
        <f t="array" ref="CF123">IF(COUNTIF(BK$2:BN$2, "Yes")=0, "N/A", IF(SUMPRODUCT((BK$2:BN$2="Yes")*(ProgramsTable[[#This Row],[Veteran?]:[Disabled Veteran?]]="Yes"))&gt;0, "Yes", "No"))</f>
        <v>No</v>
      </c>
      <c r="CG1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3"/>
      <c r="CI123"/>
      <c r="CJ123"/>
      <c r="CK123"/>
      <c r="CL123"/>
      <c r="CM123"/>
      <c r="CN123"/>
      <c r="CO123"/>
      <c r="CP123"/>
      <c r="CQ123"/>
      <c r="CR123"/>
      <c r="CS123"/>
      <c r="CU123"/>
      <c r="CV123"/>
    </row>
    <row r="124" spans="1:100" hidden="1" x14ac:dyDescent="0.25">
      <c r="A124" s="10">
        <v>391</v>
      </c>
      <c r="B124" t="s">
        <v>527</v>
      </c>
      <c r="C124" t="s">
        <v>611</v>
      </c>
      <c r="D124" t="s">
        <v>578</v>
      </c>
      <c r="E124" t="s">
        <v>546</v>
      </c>
      <c r="F124" t="s">
        <v>587</v>
      </c>
      <c r="G124" t="s">
        <v>588</v>
      </c>
      <c r="H124" t="s">
        <v>215</v>
      </c>
      <c r="I124" t="s">
        <v>207</v>
      </c>
      <c r="J124" t="s">
        <v>208</v>
      </c>
      <c r="K124" t="s">
        <v>208</v>
      </c>
      <c r="L124" s="11" t="s">
        <v>208</v>
      </c>
      <c r="M124" t="s">
        <v>208</v>
      </c>
      <c r="N124" t="s">
        <v>208</v>
      </c>
      <c r="P124" t="s">
        <v>208</v>
      </c>
      <c r="Q124" t="s">
        <v>208</v>
      </c>
      <c r="R124" t="s">
        <v>208</v>
      </c>
      <c r="S124" t="s">
        <v>208</v>
      </c>
      <c r="T124" t="s">
        <v>74</v>
      </c>
      <c r="U124" t="s">
        <v>207</v>
      </c>
      <c r="V124" t="s">
        <v>207</v>
      </c>
      <c r="W124" t="s">
        <v>207</v>
      </c>
      <c r="X124" t="s">
        <v>207</v>
      </c>
      <c r="Y124" t="s">
        <v>207</v>
      </c>
      <c r="Z124" t="s">
        <v>207</v>
      </c>
      <c r="AA124" t="s">
        <v>207</v>
      </c>
      <c r="AB124" t="s">
        <v>207</v>
      </c>
      <c r="AC124" t="s">
        <v>207</v>
      </c>
      <c r="AD124" t="s">
        <v>207</v>
      </c>
      <c r="AE124" t="s">
        <v>207</v>
      </c>
      <c r="AF124" t="s">
        <v>207</v>
      </c>
      <c r="AG124" t="s">
        <v>207</v>
      </c>
      <c r="AH124" t="s">
        <v>207</v>
      </c>
      <c r="AI124" t="s">
        <v>207</v>
      </c>
      <c r="AJ124" t="s">
        <v>207</v>
      </c>
      <c r="AK124" t="s">
        <v>207</v>
      </c>
      <c r="AL124" t="s">
        <v>207</v>
      </c>
      <c r="AM124" t="s">
        <v>207</v>
      </c>
      <c r="AN124" t="s">
        <v>207</v>
      </c>
      <c r="AO124" t="s">
        <v>207</v>
      </c>
      <c r="AP124" t="s">
        <v>207</v>
      </c>
      <c r="AQ124" t="s">
        <v>207</v>
      </c>
      <c r="AR124" t="s">
        <v>207</v>
      </c>
      <c r="AS124" t="s">
        <v>207</v>
      </c>
      <c r="AT124" t="s">
        <v>207</v>
      </c>
      <c r="AU124" t="s">
        <v>207</v>
      </c>
      <c r="AV124" t="s">
        <v>207</v>
      </c>
      <c r="AW124" t="s">
        <v>207</v>
      </c>
      <c r="AX124" t="s">
        <v>207</v>
      </c>
      <c r="AY124" t="s">
        <v>207</v>
      </c>
      <c r="AZ124" t="s">
        <v>207</v>
      </c>
      <c r="BA124" t="s">
        <v>207</v>
      </c>
      <c r="BB124" t="s">
        <v>207</v>
      </c>
      <c r="BC124" t="s">
        <v>207</v>
      </c>
      <c r="BD124" t="s">
        <v>207</v>
      </c>
      <c r="BE124" t="s">
        <v>207</v>
      </c>
      <c r="BF124" t="s">
        <v>207</v>
      </c>
      <c r="BG124" t="s">
        <v>207</v>
      </c>
      <c r="BH124" t="s">
        <v>207</v>
      </c>
      <c r="BI124" t="s">
        <v>207</v>
      </c>
      <c r="BJ124" t="s">
        <v>207</v>
      </c>
      <c r="BK124" t="s">
        <v>207</v>
      </c>
      <c r="BL124" t="s">
        <v>207</v>
      </c>
      <c r="BM124" t="s">
        <v>207</v>
      </c>
      <c r="BN124" t="s">
        <v>207</v>
      </c>
      <c r="BO124" s="18" t="str">
        <f>IF(OR(BO$2=0, BO$2=""), "N/A", IF(ISNUMBER(SEARCH(UPPER(BO$2), UPPER(ProgramsTable[[#This Row],[Type of Service]]))), "Yes", "No"))</f>
        <v>N/A</v>
      </c>
      <c r="BP124" s="18" t="str">
        <f>IF(BP$2=0, "N/A", IF(ISNUMBER(SEARCH(TRIM(BP$2), ProgramsTable[[#This Row],[Geographic Coverage]])), "Yes", "No"))</f>
        <v>N/A</v>
      </c>
      <c r="BQ124" s="18" t="str">
        <f>IF(BQ$2=0, "N/A", IF(ISNUMBER(SEARCH(TRIM(BQ$2), ProgramsTable[[#This Row],[Geographic Coverage]])), "Yes", "No"))</f>
        <v>N/A</v>
      </c>
      <c r="BR124" s="18" t="str">
        <f>IF(AND(BP$2=0, BQ$2=0), "*Required - Please Make a Selection*", IF(OR(ISNUMBER(SEARCH(TRIM(BP$2), ProgramsTable[[#This Row],[Geographic Coverage]])), ISNUMBER(SEARCH(TRIM(BQ$2), ProgramsTable[[#This Row],[Geographic Coverage]]))), "Yes", "No"))</f>
        <v>*Required - Please Make a Selection*</v>
      </c>
      <c r="BS124" s="18" t="str">
        <f>IF(OR(BS$2="",BS$2=0), "N/A", IF(AND(ProgramsTable[[#This Row],[Age Min]]= "None", ProgramsTable[[#This Row],[Age Max]]= "None"), "Yes", IF(AND(BS$2&gt;=ProgramsTable[[#This Row],[Age Min]], BS$2&lt;=ProgramsTable[[#This Row],[Age Max]]), "Yes", "No")))</f>
        <v>N/A</v>
      </c>
      <c r="BT124" s="18" t="str" cm="1">
        <f t="array" ref="BT124">IF(COUNTIF(AM$2:BJ$2,"Yes")=0,"N/A",IF(SUMPRODUCT(--(AM$2:BJ$2="Yes"),--(ProgramsTable[[#This Row],[Developmental Disability]:[Caregivers, Family Members, Advocates, or Practitioners of an Individual with Disabilities or Medical Conditions]]="Yes"))&gt;0,"Yes","No"))</f>
        <v>N/A</v>
      </c>
      <c r="BU1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4" s="18" t="str">
        <f>IF(BV$2=0, "N/A", IF(ISNUMBER(SEARCH(UPPER(BV$2), UPPER(ProgramsTable[[#This Row],[Type of Service]]))), "Yes", "No"))</f>
        <v>N/A</v>
      </c>
      <c r="BW124" s="18" t="str">
        <f>IF(BW$2=0, "N/A", IF(ISNUMBER(SEARCH(TRIM(BW$2), ProgramsTable[[#This Row],[Geographic Coverage]])), "Yes", "No"))</f>
        <v>N/A</v>
      </c>
      <c r="BX124" s="18" t="str">
        <f>IF(BX$2=0, "N/A", IF(ISNUMBER(SEARCH(TRIM(BX$2), ProgramsTable[[#This Row],[Geographic Coverage]])), "Yes", "No"))</f>
        <v>N/A</v>
      </c>
      <c r="BY124" s="18" t="str">
        <f>IF(AND(BW$2=0, BX$2=0), "*Required - Please Make a Selection*", IF(OR(ISNUMBER(SEARCH(TRIM(BW$2), ProgramsTable[[#This Row],[Geographic Coverage]])), ISNUMBER(SEARCH(TRIM(BX$2), ProgramsTable[[#This Row],[Geographic Coverage]]))), "Yes", "No"))</f>
        <v>*Required - Please Make a Selection*</v>
      </c>
      <c r="BZ124" s="18" t="str">
        <f>IF(I$2=0, "N/A", IF(I$2="Yes", IF(ProgramsTable[[#This Row],[Program Includes Services for Caregivers]]="Yes", IF(ProgramsTable[[#This Row],[Program May Require Caregiver to be Unpaid]]="No", "Yes", "No"), "No"), "N/A"))</f>
        <v>N/A</v>
      </c>
      <c r="CA1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4" s="18" t="str">
        <f>IF(CB$2=0, "N/A", IF(ISNUMBER(SEARCH(TRIM(UPPER(CB$2)), TRIM(UPPER(ProgramsTable[[#This Row],[Type of Service]])))), "Yes", "No"))</f>
        <v>N/A</v>
      </c>
      <c r="CC124" s="18" t="str">
        <f>IF(CC$2=0, "N/A", IF(ISNUMBER(SEARCH(TRIM(CC$2), ProgramsTable[[#This Row],[Geographic Coverage]])), "Yes", "No"))</f>
        <v>No</v>
      </c>
      <c r="CD124" s="18" t="str">
        <f>IF(CD$2=0, "N/A", IF(ISNUMBER(SEARCH(TRIM(CD$2), ProgramsTable[[#This Row],[Geographic Coverage]])), "Yes", "No"))</f>
        <v>N/A</v>
      </c>
      <c r="CE124" s="18" t="str">
        <f>IF(AND(CC$2=0, CD$2=0), "*Required - Please Make a Selection*", IF(OR(ISNUMBER(SEARCH(TRIM(CC$2), ProgramsTable[[#This Row],[Geographic Coverage]])), ISNUMBER(SEARCH(TRIM(CD$2), ProgramsTable[[#This Row],[Geographic Coverage]]))), "Yes", "No"))</f>
        <v>No</v>
      </c>
      <c r="CF124" s="18" t="str" cm="1">
        <f t="array" ref="CF124">IF(COUNTIF(BK$2:BN$2, "Yes")=0, "N/A", IF(SUMPRODUCT((BK$2:BN$2="Yes")*(ProgramsTable[[#This Row],[Veteran?]:[Disabled Veteran?]]="Yes"))&gt;0, "Yes", "No"))</f>
        <v>No</v>
      </c>
      <c r="CG1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4"/>
      <c r="CI124"/>
      <c r="CJ124"/>
      <c r="CK124"/>
      <c r="CL124"/>
      <c r="CM124"/>
      <c r="CN124"/>
      <c r="CO124"/>
      <c r="CP124"/>
      <c r="CQ124"/>
      <c r="CR124"/>
      <c r="CS124"/>
      <c r="CU124"/>
      <c r="CV124"/>
    </row>
    <row r="125" spans="1:100" hidden="1" x14ac:dyDescent="0.25">
      <c r="A125" s="10">
        <v>392</v>
      </c>
      <c r="B125" t="s">
        <v>527</v>
      </c>
      <c r="C125" t="s">
        <v>611</v>
      </c>
      <c r="D125" t="s">
        <v>578</v>
      </c>
      <c r="E125" t="s">
        <v>546</v>
      </c>
      <c r="F125" t="s">
        <v>589</v>
      </c>
      <c r="G125" t="s">
        <v>588</v>
      </c>
      <c r="H125" t="s">
        <v>215</v>
      </c>
      <c r="I125" t="s">
        <v>207</v>
      </c>
      <c r="J125" t="s">
        <v>208</v>
      </c>
      <c r="K125" t="s">
        <v>208</v>
      </c>
      <c r="L125" s="11" t="s">
        <v>208</v>
      </c>
      <c r="M125" t="s">
        <v>208</v>
      </c>
      <c r="N125" t="s">
        <v>208</v>
      </c>
      <c r="P125" t="s">
        <v>208</v>
      </c>
      <c r="Q125" t="s">
        <v>208</v>
      </c>
      <c r="R125" t="s">
        <v>208</v>
      </c>
      <c r="S125" t="s">
        <v>208</v>
      </c>
      <c r="T125" t="s">
        <v>74</v>
      </c>
      <c r="U125" t="s">
        <v>207</v>
      </c>
      <c r="V125" t="s">
        <v>207</v>
      </c>
      <c r="W125" t="s">
        <v>207</v>
      </c>
      <c r="X125" t="s">
        <v>207</v>
      </c>
      <c r="Y125" t="s">
        <v>207</v>
      </c>
      <c r="Z125" t="s">
        <v>207</v>
      </c>
      <c r="AA125" t="s">
        <v>207</v>
      </c>
      <c r="AB125" t="s">
        <v>207</v>
      </c>
      <c r="AC125" t="s">
        <v>207</v>
      </c>
      <c r="AD125" t="s">
        <v>207</v>
      </c>
      <c r="AE125" t="s">
        <v>207</v>
      </c>
      <c r="AF125" t="s">
        <v>207</v>
      </c>
      <c r="AG125" t="s">
        <v>207</v>
      </c>
      <c r="AH125" t="s">
        <v>207</v>
      </c>
      <c r="AI125" t="s">
        <v>207</v>
      </c>
      <c r="AJ125" t="s">
        <v>207</v>
      </c>
      <c r="AK125" t="s">
        <v>207</v>
      </c>
      <c r="AL125" t="s">
        <v>207</v>
      </c>
      <c r="AM125" t="s">
        <v>207</v>
      </c>
      <c r="AN125" t="s">
        <v>207</v>
      </c>
      <c r="AO125" t="s">
        <v>207</v>
      </c>
      <c r="AP125" t="s">
        <v>207</v>
      </c>
      <c r="AQ125" t="s">
        <v>207</v>
      </c>
      <c r="AR125" t="s">
        <v>207</v>
      </c>
      <c r="AS125" t="s">
        <v>207</v>
      </c>
      <c r="AT125" t="s">
        <v>207</v>
      </c>
      <c r="AU125" t="s">
        <v>207</v>
      </c>
      <c r="AV125" t="s">
        <v>207</v>
      </c>
      <c r="AW125" t="s">
        <v>207</v>
      </c>
      <c r="AX125" t="s">
        <v>207</v>
      </c>
      <c r="AY125" t="s">
        <v>207</v>
      </c>
      <c r="AZ125" t="s">
        <v>207</v>
      </c>
      <c r="BA125" t="s">
        <v>207</v>
      </c>
      <c r="BB125" t="s">
        <v>207</v>
      </c>
      <c r="BC125" t="s">
        <v>207</v>
      </c>
      <c r="BD125" t="s">
        <v>207</v>
      </c>
      <c r="BE125" t="s">
        <v>207</v>
      </c>
      <c r="BF125" t="s">
        <v>207</v>
      </c>
      <c r="BG125" t="s">
        <v>207</v>
      </c>
      <c r="BH125" t="s">
        <v>207</v>
      </c>
      <c r="BI125" t="s">
        <v>207</v>
      </c>
      <c r="BJ125" t="s">
        <v>207</v>
      </c>
      <c r="BK125" t="s">
        <v>207</v>
      </c>
      <c r="BL125" t="s">
        <v>207</v>
      </c>
      <c r="BM125" t="s">
        <v>207</v>
      </c>
      <c r="BN125" t="s">
        <v>207</v>
      </c>
      <c r="BO125" s="18" t="str">
        <f>IF(OR(BO$2=0, BO$2=""), "N/A", IF(ISNUMBER(SEARCH(UPPER(BO$2), UPPER(ProgramsTable[[#This Row],[Type of Service]]))), "Yes", "No"))</f>
        <v>N/A</v>
      </c>
      <c r="BP125" s="18" t="str">
        <f>IF(BP$2=0, "N/A", IF(ISNUMBER(SEARCH(TRIM(BP$2), ProgramsTable[[#This Row],[Geographic Coverage]])), "Yes", "No"))</f>
        <v>N/A</v>
      </c>
      <c r="BQ125" s="18" t="str">
        <f>IF(BQ$2=0, "N/A", IF(ISNUMBER(SEARCH(TRIM(BQ$2), ProgramsTable[[#This Row],[Geographic Coverage]])), "Yes", "No"))</f>
        <v>N/A</v>
      </c>
      <c r="BR125" s="18" t="str">
        <f>IF(AND(BP$2=0, BQ$2=0), "*Required - Please Make a Selection*", IF(OR(ISNUMBER(SEARCH(TRIM(BP$2), ProgramsTable[[#This Row],[Geographic Coverage]])), ISNUMBER(SEARCH(TRIM(BQ$2), ProgramsTable[[#This Row],[Geographic Coverage]]))), "Yes", "No"))</f>
        <v>*Required - Please Make a Selection*</v>
      </c>
      <c r="BS125" s="18" t="str">
        <f>IF(OR(BS$2="",BS$2=0), "N/A", IF(AND(ProgramsTable[[#This Row],[Age Min]]= "None", ProgramsTable[[#This Row],[Age Max]]= "None"), "Yes", IF(AND(BS$2&gt;=ProgramsTable[[#This Row],[Age Min]], BS$2&lt;=ProgramsTable[[#This Row],[Age Max]]), "Yes", "No")))</f>
        <v>N/A</v>
      </c>
      <c r="BT125" s="18" t="str" cm="1">
        <f t="array" ref="BT125">IF(COUNTIF(AM$2:BJ$2,"Yes")=0,"N/A",IF(SUMPRODUCT(--(AM$2:BJ$2="Yes"),--(ProgramsTable[[#This Row],[Developmental Disability]:[Caregivers, Family Members, Advocates, or Practitioners of an Individual with Disabilities or Medical Conditions]]="Yes"))&gt;0,"Yes","No"))</f>
        <v>N/A</v>
      </c>
      <c r="BU1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5" s="18" t="str">
        <f>IF(BV$2=0, "N/A", IF(ISNUMBER(SEARCH(UPPER(BV$2), UPPER(ProgramsTable[[#This Row],[Type of Service]]))), "Yes", "No"))</f>
        <v>N/A</v>
      </c>
      <c r="BW125" s="18" t="str">
        <f>IF(BW$2=0, "N/A", IF(ISNUMBER(SEARCH(TRIM(BW$2), ProgramsTable[[#This Row],[Geographic Coverage]])), "Yes", "No"))</f>
        <v>N/A</v>
      </c>
      <c r="BX125" s="18" t="str">
        <f>IF(BX$2=0, "N/A", IF(ISNUMBER(SEARCH(TRIM(BX$2), ProgramsTable[[#This Row],[Geographic Coverage]])), "Yes", "No"))</f>
        <v>N/A</v>
      </c>
      <c r="BY125" s="18" t="str">
        <f>IF(AND(BW$2=0, BX$2=0), "*Required - Please Make a Selection*", IF(OR(ISNUMBER(SEARCH(TRIM(BW$2), ProgramsTable[[#This Row],[Geographic Coverage]])), ISNUMBER(SEARCH(TRIM(BX$2), ProgramsTable[[#This Row],[Geographic Coverage]]))), "Yes", "No"))</f>
        <v>*Required - Please Make a Selection*</v>
      </c>
      <c r="BZ125" s="18" t="str">
        <f>IF(I$2=0, "N/A", IF(I$2="Yes", IF(ProgramsTable[[#This Row],[Program Includes Services for Caregivers]]="Yes", IF(ProgramsTable[[#This Row],[Program May Require Caregiver to be Unpaid]]="No", "Yes", "No"), "No"), "N/A"))</f>
        <v>N/A</v>
      </c>
      <c r="CA1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5" s="18" t="str">
        <f>IF(CB$2=0, "N/A", IF(ISNUMBER(SEARCH(TRIM(UPPER(CB$2)), TRIM(UPPER(ProgramsTable[[#This Row],[Type of Service]])))), "Yes", "No"))</f>
        <v>N/A</v>
      </c>
      <c r="CC125" s="18" t="str">
        <f>IF(CC$2=0, "N/A", IF(ISNUMBER(SEARCH(TRIM(CC$2), ProgramsTable[[#This Row],[Geographic Coverage]])), "Yes", "No"))</f>
        <v>No</v>
      </c>
      <c r="CD125" s="18" t="str">
        <f>IF(CD$2=0, "N/A", IF(ISNUMBER(SEARCH(TRIM(CD$2), ProgramsTable[[#This Row],[Geographic Coverage]])), "Yes", "No"))</f>
        <v>N/A</v>
      </c>
      <c r="CE125" s="18" t="str">
        <f>IF(AND(CC$2=0, CD$2=0), "*Required - Please Make a Selection*", IF(OR(ISNUMBER(SEARCH(TRIM(CC$2), ProgramsTable[[#This Row],[Geographic Coverage]])), ISNUMBER(SEARCH(TRIM(CD$2), ProgramsTable[[#This Row],[Geographic Coverage]]))), "Yes", "No"))</f>
        <v>No</v>
      </c>
      <c r="CF125" s="18" t="str" cm="1">
        <f t="array" ref="CF125">IF(COUNTIF(BK$2:BN$2, "Yes")=0, "N/A", IF(SUMPRODUCT((BK$2:BN$2="Yes")*(ProgramsTable[[#This Row],[Veteran?]:[Disabled Veteran?]]="Yes"))&gt;0, "Yes", "No"))</f>
        <v>No</v>
      </c>
      <c r="CG1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5"/>
      <c r="CI125"/>
      <c r="CJ125"/>
      <c r="CK125"/>
      <c r="CL125"/>
      <c r="CM125"/>
      <c r="CN125"/>
      <c r="CO125"/>
      <c r="CP125"/>
      <c r="CQ125"/>
      <c r="CR125"/>
      <c r="CS125"/>
      <c r="CU125"/>
      <c r="CV125"/>
    </row>
    <row r="126" spans="1:100" hidden="1" x14ac:dyDescent="0.25">
      <c r="A126" s="10">
        <v>393</v>
      </c>
      <c r="B126" t="s">
        <v>527</v>
      </c>
      <c r="C126" t="s">
        <v>611</v>
      </c>
      <c r="D126" t="s">
        <v>578</v>
      </c>
      <c r="E126" t="s">
        <v>546</v>
      </c>
      <c r="F126" t="s">
        <v>590</v>
      </c>
      <c r="G126" t="s">
        <v>90</v>
      </c>
      <c r="H126" t="s">
        <v>215</v>
      </c>
      <c r="I126" t="s">
        <v>215</v>
      </c>
      <c r="J126" t="s">
        <v>208</v>
      </c>
      <c r="K126" t="s">
        <v>586</v>
      </c>
      <c r="L126" t="s">
        <v>208</v>
      </c>
      <c r="M126" t="s">
        <v>208</v>
      </c>
      <c r="N126" t="s">
        <v>208</v>
      </c>
      <c r="P126" t="s">
        <v>591</v>
      </c>
      <c r="Q126" t="s">
        <v>208</v>
      </c>
      <c r="R126" t="s">
        <v>591</v>
      </c>
      <c r="S126" t="s">
        <v>208</v>
      </c>
      <c r="T126" t="s">
        <v>74</v>
      </c>
      <c r="U126" t="s">
        <v>207</v>
      </c>
      <c r="V126" t="s">
        <v>207</v>
      </c>
      <c r="W126" t="s">
        <v>207</v>
      </c>
      <c r="X126" t="s">
        <v>207</v>
      </c>
      <c r="Y126" t="s">
        <v>207</v>
      </c>
      <c r="Z126" t="s">
        <v>207</v>
      </c>
      <c r="AA126" t="s">
        <v>207</v>
      </c>
      <c r="AB126" t="s">
        <v>207</v>
      </c>
      <c r="AC126" t="s">
        <v>207</v>
      </c>
      <c r="AD126" t="s">
        <v>207</v>
      </c>
      <c r="AE126" t="s">
        <v>207</v>
      </c>
      <c r="AF126" t="s">
        <v>207</v>
      </c>
      <c r="AG126" t="s">
        <v>207</v>
      </c>
      <c r="AH126" t="s">
        <v>207</v>
      </c>
      <c r="AI126" t="s">
        <v>207</v>
      </c>
      <c r="AJ126" t="s">
        <v>207</v>
      </c>
      <c r="AK126" t="s">
        <v>207</v>
      </c>
      <c r="AL126" t="s">
        <v>207</v>
      </c>
      <c r="AM126" t="s">
        <v>207</v>
      </c>
      <c r="AN126" t="s">
        <v>207</v>
      </c>
      <c r="AO126" t="s">
        <v>207</v>
      </c>
      <c r="AP126" t="s">
        <v>207</v>
      </c>
      <c r="AQ126" t="s">
        <v>207</v>
      </c>
      <c r="AR126" t="s">
        <v>207</v>
      </c>
      <c r="AS126" t="s">
        <v>207</v>
      </c>
      <c r="AT126" t="s">
        <v>207</v>
      </c>
      <c r="AU126" t="s">
        <v>207</v>
      </c>
      <c r="AV126" t="s">
        <v>207</v>
      </c>
      <c r="AW126" t="s">
        <v>207</v>
      </c>
      <c r="AX126" t="s">
        <v>207</v>
      </c>
      <c r="AY126" t="s">
        <v>207</v>
      </c>
      <c r="AZ126" t="s">
        <v>207</v>
      </c>
      <c r="BA126" t="s">
        <v>207</v>
      </c>
      <c r="BB126" t="s">
        <v>207</v>
      </c>
      <c r="BC126" t="s">
        <v>207</v>
      </c>
      <c r="BD126" t="s">
        <v>207</v>
      </c>
      <c r="BE126" t="s">
        <v>207</v>
      </c>
      <c r="BF126" t="s">
        <v>207</v>
      </c>
      <c r="BG126" t="s">
        <v>207</v>
      </c>
      <c r="BH126" t="s">
        <v>207</v>
      </c>
      <c r="BI126" t="s">
        <v>207</v>
      </c>
      <c r="BJ126" t="s">
        <v>215</v>
      </c>
      <c r="BK126" t="s">
        <v>207</v>
      </c>
      <c r="BL126" t="s">
        <v>207</v>
      </c>
      <c r="BM126" t="s">
        <v>207</v>
      </c>
      <c r="BN126" t="s">
        <v>207</v>
      </c>
      <c r="BO126" s="18" t="str">
        <f>IF(OR(BO$2=0, BO$2=""), "N/A", IF(ISNUMBER(SEARCH(UPPER(BO$2), UPPER(ProgramsTable[[#This Row],[Type of Service]]))), "Yes", "No"))</f>
        <v>N/A</v>
      </c>
      <c r="BP126" s="18" t="str">
        <f>IF(BP$2=0, "N/A", IF(ISNUMBER(SEARCH(TRIM(BP$2), ProgramsTable[[#This Row],[Geographic Coverage]])), "Yes", "No"))</f>
        <v>N/A</v>
      </c>
      <c r="BQ126" s="18" t="str">
        <f>IF(BQ$2=0, "N/A", IF(ISNUMBER(SEARCH(TRIM(BQ$2), ProgramsTable[[#This Row],[Geographic Coverage]])), "Yes", "No"))</f>
        <v>N/A</v>
      </c>
      <c r="BR126" s="18" t="str">
        <f>IF(AND(BP$2=0, BQ$2=0), "*Required - Please Make a Selection*", IF(OR(ISNUMBER(SEARCH(TRIM(BP$2), ProgramsTable[[#This Row],[Geographic Coverage]])), ISNUMBER(SEARCH(TRIM(BQ$2), ProgramsTable[[#This Row],[Geographic Coverage]]))), "Yes", "No"))</f>
        <v>*Required - Please Make a Selection*</v>
      </c>
      <c r="BS126" s="18" t="str">
        <f>IF(OR(BS$2="",BS$2=0), "N/A", IF(AND(ProgramsTable[[#This Row],[Age Min]]= "None", ProgramsTable[[#This Row],[Age Max]]= "None"), "Yes", IF(AND(BS$2&gt;=ProgramsTable[[#This Row],[Age Min]], BS$2&lt;=ProgramsTable[[#This Row],[Age Max]]), "Yes", "No")))</f>
        <v>N/A</v>
      </c>
      <c r="BT126" s="18" t="str" cm="1">
        <f t="array" ref="BT126">IF(COUNTIF(AM$2:BJ$2,"Yes")=0,"N/A",IF(SUMPRODUCT(--(AM$2:BJ$2="Yes"),--(ProgramsTable[[#This Row],[Developmental Disability]:[Caregivers, Family Members, Advocates, or Practitioners of an Individual with Disabilities or Medical Conditions]]="Yes"))&gt;0,"Yes","No"))</f>
        <v>N/A</v>
      </c>
      <c r="BU1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6" s="18" t="str">
        <f>IF(BV$2=0, "N/A", IF(ISNUMBER(SEARCH(UPPER(BV$2), UPPER(ProgramsTable[[#This Row],[Type of Service]]))), "Yes", "No"))</f>
        <v>N/A</v>
      </c>
      <c r="BW126" s="18" t="str">
        <f>IF(BW$2=0, "N/A", IF(ISNUMBER(SEARCH(TRIM(BW$2), ProgramsTable[[#This Row],[Geographic Coverage]])), "Yes", "No"))</f>
        <v>N/A</v>
      </c>
      <c r="BX126" s="18" t="str">
        <f>IF(BX$2=0, "N/A", IF(ISNUMBER(SEARCH(TRIM(BX$2), ProgramsTable[[#This Row],[Geographic Coverage]])), "Yes", "No"))</f>
        <v>N/A</v>
      </c>
      <c r="BY126" s="18" t="str">
        <f>IF(AND(BW$2=0, BX$2=0), "*Required - Please Make a Selection*", IF(OR(ISNUMBER(SEARCH(TRIM(BW$2), ProgramsTable[[#This Row],[Geographic Coverage]])), ISNUMBER(SEARCH(TRIM(BX$2), ProgramsTable[[#This Row],[Geographic Coverage]]))), "Yes", "No"))</f>
        <v>*Required - Please Make a Selection*</v>
      </c>
      <c r="BZ126" s="18" t="str">
        <f>IF(I$2=0, "N/A", IF(I$2="Yes", IF(ProgramsTable[[#This Row],[Program Includes Services for Caregivers]]="Yes", IF(ProgramsTable[[#This Row],[Program May Require Caregiver to be Unpaid]]="No", "Yes", "No"), "No"), "N/A"))</f>
        <v>N/A</v>
      </c>
      <c r="CA1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6" s="18" t="str">
        <f>IF(CB$2=0, "N/A", IF(ISNUMBER(SEARCH(TRIM(UPPER(CB$2)), TRIM(UPPER(ProgramsTable[[#This Row],[Type of Service]])))), "Yes", "No"))</f>
        <v>N/A</v>
      </c>
      <c r="CC126" s="18" t="str">
        <f>IF(CC$2=0, "N/A", IF(ISNUMBER(SEARCH(TRIM(CC$2), ProgramsTable[[#This Row],[Geographic Coverage]])), "Yes", "No"))</f>
        <v>No</v>
      </c>
      <c r="CD126" s="18" t="str">
        <f>IF(CD$2=0, "N/A", IF(ISNUMBER(SEARCH(TRIM(CD$2), ProgramsTable[[#This Row],[Geographic Coverage]])), "Yes", "No"))</f>
        <v>N/A</v>
      </c>
      <c r="CE126" s="18" t="str">
        <f>IF(AND(CC$2=0, CD$2=0), "*Required - Please Make a Selection*", IF(OR(ISNUMBER(SEARCH(TRIM(CC$2), ProgramsTable[[#This Row],[Geographic Coverage]])), ISNUMBER(SEARCH(TRIM(CD$2), ProgramsTable[[#This Row],[Geographic Coverage]]))), "Yes", "No"))</f>
        <v>No</v>
      </c>
      <c r="CF126" s="18" t="str" cm="1">
        <f t="array" ref="CF126">IF(COUNTIF(BK$2:BN$2, "Yes")=0, "N/A", IF(SUMPRODUCT((BK$2:BN$2="Yes")*(ProgramsTable[[#This Row],[Veteran?]:[Disabled Veteran?]]="Yes"))&gt;0, "Yes", "No"))</f>
        <v>No</v>
      </c>
      <c r="CG1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6"/>
      <c r="CI126"/>
      <c r="CJ126"/>
      <c r="CK126"/>
      <c r="CL126"/>
      <c r="CM126"/>
      <c r="CN126"/>
      <c r="CO126"/>
      <c r="CP126"/>
      <c r="CQ126"/>
      <c r="CR126"/>
      <c r="CS126"/>
      <c r="CU126"/>
      <c r="CV126"/>
    </row>
    <row r="127" spans="1:100" hidden="1" x14ac:dyDescent="0.25">
      <c r="A127" s="10">
        <v>394</v>
      </c>
      <c r="B127" t="s">
        <v>527</v>
      </c>
      <c r="C127" t="s">
        <v>611</v>
      </c>
      <c r="D127" t="s">
        <v>592</v>
      </c>
      <c r="E127" t="s">
        <v>546</v>
      </c>
      <c r="F127" t="s">
        <v>593</v>
      </c>
      <c r="G127" t="s">
        <v>588</v>
      </c>
      <c r="H127" t="s">
        <v>215</v>
      </c>
      <c r="I127" t="s">
        <v>215</v>
      </c>
      <c r="J127" t="s">
        <v>208</v>
      </c>
      <c r="K127" t="s">
        <v>208</v>
      </c>
      <c r="L127" s="11" t="s">
        <v>594</v>
      </c>
      <c r="M127" t="s">
        <v>208</v>
      </c>
      <c r="N127" t="s">
        <v>208</v>
      </c>
      <c r="O127" t="s">
        <v>595</v>
      </c>
      <c r="P127" t="s">
        <v>596</v>
      </c>
      <c r="Q127" t="s">
        <v>597</v>
      </c>
      <c r="R127" t="s">
        <v>596</v>
      </c>
      <c r="S127" t="s">
        <v>208</v>
      </c>
      <c r="T127" t="s">
        <v>74</v>
      </c>
      <c r="U127" t="s">
        <v>207</v>
      </c>
      <c r="V127" t="s">
        <v>207</v>
      </c>
      <c r="W127" t="s">
        <v>207</v>
      </c>
      <c r="X127" t="s">
        <v>207</v>
      </c>
      <c r="Y127" t="s">
        <v>207</v>
      </c>
      <c r="Z127" t="s">
        <v>207</v>
      </c>
      <c r="AA127" t="s">
        <v>207</v>
      </c>
      <c r="AB127" t="s">
        <v>207</v>
      </c>
      <c r="AC127" t="s">
        <v>207</v>
      </c>
      <c r="AD127" t="s">
        <v>207</v>
      </c>
      <c r="AE127" t="s">
        <v>207</v>
      </c>
      <c r="AF127" t="s">
        <v>207</v>
      </c>
      <c r="AG127" t="s">
        <v>207</v>
      </c>
      <c r="AH127" t="s">
        <v>207</v>
      </c>
      <c r="AI127" t="s">
        <v>207</v>
      </c>
      <c r="AJ127" t="s">
        <v>207</v>
      </c>
      <c r="AK127" t="s">
        <v>207</v>
      </c>
      <c r="AL127" t="s">
        <v>207</v>
      </c>
      <c r="AM127" t="s">
        <v>207</v>
      </c>
      <c r="AN127" t="s">
        <v>207</v>
      </c>
      <c r="AO127" t="s">
        <v>207</v>
      </c>
      <c r="AP127" t="s">
        <v>207</v>
      </c>
      <c r="AQ127" t="s">
        <v>207</v>
      </c>
      <c r="AR127" t="s">
        <v>207</v>
      </c>
      <c r="AS127" t="s">
        <v>207</v>
      </c>
      <c r="AT127" t="s">
        <v>207</v>
      </c>
      <c r="AU127" t="s">
        <v>207</v>
      </c>
      <c r="AV127" t="s">
        <v>207</v>
      </c>
      <c r="AW127" t="s">
        <v>207</v>
      </c>
      <c r="AX127" t="s">
        <v>207</v>
      </c>
      <c r="AY127" t="s">
        <v>207</v>
      </c>
      <c r="AZ127" t="s">
        <v>207</v>
      </c>
      <c r="BA127" t="s">
        <v>207</v>
      </c>
      <c r="BB127" t="s">
        <v>207</v>
      </c>
      <c r="BC127" t="s">
        <v>207</v>
      </c>
      <c r="BD127" t="s">
        <v>207</v>
      </c>
      <c r="BE127" t="s">
        <v>207</v>
      </c>
      <c r="BF127" t="s">
        <v>207</v>
      </c>
      <c r="BG127" t="s">
        <v>207</v>
      </c>
      <c r="BH127" t="s">
        <v>207</v>
      </c>
      <c r="BI127" t="s">
        <v>207</v>
      </c>
      <c r="BJ127" t="s">
        <v>215</v>
      </c>
      <c r="BK127" t="s">
        <v>207</v>
      </c>
      <c r="BL127" t="s">
        <v>207</v>
      </c>
      <c r="BM127" t="s">
        <v>207</v>
      </c>
      <c r="BN127" t="s">
        <v>207</v>
      </c>
      <c r="BO127" s="18" t="str">
        <f>IF(OR(BO$2=0, BO$2=""), "N/A", IF(ISNUMBER(SEARCH(UPPER(BO$2), UPPER(ProgramsTable[[#This Row],[Type of Service]]))), "Yes", "No"))</f>
        <v>N/A</v>
      </c>
      <c r="BP127" s="18" t="str">
        <f>IF(BP$2=0, "N/A", IF(ISNUMBER(SEARCH(TRIM(BP$2), ProgramsTable[[#This Row],[Geographic Coverage]])), "Yes", "No"))</f>
        <v>N/A</v>
      </c>
      <c r="BQ127" s="18" t="str">
        <f>IF(BQ$2=0, "N/A", IF(ISNUMBER(SEARCH(TRIM(BQ$2), ProgramsTable[[#This Row],[Geographic Coverage]])), "Yes", "No"))</f>
        <v>N/A</v>
      </c>
      <c r="BR127" s="18" t="str">
        <f>IF(AND(BP$2=0, BQ$2=0), "*Required - Please Make a Selection*", IF(OR(ISNUMBER(SEARCH(TRIM(BP$2), ProgramsTable[[#This Row],[Geographic Coverage]])), ISNUMBER(SEARCH(TRIM(BQ$2), ProgramsTable[[#This Row],[Geographic Coverage]]))), "Yes", "No"))</f>
        <v>*Required - Please Make a Selection*</v>
      </c>
      <c r="BS127" s="18" t="str">
        <f>IF(OR(BS$2="",BS$2=0), "N/A", IF(AND(ProgramsTable[[#This Row],[Age Min]]= "None", ProgramsTable[[#This Row],[Age Max]]= "None"), "Yes", IF(AND(BS$2&gt;=ProgramsTable[[#This Row],[Age Min]], BS$2&lt;=ProgramsTable[[#This Row],[Age Max]]), "Yes", "No")))</f>
        <v>N/A</v>
      </c>
      <c r="BT127" s="18" t="str" cm="1">
        <f t="array" ref="BT127">IF(COUNTIF(AM$2:BJ$2,"Yes")=0,"N/A",IF(SUMPRODUCT(--(AM$2:BJ$2="Yes"),--(ProgramsTable[[#This Row],[Developmental Disability]:[Caregivers, Family Members, Advocates, or Practitioners of an Individual with Disabilities or Medical Conditions]]="Yes"))&gt;0,"Yes","No"))</f>
        <v>N/A</v>
      </c>
      <c r="BU1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7" s="18" t="str">
        <f>IF(BV$2=0, "N/A", IF(ISNUMBER(SEARCH(UPPER(BV$2), UPPER(ProgramsTable[[#This Row],[Type of Service]]))), "Yes", "No"))</f>
        <v>N/A</v>
      </c>
      <c r="BW127" s="18" t="str">
        <f>IF(BW$2=0, "N/A", IF(ISNUMBER(SEARCH(TRIM(BW$2), ProgramsTable[[#This Row],[Geographic Coverage]])), "Yes", "No"))</f>
        <v>N/A</v>
      </c>
      <c r="BX127" s="18" t="str">
        <f>IF(BX$2=0, "N/A", IF(ISNUMBER(SEARCH(TRIM(BX$2), ProgramsTable[[#This Row],[Geographic Coverage]])), "Yes", "No"))</f>
        <v>N/A</v>
      </c>
      <c r="BY127" s="18" t="str">
        <f>IF(AND(BW$2=0, BX$2=0), "*Required - Please Make a Selection*", IF(OR(ISNUMBER(SEARCH(TRIM(BW$2), ProgramsTable[[#This Row],[Geographic Coverage]])), ISNUMBER(SEARCH(TRIM(BX$2), ProgramsTable[[#This Row],[Geographic Coverage]]))), "Yes", "No"))</f>
        <v>*Required - Please Make a Selection*</v>
      </c>
      <c r="BZ127" s="18" t="str">
        <f>IF(I$2=0, "N/A", IF(I$2="Yes", IF(ProgramsTable[[#This Row],[Program Includes Services for Caregivers]]="Yes", IF(ProgramsTable[[#This Row],[Program May Require Caregiver to be Unpaid]]="No", "Yes", "No"), "No"), "N/A"))</f>
        <v>N/A</v>
      </c>
      <c r="CA1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7" s="18" t="str">
        <f>IF(CB$2=0, "N/A", IF(ISNUMBER(SEARCH(TRIM(UPPER(CB$2)), TRIM(UPPER(ProgramsTable[[#This Row],[Type of Service]])))), "Yes", "No"))</f>
        <v>N/A</v>
      </c>
      <c r="CC127" s="18" t="str">
        <f>IF(CC$2=0, "N/A", IF(ISNUMBER(SEARCH(TRIM(CC$2), ProgramsTable[[#This Row],[Geographic Coverage]])), "Yes", "No"))</f>
        <v>No</v>
      </c>
      <c r="CD127" s="18" t="str">
        <f>IF(CD$2=0, "N/A", IF(ISNUMBER(SEARCH(TRIM(CD$2), ProgramsTable[[#This Row],[Geographic Coverage]])), "Yes", "No"))</f>
        <v>N/A</v>
      </c>
      <c r="CE127" s="18" t="str">
        <f>IF(AND(CC$2=0, CD$2=0), "*Required - Please Make a Selection*", IF(OR(ISNUMBER(SEARCH(TRIM(CC$2), ProgramsTable[[#This Row],[Geographic Coverage]])), ISNUMBER(SEARCH(TRIM(CD$2), ProgramsTable[[#This Row],[Geographic Coverage]]))), "Yes", "No"))</f>
        <v>No</v>
      </c>
      <c r="CF127" s="18" t="str" cm="1">
        <f t="array" ref="CF127">IF(COUNTIF(BK$2:BN$2, "Yes")=0, "N/A", IF(SUMPRODUCT((BK$2:BN$2="Yes")*(ProgramsTable[[#This Row],[Veteran?]:[Disabled Veteran?]]="Yes"))&gt;0, "Yes", "No"))</f>
        <v>No</v>
      </c>
      <c r="CG1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7"/>
      <c r="CI127"/>
      <c r="CJ127"/>
      <c r="CK127"/>
      <c r="CL127"/>
      <c r="CM127"/>
      <c r="CN127"/>
      <c r="CO127"/>
      <c r="CP127"/>
      <c r="CQ127"/>
      <c r="CR127"/>
      <c r="CS127"/>
      <c r="CU127"/>
      <c r="CV127"/>
    </row>
    <row r="128" spans="1:100" hidden="1" x14ac:dyDescent="0.25">
      <c r="A128" s="10">
        <v>395</v>
      </c>
      <c r="B128" t="s">
        <v>527</v>
      </c>
      <c r="C128" t="s">
        <v>611</v>
      </c>
      <c r="D128" t="s">
        <v>592</v>
      </c>
      <c r="E128" t="s">
        <v>546</v>
      </c>
      <c r="F128" t="s">
        <v>598</v>
      </c>
      <c r="G128" t="s">
        <v>588</v>
      </c>
      <c r="H128" t="s">
        <v>215</v>
      </c>
      <c r="I128" t="s">
        <v>215</v>
      </c>
      <c r="J128" t="s">
        <v>208</v>
      </c>
      <c r="K128" t="s">
        <v>208</v>
      </c>
      <c r="L128" s="11" t="s">
        <v>599</v>
      </c>
      <c r="M128">
        <v>55</v>
      </c>
      <c r="N128">
        <v>120</v>
      </c>
      <c r="O128" t="s">
        <v>599</v>
      </c>
      <c r="P128" t="s">
        <v>596</v>
      </c>
      <c r="Q128" t="s">
        <v>597</v>
      </c>
      <c r="R128" t="s">
        <v>596</v>
      </c>
      <c r="S128" t="s">
        <v>208</v>
      </c>
      <c r="T128" t="s">
        <v>74</v>
      </c>
      <c r="U128" t="s">
        <v>207</v>
      </c>
      <c r="V128" t="s">
        <v>207</v>
      </c>
      <c r="W128" t="s">
        <v>207</v>
      </c>
      <c r="X128" t="s">
        <v>207</v>
      </c>
      <c r="Y128" t="s">
        <v>207</v>
      </c>
      <c r="Z128" t="s">
        <v>207</v>
      </c>
      <c r="AA128" t="s">
        <v>207</v>
      </c>
      <c r="AB128" t="s">
        <v>207</v>
      </c>
      <c r="AC128" t="s">
        <v>207</v>
      </c>
      <c r="AD128" t="s">
        <v>207</v>
      </c>
      <c r="AE128" t="s">
        <v>207</v>
      </c>
      <c r="AF128" t="s">
        <v>207</v>
      </c>
      <c r="AG128" t="s">
        <v>207</v>
      </c>
      <c r="AH128" t="s">
        <v>207</v>
      </c>
      <c r="AI128" t="s">
        <v>207</v>
      </c>
      <c r="AJ128" t="s">
        <v>207</v>
      </c>
      <c r="AK128" t="s">
        <v>207</v>
      </c>
      <c r="AL128" t="s">
        <v>207</v>
      </c>
      <c r="AM128" t="s">
        <v>207</v>
      </c>
      <c r="AN128" t="s">
        <v>207</v>
      </c>
      <c r="AO128" t="s">
        <v>207</v>
      </c>
      <c r="AP128" t="s">
        <v>207</v>
      </c>
      <c r="AQ128" t="s">
        <v>207</v>
      </c>
      <c r="AR128" t="s">
        <v>207</v>
      </c>
      <c r="AS128" t="s">
        <v>207</v>
      </c>
      <c r="AT128" t="s">
        <v>207</v>
      </c>
      <c r="AU128" t="s">
        <v>207</v>
      </c>
      <c r="AV128" t="s">
        <v>207</v>
      </c>
      <c r="AW128" t="s">
        <v>207</v>
      </c>
      <c r="AX128" t="s">
        <v>207</v>
      </c>
      <c r="AY128" t="s">
        <v>207</v>
      </c>
      <c r="AZ128" t="s">
        <v>207</v>
      </c>
      <c r="BA128" t="s">
        <v>207</v>
      </c>
      <c r="BB128" t="s">
        <v>207</v>
      </c>
      <c r="BC128" t="s">
        <v>207</v>
      </c>
      <c r="BD128" t="s">
        <v>207</v>
      </c>
      <c r="BE128" t="s">
        <v>207</v>
      </c>
      <c r="BF128" t="s">
        <v>207</v>
      </c>
      <c r="BG128" t="s">
        <v>207</v>
      </c>
      <c r="BH128" t="s">
        <v>207</v>
      </c>
      <c r="BI128" t="s">
        <v>207</v>
      </c>
      <c r="BJ128" t="s">
        <v>215</v>
      </c>
      <c r="BK128" t="s">
        <v>207</v>
      </c>
      <c r="BL128" t="s">
        <v>207</v>
      </c>
      <c r="BM128" t="s">
        <v>207</v>
      </c>
      <c r="BN128" t="s">
        <v>207</v>
      </c>
      <c r="BO128" s="18" t="str">
        <f>IF(OR(BO$2=0, BO$2=""), "N/A", IF(ISNUMBER(SEARCH(UPPER(BO$2), UPPER(ProgramsTable[[#This Row],[Type of Service]]))), "Yes", "No"))</f>
        <v>N/A</v>
      </c>
      <c r="BP128" s="18" t="str">
        <f>IF(BP$2=0, "N/A", IF(ISNUMBER(SEARCH(TRIM(BP$2), ProgramsTable[[#This Row],[Geographic Coverage]])), "Yes", "No"))</f>
        <v>N/A</v>
      </c>
      <c r="BQ128" s="18" t="str">
        <f>IF(BQ$2=0, "N/A", IF(ISNUMBER(SEARCH(TRIM(BQ$2), ProgramsTable[[#This Row],[Geographic Coverage]])), "Yes", "No"))</f>
        <v>N/A</v>
      </c>
      <c r="BR128" s="18" t="str">
        <f>IF(AND(BP$2=0, BQ$2=0), "*Required - Please Make a Selection*", IF(OR(ISNUMBER(SEARCH(TRIM(BP$2), ProgramsTable[[#This Row],[Geographic Coverage]])), ISNUMBER(SEARCH(TRIM(BQ$2), ProgramsTable[[#This Row],[Geographic Coverage]]))), "Yes", "No"))</f>
        <v>*Required - Please Make a Selection*</v>
      </c>
      <c r="BS128" s="18" t="str">
        <f>IF(OR(BS$2="",BS$2=0), "N/A", IF(AND(ProgramsTable[[#This Row],[Age Min]]= "None", ProgramsTable[[#This Row],[Age Max]]= "None"), "Yes", IF(AND(BS$2&gt;=ProgramsTable[[#This Row],[Age Min]], BS$2&lt;=ProgramsTable[[#This Row],[Age Max]]), "Yes", "No")))</f>
        <v>N/A</v>
      </c>
      <c r="BT128" s="18" t="str" cm="1">
        <f t="array" ref="BT128">IF(COUNTIF(AM$2:BJ$2,"Yes")=0,"N/A",IF(SUMPRODUCT(--(AM$2:BJ$2="Yes"),--(ProgramsTable[[#This Row],[Developmental Disability]:[Caregivers, Family Members, Advocates, or Practitioners of an Individual with Disabilities or Medical Conditions]]="Yes"))&gt;0,"Yes","No"))</f>
        <v>N/A</v>
      </c>
      <c r="BU1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8" s="18" t="str">
        <f>IF(BV$2=0, "N/A", IF(ISNUMBER(SEARCH(UPPER(BV$2), UPPER(ProgramsTable[[#This Row],[Type of Service]]))), "Yes", "No"))</f>
        <v>N/A</v>
      </c>
      <c r="BW128" s="18" t="str">
        <f>IF(BW$2=0, "N/A", IF(ISNUMBER(SEARCH(TRIM(BW$2), ProgramsTable[[#This Row],[Geographic Coverage]])), "Yes", "No"))</f>
        <v>N/A</v>
      </c>
      <c r="BX128" s="18" t="str">
        <f>IF(BX$2=0, "N/A", IF(ISNUMBER(SEARCH(TRIM(BX$2), ProgramsTable[[#This Row],[Geographic Coverage]])), "Yes", "No"))</f>
        <v>N/A</v>
      </c>
      <c r="BY128" s="18" t="str">
        <f>IF(AND(BW$2=0, BX$2=0), "*Required - Please Make a Selection*", IF(OR(ISNUMBER(SEARCH(TRIM(BW$2), ProgramsTable[[#This Row],[Geographic Coverage]])), ISNUMBER(SEARCH(TRIM(BX$2), ProgramsTable[[#This Row],[Geographic Coverage]]))), "Yes", "No"))</f>
        <v>*Required - Please Make a Selection*</v>
      </c>
      <c r="BZ128" s="18" t="str">
        <f>IF(I$2=0, "N/A", IF(I$2="Yes", IF(ProgramsTable[[#This Row],[Program Includes Services for Caregivers]]="Yes", IF(ProgramsTable[[#This Row],[Program May Require Caregiver to be Unpaid]]="No", "Yes", "No"), "No"), "N/A"))</f>
        <v>N/A</v>
      </c>
      <c r="CA1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8" s="18" t="str">
        <f>IF(CB$2=0, "N/A", IF(ISNUMBER(SEARCH(TRIM(UPPER(CB$2)), TRIM(UPPER(ProgramsTable[[#This Row],[Type of Service]])))), "Yes", "No"))</f>
        <v>N/A</v>
      </c>
      <c r="CC128" s="18" t="str">
        <f>IF(CC$2=0, "N/A", IF(ISNUMBER(SEARCH(TRIM(CC$2), ProgramsTable[[#This Row],[Geographic Coverage]])), "Yes", "No"))</f>
        <v>No</v>
      </c>
      <c r="CD128" s="18" t="str">
        <f>IF(CD$2=0, "N/A", IF(ISNUMBER(SEARCH(TRIM(CD$2), ProgramsTable[[#This Row],[Geographic Coverage]])), "Yes", "No"))</f>
        <v>N/A</v>
      </c>
      <c r="CE128" s="18" t="str">
        <f>IF(AND(CC$2=0, CD$2=0), "*Required - Please Make a Selection*", IF(OR(ISNUMBER(SEARCH(TRIM(CC$2), ProgramsTable[[#This Row],[Geographic Coverage]])), ISNUMBER(SEARCH(TRIM(CD$2), ProgramsTable[[#This Row],[Geographic Coverage]]))), "Yes", "No"))</f>
        <v>No</v>
      </c>
      <c r="CF128" s="18" t="str" cm="1">
        <f t="array" ref="CF128">IF(COUNTIF(BK$2:BN$2, "Yes")=0, "N/A", IF(SUMPRODUCT((BK$2:BN$2="Yes")*(ProgramsTable[[#This Row],[Veteran?]:[Disabled Veteran?]]="Yes"))&gt;0, "Yes", "No"))</f>
        <v>No</v>
      </c>
      <c r="CG1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8"/>
      <c r="CI128"/>
      <c r="CJ128"/>
      <c r="CK128"/>
      <c r="CL128"/>
      <c r="CM128"/>
      <c r="CN128"/>
      <c r="CO128"/>
      <c r="CP128"/>
      <c r="CQ128"/>
      <c r="CR128"/>
      <c r="CS128"/>
      <c r="CU128"/>
      <c r="CV128"/>
    </row>
    <row r="129" spans="1:100" hidden="1" x14ac:dyDescent="0.25">
      <c r="A129" s="10">
        <v>396</v>
      </c>
      <c r="B129" t="s">
        <v>527</v>
      </c>
      <c r="C129" t="s">
        <v>611</v>
      </c>
      <c r="D129" t="s">
        <v>592</v>
      </c>
      <c r="E129" t="s">
        <v>546</v>
      </c>
      <c r="F129" t="s">
        <v>600</v>
      </c>
      <c r="G129" t="s">
        <v>90</v>
      </c>
      <c r="H129" t="s">
        <v>215</v>
      </c>
      <c r="I129" t="s">
        <v>215</v>
      </c>
      <c r="J129" t="s">
        <v>208</v>
      </c>
      <c r="K129" t="s">
        <v>208</v>
      </c>
      <c r="L129" s="11" t="s">
        <v>599</v>
      </c>
      <c r="M129">
        <v>55</v>
      </c>
      <c r="N129">
        <v>120</v>
      </c>
      <c r="O129" t="s">
        <v>599</v>
      </c>
      <c r="P129" t="s">
        <v>601</v>
      </c>
      <c r="Q129" t="s">
        <v>597</v>
      </c>
      <c r="R129" t="s">
        <v>601</v>
      </c>
      <c r="S129" t="s">
        <v>208</v>
      </c>
      <c r="T129" t="s">
        <v>74</v>
      </c>
      <c r="U129" t="s">
        <v>207</v>
      </c>
      <c r="V129" t="s">
        <v>207</v>
      </c>
      <c r="W129" t="s">
        <v>207</v>
      </c>
      <c r="X129" t="s">
        <v>207</v>
      </c>
      <c r="Y129" t="s">
        <v>207</v>
      </c>
      <c r="Z129" t="s">
        <v>207</v>
      </c>
      <c r="AA129" t="s">
        <v>207</v>
      </c>
      <c r="AB129" t="s">
        <v>207</v>
      </c>
      <c r="AC129" t="s">
        <v>207</v>
      </c>
      <c r="AD129" t="s">
        <v>207</v>
      </c>
      <c r="AE129" t="s">
        <v>207</v>
      </c>
      <c r="AF129" t="s">
        <v>207</v>
      </c>
      <c r="AG129" t="s">
        <v>207</v>
      </c>
      <c r="AH129" t="s">
        <v>207</v>
      </c>
      <c r="AI129" t="s">
        <v>207</v>
      </c>
      <c r="AJ129" t="s">
        <v>207</v>
      </c>
      <c r="AK129" t="s">
        <v>207</v>
      </c>
      <c r="AL129" t="s">
        <v>207</v>
      </c>
      <c r="AM129" t="s">
        <v>207</v>
      </c>
      <c r="AN129" t="s">
        <v>207</v>
      </c>
      <c r="AO129" t="s">
        <v>207</v>
      </c>
      <c r="AP129" t="s">
        <v>207</v>
      </c>
      <c r="AQ129" t="s">
        <v>207</v>
      </c>
      <c r="AR129" t="s">
        <v>207</v>
      </c>
      <c r="AS129" t="s">
        <v>207</v>
      </c>
      <c r="AT129" t="s">
        <v>207</v>
      </c>
      <c r="AU129" t="s">
        <v>207</v>
      </c>
      <c r="AV129" t="s">
        <v>207</v>
      </c>
      <c r="AW129" t="s">
        <v>207</v>
      </c>
      <c r="AX129" t="s">
        <v>207</v>
      </c>
      <c r="AY129" t="s">
        <v>207</v>
      </c>
      <c r="AZ129" t="s">
        <v>207</v>
      </c>
      <c r="BA129" t="s">
        <v>207</v>
      </c>
      <c r="BB129" t="s">
        <v>207</v>
      </c>
      <c r="BC129" t="s">
        <v>207</v>
      </c>
      <c r="BD129" t="s">
        <v>207</v>
      </c>
      <c r="BE129" t="s">
        <v>207</v>
      </c>
      <c r="BF129" t="s">
        <v>207</v>
      </c>
      <c r="BG129" t="s">
        <v>207</v>
      </c>
      <c r="BH129" t="s">
        <v>207</v>
      </c>
      <c r="BI129" t="s">
        <v>207</v>
      </c>
      <c r="BJ129" t="s">
        <v>215</v>
      </c>
      <c r="BK129" t="s">
        <v>207</v>
      </c>
      <c r="BL129" t="s">
        <v>207</v>
      </c>
      <c r="BM129" t="s">
        <v>207</v>
      </c>
      <c r="BN129" t="s">
        <v>207</v>
      </c>
      <c r="BO129" s="18" t="str">
        <f>IF(OR(BO$2=0, BO$2=""), "N/A", IF(ISNUMBER(SEARCH(UPPER(BO$2), UPPER(ProgramsTable[[#This Row],[Type of Service]]))), "Yes", "No"))</f>
        <v>N/A</v>
      </c>
      <c r="BP129" s="18" t="str">
        <f>IF(BP$2=0, "N/A", IF(ISNUMBER(SEARCH(TRIM(BP$2), ProgramsTable[[#This Row],[Geographic Coverage]])), "Yes", "No"))</f>
        <v>N/A</v>
      </c>
      <c r="BQ129" s="18" t="str">
        <f>IF(BQ$2=0, "N/A", IF(ISNUMBER(SEARCH(TRIM(BQ$2), ProgramsTable[[#This Row],[Geographic Coverage]])), "Yes", "No"))</f>
        <v>N/A</v>
      </c>
      <c r="BR129" s="18" t="str">
        <f>IF(AND(BP$2=0, BQ$2=0), "*Required - Please Make a Selection*", IF(OR(ISNUMBER(SEARCH(TRIM(BP$2), ProgramsTable[[#This Row],[Geographic Coverage]])), ISNUMBER(SEARCH(TRIM(BQ$2), ProgramsTable[[#This Row],[Geographic Coverage]]))), "Yes", "No"))</f>
        <v>*Required - Please Make a Selection*</v>
      </c>
      <c r="BS129" s="18" t="str">
        <f>IF(OR(BS$2="",BS$2=0), "N/A", IF(AND(ProgramsTable[[#This Row],[Age Min]]= "None", ProgramsTable[[#This Row],[Age Max]]= "None"), "Yes", IF(AND(BS$2&gt;=ProgramsTable[[#This Row],[Age Min]], BS$2&lt;=ProgramsTable[[#This Row],[Age Max]]), "Yes", "No")))</f>
        <v>N/A</v>
      </c>
      <c r="BT129" s="18" t="str" cm="1">
        <f t="array" ref="BT129">IF(COUNTIF(AM$2:BJ$2,"Yes")=0,"N/A",IF(SUMPRODUCT(--(AM$2:BJ$2="Yes"),--(ProgramsTable[[#This Row],[Developmental Disability]:[Caregivers, Family Members, Advocates, or Practitioners of an Individual with Disabilities or Medical Conditions]]="Yes"))&gt;0,"Yes","No"))</f>
        <v>N/A</v>
      </c>
      <c r="BU1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9" s="18" t="str">
        <f>IF(BV$2=0, "N/A", IF(ISNUMBER(SEARCH(UPPER(BV$2), UPPER(ProgramsTable[[#This Row],[Type of Service]]))), "Yes", "No"))</f>
        <v>N/A</v>
      </c>
      <c r="BW129" s="18" t="str">
        <f>IF(BW$2=0, "N/A", IF(ISNUMBER(SEARCH(TRIM(BW$2), ProgramsTable[[#This Row],[Geographic Coverage]])), "Yes", "No"))</f>
        <v>N/A</v>
      </c>
      <c r="BX129" s="18" t="str">
        <f>IF(BX$2=0, "N/A", IF(ISNUMBER(SEARCH(TRIM(BX$2), ProgramsTable[[#This Row],[Geographic Coverage]])), "Yes", "No"))</f>
        <v>N/A</v>
      </c>
      <c r="BY129" s="18" t="str">
        <f>IF(AND(BW$2=0, BX$2=0), "*Required - Please Make a Selection*", IF(OR(ISNUMBER(SEARCH(TRIM(BW$2), ProgramsTable[[#This Row],[Geographic Coverage]])), ISNUMBER(SEARCH(TRIM(BX$2), ProgramsTable[[#This Row],[Geographic Coverage]]))), "Yes", "No"))</f>
        <v>*Required - Please Make a Selection*</v>
      </c>
      <c r="BZ129" s="18" t="str">
        <f>IF(I$2=0, "N/A", IF(I$2="Yes", IF(ProgramsTable[[#This Row],[Program Includes Services for Caregivers]]="Yes", IF(ProgramsTable[[#This Row],[Program May Require Caregiver to be Unpaid]]="No", "Yes", "No"), "No"), "N/A"))</f>
        <v>N/A</v>
      </c>
      <c r="CA1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9" s="18" t="str">
        <f>IF(CB$2=0, "N/A", IF(ISNUMBER(SEARCH(TRIM(UPPER(CB$2)), TRIM(UPPER(ProgramsTable[[#This Row],[Type of Service]])))), "Yes", "No"))</f>
        <v>N/A</v>
      </c>
      <c r="CC129" s="18" t="str">
        <f>IF(CC$2=0, "N/A", IF(ISNUMBER(SEARCH(TRIM(CC$2), ProgramsTable[[#This Row],[Geographic Coverage]])), "Yes", "No"))</f>
        <v>No</v>
      </c>
      <c r="CD129" s="18" t="str">
        <f>IF(CD$2=0, "N/A", IF(ISNUMBER(SEARCH(TRIM(CD$2), ProgramsTable[[#This Row],[Geographic Coverage]])), "Yes", "No"))</f>
        <v>N/A</v>
      </c>
      <c r="CE129" s="18" t="str">
        <f>IF(AND(CC$2=0, CD$2=0), "*Required - Please Make a Selection*", IF(OR(ISNUMBER(SEARCH(TRIM(CC$2), ProgramsTable[[#This Row],[Geographic Coverage]])), ISNUMBER(SEARCH(TRIM(CD$2), ProgramsTable[[#This Row],[Geographic Coverage]]))), "Yes", "No"))</f>
        <v>No</v>
      </c>
      <c r="CF129" s="18" t="str" cm="1">
        <f t="array" ref="CF129">IF(COUNTIF(BK$2:BN$2, "Yes")=0, "N/A", IF(SUMPRODUCT((BK$2:BN$2="Yes")*(ProgramsTable[[#This Row],[Veteran?]:[Disabled Veteran?]]="Yes"))&gt;0, "Yes", "No"))</f>
        <v>No</v>
      </c>
      <c r="CG1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9"/>
      <c r="CI129"/>
      <c r="CJ129"/>
      <c r="CK129"/>
      <c r="CL129"/>
      <c r="CM129"/>
      <c r="CN129"/>
      <c r="CO129"/>
      <c r="CP129"/>
      <c r="CQ129"/>
      <c r="CR129"/>
      <c r="CS129"/>
      <c r="CU129"/>
      <c r="CV129"/>
    </row>
    <row r="130" spans="1:100" hidden="1" x14ac:dyDescent="0.25">
      <c r="A130" s="10">
        <v>397</v>
      </c>
      <c r="B130" t="s">
        <v>527</v>
      </c>
      <c r="C130" t="s">
        <v>613</v>
      </c>
      <c r="D130" t="s">
        <v>528</v>
      </c>
      <c r="E130" t="s">
        <v>529</v>
      </c>
      <c r="F130" t="s">
        <v>530</v>
      </c>
      <c r="G130" t="s">
        <v>112</v>
      </c>
      <c r="H130" t="s">
        <v>215</v>
      </c>
      <c r="I130" t="s">
        <v>215</v>
      </c>
      <c r="J130" t="s">
        <v>531</v>
      </c>
      <c r="K130" t="s">
        <v>532</v>
      </c>
      <c r="L130" t="s">
        <v>306</v>
      </c>
      <c r="M130">
        <v>18</v>
      </c>
      <c r="N130">
        <v>120</v>
      </c>
      <c r="P130" t="s">
        <v>533</v>
      </c>
      <c r="Q130" t="s">
        <v>208</v>
      </c>
      <c r="R130" t="s">
        <v>534</v>
      </c>
      <c r="S130" t="s">
        <v>533</v>
      </c>
      <c r="T130" t="s">
        <v>80</v>
      </c>
      <c r="U130" t="s">
        <v>215</v>
      </c>
      <c r="V130" t="s">
        <v>207</v>
      </c>
      <c r="W130" t="s">
        <v>207</v>
      </c>
      <c r="X130" t="s">
        <v>207</v>
      </c>
      <c r="Y130" t="s">
        <v>207</v>
      </c>
      <c r="Z130" t="s">
        <v>207</v>
      </c>
      <c r="AA130" t="s">
        <v>207</v>
      </c>
      <c r="AB130" t="s">
        <v>207</v>
      </c>
      <c r="AC130" t="s">
        <v>207</v>
      </c>
      <c r="AD130" t="s">
        <v>207</v>
      </c>
      <c r="AE130" t="s">
        <v>215</v>
      </c>
      <c r="AF130" t="s">
        <v>207</v>
      </c>
      <c r="AG130" t="s">
        <v>207</v>
      </c>
      <c r="AH130" t="s">
        <v>207</v>
      </c>
      <c r="AI130" t="s">
        <v>207</v>
      </c>
      <c r="AJ130" t="s">
        <v>207</v>
      </c>
      <c r="AK130" t="s">
        <v>207</v>
      </c>
      <c r="AL130" t="s">
        <v>207</v>
      </c>
      <c r="AM130" t="s">
        <v>207</v>
      </c>
      <c r="AN130" t="s">
        <v>207</v>
      </c>
      <c r="AO130" t="s">
        <v>207</v>
      </c>
      <c r="AP130" t="s">
        <v>207</v>
      </c>
      <c r="AQ130" t="s">
        <v>207</v>
      </c>
      <c r="AR130" t="s">
        <v>215</v>
      </c>
      <c r="AS130" t="s">
        <v>207</v>
      </c>
      <c r="AT130" t="s">
        <v>207</v>
      </c>
      <c r="AU130" t="s">
        <v>207</v>
      </c>
      <c r="AV130" t="s">
        <v>207</v>
      </c>
      <c r="AW130" t="s">
        <v>207</v>
      </c>
      <c r="AX130" t="s">
        <v>207</v>
      </c>
      <c r="AY130" t="s">
        <v>207</v>
      </c>
      <c r="AZ130" t="s">
        <v>207</v>
      </c>
      <c r="BA130" t="s">
        <v>207</v>
      </c>
      <c r="BB130" t="s">
        <v>207</v>
      </c>
      <c r="BC130" t="s">
        <v>207</v>
      </c>
      <c r="BD130" t="s">
        <v>207</v>
      </c>
      <c r="BE130" t="s">
        <v>207</v>
      </c>
      <c r="BF130" t="s">
        <v>207</v>
      </c>
      <c r="BG130" t="s">
        <v>207</v>
      </c>
      <c r="BH130" t="s">
        <v>207</v>
      </c>
      <c r="BI130" t="s">
        <v>207</v>
      </c>
      <c r="BJ130" t="s">
        <v>207</v>
      </c>
      <c r="BK130" t="s">
        <v>207</v>
      </c>
      <c r="BL130" t="s">
        <v>207</v>
      </c>
      <c r="BM130" t="s">
        <v>207</v>
      </c>
      <c r="BN130" t="s">
        <v>207</v>
      </c>
      <c r="BO130" s="18" t="str">
        <f>IF(OR(BO$2=0, BO$2=""), "N/A", IF(ISNUMBER(SEARCH(UPPER(BO$2), UPPER(ProgramsTable[[#This Row],[Type of Service]]))), "Yes", "No"))</f>
        <v>N/A</v>
      </c>
      <c r="BP130" s="18" t="str">
        <f>IF(BP$2=0, "N/A", IF(ISNUMBER(SEARCH(TRIM(BP$2), ProgramsTable[[#This Row],[Geographic Coverage]])), "Yes", "No"))</f>
        <v>N/A</v>
      </c>
      <c r="BQ130" s="18" t="str">
        <f>IF(BQ$2=0, "N/A", IF(ISNUMBER(SEARCH(TRIM(BQ$2), ProgramsTable[[#This Row],[Geographic Coverage]])), "Yes", "No"))</f>
        <v>N/A</v>
      </c>
      <c r="BR130" s="18" t="str">
        <f>IF(AND(BP$2=0, BQ$2=0), "*Required - Please Make a Selection*", IF(OR(ISNUMBER(SEARCH(TRIM(BP$2), ProgramsTable[[#This Row],[Geographic Coverage]])), ISNUMBER(SEARCH(TRIM(BQ$2), ProgramsTable[[#This Row],[Geographic Coverage]]))), "Yes", "No"))</f>
        <v>*Required - Please Make a Selection*</v>
      </c>
      <c r="BS130" s="18" t="str">
        <f>IF(OR(BS$2="",BS$2=0), "N/A", IF(AND(ProgramsTable[[#This Row],[Age Min]]= "None", ProgramsTable[[#This Row],[Age Max]]= "None"), "Yes", IF(AND(BS$2&gt;=ProgramsTable[[#This Row],[Age Min]], BS$2&lt;=ProgramsTable[[#This Row],[Age Max]]), "Yes", "No")))</f>
        <v>N/A</v>
      </c>
      <c r="BT130" s="18" t="str" cm="1">
        <f t="array" ref="BT130">IF(COUNTIF(AM$2:BJ$2,"Yes")=0,"N/A",IF(SUMPRODUCT(--(AM$2:BJ$2="Yes"),--(ProgramsTable[[#This Row],[Developmental Disability]:[Caregivers, Family Members, Advocates, or Practitioners of an Individual with Disabilities or Medical Conditions]]="Yes"))&gt;0,"Yes","No"))</f>
        <v>N/A</v>
      </c>
      <c r="BU1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0" s="18" t="str">
        <f>IF(BV$2=0, "N/A", IF(ISNUMBER(SEARCH(UPPER(BV$2), UPPER(ProgramsTable[[#This Row],[Type of Service]]))), "Yes", "No"))</f>
        <v>N/A</v>
      </c>
      <c r="BW130" s="18" t="str">
        <f>IF(BW$2=0, "N/A", IF(ISNUMBER(SEARCH(TRIM(BW$2), ProgramsTable[[#This Row],[Geographic Coverage]])), "Yes", "No"))</f>
        <v>N/A</v>
      </c>
      <c r="BX130" s="18" t="str">
        <f>IF(BX$2=0, "N/A", IF(ISNUMBER(SEARCH(TRIM(BX$2), ProgramsTable[[#This Row],[Geographic Coverage]])), "Yes", "No"))</f>
        <v>N/A</v>
      </c>
      <c r="BY130" s="18" t="str">
        <f>IF(AND(BW$2=0, BX$2=0), "*Required - Please Make a Selection*", IF(OR(ISNUMBER(SEARCH(TRIM(BW$2), ProgramsTable[[#This Row],[Geographic Coverage]])), ISNUMBER(SEARCH(TRIM(BX$2), ProgramsTable[[#This Row],[Geographic Coverage]]))), "Yes", "No"))</f>
        <v>*Required - Please Make a Selection*</v>
      </c>
      <c r="BZ130" s="18" t="str">
        <f>IF(I$2=0, "N/A", IF(I$2="Yes", IF(ProgramsTable[[#This Row],[Program Includes Services for Caregivers]]="Yes", IF(ProgramsTable[[#This Row],[Program May Require Caregiver to be Unpaid]]="No", "Yes", "No"), "No"), "N/A"))</f>
        <v>N/A</v>
      </c>
      <c r="CA1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0" s="18" t="str">
        <f>IF(CB$2=0, "N/A", IF(ISNUMBER(SEARCH(TRIM(UPPER(CB$2)), TRIM(UPPER(ProgramsTable[[#This Row],[Type of Service]])))), "Yes", "No"))</f>
        <v>N/A</v>
      </c>
      <c r="CC130" s="18" t="str">
        <f>IF(CC$2=0, "N/A", IF(ISNUMBER(SEARCH(TRIM(CC$2), ProgramsTable[[#This Row],[Geographic Coverage]])), "Yes", "No"))</f>
        <v>No</v>
      </c>
      <c r="CD130" s="18" t="str">
        <f>IF(CD$2=0, "N/A", IF(ISNUMBER(SEARCH(TRIM(CD$2), ProgramsTable[[#This Row],[Geographic Coverage]])), "Yes", "No"))</f>
        <v>N/A</v>
      </c>
      <c r="CE130" s="18" t="str">
        <f>IF(AND(CC$2=0, CD$2=0), "*Required - Please Make a Selection*", IF(OR(ISNUMBER(SEARCH(TRIM(CC$2), ProgramsTable[[#This Row],[Geographic Coverage]])), ISNUMBER(SEARCH(TRIM(CD$2), ProgramsTable[[#This Row],[Geographic Coverage]]))), "Yes", "No"))</f>
        <v>No</v>
      </c>
      <c r="CF130" s="18" t="str" cm="1">
        <f t="array" ref="CF130">IF(COUNTIF(BK$2:BN$2, "Yes")=0, "N/A", IF(SUMPRODUCT((BK$2:BN$2="Yes")*(ProgramsTable[[#This Row],[Veteran?]:[Disabled Veteran?]]="Yes"))&gt;0, "Yes", "No"))</f>
        <v>No</v>
      </c>
      <c r="CG1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0"/>
      <c r="CI130"/>
      <c r="CJ130"/>
      <c r="CK130"/>
      <c r="CL130"/>
      <c r="CM130"/>
      <c r="CN130"/>
      <c r="CO130"/>
      <c r="CP130"/>
      <c r="CQ130"/>
      <c r="CR130"/>
      <c r="CS130"/>
      <c r="CU130"/>
      <c r="CV130"/>
    </row>
    <row r="131" spans="1:100" hidden="1" x14ac:dyDescent="0.25">
      <c r="A131" s="10">
        <v>398</v>
      </c>
      <c r="B131" t="s">
        <v>527</v>
      </c>
      <c r="C131" t="s">
        <v>613</v>
      </c>
      <c r="D131" t="s">
        <v>535</v>
      </c>
      <c r="E131" t="s">
        <v>529</v>
      </c>
      <c r="F131" t="s">
        <v>536</v>
      </c>
      <c r="G131" t="s">
        <v>112</v>
      </c>
      <c r="H131" t="s">
        <v>215</v>
      </c>
      <c r="I131" t="s">
        <v>215</v>
      </c>
      <c r="J131" t="s">
        <v>531</v>
      </c>
      <c r="K131" t="s">
        <v>532</v>
      </c>
      <c r="L131" t="s">
        <v>306</v>
      </c>
      <c r="M131">
        <v>18</v>
      </c>
      <c r="N131">
        <v>120</v>
      </c>
      <c r="P131" t="s">
        <v>533</v>
      </c>
      <c r="Q131" t="s">
        <v>208</v>
      </c>
      <c r="R131" t="s">
        <v>534</v>
      </c>
      <c r="S131" t="s">
        <v>533</v>
      </c>
      <c r="T131" t="s">
        <v>80</v>
      </c>
      <c r="U131" t="s">
        <v>215</v>
      </c>
      <c r="V131" t="s">
        <v>207</v>
      </c>
      <c r="W131" t="s">
        <v>207</v>
      </c>
      <c r="X131" t="s">
        <v>207</v>
      </c>
      <c r="Y131" t="s">
        <v>207</v>
      </c>
      <c r="Z131" t="s">
        <v>207</v>
      </c>
      <c r="AA131" t="s">
        <v>207</v>
      </c>
      <c r="AB131" t="s">
        <v>207</v>
      </c>
      <c r="AC131" t="s">
        <v>207</v>
      </c>
      <c r="AD131" t="s">
        <v>207</v>
      </c>
      <c r="AE131" t="s">
        <v>215</v>
      </c>
      <c r="AF131" t="s">
        <v>207</v>
      </c>
      <c r="AG131" t="s">
        <v>207</v>
      </c>
      <c r="AH131" t="s">
        <v>207</v>
      </c>
      <c r="AI131" t="s">
        <v>207</v>
      </c>
      <c r="AJ131" t="s">
        <v>207</v>
      </c>
      <c r="AK131" t="s">
        <v>207</v>
      </c>
      <c r="AL131" t="s">
        <v>207</v>
      </c>
      <c r="AM131" t="s">
        <v>207</v>
      </c>
      <c r="AN131" t="s">
        <v>207</v>
      </c>
      <c r="AO131" t="s">
        <v>207</v>
      </c>
      <c r="AP131" t="s">
        <v>207</v>
      </c>
      <c r="AQ131" t="s">
        <v>207</v>
      </c>
      <c r="AR131" t="s">
        <v>215</v>
      </c>
      <c r="AS131" t="s">
        <v>207</v>
      </c>
      <c r="AT131" t="s">
        <v>207</v>
      </c>
      <c r="AU131" t="s">
        <v>207</v>
      </c>
      <c r="AV131" t="s">
        <v>207</v>
      </c>
      <c r="AW131" t="s">
        <v>207</v>
      </c>
      <c r="AX131" t="s">
        <v>207</v>
      </c>
      <c r="AY131" t="s">
        <v>207</v>
      </c>
      <c r="AZ131" t="s">
        <v>207</v>
      </c>
      <c r="BA131" t="s">
        <v>207</v>
      </c>
      <c r="BB131" t="s">
        <v>207</v>
      </c>
      <c r="BC131" t="s">
        <v>207</v>
      </c>
      <c r="BD131" t="s">
        <v>207</v>
      </c>
      <c r="BE131" t="s">
        <v>207</v>
      </c>
      <c r="BF131" t="s">
        <v>207</v>
      </c>
      <c r="BG131" t="s">
        <v>207</v>
      </c>
      <c r="BH131" t="s">
        <v>207</v>
      </c>
      <c r="BI131" t="s">
        <v>207</v>
      </c>
      <c r="BJ131" t="s">
        <v>207</v>
      </c>
      <c r="BK131" t="s">
        <v>207</v>
      </c>
      <c r="BL131" t="s">
        <v>207</v>
      </c>
      <c r="BM131" t="s">
        <v>207</v>
      </c>
      <c r="BN131" t="s">
        <v>207</v>
      </c>
      <c r="BO131" s="18" t="str">
        <f>IF(OR(BO$2=0, BO$2=""), "N/A", IF(ISNUMBER(SEARCH(UPPER(BO$2), UPPER(ProgramsTable[[#This Row],[Type of Service]]))), "Yes", "No"))</f>
        <v>N/A</v>
      </c>
      <c r="BP131" s="18" t="str">
        <f>IF(BP$2=0, "N/A", IF(ISNUMBER(SEARCH(TRIM(BP$2), ProgramsTable[[#This Row],[Geographic Coverage]])), "Yes", "No"))</f>
        <v>N/A</v>
      </c>
      <c r="BQ131" s="18" t="str">
        <f>IF(BQ$2=0, "N/A", IF(ISNUMBER(SEARCH(TRIM(BQ$2), ProgramsTable[[#This Row],[Geographic Coverage]])), "Yes", "No"))</f>
        <v>N/A</v>
      </c>
      <c r="BR131" s="18" t="str">
        <f>IF(AND(BP$2=0, BQ$2=0), "*Required - Please Make a Selection*", IF(OR(ISNUMBER(SEARCH(TRIM(BP$2), ProgramsTable[[#This Row],[Geographic Coverage]])), ISNUMBER(SEARCH(TRIM(BQ$2), ProgramsTable[[#This Row],[Geographic Coverage]]))), "Yes", "No"))</f>
        <v>*Required - Please Make a Selection*</v>
      </c>
      <c r="BS131" s="18" t="str">
        <f>IF(OR(BS$2="",BS$2=0), "N/A", IF(AND(ProgramsTable[[#This Row],[Age Min]]= "None", ProgramsTable[[#This Row],[Age Max]]= "None"), "Yes", IF(AND(BS$2&gt;=ProgramsTable[[#This Row],[Age Min]], BS$2&lt;=ProgramsTable[[#This Row],[Age Max]]), "Yes", "No")))</f>
        <v>N/A</v>
      </c>
      <c r="BT131" s="18" t="str" cm="1">
        <f t="array" ref="BT131">IF(COUNTIF(AM$2:BJ$2,"Yes")=0,"N/A",IF(SUMPRODUCT(--(AM$2:BJ$2="Yes"),--(ProgramsTable[[#This Row],[Developmental Disability]:[Caregivers, Family Members, Advocates, or Practitioners of an Individual with Disabilities or Medical Conditions]]="Yes"))&gt;0,"Yes","No"))</f>
        <v>N/A</v>
      </c>
      <c r="BU1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1" s="18" t="str">
        <f>IF(BV$2=0, "N/A", IF(ISNUMBER(SEARCH(UPPER(BV$2), UPPER(ProgramsTable[[#This Row],[Type of Service]]))), "Yes", "No"))</f>
        <v>N/A</v>
      </c>
      <c r="BW131" s="18" t="str">
        <f>IF(BW$2=0, "N/A", IF(ISNUMBER(SEARCH(TRIM(BW$2), ProgramsTable[[#This Row],[Geographic Coverage]])), "Yes", "No"))</f>
        <v>N/A</v>
      </c>
      <c r="BX131" s="18" t="str">
        <f>IF(BX$2=0, "N/A", IF(ISNUMBER(SEARCH(TRIM(BX$2), ProgramsTable[[#This Row],[Geographic Coverage]])), "Yes", "No"))</f>
        <v>N/A</v>
      </c>
      <c r="BY131" s="18" t="str">
        <f>IF(AND(BW$2=0, BX$2=0), "*Required - Please Make a Selection*", IF(OR(ISNUMBER(SEARCH(TRIM(BW$2), ProgramsTable[[#This Row],[Geographic Coverage]])), ISNUMBER(SEARCH(TRIM(BX$2), ProgramsTable[[#This Row],[Geographic Coverage]]))), "Yes", "No"))</f>
        <v>*Required - Please Make a Selection*</v>
      </c>
      <c r="BZ131" s="18" t="str">
        <f>IF(I$2=0, "N/A", IF(I$2="Yes", IF(ProgramsTable[[#This Row],[Program Includes Services for Caregivers]]="Yes", IF(ProgramsTable[[#This Row],[Program May Require Caregiver to be Unpaid]]="No", "Yes", "No"), "No"), "N/A"))</f>
        <v>N/A</v>
      </c>
      <c r="CA1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1" s="18" t="str">
        <f>IF(CB$2=0, "N/A", IF(ISNUMBER(SEARCH(TRIM(UPPER(CB$2)), TRIM(UPPER(ProgramsTable[[#This Row],[Type of Service]])))), "Yes", "No"))</f>
        <v>N/A</v>
      </c>
      <c r="CC131" s="18" t="str">
        <f>IF(CC$2=0, "N/A", IF(ISNUMBER(SEARCH(TRIM(CC$2), ProgramsTable[[#This Row],[Geographic Coverage]])), "Yes", "No"))</f>
        <v>No</v>
      </c>
      <c r="CD131" s="18" t="str">
        <f>IF(CD$2=0, "N/A", IF(ISNUMBER(SEARCH(TRIM(CD$2), ProgramsTable[[#This Row],[Geographic Coverage]])), "Yes", "No"))</f>
        <v>N/A</v>
      </c>
      <c r="CE131" s="18" t="str">
        <f>IF(AND(CC$2=0, CD$2=0), "*Required - Please Make a Selection*", IF(OR(ISNUMBER(SEARCH(TRIM(CC$2), ProgramsTable[[#This Row],[Geographic Coverage]])), ISNUMBER(SEARCH(TRIM(CD$2), ProgramsTable[[#This Row],[Geographic Coverage]]))), "Yes", "No"))</f>
        <v>No</v>
      </c>
      <c r="CF131" s="18" t="str" cm="1">
        <f t="array" ref="CF131">IF(COUNTIF(BK$2:BN$2, "Yes")=0, "N/A", IF(SUMPRODUCT((BK$2:BN$2="Yes")*(ProgramsTable[[#This Row],[Veteran?]:[Disabled Veteran?]]="Yes"))&gt;0, "Yes", "No"))</f>
        <v>No</v>
      </c>
      <c r="CG1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1"/>
      <c r="CI131"/>
      <c r="CJ131"/>
      <c r="CK131"/>
      <c r="CL131"/>
      <c r="CM131"/>
      <c r="CN131"/>
      <c r="CO131"/>
      <c r="CP131"/>
      <c r="CQ131"/>
      <c r="CR131"/>
      <c r="CS131"/>
      <c r="CU131"/>
      <c r="CV131"/>
    </row>
    <row r="132" spans="1:100" hidden="1" x14ac:dyDescent="0.25">
      <c r="A132" s="10">
        <v>415</v>
      </c>
      <c r="B132" t="s">
        <v>527</v>
      </c>
      <c r="C132" t="s">
        <v>613</v>
      </c>
      <c r="D132" t="s">
        <v>578</v>
      </c>
      <c r="E132" t="s">
        <v>546</v>
      </c>
      <c r="F132" t="s">
        <v>579</v>
      </c>
      <c r="G132" t="s">
        <v>112</v>
      </c>
      <c r="H132" t="s">
        <v>215</v>
      </c>
      <c r="I132" t="s">
        <v>215</v>
      </c>
      <c r="J132" t="s">
        <v>547</v>
      </c>
      <c r="K132" t="s">
        <v>580</v>
      </c>
      <c r="L132" t="s">
        <v>208</v>
      </c>
      <c r="M132" t="s">
        <v>208</v>
      </c>
      <c r="N132" t="s">
        <v>208</v>
      </c>
      <c r="P132" t="s">
        <v>581</v>
      </c>
      <c r="Q132" t="s">
        <v>208</v>
      </c>
      <c r="R132" t="s">
        <v>581</v>
      </c>
      <c r="S132" t="s">
        <v>208</v>
      </c>
      <c r="T132" t="s">
        <v>80</v>
      </c>
      <c r="U132" t="s">
        <v>215</v>
      </c>
      <c r="V132" t="s">
        <v>207</v>
      </c>
      <c r="W132" t="s">
        <v>207</v>
      </c>
      <c r="X132" t="s">
        <v>207</v>
      </c>
      <c r="Y132" t="s">
        <v>207</v>
      </c>
      <c r="Z132" t="s">
        <v>207</v>
      </c>
      <c r="AA132" t="s">
        <v>215</v>
      </c>
      <c r="AB132" t="s">
        <v>207</v>
      </c>
      <c r="AC132" t="s">
        <v>207</v>
      </c>
      <c r="AD132" t="s">
        <v>207</v>
      </c>
      <c r="AE132" t="s">
        <v>207</v>
      </c>
      <c r="AF132" t="s">
        <v>207</v>
      </c>
      <c r="AG132" t="s">
        <v>207</v>
      </c>
      <c r="AH132" t="s">
        <v>207</v>
      </c>
      <c r="AI132" t="s">
        <v>207</v>
      </c>
      <c r="AJ132" t="s">
        <v>207</v>
      </c>
      <c r="AK132" t="s">
        <v>207</v>
      </c>
      <c r="AL132" t="s">
        <v>207</v>
      </c>
      <c r="AM132" t="s">
        <v>207</v>
      </c>
      <c r="AN132" t="s">
        <v>207</v>
      </c>
      <c r="AO132" t="s">
        <v>207</v>
      </c>
      <c r="AP132" t="s">
        <v>207</v>
      </c>
      <c r="AQ132" t="s">
        <v>207</v>
      </c>
      <c r="AR132" t="s">
        <v>215</v>
      </c>
      <c r="AS132" t="s">
        <v>207</v>
      </c>
      <c r="AT132" t="s">
        <v>207</v>
      </c>
      <c r="AU132" t="s">
        <v>207</v>
      </c>
      <c r="AV132" t="s">
        <v>207</v>
      </c>
      <c r="AW132" t="s">
        <v>207</v>
      </c>
      <c r="AX132" t="s">
        <v>207</v>
      </c>
      <c r="AY132" t="s">
        <v>207</v>
      </c>
      <c r="AZ132" t="s">
        <v>207</v>
      </c>
      <c r="BA132" t="s">
        <v>207</v>
      </c>
      <c r="BB132" t="s">
        <v>207</v>
      </c>
      <c r="BC132" t="s">
        <v>207</v>
      </c>
      <c r="BD132" t="s">
        <v>207</v>
      </c>
      <c r="BE132" t="s">
        <v>207</v>
      </c>
      <c r="BF132" t="s">
        <v>207</v>
      </c>
      <c r="BG132" t="s">
        <v>207</v>
      </c>
      <c r="BH132" t="s">
        <v>207</v>
      </c>
      <c r="BI132" t="s">
        <v>207</v>
      </c>
      <c r="BJ132" t="s">
        <v>215</v>
      </c>
      <c r="BK132" t="s">
        <v>207</v>
      </c>
      <c r="BL132" t="s">
        <v>207</v>
      </c>
      <c r="BM132" t="s">
        <v>207</v>
      </c>
      <c r="BN132" t="s">
        <v>207</v>
      </c>
      <c r="BO132" s="18" t="str">
        <f>IF(OR(BO$2=0, BO$2=""), "N/A", IF(ISNUMBER(SEARCH(UPPER(BO$2), UPPER(ProgramsTable[[#This Row],[Type of Service]]))), "Yes", "No"))</f>
        <v>N/A</v>
      </c>
      <c r="BP132" s="18" t="str">
        <f>IF(BP$2=0, "N/A", IF(ISNUMBER(SEARCH(TRIM(BP$2), ProgramsTable[[#This Row],[Geographic Coverage]])), "Yes", "No"))</f>
        <v>N/A</v>
      </c>
      <c r="BQ132" s="18" t="str">
        <f>IF(BQ$2=0, "N/A", IF(ISNUMBER(SEARCH(TRIM(BQ$2), ProgramsTable[[#This Row],[Geographic Coverage]])), "Yes", "No"))</f>
        <v>N/A</v>
      </c>
      <c r="BR132" s="18" t="str">
        <f>IF(AND(BP$2=0, BQ$2=0), "*Required - Please Make a Selection*", IF(OR(ISNUMBER(SEARCH(TRIM(BP$2), ProgramsTable[[#This Row],[Geographic Coverage]])), ISNUMBER(SEARCH(TRIM(BQ$2), ProgramsTable[[#This Row],[Geographic Coverage]]))), "Yes", "No"))</f>
        <v>*Required - Please Make a Selection*</v>
      </c>
      <c r="BS132" s="18" t="str">
        <f>IF(OR(BS$2="",BS$2=0), "N/A", IF(AND(ProgramsTable[[#This Row],[Age Min]]= "None", ProgramsTable[[#This Row],[Age Max]]= "None"), "Yes", IF(AND(BS$2&gt;=ProgramsTable[[#This Row],[Age Min]], BS$2&lt;=ProgramsTable[[#This Row],[Age Max]]), "Yes", "No")))</f>
        <v>N/A</v>
      </c>
      <c r="BT132" s="18" t="str" cm="1">
        <f t="array" ref="BT132">IF(COUNTIF(AM$2:BJ$2,"Yes")=0,"N/A",IF(SUMPRODUCT(--(AM$2:BJ$2="Yes"),--(ProgramsTable[[#This Row],[Developmental Disability]:[Caregivers, Family Members, Advocates, or Practitioners of an Individual with Disabilities or Medical Conditions]]="Yes"))&gt;0,"Yes","No"))</f>
        <v>N/A</v>
      </c>
      <c r="BU1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2" s="18" t="str">
        <f>IF(BV$2=0, "N/A", IF(ISNUMBER(SEARCH(UPPER(BV$2), UPPER(ProgramsTable[[#This Row],[Type of Service]]))), "Yes", "No"))</f>
        <v>N/A</v>
      </c>
      <c r="BW132" s="18" t="str">
        <f>IF(BW$2=0, "N/A", IF(ISNUMBER(SEARCH(TRIM(BW$2), ProgramsTable[[#This Row],[Geographic Coverage]])), "Yes", "No"))</f>
        <v>N/A</v>
      </c>
      <c r="BX132" s="18" t="str">
        <f>IF(BX$2=0, "N/A", IF(ISNUMBER(SEARCH(TRIM(BX$2), ProgramsTable[[#This Row],[Geographic Coverage]])), "Yes", "No"))</f>
        <v>N/A</v>
      </c>
      <c r="BY132" s="18" t="str">
        <f>IF(AND(BW$2=0, BX$2=0), "*Required - Please Make a Selection*", IF(OR(ISNUMBER(SEARCH(TRIM(BW$2), ProgramsTable[[#This Row],[Geographic Coverage]])), ISNUMBER(SEARCH(TRIM(BX$2), ProgramsTable[[#This Row],[Geographic Coverage]]))), "Yes", "No"))</f>
        <v>*Required - Please Make a Selection*</v>
      </c>
      <c r="BZ132" s="18" t="str">
        <f>IF(I$2=0, "N/A", IF(I$2="Yes", IF(ProgramsTable[[#This Row],[Program Includes Services for Caregivers]]="Yes", IF(ProgramsTable[[#This Row],[Program May Require Caregiver to be Unpaid]]="No", "Yes", "No"), "No"), "N/A"))</f>
        <v>N/A</v>
      </c>
      <c r="CA1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2" s="18" t="str">
        <f>IF(CB$2=0, "N/A", IF(ISNUMBER(SEARCH(TRIM(UPPER(CB$2)), TRIM(UPPER(ProgramsTable[[#This Row],[Type of Service]])))), "Yes", "No"))</f>
        <v>N/A</v>
      </c>
      <c r="CC132" s="18" t="str">
        <f>IF(CC$2=0, "N/A", IF(ISNUMBER(SEARCH(TRIM(CC$2), ProgramsTable[[#This Row],[Geographic Coverage]])), "Yes", "No"))</f>
        <v>No</v>
      </c>
      <c r="CD132" s="18" t="str">
        <f>IF(CD$2=0, "N/A", IF(ISNUMBER(SEARCH(TRIM(CD$2), ProgramsTable[[#This Row],[Geographic Coverage]])), "Yes", "No"))</f>
        <v>N/A</v>
      </c>
      <c r="CE132" s="18" t="str">
        <f>IF(AND(CC$2=0, CD$2=0), "*Required - Please Make a Selection*", IF(OR(ISNUMBER(SEARCH(TRIM(CC$2), ProgramsTable[[#This Row],[Geographic Coverage]])), ISNUMBER(SEARCH(TRIM(CD$2), ProgramsTable[[#This Row],[Geographic Coverage]]))), "Yes", "No"))</f>
        <v>No</v>
      </c>
      <c r="CF132" s="18" t="str" cm="1">
        <f t="array" ref="CF132">IF(COUNTIF(BK$2:BN$2, "Yes")=0, "N/A", IF(SUMPRODUCT((BK$2:BN$2="Yes")*(ProgramsTable[[#This Row],[Veteran?]:[Disabled Veteran?]]="Yes"))&gt;0, "Yes", "No"))</f>
        <v>No</v>
      </c>
      <c r="CG1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2"/>
      <c r="CI132"/>
      <c r="CJ132"/>
      <c r="CK132"/>
      <c r="CL132"/>
      <c r="CM132"/>
      <c r="CN132"/>
      <c r="CO132"/>
      <c r="CP132"/>
      <c r="CQ132"/>
      <c r="CR132"/>
      <c r="CS132"/>
      <c r="CU132"/>
      <c r="CV132"/>
    </row>
    <row r="133" spans="1:100" hidden="1" x14ac:dyDescent="0.25">
      <c r="A133" s="10">
        <v>416</v>
      </c>
      <c r="B133" t="s">
        <v>527</v>
      </c>
      <c r="C133" t="s">
        <v>613</v>
      </c>
      <c r="D133" t="s">
        <v>578</v>
      </c>
      <c r="E133" t="s">
        <v>546</v>
      </c>
      <c r="F133" t="s">
        <v>582</v>
      </c>
      <c r="G133" t="s">
        <v>112</v>
      </c>
      <c r="H133" t="s">
        <v>215</v>
      </c>
      <c r="I133" t="s">
        <v>215</v>
      </c>
      <c r="J133" t="s">
        <v>547</v>
      </c>
      <c r="K133" t="s">
        <v>583</v>
      </c>
      <c r="L133" t="s">
        <v>208</v>
      </c>
      <c r="M133" t="s">
        <v>208</v>
      </c>
      <c r="N133" t="s">
        <v>208</v>
      </c>
      <c r="P133" t="s">
        <v>581</v>
      </c>
      <c r="Q133" t="s">
        <v>208</v>
      </c>
      <c r="R133" t="s">
        <v>581</v>
      </c>
      <c r="S133" t="s">
        <v>208</v>
      </c>
      <c r="T133" t="s">
        <v>80</v>
      </c>
      <c r="U133" t="s">
        <v>215</v>
      </c>
      <c r="V133" t="s">
        <v>207</v>
      </c>
      <c r="W133" t="s">
        <v>207</v>
      </c>
      <c r="X133" t="s">
        <v>207</v>
      </c>
      <c r="Y133" t="s">
        <v>207</v>
      </c>
      <c r="Z133" t="s">
        <v>207</v>
      </c>
      <c r="AA133" t="s">
        <v>215</v>
      </c>
      <c r="AB133" t="s">
        <v>207</v>
      </c>
      <c r="AC133" t="s">
        <v>207</v>
      </c>
      <c r="AD133" t="s">
        <v>207</v>
      </c>
      <c r="AE133" t="s">
        <v>207</v>
      </c>
      <c r="AF133" t="s">
        <v>207</v>
      </c>
      <c r="AG133" t="s">
        <v>207</v>
      </c>
      <c r="AH133" t="s">
        <v>207</v>
      </c>
      <c r="AI133" t="s">
        <v>207</v>
      </c>
      <c r="AJ133" t="s">
        <v>207</v>
      </c>
      <c r="AK133" t="s">
        <v>207</v>
      </c>
      <c r="AL133" t="s">
        <v>207</v>
      </c>
      <c r="AM133" t="s">
        <v>207</v>
      </c>
      <c r="AN133" t="s">
        <v>207</v>
      </c>
      <c r="AO133" t="s">
        <v>207</v>
      </c>
      <c r="AP133" t="s">
        <v>207</v>
      </c>
      <c r="AQ133" t="s">
        <v>207</v>
      </c>
      <c r="AR133" t="s">
        <v>215</v>
      </c>
      <c r="AS133" t="s">
        <v>207</v>
      </c>
      <c r="AT133" t="s">
        <v>207</v>
      </c>
      <c r="AU133" t="s">
        <v>207</v>
      </c>
      <c r="AV133" t="s">
        <v>207</v>
      </c>
      <c r="AW133" t="s">
        <v>207</v>
      </c>
      <c r="AX133" t="s">
        <v>207</v>
      </c>
      <c r="AY133" t="s">
        <v>207</v>
      </c>
      <c r="AZ133" t="s">
        <v>207</v>
      </c>
      <c r="BA133" t="s">
        <v>207</v>
      </c>
      <c r="BB133" t="s">
        <v>207</v>
      </c>
      <c r="BC133" t="s">
        <v>207</v>
      </c>
      <c r="BD133" t="s">
        <v>207</v>
      </c>
      <c r="BE133" t="s">
        <v>207</v>
      </c>
      <c r="BF133" t="s">
        <v>207</v>
      </c>
      <c r="BG133" t="s">
        <v>207</v>
      </c>
      <c r="BH133" t="s">
        <v>207</v>
      </c>
      <c r="BI133" t="s">
        <v>207</v>
      </c>
      <c r="BJ133" t="s">
        <v>215</v>
      </c>
      <c r="BK133" t="s">
        <v>207</v>
      </c>
      <c r="BL133" t="s">
        <v>207</v>
      </c>
      <c r="BM133" t="s">
        <v>207</v>
      </c>
      <c r="BN133" t="s">
        <v>207</v>
      </c>
      <c r="BO133" s="18" t="str">
        <f>IF(OR(BO$2=0, BO$2=""), "N/A", IF(ISNUMBER(SEARCH(UPPER(BO$2), UPPER(ProgramsTable[[#This Row],[Type of Service]]))), "Yes", "No"))</f>
        <v>N/A</v>
      </c>
      <c r="BP133" s="18" t="str">
        <f>IF(BP$2=0, "N/A", IF(ISNUMBER(SEARCH(TRIM(BP$2), ProgramsTable[[#This Row],[Geographic Coverage]])), "Yes", "No"))</f>
        <v>N/A</v>
      </c>
      <c r="BQ133" s="18" t="str">
        <f>IF(BQ$2=0, "N/A", IF(ISNUMBER(SEARCH(TRIM(BQ$2), ProgramsTable[[#This Row],[Geographic Coverage]])), "Yes", "No"))</f>
        <v>N/A</v>
      </c>
      <c r="BR133" s="18" t="str">
        <f>IF(AND(BP$2=0, BQ$2=0), "*Required - Please Make a Selection*", IF(OR(ISNUMBER(SEARCH(TRIM(BP$2), ProgramsTable[[#This Row],[Geographic Coverage]])), ISNUMBER(SEARCH(TRIM(BQ$2), ProgramsTable[[#This Row],[Geographic Coverage]]))), "Yes", "No"))</f>
        <v>*Required - Please Make a Selection*</v>
      </c>
      <c r="BS133" s="18" t="str">
        <f>IF(OR(BS$2="",BS$2=0), "N/A", IF(AND(ProgramsTable[[#This Row],[Age Min]]= "None", ProgramsTable[[#This Row],[Age Max]]= "None"), "Yes", IF(AND(BS$2&gt;=ProgramsTable[[#This Row],[Age Min]], BS$2&lt;=ProgramsTable[[#This Row],[Age Max]]), "Yes", "No")))</f>
        <v>N/A</v>
      </c>
      <c r="BT133" s="18" t="str" cm="1">
        <f t="array" ref="BT133">IF(COUNTIF(AM$2:BJ$2,"Yes")=0,"N/A",IF(SUMPRODUCT(--(AM$2:BJ$2="Yes"),--(ProgramsTable[[#This Row],[Developmental Disability]:[Caregivers, Family Members, Advocates, or Practitioners of an Individual with Disabilities or Medical Conditions]]="Yes"))&gt;0,"Yes","No"))</f>
        <v>N/A</v>
      </c>
      <c r="BU1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3" s="18" t="str">
        <f>IF(BV$2=0, "N/A", IF(ISNUMBER(SEARCH(UPPER(BV$2), UPPER(ProgramsTable[[#This Row],[Type of Service]]))), "Yes", "No"))</f>
        <v>N/A</v>
      </c>
      <c r="BW133" s="18" t="str">
        <f>IF(BW$2=0, "N/A", IF(ISNUMBER(SEARCH(TRIM(BW$2), ProgramsTable[[#This Row],[Geographic Coverage]])), "Yes", "No"))</f>
        <v>N/A</v>
      </c>
      <c r="BX133" s="18" t="str">
        <f>IF(BX$2=0, "N/A", IF(ISNUMBER(SEARCH(TRIM(BX$2), ProgramsTable[[#This Row],[Geographic Coverage]])), "Yes", "No"))</f>
        <v>N/A</v>
      </c>
      <c r="BY133" s="18" t="str">
        <f>IF(AND(BW$2=0, BX$2=0), "*Required - Please Make a Selection*", IF(OR(ISNUMBER(SEARCH(TRIM(BW$2), ProgramsTable[[#This Row],[Geographic Coverage]])), ISNUMBER(SEARCH(TRIM(BX$2), ProgramsTable[[#This Row],[Geographic Coverage]]))), "Yes", "No"))</f>
        <v>*Required - Please Make a Selection*</v>
      </c>
      <c r="BZ133" s="18" t="str">
        <f>IF(I$2=0, "N/A", IF(I$2="Yes", IF(ProgramsTable[[#This Row],[Program Includes Services for Caregivers]]="Yes", IF(ProgramsTable[[#This Row],[Program May Require Caregiver to be Unpaid]]="No", "Yes", "No"), "No"), "N/A"))</f>
        <v>N/A</v>
      </c>
      <c r="CA1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3" s="18" t="str">
        <f>IF(CB$2=0, "N/A", IF(ISNUMBER(SEARCH(TRIM(UPPER(CB$2)), TRIM(UPPER(ProgramsTable[[#This Row],[Type of Service]])))), "Yes", "No"))</f>
        <v>N/A</v>
      </c>
      <c r="CC133" s="18" t="str">
        <f>IF(CC$2=0, "N/A", IF(ISNUMBER(SEARCH(TRIM(CC$2), ProgramsTable[[#This Row],[Geographic Coverage]])), "Yes", "No"))</f>
        <v>No</v>
      </c>
      <c r="CD133" s="18" t="str">
        <f>IF(CD$2=0, "N/A", IF(ISNUMBER(SEARCH(TRIM(CD$2), ProgramsTable[[#This Row],[Geographic Coverage]])), "Yes", "No"))</f>
        <v>N/A</v>
      </c>
      <c r="CE133" s="18" t="str">
        <f>IF(AND(CC$2=0, CD$2=0), "*Required - Please Make a Selection*", IF(OR(ISNUMBER(SEARCH(TRIM(CC$2), ProgramsTable[[#This Row],[Geographic Coverage]])), ISNUMBER(SEARCH(TRIM(CD$2), ProgramsTable[[#This Row],[Geographic Coverage]]))), "Yes", "No"))</f>
        <v>No</v>
      </c>
      <c r="CF133" s="18" t="str" cm="1">
        <f t="array" ref="CF133">IF(COUNTIF(BK$2:BN$2, "Yes")=0, "N/A", IF(SUMPRODUCT((BK$2:BN$2="Yes")*(ProgramsTable[[#This Row],[Veteran?]:[Disabled Veteran?]]="Yes"))&gt;0, "Yes", "No"))</f>
        <v>No</v>
      </c>
      <c r="CG1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3"/>
      <c r="CI133"/>
      <c r="CJ133"/>
      <c r="CK133"/>
      <c r="CL133"/>
      <c r="CM133"/>
      <c r="CN133"/>
      <c r="CO133"/>
      <c r="CP133"/>
      <c r="CQ133"/>
      <c r="CR133"/>
      <c r="CS133"/>
      <c r="CU133"/>
      <c r="CV133"/>
    </row>
    <row r="134" spans="1:100" hidden="1" x14ac:dyDescent="0.25">
      <c r="A134" s="10">
        <v>417</v>
      </c>
      <c r="B134" t="s">
        <v>527</v>
      </c>
      <c r="C134" t="s">
        <v>613</v>
      </c>
      <c r="D134" t="s">
        <v>578</v>
      </c>
      <c r="E134" t="s">
        <v>546</v>
      </c>
      <c r="F134" t="s">
        <v>584</v>
      </c>
      <c r="G134" t="s">
        <v>585</v>
      </c>
      <c r="H134" t="s">
        <v>215</v>
      </c>
      <c r="I134" t="s">
        <v>215</v>
      </c>
      <c r="J134" t="s">
        <v>208</v>
      </c>
      <c r="K134" t="s">
        <v>586</v>
      </c>
      <c r="L134" t="s">
        <v>208</v>
      </c>
      <c r="M134" t="s">
        <v>208</v>
      </c>
      <c r="N134" t="s">
        <v>208</v>
      </c>
      <c r="P134" t="s">
        <v>581</v>
      </c>
      <c r="Q134" t="s">
        <v>208</v>
      </c>
      <c r="R134" t="s">
        <v>581</v>
      </c>
      <c r="S134" t="s">
        <v>208</v>
      </c>
      <c r="T134" t="s">
        <v>80</v>
      </c>
      <c r="U134" t="s">
        <v>207</v>
      </c>
      <c r="V134" t="s">
        <v>207</v>
      </c>
      <c r="W134" t="s">
        <v>207</v>
      </c>
      <c r="X134" t="s">
        <v>207</v>
      </c>
      <c r="Y134" t="s">
        <v>207</v>
      </c>
      <c r="Z134" t="s">
        <v>207</v>
      </c>
      <c r="AA134" t="s">
        <v>207</v>
      </c>
      <c r="AB134" t="s">
        <v>207</v>
      </c>
      <c r="AC134" t="s">
        <v>207</v>
      </c>
      <c r="AD134" t="s">
        <v>207</v>
      </c>
      <c r="AE134" t="s">
        <v>207</v>
      </c>
      <c r="AF134" t="s">
        <v>207</v>
      </c>
      <c r="AG134" t="s">
        <v>207</v>
      </c>
      <c r="AH134" t="s">
        <v>207</v>
      </c>
      <c r="AI134" t="s">
        <v>207</v>
      </c>
      <c r="AJ134" t="s">
        <v>207</v>
      </c>
      <c r="AK134" t="s">
        <v>207</v>
      </c>
      <c r="AL134" t="s">
        <v>207</v>
      </c>
      <c r="AM134" t="s">
        <v>207</v>
      </c>
      <c r="AN134" t="s">
        <v>207</v>
      </c>
      <c r="AO134" t="s">
        <v>207</v>
      </c>
      <c r="AP134" t="s">
        <v>207</v>
      </c>
      <c r="AQ134" t="s">
        <v>207</v>
      </c>
      <c r="AR134" t="s">
        <v>215</v>
      </c>
      <c r="AS134" t="s">
        <v>207</v>
      </c>
      <c r="AT134" t="s">
        <v>207</v>
      </c>
      <c r="AU134" t="s">
        <v>207</v>
      </c>
      <c r="AV134" t="s">
        <v>207</v>
      </c>
      <c r="AW134" t="s">
        <v>207</v>
      </c>
      <c r="AX134" t="s">
        <v>207</v>
      </c>
      <c r="AY134" t="s">
        <v>207</v>
      </c>
      <c r="AZ134" t="s">
        <v>207</v>
      </c>
      <c r="BA134" t="s">
        <v>207</v>
      </c>
      <c r="BB134" t="s">
        <v>207</v>
      </c>
      <c r="BC134" t="s">
        <v>207</v>
      </c>
      <c r="BD134" t="s">
        <v>207</v>
      </c>
      <c r="BE134" t="s">
        <v>207</v>
      </c>
      <c r="BF134" t="s">
        <v>207</v>
      </c>
      <c r="BG134" t="s">
        <v>207</v>
      </c>
      <c r="BH134" t="s">
        <v>207</v>
      </c>
      <c r="BI134" t="s">
        <v>207</v>
      </c>
      <c r="BJ134" t="s">
        <v>215</v>
      </c>
      <c r="BK134" t="s">
        <v>207</v>
      </c>
      <c r="BL134" t="s">
        <v>207</v>
      </c>
      <c r="BM134" t="s">
        <v>207</v>
      </c>
      <c r="BN134" t="s">
        <v>207</v>
      </c>
      <c r="BO134" s="18" t="str">
        <f>IF(OR(BO$2=0, BO$2=""), "N/A", IF(ISNUMBER(SEARCH(UPPER(BO$2), UPPER(ProgramsTable[[#This Row],[Type of Service]]))), "Yes", "No"))</f>
        <v>N/A</v>
      </c>
      <c r="BP134" s="18" t="str">
        <f>IF(BP$2=0, "N/A", IF(ISNUMBER(SEARCH(TRIM(BP$2), ProgramsTable[[#This Row],[Geographic Coverage]])), "Yes", "No"))</f>
        <v>N/A</v>
      </c>
      <c r="BQ134" s="18" t="str">
        <f>IF(BQ$2=0, "N/A", IF(ISNUMBER(SEARCH(TRIM(BQ$2), ProgramsTable[[#This Row],[Geographic Coverage]])), "Yes", "No"))</f>
        <v>N/A</v>
      </c>
      <c r="BR134" s="18" t="str">
        <f>IF(AND(BP$2=0, BQ$2=0), "*Required - Please Make a Selection*", IF(OR(ISNUMBER(SEARCH(TRIM(BP$2), ProgramsTable[[#This Row],[Geographic Coverage]])), ISNUMBER(SEARCH(TRIM(BQ$2), ProgramsTable[[#This Row],[Geographic Coverage]]))), "Yes", "No"))</f>
        <v>*Required - Please Make a Selection*</v>
      </c>
      <c r="BS134" s="18" t="str">
        <f>IF(OR(BS$2="",BS$2=0), "N/A", IF(AND(ProgramsTable[[#This Row],[Age Min]]= "None", ProgramsTable[[#This Row],[Age Max]]= "None"), "Yes", IF(AND(BS$2&gt;=ProgramsTable[[#This Row],[Age Min]], BS$2&lt;=ProgramsTable[[#This Row],[Age Max]]), "Yes", "No")))</f>
        <v>N/A</v>
      </c>
      <c r="BT134" s="18" t="str" cm="1">
        <f t="array" ref="BT134">IF(COUNTIF(AM$2:BJ$2,"Yes")=0,"N/A",IF(SUMPRODUCT(--(AM$2:BJ$2="Yes"),--(ProgramsTable[[#This Row],[Developmental Disability]:[Caregivers, Family Members, Advocates, or Practitioners of an Individual with Disabilities or Medical Conditions]]="Yes"))&gt;0,"Yes","No"))</f>
        <v>N/A</v>
      </c>
      <c r="BU1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4" s="18" t="str">
        <f>IF(BV$2=0, "N/A", IF(ISNUMBER(SEARCH(UPPER(BV$2), UPPER(ProgramsTable[[#This Row],[Type of Service]]))), "Yes", "No"))</f>
        <v>N/A</v>
      </c>
      <c r="BW134" s="18" t="str">
        <f>IF(BW$2=0, "N/A", IF(ISNUMBER(SEARCH(TRIM(BW$2), ProgramsTable[[#This Row],[Geographic Coverage]])), "Yes", "No"))</f>
        <v>N/A</v>
      </c>
      <c r="BX134" s="18" t="str">
        <f>IF(BX$2=0, "N/A", IF(ISNUMBER(SEARCH(TRIM(BX$2), ProgramsTable[[#This Row],[Geographic Coverage]])), "Yes", "No"))</f>
        <v>N/A</v>
      </c>
      <c r="BY134" s="18" t="str">
        <f>IF(AND(BW$2=0, BX$2=0), "*Required - Please Make a Selection*", IF(OR(ISNUMBER(SEARCH(TRIM(BW$2), ProgramsTable[[#This Row],[Geographic Coverage]])), ISNUMBER(SEARCH(TRIM(BX$2), ProgramsTable[[#This Row],[Geographic Coverage]]))), "Yes", "No"))</f>
        <v>*Required - Please Make a Selection*</v>
      </c>
      <c r="BZ134" s="18" t="str">
        <f>IF(I$2=0, "N/A", IF(I$2="Yes", IF(ProgramsTable[[#This Row],[Program Includes Services for Caregivers]]="Yes", IF(ProgramsTable[[#This Row],[Program May Require Caregiver to be Unpaid]]="No", "Yes", "No"), "No"), "N/A"))</f>
        <v>N/A</v>
      </c>
      <c r="CA1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4" s="18" t="str">
        <f>IF(CB$2=0, "N/A", IF(ISNUMBER(SEARCH(TRIM(UPPER(CB$2)), TRIM(UPPER(ProgramsTable[[#This Row],[Type of Service]])))), "Yes", "No"))</f>
        <v>N/A</v>
      </c>
      <c r="CC134" s="18" t="str">
        <f>IF(CC$2=0, "N/A", IF(ISNUMBER(SEARCH(TRIM(CC$2), ProgramsTable[[#This Row],[Geographic Coverage]])), "Yes", "No"))</f>
        <v>No</v>
      </c>
      <c r="CD134" s="18" t="str">
        <f>IF(CD$2=0, "N/A", IF(ISNUMBER(SEARCH(TRIM(CD$2), ProgramsTable[[#This Row],[Geographic Coverage]])), "Yes", "No"))</f>
        <v>N/A</v>
      </c>
      <c r="CE134" s="18" t="str">
        <f>IF(AND(CC$2=0, CD$2=0), "*Required - Please Make a Selection*", IF(OR(ISNUMBER(SEARCH(TRIM(CC$2), ProgramsTable[[#This Row],[Geographic Coverage]])), ISNUMBER(SEARCH(TRIM(CD$2), ProgramsTable[[#This Row],[Geographic Coverage]]))), "Yes", "No"))</f>
        <v>No</v>
      </c>
      <c r="CF134" s="18" t="str" cm="1">
        <f t="array" ref="CF134">IF(COUNTIF(BK$2:BN$2, "Yes")=0, "N/A", IF(SUMPRODUCT((BK$2:BN$2="Yes")*(ProgramsTable[[#This Row],[Veteran?]:[Disabled Veteran?]]="Yes"))&gt;0, "Yes", "No"))</f>
        <v>No</v>
      </c>
      <c r="CG1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4"/>
      <c r="CI134"/>
      <c r="CJ134"/>
      <c r="CK134"/>
      <c r="CL134"/>
      <c r="CM134"/>
      <c r="CN134"/>
      <c r="CO134"/>
      <c r="CP134"/>
      <c r="CQ134"/>
      <c r="CR134"/>
      <c r="CS134"/>
      <c r="CU134"/>
      <c r="CV134"/>
    </row>
    <row r="135" spans="1:100" hidden="1" x14ac:dyDescent="0.25">
      <c r="A135" s="10">
        <v>418</v>
      </c>
      <c r="B135" t="s">
        <v>527</v>
      </c>
      <c r="C135" t="s">
        <v>613</v>
      </c>
      <c r="D135" t="s">
        <v>578</v>
      </c>
      <c r="E135" t="s">
        <v>546</v>
      </c>
      <c r="F135" t="s">
        <v>587</v>
      </c>
      <c r="G135" t="s">
        <v>588</v>
      </c>
      <c r="H135" t="s">
        <v>215</v>
      </c>
      <c r="I135" t="s">
        <v>207</v>
      </c>
      <c r="J135" t="s">
        <v>208</v>
      </c>
      <c r="K135" t="s">
        <v>208</v>
      </c>
      <c r="L135" s="11" t="s">
        <v>208</v>
      </c>
      <c r="M135" t="s">
        <v>208</v>
      </c>
      <c r="N135" t="s">
        <v>208</v>
      </c>
      <c r="P135" t="s">
        <v>208</v>
      </c>
      <c r="Q135" t="s">
        <v>208</v>
      </c>
      <c r="R135" t="s">
        <v>208</v>
      </c>
      <c r="S135" t="s">
        <v>208</v>
      </c>
      <c r="T135" t="s">
        <v>80</v>
      </c>
      <c r="U135" t="s">
        <v>207</v>
      </c>
      <c r="V135" t="s">
        <v>207</v>
      </c>
      <c r="W135" t="s">
        <v>207</v>
      </c>
      <c r="X135" t="s">
        <v>207</v>
      </c>
      <c r="Y135" t="s">
        <v>207</v>
      </c>
      <c r="Z135" t="s">
        <v>207</v>
      </c>
      <c r="AA135" t="s">
        <v>207</v>
      </c>
      <c r="AB135" t="s">
        <v>207</v>
      </c>
      <c r="AC135" t="s">
        <v>207</v>
      </c>
      <c r="AD135" t="s">
        <v>207</v>
      </c>
      <c r="AE135" t="s">
        <v>207</v>
      </c>
      <c r="AF135" t="s">
        <v>207</v>
      </c>
      <c r="AG135" t="s">
        <v>207</v>
      </c>
      <c r="AH135" t="s">
        <v>207</v>
      </c>
      <c r="AI135" t="s">
        <v>207</v>
      </c>
      <c r="AJ135" t="s">
        <v>207</v>
      </c>
      <c r="AK135" t="s">
        <v>207</v>
      </c>
      <c r="AL135" t="s">
        <v>207</v>
      </c>
      <c r="AM135" t="s">
        <v>207</v>
      </c>
      <c r="AN135" t="s">
        <v>207</v>
      </c>
      <c r="AO135" t="s">
        <v>207</v>
      </c>
      <c r="AP135" t="s">
        <v>207</v>
      </c>
      <c r="AQ135" t="s">
        <v>207</v>
      </c>
      <c r="AR135" t="s">
        <v>207</v>
      </c>
      <c r="AS135" t="s">
        <v>207</v>
      </c>
      <c r="AT135" t="s">
        <v>207</v>
      </c>
      <c r="AU135" t="s">
        <v>207</v>
      </c>
      <c r="AV135" t="s">
        <v>207</v>
      </c>
      <c r="AW135" t="s">
        <v>207</v>
      </c>
      <c r="AX135" t="s">
        <v>207</v>
      </c>
      <c r="AY135" t="s">
        <v>207</v>
      </c>
      <c r="AZ135" t="s">
        <v>207</v>
      </c>
      <c r="BA135" t="s">
        <v>207</v>
      </c>
      <c r="BB135" t="s">
        <v>207</v>
      </c>
      <c r="BC135" t="s">
        <v>207</v>
      </c>
      <c r="BD135" t="s">
        <v>207</v>
      </c>
      <c r="BE135" t="s">
        <v>207</v>
      </c>
      <c r="BF135" t="s">
        <v>207</v>
      </c>
      <c r="BG135" t="s">
        <v>207</v>
      </c>
      <c r="BH135" t="s">
        <v>207</v>
      </c>
      <c r="BI135" t="s">
        <v>207</v>
      </c>
      <c r="BJ135" t="s">
        <v>207</v>
      </c>
      <c r="BK135" t="s">
        <v>207</v>
      </c>
      <c r="BL135" t="s">
        <v>207</v>
      </c>
      <c r="BM135" t="s">
        <v>207</v>
      </c>
      <c r="BN135" t="s">
        <v>207</v>
      </c>
      <c r="BO135" s="18" t="str">
        <f>IF(OR(BO$2=0, BO$2=""), "N/A", IF(ISNUMBER(SEARCH(UPPER(BO$2), UPPER(ProgramsTable[[#This Row],[Type of Service]]))), "Yes", "No"))</f>
        <v>N/A</v>
      </c>
      <c r="BP135" s="18" t="str">
        <f>IF(BP$2=0, "N/A", IF(ISNUMBER(SEARCH(TRIM(BP$2), ProgramsTable[[#This Row],[Geographic Coverage]])), "Yes", "No"))</f>
        <v>N/A</v>
      </c>
      <c r="BQ135" s="18" t="str">
        <f>IF(BQ$2=0, "N/A", IF(ISNUMBER(SEARCH(TRIM(BQ$2), ProgramsTable[[#This Row],[Geographic Coverage]])), "Yes", "No"))</f>
        <v>N/A</v>
      </c>
      <c r="BR135" s="18" t="str">
        <f>IF(AND(BP$2=0, BQ$2=0), "*Required - Please Make a Selection*", IF(OR(ISNUMBER(SEARCH(TRIM(BP$2), ProgramsTable[[#This Row],[Geographic Coverage]])), ISNUMBER(SEARCH(TRIM(BQ$2), ProgramsTable[[#This Row],[Geographic Coverage]]))), "Yes", "No"))</f>
        <v>*Required - Please Make a Selection*</v>
      </c>
      <c r="BS135" s="18" t="str">
        <f>IF(OR(BS$2="",BS$2=0), "N/A", IF(AND(ProgramsTable[[#This Row],[Age Min]]= "None", ProgramsTable[[#This Row],[Age Max]]= "None"), "Yes", IF(AND(BS$2&gt;=ProgramsTable[[#This Row],[Age Min]], BS$2&lt;=ProgramsTable[[#This Row],[Age Max]]), "Yes", "No")))</f>
        <v>N/A</v>
      </c>
      <c r="BT135" s="18" t="str" cm="1">
        <f t="array" ref="BT135">IF(COUNTIF(AM$2:BJ$2,"Yes")=0,"N/A",IF(SUMPRODUCT(--(AM$2:BJ$2="Yes"),--(ProgramsTable[[#This Row],[Developmental Disability]:[Caregivers, Family Members, Advocates, or Practitioners of an Individual with Disabilities or Medical Conditions]]="Yes"))&gt;0,"Yes","No"))</f>
        <v>N/A</v>
      </c>
      <c r="BU1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5" s="18" t="str">
        <f>IF(BV$2=0, "N/A", IF(ISNUMBER(SEARCH(UPPER(BV$2), UPPER(ProgramsTable[[#This Row],[Type of Service]]))), "Yes", "No"))</f>
        <v>N/A</v>
      </c>
      <c r="BW135" s="18" t="str">
        <f>IF(BW$2=0, "N/A", IF(ISNUMBER(SEARCH(TRIM(BW$2), ProgramsTable[[#This Row],[Geographic Coverage]])), "Yes", "No"))</f>
        <v>N/A</v>
      </c>
      <c r="BX135" s="18" t="str">
        <f>IF(BX$2=0, "N/A", IF(ISNUMBER(SEARCH(TRIM(BX$2), ProgramsTable[[#This Row],[Geographic Coverage]])), "Yes", "No"))</f>
        <v>N/A</v>
      </c>
      <c r="BY135" s="18" t="str">
        <f>IF(AND(BW$2=0, BX$2=0), "*Required - Please Make a Selection*", IF(OR(ISNUMBER(SEARCH(TRIM(BW$2), ProgramsTable[[#This Row],[Geographic Coverage]])), ISNUMBER(SEARCH(TRIM(BX$2), ProgramsTable[[#This Row],[Geographic Coverage]]))), "Yes", "No"))</f>
        <v>*Required - Please Make a Selection*</v>
      </c>
      <c r="BZ135" s="18" t="str">
        <f>IF(I$2=0, "N/A", IF(I$2="Yes", IF(ProgramsTable[[#This Row],[Program Includes Services for Caregivers]]="Yes", IF(ProgramsTable[[#This Row],[Program May Require Caregiver to be Unpaid]]="No", "Yes", "No"), "No"), "N/A"))</f>
        <v>N/A</v>
      </c>
      <c r="CA1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5" s="18" t="str">
        <f>IF(CB$2=0, "N/A", IF(ISNUMBER(SEARCH(TRIM(UPPER(CB$2)), TRIM(UPPER(ProgramsTable[[#This Row],[Type of Service]])))), "Yes", "No"))</f>
        <v>N/A</v>
      </c>
      <c r="CC135" s="18" t="str">
        <f>IF(CC$2=0, "N/A", IF(ISNUMBER(SEARCH(TRIM(CC$2), ProgramsTable[[#This Row],[Geographic Coverage]])), "Yes", "No"))</f>
        <v>No</v>
      </c>
      <c r="CD135" s="18" t="str">
        <f>IF(CD$2=0, "N/A", IF(ISNUMBER(SEARCH(TRIM(CD$2), ProgramsTable[[#This Row],[Geographic Coverage]])), "Yes", "No"))</f>
        <v>N/A</v>
      </c>
      <c r="CE135" s="18" t="str">
        <f>IF(AND(CC$2=0, CD$2=0), "*Required - Please Make a Selection*", IF(OR(ISNUMBER(SEARCH(TRIM(CC$2), ProgramsTable[[#This Row],[Geographic Coverage]])), ISNUMBER(SEARCH(TRIM(CD$2), ProgramsTable[[#This Row],[Geographic Coverage]]))), "Yes", "No"))</f>
        <v>No</v>
      </c>
      <c r="CF135" s="18" t="str" cm="1">
        <f t="array" ref="CF135">IF(COUNTIF(BK$2:BN$2, "Yes")=0, "N/A", IF(SUMPRODUCT((BK$2:BN$2="Yes")*(ProgramsTable[[#This Row],[Veteran?]:[Disabled Veteran?]]="Yes"))&gt;0, "Yes", "No"))</f>
        <v>No</v>
      </c>
      <c r="CG1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5"/>
      <c r="CI135"/>
      <c r="CJ135"/>
      <c r="CK135"/>
      <c r="CL135"/>
      <c r="CM135"/>
      <c r="CN135"/>
      <c r="CO135"/>
      <c r="CP135"/>
      <c r="CQ135"/>
      <c r="CR135"/>
      <c r="CS135"/>
      <c r="CU135"/>
      <c r="CV135"/>
    </row>
    <row r="136" spans="1:100" hidden="1" x14ac:dyDescent="0.25">
      <c r="A136" s="10">
        <v>419</v>
      </c>
      <c r="B136" t="s">
        <v>527</v>
      </c>
      <c r="C136" t="s">
        <v>613</v>
      </c>
      <c r="D136" t="s">
        <v>578</v>
      </c>
      <c r="E136" t="s">
        <v>546</v>
      </c>
      <c r="F136" t="s">
        <v>589</v>
      </c>
      <c r="G136" t="s">
        <v>588</v>
      </c>
      <c r="H136" t="s">
        <v>215</v>
      </c>
      <c r="I136" t="s">
        <v>207</v>
      </c>
      <c r="J136" t="s">
        <v>208</v>
      </c>
      <c r="K136" t="s">
        <v>208</v>
      </c>
      <c r="L136" s="11" t="s">
        <v>208</v>
      </c>
      <c r="M136" t="s">
        <v>208</v>
      </c>
      <c r="N136" t="s">
        <v>208</v>
      </c>
      <c r="P136" t="s">
        <v>208</v>
      </c>
      <c r="Q136" t="s">
        <v>208</v>
      </c>
      <c r="R136" t="s">
        <v>208</v>
      </c>
      <c r="S136" t="s">
        <v>208</v>
      </c>
      <c r="T136" t="s">
        <v>80</v>
      </c>
      <c r="U136" t="s">
        <v>207</v>
      </c>
      <c r="V136" t="s">
        <v>207</v>
      </c>
      <c r="W136" t="s">
        <v>207</v>
      </c>
      <c r="X136" t="s">
        <v>207</v>
      </c>
      <c r="Y136" t="s">
        <v>207</v>
      </c>
      <c r="Z136" t="s">
        <v>207</v>
      </c>
      <c r="AA136" t="s">
        <v>207</v>
      </c>
      <c r="AB136" t="s">
        <v>207</v>
      </c>
      <c r="AC136" t="s">
        <v>207</v>
      </c>
      <c r="AD136" t="s">
        <v>207</v>
      </c>
      <c r="AE136" t="s">
        <v>207</v>
      </c>
      <c r="AF136" t="s">
        <v>207</v>
      </c>
      <c r="AG136" t="s">
        <v>207</v>
      </c>
      <c r="AH136" t="s">
        <v>207</v>
      </c>
      <c r="AI136" t="s">
        <v>207</v>
      </c>
      <c r="AJ136" t="s">
        <v>207</v>
      </c>
      <c r="AK136" t="s">
        <v>207</v>
      </c>
      <c r="AL136" t="s">
        <v>207</v>
      </c>
      <c r="AM136" t="s">
        <v>207</v>
      </c>
      <c r="AN136" t="s">
        <v>207</v>
      </c>
      <c r="AO136" t="s">
        <v>207</v>
      </c>
      <c r="AP136" t="s">
        <v>207</v>
      </c>
      <c r="AQ136" t="s">
        <v>207</v>
      </c>
      <c r="AR136" t="s">
        <v>207</v>
      </c>
      <c r="AS136" t="s">
        <v>207</v>
      </c>
      <c r="AT136" t="s">
        <v>207</v>
      </c>
      <c r="AU136" t="s">
        <v>207</v>
      </c>
      <c r="AV136" t="s">
        <v>207</v>
      </c>
      <c r="AW136" t="s">
        <v>207</v>
      </c>
      <c r="AX136" t="s">
        <v>207</v>
      </c>
      <c r="AY136" t="s">
        <v>207</v>
      </c>
      <c r="AZ136" t="s">
        <v>207</v>
      </c>
      <c r="BA136" t="s">
        <v>207</v>
      </c>
      <c r="BB136" t="s">
        <v>207</v>
      </c>
      <c r="BC136" t="s">
        <v>207</v>
      </c>
      <c r="BD136" t="s">
        <v>207</v>
      </c>
      <c r="BE136" t="s">
        <v>207</v>
      </c>
      <c r="BF136" t="s">
        <v>207</v>
      </c>
      <c r="BG136" t="s">
        <v>207</v>
      </c>
      <c r="BH136" t="s">
        <v>207</v>
      </c>
      <c r="BI136" t="s">
        <v>207</v>
      </c>
      <c r="BJ136" t="s">
        <v>207</v>
      </c>
      <c r="BK136" t="s">
        <v>207</v>
      </c>
      <c r="BL136" t="s">
        <v>207</v>
      </c>
      <c r="BM136" t="s">
        <v>207</v>
      </c>
      <c r="BN136" t="s">
        <v>207</v>
      </c>
      <c r="BO136" s="18" t="str">
        <f>IF(OR(BO$2=0, BO$2=""), "N/A", IF(ISNUMBER(SEARCH(UPPER(BO$2), UPPER(ProgramsTable[[#This Row],[Type of Service]]))), "Yes", "No"))</f>
        <v>N/A</v>
      </c>
      <c r="BP136" s="18" t="str">
        <f>IF(BP$2=0, "N/A", IF(ISNUMBER(SEARCH(TRIM(BP$2), ProgramsTable[[#This Row],[Geographic Coverage]])), "Yes", "No"))</f>
        <v>N/A</v>
      </c>
      <c r="BQ136" s="18" t="str">
        <f>IF(BQ$2=0, "N/A", IF(ISNUMBER(SEARCH(TRIM(BQ$2), ProgramsTable[[#This Row],[Geographic Coverage]])), "Yes", "No"))</f>
        <v>N/A</v>
      </c>
      <c r="BR136" s="18" t="str">
        <f>IF(AND(BP$2=0, BQ$2=0), "*Required - Please Make a Selection*", IF(OR(ISNUMBER(SEARCH(TRIM(BP$2), ProgramsTable[[#This Row],[Geographic Coverage]])), ISNUMBER(SEARCH(TRIM(BQ$2), ProgramsTable[[#This Row],[Geographic Coverage]]))), "Yes", "No"))</f>
        <v>*Required - Please Make a Selection*</v>
      </c>
      <c r="BS136" s="18" t="str">
        <f>IF(OR(BS$2="",BS$2=0), "N/A", IF(AND(ProgramsTable[[#This Row],[Age Min]]= "None", ProgramsTable[[#This Row],[Age Max]]= "None"), "Yes", IF(AND(BS$2&gt;=ProgramsTable[[#This Row],[Age Min]], BS$2&lt;=ProgramsTable[[#This Row],[Age Max]]), "Yes", "No")))</f>
        <v>N/A</v>
      </c>
      <c r="BT136" s="18" t="str" cm="1">
        <f t="array" ref="BT136">IF(COUNTIF(AM$2:BJ$2,"Yes")=0,"N/A",IF(SUMPRODUCT(--(AM$2:BJ$2="Yes"),--(ProgramsTable[[#This Row],[Developmental Disability]:[Caregivers, Family Members, Advocates, or Practitioners of an Individual with Disabilities or Medical Conditions]]="Yes"))&gt;0,"Yes","No"))</f>
        <v>N/A</v>
      </c>
      <c r="BU1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6" s="18" t="str">
        <f>IF(BV$2=0, "N/A", IF(ISNUMBER(SEARCH(UPPER(BV$2), UPPER(ProgramsTable[[#This Row],[Type of Service]]))), "Yes", "No"))</f>
        <v>N/A</v>
      </c>
      <c r="BW136" s="18" t="str">
        <f>IF(BW$2=0, "N/A", IF(ISNUMBER(SEARCH(TRIM(BW$2), ProgramsTable[[#This Row],[Geographic Coverage]])), "Yes", "No"))</f>
        <v>N/A</v>
      </c>
      <c r="BX136" s="18" t="str">
        <f>IF(BX$2=0, "N/A", IF(ISNUMBER(SEARCH(TRIM(BX$2), ProgramsTable[[#This Row],[Geographic Coverage]])), "Yes", "No"))</f>
        <v>N/A</v>
      </c>
      <c r="BY136" s="18" t="str">
        <f>IF(AND(BW$2=0, BX$2=0), "*Required - Please Make a Selection*", IF(OR(ISNUMBER(SEARCH(TRIM(BW$2), ProgramsTable[[#This Row],[Geographic Coverage]])), ISNUMBER(SEARCH(TRIM(BX$2), ProgramsTable[[#This Row],[Geographic Coverage]]))), "Yes", "No"))</f>
        <v>*Required - Please Make a Selection*</v>
      </c>
      <c r="BZ136" s="18" t="str">
        <f>IF(I$2=0, "N/A", IF(I$2="Yes", IF(ProgramsTable[[#This Row],[Program Includes Services for Caregivers]]="Yes", IF(ProgramsTable[[#This Row],[Program May Require Caregiver to be Unpaid]]="No", "Yes", "No"), "No"), "N/A"))</f>
        <v>N/A</v>
      </c>
      <c r="CA1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6" s="18" t="str">
        <f>IF(CB$2=0, "N/A", IF(ISNUMBER(SEARCH(TRIM(UPPER(CB$2)), TRIM(UPPER(ProgramsTable[[#This Row],[Type of Service]])))), "Yes", "No"))</f>
        <v>N/A</v>
      </c>
      <c r="CC136" s="18" t="str">
        <f>IF(CC$2=0, "N/A", IF(ISNUMBER(SEARCH(TRIM(CC$2), ProgramsTable[[#This Row],[Geographic Coverage]])), "Yes", "No"))</f>
        <v>No</v>
      </c>
      <c r="CD136" s="18" t="str">
        <f>IF(CD$2=0, "N/A", IF(ISNUMBER(SEARCH(TRIM(CD$2), ProgramsTable[[#This Row],[Geographic Coverage]])), "Yes", "No"))</f>
        <v>N/A</v>
      </c>
      <c r="CE136" s="18" t="str">
        <f>IF(AND(CC$2=0, CD$2=0), "*Required - Please Make a Selection*", IF(OR(ISNUMBER(SEARCH(TRIM(CC$2), ProgramsTable[[#This Row],[Geographic Coverage]])), ISNUMBER(SEARCH(TRIM(CD$2), ProgramsTable[[#This Row],[Geographic Coverage]]))), "Yes", "No"))</f>
        <v>No</v>
      </c>
      <c r="CF136" s="18" t="str" cm="1">
        <f t="array" ref="CF136">IF(COUNTIF(BK$2:BN$2, "Yes")=0, "N/A", IF(SUMPRODUCT((BK$2:BN$2="Yes")*(ProgramsTable[[#This Row],[Veteran?]:[Disabled Veteran?]]="Yes"))&gt;0, "Yes", "No"))</f>
        <v>No</v>
      </c>
      <c r="CG1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6"/>
      <c r="CI136"/>
      <c r="CJ136"/>
      <c r="CK136"/>
      <c r="CL136"/>
      <c r="CM136"/>
      <c r="CN136"/>
      <c r="CO136"/>
      <c r="CP136"/>
      <c r="CQ136"/>
      <c r="CR136"/>
      <c r="CS136"/>
      <c r="CU136"/>
      <c r="CV136"/>
    </row>
    <row r="137" spans="1:100" hidden="1" x14ac:dyDescent="0.25">
      <c r="A137" s="10">
        <v>420</v>
      </c>
      <c r="B137" t="s">
        <v>527</v>
      </c>
      <c r="C137" t="s">
        <v>613</v>
      </c>
      <c r="D137" t="s">
        <v>578</v>
      </c>
      <c r="E137" t="s">
        <v>546</v>
      </c>
      <c r="F137" t="s">
        <v>590</v>
      </c>
      <c r="G137" t="s">
        <v>90</v>
      </c>
      <c r="H137" t="s">
        <v>215</v>
      </c>
      <c r="I137" t="s">
        <v>215</v>
      </c>
      <c r="J137" t="s">
        <v>208</v>
      </c>
      <c r="K137" t="s">
        <v>586</v>
      </c>
      <c r="L137" t="s">
        <v>208</v>
      </c>
      <c r="M137" t="s">
        <v>208</v>
      </c>
      <c r="N137" t="s">
        <v>208</v>
      </c>
      <c r="P137" t="s">
        <v>591</v>
      </c>
      <c r="Q137" t="s">
        <v>208</v>
      </c>
      <c r="R137" t="s">
        <v>591</v>
      </c>
      <c r="S137" t="s">
        <v>208</v>
      </c>
      <c r="T137" t="s">
        <v>80</v>
      </c>
      <c r="U137" t="s">
        <v>207</v>
      </c>
      <c r="V137" t="s">
        <v>207</v>
      </c>
      <c r="W137" t="s">
        <v>207</v>
      </c>
      <c r="X137" t="s">
        <v>207</v>
      </c>
      <c r="Y137" t="s">
        <v>207</v>
      </c>
      <c r="Z137" t="s">
        <v>207</v>
      </c>
      <c r="AA137" t="s">
        <v>207</v>
      </c>
      <c r="AB137" t="s">
        <v>207</v>
      </c>
      <c r="AC137" t="s">
        <v>207</v>
      </c>
      <c r="AD137" t="s">
        <v>207</v>
      </c>
      <c r="AE137" t="s">
        <v>207</v>
      </c>
      <c r="AF137" t="s">
        <v>207</v>
      </c>
      <c r="AG137" t="s">
        <v>207</v>
      </c>
      <c r="AH137" t="s">
        <v>207</v>
      </c>
      <c r="AI137" t="s">
        <v>207</v>
      </c>
      <c r="AJ137" t="s">
        <v>207</v>
      </c>
      <c r="AK137" t="s">
        <v>207</v>
      </c>
      <c r="AL137" t="s">
        <v>207</v>
      </c>
      <c r="AM137" t="s">
        <v>207</v>
      </c>
      <c r="AN137" t="s">
        <v>207</v>
      </c>
      <c r="AO137" t="s">
        <v>207</v>
      </c>
      <c r="AP137" t="s">
        <v>207</v>
      </c>
      <c r="AQ137" t="s">
        <v>207</v>
      </c>
      <c r="AR137" t="s">
        <v>207</v>
      </c>
      <c r="AS137" t="s">
        <v>207</v>
      </c>
      <c r="AT137" t="s">
        <v>207</v>
      </c>
      <c r="AU137" t="s">
        <v>207</v>
      </c>
      <c r="AV137" t="s">
        <v>207</v>
      </c>
      <c r="AW137" t="s">
        <v>207</v>
      </c>
      <c r="AX137" t="s">
        <v>207</v>
      </c>
      <c r="AY137" t="s">
        <v>207</v>
      </c>
      <c r="AZ137" t="s">
        <v>207</v>
      </c>
      <c r="BA137" t="s">
        <v>207</v>
      </c>
      <c r="BB137" t="s">
        <v>207</v>
      </c>
      <c r="BC137" t="s">
        <v>207</v>
      </c>
      <c r="BD137" t="s">
        <v>207</v>
      </c>
      <c r="BE137" t="s">
        <v>207</v>
      </c>
      <c r="BF137" t="s">
        <v>207</v>
      </c>
      <c r="BG137" t="s">
        <v>207</v>
      </c>
      <c r="BH137" t="s">
        <v>207</v>
      </c>
      <c r="BI137" t="s">
        <v>207</v>
      </c>
      <c r="BJ137" t="s">
        <v>215</v>
      </c>
      <c r="BK137" t="s">
        <v>207</v>
      </c>
      <c r="BL137" t="s">
        <v>207</v>
      </c>
      <c r="BM137" t="s">
        <v>207</v>
      </c>
      <c r="BN137" t="s">
        <v>207</v>
      </c>
      <c r="BO137" s="18" t="str">
        <f>IF(OR(BO$2=0, BO$2=""), "N/A", IF(ISNUMBER(SEARCH(UPPER(BO$2), UPPER(ProgramsTable[[#This Row],[Type of Service]]))), "Yes", "No"))</f>
        <v>N/A</v>
      </c>
      <c r="BP137" s="18" t="str">
        <f>IF(BP$2=0, "N/A", IF(ISNUMBER(SEARCH(TRIM(BP$2), ProgramsTable[[#This Row],[Geographic Coverage]])), "Yes", "No"))</f>
        <v>N/A</v>
      </c>
      <c r="BQ137" s="18" t="str">
        <f>IF(BQ$2=0, "N/A", IF(ISNUMBER(SEARCH(TRIM(BQ$2), ProgramsTable[[#This Row],[Geographic Coverage]])), "Yes", "No"))</f>
        <v>N/A</v>
      </c>
      <c r="BR137" s="18" t="str">
        <f>IF(AND(BP$2=0, BQ$2=0), "*Required - Please Make a Selection*", IF(OR(ISNUMBER(SEARCH(TRIM(BP$2), ProgramsTable[[#This Row],[Geographic Coverage]])), ISNUMBER(SEARCH(TRIM(BQ$2), ProgramsTable[[#This Row],[Geographic Coverage]]))), "Yes", "No"))</f>
        <v>*Required - Please Make a Selection*</v>
      </c>
      <c r="BS137" s="18" t="str">
        <f>IF(OR(BS$2="",BS$2=0), "N/A", IF(AND(ProgramsTable[[#This Row],[Age Min]]= "None", ProgramsTable[[#This Row],[Age Max]]= "None"), "Yes", IF(AND(BS$2&gt;=ProgramsTable[[#This Row],[Age Min]], BS$2&lt;=ProgramsTable[[#This Row],[Age Max]]), "Yes", "No")))</f>
        <v>N/A</v>
      </c>
      <c r="BT137" s="18" t="str" cm="1">
        <f t="array" ref="BT137">IF(COUNTIF(AM$2:BJ$2,"Yes")=0,"N/A",IF(SUMPRODUCT(--(AM$2:BJ$2="Yes"),--(ProgramsTable[[#This Row],[Developmental Disability]:[Caregivers, Family Members, Advocates, or Practitioners of an Individual with Disabilities or Medical Conditions]]="Yes"))&gt;0,"Yes","No"))</f>
        <v>N/A</v>
      </c>
      <c r="BU1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7" s="18" t="str">
        <f>IF(BV$2=0, "N/A", IF(ISNUMBER(SEARCH(UPPER(BV$2), UPPER(ProgramsTable[[#This Row],[Type of Service]]))), "Yes", "No"))</f>
        <v>N/A</v>
      </c>
      <c r="BW137" s="18" t="str">
        <f>IF(BW$2=0, "N/A", IF(ISNUMBER(SEARCH(TRIM(BW$2), ProgramsTable[[#This Row],[Geographic Coverage]])), "Yes", "No"))</f>
        <v>N/A</v>
      </c>
      <c r="BX137" s="18" t="str">
        <f>IF(BX$2=0, "N/A", IF(ISNUMBER(SEARCH(TRIM(BX$2), ProgramsTable[[#This Row],[Geographic Coverage]])), "Yes", "No"))</f>
        <v>N/A</v>
      </c>
      <c r="BY137" s="18" t="str">
        <f>IF(AND(BW$2=0, BX$2=0), "*Required - Please Make a Selection*", IF(OR(ISNUMBER(SEARCH(TRIM(BW$2), ProgramsTable[[#This Row],[Geographic Coverage]])), ISNUMBER(SEARCH(TRIM(BX$2), ProgramsTable[[#This Row],[Geographic Coverage]]))), "Yes", "No"))</f>
        <v>*Required - Please Make a Selection*</v>
      </c>
      <c r="BZ137" s="18" t="str">
        <f>IF(I$2=0, "N/A", IF(I$2="Yes", IF(ProgramsTable[[#This Row],[Program Includes Services for Caregivers]]="Yes", IF(ProgramsTable[[#This Row],[Program May Require Caregiver to be Unpaid]]="No", "Yes", "No"), "No"), "N/A"))</f>
        <v>N/A</v>
      </c>
      <c r="CA1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7" s="18" t="str">
        <f>IF(CB$2=0, "N/A", IF(ISNUMBER(SEARCH(TRIM(UPPER(CB$2)), TRIM(UPPER(ProgramsTable[[#This Row],[Type of Service]])))), "Yes", "No"))</f>
        <v>N/A</v>
      </c>
      <c r="CC137" s="18" t="str">
        <f>IF(CC$2=0, "N/A", IF(ISNUMBER(SEARCH(TRIM(CC$2), ProgramsTable[[#This Row],[Geographic Coverage]])), "Yes", "No"))</f>
        <v>No</v>
      </c>
      <c r="CD137" s="18" t="str">
        <f>IF(CD$2=0, "N/A", IF(ISNUMBER(SEARCH(TRIM(CD$2), ProgramsTable[[#This Row],[Geographic Coverage]])), "Yes", "No"))</f>
        <v>N/A</v>
      </c>
      <c r="CE137" s="18" t="str">
        <f>IF(AND(CC$2=0, CD$2=0), "*Required - Please Make a Selection*", IF(OR(ISNUMBER(SEARCH(TRIM(CC$2), ProgramsTable[[#This Row],[Geographic Coverage]])), ISNUMBER(SEARCH(TRIM(CD$2), ProgramsTable[[#This Row],[Geographic Coverage]]))), "Yes", "No"))</f>
        <v>No</v>
      </c>
      <c r="CF137" s="18" t="str" cm="1">
        <f t="array" ref="CF137">IF(COUNTIF(BK$2:BN$2, "Yes")=0, "N/A", IF(SUMPRODUCT((BK$2:BN$2="Yes")*(ProgramsTable[[#This Row],[Veteran?]:[Disabled Veteran?]]="Yes"))&gt;0, "Yes", "No"))</f>
        <v>No</v>
      </c>
      <c r="CG1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7"/>
      <c r="CI137"/>
      <c r="CJ137"/>
      <c r="CK137"/>
      <c r="CL137"/>
      <c r="CM137"/>
      <c r="CN137"/>
      <c r="CO137"/>
      <c r="CP137"/>
      <c r="CQ137"/>
      <c r="CR137"/>
      <c r="CS137"/>
      <c r="CU137"/>
      <c r="CV137"/>
    </row>
    <row r="138" spans="1:100" hidden="1" x14ac:dyDescent="0.25">
      <c r="A138" s="10">
        <v>421</v>
      </c>
      <c r="B138" t="s">
        <v>527</v>
      </c>
      <c r="C138" t="s">
        <v>613</v>
      </c>
      <c r="D138" t="s">
        <v>592</v>
      </c>
      <c r="E138" t="s">
        <v>546</v>
      </c>
      <c r="F138" t="s">
        <v>593</v>
      </c>
      <c r="G138" t="s">
        <v>588</v>
      </c>
      <c r="H138" t="s">
        <v>215</v>
      </c>
      <c r="I138" t="s">
        <v>215</v>
      </c>
      <c r="J138" t="s">
        <v>208</v>
      </c>
      <c r="K138" t="s">
        <v>208</v>
      </c>
      <c r="L138" s="11" t="s">
        <v>594</v>
      </c>
      <c r="M138" t="s">
        <v>208</v>
      </c>
      <c r="N138" t="s">
        <v>208</v>
      </c>
      <c r="O138" t="s">
        <v>595</v>
      </c>
      <c r="P138" t="s">
        <v>596</v>
      </c>
      <c r="Q138" t="s">
        <v>597</v>
      </c>
      <c r="R138" t="s">
        <v>596</v>
      </c>
      <c r="S138" t="s">
        <v>208</v>
      </c>
      <c r="T138" t="s">
        <v>80</v>
      </c>
      <c r="U138" t="s">
        <v>207</v>
      </c>
      <c r="V138" t="s">
        <v>207</v>
      </c>
      <c r="W138" t="s">
        <v>207</v>
      </c>
      <c r="X138" t="s">
        <v>207</v>
      </c>
      <c r="Y138" t="s">
        <v>207</v>
      </c>
      <c r="Z138" t="s">
        <v>207</v>
      </c>
      <c r="AA138" t="s">
        <v>207</v>
      </c>
      <c r="AB138" t="s">
        <v>207</v>
      </c>
      <c r="AC138" t="s">
        <v>207</v>
      </c>
      <c r="AD138" t="s">
        <v>207</v>
      </c>
      <c r="AE138" t="s">
        <v>207</v>
      </c>
      <c r="AF138" t="s">
        <v>207</v>
      </c>
      <c r="AG138" t="s">
        <v>207</v>
      </c>
      <c r="AH138" t="s">
        <v>207</v>
      </c>
      <c r="AI138" t="s">
        <v>207</v>
      </c>
      <c r="AJ138" t="s">
        <v>207</v>
      </c>
      <c r="AK138" t="s">
        <v>207</v>
      </c>
      <c r="AL138" t="s">
        <v>207</v>
      </c>
      <c r="AM138" t="s">
        <v>207</v>
      </c>
      <c r="AN138" t="s">
        <v>207</v>
      </c>
      <c r="AO138" t="s">
        <v>207</v>
      </c>
      <c r="AP138" t="s">
        <v>207</v>
      </c>
      <c r="AQ138" t="s">
        <v>207</v>
      </c>
      <c r="AR138" t="s">
        <v>207</v>
      </c>
      <c r="AS138" t="s">
        <v>207</v>
      </c>
      <c r="AT138" t="s">
        <v>207</v>
      </c>
      <c r="AU138" t="s">
        <v>207</v>
      </c>
      <c r="AV138" t="s">
        <v>207</v>
      </c>
      <c r="AW138" t="s">
        <v>207</v>
      </c>
      <c r="AX138" t="s">
        <v>207</v>
      </c>
      <c r="AY138" t="s">
        <v>207</v>
      </c>
      <c r="AZ138" t="s">
        <v>207</v>
      </c>
      <c r="BA138" t="s">
        <v>207</v>
      </c>
      <c r="BB138" t="s">
        <v>207</v>
      </c>
      <c r="BC138" t="s">
        <v>207</v>
      </c>
      <c r="BD138" t="s">
        <v>207</v>
      </c>
      <c r="BE138" t="s">
        <v>207</v>
      </c>
      <c r="BF138" t="s">
        <v>207</v>
      </c>
      <c r="BG138" t="s">
        <v>207</v>
      </c>
      <c r="BH138" t="s">
        <v>207</v>
      </c>
      <c r="BI138" t="s">
        <v>207</v>
      </c>
      <c r="BJ138" t="s">
        <v>215</v>
      </c>
      <c r="BK138" t="s">
        <v>207</v>
      </c>
      <c r="BL138" t="s">
        <v>207</v>
      </c>
      <c r="BM138" t="s">
        <v>207</v>
      </c>
      <c r="BN138" t="s">
        <v>207</v>
      </c>
      <c r="BO138" s="18" t="str">
        <f>IF(OR(BO$2=0, BO$2=""), "N/A", IF(ISNUMBER(SEARCH(UPPER(BO$2), UPPER(ProgramsTable[[#This Row],[Type of Service]]))), "Yes", "No"))</f>
        <v>N/A</v>
      </c>
      <c r="BP138" s="18" t="str">
        <f>IF(BP$2=0, "N/A", IF(ISNUMBER(SEARCH(TRIM(BP$2), ProgramsTable[[#This Row],[Geographic Coverage]])), "Yes", "No"))</f>
        <v>N/A</v>
      </c>
      <c r="BQ138" s="18" t="str">
        <f>IF(BQ$2=0, "N/A", IF(ISNUMBER(SEARCH(TRIM(BQ$2), ProgramsTable[[#This Row],[Geographic Coverage]])), "Yes", "No"))</f>
        <v>N/A</v>
      </c>
      <c r="BR138" s="18" t="str">
        <f>IF(AND(BP$2=0, BQ$2=0), "*Required - Please Make a Selection*", IF(OR(ISNUMBER(SEARCH(TRIM(BP$2), ProgramsTable[[#This Row],[Geographic Coverage]])), ISNUMBER(SEARCH(TRIM(BQ$2), ProgramsTable[[#This Row],[Geographic Coverage]]))), "Yes", "No"))</f>
        <v>*Required - Please Make a Selection*</v>
      </c>
      <c r="BS138" s="18" t="str">
        <f>IF(OR(BS$2="",BS$2=0), "N/A", IF(AND(ProgramsTable[[#This Row],[Age Min]]= "None", ProgramsTable[[#This Row],[Age Max]]= "None"), "Yes", IF(AND(BS$2&gt;=ProgramsTable[[#This Row],[Age Min]], BS$2&lt;=ProgramsTable[[#This Row],[Age Max]]), "Yes", "No")))</f>
        <v>N/A</v>
      </c>
      <c r="BT138" s="18" t="str" cm="1">
        <f t="array" ref="BT138">IF(COUNTIF(AM$2:BJ$2,"Yes")=0,"N/A",IF(SUMPRODUCT(--(AM$2:BJ$2="Yes"),--(ProgramsTable[[#This Row],[Developmental Disability]:[Caregivers, Family Members, Advocates, or Practitioners of an Individual with Disabilities or Medical Conditions]]="Yes"))&gt;0,"Yes","No"))</f>
        <v>N/A</v>
      </c>
      <c r="BU1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8" s="18" t="str">
        <f>IF(BV$2=0, "N/A", IF(ISNUMBER(SEARCH(UPPER(BV$2), UPPER(ProgramsTable[[#This Row],[Type of Service]]))), "Yes", "No"))</f>
        <v>N/A</v>
      </c>
      <c r="BW138" s="18" t="str">
        <f>IF(BW$2=0, "N/A", IF(ISNUMBER(SEARCH(TRIM(BW$2), ProgramsTable[[#This Row],[Geographic Coverage]])), "Yes", "No"))</f>
        <v>N/A</v>
      </c>
      <c r="BX138" s="18" t="str">
        <f>IF(BX$2=0, "N/A", IF(ISNUMBER(SEARCH(TRIM(BX$2), ProgramsTable[[#This Row],[Geographic Coverage]])), "Yes", "No"))</f>
        <v>N/A</v>
      </c>
      <c r="BY138" s="18" t="str">
        <f>IF(AND(BW$2=0, BX$2=0), "*Required - Please Make a Selection*", IF(OR(ISNUMBER(SEARCH(TRIM(BW$2), ProgramsTable[[#This Row],[Geographic Coverage]])), ISNUMBER(SEARCH(TRIM(BX$2), ProgramsTable[[#This Row],[Geographic Coverage]]))), "Yes", "No"))</f>
        <v>*Required - Please Make a Selection*</v>
      </c>
      <c r="BZ138" s="18" t="str">
        <f>IF(I$2=0, "N/A", IF(I$2="Yes", IF(ProgramsTable[[#This Row],[Program Includes Services for Caregivers]]="Yes", IF(ProgramsTable[[#This Row],[Program May Require Caregiver to be Unpaid]]="No", "Yes", "No"), "No"), "N/A"))</f>
        <v>N/A</v>
      </c>
      <c r="CA1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8" s="18" t="str">
        <f>IF(CB$2=0, "N/A", IF(ISNUMBER(SEARCH(TRIM(UPPER(CB$2)), TRIM(UPPER(ProgramsTable[[#This Row],[Type of Service]])))), "Yes", "No"))</f>
        <v>N/A</v>
      </c>
      <c r="CC138" s="18" t="str">
        <f>IF(CC$2=0, "N/A", IF(ISNUMBER(SEARCH(TRIM(CC$2), ProgramsTable[[#This Row],[Geographic Coverage]])), "Yes", "No"))</f>
        <v>No</v>
      </c>
      <c r="CD138" s="18" t="str">
        <f>IF(CD$2=0, "N/A", IF(ISNUMBER(SEARCH(TRIM(CD$2), ProgramsTable[[#This Row],[Geographic Coverage]])), "Yes", "No"))</f>
        <v>N/A</v>
      </c>
      <c r="CE138" s="18" t="str">
        <f>IF(AND(CC$2=0, CD$2=0), "*Required - Please Make a Selection*", IF(OR(ISNUMBER(SEARCH(TRIM(CC$2), ProgramsTable[[#This Row],[Geographic Coverage]])), ISNUMBER(SEARCH(TRIM(CD$2), ProgramsTable[[#This Row],[Geographic Coverage]]))), "Yes", "No"))</f>
        <v>No</v>
      </c>
      <c r="CF138" s="18" t="str" cm="1">
        <f t="array" ref="CF138">IF(COUNTIF(BK$2:BN$2, "Yes")=0, "N/A", IF(SUMPRODUCT((BK$2:BN$2="Yes")*(ProgramsTable[[#This Row],[Veteran?]:[Disabled Veteran?]]="Yes"))&gt;0, "Yes", "No"))</f>
        <v>No</v>
      </c>
      <c r="CG1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8"/>
      <c r="CI138"/>
      <c r="CJ138"/>
      <c r="CK138"/>
      <c r="CL138"/>
      <c r="CM138"/>
      <c r="CN138"/>
      <c r="CO138"/>
      <c r="CP138"/>
      <c r="CQ138"/>
      <c r="CR138"/>
      <c r="CS138"/>
      <c r="CU138"/>
      <c r="CV138"/>
    </row>
    <row r="139" spans="1:100" hidden="1" x14ac:dyDescent="0.25">
      <c r="A139" s="10">
        <v>422</v>
      </c>
      <c r="B139" t="s">
        <v>527</v>
      </c>
      <c r="C139" t="s">
        <v>613</v>
      </c>
      <c r="D139" t="s">
        <v>592</v>
      </c>
      <c r="E139" t="s">
        <v>546</v>
      </c>
      <c r="F139" t="s">
        <v>598</v>
      </c>
      <c r="G139" t="s">
        <v>588</v>
      </c>
      <c r="H139" t="s">
        <v>215</v>
      </c>
      <c r="I139" t="s">
        <v>215</v>
      </c>
      <c r="J139" t="s">
        <v>208</v>
      </c>
      <c r="K139" t="s">
        <v>208</v>
      </c>
      <c r="L139" s="11" t="s">
        <v>599</v>
      </c>
      <c r="M139">
        <v>55</v>
      </c>
      <c r="N139">
        <v>120</v>
      </c>
      <c r="O139" t="s">
        <v>599</v>
      </c>
      <c r="P139" t="s">
        <v>596</v>
      </c>
      <c r="Q139" t="s">
        <v>597</v>
      </c>
      <c r="R139" t="s">
        <v>596</v>
      </c>
      <c r="S139" t="s">
        <v>208</v>
      </c>
      <c r="T139" t="s">
        <v>80</v>
      </c>
      <c r="U139" t="s">
        <v>207</v>
      </c>
      <c r="V139" t="s">
        <v>207</v>
      </c>
      <c r="W139" t="s">
        <v>207</v>
      </c>
      <c r="X139" t="s">
        <v>207</v>
      </c>
      <c r="Y139" t="s">
        <v>207</v>
      </c>
      <c r="Z139" t="s">
        <v>207</v>
      </c>
      <c r="AA139" t="s">
        <v>207</v>
      </c>
      <c r="AB139" t="s">
        <v>207</v>
      </c>
      <c r="AC139" t="s">
        <v>207</v>
      </c>
      <c r="AD139" t="s">
        <v>207</v>
      </c>
      <c r="AE139" t="s">
        <v>207</v>
      </c>
      <c r="AF139" t="s">
        <v>207</v>
      </c>
      <c r="AG139" t="s">
        <v>207</v>
      </c>
      <c r="AH139" t="s">
        <v>207</v>
      </c>
      <c r="AI139" t="s">
        <v>207</v>
      </c>
      <c r="AJ139" t="s">
        <v>207</v>
      </c>
      <c r="AK139" t="s">
        <v>207</v>
      </c>
      <c r="AL139" t="s">
        <v>207</v>
      </c>
      <c r="AM139" t="s">
        <v>207</v>
      </c>
      <c r="AN139" t="s">
        <v>207</v>
      </c>
      <c r="AO139" t="s">
        <v>207</v>
      </c>
      <c r="AP139" t="s">
        <v>207</v>
      </c>
      <c r="AQ139" t="s">
        <v>207</v>
      </c>
      <c r="AR139" t="s">
        <v>207</v>
      </c>
      <c r="AS139" t="s">
        <v>207</v>
      </c>
      <c r="AT139" t="s">
        <v>207</v>
      </c>
      <c r="AU139" t="s">
        <v>207</v>
      </c>
      <c r="AV139" t="s">
        <v>207</v>
      </c>
      <c r="AW139" t="s">
        <v>207</v>
      </c>
      <c r="AX139" t="s">
        <v>207</v>
      </c>
      <c r="AY139" t="s">
        <v>207</v>
      </c>
      <c r="AZ139" t="s">
        <v>207</v>
      </c>
      <c r="BA139" t="s">
        <v>207</v>
      </c>
      <c r="BB139" t="s">
        <v>207</v>
      </c>
      <c r="BC139" t="s">
        <v>207</v>
      </c>
      <c r="BD139" t="s">
        <v>207</v>
      </c>
      <c r="BE139" t="s">
        <v>207</v>
      </c>
      <c r="BF139" t="s">
        <v>207</v>
      </c>
      <c r="BG139" t="s">
        <v>207</v>
      </c>
      <c r="BH139" t="s">
        <v>207</v>
      </c>
      <c r="BI139" t="s">
        <v>207</v>
      </c>
      <c r="BJ139" t="s">
        <v>215</v>
      </c>
      <c r="BK139" t="s">
        <v>207</v>
      </c>
      <c r="BL139" t="s">
        <v>207</v>
      </c>
      <c r="BM139" t="s">
        <v>207</v>
      </c>
      <c r="BN139" t="s">
        <v>207</v>
      </c>
      <c r="BO139" s="18" t="str">
        <f>IF(OR(BO$2=0, BO$2=""), "N/A", IF(ISNUMBER(SEARCH(UPPER(BO$2), UPPER(ProgramsTable[[#This Row],[Type of Service]]))), "Yes", "No"))</f>
        <v>N/A</v>
      </c>
      <c r="BP139" s="18" t="str">
        <f>IF(BP$2=0, "N/A", IF(ISNUMBER(SEARCH(TRIM(BP$2), ProgramsTable[[#This Row],[Geographic Coverage]])), "Yes", "No"))</f>
        <v>N/A</v>
      </c>
      <c r="BQ139" s="18" t="str">
        <f>IF(BQ$2=0, "N/A", IF(ISNUMBER(SEARCH(TRIM(BQ$2), ProgramsTable[[#This Row],[Geographic Coverage]])), "Yes", "No"))</f>
        <v>N/A</v>
      </c>
      <c r="BR139" s="18" t="str">
        <f>IF(AND(BP$2=0, BQ$2=0), "*Required - Please Make a Selection*", IF(OR(ISNUMBER(SEARCH(TRIM(BP$2), ProgramsTable[[#This Row],[Geographic Coverage]])), ISNUMBER(SEARCH(TRIM(BQ$2), ProgramsTable[[#This Row],[Geographic Coverage]]))), "Yes", "No"))</f>
        <v>*Required - Please Make a Selection*</v>
      </c>
      <c r="BS139" s="18" t="str">
        <f>IF(OR(BS$2="",BS$2=0), "N/A", IF(AND(ProgramsTable[[#This Row],[Age Min]]= "None", ProgramsTable[[#This Row],[Age Max]]= "None"), "Yes", IF(AND(BS$2&gt;=ProgramsTable[[#This Row],[Age Min]], BS$2&lt;=ProgramsTable[[#This Row],[Age Max]]), "Yes", "No")))</f>
        <v>N/A</v>
      </c>
      <c r="BT139" s="18" t="str" cm="1">
        <f t="array" ref="BT139">IF(COUNTIF(AM$2:BJ$2,"Yes")=0,"N/A",IF(SUMPRODUCT(--(AM$2:BJ$2="Yes"),--(ProgramsTable[[#This Row],[Developmental Disability]:[Caregivers, Family Members, Advocates, or Practitioners of an Individual with Disabilities or Medical Conditions]]="Yes"))&gt;0,"Yes","No"))</f>
        <v>N/A</v>
      </c>
      <c r="BU1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9" s="18" t="str">
        <f>IF(BV$2=0, "N/A", IF(ISNUMBER(SEARCH(UPPER(BV$2), UPPER(ProgramsTable[[#This Row],[Type of Service]]))), "Yes", "No"))</f>
        <v>N/A</v>
      </c>
      <c r="BW139" s="18" t="str">
        <f>IF(BW$2=0, "N/A", IF(ISNUMBER(SEARCH(TRIM(BW$2), ProgramsTable[[#This Row],[Geographic Coverage]])), "Yes", "No"))</f>
        <v>N/A</v>
      </c>
      <c r="BX139" s="18" t="str">
        <f>IF(BX$2=0, "N/A", IF(ISNUMBER(SEARCH(TRIM(BX$2), ProgramsTable[[#This Row],[Geographic Coverage]])), "Yes", "No"))</f>
        <v>N/A</v>
      </c>
      <c r="BY139" s="18" t="str">
        <f>IF(AND(BW$2=0, BX$2=0), "*Required - Please Make a Selection*", IF(OR(ISNUMBER(SEARCH(TRIM(BW$2), ProgramsTable[[#This Row],[Geographic Coverage]])), ISNUMBER(SEARCH(TRIM(BX$2), ProgramsTable[[#This Row],[Geographic Coverage]]))), "Yes", "No"))</f>
        <v>*Required - Please Make a Selection*</v>
      </c>
      <c r="BZ139" s="18" t="str">
        <f>IF(I$2=0, "N/A", IF(I$2="Yes", IF(ProgramsTable[[#This Row],[Program Includes Services for Caregivers]]="Yes", IF(ProgramsTable[[#This Row],[Program May Require Caregiver to be Unpaid]]="No", "Yes", "No"), "No"), "N/A"))</f>
        <v>N/A</v>
      </c>
      <c r="CA1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9" s="18" t="str">
        <f>IF(CB$2=0, "N/A", IF(ISNUMBER(SEARCH(TRIM(UPPER(CB$2)), TRIM(UPPER(ProgramsTable[[#This Row],[Type of Service]])))), "Yes", "No"))</f>
        <v>N/A</v>
      </c>
      <c r="CC139" s="18" t="str">
        <f>IF(CC$2=0, "N/A", IF(ISNUMBER(SEARCH(TRIM(CC$2), ProgramsTable[[#This Row],[Geographic Coverage]])), "Yes", "No"))</f>
        <v>No</v>
      </c>
      <c r="CD139" s="18" t="str">
        <f>IF(CD$2=0, "N/A", IF(ISNUMBER(SEARCH(TRIM(CD$2), ProgramsTable[[#This Row],[Geographic Coverage]])), "Yes", "No"))</f>
        <v>N/A</v>
      </c>
      <c r="CE139" s="18" t="str">
        <f>IF(AND(CC$2=0, CD$2=0), "*Required - Please Make a Selection*", IF(OR(ISNUMBER(SEARCH(TRIM(CC$2), ProgramsTable[[#This Row],[Geographic Coverage]])), ISNUMBER(SEARCH(TRIM(CD$2), ProgramsTable[[#This Row],[Geographic Coverage]]))), "Yes", "No"))</f>
        <v>No</v>
      </c>
      <c r="CF139" s="18" t="str" cm="1">
        <f t="array" ref="CF139">IF(COUNTIF(BK$2:BN$2, "Yes")=0, "N/A", IF(SUMPRODUCT((BK$2:BN$2="Yes")*(ProgramsTable[[#This Row],[Veteran?]:[Disabled Veteran?]]="Yes"))&gt;0, "Yes", "No"))</f>
        <v>No</v>
      </c>
      <c r="CG1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9"/>
      <c r="CI139"/>
      <c r="CJ139"/>
      <c r="CK139"/>
      <c r="CL139"/>
      <c r="CM139"/>
      <c r="CN139"/>
      <c r="CO139"/>
      <c r="CP139"/>
      <c r="CQ139"/>
      <c r="CR139"/>
      <c r="CS139"/>
      <c r="CU139"/>
      <c r="CV139"/>
    </row>
    <row r="140" spans="1:100" hidden="1" x14ac:dyDescent="0.25">
      <c r="A140" s="10">
        <v>423</v>
      </c>
      <c r="B140" t="s">
        <v>527</v>
      </c>
      <c r="C140" t="s">
        <v>613</v>
      </c>
      <c r="D140" t="s">
        <v>592</v>
      </c>
      <c r="E140" t="s">
        <v>546</v>
      </c>
      <c r="F140" t="s">
        <v>600</v>
      </c>
      <c r="G140" t="s">
        <v>90</v>
      </c>
      <c r="H140" t="s">
        <v>215</v>
      </c>
      <c r="I140" t="s">
        <v>215</v>
      </c>
      <c r="J140" t="s">
        <v>208</v>
      </c>
      <c r="K140" t="s">
        <v>208</v>
      </c>
      <c r="L140" s="11" t="s">
        <v>599</v>
      </c>
      <c r="M140">
        <v>55</v>
      </c>
      <c r="N140">
        <v>120</v>
      </c>
      <c r="O140" t="s">
        <v>599</v>
      </c>
      <c r="P140" t="s">
        <v>601</v>
      </c>
      <c r="Q140" t="s">
        <v>597</v>
      </c>
      <c r="R140" t="s">
        <v>601</v>
      </c>
      <c r="S140" t="s">
        <v>208</v>
      </c>
      <c r="T140" t="s">
        <v>80</v>
      </c>
      <c r="U140" t="s">
        <v>207</v>
      </c>
      <c r="V140" t="s">
        <v>207</v>
      </c>
      <c r="W140" t="s">
        <v>207</v>
      </c>
      <c r="X140" t="s">
        <v>207</v>
      </c>
      <c r="Y140" t="s">
        <v>207</v>
      </c>
      <c r="Z140" t="s">
        <v>207</v>
      </c>
      <c r="AA140" t="s">
        <v>207</v>
      </c>
      <c r="AB140" t="s">
        <v>207</v>
      </c>
      <c r="AC140" t="s">
        <v>207</v>
      </c>
      <c r="AD140" t="s">
        <v>207</v>
      </c>
      <c r="AE140" t="s">
        <v>207</v>
      </c>
      <c r="AF140" t="s">
        <v>207</v>
      </c>
      <c r="AG140" t="s">
        <v>207</v>
      </c>
      <c r="AH140" t="s">
        <v>207</v>
      </c>
      <c r="AI140" t="s">
        <v>207</v>
      </c>
      <c r="AJ140" t="s">
        <v>207</v>
      </c>
      <c r="AK140" t="s">
        <v>207</v>
      </c>
      <c r="AL140" t="s">
        <v>207</v>
      </c>
      <c r="AM140" t="s">
        <v>207</v>
      </c>
      <c r="AN140" t="s">
        <v>207</v>
      </c>
      <c r="AO140" t="s">
        <v>207</v>
      </c>
      <c r="AP140" t="s">
        <v>207</v>
      </c>
      <c r="AQ140" t="s">
        <v>207</v>
      </c>
      <c r="AR140" t="s">
        <v>207</v>
      </c>
      <c r="AS140" t="s">
        <v>207</v>
      </c>
      <c r="AT140" t="s">
        <v>207</v>
      </c>
      <c r="AU140" t="s">
        <v>207</v>
      </c>
      <c r="AV140" t="s">
        <v>207</v>
      </c>
      <c r="AW140" t="s">
        <v>207</v>
      </c>
      <c r="AX140" t="s">
        <v>207</v>
      </c>
      <c r="AY140" t="s">
        <v>207</v>
      </c>
      <c r="AZ140" t="s">
        <v>207</v>
      </c>
      <c r="BA140" t="s">
        <v>207</v>
      </c>
      <c r="BB140" t="s">
        <v>207</v>
      </c>
      <c r="BC140" t="s">
        <v>207</v>
      </c>
      <c r="BD140" t="s">
        <v>207</v>
      </c>
      <c r="BE140" t="s">
        <v>207</v>
      </c>
      <c r="BF140" t="s">
        <v>207</v>
      </c>
      <c r="BG140" t="s">
        <v>207</v>
      </c>
      <c r="BH140" t="s">
        <v>207</v>
      </c>
      <c r="BI140" t="s">
        <v>207</v>
      </c>
      <c r="BJ140" t="s">
        <v>215</v>
      </c>
      <c r="BK140" t="s">
        <v>207</v>
      </c>
      <c r="BL140" t="s">
        <v>207</v>
      </c>
      <c r="BM140" t="s">
        <v>207</v>
      </c>
      <c r="BN140" t="s">
        <v>207</v>
      </c>
      <c r="BO140" s="18" t="str">
        <f>IF(OR(BO$2=0, BO$2=""), "N/A", IF(ISNUMBER(SEARCH(UPPER(BO$2), UPPER(ProgramsTable[[#This Row],[Type of Service]]))), "Yes", "No"))</f>
        <v>N/A</v>
      </c>
      <c r="BP140" s="18" t="str">
        <f>IF(BP$2=0, "N/A", IF(ISNUMBER(SEARCH(TRIM(BP$2), ProgramsTable[[#This Row],[Geographic Coverage]])), "Yes", "No"))</f>
        <v>N/A</v>
      </c>
      <c r="BQ140" s="18" t="str">
        <f>IF(BQ$2=0, "N/A", IF(ISNUMBER(SEARCH(TRIM(BQ$2), ProgramsTable[[#This Row],[Geographic Coverage]])), "Yes", "No"))</f>
        <v>N/A</v>
      </c>
      <c r="BR140" s="18" t="str">
        <f>IF(AND(BP$2=0, BQ$2=0), "*Required - Please Make a Selection*", IF(OR(ISNUMBER(SEARCH(TRIM(BP$2), ProgramsTable[[#This Row],[Geographic Coverage]])), ISNUMBER(SEARCH(TRIM(BQ$2), ProgramsTable[[#This Row],[Geographic Coverage]]))), "Yes", "No"))</f>
        <v>*Required - Please Make a Selection*</v>
      </c>
      <c r="BS140" s="18" t="str">
        <f>IF(OR(BS$2="",BS$2=0), "N/A", IF(AND(ProgramsTable[[#This Row],[Age Min]]= "None", ProgramsTable[[#This Row],[Age Max]]= "None"), "Yes", IF(AND(BS$2&gt;=ProgramsTable[[#This Row],[Age Min]], BS$2&lt;=ProgramsTable[[#This Row],[Age Max]]), "Yes", "No")))</f>
        <v>N/A</v>
      </c>
      <c r="BT140" s="18" t="str" cm="1">
        <f t="array" ref="BT140">IF(COUNTIF(AM$2:BJ$2,"Yes")=0,"N/A",IF(SUMPRODUCT(--(AM$2:BJ$2="Yes"),--(ProgramsTable[[#This Row],[Developmental Disability]:[Caregivers, Family Members, Advocates, or Practitioners of an Individual with Disabilities or Medical Conditions]]="Yes"))&gt;0,"Yes","No"))</f>
        <v>N/A</v>
      </c>
      <c r="BU1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0" s="18" t="str">
        <f>IF(BV$2=0, "N/A", IF(ISNUMBER(SEARCH(UPPER(BV$2), UPPER(ProgramsTable[[#This Row],[Type of Service]]))), "Yes", "No"))</f>
        <v>N/A</v>
      </c>
      <c r="BW140" s="18" t="str">
        <f>IF(BW$2=0, "N/A", IF(ISNUMBER(SEARCH(TRIM(BW$2), ProgramsTable[[#This Row],[Geographic Coverage]])), "Yes", "No"))</f>
        <v>N/A</v>
      </c>
      <c r="BX140" s="18" t="str">
        <f>IF(BX$2=0, "N/A", IF(ISNUMBER(SEARCH(TRIM(BX$2), ProgramsTable[[#This Row],[Geographic Coverage]])), "Yes", "No"))</f>
        <v>N/A</v>
      </c>
      <c r="BY140" s="18" t="str">
        <f>IF(AND(BW$2=0, BX$2=0), "*Required - Please Make a Selection*", IF(OR(ISNUMBER(SEARCH(TRIM(BW$2), ProgramsTable[[#This Row],[Geographic Coverage]])), ISNUMBER(SEARCH(TRIM(BX$2), ProgramsTable[[#This Row],[Geographic Coverage]]))), "Yes", "No"))</f>
        <v>*Required - Please Make a Selection*</v>
      </c>
      <c r="BZ140" s="18" t="str">
        <f>IF(I$2=0, "N/A", IF(I$2="Yes", IF(ProgramsTable[[#This Row],[Program Includes Services for Caregivers]]="Yes", IF(ProgramsTable[[#This Row],[Program May Require Caregiver to be Unpaid]]="No", "Yes", "No"), "No"), "N/A"))</f>
        <v>N/A</v>
      </c>
      <c r="CA1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0" s="18" t="str">
        <f>IF(CB$2=0, "N/A", IF(ISNUMBER(SEARCH(TRIM(UPPER(CB$2)), TRIM(UPPER(ProgramsTable[[#This Row],[Type of Service]])))), "Yes", "No"))</f>
        <v>N/A</v>
      </c>
      <c r="CC140" s="18" t="str">
        <f>IF(CC$2=0, "N/A", IF(ISNUMBER(SEARCH(TRIM(CC$2), ProgramsTable[[#This Row],[Geographic Coverage]])), "Yes", "No"))</f>
        <v>No</v>
      </c>
      <c r="CD140" s="18" t="str">
        <f>IF(CD$2=0, "N/A", IF(ISNUMBER(SEARCH(TRIM(CD$2), ProgramsTable[[#This Row],[Geographic Coverage]])), "Yes", "No"))</f>
        <v>N/A</v>
      </c>
      <c r="CE140" s="18" t="str">
        <f>IF(AND(CC$2=0, CD$2=0), "*Required - Please Make a Selection*", IF(OR(ISNUMBER(SEARCH(TRIM(CC$2), ProgramsTable[[#This Row],[Geographic Coverage]])), ISNUMBER(SEARCH(TRIM(CD$2), ProgramsTable[[#This Row],[Geographic Coverage]]))), "Yes", "No"))</f>
        <v>No</v>
      </c>
      <c r="CF140" s="18" t="str" cm="1">
        <f t="array" ref="CF140">IF(COUNTIF(BK$2:BN$2, "Yes")=0, "N/A", IF(SUMPRODUCT((BK$2:BN$2="Yes")*(ProgramsTable[[#This Row],[Veteran?]:[Disabled Veteran?]]="Yes"))&gt;0, "Yes", "No"))</f>
        <v>No</v>
      </c>
      <c r="CG1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0"/>
      <c r="CI140"/>
      <c r="CJ140"/>
      <c r="CK140"/>
      <c r="CL140"/>
      <c r="CM140"/>
      <c r="CN140"/>
      <c r="CO140"/>
      <c r="CP140"/>
      <c r="CQ140"/>
      <c r="CR140"/>
      <c r="CS140"/>
      <c r="CU140"/>
      <c r="CV140"/>
    </row>
    <row r="141" spans="1:100" hidden="1" x14ac:dyDescent="0.25">
      <c r="A141" s="10">
        <v>428</v>
      </c>
      <c r="B141" t="s">
        <v>614</v>
      </c>
      <c r="C141" t="s">
        <v>618</v>
      </c>
      <c r="D141" t="s">
        <v>535</v>
      </c>
      <c r="E141" t="s">
        <v>529</v>
      </c>
      <c r="F141" t="s">
        <v>536</v>
      </c>
      <c r="G141" t="s">
        <v>112</v>
      </c>
      <c r="H141" t="s">
        <v>215</v>
      </c>
      <c r="I141" t="s">
        <v>215</v>
      </c>
      <c r="J141" t="s">
        <v>531</v>
      </c>
      <c r="K141" t="s">
        <v>532</v>
      </c>
      <c r="L141" t="s">
        <v>306</v>
      </c>
      <c r="M141">
        <v>18</v>
      </c>
      <c r="N141">
        <v>120</v>
      </c>
      <c r="P141" t="s">
        <v>533</v>
      </c>
      <c r="Q141" t="s">
        <v>208</v>
      </c>
      <c r="R141" t="s">
        <v>534</v>
      </c>
      <c r="S141" t="s">
        <v>533</v>
      </c>
      <c r="T141" t="s">
        <v>36</v>
      </c>
      <c r="U141" t="s">
        <v>215</v>
      </c>
      <c r="V141" t="s">
        <v>207</v>
      </c>
      <c r="W141" t="s">
        <v>207</v>
      </c>
      <c r="X141" t="s">
        <v>207</v>
      </c>
      <c r="Y141" t="s">
        <v>207</v>
      </c>
      <c r="Z141" t="s">
        <v>207</v>
      </c>
      <c r="AA141" t="s">
        <v>207</v>
      </c>
      <c r="AB141" t="s">
        <v>207</v>
      </c>
      <c r="AC141" t="s">
        <v>207</v>
      </c>
      <c r="AD141" t="s">
        <v>207</v>
      </c>
      <c r="AE141" t="s">
        <v>215</v>
      </c>
      <c r="AF141" t="s">
        <v>207</v>
      </c>
      <c r="AG141" t="s">
        <v>207</v>
      </c>
      <c r="AH141" t="s">
        <v>207</v>
      </c>
      <c r="AI141" t="s">
        <v>207</v>
      </c>
      <c r="AJ141" t="s">
        <v>207</v>
      </c>
      <c r="AK141" t="s">
        <v>207</v>
      </c>
      <c r="AL141" t="s">
        <v>207</v>
      </c>
      <c r="AM141" t="s">
        <v>207</v>
      </c>
      <c r="AN141" t="s">
        <v>207</v>
      </c>
      <c r="AO141" t="s">
        <v>207</v>
      </c>
      <c r="AP141" t="s">
        <v>207</v>
      </c>
      <c r="AQ141" t="s">
        <v>207</v>
      </c>
      <c r="AR141" t="s">
        <v>215</v>
      </c>
      <c r="AS141" t="s">
        <v>207</v>
      </c>
      <c r="AT141" t="s">
        <v>207</v>
      </c>
      <c r="AU141" t="s">
        <v>207</v>
      </c>
      <c r="AV141" t="s">
        <v>207</v>
      </c>
      <c r="AW141" t="s">
        <v>207</v>
      </c>
      <c r="AX141" t="s">
        <v>207</v>
      </c>
      <c r="AY141" t="s">
        <v>207</v>
      </c>
      <c r="AZ141" t="s">
        <v>207</v>
      </c>
      <c r="BA141" t="s">
        <v>207</v>
      </c>
      <c r="BB141" t="s">
        <v>207</v>
      </c>
      <c r="BC141" t="s">
        <v>207</v>
      </c>
      <c r="BD141" t="s">
        <v>207</v>
      </c>
      <c r="BE141" t="s">
        <v>207</v>
      </c>
      <c r="BF141" t="s">
        <v>207</v>
      </c>
      <c r="BG141" t="s">
        <v>207</v>
      </c>
      <c r="BH141" t="s">
        <v>207</v>
      </c>
      <c r="BI141" t="s">
        <v>207</v>
      </c>
      <c r="BJ141" t="s">
        <v>207</v>
      </c>
      <c r="BK141" t="s">
        <v>207</v>
      </c>
      <c r="BL141" t="s">
        <v>207</v>
      </c>
      <c r="BM141" t="s">
        <v>207</v>
      </c>
      <c r="BN141" t="s">
        <v>207</v>
      </c>
      <c r="BO141" s="18" t="str">
        <f>IF(OR(BO$2=0, BO$2=""), "N/A", IF(ISNUMBER(SEARCH(UPPER(BO$2), UPPER(ProgramsTable[[#This Row],[Type of Service]]))), "Yes", "No"))</f>
        <v>N/A</v>
      </c>
      <c r="BP141" s="18" t="str">
        <f>IF(BP$2=0, "N/A", IF(ISNUMBER(SEARCH(TRIM(BP$2), ProgramsTable[[#This Row],[Geographic Coverage]])), "Yes", "No"))</f>
        <v>N/A</v>
      </c>
      <c r="BQ141" s="18" t="str">
        <f>IF(BQ$2=0, "N/A", IF(ISNUMBER(SEARCH(TRIM(BQ$2), ProgramsTable[[#This Row],[Geographic Coverage]])), "Yes", "No"))</f>
        <v>N/A</v>
      </c>
      <c r="BR141" s="18" t="str">
        <f>IF(AND(BP$2=0, BQ$2=0), "*Required - Please Make a Selection*", IF(OR(ISNUMBER(SEARCH(TRIM(BP$2), ProgramsTable[[#This Row],[Geographic Coverage]])), ISNUMBER(SEARCH(TRIM(BQ$2), ProgramsTable[[#This Row],[Geographic Coverage]]))), "Yes", "No"))</f>
        <v>*Required - Please Make a Selection*</v>
      </c>
      <c r="BS141" s="18" t="str">
        <f>IF(OR(BS$2="",BS$2=0), "N/A", IF(AND(ProgramsTable[[#This Row],[Age Min]]= "None", ProgramsTable[[#This Row],[Age Max]]= "None"), "Yes", IF(AND(BS$2&gt;=ProgramsTable[[#This Row],[Age Min]], BS$2&lt;=ProgramsTable[[#This Row],[Age Max]]), "Yes", "No")))</f>
        <v>N/A</v>
      </c>
      <c r="BT141" s="18" t="str" cm="1">
        <f t="array" ref="BT141">IF(COUNTIF(AM$2:BJ$2,"Yes")=0,"N/A",IF(SUMPRODUCT(--(AM$2:BJ$2="Yes"),--(ProgramsTable[[#This Row],[Developmental Disability]:[Caregivers, Family Members, Advocates, or Practitioners of an Individual with Disabilities or Medical Conditions]]="Yes"))&gt;0,"Yes","No"))</f>
        <v>N/A</v>
      </c>
      <c r="BU1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1" s="18" t="str">
        <f>IF(BV$2=0, "N/A", IF(ISNUMBER(SEARCH(UPPER(BV$2), UPPER(ProgramsTable[[#This Row],[Type of Service]]))), "Yes", "No"))</f>
        <v>N/A</v>
      </c>
      <c r="BW141" s="18" t="str">
        <f>IF(BW$2=0, "N/A", IF(ISNUMBER(SEARCH(TRIM(BW$2), ProgramsTable[[#This Row],[Geographic Coverage]])), "Yes", "No"))</f>
        <v>N/A</v>
      </c>
      <c r="BX141" s="18" t="str">
        <f>IF(BX$2=0, "N/A", IF(ISNUMBER(SEARCH(TRIM(BX$2), ProgramsTable[[#This Row],[Geographic Coverage]])), "Yes", "No"))</f>
        <v>N/A</v>
      </c>
      <c r="BY141" s="18" t="str">
        <f>IF(AND(BW$2=0, BX$2=0), "*Required - Please Make a Selection*", IF(OR(ISNUMBER(SEARCH(TRIM(BW$2), ProgramsTable[[#This Row],[Geographic Coverage]])), ISNUMBER(SEARCH(TRIM(BX$2), ProgramsTable[[#This Row],[Geographic Coverage]]))), "Yes", "No"))</f>
        <v>*Required - Please Make a Selection*</v>
      </c>
      <c r="BZ141" s="18" t="str">
        <f>IF(I$2=0, "N/A", IF(I$2="Yes", IF(ProgramsTable[[#This Row],[Program Includes Services for Caregivers]]="Yes", IF(ProgramsTable[[#This Row],[Program May Require Caregiver to be Unpaid]]="No", "Yes", "No"), "No"), "N/A"))</f>
        <v>N/A</v>
      </c>
      <c r="CA1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1" s="18" t="str">
        <f>IF(CB$2=0, "N/A", IF(ISNUMBER(SEARCH(TRIM(UPPER(CB$2)), TRIM(UPPER(ProgramsTable[[#This Row],[Type of Service]])))), "Yes", "No"))</f>
        <v>N/A</v>
      </c>
      <c r="CC141" s="18" t="str">
        <f>IF(CC$2=0, "N/A", IF(ISNUMBER(SEARCH(TRIM(CC$2), ProgramsTable[[#This Row],[Geographic Coverage]])), "Yes", "No"))</f>
        <v>No</v>
      </c>
      <c r="CD141" s="18" t="str">
        <f>IF(CD$2=0, "N/A", IF(ISNUMBER(SEARCH(TRIM(CD$2), ProgramsTable[[#This Row],[Geographic Coverage]])), "Yes", "No"))</f>
        <v>N/A</v>
      </c>
      <c r="CE141" s="18" t="str">
        <f>IF(AND(CC$2=0, CD$2=0), "*Required - Please Make a Selection*", IF(OR(ISNUMBER(SEARCH(TRIM(CC$2), ProgramsTable[[#This Row],[Geographic Coverage]])), ISNUMBER(SEARCH(TRIM(CD$2), ProgramsTable[[#This Row],[Geographic Coverage]]))), "Yes", "No"))</f>
        <v>No</v>
      </c>
      <c r="CF141" s="18" t="str" cm="1">
        <f t="array" ref="CF141">IF(COUNTIF(BK$2:BN$2, "Yes")=0, "N/A", IF(SUMPRODUCT((BK$2:BN$2="Yes")*(ProgramsTable[[#This Row],[Veteran?]:[Disabled Veteran?]]="Yes"))&gt;0, "Yes", "No"))</f>
        <v>No</v>
      </c>
      <c r="CG1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1"/>
      <c r="CI141"/>
      <c r="CJ141"/>
      <c r="CK141"/>
      <c r="CL141"/>
      <c r="CM141"/>
      <c r="CN141"/>
      <c r="CO141"/>
      <c r="CP141"/>
      <c r="CQ141"/>
      <c r="CR141"/>
      <c r="CS141"/>
      <c r="CU141"/>
      <c r="CV141"/>
    </row>
    <row r="142" spans="1:100" hidden="1" x14ac:dyDescent="0.25">
      <c r="A142" s="10">
        <v>446</v>
      </c>
      <c r="B142" t="s">
        <v>614</v>
      </c>
      <c r="C142" t="s">
        <v>618</v>
      </c>
      <c r="D142" t="s">
        <v>578</v>
      </c>
      <c r="E142" t="s">
        <v>546</v>
      </c>
      <c r="F142" t="s">
        <v>582</v>
      </c>
      <c r="G142" t="s">
        <v>112</v>
      </c>
      <c r="H142" t="s">
        <v>215</v>
      </c>
      <c r="I142" t="s">
        <v>215</v>
      </c>
      <c r="J142" t="s">
        <v>547</v>
      </c>
      <c r="K142" t="s">
        <v>583</v>
      </c>
      <c r="L142" t="s">
        <v>208</v>
      </c>
      <c r="M142" t="s">
        <v>208</v>
      </c>
      <c r="N142" t="s">
        <v>208</v>
      </c>
      <c r="P142" t="s">
        <v>581</v>
      </c>
      <c r="Q142" t="s">
        <v>208</v>
      </c>
      <c r="R142" t="s">
        <v>581</v>
      </c>
      <c r="S142" t="s">
        <v>208</v>
      </c>
      <c r="T142" t="s">
        <v>36</v>
      </c>
      <c r="U142" t="s">
        <v>215</v>
      </c>
      <c r="V142" t="s">
        <v>207</v>
      </c>
      <c r="W142" t="s">
        <v>207</v>
      </c>
      <c r="X142" t="s">
        <v>207</v>
      </c>
      <c r="Y142" t="s">
        <v>207</v>
      </c>
      <c r="Z142" t="s">
        <v>207</v>
      </c>
      <c r="AA142" t="s">
        <v>215</v>
      </c>
      <c r="AB142" t="s">
        <v>207</v>
      </c>
      <c r="AC142" t="s">
        <v>207</v>
      </c>
      <c r="AD142" t="s">
        <v>207</v>
      </c>
      <c r="AE142" t="s">
        <v>207</v>
      </c>
      <c r="AF142" t="s">
        <v>207</v>
      </c>
      <c r="AG142" t="s">
        <v>207</v>
      </c>
      <c r="AH142" t="s">
        <v>207</v>
      </c>
      <c r="AI142" t="s">
        <v>207</v>
      </c>
      <c r="AJ142" t="s">
        <v>207</v>
      </c>
      <c r="AK142" t="s">
        <v>207</v>
      </c>
      <c r="AL142" t="s">
        <v>207</v>
      </c>
      <c r="AM142" t="s">
        <v>207</v>
      </c>
      <c r="AN142" t="s">
        <v>207</v>
      </c>
      <c r="AO142" t="s">
        <v>207</v>
      </c>
      <c r="AP142" t="s">
        <v>207</v>
      </c>
      <c r="AQ142" t="s">
        <v>207</v>
      </c>
      <c r="AR142" t="s">
        <v>215</v>
      </c>
      <c r="AS142" t="s">
        <v>207</v>
      </c>
      <c r="AT142" t="s">
        <v>207</v>
      </c>
      <c r="AU142" t="s">
        <v>207</v>
      </c>
      <c r="AV142" t="s">
        <v>207</v>
      </c>
      <c r="AW142" t="s">
        <v>207</v>
      </c>
      <c r="AX142" t="s">
        <v>207</v>
      </c>
      <c r="AY142" t="s">
        <v>207</v>
      </c>
      <c r="AZ142" t="s">
        <v>207</v>
      </c>
      <c r="BA142" t="s">
        <v>207</v>
      </c>
      <c r="BB142" t="s">
        <v>207</v>
      </c>
      <c r="BC142" t="s">
        <v>207</v>
      </c>
      <c r="BD142" t="s">
        <v>207</v>
      </c>
      <c r="BE142" t="s">
        <v>207</v>
      </c>
      <c r="BF142" t="s">
        <v>207</v>
      </c>
      <c r="BG142" t="s">
        <v>207</v>
      </c>
      <c r="BH142" t="s">
        <v>207</v>
      </c>
      <c r="BI142" t="s">
        <v>207</v>
      </c>
      <c r="BJ142" t="s">
        <v>215</v>
      </c>
      <c r="BK142" t="s">
        <v>207</v>
      </c>
      <c r="BL142" t="s">
        <v>207</v>
      </c>
      <c r="BM142" t="s">
        <v>207</v>
      </c>
      <c r="BN142" t="s">
        <v>207</v>
      </c>
      <c r="BO142" s="18" t="str">
        <f>IF(OR(BO$2=0, BO$2=""), "N/A", IF(ISNUMBER(SEARCH(UPPER(BO$2), UPPER(ProgramsTable[[#This Row],[Type of Service]]))), "Yes", "No"))</f>
        <v>N/A</v>
      </c>
      <c r="BP142" s="18" t="str">
        <f>IF(BP$2=0, "N/A", IF(ISNUMBER(SEARCH(TRIM(BP$2), ProgramsTable[[#This Row],[Geographic Coverage]])), "Yes", "No"))</f>
        <v>N/A</v>
      </c>
      <c r="BQ142" s="18" t="str">
        <f>IF(BQ$2=0, "N/A", IF(ISNUMBER(SEARCH(TRIM(BQ$2), ProgramsTable[[#This Row],[Geographic Coverage]])), "Yes", "No"))</f>
        <v>N/A</v>
      </c>
      <c r="BR142" s="18" t="str">
        <f>IF(AND(BP$2=0, BQ$2=0), "*Required - Please Make a Selection*", IF(OR(ISNUMBER(SEARCH(TRIM(BP$2), ProgramsTable[[#This Row],[Geographic Coverage]])), ISNUMBER(SEARCH(TRIM(BQ$2), ProgramsTable[[#This Row],[Geographic Coverage]]))), "Yes", "No"))</f>
        <v>*Required - Please Make a Selection*</v>
      </c>
      <c r="BS142" s="18" t="str">
        <f>IF(OR(BS$2="",BS$2=0), "N/A", IF(AND(ProgramsTable[[#This Row],[Age Min]]= "None", ProgramsTable[[#This Row],[Age Max]]= "None"), "Yes", IF(AND(BS$2&gt;=ProgramsTable[[#This Row],[Age Min]], BS$2&lt;=ProgramsTable[[#This Row],[Age Max]]), "Yes", "No")))</f>
        <v>N/A</v>
      </c>
      <c r="BT142" s="18" t="str" cm="1">
        <f t="array" ref="BT142">IF(COUNTIF(AM$2:BJ$2,"Yes")=0,"N/A",IF(SUMPRODUCT(--(AM$2:BJ$2="Yes"),--(ProgramsTable[[#This Row],[Developmental Disability]:[Caregivers, Family Members, Advocates, or Practitioners of an Individual with Disabilities or Medical Conditions]]="Yes"))&gt;0,"Yes","No"))</f>
        <v>N/A</v>
      </c>
      <c r="BU1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2" s="18" t="str">
        <f>IF(BV$2=0, "N/A", IF(ISNUMBER(SEARCH(UPPER(BV$2), UPPER(ProgramsTable[[#This Row],[Type of Service]]))), "Yes", "No"))</f>
        <v>N/A</v>
      </c>
      <c r="BW142" s="18" t="str">
        <f>IF(BW$2=0, "N/A", IF(ISNUMBER(SEARCH(TRIM(BW$2), ProgramsTable[[#This Row],[Geographic Coverage]])), "Yes", "No"))</f>
        <v>N/A</v>
      </c>
      <c r="BX142" s="18" t="str">
        <f>IF(BX$2=0, "N/A", IF(ISNUMBER(SEARCH(TRIM(BX$2), ProgramsTable[[#This Row],[Geographic Coverage]])), "Yes", "No"))</f>
        <v>N/A</v>
      </c>
      <c r="BY142" s="18" t="str">
        <f>IF(AND(BW$2=0, BX$2=0), "*Required - Please Make a Selection*", IF(OR(ISNUMBER(SEARCH(TRIM(BW$2), ProgramsTable[[#This Row],[Geographic Coverage]])), ISNUMBER(SEARCH(TRIM(BX$2), ProgramsTable[[#This Row],[Geographic Coverage]]))), "Yes", "No"))</f>
        <v>*Required - Please Make a Selection*</v>
      </c>
      <c r="BZ142" s="18" t="str">
        <f>IF(I$2=0, "N/A", IF(I$2="Yes", IF(ProgramsTable[[#This Row],[Program Includes Services for Caregivers]]="Yes", IF(ProgramsTable[[#This Row],[Program May Require Caregiver to be Unpaid]]="No", "Yes", "No"), "No"), "N/A"))</f>
        <v>N/A</v>
      </c>
      <c r="CA1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2" s="18" t="str">
        <f>IF(CB$2=0, "N/A", IF(ISNUMBER(SEARCH(TRIM(UPPER(CB$2)), TRIM(UPPER(ProgramsTable[[#This Row],[Type of Service]])))), "Yes", "No"))</f>
        <v>N/A</v>
      </c>
      <c r="CC142" s="18" t="str">
        <f>IF(CC$2=0, "N/A", IF(ISNUMBER(SEARCH(TRIM(CC$2), ProgramsTable[[#This Row],[Geographic Coverage]])), "Yes", "No"))</f>
        <v>No</v>
      </c>
      <c r="CD142" s="18" t="str">
        <f>IF(CD$2=0, "N/A", IF(ISNUMBER(SEARCH(TRIM(CD$2), ProgramsTable[[#This Row],[Geographic Coverage]])), "Yes", "No"))</f>
        <v>N/A</v>
      </c>
      <c r="CE142" s="18" t="str">
        <f>IF(AND(CC$2=0, CD$2=0), "*Required - Please Make a Selection*", IF(OR(ISNUMBER(SEARCH(TRIM(CC$2), ProgramsTable[[#This Row],[Geographic Coverage]])), ISNUMBER(SEARCH(TRIM(CD$2), ProgramsTable[[#This Row],[Geographic Coverage]]))), "Yes", "No"))</f>
        <v>No</v>
      </c>
      <c r="CF142" s="18" t="str" cm="1">
        <f t="array" ref="CF142">IF(COUNTIF(BK$2:BN$2, "Yes")=0, "N/A", IF(SUMPRODUCT((BK$2:BN$2="Yes")*(ProgramsTable[[#This Row],[Veteran?]:[Disabled Veteran?]]="Yes"))&gt;0, "Yes", "No"))</f>
        <v>No</v>
      </c>
      <c r="CG1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2"/>
      <c r="CI142"/>
      <c r="CJ142"/>
      <c r="CK142"/>
      <c r="CL142"/>
      <c r="CM142"/>
      <c r="CN142"/>
      <c r="CO142"/>
      <c r="CP142"/>
      <c r="CQ142"/>
      <c r="CR142"/>
      <c r="CS142"/>
      <c r="CU142"/>
      <c r="CV142"/>
    </row>
    <row r="143" spans="1:100" x14ac:dyDescent="0.25">
      <c r="A143" s="10">
        <v>447</v>
      </c>
      <c r="B143" t="s">
        <v>614</v>
      </c>
      <c r="C143" t="s">
        <v>619</v>
      </c>
      <c r="D143" t="s">
        <v>564</v>
      </c>
      <c r="E143" t="s">
        <v>546</v>
      </c>
      <c r="F143" t="s">
        <v>565</v>
      </c>
      <c r="G143" t="s">
        <v>107</v>
      </c>
      <c r="H143" t="s">
        <v>215</v>
      </c>
      <c r="I143" t="s">
        <v>215</v>
      </c>
      <c r="J143" t="s">
        <v>566</v>
      </c>
      <c r="K143" t="s">
        <v>208</v>
      </c>
      <c r="L143" s="11" t="s">
        <v>567</v>
      </c>
      <c r="M143">
        <v>60</v>
      </c>
      <c r="N143">
        <v>120</v>
      </c>
      <c r="O143" t="s">
        <v>568</v>
      </c>
      <c r="P143" t="s">
        <v>581</v>
      </c>
      <c r="Q143" t="s">
        <v>208</v>
      </c>
      <c r="R143" t="s">
        <v>581</v>
      </c>
      <c r="S143" t="s">
        <v>208</v>
      </c>
      <c r="T143" t="s">
        <v>620</v>
      </c>
      <c r="U143" t="s">
        <v>207</v>
      </c>
      <c r="V143" t="s">
        <v>207</v>
      </c>
      <c r="W143" t="s">
        <v>207</v>
      </c>
      <c r="X143" t="s">
        <v>207</v>
      </c>
      <c r="Y143" t="s">
        <v>207</v>
      </c>
      <c r="Z143" t="s">
        <v>207</v>
      </c>
      <c r="AA143" t="s">
        <v>207</v>
      </c>
      <c r="AB143" t="s">
        <v>207</v>
      </c>
      <c r="AC143" t="s">
        <v>207</v>
      </c>
      <c r="AD143" t="s">
        <v>207</v>
      </c>
      <c r="AE143" t="s">
        <v>207</v>
      </c>
      <c r="AF143" t="s">
        <v>207</v>
      </c>
      <c r="AG143" t="s">
        <v>207</v>
      </c>
      <c r="AH143" t="s">
        <v>207</v>
      </c>
      <c r="AI143" t="s">
        <v>207</v>
      </c>
      <c r="AJ143" t="s">
        <v>207</v>
      </c>
      <c r="AK143" t="s">
        <v>207</v>
      </c>
      <c r="AL143" t="s">
        <v>207</v>
      </c>
      <c r="AM143" t="s">
        <v>207</v>
      </c>
      <c r="AN143" t="s">
        <v>207</v>
      </c>
      <c r="AO143" t="s">
        <v>207</v>
      </c>
      <c r="AP143" t="s">
        <v>207</v>
      </c>
      <c r="AQ143" t="s">
        <v>207</v>
      </c>
      <c r="AR143" t="s">
        <v>215</v>
      </c>
      <c r="AS143" t="s">
        <v>207</v>
      </c>
      <c r="AT143" t="s">
        <v>207</v>
      </c>
      <c r="AU143" t="s">
        <v>207</v>
      </c>
      <c r="AV143" t="s">
        <v>207</v>
      </c>
      <c r="AW143" t="s">
        <v>207</v>
      </c>
      <c r="AX143" t="s">
        <v>207</v>
      </c>
      <c r="AY143" t="s">
        <v>207</v>
      </c>
      <c r="AZ143" t="s">
        <v>207</v>
      </c>
      <c r="BA143" t="s">
        <v>207</v>
      </c>
      <c r="BB143" t="s">
        <v>207</v>
      </c>
      <c r="BC143" t="s">
        <v>207</v>
      </c>
      <c r="BD143" t="s">
        <v>207</v>
      </c>
      <c r="BE143" t="s">
        <v>207</v>
      </c>
      <c r="BF143" t="s">
        <v>207</v>
      </c>
      <c r="BG143" t="s">
        <v>207</v>
      </c>
      <c r="BH143" t="s">
        <v>207</v>
      </c>
      <c r="BI143" t="s">
        <v>207</v>
      </c>
      <c r="BJ143" t="s">
        <v>215</v>
      </c>
      <c r="BK143" t="s">
        <v>207</v>
      </c>
      <c r="BL143" t="s">
        <v>207</v>
      </c>
      <c r="BM143" t="s">
        <v>207</v>
      </c>
      <c r="BN143" t="s">
        <v>207</v>
      </c>
      <c r="BO143" s="18" t="str">
        <f>IF(OR(BO$2=0, BO$2=""), "N/A", IF(ISNUMBER(SEARCH(UPPER(BO$2), UPPER(ProgramsTable[[#This Row],[Type of Service]]))), "Yes", "No"))</f>
        <v>N/A</v>
      </c>
      <c r="BP143" s="18" t="str">
        <f>IF(BP$2=0, "N/A", IF(ISNUMBER(SEARCH(TRIM(BP$2), ProgramsTable[[#This Row],[Geographic Coverage]])), "Yes", "No"))</f>
        <v>N/A</v>
      </c>
      <c r="BQ143" s="18" t="str">
        <f>IF(BQ$2=0, "N/A", IF(ISNUMBER(SEARCH(TRIM(BQ$2), ProgramsTable[[#This Row],[Geographic Coverage]])), "Yes", "No"))</f>
        <v>N/A</v>
      </c>
      <c r="BR143" s="18" t="str">
        <f>IF(AND(BP$2=0, BQ$2=0), "*Required - Please Make a Selection*", IF(OR(ISNUMBER(SEARCH(TRIM(BP$2), ProgramsTable[[#This Row],[Geographic Coverage]])), ISNUMBER(SEARCH(TRIM(BQ$2), ProgramsTable[[#This Row],[Geographic Coverage]]))), "Yes", "No"))</f>
        <v>*Required - Please Make a Selection*</v>
      </c>
      <c r="BS143" s="18" t="str">
        <f>IF(OR(BS$2="",BS$2=0), "N/A", IF(AND(ProgramsTable[[#This Row],[Age Min]]= "None", ProgramsTable[[#This Row],[Age Max]]= "None"), "Yes", IF(AND(BS$2&gt;=ProgramsTable[[#This Row],[Age Min]], BS$2&lt;=ProgramsTable[[#This Row],[Age Max]]), "Yes", "No")))</f>
        <v>N/A</v>
      </c>
      <c r="BT143" s="18" t="str" cm="1">
        <f t="array" ref="BT143">IF(COUNTIF(AM$2:BJ$2,"Yes")=0,"N/A",IF(SUMPRODUCT(--(AM$2:BJ$2="Yes"),--(ProgramsTable[[#This Row],[Developmental Disability]:[Caregivers, Family Members, Advocates, or Practitioners of an Individual with Disabilities or Medical Conditions]]="Yes"))&gt;0,"Yes","No"))</f>
        <v>N/A</v>
      </c>
      <c r="BU1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3" s="18" t="str">
        <f>IF(BV$2=0, "N/A", IF(ISNUMBER(SEARCH(UPPER(BV$2), UPPER(ProgramsTable[[#This Row],[Type of Service]]))), "Yes", "No"))</f>
        <v>N/A</v>
      </c>
      <c r="BW143" s="18" t="str">
        <f>IF(BW$2=0, "N/A", IF(ISNUMBER(SEARCH(TRIM(BW$2), ProgramsTable[[#This Row],[Geographic Coverage]])), "Yes", "No"))</f>
        <v>N/A</v>
      </c>
      <c r="BX143" s="18" t="str">
        <f>IF(BX$2=0, "N/A", IF(ISNUMBER(SEARCH(TRIM(BX$2), ProgramsTable[[#This Row],[Geographic Coverage]])), "Yes", "No"))</f>
        <v>N/A</v>
      </c>
      <c r="BY143" s="18" t="str">
        <f>IF(AND(BW$2=0, BX$2=0), "*Required - Please Make a Selection*", IF(OR(ISNUMBER(SEARCH(TRIM(BW$2), ProgramsTable[[#This Row],[Geographic Coverage]])), ISNUMBER(SEARCH(TRIM(BX$2), ProgramsTable[[#This Row],[Geographic Coverage]]))), "Yes", "No"))</f>
        <v>*Required - Please Make a Selection*</v>
      </c>
      <c r="BZ143" s="18" t="str">
        <f>IF(I$2=0, "N/A", IF(I$2="Yes", IF(ProgramsTable[[#This Row],[Program Includes Services for Caregivers]]="Yes", IF(ProgramsTable[[#This Row],[Program May Require Caregiver to be Unpaid]]="No", "Yes", "No"), "No"), "N/A"))</f>
        <v>N/A</v>
      </c>
      <c r="CA1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3" s="18" t="str">
        <f>IF(CB$2=0, "N/A", IF(ISNUMBER(SEARCH(TRIM(UPPER(CB$2)), TRIM(UPPER(ProgramsTable[[#This Row],[Type of Service]])))), "Yes", "No"))</f>
        <v>N/A</v>
      </c>
      <c r="CC143" s="18" t="str">
        <f>IF(CC$2=0, "N/A", IF(ISNUMBER(SEARCH(TRIM(CC$2), ProgramsTable[[#This Row],[Geographic Coverage]])), "Yes", "No"))</f>
        <v>No</v>
      </c>
      <c r="CD143" s="18" t="str">
        <f>IF(CD$2=0, "N/A", IF(ISNUMBER(SEARCH(TRIM(CD$2), ProgramsTable[[#This Row],[Geographic Coverage]])), "Yes", "No"))</f>
        <v>N/A</v>
      </c>
      <c r="CE143" s="18" t="str">
        <f>IF(AND(CC$2=0, CD$2=0), "*Required - Please Make a Selection*", IF(OR(ISNUMBER(SEARCH(TRIM(CC$2), ProgramsTable[[#This Row],[Geographic Coverage]])), ISNUMBER(SEARCH(TRIM(CD$2), ProgramsTable[[#This Row],[Geographic Coverage]]))), "Yes", "No"))</f>
        <v>No</v>
      </c>
      <c r="CF143" s="18" t="str" cm="1">
        <f t="array" ref="CF143">IF(COUNTIF(BK$2:BN$2, "Yes")=0, "N/A", IF(SUMPRODUCT((BK$2:BN$2="Yes")*(ProgramsTable[[#This Row],[Veteran?]:[Disabled Veteran?]]="Yes"))&gt;0, "Yes", "No"))</f>
        <v>No</v>
      </c>
      <c r="CG1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3"/>
      <c r="CI143"/>
      <c r="CJ143"/>
      <c r="CK143"/>
      <c r="CL143"/>
      <c r="CM143"/>
      <c r="CN143"/>
      <c r="CO143"/>
      <c r="CP143"/>
      <c r="CQ143"/>
      <c r="CR143"/>
      <c r="CS143"/>
      <c r="CU143"/>
      <c r="CV143"/>
    </row>
    <row r="144" spans="1:100" hidden="1" x14ac:dyDescent="0.25">
      <c r="A144" s="10">
        <v>455</v>
      </c>
      <c r="B144" t="s">
        <v>614</v>
      </c>
      <c r="C144" t="s">
        <v>497</v>
      </c>
      <c r="D144" t="s">
        <v>535</v>
      </c>
      <c r="E144" t="s">
        <v>529</v>
      </c>
      <c r="F144" t="s">
        <v>536</v>
      </c>
      <c r="G144" t="s">
        <v>112</v>
      </c>
      <c r="H144" t="s">
        <v>215</v>
      </c>
      <c r="I144" t="s">
        <v>215</v>
      </c>
      <c r="J144" t="s">
        <v>531</v>
      </c>
      <c r="K144" t="s">
        <v>532</v>
      </c>
      <c r="L144" t="s">
        <v>306</v>
      </c>
      <c r="M144">
        <v>18</v>
      </c>
      <c r="N144">
        <v>120</v>
      </c>
      <c r="P144" t="s">
        <v>533</v>
      </c>
      <c r="Q144" t="s">
        <v>208</v>
      </c>
      <c r="R144" t="s">
        <v>534</v>
      </c>
      <c r="S144" t="s">
        <v>533</v>
      </c>
      <c r="T144" t="s">
        <v>38</v>
      </c>
      <c r="U144" t="s">
        <v>215</v>
      </c>
      <c r="V144" t="s">
        <v>207</v>
      </c>
      <c r="W144" t="s">
        <v>207</v>
      </c>
      <c r="X144" t="s">
        <v>207</v>
      </c>
      <c r="Y144" t="s">
        <v>207</v>
      </c>
      <c r="Z144" t="s">
        <v>207</v>
      </c>
      <c r="AA144" t="s">
        <v>207</v>
      </c>
      <c r="AB144" t="s">
        <v>207</v>
      </c>
      <c r="AC144" t="s">
        <v>207</v>
      </c>
      <c r="AD144" t="s">
        <v>207</v>
      </c>
      <c r="AE144" t="s">
        <v>215</v>
      </c>
      <c r="AF144" t="s">
        <v>207</v>
      </c>
      <c r="AG144" t="s">
        <v>207</v>
      </c>
      <c r="AH144" t="s">
        <v>207</v>
      </c>
      <c r="AI144" t="s">
        <v>207</v>
      </c>
      <c r="AJ144" t="s">
        <v>207</v>
      </c>
      <c r="AK144" t="s">
        <v>207</v>
      </c>
      <c r="AL144" t="s">
        <v>207</v>
      </c>
      <c r="AM144" t="s">
        <v>207</v>
      </c>
      <c r="AN144" t="s">
        <v>207</v>
      </c>
      <c r="AO144" t="s">
        <v>207</v>
      </c>
      <c r="AP144" t="s">
        <v>207</v>
      </c>
      <c r="AQ144" t="s">
        <v>207</v>
      </c>
      <c r="AR144" t="s">
        <v>215</v>
      </c>
      <c r="AS144" t="s">
        <v>207</v>
      </c>
      <c r="AT144" t="s">
        <v>207</v>
      </c>
      <c r="AU144" t="s">
        <v>207</v>
      </c>
      <c r="AV144" t="s">
        <v>207</v>
      </c>
      <c r="AW144" t="s">
        <v>207</v>
      </c>
      <c r="AX144" t="s">
        <v>207</v>
      </c>
      <c r="AY144" t="s">
        <v>207</v>
      </c>
      <c r="AZ144" t="s">
        <v>207</v>
      </c>
      <c r="BA144" t="s">
        <v>207</v>
      </c>
      <c r="BB144" t="s">
        <v>207</v>
      </c>
      <c r="BC144" t="s">
        <v>207</v>
      </c>
      <c r="BD144" t="s">
        <v>207</v>
      </c>
      <c r="BE144" t="s">
        <v>207</v>
      </c>
      <c r="BF144" t="s">
        <v>207</v>
      </c>
      <c r="BG144" t="s">
        <v>207</v>
      </c>
      <c r="BH144" t="s">
        <v>207</v>
      </c>
      <c r="BI144" t="s">
        <v>207</v>
      </c>
      <c r="BJ144" t="s">
        <v>207</v>
      </c>
      <c r="BK144" t="s">
        <v>207</v>
      </c>
      <c r="BL144" t="s">
        <v>207</v>
      </c>
      <c r="BM144" t="s">
        <v>207</v>
      </c>
      <c r="BN144" t="s">
        <v>207</v>
      </c>
      <c r="BO144" s="18" t="str">
        <f>IF(OR(BO$2=0, BO$2=""), "N/A", IF(ISNUMBER(SEARCH(UPPER(BO$2), UPPER(ProgramsTable[[#This Row],[Type of Service]]))), "Yes", "No"))</f>
        <v>N/A</v>
      </c>
      <c r="BP144" s="18" t="str">
        <f>IF(BP$2=0, "N/A", IF(ISNUMBER(SEARCH(TRIM(BP$2), ProgramsTable[[#This Row],[Geographic Coverage]])), "Yes", "No"))</f>
        <v>N/A</v>
      </c>
      <c r="BQ144" s="18" t="str">
        <f>IF(BQ$2=0, "N/A", IF(ISNUMBER(SEARCH(TRIM(BQ$2), ProgramsTable[[#This Row],[Geographic Coverage]])), "Yes", "No"))</f>
        <v>N/A</v>
      </c>
      <c r="BR144" s="18" t="str">
        <f>IF(AND(BP$2=0, BQ$2=0), "*Required - Please Make a Selection*", IF(OR(ISNUMBER(SEARCH(TRIM(BP$2), ProgramsTable[[#This Row],[Geographic Coverage]])), ISNUMBER(SEARCH(TRIM(BQ$2), ProgramsTable[[#This Row],[Geographic Coverage]]))), "Yes", "No"))</f>
        <v>*Required - Please Make a Selection*</v>
      </c>
      <c r="BS144" s="18" t="str">
        <f>IF(OR(BS$2="",BS$2=0), "N/A", IF(AND(ProgramsTable[[#This Row],[Age Min]]= "None", ProgramsTable[[#This Row],[Age Max]]= "None"), "Yes", IF(AND(BS$2&gt;=ProgramsTable[[#This Row],[Age Min]], BS$2&lt;=ProgramsTable[[#This Row],[Age Max]]), "Yes", "No")))</f>
        <v>N/A</v>
      </c>
      <c r="BT144" s="18" t="str" cm="1">
        <f t="array" ref="BT144">IF(COUNTIF(AM$2:BJ$2,"Yes")=0,"N/A",IF(SUMPRODUCT(--(AM$2:BJ$2="Yes"),--(ProgramsTable[[#This Row],[Developmental Disability]:[Caregivers, Family Members, Advocates, or Practitioners of an Individual with Disabilities or Medical Conditions]]="Yes"))&gt;0,"Yes","No"))</f>
        <v>N/A</v>
      </c>
      <c r="BU1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4" s="18" t="str">
        <f>IF(BV$2=0, "N/A", IF(ISNUMBER(SEARCH(UPPER(BV$2), UPPER(ProgramsTable[[#This Row],[Type of Service]]))), "Yes", "No"))</f>
        <v>N/A</v>
      </c>
      <c r="BW144" s="18" t="str">
        <f>IF(BW$2=0, "N/A", IF(ISNUMBER(SEARCH(TRIM(BW$2), ProgramsTable[[#This Row],[Geographic Coverage]])), "Yes", "No"))</f>
        <v>N/A</v>
      </c>
      <c r="BX144" s="18" t="str">
        <f>IF(BX$2=0, "N/A", IF(ISNUMBER(SEARCH(TRIM(BX$2), ProgramsTable[[#This Row],[Geographic Coverage]])), "Yes", "No"))</f>
        <v>N/A</v>
      </c>
      <c r="BY144" s="18" t="str">
        <f>IF(AND(BW$2=0, BX$2=0), "*Required - Please Make a Selection*", IF(OR(ISNUMBER(SEARCH(TRIM(BW$2), ProgramsTable[[#This Row],[Geographic Coverage]])), ISNUMBER(SEARCH(TRIM(BX$2), ProgramsTable[[#This Row],[Geographic Coverage]]))), "Yes", "No"))</f>
        <v>*Required - Please Make a Selection*</v>
      </c>
      <c r="BZ144" s="18" t="str">
        <f>IF(I$2=0, "N/A", IF(I$2="Yes", IF(ProgramsTable[[#This Row],[Program Includes Services for Caregivers]]="Yes", IF(ProgramsTable[[#This Row],[Program May Require Caregiver to be Unpaid]]="No", "Yes", "No"), "No"), "N/A"))</f>
        <v>N/A</v>
      </c>
      <c r="CA1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4" s="18" t="str">
        <f>IF(CB$2=0, "N/A", IF(ISNUMBER(SEARCH(TRIM(UPPER(CB$2)), TRIM(UPPER(ProgramsTable[[#This Row],[Type of Service]])))), "Yes", "No"))</f>
        <v>N/A</v>
      </c>
      <c r="CC144" s="18" t="str">
        <f>IF(CC$2=0, "N/A", IF(ISNUMBER(SEARCH(TRIM(CC$2), ProgramsTable[[#This Row],[Geographic Coverage]])), "Yes", "No"))</f>
        <v>Yes</v>
      </c>
      <c r="CD144" s="18" t="str">
        <f>IF(CD$2=0, "N/A", IF(ISNUMBER(SEARCH(TRIM(CD$2), ProgramsTable[[#This Row],[Geographic Coverage]])), "Yes", "No"))</f>
        <v>N/A</v>
      </c>
      <c r="CE144" s="18" t="str">
        <f>IF(AND(CC$2=0, CD$2=0), "*Required - Please Make a Selection*", IF(OR(ISNUMBER(SEARCH(TRIM(CC$2), ProgramsTable[[#This Row],[Geographic Coverage]])), ISNUMBER(SEARCH(TRIM(CD$2), ProgramsTable[[#This Row],[Geographic Coverage]]))), "Yes", "No"))</f>
        <v>Yes</v>
      </c>
      <c r="CF144" s="18" t="str" cm="1">
        <f t="array" ref="CF144">IF(COUNTIF(BK$2:BN$2, "Yes")=0, "N/A", IF(SUMPRODUCT((BK$2:BN$2="Yes")*(ProgramsTable[[#This Row],[Veteran?]:[Disabled Veteran?]]="Yes"))&gt;0, "Yes", "No"))</f>
        <v>No</v>
      </c>
      <c r="CG1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4"/>
      <c r="CI144"/>
      <c r="CJ144"/>
      <c r="CK144"/>
      <c r="CL144"/>
      <c r="CM144"/>
      <c r="CN144"/>
      <c r="CO144"/>
      <c r="CP144"/>
      <c r="CQ144"/>
      <c r="CR144"/>
      <c r="CS144"/>
      <c r="CU144"/>
      <c r="CV144"/>
    </row>
    <row r="145" spans="1:100" hidden="1" x14ac:dyDescent="0.25">
      <c r="A145" s="10">
        <v>473</v>
      </c>
      <c r="B145" t="s">
        <v>614</v>
      </c>
      <c r="C145" t="s">
        <v>497</v>
      </c>
      <c r="D145" t="s">
        <v>578</v>
      </c>
      <c r="E145" t="s">
        <v>546</v>
      </c>
      <c r="F145" t="s">
        <v>582</v>
      </c>
      <c r="G145" t="s">
        <v>112</v>
      </c>
      <c r="H145" t="s">
        <v>215</v>
      </c>
      <c r="I145" t="s">
        <v>215</v>
      </c>
      <c r="J145" t="s">
        <v>547</v>
      </c>
      <c r="K145" t="s">
        <v>583</v>
      </c>
      <c r="L145" t="s">
        <v>208</v>
      </c>
      <c r="M145" t="s">
        <v>208</v>
      </c>
      <c r="N145" t="s">
        <v>208</v>
      </c>
      <c r="P145" t="s">
        <v>581</v>
      </c>
      <c r="Q145" t="s">
        <v>208</v>
      </c>
      <c r="R145" t="s">
        <v>581</v>
      </c>
      <c r="S145" t="s">
        <v>208</v>
      </c>
      <c r="T145" t="s">
        <v>38</v>
      </c>
      <c r="U145" t="s">
        <v>215</v>
      </c>
      <c r="V145" t="s">
        <v>207</v>
      </c>
      <c r="W145" t="s">
        <v>207</v>
      </c>
      <c r="X145" t="s">
        <v>207</v>
      </c>
      <c r="Y145" t="s">
        <v>207</v>
      </c>
      <c r="Z145" t="s">
        <v>207</v>
      </c>
      <c r="AA145" t="s">
        <v>215</v>
      </c>
      <c r="AB145" t="s">
        <v>207</v>
      </c>
      <c r="AC145" t="s">
        <v>207</v>
      </c>
      <c r="AD145" t="s">
        <v>207</v>
      </c>
      <c r="AE145" t="s">
        <v>207</v>
      </c>
      <c r="AF145" t="s">
        <v>207</v>
      </c>
      <c r="AG145" t="s">
        <v>207</v>
      </c>
      <c r="AH145" t="s">
        <v>207</v>
      </c>
      <c r="AI145" t="s">
        <v>207</v>
      </c>
      <c r="AJ145" t="s">
        <v>207</v>
      </c>
      <c r="AK145" t="s">
        <v>207</v>
      </c>
      <c r="AL145" t="s">
        <v>207</v>
      </c>
      <c r="AM145" t="s">
        <v>207</v>
      </c>
      <c r="AN145" t="s">
        <v>207</v>
      </c>
      <c r="AO145" t="s">
        <v>207</v>
      </c>
      <c r="AP145" t="s">
        <v>207</v>
      </c>
      <c r="AQ145" t="s">
        <v>207</v>
      </c>
      <c r="AR145" t="s">
        <v>215</v>
      </c>
      <c r="AS145" t="s">
        <v>207</v>
      </c>
      <c r="AT145" t="s">
        <v>207</v>
      </c>
      <c r="AU145" t="s">
        <v>207</v>
      </c>
      <c r="AV145" t="s">
        <v>207</v>
      </c>
      <c r="AW145" t="s">
        <v>207</v>
      </c>
      <c r="AX145" t="s">
        <v>207</v>
      </c>
      <c r="AY145" t="s">
        <v>207</v>
      </c>
      <c r="AZ145" t="s">
        <v>207</v>
      </c>
      <c r="BA145" t="s">
        <v>207</v>
      </c>
      <c r="BB145" t="s">
        <v>207</v>
      </c>
      <c r="BC145" t="s">
        <v>207</v>
      </c>
      <c r="BD145" t="s">
        <v>207</v>
      </c>
      <c r="BE145" t="s">
        <v>207</v>
      </c>
      <c r="BF145" t="s">
        <v>207</v>
      </c>
      <c r="BG145" t="s">
        <v>207</v>
      </c>
      <c r="BH145" t="s">
        <v>207</v>
      </c>
      <c r="BI145" t="s">
        <v>207</v>
      </c>
      <c r="BJ145" t="s">
        <v>215</v>
      </c>
      <c r="BK145" t="s">
        <v>207</v>
      </c>
      <c r="BL145" t="s">
        <v>207</v>
      </c>
      <c r="BM145" t="s">
        <v>207</v>
      </c>
      <c r="BN145" t="s">
        <v>207</v>
      </c>
      <c r="BO145" s="18" t="str">
        <f>IF(OR(BO$2=0, BO$2=""), "N/A", IF(ISNUMBER(SEARCH(UPPER(BO$2), UPPER(ProgramsTable[[#This Row],[Type of Service]]))), "Yes", "No"))</f>
        <v>N/A</v>
      </c>
      <c r="BP145" s="18" t="str">
        <f>IF(BP$2=0, "N/A", IF(ISNUMBER(SEARCH(TRIM(BP$2), ProgramsTable[[#This Row],[Geographic Coverage]])), "Yes", "No"))</f>
        <v>N/A</v>
      </c>
      <c r="BQ145" s="18" t="str">
        <f>IF(BQ$2=0, "N/A", IF(ISNUMBER(SEARCH(TRIM(BQ$2), ProgramsTable[[#This Row],[Geographic Coverage]])), "Yes", "No"))</f>
        <v>N/A</v>
      </c>
      <c r="BR145" s="18" t="str">
        <f>IF(AND(BP$2=0, BQ$2=0), "*Required - Please Make a Selection*", IF(OR(ISNUMBER(SEARCH(TRIM(BP$2), ProgramsTable[[#This Row],[Geographic Coverage]])), ISNUMBER(SEARCH(TRIM(BQ$2), ProgramsTable[[#This Row],[Geographic Coverage]]))), "Yes", "No"))</f>
        <v>*Required - Please Make a Selection*</v>
      </c>
      <c r="BS145" s="18" t="str">
        <f>IF(OR(BS$2="",BS$2=0), "N/A", IF(AND(ProgramsTable[[#This Row],[Age Min]]= "None", ProgramsTable[[#This Row],[Age Max]]= "None"), "Yes", IF(AND(BS$2&gt;=ProgramsTable[[#This Row],[Age Min]], BS$2&lt;=ProgramsTable[[#This Row],[Age Max]]), "Yes", "No")))</f>
        <v>N/A</v>
      </c>
      <c r="BT145" s="18" t="str" cm="1">
        <f t="array" ref="BT145">IF(COUNTIF(AM$2:BJ$2,"Yes")=0,"N/A",IF(SUMPRODUCT(--(AM$2:BJ$2="Yes"),--(ProgramsTable[[#This Row],[Developmental Disability]:[Caregivers, Family Members, Advocates, or Practitioners of an Individual with Disabilities or Medical Conditions]]="Yes"))&gt;0,"Yes","No"))</f>
        <v>N/A</v>
      </c>
      <c r="BU1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5" s="18" t="str">
        <f>IF(BV$2=0, "N/A", IF(ISNUMBER(SEARCH(UPPER(BV$2), UPPER(ProgramsTable[[#This Row],[Type of Service]]))), "Yes", "No"))</f>
        <v>N/A</v>
      </c>
      <c r="BW145" s="18" t="str">
        <f>IF(BW$2=0, "N/A", IF(ISNUMBER(SEARCH(TRIM(BW$2), ProgramsTable[[#This Row],[Geographic Coverage]])), "Yes", "No"))</f>
        <v>N/A</v>
      </c>
      <c r="BX145" s="18" t="str">
        <f>IF(BX$2=0, "N/A", IF(ISNUMBER(SEARCH(TRIM(BX$2), ProgramsTable[[#This Row],[Geographic Coverage]])), "Yes", "No"))</f>
        <v>N/A</v>
      </c>
      <c r="BY145" s="18" t="str">
        <f>IF(AND(BW$2=0, BX$2=0), "*Required - Please Make a Selection*", IF(OR(ISNUMBER(SEARCH(TRIM(BW$2), ProgramsTable[[#This Row],[Geographic Coverage]])), ISNUMBER(SEARCH(TRIM(BX$2), ProgramsTable[[#This Row],[Geographic Coverage]]))), "Yes", "No"))</f>
        <v>*Required - Please Make a Selection*</v>
      </c>
      <c r="BZ145" s="18" t="str">
        <f>IF(I$2=0, "N/A", IF(I$2="Yes", IF(ProgramsTable[[#This Row],[Program Includes Services for Caregivers]]="Yes", IF(ProgramsTable[[#This Row],[Program May Require Caregiver to be Unpaid]]="No", "Yes", "No"), "No"), "N/A"))</f>
        <v>N/A</v>
      </c>
      <c r="CA1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5" s="18" t="str">
        <f>IF(CB$2=0, "N/A", IF(ISNUMBER(SEARCH(TRIM(UPPER(CB$2)), TRIM(UPPER(ProgramsTable[[#This Row],[Type of Service]])))), "Yes", "No"))</f>
        <v>N/A</v>
      </c>
      <c r="CC145" s="18" t="str">
        <f>IF(CC$2=0, "N/A", IF(ISNUMBER(SEARCH(TRIM(CC$2), ProgramsTable[[#This Row],[Geographic Coverage]])), "Yes", "No"))</f>
        <v>Yes</v>
      </c>
      <c r="CD145" s="18" t="str">
        <f>IF(CD$2=0, "N/A", IF(ISNUMBER(SEARCH(TRIM(CD$2), ProgramsTable[[#This Row],[Geographic Coverage]])), "Yes", "No"))</f>
        <v>N/A</v>
      </c>
      <c r="CE145" s="18" t="str">
        <f>IF(AND(CC$2=0, CD$2=0), "*Required - Please Make a Selection*", IF(OR(ISNUMBER(SEARCH(TRIM(CC$2), ProgramsTable[[#This Row],[Geographic Coverage]])), ISNUMBER(SEARCH(TRIM(CD$2), ProgramsTable[[#This Row],[Geographic Coverage]]))), "Yes", "No"))</f>
        <v>Yes</v>
      </c>
      <c r="CF145" s="18" t="str" cm="1">
        <f t="array" ref="CF145">IF(COUNTIF(BK$2:BN$2, "Yes")=0, "N/A", IF(SUMPRODUCT((BK$2:BN$2="Yes")*(ProgramsTable[[#This Row],[Veteran?]:[Disabled Veteran?]]="Yes"))&gt;0, "Yes", "No"))</f>
        <v>No</v>
      </c>
      <c r="CG1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5"/>
      <c r="CI145"/>
      <c r="CJ145"/>
      <c r="CK145"/>
      <c r="CL145"/>
      <c r="CM145"/>
      <c r="CN145"/>
      <c r="CO145"/>
      <c r="CP145"/>
      <c r="CQ145"/>
      <c r="CR145"/>
      <c r="CS145"/>
      <c r="CU145"/>
      <c r="CV145"/>
    </row>
    <row r="146" spans="1:100" hidden="1" x14ac:dyDescent="0.25">
      <c r="A146" s="10">
        <v>482</v>
      </c>
      <c r="B146" t="s">
        <v>614</v>
      </c>
      <c r="C146" t="s">
        <v>500</v>
      </c>
      <c r="D146" t="s">
        <v>535</v>
      </c>
      <c r="E146" t="s">
        <v>529</v>
      </c>
      <c r="F146" t="s">
        <v>536</v>
      </c>
      <c r="G146" t="s">
        <v>112</v>
      </c>
      <c r="H146" t="s">
        <v>215</v>
      </c>
      <c r="I146" t="s">
        <v>215</v>
      </c>
      <c r="J146" t="s">
        <v>531</v>
      </c>
      <c r="K146" t="s">
        <v>532</v>
      </c>
      <c r="L146" t="s">
        <v>306</v>
      </c>
      <c r="M146">
        <v>18</v>
      </c>
      <c r="N146">
        <v>120</v>
      </c>
      <c r="P146" t="s">
        <v>533</v>
      </c>
      <c r="Q146" t="s">
        <v>208</v>
      </c>
      <c r="R146" t="s">
        <v>534</v>
      </c>
      <c r="S146" t="s">
        <v>533</v>
      </c>
      <c r="T146" t="s">
        <v>42</v>
      </c>
      <c r="U146" t="s">
        <v>215</v>
      </c>
      <c r="V146" t="s">
        <v>207</v>
      </c>
      <c r="W146" t="s">
        <v>207</v>
      </c>
      <c r="X146" t="s">
        <v>207</v>
      </c>
      <c r="Y146" t="s">
        <v>207</v>
      </c>
      <c r="Z146" t="s">
        <v>207</v>
      </c>
      <c r="AA146" t="s">
        <v>207</v>
      </c>
      <c r="AB146" t="s">
        <v>207</v>
      </c>
      <c r="AC146" t="s">
        <v>207</v>
      </c>
      <c r="AD146" t="s">
        <v>207</v>
      </c>
      <c r="AE146" t="s">
        <v>215</v>
      </c>
      <c r="AF146" t="s">
        <v>207</v>
      </c>
      <c r="AG146" t="s">
        <v>207</v>
      </c>
      <c r="AH146" t="s">
        <v>207</v>
      </c>
      <c r="AI146" t="s">
        <v>207</v>
      </c>
      <c r="AJ146" t="s">
        <v>207</v>
      </c>
      <c r="AK146" t="s">
        <v>207</v>
      </c>
      <c r="AL146" t="s">
        <v>207</v>
      </c>
      <c r="AM146" t="s">
        <v>207</v>
      </c>
      <c r="AN146" t="s">
        <v>207</v>
      </c>
      <c r="AO146" t="s">
        <v>207</v>
      </c>
      <c r="AP146" t="s">
        <v>207</v>
      </c>
      <c r="AQ146" t="s">
        <v>207</v>
      </c>
      <c r="AR146" t="s">
        <v>215</v>
      </c>
      <c r="AS146" t="s">
        <v>207</v>
      </c>
      <c r="AT146" t="s">
        <v>207</v>
      </c>
      <c r="AU146" t="s">
        <v>207</v>
      </c>
      <c r="AV146" t="s">
        <v>207</v>
      </c>
      <c r="AW146" t="s">
        <v>207</v>
      </c>
      <c r="AX146" t="s">
        <v>207</v>
      </c>
      <c r="AY146" t="s">
        <v>207</v>
      </c>
      <c r="AZ146" t="s">
        <v>207</v>
      </c>
      <c r="BA146" t="s">
        <v>207</v>
      </c>
      <c r="BB146" t="s">
        <v>207</v>
      </c>
      <c r="BC146" t="s">
        <v>207</v>
      </c>
      <c r="BD146" t="s">
        <v>207</v>
      </c>
      <c r="BE146" t="s">
        <v>207</v>
      </c>
      <c r="BF146" t="s">
        <v>207</v>
      </c>
      <c r="BG146" t="s">
        <v>207</v>
      </c>
      <c r="BH146" t="s">
        <v>207</v>
      </c>
      <c r="BI146" t="s">
        <v>207</v>
      </c>
      <c r="BJ146" t="s">
        <v>207</v>
      </c>
      <c r="BK146" t="s">
        <v>207</v>
      </c>
      <c r="BL146" t="s">
        <v>207</v>
      </c>
      <c r="BM146" t="s">
        <v>207</v>
      </c>
      <c r="BN146" t="s">
        <v>207</v>
      </c>
      <c r="BO146" s="18" t="str">
        <f>IF(OR(BO$2=0, BO$2=""), "N/A", IF(ISNUMBER(SEARCH(UPPER(BO$2), UPPER(ProgramsTable[[#This Row],[Type of Service]]))), "Yes", "No"))</f>
        <v>N/A</v>
      </c>
      <c r="BP146" s="18" t="str">
        <f>IF(BP$2=0, "N/A", IF(ISNUMBER(SEARCH(TRIM(BP$2), ProgramsTable[[#This Row],[Geographic Coverage]])), "Yes", "No"))</f>
        <v>N/A</v>
      </c>
      <c r="BQ146" s="18" t="str">
        <f>IF(BQ$2=0, "N/A", IF(ISNUMBER(SEARCH(TRIM(BQ$2), ProgramsTable[[#This Row],[Geographic Coverage]])), "Yes", "No"))</f>
        <v>N/A</v>
      </c>
      <c r="BR146" s="18" t="str">
        <f>IF(AND(BP$2=0, BQ$2=0), "*Required - Please Make a Selection*", IF(OR(ISNUMBER(SEARCH(TRIM(BP$2), ProgramsTable[[#This Row],[Geographic Coverage]])), ISNUMBER(SEARCH(TRIM(BQ$2), ProgramsTable[[#This Row],[Geographic Coverage]]))), "Yes", "No"))</f>
        <v>*Required - Please Make a Selection*</v>
      </c>
      <c r="BS146" s="18" t="str">
        <f>IF(OR(BS$2="",BS$2=0), "N/A", IF(AND(ProgramsTable[[#This Row],[Age Min]]= "None", ProgramsTable[[#This Row],[Age Max]]= "None"), "Yes", IF(AND(BS$2&gt;=ProgramsTable[[#This Row],[Age Min]], BS$2&lt;=ProgramsTable[[#This Row],[Age Max]]), "Yes", "No")))</f>
        <v>N/A</v>
      </c>
      <c r="BT146" s="18" t="str" cm="1">
        <f t="array" ref="BT146">IF(COUNTIF(AM$2:BJ$2,"Yes")=0,"N/A",IF(SUMPRODUCT(--(AM$2:BJ$2="Yes"),--(ProgramsTable[[#This Row],[Developmental Disability]:[Caregivers, Family Members, Advocates, or Practitioners of an Individual with Disabilities or Medical Conditions]]="Yes"))&gt;0,"Yes","No"))</f>
        <v>N/A</v>
      </c>
      <c r="BU1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6" s="18" t="str">
        <f>IF(BV$2=0, "N/A", IF(ISNUMBER(SEARCH(UPPER(BV$2), UPPER(ProgramsTable[[#This Row],[Type of Service]]))), "Yes", "No"))</f>
        <v>N/A</v>
      </c>
      <c r="BW146" s="18" t="str">
        <f>IF(BW$2=0, "N/A", IF(ISNUMBER(SEARCH(TRIM(BW$2), ProgramsTable[[#This Row],[Geographic Coverage]])), "Yes", "No"))</f>
        <v>N/A</v>
      </c>
      <c r="BX146" s="18" t="str">
        <f>IF(BX$2=0, "N/A", IF(ISNUMBER(SEARCH(TRIM(BX$2), ProgramsTable[[#This Row],[Geographic Coverage]])), "Yes", "No"))</f>
        <v>N/A</v>
      </c>
      <c r="BY146" s="18" t="str">
        <f>IF(AND(BW$2=0, BX$2=0), "*Required - Please Make a Selection*", IF(OR(ISNUMBER(SEARCH(TRIM(BW$2), ProgramsTable[[#This Row],[Geographic Coverage]])), ISNUMBER(SEARCH(TRIM(BX$2), ProgramsTable[[#This Row],[Geographic Coverage]]))), "Yes", "No"))</f>
        <v>*Required - Please Make a Selection*</v>
      </c>
      <c r="BZ146" s="18" t="str">
        <f>IF(I$2=0, "N/A", IF(I$2="Yes", IF(ProgramsTable[[#This Row],[Program Includes Services for Caregivers]]="Yes", IF(ProgramsTable[[#This Row],[Program May Require Caregiver to be Unpaid]]="No", "Yes", "No"), "No"), "N/A"))</f>
        <v>N/A</v>
      </c>
      <c r="CA1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6" s="18" t="str">
        <f>IF(CB$2=0, "N/A", IF(ISNUMBER(SEARCH(TRIM(UPPER(CB$2)), TRIM(UPPER(ProgramsTable[[#This Row],[Type of Service]])))), "Yes", "No"))</f>
        <v>N/A</v>
      </c>
      <c r="CC146" s="18" t="str">
        <f>IF(CC$2=0, "N/A", IF(ISNUMBER(SEARCH(TRIM(CC$2), ProgramsTable[[#This Row],[Geographic Coverage]])), "Yes", "No"))</f>
        <v>No</v>
      </c>
      <c r="CD146" s="18" t="str">
        <f>IF(CD$2=0, "N/A", IF(ISNUMBER(SEARCH(TRIM(CD$2), ProgramsTable[[#This Row],[Geographic Coverage]])), "Yes", "No"))</f>
        <v>N/A</v>
      </c>
      <c r="CE146" s="18" t="str">
        <f>IF(AND(CC$2=0, CD$2=0), "*Required - Please Make a Selection*", IF(OR(ISNUMBER(SEARCH(TRIM(CC$2), ProgramsTable[[#This Row],[Geographic Coverage]])), ISNUMBER(SEARCH(TRIM(CD$2), ProgramsTable[[#This Row],[Geographic Coverage]]))), "Yes", "No"))</f>
        <v>No</v>
      </c>
      <c r="CF146" s="18" t="str" cm="1">
        <f t="array" ref="CF146">IF(COUNTIF(BK$2:BN$2, "Yes")=0, "N/A", IF(SUMPRODUCT((BK$2:BN$2="Yes")*(ProgramsTable[[#This Row],[Veteran?]:[Disabled Veteran?]]="Yes"))&gt;0, "Yes", "No"))</f>
        <v>No</v>
      </c>
      <c r="CG1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6"/>
      <c r="CI146"/>
      <c r="CJ146"/>
      <c r="CK146"/>
      <c r="CL146"/>
      <c r="CM146"/>
      <c r="CN146"/>
      <c r="CO146"/>
      <c r="CP146"/>
      <c r="CQ146"/>
      <c r="CR146"/>
      <c r="CS146"/>
      <c r="CU146"/>
      <c r="CV146"/>
    </row>
    <row r="147" spans="1:100" hidden="1" x14ac:dyDescent="0.25">
      <c r="A147" s="10">
        <v>501</v>
      </c>
      <c r="B147" t="s">
        <v>614</v>
      </c>
      <c r="C147" t="s">
        <v>500</v>
      </c>
      <c r="D147" t="s">
        <v>578</v>
      </c>
      <c r="E147" t="s">
        <v>546</v>
      </c>
      <c r="F147" t="s">
        <v>582</v>
      </c>
      <c r="G147" t="s">
        <v>112</v>
      </c>
      <c r="H147" t="s">
        <v>215</v>
      </c>
      <c r="I147" t="s">
        <v>215</v>
      </c>
      <c r="J147" t="s">
        <v>547</v>
      </c>
      <c r="K147" t="s">
        <v>583</v>
      </c>
      <c r="L147" t="s">
        <v>208</v>
      </c>
      <c r="M147" t="s">
        <v>208</v>
      </c>
      <c r="N147" t="s">
        <v>208</v>
      </c>
      <c r="P147" t="s">
        <v>581</v>
      </c>
      <c r="Q147" t="s">
        <v>208</v>
      </c>
      <c r="R147" t="s">
        <v>581</v>
      </c>
      <c r="S147" t="s">
        <v>208</v>
      </c>
      <c r="T147" t="s">
        <v>42</v>
      </c>
      <c r="U147" t="s">
        <v>215</v>
      </c>
      <c r="V147" t="s">
        <v>207</v>
      </c>
      <c r="W147" t="s">
        <v>207</v>
      </c>
      <c r="X147" t="s">
        <v>207</v>
      </c>
      <c r="Y147" t="s">
        <v>207</v>
      </c>
      <c r="Z147" t="s">
        <v>207</v>
      </c>
      <c r="AA147" t="s">
        <v>215</v>
      </c>
      <c r="AB147" t="s">
        <v>207</v>
      </c>
      <c r="AC147" t="s">
        <v>207</v>
      </c>
      <c r="AD147" t="s">
        <v>207</v>
      </c>
      <c r="AE147" t="s">
        <v>207</v>
      </c>
      <c r="AF147" t="s">
        <v>207</v>
      </c>
      <c r="AG147" t="s">
        <v>207</v>
      </c>
      <c r="AH147" t="s">
        <v>207</v>
      </c>
      <c r="AI147" t="s">
        <v>207</v>
      </c>
      <c r="AJ147" t="s">
        <v>207</v>
      </c>
      <c r="AK147" t="s">
        <v>207</v>
      </c>
      <c r="AL147" t="s">
        <v>207</v>
      </c>
      <c r="AM147" t="s">
        <v>207</v>
      </c>
      <c r="AN147" t="s">
        <v>207</v>
      </c>
      <c r="AO147" t="s">
        <v>207</v>
      </c>
      <c r="AP147" t="s">
        <v>207</v>
      </c>
      <c r="AQ147" t="s">
        <v>207</v>
      </c>
      <c r="AR147" t="s">
        <v>215</v>
      </c>
      <c r="AS147" t="s">
        <v>207</v>
      </c>
      <c r="AT147" t="s">
        <v>207</v>
      </c>
      <c r="AU147" t="s">
        <v>207</v>
      </c>
      <c r="AV147" t="s">
        <v>207</v>
      </c>
      <c r="AW147" t="s">
        <v>207</v>
      </c>
      <c r="AX147" t="s">
        <v>207</v>
      </c>
      <c r="AY147" t="s">
        <v>207</v>
      </c>
      <c r="AZ147" t="s">
        <v>207</v>
      </c>
      <c r="BA147" t="s">
        <v>207</v>
      </c>
      <c r="BB147" t="s">
        <v>207</v>
      </c>
      <c r="BC147" t="s">
        <v>207</v>
      </c>
      <c r="BD147" t="s">
        <v>207</v>
      </c>
      <c r="BE147" t="s">
        <v>207</v>
      </c>
      <c r="BF147" t="s">
        <v>207</v>
      </c>
      <c r="BG147" t="s">
        <v>207</v>
      </c>
      <c r="BH147" t="s">
        <v>207</v>
      </c>
      <c r="BI147" t="s">
        <v>207</v>
      </c>
      <c r="BJ147" t="s">
        <v>215</v>
      </c>
      <c r="BK147" t="s">
        <v>207</v>
      </c>
      <c r="BL147" t="s">
        <v>207</v>
      </c>
      <c r="BM147" t="s">
        <v>207</v>
      </c>
      <c r="BN147" t="s">
        <v>207</v>
      </c>
      <c r="BO147" s="18" t="str">
        <f>IF(OR(BO$2=0, BO$2=""), "N/A", IF(ISNUMBER(SEARCH(UPPER(BO$2), UPPER(ProgramsTable[[#This Row],[Type of Service]]))), "Yes", "No"))</f>
        <v>N/A</v>
      </c>
      <c r="BP147" s="18" t="str">
        <f>IF(BP$2=0, "N/A", IF(ISNUMBER(SEARCH(TRIM(BP$2), ProgramsTable[[#This Row],[Geographic Coverage]])), "Yes", "No"))</f>
        <v>N/A</v>
      </c>
      <c r="BQ147" s="18" t="str">
        <f>IF(BQ$2=0, "N/A", IF(ISNUMBER(SEARCH(TRIM(BQ$2), ProgramsTable[[#This Row],[Geographic Coverage]])), "Yes", "No"))</f>
        <v>N/A</v>
      </c>
      <c r="BR147" s="18" t="str">
        <f>IF(AND(BP$2=0, BQ$2=0), "*Required - Please Make a Selection*", IF(OR(ISNUMBER(SEARCH(TRIM(BP$2), ProgramsTable[[#This Row],[Geographic Coverage]])), ISNUMBER(SEARCH(TRIM(BQ$2), ProgramsTable[[#This Row],[Geographic Coverage]]))), "Yes", "No"))</f>
        <v>*Required - Please Make a Selection*</v>
      </c>
      <c r="BS147" s="18" t="str">
        <f>IF(OR(BS$2="",BS$2=0), "N/A", IF(AND(ProgramsTable[[#This Row],[Age Min]]= "None", ProgramsTable[[#This Row],[Age Max]]= "None"), "Yes", IF(AND(BS$2&gt;=ProgramsTable[[#This Row],[Age Min]], BS$2&lt;=ProgramsTable[[#This Row],[Age Max]]), "Yes", "No")))</f>
        <v>N/A</v>
      </c>
      <c r="BT147" s="18" t="str" cm="1">
        <f t="array" ref="BT147">IF(COUNTIF(AM$2:BJ$2,"Yes")=0,"N/A",IF(SUMPRODUCT(--(AM$2:BJ$2="Yes"),--(ProgramsTable[[#This Row],[Developmental Disability]:[Caregivers, Family Members, Advocates, or Practitioners of an Individual with Disabilities or Medical Conditions]]="Yes"))&gt;0,"Yes","No"))</f>
        <v>N/A</v>
      </c>
      <c r="BU1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7" s="18" t="str">
        <f>IF(BV$2=0, "N/A", IF(ISNUMBER(SEARCH(UPPER(BV$2), UPPER(ProgramsTable[[#This Row],[Type of Service]]))), "Yes", "No"))</f>
        <v>N/A</v>
      </c>
      <c r="BW147" s="18" t="str">
        <f>IF(BW$2=0, "N/A", IF(ISNUMBER(SEARCH(TRIM(BW$2), ProgramsTable[[#This Row],[Geographic Coverage]])), "Yes", "No"))</f>
        <v>N/A</v>
      </c>
      <c r="BX147" s="18" t="str">
        <f>IF(BX$2=0, "N/A", IF(ISNUMBER(SEARCH(TRIM(BX$2), ProgramsTable[[#This Row],[Geographic Coverage]])), "Yes", "No"))</f>
        <v>N/A</v>
      </c>
      <c r="BY147" s="18" t="str">
        <f>IF(AND(BW$2=0, BX$2=0), "*Required - Please Make a Selection*", IF(OR(ISNUMBER(SEARCH(TRIM(BW$2), ProgramsTable[[#This Row],[Geographic Coverage]])), ISNUMBER(SEARCH(TRIM(BX$2), ProgramsTable[[#This Row],[Geographic Coverage]]))), "Yes", "No"))</f>
        <v>*Required - Please Make a Selection*</v>
      </c>
      <c r="BZ147" s="18" t="str">
        <f>IF(I$2=0, "N/A", IF(I$2="Yes", IF(ProgramsTable[[#This Row],[Program Includes Services for Caregivers]]="Yes", IF(ProgramsTable[[#This Row],[Program May Require Caregiver to be Unpaid]]="No", "Yes", "No"), "No"), "N/A"))</f>
        <v>N/A</v>
      </c>
      <c r="CA1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7" s="18" t="str">
        <f>IF(CB$2=0, "N/A", IF(ISNUMBER(SEARCH(TRIM(UPPER(CB$2)), TRIM(UPPER(ProgramsTable[[#This Row],[Type of Service]])))), "Yes", "No"))</f>
        <v>N/A</v>
      </c>
      <c r="CC147" s="18" t="str">
        <f>IF(CC$2=0, "N/A", IF(ISNUMBER(SEARCH(TRIM(CC$2), ProgramsTable[[#This Row],[Geographic Coverage]])), "Yes", "No"))</f>
        <v>No</v>
      </c>
      <c r="CD147" s="18" t="str">
        <f>IF(CD$2=0, "N/A", IF(ISNUMBER(SEARCH(TRIM(CD$2), ProgramsTable[[#This Row],[Geographic Coverage]])), "Yes", "No"))</f>
        <v>N/A</v>
      </c>
      <c r="CE147" s="18" t="str">
        <f>IF(AND(CC$2=0, CD$2=0), "*Required - Please Make a Selection*", IF(OR(ISNUMBER(SEARCH(TRIM(CC$2), ProgramsTable[[#This Row],[Geographic Coverage]])), ISNUMBER(SEARCH(TRIM(CD$2), ProgramsTable[[#This Row],[Geographic Coverage]]))), "Yes", "No"))</f>
        <v>No</v>
      </c>
      <c r="CF147" s="18" t="str" cm="1">
        <f t="array" ref="CF147">IF(COUNTIF(BK$2:BN$2, "Yes")=0, "N/A", IF(SUMPRODUCT((BK$2:BN$2="Yes")*(ProgramsTable[[#This Row],[Veteran?]:[Disabled Veteran?]]="Yes"))&gt;0, "Yes", "No"))</f>
        <v>No</v>
      </c>
      <c r="CG1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7"/>
      <c r="CI147"/>
      <c r="CJ147"/>
      <c r="CK147"/>
      <c r="CL147"/>
      <c r="CM147"/>
      <c r="CN147"/>
      <c r="CO147"/>
      <c r="CP147"/>
      <c r="CQ147"/>
      <c r="CR147"/>
      <c r="CS147"/>
      <c r="CU147"/>
      <c r="CV147"/>
    </row>
    <row r="148" spans="1:100" hidden="1" x14ac:dyDescent="0.25">
      <c r="A148" s="10">
        <v>503</v>
      </c>
      <c r="B148" t="s">
        <v>614</v>
      </c>
      <c r="C148" t="s">
        <v>500</v>
      </c>
      <c r="D148" t="s">
        <v>578</v>
      </c>
      <c r="E148" t="s">
        <v>546</v>
      </c>
      <c r="F148" t="s">
        <v>587</v>
      </c>
      <c r="G148" t="s">
        <v>588</v>
      </c>
      <c r="H148" t="s">
        <v>215</v>
      </c>
      <c r="I148" t="s">
        <v>207</v>
      </c>
      <c r="J148" t="s">
        <v>208</v>
      </c>
      <c r="K148" t="s">
        <v>208</v>
      </c>
      <c r="L148" s="11" t="s">
        <v>208</v>
      </c>
      <c r="M148" t="s">
        <v>208</v>
      </c>
      <c r="N148" t="s">
        <v>208</v>
      </c>
      <c r="P148" t="s">
        <v>208</v>
      </c>
      <c r="Q148" t="s">
        <v>208</v>
      </c>
      <c r="R148" t="s">
        <v>208</v>
      </c>
      <c r="S148" t="s">
        <v>208</v>
      </c>
      <c r="T148" t="s">
        <v>42</v>
      </c>
      <c r="U148" t="s">
        <v>207</v>
      </c>
      <c r="V148" t="s">
        <v>207</v>
      </c>
      <c r="W148" t="s">
        <v>207</v>
      </c>
      <c r="X148" t="s">
        <v>207</v>
      </c>
      <c r="Y148" t="s">
        <v>207</v>
      </c>
      <c r="Z148" t="s">
        <v>207</v>
      </c>
      <c r="AA148" t="s">
        <v>207</v>
      </c>
      <c r="AB148" t="s">
        <v>207</v>
      </c>
      <c r="AC148" t="s">
        <v>207</v>
      </c>
      <c r="AD148" t="s">
        <v>207</v>
      </c>
      <c r="AE148" t="s">
        <v>207</v>
      </c>
      <c r="AF148" t="s">
        <v>207</v>
      </c>
      <c r="AG148" t="s">
        <v>207</v>
      </c>
      <c r="AH148" t="s">
        <v>207</v>
      </c>
      <c r="AI148" t="s">
        <v>207</v>
      </c>
      <c r="AJ148" t="s">
        <v>207</v>
      </c>
      <c r="AK148" t="s">
        <v>207</v>
      </c>
      <c r="AL148" t="s">
        <v>207</v>
      </c>
      <c r="AM148" t="s">
        <v>207</v>
      </c>
      <c r="AN148" t="s">
        <v>207</v>
      </c>
      <c r="AO148" t="s">
        <v>207</v>
      </c>
      <c r="AP148" t="s">
        <v>207</v>
      </c>
      <c r="AQ148" t="s">
        <v>207</v>
      </c>
      <c r="AR148" t="s">
        <v>207</v>
      </c>
      <c r="AS148" t="s">
        <v>207</v>
      </c>
      <c r="AT148" t="s">
        <v>207</v>
      </c>
      <c r="AU148" t="s">
        <v>207</v>
      </c>
      <c r="AV148" t="s">
        <v>207</v>
      </c>
      <c r="AW148" t="s">
        <v>207</v>
      </c>
      <c r="AX148" t="s">
        <v>207</v>
      </c>
      <c r="AY148" t="s">
        <v>207</v>
      </c>
      <c r="AZ148" t="s">
        <v>207</v>
      </c>
      <c r="BA148" t="s">
        <v>207</v>
      </c>
      <c r="BB148" t="s">
        <v>207</v>
      </c>
      <c r="BC148" t="s">
        <v>207</v>
      </c>
      <c r="BD148" t="s">
        <v>207</v>
      </c>
      <c r="BE148" t="s">
        <v>207</v>
      </c>
      <c r="BF148" t="s">
        <v>207</v>
      </c>
      <c r="BG148" t="s">
        <v>207</v>
      </c>
      <c r="BH148" t="s">
        <v>207</v>
      </c>
      <c r="BI148" t="s">
        <v>207</v>
      </c>
      <c r="BJ148" t="s">
        <v>207</v>
      </c>
      <c r="BK148" t="s">
        <v>207</v>
      </c>
      <c r="BL148" t="s">
        <v>207</v>
      </c>
      <c r="BM148" t="s">
        <v>207</v>
      </c>
      <c r="BN148" t="s">
        <v>207</v>
      </c>
      <c r="BO148" s="18" t="str">
        <f>IF(OR(BO$2=0, BO$2=""), "N/A", IF(ISNUMBER(SEARCH(UPPER(BO$2), UPPER(ProgramsTable[[#This Row],[Type of Service]]))), "Yes", "No"))</f>
        <v>N/A</v>
      </c>
      <c r="BP148" s="18" t="str">
        <f>IF(BP$2=0, "N/A", IF(ISNUMBER(SEARCH(TRIM(BP$2), ProgramsTable[[#This Row],[Geographic Coverage]])), "Yes", "No"))</f>
        <v>N/A</v>
      </c>
      <c r="BQ148" s="18" t="str">
        <f>IF(BQ$2=0, "N/A", IF(ISNUMBER(SEARCH(TRIM(BQ$2), ProgramsTable[[#This Row],[Geographic Coverage]])), "Yes", "No"))</f>
        <v>N/A</v>
      </c>
      <c r="BR148" s="18" t="str">
        <f>IF(AND(BP$2=0, BQ$2=0), "*Required - Please Make a Selection*", IF(OR(ISNUMBER(SEARCH(TRIM(BP$2), ProgramsTable[[#This Row],[Geographic Coverage]])), ISNUMBER(SEARCH(TRIM(BQ$2), ProgramsTable[[#This Row],[Geographic Coverage]]))), "Yes", "No"))</f>
        <v>*Required - Please Make a Selection*</v>
      </c>
      <c r="BS148" s="18" t="str">
        <f>IF(OR(BS$2="",BS$2=0), "N/A", IF(AND(ProgramsTable[[#This Row],[Age Min]]= "None", ProgramsTable[[#This Row],[Age Max]]= "None"), "Yes", IF(AND(BS$2&gt;=ProgramsTable[[#This Row],[Age Min]], BS$2&lt;=ProgramsTable[[#This Row],[Age Max]]), "Yes", "No")))</f>
        <v>N/A</v>
      </c>
      <c r="BT148" s="18" t="str" cm="1">
        <f t="array" ref="BT148">IF(COUNTIF(AM$2:BJ$2,"Yes")=0,"N/A",IF(SUMPRODUCT(--(AM$2:BJ$2="Yes"),--(ProgramsTable[[#This Row],[Developmental Disability]:[Caregivers, Family Members, Advocates, or Practitioners of an Individual with Disabilities or Medical Conditions]]="Yes"))&gt;0,"Yes","No"))</f>
        <v>N/A</v>
      </c>
      <c r="BU1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8" s="18" t="str">
        <f>IF(BV$2=0, "N/A", IF(ISNUMBER(SEARCH(UPPER(BV$2), UPPER(ProgramsTable[[#This Row],[Type of Service]]))), "Yes", "No"))</f>
        <v>N/A</v>
      </c>
      <c r="BW148" s="18" t="str">
        <f>IF(BW$2=0, "N/A", IF(ISNUMBER(SEARCH(TRIM(BW$2), ProgramsTable[[#This Row],[Geographic Coverage]])), "Yes", "No"))</f>
        <v>N/A</v>
      </c>
      <c r="BX148" s="18" t="str">
        <f>IF(BX$2=0, "N/A", IF(ISNUMBER(SEARCH(TRIM(BX$2), ProgramsTable[[#This Row],[Geographic Coverage]])), "Yes", "No"))</f>
        <v>N/A</v>
      </c>
      <c r="BY148" s="18" t="str">
        <f>IF(AND(BW$2=0, BX$2=0), "*Required - Please Make a Selection*", IF(OR(ISNUMBER(SEARCH(TRIM(BW$2), ProgramsTable[[#This Row],[Geographic Coverage]])), ISNUMBER(SEARCH(TRIM(BX$2), ProgramsTable[[#This Row],[Geographic Coverage]]))), "Yes", "No"))</f>
        <v>*Required - Please Make a Selection*</v>
      </c>
      <c r="BZ148" s="18" t="str">
        <f>IF(I$2=0, "N/A", IF(I$2="Yes", IF(ProgramsTable[[#This Row],[Program Includes Services for Caregivers]]="Yes", IF(ProgramsTable[[#This Row],[Program May Require Caregiver to be Unpaid]]="No", "Yes", "No"), "No"), "N/A"))</f>
        <v>N/A</v>
      </c>
      <c r="CA1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8" s="18" t="str">
        <f>IF(CB$2=0, "N/A", IF(ISNUMBER(SEARCH(TRIM(UPPER(CB$2)), TRIM(UPPER(ProgramsTable[[#This Row],[Type of Service]])))), "Yes", "No"))</f>
        <v>N/A</v>
      </c>
      <c r="CC148" s="18" t="str">
        <f>IF(CC$2=0, "N/A", IF(ISNUMBER(SEARCH(TRIM(CC$2), ProgramsTable[[#This Row],[Geographic Coverage]])), "Yes", "No"))</f>
        <v>No</v>
      </c>
      <c r="CD148" s="18" t="str">
        <f>IF(CD$2=0, "N/A", IF(ISNUMBER(SEARCH(TRIM(CD$2), ProgramsTable[[#This Row],[Geographic Coverage]])), "Yes", "No"))</f>
        <v>N/A</v>
      </c>
      <c r="CE148" s="18" t="str">
        <f>IF(AND(CC$2=0, CD$2=0), "*Required - Please Make a Selection*", IF(OR(ISNUMBER(SEARCH(TRIM(CC$2), ProgramsTable[[#This Row],[Geographic Coverage]])), ISNUMBER(SEARCH(TRIM(CD$2), ProgramsTable[[#This Row],[Geographic Coverage]]))), "Yes", "No"))</f>
        <v>No</v>
      </c>
      <c r="CF148" s="18" t="str" cm="1">
        <f t="array" ref="CF148">IF(COUNTIF(BK$2:BN$2, "Yes")=0, "N/A", IF(SUMPRODUCT((BK$2:BN$2="Yes")*(ProgramsTable[[#This Row],[Veteran?]:[Disabled Veteran?]]="Yes"))&gt;0, "Yes", "No"))</f>
        <v>No</v>
      </c>
      <c r="CG1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8"/>
      <c r="CI148"/>
      <c r="CJ148"/>
      <c r="CK148"/>
      <c r="CL148"/>
      <c r="CM148"/>
      <c r="CN148"/>
      <c r="CO148"/>
      <c r="CP148"/>
      <c r="CQ148"/>
      <c r="CR148"/>
      <c r="CS148"/>
      <c r="CU148"/>
      <c r="CV148"/>
    </row>
    <row r="149" spans="1:100" hidden="1" x14ac:dyDescent="0.25">
      <c r="A149" s="10">
        <v>510</v>
      </c>
      <c r="B149" t="s">
        <v>614</v>
      </c>
      <c r="C149" t="s">
        <v>624</v>
      </c>
      <c r="D149" t="s">
        <v>535</v>
      </c>
      <c r="E149" t="s">
        <v>529</v>
      </c>
      <c r="F149" t="s">
        <v>536</v>
      </c>
      <c r="G149" t="s">
        <v>112</v>
      </c>
      <c r="H149" t="s">
        <v>215</v>
      </c>
      <c r="I149" t="s">
        <v>215</v>
      </c>
      <c r="J149" t="s">
        <v>531</v>
      </c>
      <c r="K149" t="s">
        <v>532</v>
      </c>
      <c r="L149" t="s">
        <v>306</v>
      </c>
      <c r="M149">
        <v>18</v>
      </c>
      <c r="N149">
        <v>120</v>
      </c>
      <c r="P149" t="s">
        <v>533</v>
      </c>
      <c r="Q149" t="s">
        <v>208</v>
      </c>
      <c r="R149" t="s">
        <v>534</v>
      </c>
      <c r="S149" t="s">
        <v>533</v>
      </c>
      <c r="T149" t="s">
        <v>77</v>
      </c>
      <c r="U149" t="s">
        <v>215</v>
      </c>
      <c r="V149" t="s">
        <v>207</v>
      </c>
      <c r="W149" t="s">
        <v>207</v>
      </c>
      <c r="X149" t="s">
        <v>207</v>
      </c>
      <c r="Y149" t="s">
        <v>207</v>
      </c>
      <c r="Z149" t="s">
        <v>207</v>
      </c>
      <c r="AA149" t="s">
        <v>207</v>
      </c>
      <c r="AB149" t="s">
        <v>207</v>
      </c>
      <c r="AC149" t="s">
        <v>207</v>
      </c>
      <c r="AD149" t="s">
        <v>207</v>
      </c>
      <c r="AE149" t="s">
        <v>215</v>
      </c>
      <c r="AF149" t="s">
        <v>207</v>
      </c>
      <c r="AG149" t="s">
        <v>207</v>
      </c>
      <c r="AH149" t="s">
        <v>207</v>
      </c>
      <c r="AI149" t="s">
        <v>207</v>
      </c>
      <c r="AJ149" t="s">
        <v>207</v>
      </c>
      <c r="AK149" t="s">
        <v>207</v>
      </c>
      <c r="AL149" t="s">
        <v>207</v>
      </c>
      <c r="AM149" t="s">
        <v>207</v>
      </c>
      <c r="AN149" t="s">
        <v>207</v>
      </c>
      <c r="AO149" t="s">
        <v>207</v>
      </c>
      <c r="AP149" t="s">
        <v>207</v>
      </c>
      <c r="AQ149" t="s">
        <v>207</v>
      </c>
      <c r="AR149" t="s">
        <v>215</v>
      </c>
      <c r="AS149" t="s">
        <v>207</v>
      </c>
      <c r="AT149" t="s">
        <v>207</v>
      </c>
      <c r="AU149" t="s">
        <v>207</v>
      </c>
      <c r="AV149" t="s">
        <v>207</v>
      </c>
      <c r="AW149" t="s">
        <v>207</v>
      </c>
      <c r="AX149" t="s">
        <v>207</v>
      </c>
      <c r="AY149" t="s">
        <v>207</v>
      </c>
      <c r="AZ149" t="s">
        <v>207</v>
      </c>
      <c r="BA149" t="s">
        <v>207</v>
      </c>
      <c r="BB149" t="s">
        <v>207</v>
      </c>
      <c r="BC149" t="s">
        <v>207</v>
      </c>
      <c r="BD149" t="s">
        <v>207</v>
      </c>
      <c r="BE149" t="s">
        <v>207</v>
      </c>
      <c r="BF149" t="s">
        <v>207</v>
      </c>
      <c r="BG149" t="s">
        <v>207</v>
      </c>
      <c r="BH149" t="s">
        <v>207</v>
      </c>
      <c r="BI149" t="s">
        <v>207</v>
      </c>
      <c r="BJ149" t="s">
        <v>207</v>
      </c>
      <c r="BK149" t="s">
        <v>207</v>
      </c>
      <c r="BL149" t="s">
        <v>207</v>
      </c>
      <c r="BM149" t="s">
        <v>207</v>
      </c>
      <c r="BN149" t="s">
        <v>207</v>
      </c>
      <c r="BO149" s="18" t="str">
        <f>IF(OR(BO$2=0, BO$2=""), "N/A", IF(ISNUMBER(SEARCH(UPPER(BO$2), UPPER(ProgramsTable[[#This Row],[Type of Service]]))), "Yes", "No"))</f>
        <v>N/A</v>
      </c>
      <c r="BP149" s="18" t="str">
        <f>IF(BP$2=0, "N/A", IF(ISNUMBER(SEARCH(TRIM(BP$2), ProgramsTable[[#This Row],[Geographic Coverage]])), "Yes", "No"))</f>
        <v>N/A</v>
      </c>
      <c r="BQ149" s="18" t="str">
        <f>IF(BQ$2=0, "N/A", IF(ISNUMBER(SEARCH(TRIM(BQ$2), ProgramsTable[[#This Row],[Geographic Coverage]])), "Yes", "No"))</f>
        <v>N/A</v>
      </c>
      <c r="BR149" s="18" t="str">
        <f>IF(AND(BP$2=0, BQ$2=0), "*Required - Please Make a Selection*", IF(OR(ISNUMBER(SEARCH(TRIM(BP$2), ProgramsTable[[#This Row],[Geographic Coverage]])), ISNUMBER(SEARCH(TRIM(BQ$2), ProgramsTable[[#This Row],[Geographic Coverage]]))), "Yes", "No"))</f>
        <v>*Required - Please Make a Selection*</v>
      </c>
      <c r="BS149" s="18" t="str">
        <f>IF(OR(BS$2="",BS$2=0), "N/A", IF(AND(ProgramsTable[[#This Row],[Age Min]]= "None", ProgramsTable[[#This Row],[Age Max]]= "None"), "Yes", IF(AND(BS$2&gt;=ProgramsTable[[#This Row],[Age Min]], BS$2&lt;=ProgramsTable[[#This Row],[Age Max]]), "Yes", "No")))</f>
        <v>N/A</v>
      </c>
      <c r="BT149" s="18" t="str" cm="1">
        <f t="array" ref="BT149">IF(COUNTIF(AM$2:BJ$2,"Yes")=0,"N/A",IF(SUMPRODUCT(--(AM$2:BJ$2="Yes"),--(ProgramsTable[[#This Row],[Developmental Disability]:[Caregivers, Family Members, Advocates, or Practitioners of an Individual with Disabilities or Medical Conditions]]="Yes"))&gt;0,"Yes","No"))</f>
        <v>N/A</v>
      </c>
      <c r="BU1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9" s="18" t="str">
        <f>IF(BV$2=0, "N/A", IF(ISNUMBER(SEARCH(UPPER(BV$2), UPPER(ProgramsTable[[#This Row],[Type of Service]]))), "Yes", "No"))</f>
        <v>N/A</v>
      </c>
      <c r="BW149" s="18" t="str">
        <f>IF(BW$2=0, "N/A", IF(ISNUMBER(SEARCH(TRIM(BW$2), ProgramsTable[[#This Row],[Geographic Coverage]])), "Yes", "No"))</f>
        <v>N/A</v>
      </c>
      <c r="BX149" s="18" t="str">
        <f>IF(BX$2=0, "N/A", IF(ISNUMBER(SEARCH(TRIM(BX$2), ProgramsTable[[#This Row],[Geographic Coverage]])), "Yes", "No"))</f>
        <v>N/A</v>
      </c>
      <c r="BY149" s="18" t="str">
        <f>IF(AND(BW$2=0, BX$2=0), "*Required - Please Make a Selection*", IF(OR(ISNUMBER(SEARCH(TRIM(BW$2), ProgramsTable[[#This Row],[Geographic Coverage]])), ISNUMBER(SEARCH(TRIM(BX$2), ProgramsTable[[#This Row],[Geographic Coverage]]))), "Yes", "No"))</f>
        <v>*Required - Please Make a Selection*</v>
      </c>
      <c r="BZ149" s="18" t="str">
        <f>IF(I$2=0, "N/A", IF(I$2="Yes", IF(ProgramsTable[[#This Row],[Program Includes Services for Caregivers]]="Yes", IF(ProgramsTable[[#This Row],[Program May Require Caregiver to be Unpaid]]="No", "Yes", "No"), "No"), "N/A"))</f>
        <v>N/A</v>
      </c>
      <c r="CA1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9" s="18" t="str">
        <f>IF(CB$2=0, "N/A", IF(ISNUMBER(SEARCH(TRIM(UPPER(CB$2)), TRIM(UPPER(ProgramsTable[[#This Row],[Type of Service]])))), "Yes", "No"))</f>
        <v>N/A</v>
      </c>
      <c r="CC149" s="18" t="str">
        <f>IF(CC$2=0, "N/A", IF(ISNUMBER(SEARCH(TRIM(CC$2), ProgramsTable[[#This Row],[Geographic Coverage]])), "Yes", "No"))</f>
        <v>No</v>
      </c>
      <c r="CD149" s="18" t="str">
        <f>IF(CD$2=0, "N/A", IF(ISNUMBER(SEARCH(TRIM(CD$2), ProgramsTable[[#This Row],[Geographic Coverage]])), "Yes", "No"))</f>
        <v>N/A</v>
      </c>
      <c r="CE149" s="18" t="str">
        <f>IF(AND(CC$2=0, CD$2=0), "*Required - Please Make a Selection*", IF(OR(ISNUMBER(SEARCH(TRIM(CC$2), ProgramsTable[[#This Row],[Geographic Coverage]])), ISNUMBER(SEARCH(TRIM(CD$2), ProgramsTable[[#This Row],[Geographic Coverage]]))), "Yes", "No"))</f>
        <v>No</v>
      </c>
      <c r="CF149" s="18" t="str" cm="1">
        <f t="array" ref="CF149">IF(COUNTIF(BK$2:BN$2, "Yes")=0, "N/A", IF(SUMPRODUCT((BK$2:BN$2="Yes")*(ProgramsTable[[#This Row],[Veteran?]:[Disabled Veteran?]]="Yes"))&gt;0, "Yes", "No"))</f>
        <v>No</v>
      </c>
      <c r="CG1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9"/>
      <c r="CI149"/>
      <c r="CJ149"/>
      <c r="CK149"/>
      <c r="CL149"/>
      <c r="CM149"/>
      <c r="CN149"/>
      <c r="CO149"/>
      <c r="CP149"/>
      <c r="CQ149"/>
      <c r="CR149"/>
      <c r="CS149"/>
      <c r="CU149"/>
      <c r="CV149"/>
    </row>
    <row r="150" spans="1:100" hidden="1" x14ac:dyDescent="0.25">
      <c r="A150" s="10">
        <v>528</v>
      </c>
      <c r="B150" t="s">
        <v>614</v>
      </c>
      <c r="C150" t="s">
        <v>624</v>
      </c>
      <c r="D150" t="s">
        <v>578</v>
      </c>
      <c r="E150" t="s">
        <v>546</v>
      </c>
      <c r="F150" t="s">
        <v>582</v>
      </c>
      <c r="G150" t="s">
        <v>112</v>
      </c>
      <c r="H150" t="s">
        <v>215</v>
      </c>
      <c r="I150" t="s">
        <v>215</v>
      </c>
      <c r="J150" t="s">
        <v>547</v>
      </c>
      <c r="K150" t="s">
        <v>583</v>
      </c>
      <c r="L150" t="s">
        <v>208</v>
      </c>
      <c r="M150" t="s">
        <v>208</v>
      </c>
      <c r="N150" t="s">
        <v>208</v>
      </c>
      <c r="P150" t="s">
        <v>581</v>
      </c>
      <c r="Q150" t="s">
        <v>208</v>
      </c>
      <c r="R150" t="s">
        <v>581</v>
      </c>
      <c r="S150" t="s">
        <v>208</v>
      </c>
      <c r="T150" t="s">
        <v>77</v>
      </c>
      <c r="U150" t="s">
        <v>215</v>
      </c>
      <c r="V150" t="s">
        <v>207</v>
      </c>
      <c r="W150" t="s">
        <v>207</v>
      </c>
      <c r="X150" t="s">
        <v>207</v>
      </c>
      <c r="Y150" t="s">
        <v>207</v>
      </c>
      <c r="Z150" t="s">
        <v>207</v>
      </c>
      <c r="AA150" t="s">
        <v>215</v>
      </c>
      <c r="AB150" t="s">
        <v>207</v>
      </c>
      <c r="AC150" t="s">
        <v>207</v>
      </c>
      <c r="AD150" t="s">
        <v>207</v>
      </c>
      <c r="AE150" t="s">
        <v>207</v>
      </c>
      <c r="AF150" t="s">
        <v>207</v>
      </c>
      <c r="AG150" t="s">
        <v>207</v>
      </c>
      <c r="AH150" t="s">
        <v>207</v>
      </c>
      <c r="AI150" t="s">
        <v>207</v>
      </c>
      <c r="AJ150" t="s">
        <v>207</v>
      </c>
      <c r="AK150" t="s">
        <v>207</v>
      </c>
      <c r="AL150" t="s">
        <v>207</v>
      </c>
      <c r="AM150" t="s">
        <v>207</v>
      </c>
      <c r="AN150" t="s">
        <v>207</v>
      </c>
      <c r="AO150" t="s">
        <v>207</v>
      </c>
      <c r="AP150" t="s">
        <v>207</v>
      </c>
      <c r="AQ150" t="s">
        <v>207</v>
      </c>
      <c r="AR150" t="s">
        <v>215</v>
      </c>
      <c r="AS150" t="s">
        <v>207</v>
      </c>
      <c r="AT150" t="s">
        <v>207</v>
      </c>
      <c r="AU150" t="s">
        <v>207</v>
      </c>
      <c r="AV150" t="s">
        <v>207</v>
      </c>
      <c r="AW150" t="s">
        <v>207</v>
      </c>
      <c r="AX150" t="s">
        <v>207</v>
      </c>
      <c r="AY150" t="s">
        <v>207</v>
      </c>
      <c r="AZ150" t="s">
        <v>207</v>
      </c>
      <c r="BA150" t="s">
        <v>207</v>
      </c>
      <c r="BB150" t="s">
        <v>207</v>
      </c>
      <c r="BC150" t="s">
        <v>207</v>
      </c>
      <c r="BD150" t="s">
        <v>207</v>
      </c>
      <c r="BE150" t="s">
        <v>207</v>
      </c>
      <c r="BF150" t="s">
        <v>207</v>
      </c>
      <c r="BG150" t="s">
        <v>207</v>
      </c>
      <c r="BH150" t="s">
        <v>207</v>
      </c>
      <c r="BI150" t="s">
        <v>207</v>
      </c>
      <c r="BJ150" t="s">
        <v>215</v>
      </c>
      <c r="BK150" t="s">
        <v>207</v>
      </c>
      <c r="BL150" t="s">
        <v>207</v>
      </c>
      <c r="BM150" t="s">
        <v>207</v>
      </c>
      <c r="BN150" t="s">
        <v>207</v>
      </c>
      <c r="BO150" s="18" t="str">
        <f>IF(OR(BO$2=0, BO$2=""), "N/A", IF(ISNUMBER(SEARCH(UPPER(BO$2), UPPER(ProgramsTable[[#This Row],[Type of Service]]))), "Yes", "No"))</f>
        <v>N/A</v>
      </c>
      <c r="BP150" s="18" t="str">
        <f>IF(BP$2=0, "N/A", IF(ISNUMBER(SEARCH(TRIM(BP$2), ProgramsTable[[#This Row],[Geographic Coverage]])), "Yes", "No"))</f>
        <v>N/A</v>
      </c>
      <c r="BQ150" s="18" t="str">
        <f>IF(BQ$2=0, "N/A", IF(ISNUMBER(SEARCH(TRIM(BQ$2), ProgramsTable[[#This Row],[Geographic Coverage]])), "Yes", "No"))</f>
        <v>N/A</v>
      </c>
      <c r="BR150" s="18" t="str">
        <f>IF(AND(BP$2=0, BQ$2=0), "*Required - Please Make a Selection*", IF(OR(ISNUMBER(SEARCH(TRIM(BP$2), ProgramsTable[[#This Row],[Geographic Coverage]])), ISNUMBER(SEARCH(TRIM(BQ$2), ProgramsTable[[#This Row],[Geographic Coverage]]))), "Yes", "No"))</f>
        <v>*Required - Please Make a Selection*</v>
      </c>
      <c r="BS150" s="18" t="str">
        <f>IF(OR(BS$2="",BS$2=0), "N/A", IF(AND(ProgramsTable[[#This Row],[Age Min]]= "None", ProgramsTable[[#This Row],[Age Max]]= "None"), "Yes", IF(AND(BS$2&gt;=ProgramsTable[[#This Row],[Age Min]], BS$2&lt;=ProgramsTable[[#This Row],[Age Max]]), "Yes", "No")))</f>
        <v>N/A</v>
      </c>
      <c r="BT150" s="18" t="str" cm="1">
        <f t="array" ref="BT150">IF(COUNTIF(AM$2:BJ$2,"Yes")=0,"N/A",IF(SUMPRODUCT(--(AM$2:BJ$2="Yes"),--(ProgramsTable[[#This Row],[Developmental Disability]:[Caregivers, Family Members, Advocates, or Practitioners of an Individual with Disabilities or Medical Conditions]]="Yes"))&gt;0,"Yes","No"))</f>
        <v>N/A</v>
      </c>
      <c r="BU1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50" s="18" t="str">
        <f>IF(BV$2=0, "N/A", IF(ISNUMBER(SEARCH(UPPER(BV$2), UPPER(ProgramsTable[[#This Row],[Type of Service]]))), "Yes", "No"))</f>
        <v>N/A</v>
      </c>
      <c r="BW150" s="18" t="str">
        <f>IF(BW$2=0, "N/A", IF(ISNUMBER(SEARCH(TRIM(BW$2), ProgramsTable[[#This Row],[Geographic Coverage]])), "Yes", "No"))</f>
        <v>N/A</v>
      </c>
      <c r="BX150" s="18" t="str">
        <f>IF(BX$2=0, "N/A", IF(ISNUMBER(SEARCH(TRIM(BX$2), ProgramsTable[[#This Row],[Geographic Coverage]])), "Yes", "No"))</f>
        <v>N/A</v>
      </c>
      <c r="BY150" s="18" t="str">
        <f>IF(AND(BW$2=0, BX$2=0), "*Required - Please Make a Selection*", IF(OR(ISNUMBER(SEARCH(TRIM(BW$2), ProgramsTable[[#This Row],[Geographic Coverage]])), ISNUMBER(SEARCH(TRIM(BX$2), ProgramsTable[[#This Row],[Geographic Coverage]]))), "Yes", "No"))</f>
        <v>*Required - Please Make a Selection*</v>
      </c>
      <c r="BZ150" s="18" t="str">
        <f>IF(I$2=0, "N/A", IF(I$2="Yes", IF(ProgramsTable[[#This Row],[Program Includes Services for Caregivers]]="Yes", IF(ProgramsTable[[#This Row],[Program May Require Caregiver to be Unpaid]]="No", "Yes", "No"), "No"), "N/A"))</f>
        <v>N/A</v>
      </c>
      <c r="CA1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50" s="18" t="str">
        <f>IF(CB$2=0, "N/A", IF(ISNUMBER(SEARCH(TRIM(UPPER(CB$2)), TRIM(UPPER(ProgramsTable[[#This Row],[Type of Service]])))), "Yes", "No"))</f>
        <v>N/A</v>
      </c>
      <c r="CC150" s="18" t="str">
        <f>IF(CC$2=0, "N/A", IF(ISNUMBER(SEARCH(TRIM(CC$2), ProgramsTable[[#This Row],[Geographic Coverage]])), "Yes", "No"))</f>
        <v>No</v>
      </c>
      <c r="CD150" s="18" t="str">
        <f>IF(CD$2=0, "N/A", IF(ISNUMBER(SEARCH(TRIM(CD$2), ProgramsTable[[#This Row],[Geographic Coverage]])), "Yes", "No"))</f>
        <v>N/A</v>
      </c>
      <c r="CE150" s="18" t="str">
        <f>IF(AND(CC$2=0, CD$2=0), "*Required - Please Make a Selection*", IF(OR(ISNUMBER(SEARCH(TRIM(CC$2), ProgramsTable[[#This Row],[Geographic Coverage]])), ISNUMBER(SEARCH(TRIM(CD$2), ProgramsTable[[#This Row],[Geographic Coverage]]))), "Yes", "No"))</f>
        <v>No</v>
      </c>
      <c r="CF150" s="18" t="str" cm="1">
        <f t="array" ref="CF150">IF(COUNTIF(BK$2:BN$2, "Yes")=0, "N/A", IF(SUMPRODUCT((BK$2:BN$2="Yes")*(ProgramsTable[[#This Row],[Veteran?]:[Disabled Veteran?]]="Yes"))&gt;0, "Yes", "No"))</f>
        <v>No</v>
      </c>
      <c r="CG1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50"/>
      <c r="CI150"/>
      <c r="CJ150"/>
      <c r="CK150"/>
      <c r="CL150"/>
      <c r="CM150"/>
      <c r="CN150"/>
      <c r="CO150"/>
      <c r="CP150"/>
      <c r="CQ150"/>
      <c r="CR150"/>
      <c r="CS150"/>
      <c r="CU150"/>
      <c r="CV150"/>
    </row>
    <row r="151" spans="1:100" hidden="1" x14ac:dyDescent="0.25">
      <c r="A151" s="10">
        <v>535</v>
      </c>
      <c r="B151" t="s">
        <v>614</v>
      </c>
      <c r="C151" t="s">
        <v>627</v>
      </c>
      <c r="D151" t="s">
        <v>535</v>
      </c>
      <c r="E151" t="s">
        <v>529</v>
      </c>
      <c r="F151" t="s">
        <v>536</v>
      </c>
      <c r="G151" t="s">
        <v>112</v>
      </c>
      <c r="H151" t="s">
        <v>215</v>
      </c>
      <c r="I151" t="s">
        <v>215</v>
      </c>
      <c r="J151" t="s">
        <v>531</v>
      </c>
      <c r="K151" t="s">
        <v>532</v>
      </c>
      <c r="L151" t="s">
        <v>306</v>
      </c>
      <c r="M151">
        <v>18</v>
      </c>
      <c r="N151">
        <v>120</v>
      </c>
      <c r="P151" t="s">
        <v>601</v>
      </c>
      <c r="Q151" t="s">
        <v>208</v>
      </c>
      <c r="R151" t="s">
        <v>601</v>
      </c>
      <c r="S151" t="s">
        <v>208</v>
      </c>
      <c r="T151" t="s">
        <v>40</v>
      </c>
      <c r="U151" t="s">
        <v>207</v>
      </c>
      <c r="V151" t="s">
        <v>207</v>
      </c>
      <c r="W151" t="s">
        <v>207</v>
      </c>
      <c r="X151" t="s">
        <v>207</v>
      </c>
      <c r="Y151" t="s">
        <v>207</v>
      </c>
      <c r="Z151" t="s">
        <v>207</v>
      </c>
      <c r="AA151" t="s">
        <v>207</v>
      </c>
      <c r="AB151" t="s">
        <v>207</v>
      </c>
      <c r="AC151" t="s">
        <v>207</v>
      </c>
      <c r="AD151" t="s">
        <v>207</v>
      </c>
      <c r="AE151" t="s">
        <v>207</v>
      </c>
      <c r="AF151" t="s">
        <v>207</v>
      </c>
      <c r="AG151" t="s">
        <v>207</v>
      </c>
      <c r="AH151" t="s">
        <v>207</v>
      </c>
      <c r="AI151" t="s">
        <v>207</v>
      </c>
      <c r="AJ151" t="s">
        <v>207</v>
      </c>
      <c r="AK151" t="s">
        <v>207</v>
      </c>
      <c r="AL151" t="s">
        <v>207</v>
      </c>
      <c r="AM151" t="s">
        <v>207</v>
      </c>
      <c r="AN151" t="s">
        <v>207</v>
      </c>
      <c r="AO151" t="s">
        <v>207</v>
      </c>
      <c r="AP151" t="s">
        <v>207</v>
      </c>
      <c r="AQ151" t="s">
        <v>207</v>
      </c>
      <c r="AR151" t="s">
        <v>207</v>
      </c>
      <c r="AS151" t="s">
        <v>207</v>
      </c>
      <c r="AT151" t="s">
        <v>207</v>
      </c>
      <c r="AU151" t="s">
        <v>207</v>
      </c>
      <c r="AV151" t="s">
        <v>207</v>
      </c>
      <c r="AW151" t="s">
        <v>207</v>
      </c>
      <c r="AX151" t="s">
        <v>207</v>
      </c>
      <c r="AY151" t="s">
        <v>207</v>
      </c>
      <c r="AZ151" t="s">
        <v>207</v>
      </c>
      <c r="BA151" t="s">
        <v>207</v>
      </c>
      <c r="BB151" t="s">
        <v>207</v>
      </c>
      <c r="BC151" t="s">
        <v>207</v>
      </c>
      <c r="BD151" t="s">
        <v>207</v>
      </c>
      <c r="BE151" t="s">
        <v>207</v>
      </c>
      <c r="BF151" t="s">
        <v>207</v>
      </c>
      <c r="BG151" t="s">
        <v>207</v>
      </c>
      <c r="BH151" t="s">
        <v>207</v>
      </c>
      <c r="BI151" t="s">
        <v>207</v>
      </c>
      <c r="BJ151" t="s">
        <v>215</v>
      </c>
      <c r="BK151" t="s">
        <v>207</v>
      </c>
      <c r="BL151" t="s">
        <v>207</v>
      </c>
      <c r="BM151" t="s">
        <v>207</v>
      </c>
      <c r="BN151" t="s">
        <v>207</v>
      </c>
      <c r="BO151" s="18" t="str">
        <f>IF(OR(BO$2=0, BO$2=""), "N/A", IF(ISNUMBER(SEARCH(UPPER(BO$2), UPPER(ProgramsTable[[#This Row],[Type of Service]]))), "Yes", "No"))</f>
        <v>N/A</v>
      </c>
      <c r="BP151" s="18" t="str">
        <f>IF(BP$2=0, "N/A", IF(ISNUMBER(SEARCH(TRIM(BP$2), ProgramsTable[[#This Row],[Geographic Coverage]])), "Yes", "No"))</f>
        <v>N/A</v>
      </c>
      <c r="BQ151" s="18" t="str">
        <f>IF(BQ$2=0, "N/A", IF(ISNUMBER(SEARCH(TRIM(BQ$2), ProgramsTable[[#This Row],[Geographic Coverage]])), "Yes", "No"))</f>
        <v>N/A</v>
      </c>
      <c r="BR151" s="18" t="str">
        <f>IF(AND(BP$2=0, BQ$2=0), "*Required - Please Make a Selection*", IF(OR(ISNUMBER(SEARCH(TRIM(BP$2), ProgramsTable[[#This Row],[Geographic Coverage]])), ISNUMBER(SEARCH(TRIM(BQ$2), ProgramsTable[[#This Row],[Geographic Coverage]]))), "Yes", "No"))</f>
        <v>*Required - Please Make a Selection*</v>
      </c>
      <c r="BS151" s="18" t="str">
        <f>IF(OR(BS$2="",BS$2=0), "N/A", IF(AND(ProgramsTable[[#This Row],[Age Min]]= "None", ProgramsTable[[#This Row],[Age Max]]= "None"), "Yes", IF(AND(BS$2&gt;=ProgramsTable[[#This Row],[Age Min]], BS$2&lt;=ProgramsTable[[#This Row],[Age Max]]), "Yes", "No")))</f>
        <v>N/A</v>
      </c>
      <c r="BT151" s="18" t="str" cm="1">
        <f t="array" ref="BT151">IF(COUNTIF(AM$2:BJ$2,"Yes")=0,"N/A",IF(SUMPRODUCT(--(AM$2:BJ$2="Yes"),--(ProgramsTable[[#This Row],[Developmental Disability]:[Caregivers, Family Members, Advocates, or Practitioners of an Individual with Disabilities or Medical Conditions]]="Yes"))&gt;0,"Yes","No"))</f>
        <v>N/A</v>
      </c>
      <c r="BU1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51" s="18" t="str">
        <f>IF(BV$2=0, "N/A", IF(ISNUMBER(SEARCH(UPPER(BV$2), UPPER(ProgramsTable[[#This Row],[Type of Service]]))), "Yes", "No"))</f>
        <v>N/A</v>
      </c>
      <c r="BW151" s="18" t="str">
        <f>IF(BW$2=0, "N/A", IF(ISNUMBER(SEARCH(TRIM(BW$2), ProgramsTable[[#This Row],[Geographic Coverage]])), "Yes", "No"))</f>
        <v>N/A</v>
      </c>
      <c r="BX151" s="18" t="str">
        <f>IF(BX$2=0, "N/A", IF(ISNUMBER(SEARCH(TRIM(BX$2), ProgramsTable[[#This Row],[Geographic Coverage]])), "Yes", "No"))</f>
        <v>N/A</v>
      </c>
      <c r="BY151" s="18" t="str">
        <f>IF(AND(BW$2=0, BX$2=0), "*Required - Please Make a Selection*", IF(OR(ISNUMBER(SEARCH(TRIM(BW$2), ProgramsTable[[#This Row],[Geographic Coverage]])), ISNUMBER(SEARCH(TRIM(BX$2), ProgramsTable[[#This Row],[Geographic Coverage]]))), "Yes", "No"))</f>
        <v>*Required - Please Make a Selection*</v>
      </c>
      <c r="BZ151" s="18" t="str">
        <f>IF(I$2=0, "N/A", IF(I$2="Yes", IF(ProgramsTable[[#This Row],[Program Includes Services for Caregivers]]="Yes", IF(ProgramsTable[[#This Row],[Program May Require Caregiver to be Unpaid]]="No", "Yes", "No"), "No"), "N/A"))</f>
        <v>N/A</v>
      </c>
      <c r="CA1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51" s="18" t="str">
        <f>IF(CB$2=0, "N/A", IF(ISNUMBER(SEARCH(TRIM(UPPER(CB$2)), TRIM(UPPER(ProgramsTable[[#This Row],[Type of Service]])))), "Yes", "No"))</f>
        <v>N/A</v>
      </c>
      <c r="CC151" s="18" t="str">
        <f>IF(CC$2=0, "N/A", IF(ISNUMBER(SEARCH(TRIM(CC$2), ProgramsTable[[#This Row],[Geographic Coverage]])), "Yes", "No"))</f>
        <v>No</v>
      </c>
      <c r="CD151" s="18" t="str">
        <f>IF(CD$2=0, "N/A", IF(ISNUMBER(SEARCH(TRIM(CD$2), ProgramsTable[[#This Row],[Geographic Coverage]])), "Yes", "No"))</f>
        <v>N/A</v>
      </c>
      <c r="CE151" s="18" t="str">
        <f>IF(AND(CC$2=0, CD$2=0), "*Required - Please Make a Selection*", IF(OR(ISNUMBER(SEARCH(TRIM(CC$2), ProgramsTable[[#This Row],[Geographic Coverage]])), ISNUMBER(SEARCH(TRIM(CD$2), ProgramsTable[[#This Row],[Geographic Coverage]]))), "Yes", "No"))</f>
        <v>No</v>
      </c>
      <c r="CF151" s="18" t="str" cm="1">
        <f t="array" ref="CF151">IF(COUNTIF(BK$2:BN$2, "Yes")=0, "N/A", IF(SUMPRODUCT((BK$2:BN$2="Yes")*(ProgramsTable[[#This Row],[Veteran?]:[Disabled Veteran?]]="Yes"))&gt;0, "Yes", "No"))</f>
        <v>No</v>
      </c>
      <c r="CG1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51"/>
      <c r="CI151"/>
      <c r="CJ151"/>
      <c r="CK151"/>
      <c r="CL151"/>
      <c r="CM151"/>
      <c r="CN151"/>
      <c r="CO151"/>
      <c r="CP151"/>
      <c r="CQ151"/>
      <c r="CR151"/>
      <c r="CS151"/>
      <c r="CU151"/>
      <c r="CV151"/>
    </row>
    <row r="152" spans="1:100" hidden="1" x14ac:dyDescent="0.25">
      <c r="A152" s="10">
        <v>547</v>
      </c>
      <c r="B152" t="s">
        <v>614</v>
      </c>
      <c r="C152" t="s">
        <v>627</v>
      </c>
      <c r="D152" t="s">
        <v>578</v>
      </c>
      <c r="E152" t="s">
        <v>546</v>
      </c>
      <c r="F152" t="s">
        <v>582</v>
      </c>
      <c r="G152" t="s">
        <v>112</v>
      </c>
      <c r="H152" t="s">
        <v>215</v>
      </c>
      <c r="I152" t="s">
        <v>207</v>
      </c>
      <c r="J152" t="s">
        <v>547</v>
      </c>
      <c r="K152" t="s">
        <v>583</v>
      </c>
      <c r="L152" t="s">
        <v>208</v>
      </c>
      <c r="M152" t="s">
        <v>208</v>
      </c>
      <c r="N152" t="s">
        <v>208</v>
      </c>
      <c r="P152" t="s">
        <v>563</v>
      </c>
      <c r="Q152" t="s">
        <v>208</v>
      </c>
      <c r="R152" t="s">
        <v>563</v>
      </c>
      <c r="S152" t="s">
        <v>208</v>
      </c>
      <c r="T152" t="s">
        <v>40</v>
      </c>
      <c r="U152" t="s">
        <v>207</v>
      </c>
      <c r="V152" t="s">
        <v>207</v>
      </c>
      <c r="W152" t="s">
        <v>207</v>
      </c>
      <c r="X152" t="s">
        <v>207</v>
      </c>
      <c r="Y152" t="s">
        <v>207</v>
      </c>
      <c r="Z152" t="s">
        <v>207</v>
      </c>
      <c r="AA152" t="s">
        <v>207</v>
      </c>
      <c r="AB152" t="s">
        <v>207</v>
      </c>
      <c r="AC152" t="s">
        <v>207</v>
      </c>
      <c r="AD152" t="s">
        <v>207</v>
      </c>
      <c r="AE152" t="s">
        <v>207</v>
      </c>
      <c r="AF152" t="s">
        <v>207</v>
      </c>
      <c r="AG152" t="s">
        <v>207</v>
      </c>
      <c r="AH152" t="s">
        <v>207</v>
      </c>
      <c r="AI152" t="s">
        <v>207</v>
      </c>
      <c r="AJ152" t="s">
        <v>207</v>
      </c>
      <c r="AK152" t="s">
        <v>207</v>
      </c>
      <c r="AL152" t="s">
        <v>207</v>
      </c>
      <c r="AM152" t="s">
        <v>207</v>
      </c>
      <c r="AN152" t="s">
        <v>207</v>
      </c>
      <c r="AO152" t="s">
        <v>207</v>
      </c>
      <c r="AP152" t="s">
        <v>207</v>
      </c>
      <c r="AQ152" t="s">
        <v>207</v>
      </c>
      <c r="AR152" t="s">
        <v>207</v>
      </c>
      <c r="AS152" t="s">
        <v>207</v>
      </c>
      <c r="AT152" t="s">
        <v>207</v>
      </c>
      <c r="AU152" t="s">
        <v>207</v>
      </c>
      <c r="AV152" t="s">
        <v>207</v>
      </c>
      <c r="AW152" t="s">
        <v>207</v>
      </c>
      <c r="AX152" t="s">
        <v>207</v>
      </c>
      <c r="AY152" t="s">
        <v>207</v>
      </c>
      <c r="AZ152" t="s">
        <v>207</v>
      </c>
      <c r="BA152" t="s">
        <v>215</v>
      </c>
      <c r="BB152" t="s">
        <v>207</v>
      </c>
      <c r="BC152" t="s">
        <v>207</v>
      </c>
      <c r="BD152" t="s">
        <v>207</v>
      </c>
      <c r="BE152" t="s">
        <v>207</v>
      </c>
      <c r="BF152" t="s">
        <v>207</v>
      </c>
      <c r="BG152" t="s">
        <v>207</v>
      </c>
      <c r="BH152" t="s">
        <v>207</v>
      </c>
      <c r="BI152" t="s">
        <v>207</v>
      </c>
      <c r="BJ152" t="s">
        <v>207</v>
      </c>
      <c r="BK152" t="s">
        <v>207</v>
      </c>
      <c r="BL152" t="s">
        <v>207</v>
      </c>
      <c r="BM152" t="s">
        <v>207</v>
      </c>
      <c r="BN152" t="s">
        <v>207</v>
      </c>
      <c r="BO152" s="18" t="str">
        <f>IF(OR(BO$2=0, BO$2=""), "N/A", IF(ISNUMBER(SEARCH(UPPER(BO$2), UPPER(ProgramsTable[[#This Row],[Type of Service]]))), "Yes", "No"))</f>
        <v>N/A</v>
      </c>
      <c r="BP152" s="18" t="str">
        <f>IF(BP$2=0, "N/A", IF(ISNUMBER(SEARCH(TRIM(BP$2), ProgramsTable[[#This Row],[Geographic Coverage]])), "Yes", "No"))</f>
        <v>N/A</v>
      </c>
      <c r="BQ152" s="18" t="str">
        <f>IF(BQ$2=0, "N/A", IF(ISNUMBER(SEARCH(TRIM(BQ$2), ProgramsTable[[#This Row],[Geographic Coverage]])), "Yes", "No"))</f>
        <v>N/A</v>
      </c>
      <c r="BR152" s="18" t="str">
        <f>IF(AND(BP$2=0, BQ$2=0), "*Required - Please Make a Selection*", IF(OR(ISNUMBER(SEARCH(TRIM(BP$2), ProgramsTable[[#This Row],[Geographic Coverage]])), ISNUMBER(SEARCH(TRIM(BQ$2), ProgramsTable[[#This Row],[Geographic Coverage]]))), "Yes", "No"))</f>
        <v>*Required - Please Make a Selection*</v>
      </c>
      <c r="BS152" s="18" t="str">
        <f>IF(OR(BS$2="",BS$2=0), "N/A", IF(AND(ProgramsTable[[#This Row],[Age Min]]= "None", ProgramsTable[[#This Row],[Age Max]]= "None"), "Yes", IF(AND(BS$2&gt;=ProgramsTable[[#This Row],[Age Min]], BS$2&lt;=ProgramsTable[[#This Row],[Age Max]]), "Yes", "No")))</f>
        <v>N/A</v>
      </c>
      <c r="BT152" s="18" t="str" cm="1">
        <f t="array" ref="BT152">IF(COUNTIF(AM$2:BJ$2,"Yes")=0,"N/A",IF(SUMPRODUCT(--(AM$2:BJ$2="Yes"),--(ProgramsTable[[#This Row],[Developmental Disability]:[Caregivers, Family Members, Advocates, or Practitioners of an Individual with Disabilities or Medical Conditions]]="Yes"))&gt;0,"Yes","No"))</f>
        <v>N/A</v>
      </c>
      <c r="BU1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52" s="18" t="str">
        <f>IF(BV$2=0, "N/A", IF(ISNUMBER(SEARCH(UPPER(BV$2), UPPER(ProgramsTable[[#This Row],[Type of Service]]))), "Yes", "No"))</f>
        <v>N/A</v>
      </c>
      <c r="BW152" s="18" t="str">
        <f>IF(BW$2=0, "N/A", IF(ISNUMBER(SEARCH(TRIM(BW$2), ProgramsTable[[#This Row],[Geographic Coverage]])), "Yes", "No"))</f>
        <v>N/A</v>
      </c>
      <c r="BX152" s="18" t="str">
        <f>IF(BX$2=0, "N/A", IF(ISNUMBER(SEARCH(TRIM(BX$2), ProgramsTable[[#This Row],[Geographic Coverage]])), "Yes", "No"))</f>
        <v>N/A</v>
      </c>
      <c r="BY152" s="18" t="str">
        <f>IF(AND(BW$2=0, BX$2=0), "*Required - Please Make a Selection*", IF(OR(ISNUMBER(SEARCH(TRIM(BW$2), ProgramsTable[[#This Row],[Geographic Coverage]])), ISNUMBER(SEARCH(TRIM(BX$2), ProgramsTable[[#This Row],[Geographic Coverage]]))), "Yes", "No"))</f>
        <v>*Required - Please Make a Selection*</v>
      </c>
      <c r="BZ152" s="18" t="str">
        <f>IF(I$2=0, "N/A", IF(I$2="Yes", IF(ProgramsTable[[#This Row],[Program Includes Services for Caregivers]]="Yes", IF(ProgramsTable[[#This Row],[Program May Require Caregiver to be Unpaid]]="No", "Yes", "No"), "No"), "N/A"))</f>
        <v>N/A</v>
      </c>
      <c r="CA1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52" s="18" t="str">
        <f>IF(CB$2=0, "N/A", IF(ISNUMBER(SEARCH(TRIM(UPPER(CB$2)), TRIM(UPPER(ProgramsTable[[#This Row],[Type of Service]])))), "Yes", "No"))</f>
        <v>N/A</v>
      </c>
      <c r="CC152" s="18" t="str">
        <f>IF(CC$2=0, "N/A", IF(ISNUMBER(SEARCH(TRIM(CC$2), ProgramsTable[[#This Row],[Geographic Coverage]])), "Yes", "No"))</f>
        <v>No</v>
      </c>
      <c r="CD152" s="18" t="str">
        <f>IF(CD$2=0, "N/A", IF(ISNUMBER(SEARCH(TRIM(CD$2), ProgramsTable[[#This Row],[Geographic Coverage]])), "Yes", "No"))</f>
        <v>N/A</v>
      </c>
      <c r="CE152" s="18" t="str">
        <f>IF(AND(CC$2=0, CD$2=0), "*Required - Please Make a Selection*", IF(OR(ISNUMBER(SEARCH(TRIM(CC$2), ProgramsTable[[#This Row],[Geographic Coverage]])), ISNUMBER(SEARCH(TRIM(CD$2), ProgramsTable[[#This Row],[Geographic Coverage]]))), "Yes", "No"))</f>
        <v>No</v>
      </c>
      <c r="CF152" s="18" t="str" cm="1">
        <f t="array" ref="CF152">IF(COUNTIF(BK$2:BN$2, "Yes")=0, "N/A", IF(SUMPRODUCT((BK$2:BN$2="Yes")*(ProgramsTable[[#This Row],[Veteran?]:[Disabled Veteran?]]="Yes"))&gt;0, "Yes", "No"))</f>
        <v>No</v>
      </c>
      <c r="CG1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52"/>
      <c r="CI152"/>
      <c r="CJ152"/>
      <c r="CK152"/>
      <c r="CL152"/>
      <c r="CM152"/>
      <c r="CN152"/>
      <c r="CO152"/>
      <c r="CP152"/>
      <c r="CQ152"/>
      <c r="CR152"/>
      <c r="CS152"/>
      <c r="CU152"/>
      <c r="CV152"/>
    </row>
    <row r="153" spans="1:100" hidden="1" x14ac:dyDescent="0.25">
      <c r="A153" s="10">
        <v>549</v>
      </c>
      <c r="B153" t="s">
        <v>614</v>
      </c>
      <c r="C153" t="s">
        <v>628</v>
      </c>
      <c r="D153" t="s">
        <v>535</v>
      </c>
      <c r="E153" t="s">
        <v>529</v>
      </c>
      <c r="F153" t="s">
        <v>536</v>
      </c>
      <c r="G153" t="s">
        <v>112</v>
      </c>
      <c r="H153" t="s">
        <v>215</v>
      </c>
      <c r="I153" t="s">
        <v>215</v>
      </c>
      <c r="J153" t="s">
        <v>531</v>
      </c>
      <c r="K153" t="s">
        <v>532</v>
      </c>
      <c r="L153" t="s">
        <v>306</v>
      </c>
      <c r="M153">
        <v>18</v>
      </c>
      <c r="N153">
        <v>120</v>
      </c>
      <c r="P153" t="s">
        <v>533</v>
      </c>
      <c r="Q153" t="s">
        <v>208</v>
      </c>
      <c r="R153" t="s">
        <v>534</v>
      </c>
      <c r="S153" t="s">
        <v>533</v>
      </c>
      <c r="T153" t="s">
        <v>64</v>
      </c>
      <c r="U153" t="s">
        <v>215</v>
      </c>
      <c r="V153" t="s">
        <v>207</v>
      </c>
      <c r="W153" t="s">
        <v>207</v>
      </c>
      <c r="X153" t="s">
        <v>207</v>
      </c>
      <c r="Y153" t="s">
        <v>207</v>
      </c>
      <c r="Z153" t="s">
        <v>207</v>
      </c>
      <c r="AA153" t="s">
        <v>207</v>
      </c>
      <c r="AB153" t="s">
        <v>207</v>
      </c>
      <c r="AC153" t="s">
        <v>207</v>
      </c>
      <c r="AD153" t="s">
        <v>207</v>
      </c>
      <c r="AE153" t="s">
        <v>215</v>
      </c>
      <c r="AF153" t="s">
        <v>207</v>
      </c>
      <c r="AG153" t="s">
        <v>207</v>
      </c>
      <c r="AH153" t="s">
        <v>207</v>
      </c>
      <c r="AI153" t="s">
        <v>207</v>
      </c>
      <c r="AJ153" t="s">
        <v>207</v>
      </c>
      <c r="AK153" t="s">
        <v>207</v>
      </c>
      <c r="AL153" t="s">
        <v>207</v>
      </c>
      <c r="AM153" t="s">
        <v>207</v>
      </c>
      <c r="AN153" t="s">
        <v>207</v>
      </c>
      <c r="AO153" t="s">
        <v>207</v>
      </c>
      <c r="AP153" t="s">
        <v>207</v>
      </c>
      <c r="AQ153" t="s">
        <v>207</v>
      </c>
      <c r="AR153" t="s">
        <v>215</v>
      </c>
      <c r="AS153" t="s">
        <v>207</v>
      </c>
      <c r="AT153" t="s">
        <v>207</v>
      </c>
      <c r="AU153" t="s">
        <v>207</v>
      </c>
      <c r="AV153" t="s">
        <v>207</v>
      </c>
      <c r="AW153" t="s">
        <v>207</v>
      </c>
      <c r="AX153" t="s">
        <v>207</v>
      </c>
      <c r="AY153" t="s">
        <v>207</v>
      </c>
      <c r="AZ153" t="s">
        <v>207</v>
      </c>
      <c r="BA153" t="s">
        <v>207</v>
      </c>
      <c r="BB153" t="s">
        <v>207</v>
      </c>
      <c r="BC153" t="s">
        <v>207</v>
      </c>
      <c r="BD153" t="s">
        <v>207</v>
      </c>
      <c r="BE153" t="s">
        <v>207</v>
      </c>
      <c r="BF153" t="s">
        <v>207</v>
      </c>
      <c r="BG153" t="s">
        <v>207</v>
      </c>
      <c r="BH153" t="s">
        <v>207</v>
      </c>
      <c r="BI153" t="s">
        <v>207</v>
      </c>
      <c r="BJ153" t="s">
        <v>207</v>
      </c>
      <c r="BK153" t="s">
        <v>207</v>
      </c>
      <c r="BL153" t="s">
        <v>207</v>
      </c>
      <c r="BM153" t="s">
        <v>207</v>
      </c>
      <c r="BN153" t="s">
        <v>207</v>
      </c>
      <c r="BO153" s="18" t="str">
        <f>IF(OR(BO$2=0, BO$2=""), "N/A", IF(ISNUMBER(SEARCH(UPPER(BO$2), UPPER(ProgramsTable[[#This Row],[Type of Service]]))), "Yes", "No"))</f>
        <v>N/A</v>
      </c>
      <c r="BP153" s="18" t="str">
        <f>IF(BP$2=0, "N/A", IF(ISNUMBER(SEARCH(TRIM(BP$2), ProgramsTable[[#This Row],[Geographic Coverage]])), "Yes", "No"))</f>
        <v>N/A</v>
      </c>
      <c r="BQ153" s="18" t="str">
        <f>IF(BQ$2=0, "N/A", IF(ISNUMBER(SEARCH(TRIM(BQ$2), ProgramsTable[[#This Row],[Geographic Coverage]])), "Yes", "No"))</f>
        <v>N/A</v>
      </c>
      <c r="BR153" s="18" t="str">
        <f>IF(AND(BP$2=0, BQ$2=0), "*Required - Please Make a Selection*", IF(OR(ISNUMBER(SEARCH(TRIM(BP$2), ProgramsTable[[#This Row],[Geographic Coverage]])), ISNUMBER(SEARCH(TRIM(BQ$2), ProgramsTable[[#This Row],[Geographic Coverage]]))), "Yes", "No"))</f>
        <v>*Required - Please Make a Selection*</v>
      </c>
      <c r="BS153" s="18" t="str">
        <f>IF(OR(BS$2="",BS$2=0), "N/A", IF(AND(ProgramsTable[[#This Row],[Age Min]]= "None", ProgramsTable[[#This Row],[Age Max]]= "None"), "Yes", IF(AND(BS$2&gt;=ProgramsTable[[#This Row],[Age Min]], BS$2&lt;=ProgramsTable[[#This Row],[Age Max]]), "Yes", "No")))</f>
        <v>N/A</v>
      </c>
      <c r="BT153" s="18" t="str" cm="1">
        <f t="array" ref="BT153">IF(COUNTIF(AM$2:BJ$2,"Yes")=0,"N/A",IF(SUMPRODUCT(--(AM$2:BJ$2="Yes"),--(ProgramsTable[[#This Row],[Developmental Disability]:[Caregivers, Family Members, Advocates, or Practitioners of an Individual with Disabilities or Medical Conditions]]="Yes"))&gt;0,"Yes","No"))</f>
        <v>N/A</v>
      </c>
      <c r="BU1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53" s="18" t="str">
        <f>IF(BV$2=0, "N/A", IF(ISNUMBER(SEARCH(UPPER(BV$2), UPPER(ProgramsTable[[#This Row],[Type of Service]]))), "Yes", "No"))</f>
        <v>N/A</v>
      </c>
      <c r="BW153" s="18" t="str">
        <f>IF(BW$2=0, "N/A", IF(ISNUMBER(SEARCH(TRIM(BW$2), ProgramsTable[[#This Row],[Geographic Coverage]])), "Yes", "No"))</f>
        <v>N/A</v>
      </c>
      <c r="BX153" s="18" t="str">
        <f>IF(BX$2=0, "N/A", IF(ISNUMBER(SEARCH(TRIM(BX$2), ProgramsTable[[#This Row],[Geographic Coverage]])), "Yes", "No"))</f>
        <v>N/A</v>
      </c>
      <c r="BY153" s="18" t="str">
        <f>IF(AND(BW$2=0, BX$2=0), "*Required - Please Make a Selection*", IF(OR(ISNUMBER(SEARCH(TRIM(BW$2), ProgramsTable[[#This Row],[Geographic Coverage]])), ISNUMBER(SEARCH(TRIM(BX$2), ProgramsTable[[#This Row],[Geographic Coverage]]))), "Yes", "No"))</f>
        <v>*Required - Please Make a Selection*</v>
      </c>
      <c r="BZ153" s="18" t="str">
        <f>IF(I$2=0, "N/A", IF(I$2="Yes", IF(ProgramsTable[[#This Row],[Program Includes Services for Caregivers]]="Yes", IF(ProgramsTable[[#This Row],[Program May Require Caregiver to be Unpaid]]="No", "Yes", "No"), "No"), "N/A"))</f>
        <v>N/A</v>
      </c>
      <c r="CA1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53" s="18" t="str">
        <f>IF(CB$2=0, "N/A", IF(ISNUMBER(SEARCH(TRIM(UPPER(CB$2)), TRIM(UPPER(ProgramsTable[[#This Row],[Type of Service]])))), "Yes", "No"))</f>
        <v>N/A</v>
      </c>
      <c r="CC153" s="18" t="str">
        <f>IF(CC$2=0, "N/A", IF(ISNUMBER(SEARCH(TRIM(CC$2), ProgramsTable[[#This Row],[Geographic Coverage]])), "Yes", "No"))</f>
        <v>No</v>
      </c>
      <c r="CD153" s="18" t="str">
        <f>IF(CD$2=0, "N/A", IF(ISNUMBER(SEARCH(TRIM(CD$2), ProgramsTable[[#This Row],[Geographic Coverage]])), "Yes", "No"))</f>
        <v>N/A</v>
      </c>
      <c r="CE153" s="18" t="str">
        <f>IF(AND(CC$2=0, CD$2=0), "*Required - Please Make a Selection*", IF(OR(ISNUMBER(SEARCH(TRIM(CC$2), ProgramsTable[[#This Row],[Geographic Coverage]])), ISNUMBER(SEARCH(TRIM(CD$2), ProgramsTable[[#This Row],[Geographic Coverage]]))), "Yes", "No"))</f>
        <v>No</v>
      </c>
      <c r="CF153" s="18" t="str" cm="1">
        <f t="array" ref="CF153">IF(COUNTIF(BK$2:BN$2, "Yes")=0, "N/A", IF(SUMPRODUCT((BK$2:BN$2="Yes")*(ProgramsTable[[#This Row],[Veteran?]:[Disabled Veteran?]]="Yes"))&gt;0, "Yes", "No"))</f>
        <v>No</v>
      </c>
      <c r="CG1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53"/>
      <c r="CI153"/>
      <c r="CJ153"/>
      <c r="CK153"/>
      <c r="CL153"/>
      <c r="CM153"/>
      <c r="CN153"/>
      <c r="CO153"/>
      <c r="CP153"/>
      <c r="CQ153"/>
      <c r="CR153"/>
      <c r="CS153"/>
      <c r="CU153"/>
      <c r="CV153"/>
    </row>
    <row r="154" spans="1:100" hidden="1" x14ac:dyDescent="0.25">
      <c r="A154" s="10">
        <v>568</v>
      </c>
      <c r="B154" t="s">
        <v>614</v>
      </c>
      <c r="C154" t="s">
        <v>628</v>
      </c>
      <c r="D154" t="s">
        <v>578</v>
      </c>
      <c r="E154" t="s">
        <v>546</v>
      </c>
      <c r="F154" t="s">
        <v>582</v>
      </c>
      <c r="G154" t="s">
        <v>112</v>
      </c>
      <c r="H154" t="s">
        <v>215</v>
      </c>
      <c r="I154" t="s">
        <v>215</v>
      </c>
      <c r="J154" t="s">
        <v>547</v>
      </c>
      <c r="K154" t="s">
        <v>583</v>
      </c>
      <c r="L154" t="s">
        <v>208</v>
      </c>
      <c r="M154" t="s">
        <v>208</v>
      </c>
      <c r="N154" t="s">
        <v>208</v>
      </c>
      <c r="P154" t="s">
        <v>581</v>
      </c>
      <c r="Q154" t="s">
        <v>208</v>
      </c>
      <c r="R154" t="s">
        <v>581</v>
      </c>
      <c r="S154" t="s">
        <v>208</v>
      </c>
      <c r="T154" t="s">
        <v>64</v>
      </c>
      <c r="U154" t="s">
        <v>215</v>
      </c>
      <c r="V154" t="s">
        <v>207</v>
      </c>
      <c r="W154" t="s">
        <v>207</v>
      </c>
      <c r="X154" t="s">
        <v>207</v>
      </c>
      <c r="Y154" t="s">
        <v>207</v>
      </c>
      <c r="Z154" t="s">
        <v>207</v>
      </c>
      <c r="AA154" t="s">
        <v>215</v>
      </c>
      <c r="AB154" t="s">
        <v>207</v>
      </c>
      <c r="AC154" t="s">
        <v>207</v>
      </c>
      <c r="AD154" t="s">
        <v>207</v>
      </c>
      <c r="AE154" t="s">
        <v>207</v>
      </c>
      <c r="AF154" t="s">
        <v>207</v>
      </c>
      <c r="AG154" t="s">
        <v>207</v>
      </c>
      <c r="AH154" t="s">
        <v>207</v>
      </c>
      <c r="AI154" t="s">
        <v>207</v>
      </c>
      <c r="AJ154" t="s">
        <v>207</v>
      </c>
      <c r="AK154" t="s">
        <v>207</v>
      </c>
      <c r="AL154" t="s">
        <v>207</v>
      </c>
      <c r="AM154" t="s">
        <v>207</v>
      </c>
      <c r="AN154" t="s">
        <v>207</v>
      </c>
      <c r="AO154" t="s">
        <v>207</v>
      </c>
      <c r="AP154" t="s">
        <v>207</v>
      </c>
      <c r="AQ154" t="s">
        <v>207</v>
      </c>
      <c r="AR154" t="s">
        <v>215</v>
      </c>
      <c r="AS154" t="s">
        <v>207</v>
      </c>
      <c r="AT154" t="s">
        <v>207</v>
      </c>
      <c r="AU154" t="s">
        <v>207</v>
      </c>
      <c r="AV154" t="s">
        <v>207</v>
      </c>
      <c r="AW154" t="s">
        <v>207</v>
      </c>
      <c r="AX154" t="s">
        <v>207</v>
      </c>
      <c r="AY154" t="s">
        <v>207</v>
      </c>
      <c r="AZ154" t="s">
        <v>207</v>
      </c>
      <c r="BA154" t="s">
        <v>207</v>
      </c>
      <c r="BB154" t="s">
        <v>207</v>
      </c>
      <c r="BC154" t="s">
        <v>207</v>
      </c>
      <c r="BD154" t="s">
        <v>207</v>
      </c>
      <c r="BE154" t="s">
        <v>207</v>
      </c>
      <c r="BF154" t="s">
        <v>207</v>
      </c>
      <c r="BG154" t="s">
        <v>207</v>
      </c>
      <c r="BH154" t="s">
        <v>207</v>
      </c>
      <c r="BI154" t="s">
        <v>207</v>
      </c>
      <c r="BJ154" t="s">
        <v>215</v>
      </c>
      <c r="BK154" t="s">
        <v>207</v>
      </c>
      <c r="BL154" t="s">
        <v>207</v>
      </c>
      <c r="BM154" t="s">
        <v>207</v>
      </c>
      <c r="BN154" t="s">
        <v>207</v>
      </c>
      <c r="BO154" s="18" t="str">
        <f>IF(OR(BO$2=0, BO$2=""), "N/A", IF(ISNUMBER(SEARCH(UPPER(BO$2), UPPER(ProgramsTable[[#This Row],[Type of Service]]))), "Yes", "No"))</f>
        <v>N/A</v>
      </c>
      <c r="BP154" s="18" t="str">
        <f>IF(BP$2=0, "N/A", IF(ISNUMBER(SEARCH(TRIM(BP$2), ProgramsTable[[#This Row],[Geographic Coverage]])), "Yes", "No"))</f>
        <v>N/A</v>
      </c>
      <c r="BQ154" s="18" t="str">
        <f>IF(BQ$2=0, "N/A", IF(ISNUMBER(SEARCH(TRIM(BQ$2), ProgramsTable[[#This Row],[Geographic Coverage]])), "Yes", "No"))</f>
        <v>N/A</v>
      </c>
      <c r="BR154" s="18" t="str">
        <f>IF(AND(BP$2=0, BQ$2=0), "*Required - Please Make a Selection*", IF(OR(ISNUMBER(SEARCH(TRIM(BP$2), ProgramsTable[[#This Row],[Geographic Coverage]])), ISNUMBER(SEARCH(TRIM(BQ$2), ProgramsTable[[#This Row],[Geographic Coverage]]))), "Yes", "No"))</f>
        <v>*Required - Please Make a Selection*</v>
      </c>
      <c r="BS154" s="18" t="str">
        <f>IF(OR(BS$2="",BS$2=0), "N/A", IF(AND(ProgramsTable[[#This Row],[Age Min]]= "None", ProgramsTable[[#This Row],[Age Max]]= "None"), "Yes", IF(AND(BS$2&gt;=ProgramsTable[[#This Row],[Age Min]], BS$2&lt;=ProgramsTable[[#This Row],[Age Max]]), "Yes", "No")))</f>
        <v>N/A</v>
      </c>
      <c r="BT154" s="18" t="str" cm="1">
        <f t="array" ref="BT154">IF(COUNTIF(AM$2:BJ$2,"Yes")=0,"N/A",IF(SUMPRODUCT(--(AM$2:BJ$2="Yes"),--(ProgramsTable[[#This Row],[Developmental Disability]:[Caregivers, Family Members, Advocates, or Practitioners of an Individual with Disabilities or Medical Conditions]]="Yes"))&gt;0,"Yes","No"))</f>
        <v>N/A</v>
      </c>
      <c r="BU1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54" s="18" t="str">
        <f>IF(BV$2=0, "N/A", IF(ISNUMBER(SEARCH(UPPER(BV$2), UPPER(ProgramsTable[[#This Row],[Type of Service]]))), "Yes", "No"))</f>
        <v>N/A</v>
      </c>
      <c r="BW154" s="18" t="str">
        <f>IF(BW$2=0, "N/A", IF(ISNUMBER(SEARCH(TRIM(BW$2), ProgramsTable[[#This Row],[Geographic Coverage]])), "Yes", "No"))</f>
        <v>N/A</v>
      </c>
      <c r="BX154" s="18" t="str">
        <f>IF(BX$2=0, "N/A", IF(ISNUMBER(SEARCH(TRIM(BX$2), ProgramsTable[[#This Row],[Geographic Coverage]])), "Yes", "No"))</f>
        <v>N/A</v>
      </c>
      <c r="BY154" s="18" t="str">
        <f>IF(AND(BW$2=0, BX$2=0), "*Required - Please Make a Selection*", IF(OR(ISNUMBER(SEARCH(TRIM(BW$2), ProgramsTable[[#This Row],[Geographic Coverage]])), ISNUMBER(SEARCH(TRIM(BX$2), ProgramsTable[[#This Row],[Geographic Coverage]]))), "Yes", "No"))</f>
        <v>*Required - Please Make a Selection*</v>
      </c>
      <c r="BZ154" s="18" t="str">
        <f>IF(I$2=0, "N/A", IF(I$2="Yes", IF(ProgramsTable[[#This Row],[Program Includes Services for Caregivers]]="Yes", IF(ProgramsTable[[#This Row],[Program May Require Caregiver to be Unpaid]]="No", "Yes", "No"), "No"), "N/A"))</f>
        <v>N/A</v>
      </c>
      <c r="CA1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54" s="18" t="str">
        <f>IF(CB$2=0, "N/A", IF(ISNUMBER(SEARCH(TRIM(UPPER(CB$2)), TRIM(UPPER(ProgramsTable[[#This Row],[Type of Service]])))), "Yes", "No"))</f>
        <v>N/A</v>
      </c>
      <c r="CC154" s="18" t="str">
        <f>IF(CC$2=0, "N/A", IF(ISNUMBER(SEARCH(TRIM(CC$2), ProgramsTable[[#This Row],[Geographic Coverage]])), "Yes", "No"))</f>
        <v>No</v>
      </c>
      <c r="CD154" s="18" t="str">
        <f>IF(CD$2=0, "N/A", IF(ISNUMBER(SEARCH(TRIM(CD$2), ProgramsTable[[#This Row],[Geographic Coverage]])), "Yes", "No"))</f>
        <v>N/A</v>
      </c>
      <c r="CE154" s="18" t="str">
        <f>IF(AND(CC$2=0, CD$2=0), "*Required - Please Make a Selection*", IF(OR(ISNUMBER(SEARCH(TRIM(CC$2), ProgramsTable[[#This Row],[Geographic Coverage]])), ISNUMBER(SEARCH(TRIM(CD$2), ProgramsTable[[#This Row],[Geographic Coverage]]))), "Yes", "No"))</f>
        <v>No</v>
      </c>
      <c r="CF154" s="18" t="str" cm="1">
        <f t="array" ref="CF154">IF(COUNTIF(BK$2:BN$2, "Yes")=0, "N/A", IF(SUMPRODUCT((BK$2:BN$2="Yes")*(ProgramsTable[[#This Row],[Veteran?]:[Disabled Veteran?]]="Yes"))&gt;0, "Yes", "No"))</f>
        <v>No</v>
      </c>
      <c r="CG1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54"/>
      <c r="CI154"/>
      <c r="CJ154"/>
      <c r="CK154"/>
      <c r="CL154"/>
      <c r="CM154"/>
      <c r="CN154"/>
      <c r="CO154"/>
      <c r="CP154"/>
      <c r="CQ154"/>
      <c r="CR154"/>
      <c r="CS154"/>
      <c r="CU154"/>
      <c r="CV154"/>
    </row>
    <row r="155" spans="1:100" hidden="1" x14ac:dyDescent="0.25">
      <c r="A155" s="10">
        <v>576</v>
      </c>
      <c r="B155" t="s">
        <v>614</v>
      </c>
      <c r="C155" t="s">
        <v>631</v>
      </c>
      <c r="D155" t="s">
        <v>535</v>
      </c>
      <c r="E155" t="s">
        <v>529</v>
      </c>
      <c r="F155" t="s">
        <v>536</v>
      </c>
      <c r="G155" t="s">
        <v>112</v>
      </c>
      <c r="H155" t="s">
        <v>215</v>
      </c>
      <c r="I155" t="s">
        <v>215</v>
      </c>
      <c r="J155" t="s">
        <v>531</v>
      </c>
      <c r="K155" t="s">
        <v>532</v>
      </c>
      <c r="L155" t="s">
        <v>306</v>
      </c>
      <c r="M155">
        <v>18</v>
      </c>
      <c r="N155">
        <v>120</v>
      </c>
      <c r="P155" t="s">
        <v>550</v>
      </c>
      <c r="Q155" t="s">
        <v>208</v>
      </c>
      <c r="R155" t="s">
        <v>550</v>
      </c>
      <c r="S155" t="s">
        <v>208</v>
      </c>
      <c r="T155" t="s">
        <v>46</v>
      </c>
      <c r="U155" t="s">
        <v>207</v>
      </c>
      <c r="V155" t="s">
        <v>207</v>
      </c>
      <c r="W155" t="s">
        <v>207</v>
      </c>
      <c r="X155" t="s">
        <v>207</v>
      </c>
      <c r="Y155" t="s">
        <v>207</v>
      </c>
      <c r="Z155" t="s">
        <v>207</v>
      </c>
      <c r="AA155" t="s">
        <v>207</v>
      </c>
      <c r="AB155" t="s">
        <v>207</v>
      </c>
      <c r="AC155" t="s">
        <v>207</v>
      </c>
      <c r="AD155" t="s">
        <v>207</v>
      </c>
      <c r="AE155" t="s">
        <v>207</v>
      </c>
      <c r="AF155" t="s">
        <v>207</v>
      </c>
      <c r="AG155" t="s">
        <v>207</v>
      </c>
      <c r="AH155" t="s">
        <v>207</v>
      </c>
      <c r="AI155" t="s">
        <v>207</v>
      </c>
      <c r="AJ155" t="s">
        <v>207</v>
      </c>
      <c r="AK155" t="s">
        <v>207</v>
      </c>
      <c r="AL155" t="s">
        <v>207</v>
      </c>
      <c r="AM155" t="s">
        <v>207</v>
      </c>
      <c r="AN155" t="s">
        <v>207</v>
      </c>
      <c r="AO155" t="s">
        <v>207</v>
      </c>
      <c r="AP155" t="s">
        <v>207</v>
      </c>
      <c r="AQ155" t="s">
        <v>207</v>
      </c>
      <c r="AR155" t="s">
        <v>207</v>
      </c>
      <c r="AS155" t="s">
        <v>207</v>
      </c>
      <c r="AT155" t="s">
        <v>207</v>
      </c>
      <c r="AU155" t="s">
        <v>207</v>
      </c>
      <c r="AV155" t="s">
        <v>207</v>
      </c>
      <c r="AW155" t="s">
        <v>207</v>
      </c>
      <c r="AX155" t="s">
        <v>207</v>
      </c>
      <c r="AY155" t="s">
        <v>207</v>
      </c>
      <c r="AZ155" t="s">
        <v>207</v>
      </c>
      <c r="BA155" t="s">
        <v>215</v>
      </c>
      <c r="BB155" t="s">
        <v>207</v>
      </c>
      <c r="BC155" t="s">
        <v>207</v>
      </c>
      <c r="BD155" t="s">
        <v>207</v>
      </c>
      <c r="BE155" t="s">
        <v>207</v>
      </c>
      <c r="BF155" t="s">
        <v>207</v>
      </c>
      <c r="BG155" t="s">
        <v>207</v>
      </c>
      <c r="BH155" t="s">
        <v>207</v>
      </c>
      <c r="BI155" t="s">
        <v>207</v>
      </c>
      <c r="BJ155" t="s">
        <v>207</v>
      </c>
      <c r="BK155" t="s">
        <v>207</v>
      </c>
      <c r="BL155" t="s">
        <v>207</v>
      </c>
      <c r="BM155" t="s">
        <v>207</v>
      </c>
      <c r="BN155" t="s">
        <v>207</v>
      </c>
      <c r="BO155" s="18" t="str">
        <f>IF(OR(BO$2=0, BO$2=""), "N/A", IF(ISNUMBER(SEARCH(UPPER(BO$2), UPPER(ProgramsTable[[#This Row],[Type of Service]]))), "Yes", "No"))</f>
        <v>N/A</v>
      </c>
      <c r="BP155" s="18" t="str">
        <f>IF(BP$2=0, "N/A", IF(ISNUMBER(SEARCH(TRIM(BP$2), ProgramsTable[[#This Row],[Geographic Coverage]])), "Yes", "No"))</f>
        <v>N/A</v>
      </c>
      <c r="BQ155" s="18" t="str">
        <f>IF(BQ$2=0, "N/A", IF(ISNUMBER(SEARCH(TRIM(BQ$2), ProgramsTable[[#This Row],[Geographic Coverage]])), "Yes", "No"))</f>
        <v>N/A</v>
      </c>
      <c r="BR155" s="18" t="str">
        <f>IF(AND(BP$2=0, BQ$2=0), "*Required - Please Make a Selection*", IF(OR(ISNUMBER(SEARCH(TRIM(BP$2), ProgramsTable[[#This Row],[Geographic Coverage]])), ISNUMBER(SEARCH(TRIM(BQ$2), ProgramsTable[[#This Row],[Geographic Coverage]]))), "Yes", "No"))</f>
        <v>*Required - Please Make a Selection*</v>
      </c>
      <c r="BS155" s="18" t="str">
        <f>IF(OR(BS$2="",BS$2=0), "N/A", IF(AND(ProgramsTable[[#This Row],[Age Min]]= "None", ProgramsTable[[#This Row],[Age Max]]= "None"), "Yes", IF(AND(BS$2&gt;=ProgramsTable[[#This Row],[Age Min]], BS$2&lt;=ProgramsTable[[#This Row],[Age Max]]), "Yes", "No")))</f>
        <v>N/A</v>
      </c>
      <c r="BT155" s="18" t="str" cm="1">
        <f t="array" ref="BT155">IF(COUNTIF(AM$2:BJ$2,"Yes")=0,"N/A",IF(SUMPRODUCT(--(AM$2:BJ$2="Yes"),--(ProgramsTable[[#This Row],[Developmental Disability]:[Caregivers, Family Members, Advocates, or Practitioners of an Individual with Disabilities or Medical Conditions]]="Yes"))&gt;0,"Yes","No"))</f>
        <v>N/A</v>
      </c>
      <c r="BU1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55" s="18" t="str">
        <f>IF(BV$2=0, "N/A", IF(ISNUMBER(SEARCH(UPPER(BV$2), UPPER(ProgramsTable[[#This Row],[Type of Service]]))), "Yes", "No"))</f>
        <v>N/A</v>
      </c>
      <c r="BW155" s="18" t="str">
        <f>IF(BW$2=0, "N/A", IF(ISNUMBER(SEARCH(TRIM(BW$2), ProgramsTable[[#This Row],[Geographic Coverage]])), "Yes", "No"))</f>
        <v>N/A</v>
      </c>
      <c r="BX155" s="18" t="str">
        <f>IF(BX$2=0, "N/A", IF(ISNUMBER(SEARCH(TRIM(BX$2), ProgramsTable[[#This Row],[Geographic Coverage]])), "Yes", "No"))</f>
        <v>N/A</v>
      </c>
      <c r="BY155" s="18" t="str">
        <f>IF(AND(BW$2=0, BX$2=0), "*Required - Please Make a Selection*", IF(OR(ISNUMBER(SEARCH(TRIM(BW$2), ProgramsTable[[#This Row],[Geographic Coverage]])), ISNUMBER(SEARCH(TRIM(BX$2), ProgramsTable[[#This Row],[Geographic Coverage]]))), "Yes", "No"))</f>
        <v>*Required - Please Make a Selection*</v>
      </c>
      <c r="BZ155" s="18" t="str">
        <f>IF(I$2=0, "N/A", IF(I$2="Yes", IF(ProgramsTable[[#This Row],[Program Includes Services for Caregivers]]="Yes", IF(ProgramsTable[[#This Row],[Program May Require Caregiver to be Unpaid]]="No", "Yes", "No"), "No"), "N/A"))</f>
        <v>N/A</v>
      </c>
      <c r="CA1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55" s="18" t="str">
        <f>IF(CB$2=0, "N/A", IF(ISNUMBER(SEARCH(TRIM(UPPER(CB$2)), TRIM(UPPER(ProgramsTable[[#This Row],[Type of Service]])))), "Yes", "No"))</f>
        <v>N/A</v>
      </c>
      <c r="CC155" s="18" t="str">
        <f>IF(CC$2=0, "N/A", IF(ISNUMBER(SEARCH(TRIM(CC$2), ProgramsTable[[#This Row],[Geographic Coverage]])), "Yes", "No"))</f>
        <v>No</v>
      </c>
      <c r="CD155" s="18" t="str">
        <f>IF(CD$2=0, "N/A", IF(ISNUMBER(SEARCH(TRIM(CD$2), ProgramsTable[[#This Row],[Geographic Coverage]])), "Yes", "No"))</f>
        <v>N/A</v>
      </c>
      <c r="CE155" s="18" t="str">
        <f>IF(AND(CC$2=0, CD$2=0), "*Required - Please Make a Selection*", IF(OR(ISNUMBER(SEARCH(TRIM(CC$2), ProgramsTable[[#This Row],[Geographic Coverage]])), ISNUMBER(SEARCH(TRIM(CD$2), ProgramsTable[[#This Row],[Geographic Coverage]]))), "Yes", "No"))</f>
        <v>No</v>
      </c>
      <c r="CF155" s="18" t="str" cm="1">
        <f t="array" ref="CF155">IF(COUNTIF(BK$2:BN$2, "Yes")=0, "N/A", IF(SUMPRODUCT((BK$2:BN$2="Yes")*(ProgramsTable[[#This Row],[Veteran?]:[Disabled Veteran?]]="Yes"))&gt;0, "Yes", "No"))</f>
        <v>No</v>
      </c>
      <c r="CG1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55"/>
      <c r="CI155"/>
      <c r="CJ155"/>
      <c r="CK155"/>
      <c r="CL155"/>
      <c r="CM155"/>
      <c r="CN155"/>
      <c r="CO155"/>
      <c r="CP155"/>
      <c r="CQ155"/>
      <c r="CR155"/>
      <c r="CS155"/>
      <c r="CU155"/>
      <c r="CV155"/>
    </row>
    <row r="156" spans="1:100" hidden="1" x14ac:dyDescent="0.25">
      <c r="A156" s="10">
        <v>587</v>
      </c>
      <c r="B156" t="s">
        <v>614</v>
      </c>
      <c r="C156" t="s">
        <v>632</v>
      </c>
      <c r="D156" t="s">
        <v>528</v>
      </c>
      <c r="E156" t="s">
        <v>529</v>
      </c>
      <c r="F156" t="s">
        <v>530</v>
      </c>
      <c r="G156" t="s">
        <v>112</v>
      </c>
      <c r="H156" t="s">
        <v>215</v>
      </c>
      <c r="I156" t="s">
        <v>215</v>
      </c>
      <c r="J156" t="s">
        <v>531</v>
      </c>
      <c r="K156" t="s">
        <v>532</v>
      </c>
      <c r="L156" t="s">
        <v>306</v>
      </c>
      <c r="M156">
        <v>18</v>
      </c>
      <c r="N156">
        <v>120</v>
      </c>
      <c r="P156" t="s">
        <v>533</v>
      </c>
      <c r="Q156" t="s">
        <v>208</v>
      </c>
      <c r="R156" t="s">
        <v>534</v>
      </c>
      <c r="S156" t="s">
        <v>533</v>
      </c>
      <c r="T156" t="s">
        <v>48</v>
      </c>
      <c r="U156" t="s">
        <v>207</v>
      </c>
      <c r="V156" t="s">
        <v>207</v>
      </c>
      <c r="W156" t="s">
        <v>207</v>
      </c>
      <c r="X156" t="s">
        <v>207</v>
      </c>
      <c r="Y156" t="s">
        <v>207</v>
      </c>
      <c r="Z156" t="s">
        <v>207</v>
      </c>
      <c r="AA156" t="s">
        <v>207</v>
      </c>
      <c r="AB156" t="s">
        <v>207</v>
      </c>
      <c r="AC156" t="s">
        <v>207</v>
      </c>
      <c r="AD156" t="s">
        <v>207</v>
      </c>
      <c r="AE156" t="s">
        <v>207</v>
      </c>
      <c r="AF156" t="s">
        <v>207</v>
      </c>
      <c r="AG156" t="s">
        <v>207</v>
      </c>
      <c r="AH156" t="s">
        <v>207</v>
      </c>
      <c r="AI156" t="s">
        <v>207</v>
      </c>
      <c r="AJ156" t="s">
        <v>207</v>
      </c>
      <c r="AK156" t="s">
        <v>207</v>
      </c>
      <c r="AL156" t="s">
        <v>207</v>
      </c>
      <c r="AM156" t="s">
        <v>207</v>
      </c>
      <c r="AN156" t="s">
        <v>207</v>
      </c>
      <c r="AO156" t="s">
        <v>207</v>
      </c>
      <c r="AP156" t="s">
        <v>207</v>
      </c>
      <c r="AQ156" t="s">
        <v>207</v>
      </c>
      <c r="AR156" t="s">
        <v>215</v>
      </c>
      <c r="AS156" t="s">
        <v>207</v>
      </c>
      <c r="AT156" t="s">
        <v>207</v>
      </c>
      <c r="AU156" t="s">
        <v>207</v>
      </c>
      <c r="AV156" t="s">
        <v>207</v>
      </c>
      <c r="AW156" t="s">
        <v>207</v>
      </c>
      <c r="AX156" t="s">
        <v>207</v>
      </c>
      <c r="AY156" t="s">
        <v>207</v>
      </c>
      <c r="AZ156" t="s">
        <v>207</v>
      </c>
      <c r="BA156" t="s">
        <v>207</v>
      </c>
      <c r="BB156" t="s">
        <v>207</v>
      </c>
      <c r="BC156" t="s">
        <v>207</v>
      </c>
      <c r="BD156" t="s">
        <v>207</v>
      </c>
      <c r="BE156" t="s">
        <v>207</v>
      </c>
      <c r="BF156" t="s">
        <v>207</v>
      </c>
      <c r="BG156" t="s">
        <v>207</v>
      </c>
      <c r="BH156" t="s">
        <v>207</v>
      </c>
      <c r="BI156" t="s">
        <v>207</v>
      </c>
      <c r="BJ156" t="s">
        <v>207</v>
      </c>
      <c r="BK156" t="s">
        <v>207</v>
      </c>
      <c r="BL156" t="s">
        <v>207</v>
      </c>
      <c r="BM156" t="s">
        <v>207</v>
      </c>
      <c r="BN156" t="s">
        <v>207</v>
      </c>
      <c r="BO156" s="18" t="str">
        <f>IF(OR(BO$2=0, BO$2=""), "N/A", IF(ISNUMBER(SEARCH(UPPER(BO$2), UPPER(ProgramsTable[[#This Row],[Type of Service]]))), "Yes", "No"))</f>
        <v>N/A</v>
      </c>
      <c r="BP156" s="18" t="str">
        <f>IF(BP$2=0, "N/A", IF(ISNUMBER(SEARCH(TRIM(BP$2), ProgramsTable[[#This Row],[Geographic Coverage]])), "Yes", "No"))</f>
        <v>N/A</v>
      </c>
      <c r="BQ156" s="18" t="str">
        <f>IF(BQ$2=0, "N/A", IF(ISNUMBER(SEARCH(TRIM(BQ$2), ProgramsTable[[#This Row],[Geographic Coverage]])), "Yes", "No"))</f>
        <v>N/A</v>
      </c>
      <c r="BR156" s="18" t="str">
        <f>IF(AND(BP$2=0, BQ$2=0), "*Required - Please Make a Selection*", IF(OR(ISNUMBER(SEARCH(TRIM(BP$2), ProgramsTable[[#This Row],[Geographic Coverage]])), ISNUMBER(SEARCH(TRIM(BQ$2), ProgramsTable[[#This Row],[Geographic Coverage]]))), "Yes", "No"))</f>
        <v>*Required - Please Make a Selection*</v>
      </c>
      <c r="BS156" s="18" t="str">
        <f>IF(OR(BS$2="",BS$2=0), "N/A", IF(AND(ProgramsTable[[#This Row],[Age Min]]= "None", ProgramsTable[[#This Row],[Age Max]]= "None"), "Yes", IF(AND(BS$2&gt;=ProgramsTable[[#This Row],[Age Min]], BS$2&lt;=ProgramsTable[[#This Row],[Age Max]]), "Yes", "No")))</f>
        <v>N/A</v>
      </c>
      <c r="BT156" s="18" t="str" cm="1">
        <f t="array" ref="BT156">IF(COUNTIF(AM$2:BJ$2,"Yes")=0,"N/A",IF(SUMPRODUCT(--(AM$2:BJ$2="Yes"),--(ProgramsTable[[#This Row],[Developmental Disability]:[Caregivers, Family Members, Advocates, or Practitioners of an Individual with Disabilities or Medical Conditions]]="Yes"))&gt;0,"Yes","No"))</f>
        <v>N/A</v>
      </c>
      <c r="BU1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56" s="18" t="str">
        <f>IF(BV$2=0, "N/A", IF(ISNUMBER(SEARCH(UPPER(BV$2), UPPER(ProgramsTable[[#This Row],[Type of Service]]))), "Yes", "No"))</f>
        <v>N/A</v>
      </c>
      <c r="BW156" s="18" t="str">
        <f>IF(BW$2=0, "N/A", IF(ISNUMBER(SEARCH(TRIM(BW$2), ProgramsTable[[#This Row],[Geographic Coverage]])), "Yes", "No"))</f>
        <v>N/A</v>
      </c>
      <c r="BX156" s="18" t="str">
        <f>IF(BX$2=0, "N/A", IF(ISNUMBER(SEARCH(TRIM(BX$2), ProgramsTable[[#This Row],[Geographic Coverage]])), "Yes", "No"))</f>
        <v>N/A</v>
      </c>
      <c r="BY156" s="18" t="str">
        <f>IF(AND(BW$2=0, BX$2=0), "*Required - Please Make a Selection*", IF(OR(ISNUMBER(SEARCH(TRIM(BW$2), ProgramsTable[[#This Row],[Geographic Coverage]])), ISNUMBER(SEARCH(TRIM(BX$2), ProgramsTable[[#This Row],[Geographic Coverage]]))), "Yes", "No"))</f>
        <v>*Required - Please Make a Selection*</v>
      </c>
      <c r="BZ156" s="18" t="str">
        <f>IF(I$2=0, "N/A", IF(I$2="Yes", IF(ProgramsTable[[#This Row],[Program Includes Services for Caregivers]]="Yes", IF(ProgramsTable[[#This Row],[Program May Require Caregiver to be Unpaid]]="No", "Yes", "No"), "No"), "N/A"))</f>
        <v>N/A</v>
      </c>
      <c r="CA1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56" s="18" t="str">
        <f>IF(CB$2=0, "N/A", IF(ISNUMBER(SEARCH(TRIM(UPPER(CB$2)), TRIM(UPPER(ProgramsTable[[#This Row],[Type of Service]])))), "Yes", "No"))</f>
        <v>N/A</v>
      </c>
      <c r="CC156" s="18" t="str">
        <f>IF(CC$2=0, "N/A", IF(ISNUMBER(SEARCH(TRIM(CC$2), ProgramsTable[[#This Row],[Geographic Coverage]])), "Yes", "No"))</f>
        <v>No</v>
      </c>
      <c r="CD156" s="18" t="str">
        <f>IF(CD$2=0, "N/A", IF(ISNUMBER(SEARCH(TRIM(CD$2), ProgramsTable[[#This Row],[Geographic Coverage]])), "Yes", "No"))</f>
        <v>N/A</v>
      </c>
      <c r="CE156" s="18" t="str">
        <f>IF(AND(CC$2=0, CD$2=0), "*Required - Please Make a Selection*", IF(OR(ISNUMBER(SEARCH(TRIM(CC$2), ProgramsTable[[#This Row],[Geographic Coverage]])), ISNUMBER(SEARCH(TRIM(CD$2), ProgramsTable[[#This Row],[Geographic Coverage]]))), "Yes", "No"))</f>
        <v>No</v>
      </c>
      <c r="CF156" s="18" t="str" cm="1">
        <f t="array" ref="CF156">IF(COUNTIF(BK$2:BN$2, "Yes")=0, "N/A", IF(SUMPRODUCT((BK$2:BN$2="Yes")*(ProgramsTable[[#This Row],[Veteran?]:[Disabled Veteran?]]="Yes"))&gt;0, "Yes", "No"))</f>
        <v>No</v>
      </c>
      <c r="CG1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56"/>
      <c r="CI156"/>
      <c r="CJ156"/>
      <c r="CK156"/>
      <c r="CL156"/>
      <c r="CM156"/>
      <c r="CN156"/>
      <c r="CO156"/>
      <c r="CP156"/>
      <c r="CQ156"/>
      <c r="CR156"/>
      <c r="CS156"/>
      <c r="CU156"/>
      <c r="CV156"/>
    </row>
    <row r="157" spans="1:100" hidden="1" x14ac:dyDescent="0.25">
      <c r="A157" s="10">
        <v>588</v>
      </c>
      <c r="B157" t="s">
        <v>614</v>
      </c>
      <c r="C157" t="s">
        <v>632</v>
      </c>
      <c r="D157" t="s">
        <v>535</v>
      </c>
      <c r="E157" t="s">
        <v>529</v>
      </c>
      <c r="F157" t="s">
        <v>536</v>
      </c>
      <c r="G157" t="s">
        <v>112</v>
      </c>
      <c r="H157" t="s">
        <v>215</v>
      </c>
      <c r="I157" t="s">
        <v>215</v>
      </c>
      <c r="J157" t="s">
        <v>531</v>
      </c>
      <c r="K157" t="s">
        <v>532</v>
      </c>
      <c r="L157" t="s">
        <v>306</v>
      </c>
      <c r="M157">
        <v>18</v>
      </c>
      <c r="N157">
        <v>120</v>
      </c>
      <c r="P157" t="s">
        <v>550</v>
      </c>
      <c r="Q157" t="s">
        <v>208</v>
      </c>
      <c r="R157" t="s">
        <v>550</v>
      </c>
      <c r="S157" t="s">
        <v>208</v>
      </c>
      <c r="T157" t="s">
        <v>48</v>
      </c>
      <c r="U157" t="s">
        <v>207</v>
      </c>
      <c r="V157" t="s">
        <v>207</v>
      </c>
      <c r="W157" t="s">
        <v>207</v>
      </c>
      <c r="X157" t="s">
        <v>207</v>
      </c>
      <c r="Y157" t="s">
        <v>207</v>
      </c>
      <c r="Z157" t="s">
        <v>207</v>
      </c>
      <c r="AA157" t="s">
        <v>207</v>
      </c>
      <c r="AB157" t="s">
        <v>207</v>
      </c>
      <c r="AC157" t="s">
        <v>207</v>
      </c>
      <c r="AD157" t="s">
        <v>207</v>
      </c>
      <c r="AE157" t="s">
        <v>207</v>
      </c>
      <c r="AF157" t="s">
        <v>207</v>
      </c>
      <c r="AG157" t="s">
        <v>207</v>
      </c>
      <c r="AH157" t="s">
        <v>207</v>
      </c>
      <c r="AI157" t="s">
        <v>207</v>
      </c>
      <c r="AJ157" t="s">
        <v>207</v>
      </c>
      <c r="AK157" t="s">
        <v>207</v>
      </c>
      <c r="AL157" t="s">
        <v>207</v>
      </c>
      <c r="AM157" t="s">
        <v>207</v>
      </c>
      <c r="AN157" t="s">
        <v>207</v>
      </c>
      <c r="AO157" t="s">
        <v>207</v>
      </c>
      <c r="AP157" t="s">
        <v>207</v>
      </c>
      <c r="AQ157" t="s">
        <v>207</v>
      </c>
      <c r="AR157" t="s">
        <v>207</v>
      </c>
      <c r="AS157" t="s">
        <v>207</v>
      </c>
      <c r="AT157" t="s">
        <v>207</v>
      </c>
      <c r="AU157" t="s">
        <v>207</v>
      </c>
      <c r="AV157" t="s">
        <v>207</v>
      </c>
      <c r="AW157" t="s">
        <v>207</v>
      </c>
      <c r="AX157" t="s">
        <v>207</v>
      </c>
      <c r="AY157" t="s">
        <v>207</v>
      </c>
      <c r="AZ157" t="s">
        <v>207</v>
      </c>
      <c r="BA157" t="s">
        <v>215</v>
      </c>
      <c r="BB157" t="s">
        <v>207</v>
      </c>
      <c r="BC157" t="s">
        <v>207</v>
      </c>
      <c r="BD157" t="s">
        <v>207</v>
      </c>
      <c r="BE157" t="s">
        <v>207</v>
      </c>
      <c r="BF157" t="s">
        <v>207</v>
      </c>
      <c r="BG157" t="s">
        <v>207</v>
      </c>
      <c r="BH157" t="s">
        <v>207</v>
      </c>
      <c r="BI157" t="s">
        <v>207</v>
      </c>
      <c r="BJ157" t="s">
        <v>207</v>
      </c>
      <c r="BK157" t="s">
        <v>207</v>
      </c>
      <c r="BL157" t="s">
        <v>207</v>
      </c>
      <c r="BM157" t="s">
        <v>207</v>
      </c>
      <c r="BN157" t="s">
        <v>207</v>
      </c>
      <c r="BO157" s="18" t="str">
        <f>IF(OR(BO$2=0, BO$2=""), "N/A", IF(ISNUMBER(SEARCH(UPPER(BO$2), UPPER(ProgramsTable[[#This Row],[Type of Service]]))), "Yes", "No"))</f>
        <v>N/A</v>
      </c>
      <c r="BP157" s="18" t="str">
        <f>IF(BP$2=0, "N/A", IF(ISNUMBER(SEARCH(TRIM(BP$2), ProgramsTable[[#This Row],[Geographic Coverage]])), "Yes", "No"))</f>
        <v>N/A</v>
      </c>
      <c r="BQ157" s="18" t="str">
        <f>IF(BQ$2=0, "N/A", IF(ISNUMBER(SEARCH(TRIM(BQ$2), ProgramsTable[[#This Row],[Geographic Coverage]])), "Yes", "No"))</f>
        <v>N/A</v>
      </c>
      <c r="BR157" s="18" t="str">
        <f>IF(AND(BP$2=0, BQ$2=0), "*Required - Please Make a Selection*", IF(OR(ISNUMBER(SEARCH(TRIM(BP$2), ProgramsTable[[#This Row],[Geographic Coverage]])), ISNUMBER(SEARCH(TRIM(BQ$2), ProgramsTable[[#This Row],[Geographic Coverage]]))), "Yes", "No"))</f>
        <v>*Required - Please Make a Selection*</v>
      </c>
      <c r="BS157" s="18" t="str">
        <f>IF(OR(BS$2="",BS$2=0), "N/A", IF(AND(ProgramsTable[[#This Row],[Age Min]]= "None", ProgramsTable[[#This Row],[Age Max]]= "None"), "Yes", IF(AND(BS$2&gt;=ProgramsTable[[#This Row],[Age Min]], BS$2&lt;=ProgramsTable[[#This Row],[Age Max]]), "Yes", "No")))</f>
        <v>N/A</v>
      </c>
      <c r="BT157" s="18" t="str" cm="1">
        <f t="array" ref="BT157">IF(COUNTIF(AM$2:BJ$2,"Yes")=0,"N/A",IF(SUMPRODUCT(--(AM$2:BJ$2="Yes"),--(ProgramsTable[[#This Row],[Developmental Disability]:[Caregivers, Family Members, Advocates, or Practitioners of an Individual with Disabilities or Medical Conditions]]="Yes"))&gt;0,"Yes","No"))</f>
        <v>N/A</v>
      </c>
      <c r="BU1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57" s="18" t="str">
        <f>IF(BV$2=0, "N/A", IF(ISNUMBER(SEARCH(UPPER(BV$2), UPPER(ProgramsTable[[#This Row],[Type of Service]]))), "Yes", "No"))</f>
        <v>N/A</v>
      </c>
      <c r="BW157" s="18" t="str">
        <f>IF(BW$2=0, "N/A", IF(ISNUMBER(SEARCH(TRIM(BW$2), ProgramsTable[[#This Row],[Geographic Coverage]])), "Yes", "No"))</f>
        <v>N/A</v>
      </c>
      <c r="BX157" s="18" t="str">
        <f>IF(BX$2=0, "N/A", IF(ISNUMBER(SEARCH(TRIM(BX$2), ProgramsTable[[#This Row],[Geographic Coverage]])), "Yes", "No"))</f>
        <v>N/A</v>
      </c>
      <c r="BY157" s="18" t="str">
        <f>IF(AND(BW$2=0, BX$2=0), "*Required - Please Make a Selection*", IF(OR(ISNUMBER(SEARCH(TRIM(BW$2), ProgramsTable[[#This Row],[Geographic Coverage]])), ISNUMBER(SEARCH(TRIM(BX$2), ProgramsTable[[#This Row],[Geographic Coverage]]))), "Yes", "No"))</f>
        <v>*Required - Please Make a Selection*</v>
      </c>
      <c r="BZ157" s="18" t="str">
        <f>IF(I$2=0, "N/A", IF(I$2="Yes", IF(ProgramsTable[[#This Row],[Program Includes Services for Caregivers]]="Yes", IF(ProgramsTable[[#This Row],[Program May Require Caregiver to be Unpaid]]="No", "Yes", "No"), "No"), "N/A"))</f>
        <v>N/A</v>
      </c>
      <c r="CA1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57" s="18" t="str">
        <f>IF(CB$2=0, "N/A", IF(ISNUMBER(SEARCH(TRIM(UPPER(CB$2)), TRIM(UPPER(ProgramsTable[[#This Row],[Type of Service]])))), "Yes", "No"))</f>
        <v>N/A</v>
      </c>
      <c r="CC157" s="18" t="str">
        <f>IF(CC$2=0, "N/A", IF(ISNUMBER(SEARCH(TRIM(CC$2), ProgramsTable[[#This Row],[Geographic Coverage]])), "Yes", "No"))</f>
        <v>No</v>
      </c>
      <c r="CD157" s="18" t="str">
        <f>IF(CD$2=0, "N/A", IF(ISNUMBER(SEARCH(TRIM(CD$2), ProgramsTable[[#This Row],[Geographic Coverage]])), "Yes", "No"))</f>
        <v>N/A</v>
      </c>
      <c r="CE157" s="18" t="str">
        <f>IF(AND(CC$2=0, CD$2=0), "*Required - Please Make a Selection*", IF(OR(ISNUMBER(SEARCH(TRIM(CC$2), ProgramsTable[[#This Row],[Geographic Coverage]])), ISNUMBER(SEARCH(TRIM(CD$2), ProgramsTable[[#This Row],[Geographic Coverage]]))), "Yes", "No"))</f>
        <v>No</v>
      </c>
      <c r="CF157" s="18" t="str" cm="1">
        <f t="array" ref="CF157">IF(COUNTIF(BK$2:BN$2, "Yes")=0, "N/A", IF(SUMPRODUCT((BK$2:BN$2="Yes")*(ProgramsTable[[#This Row],[Veteran?]:[Disabled Veteran?]]="Yes"))&gt;0, "Yes", "No"))</f>
        <v>No</v>
      </c>
      <c r="CG1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57"/>
      <c r="CI157"/>
      <c r="CJ157"/>
      <c r="CK157"/>
      <c r="CL157"/>
      <c r="CM157"/>
      <c r="CN157"/>
      <c r="CO157"/>
      <c r="CP157"/>
      <c r="CQ157"/>
      <c r="CR157"/>
      <c r="CS157"/>
      <c r="CU157"/>
      <c r="CV157"/>
    </row>
    <row r="158" spans="1:100" hidden="1" x14ac:dyDescent="0.25">
      <c r="A158" s="10">
        <v>599.5</v>
      </c>
      <c r="B158" t="s">
        <v>614</v>
      </c>
      <c r="C158" t="s">
        <v>632</v>
      </c>
      <c r="D158" t="s">
        <v>578</v>
      </c>
      <c r="E158" t="s">
        <v>546</v>
      </c>
      <c r="F158" t="s">
        <v>582</v>
      </c>
      <c r="G158" t="s">
        <v>112</v>
      </c>
      <c r="H158" t="s">
        <v>215</v>
      </c>
      <c r="I158" t="s">
        <v>215</v>
      </c>
      <c r="J158" t="s">
        <v>547</v>
      </c>
      <c r="K158" t="s">
        <v>583</v>
      </c>
      <c r="L158" t="s">
        <v>208</v>
      </c>
      <c r="M158" t="s">
        <v>208</v>
      </c>
      <c r="N158" t="s">
        <v>208</v>
      </c>
      <c r="P158" t="s">
        <v>581</v>
      </c>
      <c r="Q158" t="s">
        <v>208</v>
      </c>
      <c r="R158" t="s">
        <v>581</v>
      </c>
      <c r="S158" t="s">
        <v>208</v>
      </c>
      <c r="T158" t="s">
        <v>48</v>
      </c>
      <c r="U158" t="s">
        <v>207</v>
      </c>
      <c r="V158" t="s">
        <v>207</v>
      </c>
      <c r="W158" t="s">
        <v>207</v>
      </c>
      <c r="X158" t="s">
        <v>207</v>
      </c>
      <c r="Y158" t="s">
        <v>207</v>
      </c>
      <c r="Z158" t="s">
        <v>207</v>
      </c>
      <c r="AA158" t="s">
        <v>207</v>
      </c>
      <c r="AB158" t="s">
        <v>207</v>
      </c>
      <c r="AC158" t="s">
        <v>207</v>
      </c>
      <c r="AD158" t="s">
        <v>207</v>
      </c>
      <c r="AE158" t="s">
        <v>207</v>
      </c>
      <c r="AF158" t="s">
        <v>207</v>
      </c>
      <c r="AG158" t="s">
        <v>207</v>
      </c>
      <c r="AH158" t="s">
        <v>207</v>
      </c>
      <c r="AI158" t="s">
        <v>207</v>
      </c>
      <c r="AJ158" t="s">
        <v>207</v>
      </c>
      <c r="AK158" t="s">
        <v>207</v>
      </c>
      <c r="AL158" t="s">
        <v>207</v>
      </c>
      <c r="AM158" t="s">
        <v>207</v>
      </c>
      <c r="AN158" t="s">
        <v>207</v>
      </c>
      <c r="AO158" t="s">
        <v>207</v>
      </c>
      <c r="AP158" t="s">
        <v>207</v>
      </c>
      <c r="AQ158" t="s">
        <v>207</v>
      </c>
      <c r="AR158" t="s">
        <v>215</v>
      </c>
      <c r="AS158" t="s">
        <v>207</v>
      </c>
      <c r="AT158" t="s">
        <v>207</v>
      </c>
      <c r="AU158" t="s">
        <v>207</v>
      </c>
      <c r="AV158" t="s">
        <v>207</v>
      </c>
      <c r="AW158" t="s">
        <v>207</v>
      </c>
      <c r="AX158" t="s">
        <v>207</v>
      </c>
      <c r="AY158" t="s">
        <v>207</v>
      </c>
      <c r="AZ158" t="s">
        <v>207</v>
      </c>
      <c r="BA158" t="s">
        <v>207</v>
      </c>
      <c r="BB158" t="s">
        <v>207</v>
      </c>
      <c r="BC158" t="s">
        <v>207</v>
      </c>
      <c r="BD158" t="s">
        <v>207</v>
      </c>
      <c r="BE158" t="s">
        <v>207</v>
      </c>
      <c r="BF158" t="s">
        <v>207</v>
      </c>
      <c r="BG158" t="s">
        <v>207</v>
      </c>
      <c r="BH158" t="s">
        <v>207</v>
      </c>
      <c r="BI158" t="s">
        <v>207</v>
      </c>
      <c r="BJ158" t="s">
        <v>215</v>
      </c>
      <c r="BK158" t="s">
        <v>207</v>
      </c>
      <c r="BL158" t="s">
        <v>207</v>
      </c>
      <c r="BM158" t="s">
        <v>207</v>
      </c>
      <c r="BN158" t="s">
        <v>207</v>
      </c>
      <c r="BO158" s="18" t="str">
        <f>IF(OR(BO$2=0, BO$2=""), "N/A", IF(ISNUMBER(SEARCH(UPPER(BO$2), UPPER(ProgramsTable[[#This Row],[Type of Service]]))), "Yes", "No"))</f>
        <v>N/A</v>
      </c>
      <c r="BP158" s="18" t="str">
        <f>IF(BP$2=0, "N/A", IF(ISNUMBER(SEARCH(TRIM(BP$2), ProgramsTable[[#This Row],[Geographic Coverage]])), "Yes", "No"))</f>
        <v>N/A</v>
      </c>
      <c r="BQ158" s="18" t="str">
        <f>IF(BQ$2=0, "N/A", IF(ISNUMBER(SEARCH(TRIM(BQ$2), ProgramsTable[[#This Row],[Geographic Coverage]])), "Yes", "No"))</f>
        <v>N/A</v>
      </c>
      <c r="BR158" s="18" t="str">
        <f>IF(AND(BP$2=0, BQ$2=0), "*Required - Please Make a Selection*", IF(OR(ISNUMBER(SEARCH(TRIM(BP$2), ProgramsTable[[#This Row],[Geographic Coverage]])), ISNUMBER(SEARCH(TRIM(BQ$2), ProgramsTable[[#This Row],[Geographic Coverage]]))), "Yes", "No"))</f>
        <v>*Required - Please Make a Selection*</v>
      </c>
      <c r="BS158" s="18" t="str">
        <f>IF(OR(BS$2="",BS$2=0), "N/A", IF(AND(ProgramsTable[[#This Row],[Age Min]]= "None", ProgramsTable[[#This Row],[Age Max]]= "None"), "Yes", IF(AND(BS$2&gt;=ProgramsTable[[#This Row],[Age Min]], BS$2&lt;=ProgramsTable[[#This Row],[Age Max]]), "Yes", "No")))</f>
        <v>N/A</v>
      </c>
      <c r="BT158" s="18" t="str" cm="1">
        <f t="array" ref="BT158">IF(COUNTIF(AM$2:BJ$2,"Yes")=0,"N/A",IF(SUMPRODUCT(--(AM$2:BJ$2="Yes"),--(ProgramsTable[[#This Row],[Developmental Disability]:[Caregivers, Family Members, Advocates, or Practitioners of an Individual with Disabilities or Medical Conditions]]="Yes"))&gt;0,"Yes","No"))</f>
        <v>N/A</v>
      </c>
      <c r="BU1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58" s="18" t="str">
        <f>IF(BV$2=0, "N/A", IF(ISNUMBER(SEARCH(UPPER(BV$2), UPPER(ProgramsTable[[#This Row],[Type of Service]]))), "Yes", "No"))</f>
        <v>N/A</v>
      </c>
      <c r="BW158" s="18" t="str">
        <f>IF(BW$2=0, "N/A", IF(ISNUMBER(SEARCH(TRIM(BW$2), ProgramsTable[[#This Row],[Geographic Coverage]])), "Yes", "No"))</f>
        <v>N/A</v>
      </c>
      <c r="BX158" s="18" t="str">
        <f>IF(BX$2=0, "N/A", IF(ISNUMBER(SEARCH(TRIM(BX$2), ProgramsTable[[#This Row],[Geographic Coverage]])), "Yes", "No"))</f>
        <v>N/A</v>
      </c>
      <c r="BY158" s="18" t="str">
        <f>IF(AND(BW$2=0, BX$2=0), "*Required - Please Make a Selection*", IF(OR(ISNUMBER(SEARCH(TRIM(BW$2), ProgramsTable[[#This Row],[Geographic Coverage]])), ISNUMBER(SEARCH(TRIM(BX$2), ProgramsTable[[#This Row],[Geographic Coverage]]))), "Yes", "No"))</f>
        <v>*Required - Please Make a Selection*</v>
      </c>
      <c r="BZ158" s="18" t="str">
        <f>IF(I$2=0, "N/A", IF(I$2="Yes", IF(ProgramsTable[[#This Row],[Program Includes Services for Caregivers]]="Yes", IF(ProgramsTable[[#This Row],[Program May Require Caregiver to be Unpaid]]="No", "Yes", "No"), "No"), "N/A"))</f>
        <v>N/A</v>
      </c>
      <c r="CA1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58" s="18" t="str">
        <f>IF(CB$2=0, "N/A", IF(ISNUMBER(SEARCH(TRIM(UPPER(CB$2)), TRIM(UPPER(ProgramsTable[[#This Row],[Type of Service]])))), "Yes", "No"))</f>
        <v>N/A</v>
      </c>
      <c r="CC158" s="18" t="str">
        <f>IF(CC$2=0, "N/A", IF(ISNUMBER(SEARCH(TRIM(CC$2), ProgramsTable[[#This Row],[Geographic Coverage]])), "Yes", "No"))</f>
        <v>No</v>
      </c>
      <c r="CD158" s="18" t="str">
        <f>IF(CD$2=0, "N/A", IF(ISNUMBER(SEARCH(TRIM(CD$2), ProgramsTable[[#This Row],[Geographic Coverage]])), "Yes", "No"))</f>
        <v>N/A</v>
      </c>
      <c r="CE158" s="18" t="str">
        <f>IF(AND(CC$2=0, CD$2=0), "*Required - Please Make a Selection*", IF(OR(ISNUMBER(SEARCH(TRIM(CC$2), ProgramsTable[[#This Row],[Geographic Coverage]])), ISNUMBER(SEARCH(TRIM(CD$2), ProgramsTable[[#This Row],[Geographic Coverage]]))), "Yes", "No"))</f>
        <v>No</v>
      </c>
      <c r="CF158" s="18" t="str" cm="1">
        <f t="array" ref="CF158">IF(COUNTIF(BK$2:BN$2, "Yes")=0, "N/A", IF(SUMPRODUCT((BK$2:BN$2="Yes")*(ProgramsTable[[#This Row],[Veteran?]:[Disabled Veteran?]]="Yes"))&gt;0, "Yes", "No"))</f>
        <v>No</v>
      </c>
      <c r="CG1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58"/>
      <c r="CI158"/>
      <c r="CJ158"/>
      <c r="CK158"/>
      <c r="CL158"/>
      <c r="CM158"/>
      <c r="CN158"/>
      <c r="CO158"/>
      <c r="CP158"/>
      <c r="CQ158"/>
      <c r="CR158"/>
      <c r="CS158"/>
      <c r="CU158"/>
      <c r="CV158"/>
    </row>
    <row r="159" spans="1:100" hidden="1" x14ac:dyDescent="0.25">
      <c r="A159" s="10">
        <v>601</v>
      </c>
      <c r="B159" t="s">
        <v>614</v>
      </c>
      <c r="C159" t="s">
        <v>512</v>
      </c>
      <c r="D159" t="s">
        <v>535</v>
      </c>
      <c r="E159" t="s">
        <v>529</v>
      </c>
      <c r="F159" t="s">
        <v>536</v>
      </c>
      <c r="G159" t="s">
        <v>112</v>
      </c>
      <c r="H159" t="s">
        <v>215</v>
      </c>
      <c r="I159" t="s">
        <v>215</v>
      </c>
      <c r="J159" t="s">
        <v>531</v>
      </c>
      <c r="K159" t="s">
        <v>532</v>
      </c>
      <c r="L159" t="s">
        <v>306</v>
      </c>
      <c r="M159">
        <v>18</v>
      </c>
      <c r="N159">
        <v>120</v>
      </c>
      <c r="P159" t="s">
        <v>533</v>
      </c>
      <c r="Q159" t="s">
        <v>208</v>
      </c>
      <c r="R159" t="s">
        <v>534</v>
      </c>
      <c r="S159" t="s">
        <v>533</v>
      </c>
      <c r="T159" t="s">
        <v>55</v>
      </c>
      <c r="U159" t="s">
        <v>215</v>
      </c>
      <c r="V159" t="s">
        <v>207</v>
      </c>
      <c r="W159" t="s">
        <v>207</v>
      </c>
      <c r="X159" t="s">
        <v>207</v>
      </c>
      <c r="Y159" t="s">
        <v>207</v>
      </c>
      <c r="Z159" t="s">
        <v>207</v>
      </c>
      <c r="AA159" t="s">
        <v>207</v>
      </c>
      <c r="AB159" t="s">
        <v>207</v>
      </c>
      <c r="AC159" t="s">
        <v>207</v>
      </c>
      <c r="AD159" t="s">
        <v>207</v>
      </c>
      <c r="AE159" t="s">
        <v>215</v>
      </c>
      <c r="AF159" t="s">
        <v>207</v>
      </c>
      <c r="AG159" t="s">
        <v>207</v>
      </c>
      <c r="AH159" t="s">
        <v>207</v>
      </c>
      <c r="AI159" t="s">
        <v>207</v>
      </c>
      <c r="AJ159" t="s">
        <v>207</v>
      </c>
      <c r="AK159" t="s">
        <v>207</v>
      </c>
      <c r="AL159" t="s">
        <v>207</v>
      </c>
      <c r="AM159" t="s">
        <v>207</v>
      </c>
      <c r="AN159" t="s">
        <v>207</v>
      </c>
      <c r="AO159" t="s">
        <v>207</v>
      </c>
      <c r="AP159" t="s">
        <v>207</v>
      </c>
      <c r="AQ159" t="s">
        <v>207</v>
      </c>
      <c r="AR159" t="s">
        <v>215</v>
      </c>
      <c r="AS159" t="s">
        <v>207</v>
      </c>
      <c r="AT159" t="s">
        <v>207</v>
      </c>
      <c r="AU159" t="s">
        <v>207</v>
      </c>
      <c r="AV159" t="s">
        <v>207</v>
      </c>
      <c r="AW159" t="s">
        <v>207</v>
      </c>
      <c r="AX159" t="s">
        <v>207</v>
      </c>
      <c r="AY159" t="s">
        <v>207</v>
      </c>
      <c r="AZ159" t="s">
        <v>207</v>
      </c>
      <c r="BA159" t="s">
        <v>207</v>
      </c>
      <c r="BB159" t="s">
        <v>207</v>
      </c>
      <c r="BC159" t="s">
        <v>207</v>
      </c>
      <c r="BD159" t="s">
        <v>207</v>
      </c>
      <c r="BE159" t="s">
        <v>207</v>
      </c>
      <c r="BF159" t="s">
        <v>207</v>
      </c>
      <c r="BG159" t="s">
        <v>207</v>
      </c>
      <c r="BH159" t="s">
        <v>207</v>
      </c>
      <c r="BI159" t="s">
        <v>207</v>
      </c>
      <c r="BJ159" t="s">
        <v>207</v>
      </c>
      <c r="BK159" t="s">
        <v>207</v>
      </c>
      <c r="BL159" t="s">
        <v>207</v>
      </c>
      <c r="BM159" t="s">
        <v>207</v>
      </c>
      <c r="BN159" t="s">
        <v>207</v>
      </c>
      <c r="BO159" s="18" t="str">
        <f>IF(OR(BO$2=0, BO$2=""), "N/A", IF(ISNUMBER(SEARCH(UPPER(BO$2), UPPER(ProgramsTable[[#This Row],[Type of Service]]))), "Yes", "No"))</f>
        <v>N/A</v>
      </c>
      <c r="BP159" s="18" t="str">
        <f>IF(BP$2=0, "N/A", IF(ISNUMBER(SEARCH(TRIM(BP$2), ProgramsTable[[#This Row],[Geographic Coverage]])), "Yes", "No"))</f>
        <v>N/A</v>
      </c>
      <c r="BQ159" s="18" t="str">
        <f>IF(BQ$2=0, "N/A", IF(ISNUMBER(SEARCH(TRIM(BQ$2), ProgramsTable[[#This Row],[Geographic Coverage]])), "Yes", "No"))</f>
        <v>N/A</v>
      </c>
      <c r="BR159" s="18" t="str">
        <f>IF(AND(BP$2=0, BQ$2=0), "*Required - Please Make a Selection*", IF(OR(ISNUMBER(SEARCH(TRIM(BP$2), ProgramsTable[[#This Row],[Geographic Coverage]])), ISNUMBER(SEARCH(TRIM(BQ$2), ProgramsTable[[#This Row],[Geographic Coverage]]))), "Yes", "No"))</f>
        <v>*Required - Please Make a Selection*</v>
      </c>
      <c r="BS159" s="18" t="str">
        <f>IF(OR(BS$2="",BS$2=0), "N/A", IF(AND(ProgramsTable[[#This Row],[Age Min]]= "None", ProgramsTable[[#This Row],[Age Max]]= "None"), "Yes", IF(AND(BS$2&gt;=ProgramsTable[[#This Row],[Age Min]], BS$2&lt;=ProgramsTable[[#This Row],[Age Max]]), "Yes", "No")))</f>
        <v>N/A</v>
      </c>
      <c r="BT159" s="18" t="str" cm="1">
        <f t="array" ref="BT159">IF(COUNTIF(AM$2:BJ$2,"Yes")=0,"N/A",IF(SUMPRODUCT(--(AM$2:BJ$2="Yes"),--(ProgramsTable[[#This Row],[Developmental Disability]:[Caregivers, Family Members, Advocates, or Practitioners of an Individual with Disabilities or Medical Conditions]]="Yes"))&gt;0,"Yes","No"))</f>
        <v>N/A</v>
      </c>
      <c r="BU1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59" s="18" t="str">
        <f>IF(BV$2=0, "N/A", IF(ISNUMBER(SEARCH(UPPER(BV$2), UPPER(ProgramsTable[[#This Row],[Type of Service]]))), "Yes", "No"))</f>
        <v>N/A</v>
      </c>
      <c r="BW159" s="18" t="str">
        <f>IF(BW$2=0, "N/A", IF(ISNUMBER(SEARCH(TRIM(BW$2), ProgramsTable[[#This Row],[Geographic Coverage]])), "Yes", "No"))</f>
        <v>N/A</v>
      </c>
      <c r="BX159" s="18" t="str">
        <f>IF(BX$2=0, "N/A", IF(ISNUMBER(SEARCH(TRIM(BX$2), ProgramsTable[[#This Row],[Geographic Coverage]])), "Yes", "No"))</f>
        <v>N/A</v>
      </c>
      <c r="BY159" s="18" t="str">
        <f>IF(AND(BW$2=0, BX$2=0), "*Required - Please Make a Selection*", IF(OR(ISNUMBER(SEARCH(TRIM(BW$2), ProgramsTable[[#This Row],[Geographic Coverage]])), ISNUMBER(SEARCH(TRIM(BX$2), ProgramsTable[[#This Row],[Geographic Coverage]]))), "Yes", "No"))</f>
        <v>*Required - Please Make a Selection*</v>
      </c>
      <c r="BZ159" s="18" t="str">
        <f>IF(I$2=0, "N/A", IF(I$2="Yes", IF(ProgramsTable[[#This Row],[Program Includes Services for Caregivers]]="Yes", IF(ProgramsTable[[#This Row],[Program May Require Caregiver to be Unpaid]]="No", "Yes", "No"), "No"), "N/A"))</f>
        <v>N/A</v>
      </c>
      <c r="CA1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59" s="18" t="str">
        <f>IF(CB$2=0, "N/A", IF(ISNUMBER(SEARCH(TRIM(UPPER(CB$2)), TRIM(UPPER(ProgramsTable[[#This Row],[Type of Service]])))), "Yes", "No"))</f>
        <v>N/A</v>
      </c>
      <c r="CC159" s="18" t="str">
        <f>IF(CC$2=0, "N/A", IF(ISNUMBER(SEARCH(TRIM(CC$2), ProgramsTable[[#This Row],[Geographic Coverage]])), "Yes", "No"))</f>
        <v>No</v>
      </c>
      <c r="CD159" s="18" t="str">
        <f>IF(CD$2=0, "N/A", IF(ISNUMBER(SEARCH(TRIM(CD$2), ProgramsTable[[#This Row],[Geographic Coverage]])), "Yes", "No"))</f>
        <v>N/A</v>
      </c>
      <c r="CE159" s="18" t="str">
        <f>IF(AND(CC$2=0, CD$2=0), "*Required - Please Make a Selection*", IF(OR(ISNUMBER(SEARCH(TRIM(CC$2), ProgramsTable[[#This Row],[Geographic Coverage]])), ISNUMBER(SEARCH(TRIM(CD$2), ProgramsTable[[#This Row],[Geographic Coverage]]))), "Yes", "No"))</f>
        <v>No</v>
      </c>
      <c r="CF159" s="18" t="str" cm="1">
        <f t="array" ref="CF159">IF(COUNTIF(BK$2:BN$2, "Yes")=0, "N/A", IF(SUMPRODUCT((BK$2:BN$2="Yes")*(ProgramsTable[[#This Row],[Veteran?]:[Disabled Veteran?]]="Yes"))&gt;0, "Yes", "No"))</f>
        <v>No</v>
      </c>
      <c r="CG1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59"/>
      <c r="CI159"/>
      <c r="CJ159"/>
      <c r="CK159"/>
      <c r="CL159"/>
      <c r="CM159"/>
      <c r="CN159"/>
      <c r="CO159"/>
      <c r="CP159"/>
      <c r="CQ159"/>
      <c r="CR159"/>
      <c r="CS159"/>
      <c r="CU159"/>
      <c r="CV159"/>
    </row>
    <row r="160" spans="1:100" hidden="1" x14ac:dyDescent="0.25">
      <c r="A160" s="10">
        <v>619</v>
      </c>
      <c r="B160" t="s">
        <v>614</v>
      </c>
      <c r="C160" t="s">
        <v>512</v>
      </c>
      <c r="D160" t="s">
        <v>578</v>
      </c>
      <c r="E160" t="s">
        <v>546</v>
      </c>
      <c r="F160" t="s">
        <v>582</v>
      </c>
      <c r="G160" t="s">
        <v>112</v>
      </c>
      <c r="H160" t="s">
        <v>215</v>
      </c>
      <c r="I160" t="s">
        <v>215</v>
      </c>
      <c r="J160" t="s">
        <v>547</v>
      </c>
      <c r="K160" t="s">
        <v>583</v>
      </c>
      <c r="L160" t="s">
        <v>208</v>
      </c>
      <c r="M160" t="s">
        <v>208</v>
      </c>
      <c r="N160" t="s">
        <v>208</v>
      </c>
      <c r="P160" t="s">
        <v>581</v>
      </c>
      <c r="Q160" t="s">
        <v>208</v>
      </c>
      <c r="R160" t="s">
        <v>581</v>
      </c>
      <c r="S160" t="s">
        <v>208</v>
      </c>
      <c r="T160" t="s">
        <v>55</v>
      </c>
      <c r="U160" t="s">
        <v>215</v>
      </c>
      <c r="V160" t="s">
        <v>207</v>
      </c>
      <c r="W160" t="s">
        <v>207</v>
      </c>
      <c r="X160" t="s">
        <v>207</v>
      </c>
      <c r="Y160" t="s">
        <v>207</v>
      </c>
      <c r="Z160" t="s">
        <v>207</v>
      </c>
      <c r="AA160" t="s">
        <v>215</v>
      </c>
      <c r="AB160" t="s">
        <v>207</v>
      </c>
      <c r="AC160" t="s">
        <v>207</v>
      </c>
      <c r="AD160" t="s">
        <v>207</v>
      </c>
      <c r="AE160" t="s">
        <v>207</v>
      </c>
      <c r="AF160" t="s">
        <v>207</v>
      </c>
      <c r="AG160" t="s">
        <v>207</v>
      </c>
      <c r="AH160" t="s">
        <v>207</v>
      </c>
      <c r="AI160" t="s">
        <v>207</v>
      </c>
      <c r="AJ160" t="s">
        <v>207</v>
      </c>
      <c r="AK160" t="s">
        <v>207</v>
      </c>
      <c r="AL160" t="s">
        <v>207</v>
      </c>
      <c r="AM160" t="s">
        <v>207</v>
      </c>
      <c r="AN160" t="s">
        <v>207</v>
      </c>
      <c r="AO160" t="s">
        <v>207</v>
      </c>
      <c r="AP160" t="s">
        <v>207</v>
      </c>
      <c r="AQ160" t="s">
        <v>207</v>
      </c>
      <c r="AR160" t="s">
        <v>215</v>
      </c>
      <c r="AS160" t="s">
        <v>207</v>
      </c>
      <c r="AT160" t="s">
        <v>207</v>
      </c>
      <c r="AU160" t="s">
        <v>207</v>
      </c>
      <c r="AV160" t="s">
        <v>207</v>
      </c>
      <c r="AW160" t="s">
        <v>207</v>
      </c>
      <c r="AX160" t="s">
        <v>207</v>
      </c>
      <c r="AY160" t="s">
        <v>207</v>
      </c>
      <c r="AZ160" t="s">
        <v>207</v>
      </c>
      <c r="BA160" t="s">
        <v>207</v>
      </c>
      <c r="BB160" t="s">
        <v>207</v>
      </c>
      <c r="BC160" t="s">
        <v>207</v>
      </c>
      <c r="BD160" t="s">
        <v>207</v>
      </c>
      <c r="BE160" t="s">
        <v>207</v>
      </c>
      <c r="BF160" t="s">
        <v>207</v>
      </c>
      <c r="BG160" t="s">
        <v>207</v>
      </c>
      <c r="BH160" t="s">
        <v>207</v>
      </c>
      <c r="BI160" t="s">
        <v>207</v>
      </c>
      <c r="BJ160" t="s">
        <v>215</v>
      </c>
      <c r="BK160" t="s">
        <v>207</v>
      </c>
      <c r="BL160" t="s">
        <v>207</v>
      </c>
      <c r="BM160" t="s">
        <v>207</v>
      </c>
      <c r="BN160" t="s">
        <v>207</v>
      </c>
      <c r="BO160" s="18" t="str">
        <f>IF(OR(BO$2=0, BO$2=""), "N/A", IF(ISNUMBER(SEARCH(UPPER(BO$2), UPPER(ProgramsTable[[#This Row],[Type of Service]]))), "Yes", "No"))</f>
        <v>N/A</v>
      </c>
      <c r="BP160" s="18" t="str">
        <f>IF(BP$2=0, "N/A", IF(ISNUMBER(SEARCH(TRIM(BP$2), ProgramsTable[[#This Row],[Geographic Coverage]])), "Yes", "No"))</f>
        <v>N/A</v>
      </c>
      <c r="BQ160" s="18" t="str">
        <f>IF(BQ$2=0, "N/A", IF(ISNUMBER(SEARCH(TRIM(BQ$2), ProgramsTable[[#This Row],[Geographic Coverage]])), "Yes", "No"))</f>
        <v>N/A</v>
      </c>
      <c r="BR160" s="18" t="str">
        <f>IF(AND(BP$2=0, BQ$2=0), "*Required - Please Make a Selection*", IF(OR(ISNUMBER(SEARCH(TRIM(BP$2), ProgramsTable[[#This Row],[Geographic Coverage]])), ISNUMBER(SEARCH(TRIM(BQ$2), ProgramsTable[[#This Row],[Geographic Coverage]]))), "Yes", "No"))</f>
        <v>*Required - Please Make a Selection*</v>
      </c>
      <c r="BS160" s="18" t="str">
        <f>IF(OR(BS$2="",BS$2=0), "N/A", IF(AND(ProgramsTable[[#This Row],[Age Min]]= "None", ProgramsTable[[#This Row],[Age Max]]= "None"), "Yes", IF(AND(BS$2&gt;=ProgramsTable[[#This Row],[Age Min]], BS$2&lt;=ProgramsTable[[#This Row],[Age Max]]), "Yes", "No")))</f>
        <v>N/A</v>
      </c>
      <c r="BT160" s="18" t="str" cm="1">
        <f t="array" ref="BT160">IF(COUNTIF(AM$2:BJ$2,"Yes")=0,"N/A",IF(SUMPRODUCT(--(AM$2:BJ$2="Yes"),--(ProgramsTable[[#This Row],[Developmental Disability]:[Caregivers, Family Members, Advocates, or Practitioners of an Individual with Disabilities or Medical Conditions]]="Yes"))&gt;0,"Yes","No"))</f>
        <v>N/A</v>
      </c>
      <c r="BU1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60" s="18" t="str">
        <f>IF(BV$2=0, "N/A", IF(ISNUMBER(SEARCH(UPPER(BV$2), UPPER(ProgramsTable[[#This Row],[Type of Service]]))), "Yes", "No"))</f>
        <v>N/A</v>
      </c>
      <c r="BW160" s="18" t="str">
        <f>IF(BW$2=0, "N/A", IF(ISNUMBER(SEARCH(TRIM(BW$2), ProgramsTable[[#This Row],[Geographic Coverage]])), "Yes", "No"))</f>
        <v>N/A</v>
      </c>
      <c r="BX160" s="18" t="str">
        <f>IF(BX$2=0, "N/A", IF(ISNUMBER(SEARCH(TRIM(BX$2), ProgramsTable[[#This Row],[Geographic Coverage]])), "Yes", "No"))</f>
        <v>N/A</v>
      </c>
      <c r="BY160" s="18" t="str">
        <f>IF(AND(BW$2=0, BX$2=0), "*Required - Please Make a Selection*", IF(OR(ISNUMBER(SEARCH(TRIM(BW$2), ProgramsTable[[#This Row],[Geographic Coverage]])), ISNUMBER(SEARCH(TRIM(BX$2), ProgramsTable[[#This Row],[Geographic Coverage]]))), "Yes", "No"))</f>
        <v>*Required - Please Make a Selection*</v>
      </c>
      <c r="BZ160" s="18" t="str">
        <f>IF(I$2=0, "N/A", IF(I$2="Yes", IF(ProgramsTable[[#This Row],[Program Includes Services for Caregivers]]="Yes", IF(ProgramsTable[[#This Row],[Program May Require Caregiver to be Unpaid]]="No", "Yes", "No"), "No"), "N/A"))</f>
        <v>N/A</v>
      </c>
      <c r="CA1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60" s="18" t="str">
        <f>IF(CB$2=0, "N/A", IF(ISNUMBER(SEARCH(TRIM(UPPER(CB$2)), TRIM(UPPER(ProgramsTable[[#This Row],[Type of Service]])))), "Yes", "No"))</f>
        <v>N/A</v>
      </c>
      <c r="CC160" s="18" t="str">
        <f>IF(CC$2=0, "N/A", IF(ISNUMBER(SEARCH(TRIM(CC$2), ProgramsTable[[#This Row],[Geographic Coverage]])), "Yes", "No"))</f>
        <v>No</v>
      </c>
      <c r="CD160" s="18" t="str">
        <f>IF(CD$2=0, "N/A", IF(ISNUMBER(SEARCH(TRIM(CD$2), ProgramsTable[[#This Row],[Geographic Coverage]])), "Yes", "No"))</f>
        <v>N/A</v>
      </c>
      <c r="CE160" s="18" t="str">
        <f>IF(AND(CC$2=0, CD$2=0), "*Required - Please Make a Selection*", IF(OR(ISNUMBER(SEARCH(TRIM(CC$2), ProgramsTable[[#This Row],[Geographic Coverage]])), ISNUMBER(SEARCH(TRIM(CD$2), ProgramsTable[[#This Row],[Geographic Coverage]]))), "Yes", "No"))</f>
        <v>No</v>
      </c>
      <c r="CF160" s="18" t="str" cm="1">
        <f t="array" ref="CF160">IF(COUNTIF(BK$2:BN$2, "Yes")=0, "N/A", IF(SUMPRODUCT((BK$2:BN$2="Yes")*(ProgramsTable[[#This Row],[Veteran?]:[Disabled Veteran?]]="Yes"))&gt;0, "Yes", "No"))</f>
        <v>No</v>
      </c>
      <c r="CG1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60"/>
      <c r="CI160"/>
      <c r="CJ160"/>
      <c r="CK160"/>
      <c r="CL160"/>
      <c r="CM160"/>
      <c r="CN160"/>
      <c r="CO160"/>
      <c r="CP160"/>
      <c r="CQ160"/>
      <c r="CR160"/>
      <c r="CS160"/>
      <c r="CU160"/>
      <c r="CV160"/>
    </row>
    <row r="161" spans="1:100" hidden="1" x14ac:dyDescent="0.25">
      <c r="A161" s="10">
        <v>626</v>
      </c>
      <c r="B161" t="s">
        <v>614</v>
      </c>
      <c r="C161" t="s">
        <v>635</v>
      </c>
      <c r="D161" t="s">
        <v>535</v>
      </c>
      <c r="E161" t="s">
        <v>529</v>
      </c>
      <c r="F161" t="s">
        <v>536</v>
      </c>
      <c r="G161" t="s">
        <v>112</v>
      </c>
      <c r="H161" t="s">
        <v>215</v>
      </c>
      <c r="I161" t="s">
        <v>215</v>
      </c>
      <c r="J161" t="s">
        <v>531</v>
      </c>
      <c r="K161" t="s">
        <v>532</v>
      </c>
      <c r="L161" t="s">
        <v>306</v>
      </c>
      <c r="M161">
        <v>18</v>
      </c>
      <c r="N161">
        <v>120</v>
      </c>
      <c r="P161" t="s">
        <v>601</v>
      </c>
      <c r="Q161" t="s">
        <v>208</v>
      </c>
      <c r="R161" t="s">
        <v>601</v>
      </c>
      <c r="S161" t="s">
        <v>208</v>
      </c>
      <c r="T161" t="s">
        <v>56</v>
      </c>
      <c r="U161" t="s">
        <v>207</v>
      </c>
      <c r="V161" t="s">
        <v>207</v>
      </c>
      <c r="W161" t="s">
        <v>207</v>
      </c>
      <c r="X161" t="s">
        <v>207</v>
      </c>
      <c r="Y161" t="s">
        <v>207</v>
      </c>
      <c r="Z161" t="s">
        <v>207</v>
      </c>
      <c r="AA161" t="s">
        <v>207</v>
      </c>
      <c r="AB161" t="s">
        <v>207</v>
      </c>
      <c r="AC161" t="s">
        <v>207</v>
      </c>
      <c r="AD161" t="s">
        <v>207</v>
      </c>
      <c r="AE161" t="s">
        <v>207</v>
      </c>
      <c r="AF161" t="s">
        <v>207</v>
      </c>
      <c r="AG161" t="s">
        <v>207</v>
      </c>
      <c r="AH161" t="s">
        <v>207</v>
      </c>
      <c r="AI161" t="s">
        <v>207</v>
      </c>
      <c r="AJ161" t="s">
        <v>207</v>
      </c>
      <c r="AK161" t="s">
        <v>207</v>
      </c>
      <c r="AL161" t="s">
        <v>207</v>
      </c>
      <c r="AM161" t="s">
        <v>207</v>
      </c>
      <c r="AN161" t="s">
        <v>207</v>
      </c>
      <c r="AO161" t="s">
        <v>207</v>
      </c>
      <c r="AP161" t="s">
        <v>207</v>
      </c>
      <c r="AQ161" t="s">
        <v>207</v>
      </c>
      <c r="AR161" t="s">
        <v>207</v>
      </c>
      <c r="AS161" t="s">
        <v>207</v>
      </c>
      <c r="AT161" t="s">
        <v>207</v>
      </c>
      <c r="AU161" t="s">
        <v>207</v>
      </c>
      <c r="AV161" t="s">
        <v>207</v>
      </c>
      <c r="AW161" t="s">
        <v>207</v>
      </c>
      <c r="AX161" t="s">
        <v>207</v>
      </c>
      <c r="AY161" t="s">
        <v>207</v>
      </c>
      <c r="AZ161" t="s">
        <v>207</v>
      </c>
      <c r="BA161" t="s">
        <v>207</v>
      </c>
      <c r="BB161" t="s">
        <v>207</v>
      </c>
      <c r="BC161" t="s">
        <v>207</v>
      </c>
      <c r="BD161" t="s">
        <v>207</v>
      </c>
      <c r="BE161" t="s">
        <v>207</v>
      </c>
      <c r="BF161" t="s">
        <v>207</v>
      </c>
      <c r="BG161" t="s">
        <v>207</v>
      </c>
      <c r="BH161" t="s">
        <v>207</v>
      </c>
      <c r="BI161" t="s">
        <v>207</v>
      </c>
      <c r="BJ161" t="s">
        <v>215</v>
      </c>
      <c r="BK161" t="s">
        <v>207</v>
      </c>
      <c r="BL161" t="s">
        <v>207</v>
      </c>
      <c r="BM161" t="s">
        <v>207</v>
      </c>
      <c r="BN161" t="s">
        <v>207</v>
      </c>
      <c r="BO161" s="18" t="str">
        <f>IF(OR(BO$2=0, BO$2=""), "N/A", IF(ISNUMBER(SEARCH(UPPER(BO$2), UPPER(ProgramsTable[[#This Row],[Type of Service]]))), "Yes", "No"))</f>
        <v>N/A</v>
      </c>
      <c r="BP161" s="18" t="str">
        <f>IF(BP$2=0, "N/A", IF(ISNUMBER(SEARCH(TRIM(BP$2), ProgramsTable[[#This Row],[Geographic Coverage]])), "Yes", "No"))</f>
        <v>N/A</v>
      </c>
      <c r="BQ161" s="18" t="str">
        <f>IF(BQ$2=0, "N/A", IF(ISNUMBER(SEARCH(TRIM(BQ$2), ProgramsTable[[#This Row],[Geographic Coverage]])), "Yes", "No"))</f>
        <v>N/A</v>
      </c>
      <c r="BR161" s="18" t="str">
        <f>IF(AND(BP$2=0, BQ$2=0), "*Required - Please Make a Selection*", IF(OR(ISNUMBER(SEARCH(TRIM(BP$2), ProgramsTable[[#This Row],[Geographic Coverage]])), ISNUMBER(SEARCH(TRIM(BQ$2), ProgramsTable[[#This Row],[Geographic Coverage]]))), "Yes", "No"))</f>
        <v>*Required - Please Make a Selection*</v>
      </c>
      <c r="BS161" s="18" t="str">
        <f>IF(OR(BS$2="",BS$2=0), "N/A", IF(AND(ProgramsTable[[#This Row],[Age Min]]= "None", ProgramsTable[[#This Row],[Age Max]]= "None"), "Yes", IF(AND(BS$2&gt;=ProgramsTable[[#This Row],[Age Min]], BS$2&lt;=ProgramsTable[[#This Row],[Age Max]]), "Yes", "No")))</f>
        <v>N/A</v>
      </c>
      <c r="BT161" s="18" t="str" cm="1">
        <f t="array" ref="BT161">IF(COUNTIF(AM$2:BJ$2,"Yes")=0,"N/A",IF(SUMPRODUCT(--(AM$2:BJ$2="Yes"),--(ProgramsTable[[#This Row],[Developmental Disability]:[Caregivers, Family Members, Advocates, or Practitioners of an Individual with Disabilities or Medical Conditions]]="Yes"))&gt;0,"Yes","No"))</f>
        <v>N/A</v>
      </c>
      <c r="BU1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61" s="18" t="str">
        <f>IF(BV$2=0, "N/A", IF(ISNUMBER(SEARCH(UPPER(BV$2), UPPER(ProgramsTable[[#This Row],[Type of Service]]))), "Yes", "No"))</f>
        <v>N/A</v>
      </c>
      <c r="BW161" s="18" t="str">
        <f>IF(BW$2=0, "N/A", IF(ISNUMBER(SEARCH(TRIM(BW$2), ProgramsTable[[#This Row],[Geographic Coverage]])), "Yes", "No"))</f>
        <v>N/A</v>
      </c>
      <c r="BX161" s="18" t="str">
        <f>IF(BX$2=0, "N/A", IF(ISNUMBER(SEARCH(TRIM(BX$2), ProgramsTable[[#This Row],[Geographic Coverage]])), "Yes", "No"))</f>
        <v>N/A</v>
      </c>
      <c r="BY161" s="18" t="str">
        <f>IF(AND(BW$2=0, BX$2=0), "*Required - Please Make a Selection*", IF(OR(ISNUMBER(SEARCH(TRIM(BW$2), ProgramsTable[[#This Row],[Geographic Coverage]])), ISNUMBER(SEARCH(TRIM(BX$2), ProgramsTable[[#This Row],[Geographic Coverage]]))), "Yes", "No"))</f>
        <v>*Required - Please Make a Selection*</v>
      </c>
      <c r="BZ161" s="18" t="str">
        <f>IF(I$2=0, "N/A", IF(I$2="Yes", IF(ProgramsTable[[#This Row],[Program Includes Services for Caregivers]]="Yes", IF(ProgramsTable[[#This Row],[Program May Require Caregiver to be Unpaid]]="No", "Yes", "No"), "No"), "N/A"))</f>
        <v>N/A</v>
      </c>
      <c r="CA1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61" s="18" t="str">
        <f>IF(CB$2=0, "N/A", IF(ISNUMBER(SEARCH(TRIM(UPPER(CB$2)), TRIM(UPPER(ProgramsTable[[#This Row],[Type of Service]])))), "Yes", "No"))</f>
        <v>N/A</v>
      </c>
      <c r="CC161" s="18" t="str">
        <f>IF(CC$2=0, "N/A", IF(ISNUMBER(SEARCH(TRIM(CC$2), ProgramsTable[[#This Row],[Geographic Coverage]])), "Yes", "No"))</f>
        <v>No</v>
      </c>
      <c r="CD161" s="18" t="str">
        <f>IF(CD$2=0, "N/A", IF(ISNUMBER(SEARCH(TRIM(CD$2), ProgramsTable[[#This Row],[Geographic Coverage]])), "Yes", "No"))</f>
        <v>N/A</v>
      </c>
      <c r="CE161" s="18" t="str">
        <f>IF(AND(CC$2=0, CD$2=0), "*Required - Please Make a Selection*", IF(OR(ISNUMBER(SEARCH(TRIM(CC$2), ProgramsTable[[#This Row],[Geographic Coverage]])), ISNUMBER(SEARCH(TRIM(CD$2), ProgramsTable[[#This Row],[Geographic Coverage]]))), "Yes", "No"))</f>
        <v>No</v>
      </c>
      <c r="CF161" s="18" t="str" cm="1">
        <f t="array" ref="CF161">IF(COUNTIF(BK$2:BN$2, "Yes")=0, "N/A", IF(SUMPRODUCT((BK$2:BN$2="Yes")*(ProgramsTable[[#This Row],[Veteran?]:[Disabled Veteran?]]="Yes"))&gt;0, "Yes", "No"))</f>
        <v>No</v>
      </c>
      <c r="CG1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61"/>
      <c r="CI161"/>
      <c r="CJ161"/>
      <c r="CK161"/>
      <c r="CL161"/>
      <c r="CM161"/>
      <c r="CN161"/>
      <c r="CO161"/>
      <c r="CP161"/>
      <c r="CQ161"/>
      <c r="CR161"/>
      <c r="CS161"/>
      <c r="CU161"/>
      <c r="CV161"/>
    </row>
    <row r="162" spans="1:100" hidden="1" x14ac:dyDescent="0.25">
      <c r="A162" s="10">
        <v>640</v>
      </c>
      <c r="B162" t="s">
        <v>614</v>
      </c>
      <c r="C162" t="s">
        <v>635</v>
      </c>
      <c r="D162" t="s">
        <v>578</v>
      </c>
      <c r="E162" t="s">
        <v>546</v>
      </c>
      <c r="F162" t="s">
        <v>582</v>
      </c>
      <c r="G162" t="s">
        <v>112</v>
      </c>
      <c r="H162" t="s">
        <v>215</v>
      </c>
      <c r="I162" t="s">
        <v>215</v>
      </c>
      <c r="J162" t="s">
        <v>547</v>
      </c>
      <c r="K162" t="s">
        <v>583</v>
      </c>
      <c r="L162" t="s">
        <v>208</v>
      </c>
      <c r="M162" t="s">
        <v>208</v>
      </c>
      <c r="N162" t="s">
        <v>208</v>
      </c>
      <c r="P162" t="s">
        <v>581</v>
      </c>
      <c r="Q162" t="s">
        <v>208</v>
      </c>
      <c r="R162" t="s">
        <v>581</v>
      </c>
      <c r="S162" t="s">
        <v>208</v>
      </c>
      <c r="T162" t="s">
        <v>56</v>
      </c>
      <c r="U162" t="s">
        <v>207</v>
      </c>
      <c r="V162" t="s">
        <v>207</v>
      </c>
      <c r="W162" t="s">
        <v>207</v>
      </c>
      <c r="X162" t="s">
        <v>207</v>
      </c>
      <c r="Y162" t="s">
        <v>207</v>
      </c>
      <c r="Z162" t="s">
        <v>207</v>
      </c>
      <c r="AA162" t="s">
        <v>207</v>
      </c>
      <c r="AB162" t="s">
        <v>207</v>
      </c>
      <c r="AC162" t="s">
        <v>207</v>
      </c>
      <c r="AD162" t="s">
        <v>207</v>
      </c>
      <c r="AE162" t="s">
        <v>207</v>
      </c>
      <c r="AF162" t="s">
        <v>207</v>
      </c>
      <c r="AG162" t="s">
        <v>207</v>
      </c>
      <c r="AH162" t="s">
        <v>207</v>
      </c>
      <c r="AI162" t="s">
        <v>207</v>
      </c>
      <c r="AJ162" t="s">
        <v>207</v>
      </c>
      <c r="AK162" t="s">
        <v>207</v>
      </c>
      <c r="AL162" t="s">
        <v>207</v>
      </c>
      <c r="AM162" t="s">
        <v>207</v>
      </c>
      <c r="AN162" t="s">
        <v>207</v>
      </c>
      <c r="AO162" t="s">
        <v>207</v>
      </c>
      <c r="AP162" t="s">
        <v>207</v>
      </c>
      <c r="AQ162" t="s">
        <v>207</v>
      </c>
      <c r="AR162" t="s">
        <v>215</v>
      </c>
      <c r="AS162" t="s">
        <v>207</v>
      </c>
      <c r="AT162" t="s">
        <v>207</v>
      </c>
      <c r="AU162" t="s">
        <v>207</v>
      </c>
      <c r="AV162" t="s">
        <v>207</v>
      </c>
      <c r="AW162" t="s">
        <v>207</v>
      </c>
      <c r="AX162" t="s">
        <v>207</v>
      </c>
      <c r="AY162" t="s">
        <v>207</v>
      </c>
      <c r="AZ162" t="s">
        <v>207</v>
      </c>
      <c r="BA162" t="s">
        <v>207</v>
      </c>
      <c r="BB162" t="s">
        <v>207</v>
      </c>
      <c r="BC162" t="s">
        <v>207</v>
      </c>
      <c r="BD162" t="s">
        <v>207</v>
      </c>
      <c r="BE162" t="s">
        <v>207</v>
      </c>
      <c r="BF162" t="s">
        <v>207</v>
      </c>
      <c r="BG162" t="s">
        <v>207</v>
      </c>
      <c r="BH162" t="s">
        <v>207</v>
      </c>
      <c r="BI162" t="s">
        <v>207</v>
      </c>
      <c r="BJ162" t="s">
        <v>215</v>
      </c>
      <c r="BK162" t="s">
        <v>207</v>
      </c>
      <c r="BL162" t="s">
        <v>207</v>
      </c>
      <c r="BM162" t="s">
        <v>207</v>
      </c>
      <c r="BN162" t="s">
        <v>207</v>
      </c>
      <c r="BO162" s="18" t="str">
        <f>IF(OR(BO$2=0, BO$2=""), "N/A", IF(ISNUMBER(SEARCH(UPPER(BO$2), UPPER(ProgramsTable[[#This Row],[Type of Service]]))), "Yes", "No"))</f>
        <v>N/A</v>
      </c>
      <c r="BP162" s="18" t="str">
        <f>IF(BP$2=0, "N/A", IF(ISNUMBER(SEARCH(TRIM(BP$2), ProgramsTable[[#This Row],[Geographic Coverage]])), "Yes", "No"))</f>
        <v>N/A</v>
      </c>
      <c r="BQ162" s="18" t="str">
        <f>IF(BQ$2=0, "N/A", IF(ISNUMBER(SEARCH(TRIM(BQ$2), ProgramsTable[[#This Row],[Geographic Coverage]])), "Yes", "No"))</f>
        <v>N/A</v>
      </c>
      <c r="BR162" s="18" t="str">
        <f>IF(AND(BP$2=0, BQ$2=0), "*Required - Please Make a Selection*", IF(OR(ISNUMBER(SEARCH(TRIM(BP$2), ProgramsTable[[#This Row],[Geographic Coverage]])), ISNUMBER(SEARCH(TRIM(BQ$2), ProgramsTable[[#This Row],[Geographic Coverage]]))), "Yes", "No"))</f>
        <v>*Required - Please Make a Selection*</v>
      </c>
      <c r="BS162" s="18" t="str">
        <f>IF(OR(BS$2="",BS$2=0), "N/A", IF(AND(ProgramsTable[[#This Row],[Age Min]]= "None", ProgramsTable[[#This Row],[Age Max]]= "None"), "Yes", IF(AND(BS$2&gt;=ProgramsTable[[#This Row],[Age Min]], BS$2&lt;=ProgramsTable[[#This Row],[Age Max]]), "Yes", "No")))</f>
        <v>N/A</v>
      </c>
      <c r="BT162" s="18" t="str" cm="1">
        <f t="array" ref="BT162">IF(COUNTIF(AM$2:BJ$2,"Yes")=0,"N/A",IF(SUMPRODUCT(--(AM$2:BJ$2="Yes"),--(ProgramsTable[[#This Row],[Developmental Disability]:[Caregivers, Family Members, Advocates, or Practitioners of an Individual with Disabilities or Medical Conditions]]="Yes"))&gt;0,"Yes","No"))</f>
        <v>N/A</v>
      </c>
      <c r="BU1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62" s="18" t="str">
        <f>IF(BV$2=0, "N/A", IF(ISNUMBER(SEARCH(UPPER(BV$2), UPPER(ProgramsTable[[#This Row],[Type of Service]]))), "Yes", "No"))</f>
        <v>N/A</v>
      </c>
      <c r="BW162" s="18" t="str">
        <f>IF(BW$2=0, "N/A", IF(ISNUMBER(SEARCH(TRIM(BW$2), ProgramsTable[[#This Row],[Geographic Coverage]])), "Yes", "No"))</f>
        <v>N/A</v>
      </c>
      <c r="BX162" s="18" t="str">
        <f>IF(BX$2=0, "N/A", IF(ISNUMBER(SEARCH(TRIM(BX$2), ProgramsTable[[#This Row],[Geographic Coverage]])), "Yes", "No"))</f>
        <v>N/A</v>
      </c>
      <c r="BY162" s="18" t="str">
        <f>IF(AND(BW$2=0, BX$2=0), "*Required - Please Make a Selection*", IF(OR(ISNUMBER(SEARCH(TRIM(BW$2), ProgramsTable[[#This Row],[Geographic Coverage]])), ISNUMBER(SEARCH(TRIM(BX$2), ProgramsTable[[#This Row],[Geographic Coverage]]))), "Yes", "No"))</f>
        <v>*Required - Please Make a Selection*</v>
      </c>
      <c r="BZ162" s="18" t="str">
        <f>IF(I$2=0, "N/A", IF(I$2="Yes", IF(ProgramsTable[[#This Row],[Program Includes Services for Caregivers]]="Yes", IF(ProgramsTable[[#This Row],[Program May Require Caregiver to be Unpaid]]="No", "Yes", "No"), "No"), "N/A"))</f>
        <v>N/A</v>
      </c>
      <c r="CA1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62" s="18" t="str">
        <f>IF(CB$2=0, "N/A", IF(ISNUMBER(SEARCH(TRIM(UPPER(CB$2)), TRIM(UPPER(ProgramsTable[[#This Row],[Type of Service]])))), "Yes", "No"))</f>
        <v>N/A</v>
      </c>
      <c r="CC162" s="18" t="str">
        <f>IF(CC$2=0, "N/A", IF(ISNUMBER(SEARCH(TRIM(CC$2), ProgramsTable[[#This Row],[Geographic Coverage]])), "Yes", "No"))</f>
        <v>No</v>
      </c>
      <c r="CD162" s="18" t="str">
        <f>IF(CD$2=0, "N/A", IF(ISNUMBER(SEARCH(TRIM(CD$2), ProgramsTable[[#This Row],[Geographic Coverage]])), "Yes", "No"))</f>
        <v>N/A</v>
      </c>
      <c r="CE162" s="18" t="str">
        <f>IF(AND(CC$2=0, CD$2=0), "*Required - Please Make a Selection*", IF(OR(ISNUMBER(SEARCH(TRIM(CC$2), ProgramsTable[[#This Row],[Geographic Coverage]])), ISNUMBER(SEARCH(TRIM(CD$2), ProgramsTable[[#This Row],[Geographic Coverage]]))), "Yes", "No"))</f>
        <v>No</v>
      </c>
      <c r="CF162" s="18" t="str" cm="1">
        <f t="array" ref="CF162">IF(COUNTIF(BK$2:BN$2, "Yes")=0, "N/A", IF(SUMPRODUCT((BK$2:BN$2="Yes")*(ProgramsTable[[#This Row],[Veteran?]:[Disabled Veteran?]]="Yes"))&gt;0, "Yes", "No"))</f>
        <v>No</v>
      </c>
      <c r="CG1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62"/>
      <c r="CI162"/>
      <c r="CJ162"/>
      <c r="CK162"/>
      <c r="CL162"/>
      <c r="CM162"/>
      <c r="CN162"/>
      <c r="CO162"/>
      <c r="CP162"/>
      <c r="CQ162"/>
      <c r="CR162"/>
      <c r="CS162"/>
      <c r="CU162"/>
      <c r="CV162"/>
    </row>
    <row r="163" spans="1:100" hidden="1" x14ac:dyDescent="0.25">
      <c r="A163" s="10">
        <v>640.1</v>
      </c>
      <c r="B163" t="s">
        <v>614</v>
      </c>
      <c r="C163" t="s">
        <v>637</v>
      </c>
      <c r="D163" t="s">
        <v>535</v>
      </c>
      <c r="E163" t="s">
        <v>529</v>
      </c>
      <c r="F163" t="s">
        <v>536</v>
      </c>
      <c r="G163" t="s">
        <v>112</v>
      </c>
      <c r="H163" t="s">
        <v>215</v>
      </c>
      <c r="I163" t="s">
        <v>215</v>
      </c>
      <c r="J163" t="s">
        <v>531</v>
      </c>
      <c r="K163" t="s">
        <v>532</v>
      </c>
      <c r="L163" t="s">
        <v>306</v>
      </c>
      <c r="M163">
        <v>18</v>
      </c>
      <c r="N163">
        <v>120</v>
      </c>
      <c r="P163" t="s">
        <v>533</v>
      </c>
      <c r="Q163" t="s">
        <v>208</v>
      </c>
      <c r="R163" t="s">
        <v>534</v>
      </c>
      <c r="S163" t="s">
        <v>533</v>
      </c>
      <c r="T163" t="s">
        <v>66</v>
      </c>
      <c r="U163" t="s">
        <v>207</v>
      </c>
      <c r="V163" t="s">
        <v>207</v>
      </c>
      <c r="W163" t="s">
        <v>207</v>
      </c>
      <c r="X163" t="s">
        <v>207</v>
      </c>
      <c r="Y163" t="s">
        <v>207</v>
      </c>
      <c r="Z163" t="s">
        <v>207</v>
      </c>
      <c r="AA163" t="s">
        <v>207</v>
      </c>
      <c r="AB163" t="s">
        <v>207</v>
      </c>
      <c r="AC163" t="s">
        <v>207</v>
      </c>
      <c r="AD163" t="s">
        <v>207</v>
      </c>
      <c r="AE163" t="s">
        <v>207</v>
      </c>
      <c r="AF163" t="s">
        <v>207</v>
      </c>
      <c r="AG163" t="s">
        <v>207</v>
      </c>
      <c r="AH163" t="s">
        <v>207</v>
      </c>
      <c r="AI163" t="s">
        <v>207</v>
      </c>
      <c r="AJ163" t="s">
        <v>207</v>
      </c>
      <c r="AK163" t="s">
        <v>207</v>
      </c>
      <c r="AL163" t="s">
        <v>207</v>
      </c>
      <c r="AM163" t="s">
        <v>207</v>
      </c>
      <c r="AN163" t="s">
        <v>207</v>
      </c>
      <c r="AO163" t="s">
        <v>207</v>
      </c>
      <c r="AP163" t="s">
        <v>207</v>
      </c>
      <c r="AQ163" t="s">
        <v>207</v>
      </c>
      <c r="AR163" t="s">
        <v>215</v>
      </c>
      <c r="AS163" t="s">
        <v>207</v>
      </c>
      <c r="AT163" t="s">
        <v>207</v>
      </c>
      <c r="AU163" t="s">
        <v>207</v>
      </c>
      <c r="AV163" t="s">
        <v>207</v>
      </c>
      <c r="AW163" t="s">
        <v>207</v>
      </c>
      <c r="AX163" t="s">
        <v>207</v>
      </c>
      <c r="AY163" t="s">
        <v>207</v>
      </c>
      <c r="AZ163" t="s">
        <v>207</v>
      </c>
      <c r="BA163" t="s">
        <v>207</v>
      </c>
      <c r="BB163" t="s">
        <v>207</v>
      </c>
      <c r="BC163" t="s">
        <v>207</v>
      </c>
      <c r="BD163" t="s">
        <v>207</v>
      </c>
      <c r="BE163" t="s">
        <v>207</v>
      </c>
      <c r="BF163" t="s">
        <v>207</v>
      </c>
      <c r="BG163" t="s">
        <v>207</v>
      </c>
      <c r="BH163" t="s">
        <v>207</v>
      </c>
      <c r="BI163" t="s">
        <v>207</v>
      </c>
      <c r="BJ163" t="s">
        <v>207</v>
      </c>
      <c r="BK163" t="s">
        <v>207</v>
      </c>
      <c r="BL163" t="s">
        <v>207</v>
      </c>
      <c r="BM163" t="s">
        <v>207</v>
      </c>
      <c r="BN163" t="s">
        <v>207</v>
      </c>
      <c r="BO163" s="18" t="str">
        <f>IF(OR(BO$2=0, BO$2=""), "N/A", IF(ISNUMBER(SEARCH(UPPER(BO$2), UPPER(ProgramsTable[[#This Row],[Type of Service]]))), "Yes", "No"))</f>
        <v>N/A</v>
      </c>
      <c r="BP163" s="18" t="str">
        <f>IF(BP$2=0, "N/A", IF(ISNUMBER(SEARCH(TRIM(BP$2), ProgramsTable[[#This Row],[Geographic Coverage]])), "Yes", "No"))</f>
        <v>N/A</v>
      </c>
      <c r="BQ163" s="18" t="str">
        <f>IF(BQ$2=0, "N/A", IF(ISNUMBER(SEARCH(TRIM(BQ$2), ProgramsTable[[#This Row],[Geographic Coverage]])), "Yes", "No"))</f>
        <v>N/A</v>
      </c>
      <c r="BR163" s="18" t="str">
        <f>IF(AND(BP$2=0, BQ$2=0), "*Required - Please Make a Selection*", IF(OR(ISNUMBER(SEARCH(TRIM(BP$2), ProgramsTable[[#This Row],[Geographic Coverage]])), ISNUMBER(SEARCH(TRIM(BQ$2), ProgramsTable[[#This Row],[Geographic Coverage]]))), "Yes", "No"))</f>
        <v>*Required - Please Make a Selection*</v>
      </c>
      <c r="BS163" s="18" t="str">
        <f>IF(OR(BS$2="",BS$2=0), "N/A", IF(AND(ProgramsTable[[#This Row],[Age Min]]= "None", ProgramsTable[[#This Row],[Age Max]]= "None"), "Yes", IF(AND(BS$2&gt;=ProgramsTable[[#This Row],[Age Min]], BS$2&lt;=ProgramsTable[[#This Row],[Age Max]]), "Yes", "No")))</f>
        <v>N/A</v>
      </c>
      <c r="BT163" s="18" t="str" cm="1">
        <f t="array" ref="BT163">IF(COUNTIF(AM$2:BJ$2,"Yes")=0,"N/A",IF(SUMPRODUCT(--(AM$2:BJ$2="Yes"),--(ProgramsTable[[#This Row],[Developmental Disability]:[Caregivers, Family Members, Advocates, or Practitioners of an Individual with Disabilities or Medical Conditions]]="Yes"))&gt;0,"Yes","No"))</f>
        <v>N/A</v>
      </c>
      <c r="BU1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63" s="18" t="str">
        <f>IF(BV$2=0, "N/A", IF(ISNUMBER(SEARCH(UPPER(BV$2), UPPER(ProgramsTable[[#This Row],[Type of Service]]))), "Yes", "No"))</f>
        <v>N/A</v>
      </c>
      <c r="BW163" s="18" t="str">
        <f>IF(BW$2=0, "N/A", IF(ISNUMBER(SEARCH(TRIM(BW$2), ProgramsTable[[#This Row],[Geographic Coverage]])), "Yes", "No"))</f>
        <v>N/A</v>
      </c>
      <c r="BX163" s="18" t="str">
        <f>IF(BX$2=0, "N/A", IF(ISNUMBER(SEARCH(TRIM(BX$2), ProgramsTable[[#This Row],[Geographic Coverage]])), "Yes", "No"))</f>
        <v>N/A</v>
      </c>
      <c r="BY163" s="18" t="str">
        <f>IF(AND(BW$2=0, BX$2=0), "*Required - Please Make a Selection*", IF(OR(ISNUMBER(SEARCH(TRIM(BW$2), ProgramsTable[[#This Row],[Geographic Coverage]])), ISNUMBER(SEARCH(TRIM(BX$2), ProgramsTable[[#This Row],[Geographic Coverage]]))), "Yes", "No"))</f>
        <v>*Required - Please Make a Selection*</v>
      </c>
      <c r="BZ163" s="18" t="str">
        <f>IF(I$2=0, "N/A", IF(I$2="Yes", IF(ProgramsTable[[#This Row],[Program Includes Services for Caregivers]]="Yes", IF(ProgramsTable[[#This Row],[Program May Require Caregiver to be Unpaid]]="No", "Yes", "No"), "No"), "N/A"))</f>
        <v>N/A</v>
      </c>
      <c r="CA1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63" s="18" t="str">
        <f>IF(CB$2=0, "N/A", IF(ISNUMBER(SEARCH(TRIM(UPPER(CB$2)), TRIM(UPPER(ProgramsTable[[#This Row],[Type of Service]])))), "Yes", "No"))</f>
        <v>N/A</v>
      </c>
      <c r="CC163" s="18" t="str">
        <f>IF(CC$2=0, "N/A", IF(ISNUMBER(SEARCH(TRIM(CC$2), ProgramsTable[[#This Row],[Geographic Coverage]])), "Yes", "No"))</f>
        <v>No</v>
      </c>
      <c r="CD163" s="18" t="str">
        <f>IF(CD$2=0, "N/A", IF(ISNUMBER(SEARCH(TRIM(CD$2), ProgramsTable[[#This Row],[Geographic Coverage]])), "Yes", "No"))</f>
        <v>N/A</v>
      </c>
      <c r="CE163" s="18" t="str">
        <f>IF(AND(CC$2=0, CD$2=0), "*Required - Please Make a Selection*", IF(OR(ISNUMBER(SEARCH(TRIM(CC$2), ProgramsTable[[#This Row],[Geographic Coverage]])), ISNUMBER(SEARCH(TRIM(CD$2), ProgramsTable[[#This Row],[Geographic Coverage]]))), "Yes", "No"))</f>
        <v>No</v>
      </c>
      <c r="CF163" s="18" t="str" cm="1">
        <f t="array" ref="CF163">IF(COUNTIF(BK$2:BN$2, "Yes")=0, "N/A", IF(SUMPRODUCT((BK$2:BN$2="Yes")*(ProgramsTable[[#This Row],[Veteran?]:[Disabled Veteran?]]="Yes"))&gt;0, "Yes", "No"))</f>
        <v>No</v>
      </c>
      <c r="CG1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63"/>
      <c r="CI163"/>
      <c r="CJ163"/>
      <c r="CK163"/>
      <c r="CL163"/>
      <c r="CM163"/>
      <c r="CN163"/>
      <c r="CO163"/>
      <c r="CP163"/>
      <c r="CQ163"/>
      <c r="CR163"/>
      <c r="CS163"/>
      <c r="CU163"/>
      <c r="CV163"/>
    </row>
    <row r="164" spans="1:100" hidden="1" x14ac:dyDescent="0.25">
      <c r="A164" s="10">
        <v>656</v>
      </c>
      <c r="B164" t="s">
        <v>614</v>
      </c>
      <c r="C164" t="s">
        <v>521</v>
      </c>
      <c r="D164" t="s">
        <v>535</v>
      </c>
      <c r="E164" t="s">
        <v>529</v>
      </c>
      <c r="F164" t="s">
        <v>536</v>
      </c>
      <c r="G164" t="s">
        <v>112</v>
      </c>
      <c r="H164" t="s">
        <v>215</v>
      </c>
      <c r="I164" t="s">
        <v>215</v>
      </c>
      <c r="J164" t="s">
        <v>531</v>
      </c>
      <c r="K164" t="s">
        <v>532</v>
      </c>
      <c r="L164" t="s">
        <v>306</v>
      </c>
      <c r="M164">
        <v>18</v>
      </c>
      <c r="N164">
        <v>120</v>
      </c>
      <c r="P164" t="s">
        <v>533</v>
      </c>
      <c r="Q164" t="s">
        <v>208</v>
      </c>
      <c r="R164" t="s">
        <v>534</v>
      </c>
      <c r="S164" t="s">
        <v>533</v>
      </c>
      <c r="T164" t="s">
        <v>72</v>
      </c>
      <c r="U164" t="s">
        <v>215</v>
      </c>
      <c r="V164" t="s">
        <v>207</v>
      </c>
      <c r="W164" t="s">
        <v>207</v>
      </c>
      <c r="X164" t="s">
        <v>207</v>
      </c>
      <c r="Y164" t="s">
        <v>207</v>
      </c>
      <c r="Z164" t="s">
        <v>207</v>
      </c>
      <c r="AA164" t="s">
        <v>207</v>
      </c>
      <c r="AB164" t="s">
        <v>207</v>
      </c>
      <c r="AC164" t="s">
        <v>207</v>
      </c>
      <c r="AD164" t="s">
        <v>207</v>
      </c>
      <c r="AE164" t="s">
        <v>215</v>
      </c>
      <c r="AF164" t="s">
        <v>207</v>
      </c>
      <c r="AG164" t="s">
        <v>207</v>
      </c>
      <c r="AH164" t="s">
        <v>207</v>
      </c>
      <c r="AI164" t="s">
        <v>207</v>
      </c>
      <c r="AJ164" t="s">
        <v>207</v>
      </c>
      <c r="AK164" t="s">
        <v>207</v>
      </c>
      <c r="AL164" t="s">
        <v>207</v>
      </c>
      <c r="AM164" t="s">
        <v>207</v>
      </c>
      <c r="AN164" t="s">
        <v>207</v>
      </c>
      <c r="AO164" t="s">
        <v>207</v>
      </c>
      <c r="AP164" t="s">
        <v>207</v>
      </c>
      <c r="AQ164" t="s">
        <v>207</v>
      </c>
      <c r="AR164" t="s">
        <v>215</v>
      </c>
      <c r="AS164" t="s">
        <v>207</v>
      </c>
      <c r="AT164" t="s">
        <v>207</v>
      </c>
      <c r="AU164" t="s">
        <v>207</v>
      </c>
      <c r="AV164" t="s">
        <v>207</v>
      </c>
      <c r="AW164" t="s">
        <v>207</v>
      </c>
      <c r="AX164" t="s">
        <v>207</v>
      </c>
      <c r="AY164" t="s">
        <v>207</v>
      </c>
      <c r="AZ164" t="s">
        <v>207</v>
      </c>
      <c r="BA164" t="s">
        <v>207</v>
      </c>
      <c r="BB164" t="s">
        <v>207</v>
      </c>
      <c r="BC164" t="s">
        <v>207</v>
      </c>
      <c r="BD164" t="s">
        <v>207</v>
      </c>
      <c r="BE164" t="s">
        <v>207</v>
      </c>
      <c r="BF164" t="s">
        <v>207</v>
      </c>
      <c r="BG164" t="s">
        <v>207</v>
      </c>
      <c r="BH164" t="s">
        <v>207</v>
      </c>
      <c r="BI164" t="s">
        <v>207</v>
      </c>
      <c r="BJ164" t="s">
        <v>207</v>
      </c>
      <c r="BK164" t="s">
        <v>207</v>
      </c>
      <c r="BL164" t="s">
        <v>207</v>
      </c>
      <c r="BM164" t="s">
        <v>207</v>
      </c>
      <c r="BN164" t="s">
        <v>207</v>
      </c>
      <c r="BO164" s="18" t="str">
        <f>IF(OR(BO$2=0, BO$2=""), "N/A", IF(ISNUMBER(SEARCH(UPPER(BO$2), UPPER(ProgramsTable[[#This Row],[Type of Service]]))), "Yes", "No"))</f>
        <v>N/A</v>
      </c>
      <c r="BP164" s="18" t="str">
        <f>IF(BP$2=0, "N/A", IF(ISNUMBER(SEARCH(TRIM(BP$2), ProgramsTable[[#This Row],[Geographic Coverage]])), "Yes", "No"))</f>
        <v>N/A</v>
      </c>
      <c r="BQ164" s="18" t="str">
        <f>IF(BQ$2=0, "N/A", IF(ISNUMBER(SEARCH(TRIM(BQ$2), ProgramsTable[[#This Row],[Geographic Coverage]])), "Yes", "No"))</f>
        <v>N/A</v>
      </c>
      <c r="BR164" s="18" t="str">
        <f>IF(AND(BP$2=0, BQ$2=0), "*Required - Please Make a Selection*", IF(OR(ISNUMBER(SEARCH(TRIM(BP$2), ProgramsTable[[#This Row],[Geographic Coverage]])), ISNUMBER(SEARCH(TRIM(BQ$2), ProgramsTable[[#This Row],[Geographic Coverage]]))), "Yes", "No"))</f>
        <v>*Required - Please Make a Selection*</v>
      </c>
      <c r="BS164" s="18" t="str">
        <f>IF(OR(BS$2="",BS$2=0), "N/A", IF(AND(ProgramsTable[[#This Row],[Age Min]]= "None", ProgramsTable[[#This Row],[Age Max]]= "None"), "Yes", IF(AND(BS$2&gt;=ProgramsTable[[#This Row],[Age Min]], BS$2&lt;=ProgramsTable[[#This Row],[Age Max]]), "Yes", "No")))</f>
        <v>N/A</v>
      </c>
      <c r="BT164" s="18" t="str" cm="1">
        <f t="array" ref="BT164">IF(COUNTIF(AM$2:BJ$2,"Yes")=0,"N/A",IF(SUMPRODUCT(--(AM$2:BJ$2="Yes"),--(ProgramsTable[[#This Row],[Developmental Disability]:[Caregivers, Family Members, Advocates, or Practitioners of an Individual with Disabilities or Medical Conditions]]="Yes"))&gt;0,"Yes","No"))</f>
        <v>N/A</v>
      </c>
      <c r="BU1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64" s="18" t="str">
        <f>IF(BV$2=0, "N/A", IF(ISNUMBER(SEARCH(UPPER(BV$2), UPPER(ProgramsTable[[#This Row],[Type of Service]]))), "Yes", "No"))</f>
        <v>N/A</v>
      </c>
      <c r="BW164" s="18" t="str">
        <f>IF(BW$2=0, "N/A", IF(ISNUMBER(SEARCH(TRIM(BW$2), ProgramsTable[[#This Row],[Geographic Coverage]])), "Yes", "No"))</f>
        <v>N/A</v>
      </c>
      <c r="BX164" s="18" t="str">
        <f>IF(BX$2=0, "N/A", IF(ISNUMBER(SEARCH(TRIM(BX$2), ProgramsTable[[#This Row],[Geographic Coverage]])), "Yes", "No"))</f>
        <v>N/A</v>
      </c>
      <c r="BY164" s="18" t="str">
        <f>IF(AND(BW$2=0, BX$2=0), "*Required - Please Make a Selection*", IF(OR(ISNUMBER(SEARCH(TRIM(BW$2), ProgramsTable[[#This Row],[Geographic Coverage]])), ISNUMBER(SEARCH(TRIM(BX$2), ProgramsTable[[#This Row],[Geographic Coverage]]))), "Yes", "No"))</f>
        <v>*Required - Please Make a Selection*</v>
      </c>
      <c r="BZ164" s="18" t="str">
        <f>IF(I$2=0, "N/A", IF(I$2="Yes", IF(ProgramsTable[[#This Row],[Program Includes Services for Caregivers]]="Yes", IF(ProgramsTable[[#This Row],[Program May Require Caregiver to be Unpaid]]="No", "Yes", "No"), "No"), "N/A"))</f>
        <v>N/A</v>
      </c>
      <c r="CA1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64" s="18" t="str">
        <f>IF(CB$2=0, "N/A", IF(ISNUMBER(SEARCH(TRIM(UPPER(CB$2)), TRIM(UPPER(ProgramsTable[[#This Row],[Type of Service]])))), "Yes", "No"))</f>
        <v>N/A</v>
      </c>
      <c r="CC164" s="18" t="str">
        <f>IF(CC$2=0, "N/A", IF(ISNUMBER(SEARCH(TRIM(CC$2), ProgramsTable[[#This Row],[Geographic Coverage]])), "Yes", "No"))</f>
        <v>No</v>
      </c>
      <c r="CD164" s="18" t="str">
        <f>IF(CD$2=0, "N/A", IF(ISNUMBER(SEARCH(TRIM(CD$2), ProgramsTable[[#This Row],[Geographic Coverage]])), "Yes", "No"))</f>
        <v>N/A</v>
      </c>
      <c r="CE164" s="18" t="str">
        <f>IF(AND(CC$2=0, CD$2=0), "*Required - Please Make a Selection*", IF(OR(ISNUMBER(SEARCH(TRIM(CC$2), ProgramsTable[[#This Row],[Geographic Coverage]])), ISNUMBER(SEARCH(TRIM(CD$2), ProgramsTable[[#This Row],[Geographic Coverage]]))), "Yes", "No"))</f>
        <v>No</v>
      </c>
      <c r="CF164" s="18" t="str" cm="1">
        <f t="array" ref="CF164">IF(COUNTIF(BK$2:BN$2, "Yes")=0, "N/A", IF(SUMPRODUCT((BK$2:BN$2="Yes")*(ProgramsTable[[#This Row],[Veteran?]:[Disabled Veteran?]]="Yes"))&gt;0, "Yes", "No"))</f>
        <v>No</v>
      </c>
      <c r="CG1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64"/>
      <c r="CI164"/>
      <c r="CJ164"/>
      <c r="CK164"/>
      <c r="CL164"/>
      <c r="CM164"/>
      <c r="CN164"/>
      <c r="CO164"/>
      <c r="CP164"/>
      <c r="CQ164"/>
      <c r="CR164"/>
      <c r="CS164"/>
      <c r="CU164"/>
      <c r="CV164"/>
    </row>
    <row r="165" spans="1:100" hidden="1" x14ac:dyDescent="0.25">
      <c r="A165" s="10">
        <v>674</v>
      </c>
      <c r="B165" t="s">
        <v>614</v>
      </c>
      <c r="C165" t="s">
        <v>521</v>
      </c>
      <c r="D165" t="s">
        <v>578</v>
      </c>
      <c r="E165" t="s">
        <v>546</v>
      </c>
      <c r="F165" t="s">
        <v>582</v>
      </c>
      <c r="G165" t="s">
        <v>112</v>
      </c>
      <c r="H165" t="s">
        <v>215</v>
      </c>
      <c r="I165" t="s">
        <v>215</v>
      </c>
      <c r="J165" t="s">
        <v>547</v>
      </c>
      <c r="K165" t="s">
        <v>583</v>
      </c>
      <c r="L165" t="s">
        <v>208</v>
      </c>
      <c r="M165" t="s">
        <v>208</v>
      </c>
      <c r="N165" t="s">
        <v>208</v>
      </c>
      <c r="P165" t="s">
        <v>581</v>
      </c>
      <c r="Q165" t="s">
        <v>208</v>
      </c>
      <c r="R165" t="s">
        <v>581</v>
      </c>
      <c r="S165" t="s">
        <v>208</v>
      </c>
      <c r="T165" t="s">
        <v>72</v>
      </c>
      <c r="U165" t="s">
        <v>215</v>
      </c>
      <c r="V165" t="s">
        <v>207</v>
      </c>
      <c r="W165" t="s">
        <v>207</v>
      </c>
      <c r="X165" t="s">
        <v>207</v>
      </c>
      <c r="Y165" t="s">
        <v>207</v>
      </c>
      <c r="Z165" t="s">
        <v>207</v>
      </c>
      <c r="AA165" t="s">
        <v>215</v>
      </c>
      <c r="AB165" t="s">
        <v>207</v>
      </c>
      <c r="AC165" t="s">
        <v>207</v>
      </c>
      <c r="AD165" t="s">
        <v>207</v>
      </c>
      <c r="AE165" t="s">
        <v>207</v>
      </c>
      <c r="AF165" t="s">
        <v>207</v>
      </c>
      <c r="AG165" t="s">
        <v>207</v>
      </c>
      <c r="AH165" t="s">
        <v>207</v>
      </c>
      <c r="AI165" t="s">
        <v>207</v>
      </c>
      <c r="AJ165" t="s">
        <v>207</v>
      </c>
      <c r="AK165" t="s">
        <v>207</v>
      </c>
      <c r="AL165" t="s">
        <v>207</v>
      </c>
      <c r="AM165" t="s">
        <v>207</v>
      </c>
      <c r="AN165" t="s">
        <v>207</v>
      </c>
      <c r="AO165" t="s">
        <v>207</v>
      </c>
      <c r="AP165" t="s">
        <v>207</v>
      </c>
      <c r="AQ165" t="s">
        <v>207</v>
      </c>
      <c r="AR165" t="s">
        <v>215</v>
      </c>
      <c r="AS165" t="s">
        <v>207</v>
      </c>
      <c r="AT165" t="s">
        <v>207</v>
      </c>
      <c r="AU165" t="s">
        <v>207</v>
      </c>
      <c r="AV165" t="s">
        <v>207</v>
      </c>
      <c r="AW165" t="s">
        <v>207</v>
      </c>
      <c r="AX165" t="s">
        <v>207</v>
      </c>
      <c r="AY165" t="s">
        <v>207</v>
      </c>
      <c r="AZ165" t="s">
        <v>207</v>
      </c>
      <c r="BA165" t="s">
        <v>207</v>
      </c>
      <c r="BB165" t="s">
        <v>207</v>
      </c>
      <c r="BC165" t="s">
        <v>207</v>
      </c>
      <c r="BD165" t="s">
        <v>207</v>
      </c>
      <c r="BE165" t="s">
        <v>207</v>
      </c>
      <c r="BF165" t="s">
        <v>207</v>
      </c>
      <c r="BG165" t="s">
        <v>207</v>
      </c>
      <c r="BH165" t="s">
        <v>207</v>
      </c>
      <c r="BI165" t="s">
        <v>207</v>
      </c>
      <c r="BJ165" t="s">
        <v>215</v>
      </c>
      <c r="BK165" t="s">
        <v>207</v>
      </c>
      <c r="BL165" t="s">
        <v>207</v>
      </c>
      <c r="BM165" t="s">
        <v>207</v>
      </c>
      <c r="BN165" t="s">
        <v>207</v>
      </c>
      <c r="BO165" s="18" t="str">
        <f>IF(OR(BO$2=0, BO$2=""), "N/A", IF(ISNUMBER(SEARCH(UPPER(BO$2), UPPER(ProgramsTable[[#This Row],[Type of Service]]))), "Yes", "No"))</f>
        <v>N/A</v>
      </c>
      <c r="BP165" s="18" t="str">
        <f>IF(BP$2=0, "N/A", IF(ISNUMBER(SEARCH(TRIM(BP$2), ProgramsTable[[#This Row],[Geographic Coverage]])), "Yes", "No"))</f>
        <v>N/A</v>
      </c>
      <c r="BQ165" s="18" t="str">
        <f>IF(BQ$2=0, "N/A", IF(ISNUMBER(SEARCH(TRIM(BQ$2), ProgramsTable[[#This Row],[Geographic Coverage]])), "Yes", "No"))</f>
        <v>N/A</v>
      </c>
      <c r="BR165" s="18" t="str">
        <f>IF(AND(BP$2=0, BQ$2=0), "*Required - Please Make a Selection*", IF(OR(ISNUMBER(SEARCH(TRIM(BP$2), ProgramsTable[[#This Row],[Geographic Coverage]])), ISNUMBER(SEARCH(TRIM(BQ$2), ProgramsTable[[#This Row],[Geographic Coverage]]))), "Yes", "No"))</f>
        <v>*Required - Please Make a Selection*</v>
      </c>
      <c r="BS165" s="18" t="str">
        <f>IF(OR(BS$2="",BS$2=0), "N/A", IF(AND(ProgramsTable[[#This Row],[Age Min]]= "None", ProgramsTable[[#This Row],[Age Max]]= "None"), "Yes", IF(AND(BS$2&gt;=ProgramsTable[[#This Row],[Age Min]], BS$2&lt;=ProgramsTable[[#This Row],[Age Max]]), "Yes", "No")))</f>
        <v>N/A</v>
      </c>
      <c r="BT165" s="18" t="str" cm="1">
        <f t="array" ref="BT165">IF(COUNTIF(AM$2:BJ$2,"Yes")=0,"N/A",IF(SUMPRODUCT(--(AM$2:BJ$2="Yes"),--(ProgramsTable[[#This Row],[Developmental Disability]:[Caregivers, Family Members, Advocates, or Practitioners of an Individual with Disabilities or Medical Conditions]]="Yes"))&gt;0,"Yes","No"))</f>
        <v>N/A</v>
      </c>
      <c r="BU1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65" s="18" t="str">
        <f>IF(BV$2=0, "N/A", IF(ISNUMBER(SEARCH(UPPER(BV$2), UPPER(ProgramsTable[[#This Row],[Type of Service]]))), "Yes", "No"))</f>
        <v>N/A</v>
      </c>
      <c r="BW165" s="18" t="str">
        <f>IF(BW$2=0, "N/A", IF(ISNUMBER(SEARCH(TRIM(BW$2), ProgramsTable[[#This Row],[Geographic Coverage]])), "Yes", "No"))</f>
        <v>N/A</v>
      </c>
      <c r="BX165" s="18" t="str">
        <f>IF(BX$2=0, "N/A", IF(ISNUMBER(SEARCH(TRIM(BX$2), ProgramsTable[[#This Row],[Geographic Coverage]])), "Yes", "No"))</f>
        <v>N/A</v>
      </c>
      <c r="BY165" s="18" t="str">
        <f>IF(AND(BW$2=0, BX$2=0), "*Required - Please Make a Selection*", IF(OR(ISNUMBER(SEARCH(TRIM(BW$2), ProgramsTable[[#This Row],[Geographic Coverage]])), ISNUMBER(SEARCH(TRIM(BX$2), ProgramsTable[[#This Row],[Geographic Coverage]]))), "Yes", "No"))</f>
        <v>*Required - Please Make a Selection*</v>
      </c>
      <c r="BZ165" s="18" t="str">
        <f>IF(I$2=0, "N/A", IF(I$2="Yes", IF(ProgramsTable[[#This Row],[Program Includes Services for Caregivers]]="Yes", IF(ProgramsTable[[#This Row],[Program May Require Caregiver to be Unpaid]]="No", "Yes", "No"), "No"), "N/A"))</f>
        <v>N/A</v>
      </c>
      <c r="CA1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65" s="18" t="str">
        <f>IF(CB$2=0, "N/A", IF(ISNUMBER(SEARCH(TRIM(UPPER(CB$2)), TRIM(UPPER(ProgramsTable[[#This Row],[Type of Service]])))), "Yes", "No"))</f>
        <v>N/A</v>
      </c>
      <c r="CC165" s="18" t="str">
        <f>IF(CC$2=0, "N/A", IF(ISNUMBER(SEARCH(TRIM(CC$2), ProgramsTable[[#This Row],[Geographic Coverage]])), "Yes", "No"))</f>
        <v>No</v>
      </c>
      <c r="CD165" s="18" t="str">
        <f>IF(CD$2=0, "N/A", IF(ISNUMBER(SEARCH(TRIM(CD$2), ProgramsTable[[#This Row],[Geographic Coverage]])), "Yes", "No"))</f>
        <v>N/A</v>
      </c>
      <c r="CE165" s="18" t="str">
        <f>IF(AND(CC$2=0, CD$2=0), "*Required - Please Make a Selection*", IF(OR(ISNUMBER(SEARCH(TRIM(CC$2), ProgramsTable[[#This Row],[Geographic Coverage]])), ISNUMBER(SEARCH(TRIM(CD$2), ProgramsTable[[#This Row],[Geographic Coverage]]))), "Yes", "No"))</f>
        <v>No</v>
      </c>
      <c r="CF165" s="18" t="str" cm="1">
        <f t="array" ref="CF165">IF(COUNTIF(BK$2:BN$2, "Yes")=0, "N/A", IF(SUMPRODUCT((BK$2:BN$2="Yes")*(ProgramsTable[[#This Row],[Veteran?]:[Disabled Veteran?]]="Yes"))&gt;0, "Yes", "No"))</f>
        <v>No</v>
      </c>
      <c r="CG1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65"/>
      <c r="CI165"/>
      <c r="CJ165"/>
      <c r="CK165"/>
      <c r="CL165"/>
      <c r="CM165"/>
      <c r="CN165"/>
      <c r="CO165"/>
      <c r="CP165"/>
      <c r="CQ165"/>
      <c r="CR165"/>
      <c r="CS165"/>
      <c r="CU165"/>
      <c r="CV165"/>
    </row>
    <row r="166" spans="1:100" hidden="1" x14ac:dyDescent="0.25">
      <c r="A166" s="10">
        <v>683</v>
      </c>
      <c r="B166" t="s">
        <v>614</v>
      </c>
      <c r="C166" t="s">
        <v>640</v>
      </c>
      <c r="D166" t="s">
        <v>535</v>
      </c>
      <c r="E166" t="s">
        <v>529</v>
      </c>
      <c r="F166" t="s">
        <v>536</v>
      </c>
      <c r="G166" t="s">
        <v>112</v>
      </c>
      <c r="H166" t="s">
        <v>215</v>
      </c>
      <c r="I166" t="s">
        <v>215</v>
      </c>
      <c r="J166" t="s">
        <v>531</v>
      </c>
      <c r="K166" t="s">
        <v>532</v>
      </c>
      <c r="L166" t="s">
        <v>306</v>
      </c>
      <c r="M166">
        <v>18</v>
      </c>
      <c r="N166">
        <v>120</v>
      </c>
      <c r="P166" t="s">
        <v>533</v>
      </c>
      <c r="Q166" t="s">
        <v>208</v>
      </c>
      <c r="R166" t="s">
        <v>534</v>
      </c>
      <c r="S166" t="s">
        <v>533</v>
      </c>
      <c r="T166" t="s">
        <v>641</v>
      </c>
      <c r="U166" t="s">
        <v>215</v>
      </c>
      <c r="V166" t="s">
        <v>207</v>
      </c>
      <c r="W166" t="s">
        <v>207</v>
      </c>
      <c r="X166" t="s">
        <v>207</v>
      </c>
      <c r="Y166" t="s">
        <v>207</v>
      </c>
      <c r="Z166" t="s">
        <v>207</v>
      </c>
      <c r="AA166" t="s">
        <v>207</v>
      </c>
      <c r="AB166" t="s">
        <v>207</v>
      </c>
      <c r="AC166" t="s">
        <v>207</v>
      </c>
      <c r="AD166" t="s">
        <v>207</v>
      </c>
      <c r="AE166" t="s">
        <v>215</v>
      </c>
      <c r="AF166" t="s">
        <v>207</v>
      </c>
      <c r="AG166" t="s">
        <v>207</v>
      </c>
      <c r="AH166" t="s">
        <v>207</v>
      </c>
      <c r="AI166" t="s">
        <v>207</v>
      </c>
      <c r="AJ166" t="s">
        <v>207</v>
      </c>
      <c r="AK166" t="s">
        <v>207</v>
      </c>
      <c r="AL166" t="s">
        <v>207</v>
      </c>
      <c r="AM166" t="s">
        <v>207</v>
      </c>
      <c r="AN166" t="s">
        <v>207</v>
      </c>
      <c r="AO166" t="s">
        <v>207</v>
      </c>
      <c r="AP166" t="s">
        <v>207</v>
      </c>
      <c r="AQ166" t="s">
        <v>207</v>
      </c>
      <c r="AR166" t="s">
        <v>215</v>
      </c>
      <c r="AS166" t="s">
        <v>207</v>
      </c>
      <c r="AT166" t="s">
        <v>207</v>
      </c>
      <c r="AU166" t="s">
        <v>207</v>
      </c>
      <c r="AV166" t="s">
        <v>207</v>
      </c>
      <c r="AW166" t="s">
        <v>207</v>
      </c>
      <c r="AX166" t="s">
        <v>207</v>
      </c>
      <c r="AY166" t="s">
        <v>207</v>
      </c>
      <c r="AZ166" t="s">
        <v>207</v>
      </c>
      <c r="BA166" t="s">
        <v>207</v>
      </c>
      <c r="BB166" t="s">
        <v>207</v>
      </c>
      <c r="BC166" t="s">
        <v>207</v>
      </c>
      <c r="BD166" t="s">
        <v>207</v>
      </c>
      <c r="BE166" t="s">
        <v>207</v>
      </c>
      <c r="BF166" t="s">
        <v>207</v>
      </c>
      <c r="BG166" t="s">
        <v>207</v>
      </c>
      <c r="BH166" t="s">
        <v>207</v>
      </c>
      <c r="BI166" t="s">
        <v>207</v>
      </c>
      <c r="BJ166" t="s">
        <v>207</v>
      </c>
      <c r="BK166" t="s">
        <v>207</v>
      </c>
      <c r="BL166" t="s">
        <v>207</v>
      </c>
      <c r="BM166" t="s">
        <v>207</v>
      </c>
      <c r="BN166" t="s">
        <v>207</v>
      </c>
      <c r="BO166" s="18" t="str">
        <f>IF(OR(BO$2=0, BO$2=""), "N/A", IF(ISNUMBER(SEARCH(UPPER(BO$2), UPPER(ProgramsTable[[#This Row],[Type of Service]]))), "Yes", "No"))</f>
        <v>N/A</v>
      </c>
      <c r="BP166" s="18" t="str">
        <f>IF(BP$2=0, "N/A", IF(ISNUMBER(SEARCH(TRIM(BP$2), ProgramsTable[[#This Row],[Geographic Coverage]])), "Yes", "No"))</f>
        <v>N/A</v>
      </c>
      <c r="BQ166" s="18" t="str">
        <f>IF(BQ$2=0, "N/A", IF(ISNUMBER(SEARCH(TRIM(BQ$2), ProgramsTable[[#This Row],[Geographic Coverage]])), "Yes", "No"))</f>
        <v>N/A</v>
      </c>
      <c r="BR166" s="18" t="str">
        <f>IF(AND(BP$2=0, BQ$2=0), "*Required - Please Make a Selection*", IF(OR(ISNUMBER(SEARCH(TRIM(BP$2), ProgramsTable[[#This Row],[Geographic Coverage]])), ISNUMBER(SEARCH(TRIM(BQ$2), ProgramsTable[[#This Row],[Geographic Coverage]]))), "Yes", "No"))</f>
        <v>*Required - Please Make a Selection*</v>
      </c>
      <c r="BS166" s="18" t="str">
        <f>IF(OR(BS$2="",BS$2=0), "N/A", IF(AND(ProgramsTable[[#This Row],[Age Min]]= "None", ProgramsTable[[#This Row],[Age Max]]= "None"), "Yes", IF(AND(BS$2&gt;=ProgramsTable[[#This Row],[Age Min]], BS$2&lt;=ProgramsTable[[#This Row],[Age Max]]), "Yes", "No")))</f>
        <v>N/A</v>
      </c>
      <c r="BT166" s="18" t="str" cm="1">
        <f t="array" ref="BT166">IF(COUNTIF(AM$2:BJ$2,"Yes")=0,"N/A",IF(SUMPRODUCT(--(AM$2:BJ$2="Yes"),--(ProgramsTable[[#This Row],[Developmental Disability]:[Caregivers, Family Members, Advocates, or Practitioners of an Individual with Disabilities or Medical Conditions]]="Yes"))&gt;0,"Yes","No"))</f>
        <v>N/A</v>
      </c>
      <c r="BU1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66" s="18" t="str">
        <f>IF(BV$2=0, "N/A", IF(ISNUMBER(SEARCH(UPPER(BV$2), UPPER(ProgramsTable[[#This Row],[Type of Service]]))), "Yes", "No"))</f>
        <v>N/A</v>
      </c>
      <c r="BW166" s="18" t="str">
        <f>IF(BW$2=0, "N/A", IF(ISNUMBER(SEARCH(TRIM(BW$2), ProgramsTable[[#This Row],[Geographic Coverage]])), "Yes", "No"))</f>
        <v>N/A</v>
      </c>
      <c r="BX166" s="18" t="str">
        <f>IF(BX$2=0, "N/A", IF(ISNUMBER(SEARCH(TRIM(BX$2), ProgramsTable[[#This Row],[Geographic Coverage]])), "Yes", "No"))</f>
        <v>N/A</v>
      </c>
      <c r="BY166" s="18" t="str">
        <f>IF(AND(BW$2=0, BX$2=0), "*Required - Please Make a Selection*", IF(OR(ISNUMBER(SEARCH(TRIM(BW$2), ProgramsTable[[#This Row],[Geographic Coverage]])), ISNUMBER(SEARCH(TRIM(BX$2), ProgramsTable[[#This Row],[Geographic Coverage]]))), "Yes", "No"))</f>
        <v>*Required - Please Make a Selection*</v>
      </c>
      <c r="BZ166" s="18" t="str">
        <f>IF(I$2=0, "N/A", IF(I$2="Yes", IF(ProgramsTable[[#This Row],[Program Includes Services for Caregivers]]="Yes", IF(ProgramsTable[[#This Row],[Program May Require Caregiver to be Unpaid]]="No", "Yes", "No"), "No"), "N/A"))</f>
        <v>N/A</v>
      </c>
      <c r="CA1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66" s="18" t="str">
        <f>IF(CB$2=0, "N/A", IF(ISNUMBER(SEARCH(TRIM(UPPER(CB$2)), TRIM(UPPER(ProgramsTable[[#This Row],[Type of Service]])))), "Yes", "No"))</f>
        <v>N/A</v>
      </c>
      <c r="CC166" s="18" t="str">
        <f>IF(CC$2=0, "N/A", IF(ISNUMBER(SEARCH(TRIM(CC$2), ProgramsTable[[#This Row],[Geographic Coverage]])), "Yes", "No"))</f>
        <v>No</v>
      </c>
      <c r="CD166" s="18" t="str">
        <f>IF(CD$2=0, "N/A", IF(ISNUMBER(SEARCH(TRIM(CD$2), ProgramsTable[[#This Row],[Geographic Coverage]])), "Yes", "No"))</f>
        <v>N/A</v>
      </c>
      <c r="CE166" s="18" t="str">
        <f>IF(AND(CC$2=0, CD$2=0), "*Required - Please Make a Selection*", IF(OR(ISNUMBER(SEARCH(TRIM(CC$2), ProgramsTable[[#This Row],[Geographic Coverage]])), ISNUMBER(SEARCH(TRIM(CD$2), ProgramsTable[[#This Row],[Geographic Coverage]]))), "Yes", "No"))</f>
        <v>No</v>
      </c>
      <c r="CF166" s="18" t="str" cm="1">
        <f t="array" ref="CF166">IF(COUNTIF(BK$2:BN$2, "Yes")=0, "N/A", IF(SUMPRODUCT((BK$2:BN$2="Yes")*(ProgramsTable[[#This Row],[Veteran?]:[Disabled Veteran?]]="Yes"))&gt;0, "Yes", "No"))</f>
        <v>No</v>
      </c>
      <c r="CG1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66"/>
      <c r="CI166"/>
      <c r="CJ166"/>
      <c r="CK166"/>
      <c r="CL166"/>
      <c r="CM166"/>
      <c r="CN166"/>
      <c r="CO166"/>
      <c r="CP166"/>
      <c r="CQ166"/>
      <c r="CR166"/>
      <c r="CS166"/>
      <c r="CU166"/>
      <c r="CV166"/>
    </row>
    <row r="167" spans="1:100" hidden="1" x14ac:dyDescent="0.25">
      <c r="A167" s="10">
        <v>702</v>
      </c>
      <c r="B167" t="s">
        <v>614</v>
      </c>
      <c r="C167" t="s">
        <v>640</v>
      </c>
      <c r="D167" t="s">
        <v>578</v>
      </c>
      <c r="E167" t="s">
        <v>546</v>
      </c>
      <c r="F167" t="s">
        <v>582</v>
      </c>
      <c r="G167" t="s">
        <v>112</v>
      </c>
      <c r="H167" t="s">
        <v>215</v>
      </c>
      <c r="I167" t="s">
        <v>215</v>
      </c>
      <c r="J167" t="s">
        <v>547</v>
      </c>
      <c r="K167" t="s">
        <v>583</v>
      </c>
      <c r="L167" t="s">
        <v>208</v>
      </c>
      <c r="M167" t="s">
        <v>208</v>
      </c>
      <c r="N167" t="s">
        <v>208</v>
      </c>
      <c r="P167" t="s">
        <v>581</v>
      </c>
      <c r="Q167" t="s">
        <v>208</v>
      </c>
      <c r="R167" t="s">
        <v>581</v>
      </c>
      <c r="S167" t="s">
        <v>208</v>
      </c>
      <c r="T167" t="s">
        <v>641</v>
      </c>
      <c r="U167" t="s">
        <v>215</v>
      </c>
      <c r="V167" t="s">
        <v>207</v>
      </c>
      <c r="W167" t="s">
        <v>207</v>
      </c>
      <c r="X167" t="s">
        <v>207</v>
      </c>
      <c r="Y167" t="s">
        <v>207</v>
      </c>
      <c r="Z167" t="s">
        <v>207</v>
      </c>
      <c r="AA167" t="s">
        <v>215</v>
      </c>
      <c r="AB167" t="s">
        <v>207</v>
      </c>
      <c r="AC167" t="s">
        <v>207</v>
      </c>
      <c r="AD167" t="s">
        <v>207</v>
      </c>
      <c r="AE167" t="s">
        <v>207</v>
      </c>
      <c r="AF167" t="s">
        <v>207</v>
      </c>
      <c r="AG167" t="s">
        <v>207</v>
      </c>
      <c r="AH167" t="s">
        <v>207</v>
      </c>
      <c r="AI167" t="s">
        <v>207</v>
      </c>
      <c r="AJ167" t="s">
        <v>207</v>
      </c>
      <c r="AK167" t="s">
        <v>207</v>
      </c>
      <c r="AL167" t="s">
        <v>207</v>
      </c>
      <c r="AM167" t="s">
        <v>207</v>
      </c>
      <c r="AN167" t="s">
        <v>207</v>
      </c>
      <c r="AO167" t="s">
        <v>207</v>
      </c>
      <c r="AP167" t="s">
        <v>207</v>
      </c>
      <c r="AQ167" t="s">
        <v>207</v>
      </c>
      <c r="AR167" t="s">
        <v>215</v>
      </c>
      <c r="AS167" t="s">
        <v>207</v>
      </c>
      <c r="AT167" t="s">
        <v>207</v>
      </c>
      <c r="AU167" t="s">
        <v>207</v>
      </c>
      <c r="AV167" t="s">
        <v>207</v>
      </c>
      <c r="AW167" t="s">
        <v>207</v>
      </c>
      <c r="AX167" t="s">
        <v>207</v>
      </c>
      <c r="AY167" t="s">
        <v>207</v>
      </c>
      <c r="AZ167" t="s">
        <v>207</v>
      </c>
      <c r="BA167" t="s">
        <v>207</v>
      </c>
      <c r="BB167" t="s">
        <v>207</v>
      </c>
      <c r="BC167" t="s">
        <v>207</v>
      </c>
      <c r="BD167" t="s">
        <v>207</v>
      </c>
      <c r="BE167" t="s">
        <v>207</v>
      </c>
      <c r="BF167" t="s">
        <v>207</v>
      </c>
      <c r="BG167" t="s">
        <v>207</v>
      </c>
      <c r="BH167" t="s">
        <v>207</v>
      </c>
      <c r="BI167" t="s">
        <v>207</v>
      </c>
      <c r="BJ167" t="s">
        <v>215</v>
      </c>
      <c r="BK167" t="s">
        <v>207</v>
      </c>
      <c r="BL167" t="s">
        <v>207</v>
      </c>
      <c r="BM167" t="s">
        <v>207</v>
      </c>
      <c r="BN167" t="s">
        <v>207</v>
      </c>
      <c r="BO167" s="18" t="str">
        <f>IF(OR(BO$2=0, BO$2=""), "N/A", IF(ISNUMBER(SEARCH(UPPER(BO$2), UPPER(ProgramsTable[[#This Row],[Type of Service]]))), "Yes", "No"))</f>
        <v>N/A</v>
      </c>
      <c r="BP167" s="18" t="str">
        <f>IF(BP$2=0, "N/A", IF(ISNUMBER(SEARCH(TRIM(BP$2), ProgramsTable[[#This Row],[Geographic Coverage]])), "Yes", "No"))</f>
        <v>N/A</v>
      </c>
      <c r="BQ167" s="18" t="str">
        <f>IF(BQ$2=0, "N/A", IF(ISNUMBER(SEARCH(TRIM(BQ$2), ProgramsTable[[#This Row],[Geographic Coverage]])), "Yes", "No"))</f>
        <v>N/A</v>
      </c>
      <c r="BR167" s="18" t="str">
        <f>IF(AND(BP$2=0, BQ$2=0), "*Required - Please Make a Selection*", IF(OR(ISNUMBER(SEARCH(TRIM(BP$2), ProgramsTable[[#This Row],[Geographic Coverage]])), ISNUMBER(SEARCH(TRIM(BQ$2), ProgramsTable[[#This Row],[Geographic Coverage]]))), "Yes", "No"))</f>
        <v>*Required - Please Make a Selection*</v>
      </c>
      <c r="BS167" s="18" t="str">
        <f>IF(OR(BS$2="",BS$2=0), "N/A", IF(AND(ProgramsTable[[#This Row],[Age Min]]= "None", ProgramsTable[[#This Row],[Age Max]]= "None"), "Yes", IF(AND(BS$2&gt;=ProgramsTable[[#This Row],[Age Min]], BS$2&lt;=ProgramsTable[[#This Row],[Age Max]]), "Yes", "No")))</f>
        <v>N/A</v>
      </c>
      <c r="BT167" s="18" t="str" cm="1">
        <f t="array" ref="BT167">IF(COUNTIF(AM$2:BJ$2,"Yes")=0,"N/A",IF(SUMPRODUCT(--(AM$2:BJ$2="Yes"),--(ProgramsTable[[#This Row],[Developmental Disability]:[Caregivers, Family Members, Advocates, or Practitioners of an Individual with Disabilities or Medical Conditions]]="Yes"))&gt;0,"Yes","No"))</f>
        <v>N/A</v>
      </c>
      <c r="BU1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67" s="18" t="str">
        <f>IF(BV$2=0, "N/A", IF(ISNUMBER(SEARCH(UPPER(BV$2), UPPER(ProgramsTable[[#This Row],[Type of Service]]))), "Yes", "No"))</f>
        <v>N/A</v>
      </c>
      <c r="BW167" s="18" t="str">
        <f>IF(BW$2=0, "N/A", IF(ISNUMBER(SEARCH(TRIM(BW$2), ProgramsTable[[#This Row],[Geographic Coverage]])), "Yes", "No"))</f>
        <v>N/A</v>
      </c>
      <c r="BX167" s="18" t="str">
        <f>IF(BX$2=0, "N/A", IF(ISNUMBER(SEARCH(TRIM(BX$2), ProgramsTable[[#This Row],[Geographic Coverage]])), "Yes", "No"))</f>
        <v>N/A</v>
      </c>
      <c r="BY167" s="18" t="str">
        <f>IF(AND(BW$2=0, BX$2=0), "*Required - Please Make a Selection*", IF(OR(ISNUMBER(SEARCH(TRIM(BW$2), ProgramsTable[[#This Row],[Geographic Coverage]])), ISNUMBER(SEARCH(TRIM(BX$2), ProgramsTable[[#This Row],[Geographic Coverage]]))), "Yes", "No"))</f>
        <v>*Required - Please Make a Selection*</v>
      </c>
      <c r="BZ167" s="18" t="str">
        <f>IF(I$2=0, "N/A", IF(I$2="Yes", IF(ProgramsTable[[#This Row],[Program Includes Services for Caregivers]]="Yes", IF(ProgramsTable[[#This Row],[Program May Require Caregiver to be Unpaid]]="No", "Yes", "No"), "No"), "N/A"))</f>
        <v>N/A</v>
      </c>
      <c r="CA1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67" s="18" t="str">
        <f>IF(CB$2=0, "N/A", IF(ISNUMBER(SEARCH(TRIM(UPPER(CB$2)), TRIM(UPPER(ProgramsTable[[#This Row],[Type of Service]])))), "Yes", "No"))</f>
        <v>N/A</v>
      </c>
      <c r="CC167" s="18" t="str">
        <f>IF(CC$2=0, "N/A", IF(ISNUMBER(SEARCH(TRIM(CC$2), ProgramsTable[[#This Row],[Geographic Coverage]])), "Yes", "No"))</f>
        <v>No</v>
      </c>
      <c r="CD167" s="18" t="str">
        <f>IF(CD$2=0, "N/A", IF(ISNUMBER(SEARCH(TRIM(CD$2), ProgramsTable[[#This Row],[Geographic Coverage]])), "Yes", "No"))</f>
        <v>N/A</v>
      </c>
      <c r="CE167" s="18" t="str">
        <f>IF(AND(CC$2=0, CD$2=0), "*Required - Please Make a Selection*", IF(OR(ISNUMBER(SEARCH(TRIM(CC$2), ProgramsTable[[#This Row],[Geographic Coverage]])), ISNUMBER(SEARCH(TRIM(CD$2), ProgramsTable[[#This Row],[Geographic Coverage]]))), "Yes", "No"))</f>
        <v>No</v>
      </c>
      <c r="CF167" s="18" t="str" cm="1">
        <f t="array" ref="CF167">IF(COUNTIF(BK$2:BN$2, "Yes")=0, "N/A", IF(SUMPRODUCT((BK$2:BN$2="Yes")*(ProgramsTable[[#This Row],[Veteran?]:[Disabled Veteran?]]="Yes"))&gt;0, "Yes", "No"))</f>
        <v>No</v>
      </c>
      <c r="CG1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67"/>
      <c r="CI167"/>
      <c r="CJ167"/>
      <c r="CK167"/>
      <c r="CL167"/>
      <c r="CM167"/>
      <c r="CN167"/>
      <c r="CO167"/>
      <c r="CP167"/>
      <c r="CQ167"/>
      <c r="CR167"/>
      <c r="CS167"/>
      <c r="CU167"/>
      <c r="CV167"/>
    </row>
    <row r="168" spans="1:100" hidden="1" x14ac:dyDescent="0.25">
      <c r="A168" s="10">
        <v>709</v>
      </c>
      <c r="B168" t="s">
        <v>614</v>
      </c>
      <c r="C168" t="s">
        <v>642</v>
      </c>
      <c r="D168" t="s">
        <v>535</v>
      </c>
      <c r="E168" t="s">
        <v>529</v>
      </c>
      <c r="F168" t="s">
        <v>536</v>
      </c>
      <c r="G168" t="s">
        <v>112</v>
      </c>
      <c r="H168" t="s">
        <v>215</v>
      </c>
      <c r="I168" t="s">
        <v>215</v>
      </c>
      <c r="J168" t="s">
        <v>531</v>
      </c>
      <c r="K168" t="s">
        <v>532</v>
      </c>
      <c r="L168" t="s">
        <v>306</v>
      </c>
      <c r="M168">
        <v>18</v>
      </c>
      <c r="N168">
        <v>120</v>
      </c>
      <c r="P168" t="s">
        <v>601</v>
      </c>
      <c r="Q168" t="s">
        <v>208</v>
      </c>
      <c r="R168" t="s">
        <v>601</v>
      </c>
      <c r="S168" t="s">
        <v>208</v>
      </c>
      <c r="T168" t="s">
        <v>81</v>
      </c>
      <c r="U168" t="s">
        <v>207</v>
      </c>
      <c r="V168" t="s">
        <v>207</v>
      </c>
      <c r="W168" t="s">
        <v>207</v>
      </c>
      <c r="X168" t="s">
        <v>207</v>
      </c>
      <c r="Y168" t="s">
        <v>207</v>
      </c>
      <c r="Z168" t="s">
        <v>207</v>
      </c>
      <c r="AA168" t="s">
        <v>207</v>
      </c>
      <c r="AB168" t="s">
        <v>207</v>
      </c>
      <c r="AC168" t="s">
        <v>207</v>
      </c>
      <c r="AD168" t="s">
        <v>207</v>
      </c>
      <c r="AE168" t="s">
        <v>207</v>
      </c>
      <c r="AF168" t="s">
        <v>207</v>
      </c>
      <c r="AG168" t="s">
        <v>207</v>
      </c>
      <c r="AH168" t="s">
        <v>207</v>
      </c>
      <c r="AI168" t="s">
        <v>207</v>
      </c>
      <c r="AJ168" t="s">
        <v>207</v>
      </c>
      <c r="AK168" t="s">
        <v>207</v>
      </c>
      <c r="AL168" t="s">
        <v>207</v>
      </c>
      <c r="AM168" t="s">
        <v>207</v>
      </c>
      <c r="AN168" t="s">
        <v>207</v>
      </c>
      <c r="AO168" t="s">
        <v>207</v>
      </c>
      <c r="AP168" t="s">
        <v>207</v>
      </c>
      <c r="AQ168" t="s">
        <v>207</v>
      </c>
      <c r="AR168" t="s">
        <v>207</v>
      </c>
      <c r="AS168" t="s">
        <v>207</v>
      </c>
      <c r="AT168" t="s">
        <v>207</v>
      </c>
      <c r="AU168" t="s">
        <v>207</v>
      </c>
      <c r="AV168" t="s">
        <v>207</v>
      </c>
      <c r="AW168" t="s">
        <v>207</v>
      </c>
      <c r="AX168" t="s">
        <v>207</v>
      </c>
      <c r="AY168" t="s">
        <v>207</v>
      </c>
      <c r="AZ168" t="s">
        <v>207</v>
      </c>
      <c r="BA168" t="s">
        <v>207</v>
      </c>
      <c r="BB168" t="s">
        <v>207</v>
      </c>
      <c r="BC168" t="s">
        <v>207</v>
      </c>
      <c r="BD168" t="s">
        <v>207</v>
      </c>
      <c r="BE168" t="s">
        <v>207</v>
      </c>
      <c r="BF168" t="s">
        <v>207</v>
      </c>
      <c r="BG168" t="s">
        <v>207</v>
      </c>
      <c r="BH168" t="s">
        <v>207</v>
      </c>
      <c r="BI168" t="s">
        <v>207</v>
      </c>
      <c r="BJ168" t="s">
        <v>215</v>
      </c>
      <c r="BK168" t="s">
        <v>207</v>
      </c>
      <c r="BL168" t="s">
        <v>207</v>
      </c>
      <c r="BM168" t="s">
        <v>207</v>
      </c>
      <c r="BN168" t="s">
        <v>207</v>
      </c>
      <c r="BO168" s="18" t="str">
        <f>IF(OR(BO$2=0, BO$2=""), "N/A", IF(ISNUMBER(SEARCH(UPPER(BO$2), UPPER(ProgramsTable[[#This Row],[Type of Service]]))), "Yes", "No"))</f>
        <v>N/A</v>
      </c>
      <c r="BP168" s="18" t="str">
        <f>IF(BP$2=0, "N/A", IF(ISNUMBER(SEARCH(TRIM(BP$2), ProgramsTable[[#This Row],[Geographic Coverage]])), "Yes", "No"))</f>
        <v>N/A</v>
      </c>
      <c r="BQ168" s="18" t="str">
        <f>IF(BQ$2=0, "N/A", IF(ISNUMBER(SEARCH(TRIM(BQ$2), ProgramsTable[[#This Row],[Geographic Coverage]])), "Yes", "No"))</f>
        <v>N/A</v>
      </c>
      <c r="BR168" s="18" t="str">
        <f>IF(AND(BP$2=0, BQ$2=0), "*Required - Please Make a Selection*", IF(OR(ISNUMBER(SEARCH(TRIM(BP$2), ProgramsTable[[#This Row],[Geographic Coverage]])), ISNUMBER(SEARCH(TRIM(BQ$2), ProgramsTable[[#This Row],[Geographic Coverage]]))), "Yes", "No"))</f>
        <v>*Required - Please Make a Selection*</v>
      </c>
      <c r="BS168" s="18" t="str">
        <f>IF(OR(BS$2="",BS$2=0), "N/A", IF(AND(ProgramsTable[[#This Row],[Age Min]]= "None", ProgramsTable[[#This Row],[Age Max]]= "None"), "Yes", IF(AND(BS$2&gt;=ProgramsTable[[#This Row],[Age Min]], BS$2&lt;=ProgramsTable[[#This Row],[Age Max]]), "Yes", "No")))</f>
        <v>N/A</v>
      </c>
      <c r="BT168" s="18" t="str" cm="1">
        <f t="array" ref="BT168">IF(COUNTIF(AM$2:BJ$2,"Yes")=0,"N/A",IF(SUMPRODUCT(--(AM$2:BJ$2="Yes"),--(ProgramsTable[[#This Row],[Developmental Disability]:[Caregivers, Family Members, Advocates, or Practitioners of an Individual with Disabilities or Medical Conditions]]="Yes"))&gt;0,"Yes","No"))</f>
        <v>N/A</v>
      </c>
      <c r="BU1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68" s="18" t="str">
        <f>IF(BV$2=0, "N/A", IF(ISNUMBER(SEARCH(UPPER(BV$2), UPPER(ProgramsTable[[#This Row],[Type of Service]]))), "Yes", "No"))</f>
        <v>N/A</v>
      </c>
      <c r="BW168" s="18" t="str">
        <f>IF(BW$2=0, "N/A", IF(ISNUMBER(SEARCH(TRIM(BW$2), ProgramsTable[[#This Row],[Geographic Coverage]])), "Yes", "No"))</f>
        <v>N/A</v>
      </c>
      <c r="BX168" s="18" t="str">
        <f>IF(BX$2=0, "N/A", IF(ISNUMBER(SEARCH(TRIM(BX$2), ProgramsTable[[#This Row],[Geographic Coverage]])), "Yes", "No"))</f>
        <v>N/A</v>
      </c>
      <c r="BY168" s="18" t="str">
        <f>IF(AND(BW$2=0, BX$2=0), "*Required - Please Make a Selection*", IF(OR(ISNUMBER(SEARCH(TRIM(BW$2), ProgramsTable[[#This Row],[Geographic Coverage]])), ISNUMBER(SEARCH(TRIM(BX$2), ProgramsTable[[#This Row],[Geographic Coverage]]))), "Yes", "No"))</f>
        <v>*Required - Please Make a Selection*</v>
      </c>
      <c r="BZ168" s="18" t="str">
        <f>IF(I$2=0, "N/A", IF(I$2="Yes", IF(ProgramsTable[[#This Row],[Program Includes Services for Caregivers]]="Yes", IF(ProgramsTable[[#This Row],[Program May Require Caregiver to be Unpaid]]="No", "Yes", "No"), "No"), "N/A"))</f>
        <v>N/A</v>
      </c>
      <c r="CA1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68" s="18" t="str">
        <f>IF(CB$2=0, "N/A", IF(ISNUMBER(SEARCH(TRIM(UPPER(CB$2)), TRIM(UPPER(ProgramsTable[[#This Row],[Type of Service]])))), "Yes", "No"))</f>
        <v>N/A</v>
      </c>
      <c r="CC168" s="18" t="str">
        <f>IF(CC$2=0, "N/A", IF(ISNUMBER(SEARCH(TRIM(CC$2), ProgramsTable[[#This Row],[Geographic Coverage]])), "Yes", "No"))</f>
        <v>No</v>
      </c>
      <c r="CD168" s="18" t="str">
        <f>IF(CD$2=0, "N/A", IF(ISNUMBER(SEARCH(TRIM(CD$2), ProgramsTable[[#This Row],[Geographic Coverage]])), "Yes", "No"))</f>
        <v>N/A</v>
      </c>
      <c r="CE168" s="18" t="str">
        <f>IF(AND(CC$2=0, CD$2=0), "*Required - Please Make a Selection*", IF(OR(ISNUMBER(SEARCH(TRIM(CC$2), ProgramsTable[[#This Row],[Geographic Coverage]])), ISNUMBER(SEARCH(TRIM(CD$2), ProgramsTable[[#This Row],[Geographic Coverage]]))), "Yes", "No"))</f>
        <v>No</v>
      </c>
      <c r="CF168" s="18" t="str" cm="1">
        <f t="array" ref="CF168">IF(COUNTIF(BK$2:BN$2, "Yes")=0, "N/A", IF(SUMPRODUCT((BK$2:BN$2="Yes")*(ProgramsTable[[#This Row],[Veteran?]:[Disabled Veteran?]]="Yes"))&gt;0, "Yes", "No"))</f>
        <v>No</v>
      </c>
      <c r="CG1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68"/>
      <c r="CI168"/>
      <c r="CJ168"/>
      <c r="CK168"/>
      <c r="CL168"/>
      <c r="CM168"/>
      <c r="CN168"/>
      <c r="CO168"/>
      <c r="CP168"/>
      <c r="CQ168"/>
      <c r="CR168"/>
      <c r="CS168"/>
      <c r="CU168"/>
      <c r="CV168"/>
    </row>
    <row r="169" spans="1:100" hidden="1" x14ac:dyDescent="0.25">
      <c r="A169" s="10">
        <v>722.1</v>
      </c>
      <c r="B169" t="s">
        <v>614</v>
      </c>
      <c r="C169" t="s">
        <v>642</v>
      </c>
      <c r="D169" t="s">
        <v>578</v>
      </c>
      <c r="E169" t="s">
        <v>546</v>
      </c>
      <c r="F169" t="s">
        <v>582</v>
      </c>
      <c r="G169" t="s">
        <v>112</v>
      </c>
      <c r="H169" t="s">
        <v>215</v>
      </c>
      <c r="I169" t="s">
        <v>215</v>
      </c>
      <c r="J169" t="s">
        <v>547</v>
      </c>
      <c r="K169" t="s">
        <v>583</v>
      </c>
      <c r="L169" t="s">
        <v>208</v>
      </c>
      <c r="M169" t="s">
        <v>208</v>
      </c>
      <c r="N169" t="s">
        <v>208</v>
      </c>
      <c r="P169" t="s">
        <v>581</v>
      </c>
      <c r="Q169" t="s">
        <v>208</v>
      </c>
      <c r="R169" t="s">
        <v>581</v>
      </c>
      <c r="S169" t="s">
        <v>208</v>
      </c>
      <c r="T169" t="s">
        <v>81</v>
      </c>
      <c r="U169" t="s">
        <v>207</v>
      </c>
      <c r="V169" t="s">
        <v>207</v>
      </c>
      <c r="W169" t="s">
        <v>207</v>
      </c>
      <c r="X169" t="s">
        <v>207</v>
      </c>
      <c r="Y169" t="s">
        <v>207</v>
      </c>
      <c r="Z169" t="s">
        <v>207</v>
      </c>
      <c r="AA169" t="s">
        <v>207</v>
      </c>
      <c r="AB169" t="s">
        <v>207</v>
      </c>
      <c r="AC169" t="s">
        <v>207</v>
      </c>
      <c r="AD169" t="s">
        <v>207</v>
      </c>
      <c r="AE169" t="s">
        <v>207</v>
      </c>
      <c r="AF169" t="s">
        <v>207</v>
      </c>
      <c r="AG169" t="s">
        <v>207</v>
      </c>
      <c r="AH169" t="s">
        <v>207</v>
      </c>
      <c r="AI169" t="s">
        <v>207</v>
      </c>
      <c r="AJ169" t="s">
        <v>207</v>
      </c>
      <c r="AK169" t="s">
        <v>207</v>
      </c>
      <c r="AL169" t="s">
        <v>207</v>
      </c>
      <c r="AM169" t="s">
        <v>207</v>
      </c>
      <c r="AN169" t="s">
        <v>207</v>
      </c>
      <c r="AO169" t="s">
        <v>207</v>
      </c>
      <c r="AP169" t="s">
        <v>207</v>
      </c>
      <c r="AQ169" t="s">
        <v>207</v>
      </c>
      <c r="AR169" t="s">
        <v>215</v>
      </c>
      <c r="AS169" t="s">
        <v>207</v>
      </c>
      <c r="AT169" t="s">
        <v>207</v>
      </c>
      <c r="AU169" t="s">
        <v>207</v>
      </c>
      <c r="AV169" t="s">
        <v>207</v>
      </c>
      <c r="AW169" t="s">
        <v>207</v>
      </c>
      <c r="AX169" t="s">
        <v>207</v>
      </c>
      <c r="AY169" t="s">
        <v>207</v>
      </c>
      <c r="AZ169" t="s">
        <v>207</v>
      </c>
      <c r="BA169" t="s">
        <v>207</v>
      </c>
      <c r="BB169" t="s">
        <v>207</v>
      </c>
      <c r="BC169" t="s">
        <v>207</v>
      </c>
      <c r="BD169" t="s">
        <v>207</v>
      </c>
      <c r="BE169" t="s">
        <v>207</v>
      </c>
      <c r="BF169" t="s">
        <v>207</v>
      </c>
      <c r="BG169" t="s">
        <v>207</v>
      </c>
      <c r="BH169" t="s">
        <v>207</v>
      </c>
      <c r="BI169" t="s">
        <v>207</v>
      </c>
      <c r="BJ169" t="s">
        <v>215</v>
      </c>
      <c r="BK169" t="s">
        <v>207</v>
      </c>
      <c r="BL169" t="s">
        <v>207</v>
      </c>
      <c r="BM169" t="s">
        <v>207</v>
      </c>
      <c r="BN169" t="s">
        <v>207</v>
      </c>
      <c r="BO169" s="18" t="str">
        <f>IF(OR(BO$2=0, BO$2=""), "N/A", IF(ISNUMBER(SEARCH(UPPER(BO$2), UPPER(ProgramsTable[[#This Row],[Type of Service]]))), "Yes", "No"))</f>
        <v>N/A</v>
      </c>
      <c r="BP169" s="18" t="str">
        <f>IF(BP$2=0, "N/A", IF(ISNUMBER(SEARCH(TRIM(BP$2), ProgramsTable[[#This Row],[Geographic Coverage]])), "Yes", "No"))</f>
        <v>N/A</v>
      </c>
      <c r="BQ169" s="18" t="str">
        <f>IF(BQ$2=0, "N/A", IF(ISNUMBER(SEARCH(TRIM(BQ$2), ProgramsTable[[#This Row],[Geographic Coverage]])), "Yes", "No"))</f>
        <v>N/A</v>
      </c>
      <c r="BR169" s="18" t="str">
        <f>IF(AND(BP$2=0, BQ$2=0), "*Required - Please Make a Selection*", IF(OR(ISNUMBER(SEARCH(TRIM(BP$2), ProgramsTable[[#This Row],[Geographic Coverage]])), ISNUMBER(SEARCH(TRIM(BQ$2), ProgramsTable[[#This Row],[Geographic Coverage]]))), "Yes", "No"))</f>
        <v>*Required - Please Make a Selection*</v>
      </c>
      <c r="BS169" s="18" t="str">
        <f>IF(OR(BS$2="",BS$2=0), "N/A", IF(AND(ProgramsTable[[#This Row],[Age Min]]= "None", ProgramsTable[[#This Row],[Age Max]]= "None"), "Yes", IF(AND(BS$2&gt;=ProgramsTable[[#This Row],[Age Min]], BS$2&lt;=ProgramsTable[[#This Row],[Age Max]]), "Yes", "No")))</f>
        <v>N/A</v>
      </c>
      <c r="BT169" s="18" t="str" cm="1">
        <f t="array" ref="BT169">IF(COUNTIF(AM$2:BJ$2,"Yes")=0,"N/A",IF(SUMPRODUCT(--(AM$2:BJ$2="Yes"),--(ProgramsTable[[#This Row],[Developmental Disability]:[Caregivers, Family Members, Advocates, or Practitioners of an Individual with Disabilities or Medical Conditions]]="Yes"))&gt;0,"Yes","No"))</f>
        <v>N/A</v>
      </c>
      <c r="BU1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69" s="18" t="str">
        <f>IF(BV$2=0, "N/A", IF(ISNUMBER(SEARCH(UPPER(BV$2), UPPER(ProgramsTable[[#This Row],[Type of Service]]))), "Yes", "No"))</f>
        <v>N/A</v>
      </c>
      <c r="BW169" s="18" t="str">
        <f>IF(BW$2=0, "N/A", IF(ISNUMBER(SEARCH(TRIM(BW$2), ProgramsTable[[#This Row],[Geographic Coverage]])), "Yes", "No"))</f>
        <v>N/A</v>
      </c>
      <c r="BX169" s="18" t="str">
        <f>IF(BX$2=0, "N/A", IF(ISNUMBER(SEARCH(TRIM(BX$2), ProgramsTable[[#This Row],[Geographic Coverage]])), "Yes", "No"))</f>
        <v>N/A</v>
      </c>
      <c r="BY169" s="18" t="str">
        <f>IF(AND(BW$2=0, BX$2=0), "*Required - Please Make a Selection*", IF(OR(ISNUMBER(SEARCH(TRIM(BW$2), ProgramsTable[[#This Row],[Geographic Coverage]])), ISNUMBER(SEARCH(TRIM(BX$2), ProgramsTable[[#This Row],[Geographic Coverage]]))), "Yes", "No"))</f>
        <v>*Required - Please Make a Selection*</v>
      </c>
      <c r="BZ169" s="18" t="str">
        <f>IF(I$2=0, "N/A", IF(I$2="Yes", IF(ProgramsTable[[#This Row],[Program Includes Services for Caregivers]]="Yes", IF(ProgramsTable[[#This Row],[Program May Require Caregiver to be Unpaid]]="No", "Yes", "No"), "No"), "N/A"))</f>
        <v>N/A</v>
      </c>
      <c r="CA1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69" s="18" t="str">
        <f>IF(CB$2=0, "N/A", IF(ISNUMBER(SEARCH(TRIM(UPPER(CB$2)), TRIM(UPPER(ProgramsTable[[#This Row],[Type of Service]])))), "Yes", "No"))</f>
        <v>N/A</v>
      </c>
      <c r="CC169" s="18" t="str">
        <f>IF(CC$2=0, "N/A", IF(ISNUMBER(SEARCH(TRIM(CC$2), ProgramsTable[[#This Row],[Geographic Coverage]])), "Yes", "No"))</f>
        <v>No</v>
      </c>
      <c r="CD169" s="18" t="str">
        <f>IF(CD$2=0, "N/A", IF(ISNUMBER(SEARCH(TRIM(CD$2), ProgramsTable[[#This Row],[Geographic Coverage]])), "Yes", "No"))</f>
        <v>N/A</v>
      </c>
      <c r="CE169" s="18" t="str">
        <f>IF(AND(CC$2=0, CD$2=0), "*Required - Please Make a Selection*", IF(OR(ISNUMBER(SEARCH(TRIM(CC$2), ProgramsTable[[#This Row],[Geographic Coverage]])), ISNUMBER(SEARCH(TRIM(CD$2), ProgramsTable[[#This Row],[Geographic Coverage]]))), "Yes", "No"))</f>
        <v>No</v>
      </c>
      <c r="CF169" s="18" t="str" cm="1">
        <f t="array" ref="CF169">IF(COUNTIF(BK$2:BN$2, "Yes")=0, "N/A", IF(SUMPRODUCT((BK$2:BN$2="Yes")*(ProgramsTable[[#This Row],[Veteran?]:[Disabled Veteran?]]="Yes"))&gt;0, "Yes", "No"))</f>
        <v>No</v>
      </c>
      <c r="CG1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69"/>
      <c r="CI169"/>
      <c r="CJ169"/>
      <c r="CK169"/>
      <c r="CL169"/>
      <c r="CM169"/>
      <c r="CN169"/>
      <c r="CO169"/>
      <c r="CP169"/>
      <c r="CQ169"/>
      <c r="CR169"/>
      <c r="CS169"/>
      <c r="CU169"/>
      <c r="CV169"/>
    </row>
    <row r="170" spans="1:100" hidden="1" x14ac:dyDescent="0.25">
      <c r="A170" s="10">
        <v>722.2</v>
      </c>
      <c r="B170" t="s">
        <v>614</v>
      </c>
      <c r="C170" t="s">
        <v>642</v>
      </c>
      <c r="D170" t="s">
        <v>578</v>
      </c>
      <c r="E170" t="s">
        <v>546</v>
      </c>
      <c r="F170" t="s">
        <v>587</v>
      </c>
      <c r="G170" t="s">
        <v>588</v>
      </c>
      <c r="H170" t="s">
        <v>215</v>
      </c>
      <c r="I170" t="s">
        <v>207</v>
      </c>
      <c r="J170" t="s">
        <v>208</v>
      </c>
      <c r="K170" t="s">
        <v>208</v>
      </c>
      <c r="L170" s="11" t="s">
        <v>208</v>
      </c>
      <c r="M170" t="s">
        <v>208</v>
      </c>
      <c r="N170" t="s">
        <v>208</v>
      </c>
      <c r="P170" t="s">
        <v>208</v>
      </c>
      <c r="Q170" t="s">
        <v>208</v>
      </c>
      <c r="R170" t="s">
        <v>208</v>
      </c>
      <c r="S170" t="s">
        <v>208</v>
      </c>
      <c r="T170" t="s">
        <v>81</v>
      </c>
      <c r="U170" t="s">
        <v>207</v>
      </c>
      <c r="V170" t="s">
        <v>207</v>
      </c>
      <c r="W170" t="s">
        <v>207</v>
      </c>
      <c r="X170" t="s">
        <v>207</v>
      </c>
      <c r="Y170" t="s">
        <v>207</v>
      </c>
      <c r="Z170" t="s">
        <v>207</v>
      </c>
      <c r="AA170" t="s">
        <v>207</v>
      </c>
      <c r="AB170" t="s">
        <v>207</v>
      </c>
      <c r="AC170" t="s">
        <v>207</v>
      </c>
      <c r="AD170" t="s">
        <v>207</v>
      </c>
      <c r="AE170" t="s">
        <v>207</v>
      </c>
      <c r="AF170" t="s">
        <v>207</v>
      </c>
      <c r="AG170" t="s">
        <v>207</v>
      </c>
      <c r="AH170" t="s">
        <v>207</v>
      </c>
      <c r="AI170" t="s">
        <v>207</v>
      </c>
      <c r="AJ170" t="s">
        <v>207</v>
      </c>
      <c r="AK170" t="s">
        <v>207</v>
      </c>
      <c r="AL170" t="s">
        <v>207</v>
      </c>
      <c r="AM170" t="s">
        <v>207</v>
      </c>
      <c r="AN170" t="s">
        <v>207</v>
      </c>
      <c r="AO170" t="s">
        <v>207</v>
      </c>
      <c r="AP170" t="s">
        <v>207</v>
      </c>
      <c r="AQ170" t="s">
        <v>207</v>
      </c>
      <c r="AR170" t="s">
        <v>207</v>
      </c>
      <c r="AS170" t="s">
        <v>207</v>
      </c>
      <c r="AT170" t="s">
        <v>207</v>
      </c>
      <c r="AU170" t="s">
        <v>207</v>
      </c>
      <c r="AV170" t="s">
        <v>207</v>
      </c>
      <c r="AW170" t="s">
        <v>207</v>
      </c>
      <c r="AX170" t="s">
        <v>207</v>
      </c>
      <c r="AY170" t="s">
        <v>207</v>
      </c>
      <c r="AZ170" t="s">
        <v>207</v>
      </c>
      <c r="BA170" t="s">
        <v>207</v>
      </c>
      <c r="BB170" t="s">
        <v>207</v>
      </c>
      <c r="BC170" t="s">
        <v>207</v>
      </c>
      <c r="BD170" t="s">
        <v>207</v>
      </c>
      <c r="BE170" t="s">
        <v>207</v>
      </c>
      <c r="BF170" t="s">
        <v>207</v>
      </c>
      <c r="BG170" t="s">
        <v>207</v>
      </c>
      <c r="BH170" t="s">
        <v>207</v>
      </c>
      <c r="BI170" t="s">
        <v>207</v>
      </c>
      <c r="BJ170" t="s">
        <v>207</v>
      </c>
      <c r="BK170" t="s">
        <v>207</v>
      </c>
      <c r="BL170" t="s">
        <v>207</v>
      </c>
      <c r="BM170" t="s">
        <v>207</v>
      </c>
      <c r="BN170" t="s">
        <v>207</v>
      </c>
      <c r="BO170" s="18" t="str">
        <f>IF(OR(BO$2=0, BO$2=""), "N/A", IF(ISNUMBER(SEARCH(UPPER(BO$2), UPPER(ProgramsTable[[#This Row],[Type of Service]]))), "Yes", "No"))</f>
        <v>N/A</v>
      </c>
      <c r="BP170" s="18" t="str">
        <f>IF(BP$2=0, "N/A", IF(ISNUMBER(SEARCH(TRIM(BP$2), ProgramsTable[[#This Row],[Geographic Coverage]])), "Yes", "No"))</f>
        <v>N/A</v>
      </c>
      <c r="BQ170" s="18" t="str">
        <f>IF(BQ$2=0, "N/A", IF(ISNUMBER(SEARCH(TRIM(BQ$2), ProgramsTable[[#This Row],[Geographic Coverage]])), "Yes", "No"))</f>
        <v>N/A</v>
      </c>
      <c r="BR170" s="18" t="str">
        <f>IF(AND(BP$2=0, BQ$2=0), "*Required - Please Make a Selection*", IF(OR(ISNUMBER(SEARCH(TRIM(BP$2), ProgramsTable[[#This Row],[Geographic Coverage]])), ISNUMBER(SEARCH(TRIM(BQ$2), ProgramsTable[[#This Row],[Geographic Coverage]]))), "Yes", "No"))</f>
        <v>*Required - Please Make a Selection*</v>
      </c>
      <c r="BS170" s="18" t="str">
        <f>IF(OR(BS$2="",BS$2=0), "N/A", IF(AND(ProgramsTable[[#This Row],[Age Min]]= "None", ProgramsTable[[#This Row],[Age Max]]= "None"), "Yes", IF(AND(BS$2&gt;=ProgramsTable[[#This Row],[Age Min]], BS$2&lt;=ProgramsTable[[#This Row],[Age Max]]), "Yes", "No")))</f>
        <v>N/A</v>
      </c>
      <c r="BT170" s="18" t="str" cm="1">
        <f t="array" ref="BT170">IF(COUNTIF(AM$2:BJ$2,"Yes")=0,"N/A",IF(SUMPRODUCT(--(AM$2:BJ$2="Yes"),--(ProgramsTable[[#This Row],[Developmental Disability]:[Caregivers, Family Members, Advocates, or Practitioners of an Individual with Disabilities or Medical Conditions]]="Yes"))&gt;0,"Yes","No"))</f>
        <v>N/A</v>
      </c>
      <c r="BU1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70" s="18" t="str">
        <f>IF(BV$2=0, "N/A", IF(ISNUMBER(SEARCH(UPPER(BV$2), UPPER(ProgramsTable[[#This Row],[Type of Service]]))), "Yes", "No"))</f>
        <v>N/A</v>
      </c>
      <c r="BW170" s="18" t="str">
        <f>IF(BW$2=0, "N/A", IF(ISNUMBER(SEARCH(TRIM(BW$2), ProgramsTable[[#This Row],[Geographic Coverage]])), "Yes", "No"))</f>
        <v>N/A</v>
      </c>
      <c r="BX170" s="18" t="str">
        <f>IF(BX$2=0, "N/A", IF(ISNUMBER(SEARCH(TRIM(BX$2), ProgramsTable[[#This Row],[Geographic Coverage]])), "Yes", "No"))</f>
        <v>N/A</v>
      </c>
      <c r="BY170" s="18" t="str">
        <f>IF(AND(BW$2=0, BX$2=0), "*Required - Please Make a Selection*", IF(OR(ISNUMBER(SEARCH(TRIM(BW$2), ProgramsTable[[#This Row],[Geographic Coverage]])), ISNUMBER(SEARCH(TRIM(BX$2), ProgramsTable[[#This Row],[Geographic Coverage]]))), "Yes", "No"))</f>
        <v>*Required - Please Make a Selection*</v>
      </c>
      <c r="BZ170" s="18" t="str">
        <f>IF(I$2=0, "N/A", IF(I$2="Yes", IF(ProgramsTable[[#This Row],[Program Includes Services for Caregivers]]="Yes", IF(ProgramsTable[[#This Row],[Program May Require Caregiver to be Unpaid]]="No", "Yes", "No"), "No"), "N/A"))</f>
        <v>N/A</v>
      </c>
      <c r="CA1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70" s="18" t="str">
        <f>IF(CB$2=0, "N/A", IF(ISNUMBER(SEARCH(TRIM(UPPER(CB$2)), TRIM(UPPER(ProgramsTable[[#This Row],[Type of Service]])))), "Yes", "No"))</f>
        <v>N/A</v>
      </c>
      <c r="CC170" s="18" t="str">
        <f>IF(CC$2=0, "N/A", IF(ISNUMBER(SEARCH(TRIM(CC$2), ProgramsTable[[#This Row],[Geographic Coverage]])), "Yes", "No"))</f>
        <v>No</v>
      </c>
      <c r="CD170" s="18" t="str">
        <f>IF(CD$2=0, "N/A", IF(ISNUMBER(SEARCH(TRIM(CD$2), ProgramsTable[[#This Row],[Geographic Coverage]])), "Yes", "No"))</f>
        <v>N/A</v>
      </c>
      <c r="CE170" s="18" t="str">
        <f>IF(AND(CC$2=0, CD$2=0), "*Required - Please Make a Selection*", IF(OR(ISNUMBER(SEARCH(TRIM(CC$2), ProgramsTable[[#This Row],[Geographic Coverage]])), ISNUMBER(SEARCH(TRIM(CD$2), ProgramsTable[[#This Row],[Geographic Coverage]]))), "Yes", "No"))</f>
        <v>No</v>
      </c>
      <c r="CF170" s="18" t="str" cm="1">
        <f t="array" ref="CF170">IF(COUNTIF(BK$2:BN$2, "Yes")=0, "N/A", IF(SUMPRODUCT((BK$2:BN$2="Yes")*(ProgramsTable[[#This Row],[Veteran?]:[Disabled Veteran?]]="Yes"))&gt;0, "Yes", "No"))</f>
        <v>No</v>
      </c>
      <c r="CG1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70"/>
      <c r="CI170"/>
      <c r="CJ170"/>
      <c r="CK170"/>
      <c r="CL170"/>
      <c r="CM170"/>
      <c r="CN170"/>
      <c r="CO170"/>
      <c r="CP170"/>
      <c r="CQ170"/>
      <c r="CR170"/>
      <c r="CS170"/>
      <c r="CU170"/>
      <c r="CV170"/>
    </row>
    <row r="171" spans="1:100" hidden="1" x14ac:dyDescent="0.25">
      <c r="A171" s="10">
        <v>724</v>
      </c>
      <c r="B171" t="s">
        <v>614</v>
      </c>
      <c r="C171" t="s">
        <v>644</v>
      </c>
      <c r="D171" t="s">
        <v>535</v>
      </c>
      <c r="E171" t="s">
        <v>529</v>
      </c>
      <c r="F171" t="s">
        <v>536</v>
      </c>
      <c r="G171" t="s">
        <v>112</v>
      </c>
      <c r="H171" t="s">
        <v>215</v>
      </c>
      <c r="I171" t="s">
        <v>215</v>
      </c>
      <c r="J171" t="s">
        <v>531</v>
      </c>
      <c r="K171" t="s">
        <v>532</v>
      </c>
      <c r="L171" t="s">
        <v>306</v>
      </c>
      <c r="M171">
        <v>18</v>
      </c>
      <c r="N171">
        <v>120</v>
      </c>
      <c r="P171" t="s">
        <v>533</v>
      </c>
      <c r="Q171" t="s">
        <v>208</v>
      </c>
      <c r="R171" t="s">
        <v>534</v>
      </c>
      <c r="S171" t="s">
        <v>533</v>
      </c>
      <c r="T171" t="s">
        <v>82</v>
      </c>
      <c r="U171" t="s">
        <v>215</v>
      </c>
      <c r="V171" t="s">
        <v>207</v>
      </c>
      <c r="W171" t="s">
        <v>207</v>
      </c>
      <c r="X171" t="s">
        <v>207</v>
      </c>
      <c r="Y171" t="s">
        <v>207</v>
      </c>
      <c r="Z171" t="s">
        <v>207</v>
      </c>
      <c r="AA171" t="s">
        <v>207</v>
      </c>
      <c r="AB171" t="s">
        <v>207</v>
      </c>
      <c r="AC171" t="s">
        <v>207</v>
      </c>
      <c r="AD171" t="s">
        <v>207</v>
      </c>
      <c r="AE171" t="s">
        <v>215</v>
      </c>
      <c r="AF171" t="s">
        <v>207</v>
      </c>
      <c r="AG171" t="s">
        <v>207</v>
      </c>
      <c r="AH171" t="s">
        <v>207</v>
      </c>
      <c r="AI171" t="s">
        <v>207</v>
      </c>
      <c r="AJ171" t="s">
        <v>207</v>
      </c>
      <c r="AK171" t="s">
        <v>207</v>
      </c>
      <c r="AL171" t="s">
        <v>207</v>
      </c>
      <c r="AM171" t="s">
        <v>207</v>
      </c>
      <c r="AN171" t="s">
        <v>207</v>
      </c>
      <c r="AO171" t="s">
        <v>207</v>
      </c>
      <c r="AP171" t="s">
        <v>207</v>
      </c>
      <c r="AQ171" t="s">
        <v>207</v>
      </c>
      <c r="AR171" t="s">
        <v>215</v>
      </c>
      <c r="AS171" t="s">
        <v>207</v>
      </c>
      <c r="AT171" t="s">
        <v>207</v>
      </c>
      <c r="AU171" t="s">
        <v>207</v>
      </c>
      <c r="AV171" t="s">
        <v>207</v>
      </c>
      <c r="AW171" t="s">
        <v>207</v>
      </c>
      <c r="AX171" t="s">
        <v>207</v>
      </c>
      <c r="AY171" t="s">
        <v>207</v>
      </c>
      <c r="AZ171" t="s">
        <v>207</v>
      </c>
      <c r="BA171" t="s">
        <v>207</v>
      </c>
      <c r="BB171" t="s">
        <v>207</v>
      </c>
      <c r="BC171" t="s">
        <v>207</v>
      </c>
      <c r="BD171" t="s">
        <v>207</v>
      </c>
      <c r="BE171" t="s">
        <v>207</v>
      </c>
      <c r="BF171" t="s">
        <v>207</v>
      </c>
      <c r="BG171" t="s">
        <v>207</v>
      </c>
      <c r="BH171" t="s">
        <v>207</v>
      </c>
      <c r="BI171" t="s">
        <v>207</v>
      </c>
      <c r="BJ171" t="s">
        <v>207</v>
      </c>
      <c r="BK171" t="s">
        <v>207</v>
      </c>
      <c r="BL171" t="s">
        <v>207</v>
      </c>
      <c r="BM171" t="s">
        <v>207</v>
      </c>
      <c r="BN171" t="s">
        <v>207</v>
      </c>
      <c r="BO171" s="18" t="str">
        <f>IF(OR(BO$2=0, BO$2=""), "N/A", IF(ISNUMBER(SEARCH(UPPER(BO$2), UPPER(ProgramsTable[[#This Row],[Type of Service]]))), "Yes", "No"))</f>
        <v>N/A</v>
      </c>
      <c r="BP171" s="18" t="str">
        <f>IF(BP$2=0, "N/A", IF(ISNUMBER(SEARCH(TRIM(BP$2), ProgramsTable[[#This Row],[Geographic Coverage]])), "Yes", "No"))</f>
        <v>N/A</v>
      </c>
      <c r="BQ171" s="18" t="str">
        <f>IF(BQ$2=0, "N/A", IF(ISNUMBER(SEARCH(TRIM(BQ$2), ProgramsTable[[#This Row],[Geographic Coverage]])), "Yes", "No"))</f>
        <v>N/A</v>
      </c>
      <c r="BR171" s="18" t="str">
        <f>IF(AND(BP$2=0, BQ$2=0), "*Required - Please Make a Selection*", IF(OR(ISNUMBER(SEARCH(TRIM(BP$2), ProgramsTable[[#This Row],[Geographic Coverage]])), ISNUMBER(SEARCH(TRIM(BQ$2), ProgramsTable[[#This Row],[Geographic Coverage]]))), "Yes", "No"))</f>
        <v>*Required - Please Make a Selection*</v>
      </c>
      <c r="BS171" s="18" t="str">
        <f>IF(OR(BS$2="",BS$2=0), "N/A", IF(AND(ProgramsTable[[#This Row],[Age Min]]= "None", ProgramsTable[[#This Row],[Age Max]]= "None"), "Yes", IF(AND(BS$2&gt;=ProgramsTable[[#This Row],[Age Min]], BS$2&lt;=ProgramsTable[[#This Row],[Age Max]]), "Yes", "No")))</f>
        <v>N/A</v>
      </c>
      <c r="BT171" s="18" t="str" cm="1">
        <f t="array" ref="BT171">IF(COUNTIF(AM$2:BJ$2,"Yes")=0,"N/A",IF(SUMPRODUCT(--(AM$2:BJ$2="Yes"),--(ProgramsTable[[#This Row],[Developmental Disability]:[Caregivers, Family Members, Advocates, or Practitioners of an Individual with Disabilities or Medical Conditions]]="Yes"))&gt;0,"Yes","No"))</f>
        <v>N/A</v>
      </c>
      <c r="BU1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71" s="18" t="str">
        <f>IF(BV$2=0, "N/A", IF(ISNUMBER(SEARCH(UPPER(BV$2), UPPER(ProgramsTable[[#This Row],[Type of Service]]))), "Yes", "No"))</f>
        <v>N/A</v>
      </c>
      <c r="BW171" s="18" t="str">
        <f>IF(BW$2=0, "N/A", IF(ISNUMBER(SEARCH(TRIM(BW$2), ProgramsTable[[#This Row],[Geographic Coverage]])), "Yes", "No"))</f>
        <v>N/A</v>
      </c>
      <c r="BX171" s="18" t="str">
        <f>IF(BX$2=0, "N/A", IF(ISNUMBER(SEARCH(TRIM(BX$2), ProgramsTable[[#This Row],[Geographic Coverage]])), "Yes", "No"))</f>
        <v>N/A</v>
      </c>
      <c r="BY171" s="18" t="str">
        <f>IF(AND(BW$2=0, BX$2=0), "*Required - Please Make a Selection*", IF(OR(ISNUMBER(SEARCH(TRIM(BW$2), ProgramsTable[[#This Row],[Geographic Coverage]])), ISNUMBER(SEARCH(TRIM(BX$2), ProgramsTable[[#This Row],[Geographic Coverage]]))), "Yes", "No"))</f>
        <v>*Required - Please Make a Selection*</v>
      </c>
      <c r="BZ171" s="18" t="str">
        <f>IF(I$2=0, "N/A", IF(I$2="Yes", IF(ProgramsTable[[#This Row],[Program Includes Services for Caregivers]]="Yes", IF(ProgramsTable[[#This Row],[Program May Require Caregiver to be Unpaid]]="No", "Yes", "No"), "No"), "N/A"))</f>
        <v>N/A</v>
      </c>
      <c r="CA1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71" s="18" t="str">
        <f>IF(CB$2=0, "N/A", IF(ISNUMBER(SEARCH(TRIM(UPPER(CB$2)), TRIM(UPPER(ProgramsTable[[#This Row],[Type of Service]])))), "Yes", "No"))</f>
        <v>N/A</v>
      </c>
      <c r="CC171" s="18" t="str">
        <f>IF(CC$2=0, "N/A", IF(ISNUMBER(SEARCH(TRIM(CC$2), ProgramsTable[[#This Row],[Geographic Coverage]])), "Yes", "No"))</f>
        <v>No</v>
      </c>
      <c r="CD171" s="18" t="str">
        <f>IF(CD$2=0, "N/A", IF(ISNUMBER(SEARCH(TRIM(CD$2), ProgramsTable[[#This Row],[Geographic Coverage]])), "Yes", "No"))</f>
        <v>N/A</v>
      </c>
      <c r="CE171" s="18" t="str">
        <f>IF(AND(CC$2=0, CD$2=0), "*Required - Please Make a Selection*", IF(OR(ISNUMBER(SEARCH(TRIM(CC$2), ProgramsTable[[#This Row],[Geographic Coverage]])), ISNUMBER(SEARCH(TRIM(CD$2), ProgramsTable[[#This Row],[Geographic Coverage]]))), "Yes", "No"))</f>
        <v>No</v>
      </c>
      <c r="CF171" s="18" t="str" cm="1">
        <f t="array" ref="CF171">IF(COUNTIF(BK$2:BN$2, "Yes")=0, "N/A", IF(SUMPRODUCT((BK$2:BN$2="Yes")*(ProgramsTable[[#This Row],[Veteran?]:[Disabled Veteran?]]="Yes"))&gt;0, "Yes", "No"))</f>
        <v>No</v>
      </c>
      <c r="CG1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71"/>
      <c r="CI171"/>
      <c r="CJ171"/>
      <c r="CK171"/>
      <c r="CL171"/>
      <c r="CM171"/>
      <c r="CN171"/>
      <c r="CO171"/>
      <c r="CP171"/>
      <c r="CQ171"/>
      <c r="CR171"/>
      <c r="CS171"/>
      <c r="CU171"/>
      <c r="CV171"/>
    </row>
    <row r="172" spans="1:100" hidden="1" x14ac:dyDescent="0.25">
      <c r="A172" s="10">
        <v>742</v>
      </c>
      <c r="B172" t="s">
        <v>614</v>
      </c>
      <c r="C172" t="s">
        <v>644</v>
      </c>
      <c r="D172" t="s">
        <v>578</v>
      </c>
      <c r="E172" t="s">
        <v>546</v>
      </c>
      <c r="F172" t="s">
        <v>582</v>
      </c>
      <c r="G172" t="s">
        <v>112</v>
      </c>
      <c r="H172" t="s">
        <v>215</v>
      </c>
      <c r="I172" t="s">
        <v>215</v>
      </c>
      <c r="J172" t="s">
        <v>547</v>
      </c>
      <c r="K172" t="s">
        <v>583</v>
      </c>
      <c r="L172" t="s">
        <v>208</v>
      </c>
      <c r="M172" t="s">
        <v>208</v>
      </c>
      <c r="N172" t="s">
        <v>208</v>
      </c>
      <c r="P172" t="s">
        <v>581</v>
      </c>
      <c r="Q172" t="s">
        <v>208</v>
      </c>
      <c r="R172" t="s">
        <v>581</v>
      </c>
      <c r="S172" t="s">
        <v>208</v>
      </c>
      <c r="T172" t="s">
        <v>82</v>
      </c>
      <c r="U172" t="s">
        <v>215</v>
      </c>
      <c r="V172" t="s">
        <v>207</v>
      </c>
      <c r="W172" t="s">
        <v>207</v>
      </c>
      <c r="X172" t="s">
        <v>207</v>
      </c>
      <c r="Y172" t="s">
        <v>207</v>
      </c>
      <c r="Z172" t="s">
        <v>207</v>
      </c>
      <c r="AA172" t="s">
        <v>215</v>
      </c>
      <c r="AB172" t="s">
        <v>207</v>
      </c>
      <c r="AC172" t="s">
        <v>207</v>
      </c>
      <c r="AD172" t="s">
        <v>207</v>
      </c>
      <c r="AE172" t="s">
        <v>207</v>
      </c>
      <c r="AF172" t="s">
        <v>207</v>
      </c>
      <c r="AG172" t="s">
        <v>207</v>
      </c>
      <c r="AH172" t="s">
        <v>207</v>
      </c>
      <c r="AI172" t="s">
        <v>207</v>
      </c>
      <c r="AJ172" t="s">
        <v>207</v>
      </c>
      <c r="AK172" t="s">
        <v>207</v>
      </c>
      <c r="AL172" t="s">
        <v>207</v>
      </c>
      <c r="AM172" t="s">
        <v>207</v>
      </c>
      <c r="AN172" t="s">
        <v>207</v>
      </c>
      <c r="AO172" t="s">
        <v>207</v>
      </c>
      <c r="AP172" t="s">
        <v>207</v>
      </c>
      <c r="AQ172" t="s">
        <v>207</v>
      </c>
      <c r="AR172" t="s">
        <v>215</v>
      </c>
      <c r="AS172" t="s">
        <v>207</v>
      </c>
      <c r="AT172" t="s">
        <v>207</v>
      </c>
      <c r="AU172" t="s">
        <v>207</v>
      </c>
      <c r="AV172" t="s">
        <v>207</v>
      </c>
      <c r="AW172" t="s">
        <v>207</v>
      </c>
      <c r="AX172" t="s">
        <v>207</v>
      </c>
      <c r="AY172" t="s">
        <v>207</v>
      </c>
      <c r="AZ172" t="s">
        <v>207</v>
      </c>
      <c r="BA172" t="s">
        <v>207</v>
      </c>
      <c r="BB172" t="s">
        <v>207</v>
      </c>
      <c r="BC172" t="s">
        <v>207</v>
      </c>
      <c r="BD172" t="s">
        <v>207</v>
      </c>
      <c r="BE172" t="s">
        <v>207</v>
      </c>
      <c r="BF172" t="s">
        <v>207</v>
      </c>
      <c r="BG172" t="s">
        <v>207</v>
      </c>
      <c r="BH172" t="s">
        <v>207</v>
      </c>
      <c r="BI172" t="s">
        <v>207</v>
      </c>
      <c r="BJ172" t="s">
        <v>215</v>
      </c>
      <c r="BK172" t="s">
        <v>207</v>
      </c>
      <c r="BL172" t="s">
        <v>207</v>
      </c>
      <c r="BM172" t="s">
        <v>207</v>
      </c>
      <c r="BN172" t="s">
        <v>207</v>
      </c>
      <c r="BO172" s="18" t="str">
        <f>IF(OR(BO$2=0, BO$2=""), "N/A", IF(ISNUMBER(SEARCH(UPPER(BO$2), UPPER(ProgramsTable[[#This Row],[Type of Service]]))), "Yes", "No"))</f>
        <v>N/A</v>
      </c>
      <c r="BP172" s="18" t="str">
        <f>IF(BP$2=0, "N/A", IF(ISNUMBER(SEARCH(TRIM(BP$2), ProgramsTable[[#This Row],[Geographic Coverage]])), "Yes", "No"))</f>
        <v>N/A</v>
      </c>
      <c r="BQ172" s="18" t="str">
        <f>IF(BQ$2=0, "N/A", IF(ISNUMBER(SEARCH(TRIM(BQ$2), ProgramsTable[[#This Row],[Geographic Coverage]])), "Yes", "No"))</f>
        <v>N/A</v>
      </c>
      <c r="BR172" s="18" t="str">
        <f>IF(AND(BP$2=0, BQ$2=0), "*Required - Please Make a Selection*", IF(OR(ISNUMBER(SEARCH(TRIM(BP$2), ProgramsTable[[#This Row],[Geographic Coverage]])), ISNUMBER(SEARCH(TRIM(BQ$2), ProgramsTable[[#This Row],[Geographic Coverage]]))), "Yes", "No"))</f>
        <v>*Required - Please Make a Selection*</v>
      </c>
      <c r="BS172" s="18" t="str">
        <f>IF(OR(BS$2="",BS$2=0), "N/A", IF(AND(ProgramsTable[[#This Row],[Age Min]]= "None", ProgramsTable[[#This Row],[Age Max]]= "None"), "Yes", IF(AND(BS$2&gt;=ProgramsTable[[#This Row],[Age Min]], BS$2&lt;=ProgramsTable[[#This Row],[Age Max]]), "Yes", "No")))</f>
        <v>N/A</v>
      </c>
      <c r="BT172" s="18" t="str" cm="1">
        <f t="array" ref="BT172">IF(COUNTIF(AM$2:BJ$2,"Yes")=0,"N/A",IF(SUMPRODUCT(--(AM$2:BJ$2="Yes"),--(ProgramsTable[[#This Row],[Developmental Disability]:[Caregivers, Family Members, Advocates, or Practitioners of an Individual with Disabilities or Medical Conditions]]="Yes"))&gt;0,"Yes","No"))</f>
        <v>N/A</v>
      </c>
      <c r="BU1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72" s="18" t="str">
        <f>IF(BV$2=0, "N/A", IF(ISNUMBER(SEARCH(UPPER(BV$2), UPPER(ProgramsTable[[#This Row],[Type of Service]]))), "Yes", "No"))</f>
        <v>N/A</v>
      </c>
      <c r="BW172" s="18" t="str">
        <f>IF(BW$2=0, "N/A", IF(ISNUMBER(SEARCH(TRIM(BW$2), ProgramsTable[[#This Row],[Geographic Coverage]])), "Yes", "No"))</f>
        <v>N/A</v>
      </c>
      <c r="BX172" s="18" t="str">
        <f>IF(BX$2=0, "N/A", IF(ISNUMBER(SEARCH(TRIM(BX$2), ProgramsTable[[#This Row],[Geographic Coverage]])), "Yes", "No"))</f>
        <v>N/A</v>
      </c>
      <c r="BY172" s="18" t="str">
        <f>IF(AND(BW$2=0, BX$2=0), "*Required - Please Make a Selection*", IF(OR(ISNUMBER(SEARCH(TRIM(BW$2), ProgramsTable[[#This Row],[Geographic Coverage]])), ISNUMBER(SEARCH(TRIM(BX$2), ProgramsTable[[#This Row],[Geographic Coverage]]))), "Yes", "No"))</f>
        <v>*Required - Please Make a Selection*</v>
      </c>
      <c r="BZ172" s="18" t="str">
        <f>IF(I$2=0, "N/A", IF(I$2="Yes", IF(ProgramsTable[[#This Row],[Program Includes Services for Caregivers]]="Yes", IF(ProgramsTable[[#This Row],[Program May Require Caregiver to be Unpaid]]="No", "Yes", "No"), "No"), "N/A"))</f>
        <v>N/A</v>
      </c>
      <c r="CA1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72" s="18" t="str">
        <f>IF(CB$2=0, "N/A", IF(ISNUMBER(SEARCH(TRIM(UPPER(CB$2)), TRIM(UPPER(ProgramsTable[[#This Row],[Type of Service]])))), "Yes", "No"))</f>
        <v>N/A</v>
      </c>
      <c r="CC172" s="18" t="str">
        <f>IF(CC$2=0, "N/A", IF(ISNUMBER(SEARCH(TRIM(CC$2), ProgramsTable[[#This Row],[Geographic Coverage]])), "Yes", "No"))</f>
        <v>No</v>
      </c>
      <c r="CD172" s="18" t="str">
        <f>IF(CD$2=0, "N/A", IF(ISNUMBER(SEARCH(TRIM(CD$2), ProgramsTable[[#This Row],[Geographic Coverage]])), "Yes", "No"))</f>
        <v>N/A</v>
      </c>
      <c r="CE172" s="18" t="str">
        <f>IF(AND(CC$2=0, CD$2=0), "*Required - Please Make a Selection*", IF(OR(ISNUMBER(SEARCH(TRIM(CC$2), ProgramsTable[[#This Row],[Geographic Coverage]])), ISNUMBER(SEARCH(TRIM(CD$2), ProgramsTable[[#This Row],[Geographic Coverage]]))), "Yes", "No"))</f>
        <v>No</v>
      </c>
      <c r="CF172" s="18" t="str" cm="1">
        <f t="array" ref="CF172">IF(COUNTIF(BK$2:BN$2, "Yes")=0, "N/A", IF(SUMPRODUCT((BK$2:BN$2="Yes")*(ProgramsTable[[#This Row],[Veteran?]:[Disabled Veteran?]]="Yes"))&gt;0, "Yes", "No"))</f>
        <v>No</v>
      </c>
      <c r="CG1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72"/>
      <c r="CI172"/>
      <c r="CJ172"/>
      <c r="CK172"/>
      <c r="CL172"/>
      <c r="CM172"/>
      <c r="CN172"/>
      <c r="CO172"/>
      <c r="CP172"/>
      <c r="CQ172"/>
      <c r="CR172"/>
      <c r="CS172"/>
      <c r="CU172"/>
      <c r="CV172"/>
    </row>
    <row r="173" spans="1:100" hidden="1" x14ac:dyDescent="0.25">
      <c r="A173" s="10">
        <v>751</v>
      </c>
      <c r="B173" t="s">
        <v>614</v>
      </c>
      <c r="C173" t="s">
        <v>646</v>
      </c>
      <c r="D173" t="s">
        <v>535</v>
      </c>
      <c r="E173" t="s">
        <v>529</v>
      </c>
      <c r="F173" t="s">
        <v>536</v>
      </c>
      <c r="G173" t="s">
        <v>112</v>
      </c>
      <c r="H173" t="s">
        <v>215</v>
      </c>
      <c r="I173" t="s">
        <v>215</v>
      </c>
      <c r="J173" t="s">
        <v>531</v>
      </c>
      <c r="K173" t="s">
        <v>532</v>
      </c>
      <c r="L173" t="s">
        <v>306</v>
      </c>
      <c r="M173">
        <v>18</v>
      </c>
      <c r="N173">
        <v>120</v>
      </c>
      <c r="P173" t="s">
        <v>533</v>
      </c>
      <c r="Q173" t="s">
        <v>208</v>
      </c>
      <c r="R173" t="s">
        <v>534</v>
      </c>
      <c r="S173" t="s">
        <v>533</v>
      </c>
      <c r="T173" t="s">
        <v>83</v>
      </c>
      <c r="U173" t="s">
        <v>215</v>
      </c>
      <c r="V173" t="s">
        <v>207</v>
      </c>
      <c r="W173" t="s">
        <v>207</v>
      </c>
      <c r="X173" t="s">
        <v>207</v>
      </c>
      <c r="Y173" t="s">
        <v>207</v>
      </c>
      <c r="Z173" t="s">
        <v>207</v>
      </c>
      <c r="AA173" t="s">
        <v>207</v>
      </c>
      <c r="AB173" t="s">
        <v>207</v>
      </c>
      <c r="AC173" t="s">
        <v>207</v>
      </c>
      <c r="AD173" t="s">
        <v>207</v>
      </c>
      <c r="AE173" t="s">
        <v>215</v>
      </c>
      <c r="AF173" t="s">
        <v>207</v>
      </c>
      <c r="AG173" t="s">
        <v>207</v>
      </c>
      <c r="AH173" t="s">
        <v>207</v>
      </c>
      <c r="AI173" t="s">
        <v>207</v>
      </c>
      <c r="AJ173" t="s">
        <v>207</v>
      </c>
      <c r="AK173" t="s">
        <v>207</v>
      </c>
      <c r="AL173" t="s">
        <v>207</v>
      </c>
      <c r="AM173" t="s">
        <v>207</v>
      </c>
      <c r="AN173" t="s">
        <v>207</v>
      </c>
      <c r="AO173" t="s">
        <v>207</v>
      </c>
      <c r="AP173" t="s">
        <v>207</v>
      </c>
      <c r="AQ173" t="s">
        <v>207</v>
      </c>
      <c r="AR173" t="s">
        <v>215</v>
      </c>
      <c r="AS173" t="s">
        <v>207</v>
      </c>
      <c r="AT173" t="s">
        <v>207</v>
      </c>
      <c r="AU173" t="s">
        <v>207</v>
      </c>
      <c r="AV173" t="s">
        <v>207</v>
      </c>
      <c r="AW173" t="s">
        <v>207</v>
      </c>
      <c r="AX173" t="s">
        <v>207</v>
      </c>
      <c r="AY173" t="s">
        <v>207</v>
      </c>
      <c r="AZ173" t="s">
        <v>207</v>
      </c>
      <c r="BA173" t="s">
        <v>207</v>
      </c>
      <c r="BB173" t="s">
        <v>207</v>
      </c>
      <c r="BC173" t="s">
        <v>207</v>
      </c>
      <c r="BD173" t="s">
        <v>207</v>
      </c>
      <c r="BE173" t="s">
        <v>207</v>
      </c>
      <c r="BF173" t="s">
        <v>207</v>
      </c>
      <c r="BG173" t="s">
        <v>207</v>
      </c>
      <c r="BH173" t="s">
        <v>207</v>
      </c>
      <c r="BI173" t="s">
        <v>207</v>
      </c>
      <c r="BJ173" t="s">
        <v>207</v>
      </c>
      <c r="BK173" t="s">
        <v>207</v>
      </c>
      <c r="BL173" t="s">
        <v>207</v>
      </c>
      <c r="BM173" t="s">
        <v>207</v>
      </c>
      <c r="BN173" t="s">
        <v>207</v>
      </c>
      <c r="BO173" s="18" t="str">
        <f>IF(OR(BO$2=0, BO$2=""), "N/A", IF(ISNUMBER(SEARCH(UPPER(BO$2), UPPER(ProgramsTable[[#This Row],[Type of Service]]))), "Yes", "No"))</f>
        <v>N/A</v>
      </c>
      <c r="BP173" s="18" t="str">
        <f>IF(BP$2=0, "N/A", IF(ISNUMBER(SEARCH(TRIM(BP$2), ProgramsTable[[#This Row],[Geographic Coverage]])), "Yes", "No"))</f>
        <v>N/A</v>
      </c>
      <c r="BQ173" s="18" t="str">
        <f>IF(BQ$2=0, "N/A", IF(ISNUMBER(SEARCH(TRIM(BQ$2), ProgramsTable[[#This Row],[Geographic Coverage]])), "Yes", "No"))</f>
        <v>N/A</v>
      </c>
      <c r="BR173" s="18" t="str">
        <f>IF(AND(BP$2=0, BQ$2=0), "*Required - Please Make a Selection*", IF(OR(ISNUMBER(SEARCH(TRIM(BP$2), ProgramsTable[[#This Row],[Geographic Coverage]])), ISNUMBER(SEARCH(TRIM(BQ$2), ProgramsTable[[#This Row],[Geographic Coverage]]))), "Yes", "No"))</f>
        <v>*Required - Please Make a Selection*</v>
      </c>
      <c r="BS173" s="18" t="str">
        <f>IF(OR(BS$2="",BS$2=0), "N/A", IF(AND(ProgramsTable[[#This Row],[Age Min]]= "None", ProgramsTable[[#This Row],[Age Max]]= "None"), "Yes", IF(AND(BS$2&gt;=ProgramsTable[[#This Row],[Age Min]], BS$2&lt;=ProgramsTable[[#This Row],[Age Max]]), "Yes", "No")))</f>
        <v>N/A</v>
      </c>
      <c r="BT173" s="18" t="str" cm="1">
        <f t="array" ref="BT173">IF(COUNTIF(AM$2:BJ$2,"Yes")=0,"N/A",IF(SUMPRODUCT(--(AM$2:BJ$2="Yes"),--(ProgramsTable[[#This Row],[Developmental Disability]:[Caregivers, Family Members, Advocates, or Practitioners of an Individual with Disabilities or Medical Conditions]]="Yes"))&gt;0,"Yes","No"))</f>
        <v>N/A</v>
      </c>
      <c r="BU1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73" s="18" t="str">
        <f>IF(BV$2=0, "N/A", IF(ISNUMBER(SEARCH(UPPER(BV$2), UPPER(ProgramsTable[[#This Row],[Type of Service]]))), "Yes", "No"))</f>
        <v>N/A</v>
      </c>
      <c r="BW173" s="18" t="str">
        <f>IF(BW$2=0, "N/A", IF(ISNUMBER(SEARCH(TRIM(BW$2), ProgramsTable[[#This Row],[Geographic Coverage]])), "Yes", "No"))</f>
        <v>N/A</v>
      </c>
      <c r="BX173" s="18" t="str">
        <f>IF(BX$2=0, "N/A", IF(ISNUMBER(SEARCH(TRIM(BX$2), ProgramsTable[[#This Row],[Geographic Coverage]])), "Yes", "No"))</f>
        <v>N/A</v>
      </c>
      <c r="BY173" s="18" t="str">
        <f>IF(AND(BW$2=0, BX$2=0), "*Required - Please Make a Selection*", IF(OR(ISNUMBER(SEARCH(TRIM(BW$2), ProgramsTable[[#This Row],[Geographic Coverage]])), ISNUMBER(SEARCH(TRIM(BX$2), ProgramsTable[[#This Row],[Geographic Coverage]]))), "Yes", "No"))</f>
        <v>*Required - Please Make a Selection*</v>
      </c>
      <c r="BZ173" s="18" t="str">
        <f>IF(I$2=0, "N/A", IF(I$2="Yes", IF(ProgramsTable[[#This Row],[Program Includes Services for Caregivers]]="Yes", IF(ProgramsTable[[#This Row],[Program May Require Caregiver to be Unpaid]]="No", "Yes", "No"), "No"), "N/A"))</f>
        <v>N/A</v>
      </c>
      <c r="CA1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73" s="18" t="str">
        <f>IF(CB$2=0, "N/A", IF(ISNUMBER(SEARCH(TRIM(UPPER(CB$2)), TRIM(UPPER(ProgramsTable[[#This Row],[Type of Service]])))), "Yes", "No"))</f>
        <v>N/A</v>
      </c>
      <c r="CC173" s="18" t="str">
        <f>IF(CC$2=0, "N/A", IF(ISNUMBER(SEARCH(TRIM(CC$2), ProgramsTable[[#This Row],[Geographic Coverage]])), "Yes", "No"))</f>
        <v>No</v>
      </c>
      <c r="CD173" s="18" t="str">
        <f>IF(CD$2=0, "N/A", IF(ISNUMBER(SEARCH(TRIM(CD$2), ProgramsTable[[#This Row],[Geographic Coverage]])), "Yes", "No"))</f>
        <v>N/A</v>
      </c>
      <c r="CE173" s="18" t="str">
        <f>IF(AND(CC$2=0, CD$2=0), "*Required - Please Make a Selection*", IF(OR(ISNUMBER(SEARCH(TRIM(CC$2), ProgramsTable[[#This Row],[Geographic Coverage]])), ISNUMBER(SEARCH(TRIM(CD$2), ProgramsTable[[#This Row],[Geographic Coverage]]))), "Yes", "No"))</f>
        <v>No</v>
      </c>
      <c r="CF173" s="18" t="str" cm="1">
        <f t="array" ref="CF173">IF(COUNTIF(BK$2:BN$2, "Yes")=0, "N/A", IF(SUMPRODUCT((BK$2:BN$2="Yes")*(ProgramsTable[[#This Row],[Veteran?]:[Disabled Veteran?]]="Yes"))&gt;0, "Yes", "No"))</f>
        <v>No</v>
      </c>
      <c r="CG1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73"/>
      <c r="CI173"/>
      <c r="CJ173"/>
      <c r="CK173"/>
      <c r="CL173"/>
      <c r="CM173"/>
      <c r="CN173"/>
      <c r="CO173"/>
      <c r="CP173"/>
      <c r="CQ173"/>
      <c r="CR173"/>
      <c r="CS173"/>
      <c r="CU173"/>
      <c r="CV173"/>
    </row>
    <row r="174" spans="1:100" hidden="1" x14ac:dyDescent="0.25">
      <c r="A174" s="10">
        <v>770</v>
      </c>
      <c r="B174" t="s">
        <v>614</v>
      </c>
      <c r="C174" t="s">
        <v>646</v>
      </c>
      <c r="D174" t="s">
        <v>578</v>
      </c>
      <c r="E174" t="s">
        <v>546</v>
      </c>
      <c r="F174" t="s">
        <v>582</v>
      </c>
      <c r="G174" t="s">
        <v>112</v>
      </c>
      <c r="H174" t="s">
        <v>215</v>
      </c>
      <c r="I174" t="s">
        <v>215</v>
      </c>
      <c r="J174" t="s">
        <v>547</v>
      </c>
      <c r="K174" t="s">
        <v>583</v>
      </c>
      <c r="L174" t="s">
        <v>208</v>
      </c>
      <c r="M174" t="s">
        <v>208</v>
      </c>
      <c r="N174" t="s">
        <v>208</v>
      </c>
      <c r="P174" t="s">
        <v>581</v>
      </c>
      <c r="Q174" t="s">
        <v>208</v>
      </c>
      <c r="R174" t="s">
        <v>581</v>
      </c>
      <c r="S174" t="s">
        <v>208</v>
      </c>
      <c r="T174" t="s">
        <v>83</v>
      </c>
      <c r="U174" t="s">
        <v>215</v>
      </c>
      <c r="V174" t="s">
        <v>207</v>
      </c>
      <c r="W174" t="s">
        <v>207</v>
      </c>
      <c r="X174" t="s">
        <v>207</v>
      </c>
      <c r="Y174" t="s">
        <v>207</v>
      </c>
      <c r="Z174" t="s">
        <v>207</v>
      </c>
      <c r="AA174" t="s">
        <v>215</v>
      </c>
      <c r="AB174" t="s">
        <v>207</v>
      </c>
      <c r="AC174" t="s">
        <v>207</v>
      </c>
      <c r="AD174" t="s">
        <v>207</v>
      </c>
      <c r="AE174" t="s">
        <v>207</v>
      </c>
      <c r="AF174" t="s">
        <v>207</v>
      </c>
      <c r="AG174" t="s">
        <v>207</v>
      </c>
      <c r="AH174" t="s">
        <v>207</v>
      </c>
      <c r="AI174" t="s">
        <v>207</v>
      </c>
      <c r="AJ174" t="s">
        <v>207</v>
      </c>
      <c r="AK174" t="s">
        <v>207</v>
      </c>
      <c r="AL174" t="s">
        <v>207</v>
      </c>
      <c r="AM174" t="s">
        <v>207</v>
      </c>
      <c r="AN174" t="s">
        <v>207</v>
      </c>
      <c r="AO174" t="s">
        <v>207</v>
      </c>
      <c r="AP174" t="s">
        <v>207</v>
      </c>
      <c r="AQ174" t="s">
        <v>207</v>
      </c>
      <c r="AR174" t="s">
        <v>215</v>
      </c>
      <c r="AS174" t="s">
        <v>207</v>
      </c>
      <c r="AT174" t="s">
        <v>207</v>
      </c>
      <c r="AU174" t="s">
        <v>207</v>
      </c>
      <c r="AV174" t="s">
        <v>207</v>
      </c>
      <c r="AW174" t="s">
        <v>207</v>
      </c>
      <c r="AX174" t="s">
        <v>207</v>
      </c>
      <c r="AY174" t="s">
        <v>207</v>
      </c>
      <c r="AZ174" t="s">
        <v>207</v>
      </c>
      <c r="BA174" t="s">
        <v>207</v>
      </c>
      <c r="BB174" t="s">
        <v>207</v>
      </c>
      <c r="BC174" t="s">
        <v>207</v>
      </c>
      <c r="BD174" t="s">
        <v>207</v>
      </c>
      <c r="BE174" t="s">
        <v>207</v>
      </c>
      <c r="BF174" t="s">
        <v>207</v>
      </c>
      <c r="BG174" t="s">
        <v>207</v>
      </c>
      <c r="BH174" t="s">
        <v>207</v>
      </c>
      <c r="BI174" t="s">
        <v>207</v>
      </c>
      <c r="BJ174" t="s">
        <v>215</v>
      </c>
      <c r="BK174" t="s">
        <v>207</v>
      </c>
      <c r="BL174" t="s">
        <v>207</v>
      </c>
      <c r="BM174" t="s">
        <v>207</v>
      </c>
      <c r="BN174" t="s">
        <v>207</v>
      </c>
      <c r="BO174" s="18" t="str">
        <f>IF(OR(BO$2=0, BO$2=""), "N/A", IF(ISNUMBER(SEARCH(UPPER(BO$2), UPPER(ProgramsTable[[#This Row],[Type of Service]]))), "Yes", "No"))</f>
        <v>N/A</v>
      </c>
      <c r="BP174" s="18" t="str">
        <f>IF(BP$2=0, "N/A", IF(ISNUMBER(SEARCH(TRIM(BP$2), ProgramsTable[[#This Row],[Geographic Coverage]])), "Yes", "No"))</f>
        <v>N/A</v>
      </c>
      <c r="BQ174" s="18" t="str">
        <f>IF(BQ$2=0, "N/A", IF(ISNUMBER(SEARCH(TRIM(BQ$2), ProgramsTable[[#This Row],[Geographic Coverage]])), "Yes", "No"))</f>
        <v>N/A</v>
      </c>
      <c r="BR174" s="18" t="str">
        <f>IF(AND(BP$2=0, BQ$2=0), "*Required - Please Make a Selection*", IF(OR(ISNUMBER(SEARCH(TRIM(BP$2), ProgramsTable[[#This Row],[Geographic Coverage]])), ISNUMBER(SEARCH(TRIM(BQ$2), ProgramsTable[[#This Row],[Geographic Coverage]]))), "Yes", "No"))</f>
        <v>*Required - Please Make a Selection*</v>
      </c>
      <c r="BS174" s="18" t="str">
        <f>IF(OR(BS$2="",BS$2=0), "N/A", IF(AND(ProgramsTable[[#This Row],[Age Min]]= "None", ProgramsTable[[#This Row],[Age Max]]= "None"), "Yes", IF(AND(BS$2&gt;=ProgramsTable[[#This Row],[Age Min]], BS$2&lt;=ProgramsTable[[#This Row],[Age Max]]), "Yes", "No")))</f>
        <v>N/A</v>
      </c>
      <c r="BT174" s="18" t="str" cm="1">
        <f t="array" ref="BT174">IF(COUNTIF(AM$2:BJ$2,"Yes")=0,"N/A",IF(SUMPRODUCT(--(AM$2:BJ$2="Yes"),--(ProgramsTable[[#This Row],[Developmental Disability]:[Caregivers, Family Members, Advocates, or Practitioners of an Individual with Disabilities or Medical Conditions]]="Yes"))&gt;0,"Yes","No"))</f>
        <v>N/A</v>
      </c>
      <c r="BU1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74" s="18" t="str">
        <f>IF(BV$2=0, "N/A", IF(ISNUMBER(SEARCH(UPPER(BV$2), UPPER(ProgramsTable[[#This Row],[Type of Service]]))), "Yes", "No"))</f>
        <v>N/A</v>
      </c>
      <c r="BW174" s="18" t="str">
        <f>IF(BW$2=0, "N/A", IF(ISNUMBER(SEARCH(TRIM(BW$2), ProgramsTable[[#This Row],[Geographic Coverage]])), "Yes", "No"))</f>
        <v>N/A</v>
      </c>
      <c r="BX174" s="18" t="str">
        <f>IF(BX$2=0, "N/A", IF(ISNUMBER(SEARCH(TRIM(BX$2), ProgramsTable[[#This Row],[Geographic Coverage]])), "Yes", "No"))</f>
        <v>N/A</v>
      </c>
      <c r="BY174" s="18" t="str">
        <f>IF(AND(BW$2=0, BX$2=0), "*Required - Please Make a Selection*", IF(OR(ISNUMBER(SEARCH(TRIM(BW$2), ProgramsTable[[#This Row],[Geographic Coverage]])), ISNUMBER(SEARCH(TRIM(BX$2), ProgramsTable[[#This Row],[Geographic Coverage]]))), "Yes", "No"))</f>
        <v>*Required - Please Make a Selection*</v>
      </c>
      <c r="BZ174" s="18" t="str">
        <f>IF(I$2=0, "N/A", IF(I$2="Yes", IF(ProgramsTable[[#This Row],[Program Includes Services for Caregivers]]="Yes", IF(ProgramsTable[[#This Row],[Program May Require Caregiver to be Unpaid]]="No", "Yes", "No"), "No"), "N/A"))</f>
        <v>N/A</v>
      </c>
      <c r="CA1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74" s="18" t="str">
        <f>IF(CB$2=0, "N/A", IF(ISNUMBER(SEARCH(TRIM(UPPER(CB$2)), TRIM(UPPER(ProgramsTable[[#This Row],[Type of Service]])))), "Yes", "No"))</f>
        <v>N/A</v>
      </c>
      <c r="CC174" s="18" t="str">
        <f>IF(CC$2=0, "N/A", IF(ISNUMBER(SEARCH(TRIM(CC$2), ProgramsTable[[#This Row],[Geographic Coverage]])), "Yes", "No"))</f>
        <v>No</v>
      </c>
      <c r="CD174" s="18" t="str">
        <f>IF(CD$2=0, "N/A", IF(ISNUMBER(SEARCH(TRIM(CD$2), ProgramsTable[[#This Row],[Geographic Coverage]])), "Yes", "No"))</f>
        <v>N/A</v>
      </c>
      <c r="CE174" s="18" t="str">
        <f>IF(AND(CC$2=0, CD$2=0), "*Required - Please Make a Selection*", IF(OR(ISNUMBER(SEARCH(TRIM(CC$2), ProgramsTable[[#This Row],[Geographic Coverage]])), ISNUMBER(SEARCH(TRIM(CD$2), ProgramsTable[[#This Row],[Geographic Coverage]]))), "Yes", "No"))</f>
        <v>No</v>
      </c>
      <c r="CF174" s="18" t="str" cm="1">
        <f t="array" ref="CF174">IF(COUNTIF(BK$2:BN$2, "Yes")=0, "N/A", IF(SUMPRODUCT((BK$2:BN$2="Yes")*(ProgramsTable[[#This Row],[Veteran?]:[Disabled Veteran?]]="Yes"))&gt;0, "Yes", "No"))</f>
        <v>No</v>
      </c>
      <c r="CG1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74"/>
      <c r="CI174"/>
      <c r="CJ174"/>
      <c r="CK174"/>
      <c r="CL174"/>
      <c r="CM174"/>
      <c r="CN174"/>
      <c r="CO174"/>
      <c r="CP174"/>
      <c r="CQ174"/>
      <c r="CR174"/>
      <c r="CS174"/>
      <c r="CU174"/>
      <c r="CV174"/>
    </row>
    <row r="175" spans="1:100" hidden="1" x14ac:dyDescent="0.25">
      <c r="A175" s="10">
        <v>779</v>
      </c>
      <c r="B175" t="s">
        <v>647</v>
      </c>
      <c r="C175" t="s">
        <v>482</v>
      </c>
      <c r="D175" t="s">
        <v>535</v>
      </c>
      <c r="E175" t="s">
        <v>529</v>
      </c>
      <c r="F175" t="s">
        <v>536</v>
      </c>
      <c r="G175" t="s">
        <v>112</v>
      </c>
      <c r="H175" t="s">
        <v>215</v>
      </c>
      <c r="I175" t="s">
        <v>215</v>
      </c>
      <c r="J175" t="s">
        <v>531</v>
      </c>
      <c r="K175" t="s">
        <v>532</v>
      </c>
      <c r="L175" t="s">
        <v>306</v>
      </c>
      <c r="M175">
        <v>18</v>
      </c>
      <c r="N175">
        <v>120</v>
      </c>
      <c r="P175" t="s">
        <v>533</v>
      </c>
      <c r="Q175" t="s">
        <v>208</v>
      </c>
      <c r="R175" t="s">
        <v>534</v>
      </c>
      <c r="S175" t="s">
        <v>533</v>
      </c>
      <c r="T175" t="s">
        <v>59</v>
      </c>
      <c r="U175" t="s">
        <v>215</v>
      </c>
      <c r="V175" t="s">
        <v>207</v>
      </c>
      <c r="W175" t="s">
        <v>207</v>
      </c>
      <c r="X175" t="s">
        <v>207</v>
      </c>
      <c r="Y175" t="s">
        <v>207</v>
      </c>
      <c r="Z175" t="s">
        <v>207</v>
      </c>
      <c r="AA175" t="s">
        <v>207</v>
      </c>
      <c r="AB175" t="s">
        <v>207</v>
      </c>
      <c r="AC175" t="s">
        <v>207</v>
      </c>
      <c r="AD175" t="s">
        <v>207</v>
      </c>
      <c r="AE175" t="s">
        <v>215</v>
      </c>
      <c r="AF175" t="s">
        <v>207</v>
      </c>
      <c r="AG175" t="s">
        <v>207</v>
      </c>
      <c r="AH175" t="s">
        <v>207</v>
      </c>
      <c r="AI175" t="s">
        <v>207</v>
      </c>
      <c r="AJ175" t="s">
        <v>207</v>
      </c>
      <c r="AK175" t="s">
        <v>207</v>
      </c>
      <c r="AL175" t="s">
        <v>207</v>
      </c>
      <c r="AM175" t="s">
        <v>207</v>
      </c>
      <c r="AN175" t="s">
        <v>207</v>
      </c>
      <c r="AO175" t="s">
        <v>207</v>
      </c>
      <c r="AP175" t="s">
        <v>207</v>
      </c>
      <c r="AQ175" t="s">
        <v>207</v>
      </c>
      <c r="AR175" t="s">
        <v>215</v>
      </c>
      <c r="AS175" t="s">
        <v>207</v>
      </c>
      <c r="AT175" t="s">
        <v>207</v>
      </c>
      <c r="AU175" t="s">
        <v>207</v>
      </c>
      <c r="AV175" t="s">
        <v>207</v>
      </c>
      <c r="AW175" t="s">
        <v>207</v>
      </c>
      <c r="AX175" t="s">
        <v>207</v>
      </c>
      <c r="AY175" t="s">
        <v>207</v>
      </c>
      <c r="AZ175" t="s">
        <v>207</v>
      </c>
      <c r="BA175" t="s">
        <v>207</v>
      </c>
      <c r="BB175" t="s">
        <v>207</v>
      </c>
      <c r="BC175" t="s">
        <v>207</v>
      </c>
      <c r="BD175" t="s">
        <v>207</v>
      </c>
      <c r="BE175" t="s">
        <v>207</v>
      </c>
      <c r="BF175" t="s">
        <v>207</v>
      </c>
      <c r="BG175" t="s">
        <v>207</v>
      </c>
      <c r="BH175" t="s">
        <v>207</v>
      </c>
      <c r="BI175" t="s">
        <v>207</v>
      </c>
      <c r="BJ175" t="s">
        <v>207</v>
      </c>
      <c r="BK175" t="s">
        <v>207</v>
      </c>
      <c r="BL175" t="s">
        <v>207</v>
      </c>
      <c r="BM175" t="s">
        <v>207</v>
      </c>
      <c r="BN175" t="s">
        <v>207</v>
      </c>
      <c r="BO175" s="18" t="str">
        <f>IF(OR(BO$2=0, BO$2=""), "N/A", IF(ISNUMBER(SEARCH(UPPER(BO$2), UPPER(ProgramsTable[[#This Row],[Type of Service]]))), "Yes", "No"))</f>
        <v>N/A</v>
      </c>
      <c r="BP175" s="18" t="str">
        <f>IF(BP$2=0, "N/A", IF(ISNUMBER(SEARCH(TRIM(BP$2), ProgramsTable[[#This Row],[Geographic Coverage]])), "Yes", "No"))</f>
        <v>N/A</v>
      </c>
      <c r="BQ175" s="18" t="str">
        <f>IF(BQ$2=0, "N/A", IF(ISNUMBER(SEARCH(TRIM(BQ$2), ProgramsTable[[#This Row],[Geographic Coverage]])), "Yes", "No"))</f>
        <v>N/A</v>
      </c>
      <c r="BR175" s="18" t="str">
        <f>IF(AND(BP$2=0, BQ$2=0), "*Required - Please Make a Selection*", IF(OR(ISNUMBER(SEARCH(TRIM(BP$2), ProgramsTable[[#This Row],[Geographic Coverage]])), ISNUMBER(SEARCH(TRIM(BQ$2), ProgramsTable[[#This Row],[Geographic Coverage]]))), "Yes", "No"))</f>
        <v>*Required - Please Make a Selection*</v>
      </c>
      <c r="BS175" s="18" t="str">
        <f>IF(OR(BS$2="",BS$2=0), "N/A", IF(AND(ProgramsTable[[#This Row],[Age Min]]= "None", ProgramsTable[[#This Row],[Age Max]]= "None"), "Yes", IF(AND(BS$2&gt;=ProgramsTable[[#This Row],[Age Min]], BS$2&lt;=ProgramsTable[[#This Row],[Age Max]]), "Yes", "No")))</f>
        <v>N/A</v>
      </c>
      <c r="BT175" s="18" t="str" cm="1">
        <f t="array" ref="BT175">IF(COUNTIF(AM$2:BJ$2,"Yes")=0,"N/A",IF(SUMPRODUCT(--(AM$2:BJ$2="Yes"),--(ProgramsTable[[#This Row],[Developmental Disability]:[Caregivers, Family Members, Advocates, or Practitioners of an Individual with Disabilities or Medical Conditions]]="Yes"))&gt;0,"Yes","No"))</f>
        <v>N/A</v>
      </c>
      <c r="BU1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75" s="18" t="str">
        <f>IF(BV$2=0, "N/A", IF(ISNUMBER(SEARCH(UPPER(BV$2), UPPER(ProgramsTable[[#This Row],[Type of Service]]))), "Yes", "No"))</f>
        <v>N/A</v>
      </c>
      <c r="BW175" s="18" t="str">
        <f>IF(BW$2=0, "N/A", IF(ISNUMBER(SEARCH(TRIM(BW$2), ProgramsTable[[#This Row],[Geographic Coverage]])), "Yes", "No"))</f>
        <v>N/A</v>
      </c>
      <c r="BX175" s="18" t="str">
        <f>IF(BX$2=0, "N/A", IF(ISNUMBER(SEARCH(TRIM(BX$2), ProgramsTable[[#This Row],[Geographic Coverage]])), "Yes", "No"))</f>
        <v>N/A</v>
      </c>
      <c r="BY175" s="18" t="str">
        <f>IF(AND(BW$2=0, BX$2=0), "*Required - Please Make a Selection*", IF(OR(ISNUMBER(SEARCH(TRIM(BW$2), ProgramsTable[[#This Row],[Geographic Coverage]])), ISNUMBER(SEARCH(TRIM(BX$2), ProgramsTable[[#This Row],[Geographic Coverage]]))), "Yes", "No"))</f>
        <v>*Required - Please Make a Selection*</v>
      </c>
      <c r="BZ175" s="18" t="str">
        <f>IF(I$2=0, "N/A", IF(I$2="Yes", IF(ProgramsTable[[#This Row],[Program Includes Services for Caregivers]]="Yes", IF(ProgramsTable[[#This Row],[Program May Require Caregiver to be Unpaid]]="No", "Yes", "No"), "No"), "N/A"))</f>
        <v>N/A</v>
      </c>
      <c r="CA1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75" s="18" t="str">
        <f>IF(CB$2=0, "N/A", IF(ISNUMBER(SEARCH(TRIM(UPPER(CB$2)), TRIM(UPPER(ProgramsTable[[#This Row],[Type of Service]])))), "Yes", "No"))</f>
        <v>N/A</v>
      </c>
      <c r="CC175" s="18" t="str">
        <f>IF(CC$2=0, "N/A", IF(ISNUMBER(SEARCH(TRIM(CC$2), ProgramsTable[[#This Row],[Geographic Coverage]])), "Yes", "No"))</f>
        <v>No</v>
      </c>
      <c r="CD175" s="18" t="str">
        <f>IF(CD$2=0, "N/A", IF(ISNUMBER(SEARCH(TRIM(CD$2), ProgramsTable[[#This Row],[Geographic Coverage]])), "Yes", "No"))</f>
        <v>N/A</v>
      </c>
      <c r="CE175" s="18" t="str">
        <f>IF(AND(CC$2=0, CD$2=0), "*Required - Please Make a Selection*", IF(OR(ISNUMBER(SEARCH(TRIM(CC$2), ProgramsTable[[#This Row],[Geographic Coverage]])), ISNUMBER(SEARCH(TRIM(CD$2), ProgramsTable[[#This Row],[Geographic Coverage]]))), "Yes", "No"))</f>
        <v>No</v>
      </c>
      <c r="CF175" s="18" t="str" cm="1">
        <f t="array" ref="CF175">IF(COUNTIF(BK$2:BN$2, "Yes")=0, "N/A", IF(SUMPRODUCT((BK$2:BN$2="Yes")*(ProgramsTable[[#This Row],[Veteran?]:[Disabled Veteran?]]="Yes"))&gt;0, "Yes", "No"))</f>
        <v>No</v>
      </c>
      <c r="CG1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75"/>
      <c r="CI175"/>
      <c r="CJ175"/>
      <c r="CK175"/>
      <c r="CL175"/>
      <c r="CM175"/>
      <c r="CN175"/>
      <c r="CO175"/>
      <c r="CP175"/>
      <c r="CQ175"/>
      <c r="CR175"/>
      <c r="CS175"/>
      <c r="CU175"/>
      <c r="CV175"/>
    </row>
    <row r="176" spans="1:100" hidden="1" x14ac:dyDescent="0.25">
      <c r="A176" s="10">
        <v>797</v>
      </c>
      <c r="B176" t="s">
        <v>647</v>
      </c>
      <c r="C176" t="s">
        <v>482</v>
      </c>
      <c r="D176" t="s">
        <v>578</v>
      </c>
      <c r="E176" t="s">
        <v>546</v>
      </c>
      <c r="F176" t="s">
        <v>582</v>
      </c>
      <c r="G176" t="s">
        <v>112</v>
      </c>
      <c r="H176" t="s">
        <v>215</v>
      </c>
      <c r="I176" t="s">
        <v>215</v>
      </c>
      <c r="J176" t="s">
        <v>547</v>
      </c>
      <c r="K176" t="s">
        <v>583</v>
      </c>
      <c r="L176" t="s">
        <v>208</v>
      </c>
      <c r="M176" t="s">
        <v>208</v>
      </c>
      <c r="N176" t="s">
        <v>208</v>
      </c>
      <c r="P176" t="s">
        <v>581</v>
      </c>
      <c r="Q176" t="s">
        <v>208</v>
      </c>
      <c r="R176" t="s">
        <v>581</v>
      </c>
      <c r="S176" t="s">
        <v>208</v>
      </c>
      <c r="T176" t="s">
        <v>59</v>
      </c>
      <c r="U176" t="s">
        <v>215</v>
      </c>
      <c r="V176" t="s">
        <v>207</v>
      </c>
      <c r="W176" t="s">
        <v>207</v>
      </c>
      <c r="X176" t="s">
        <v>207</v>
      </c>
      <c r="Y176" t="s">
        <v>207</v>
      </c>
      <c r="Z176" t="s">
        <v>207</v>
      </c>
      <c r="AA176" t="s">
        <v>215</v>
      </c>
      <c r="AB176" t="s">
        <v>207</v>
      </c>
      <c r="AC176" t="s">
        <v>207</v>
      </c>
      <c r="AD176" t="s">
        <v>207</v>
      </c>
      <c r="AE176" t="s">
        <v>207</v>
      </c>
      <c r="AF176" t="s">
        <v>207</v>
      </c>
      <c r="AG176" t="s">
        <v>207</v>
      </c>
      <c r="AH176" t="s">
        <v>207</v>
      </c>
      <c r="AI176" t="s">
        <v>207</v>
      </c>
      <c r="AJ176" t="s">
        <v>207</v>
      </c>
      <c r="AK176" t="s">
        <v>207</v>
      </c>
      <c r="AL176" t="s">
        <v>207</v>
      </c>
      <c r="AM176" t="s">
        <v>207</v>
      </c>
      <c r="AN176" t="s">
        <v>207</v>
      </c>
      <c r="AO176" t="s">
        <v>207</v>
      </c>
      <c r="AP176" t="s">
        <v>207</v>
      </c>
      <c r="AQ176" t="s">
        <v>207</v>
      </c>
      <c r="AR176" t="s">
        <v>215</v>
      </c>
      <c r="AS176" t="s">
        <v>207</v>
      </c>
      <c r="AT176" t="s">
        <v>207</v>
      </c>
      <c r="AU176" t="s">
        <v>207</v>
      </c>
      <c r="AV176" t="s">
        <v>207</v>
      </c>
      <c r="AW176" t="s">
        <v>207</v>
      </c>
      <c r="AX176" t="s">
        <v>207</v>
      </c>
      <c r="AY176" t="s">
        <v>207</v>
      </c>
      <c r="AZ176" t="s">
        <v>207</v>
      </c>
      <c r="BA176" t="s">
        <v>207</v>
      </c>
      <c r="BB176" t="s">
        <v>207</v>
      </c>
      <c r="BC176" t="s">
        <v>207</v>
      </c>
      <c r="BD176" t="s">
        <v>207</v>
      </c>
      <c r="BE176" t="s">
        <v>207</v>
      </c>
      <c r="BF176" t="s">
        <v>207</v>
      </c>
      <c r="BG176" t="s">
        <v>207</v>
      </c>
      <c r="BH176" t="s">
        <v>207</v>
      </c>
      <c r="BI176" t="s">
        <v>207</v>
      </c>
      <c r="BJ176" t="s">
        <v>215</v>
      </c>
      <c r="BK176" t="s">
        <v>207</v>
      </c>
      <c r="BL176" t="s">
        <v>207</v>
      </c>
      <c r="BM176" t="s">
        <v>207</v>
      </c>
      <c r="BN176" t="s">
        <v>207</v>
      </c>
      <c r="BO176" s="18" t="str">
        <f>IF(OR(BO$2=0, BO$2=""), "N/A", IF(ISNUMBER(SEARCH(UPPER(BO$2), UPPER(ProgramsTable[[#This Row],[Type of Service]]))), "Yes", "No"))</f>
        <v>N/A</v>
      </c>
      <c r="BP176" s="18" t="str">
        <f>IF(BP$2=0, "N/A", IF(ISNUMBER(SEARCH(TRIM(BP$2), ProgramsTable[[#This Row],[Geographic Coverage]])), "Yes", "No"))</f>
        <v>N/A</v>
      </c>
      <c r="BQ176" s="18" t="str">
        <f>IF(BQ$2=0, "N/A", IF(ISNUMBER(SEARCH(TRIM(BQ$2), ProgramsTable[[#This Row],[Geographic Coverage]])), "Yes", "No"))</f>
        <v>N/A</v>
      </c>
      <c r="BR176" s="18" t="str">
        <f>IF(AND(BP$2=0, BQ$2=0), "*Required - Please Make a Selection*", IF(OR(ISNUMBER(SEARCH(TRIM(BP$2), ProgramsTable[[#This Row],[Geographic Coverage]])), ISNUMBER(SEARCH(TRIM(BQ$2), ProgramsTable[[#This Row],[Geographic Coverage]]))), "Yes", "No"))</f>
        <v>*Required - Please Make a Selection*</v>
      </c>
      <c r="BS176" s="18" t="str">
        <f>IF(OR(BS$2="",BS$2=0), "N/A", IF(AND(ProgramsTable[[#This Row],[Age Min]]= "None", ProgramsTable[[#This Row],[Age Max]]= "None"), "Yes", IF(AND(BS$2&gt;=ProgramsTable[[#This Row],[Age Min]], BS$2&lt;=ProgramsTable[[#This Row],[Age Max]]), "Yes", "No")))</f>
        <v>N/A</v>
      </c>
      <c r="BT176" s="18" t="str" cm="1">
        <f t="array" ref="BT176">IF(COUNTIF(AM$2:BJ$2,"Yes")=0,"N/A",IF(SUMPRODUCT(--(AM$2:BJ$2="Yes"),--(ProgramsTable[[#This Row],[Developmental Disability]:[Caregivers, Family Members, Advocates, or Practitioners of an Individual with Disabilities or Medical Conditions]]="Yes"))&gt;0,"Yes","No"))</f>
        <v>N/A</v>
      </c>
      <c r="BU1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76" s="18" t="str">
        <f>IF(BV$2=0, "N/A", IF(ISNUMBER(SEARCH(UPPER(BV$2), UPPER(ProgramsTable[[#This Row],[Type of Service]]))), "Yes", "No"))</f>
        <v>N/A</v>
      </c>
      <c r="BW176" s="18" t="str">
        <f>IF(BW$2=0, "N/A", IF(ISNUMBER(SEARCH(TRIM(BW$2), ProgramsTable[[#This Row],[Geographic Coverage]])), "Yes", "No"))</f>
        <v>N/A</v>
      </c>
      <c r="BX176" s="18" t="str">
        <f>IF(BX$2=0, "N/A", IF(ISNUMBER(SEARCH(TRIM(BX$2), ProgramsTable[[#This Row],[Geographic Coverage]])), "Yes", "No"))</f>
        <v>N/A</v>
      </c>
      <c r="BY176" s="18" t="str">
        <f>IF(AND(BW$2=0, BX$2=0), "*Required - Please Make a Selection*", IF(OR(ISNUMBER(SEARCH(TRIM(BW$2), ProgramsTable[[#This Row],[Geographic Coverage]])), ISNUMBER(SEARCH(TRIM(BX$2), ProgramsTable[[#This Row],[Geographic Coverage]]))), "Yes", "No"))</f>
        <v>*Required - Please Make a Selection*</v>
      </c>
      <c r="BZ176" s="18" t="str">
        <f>IF(I$2=0, "N/A", IF(I$2="Yes", IF(ProgramsTable[[#This Row],[Program Includes Services for Caregivers]]="Yes", IF(ProgramsTable[[#This Row],[Program May Require Caregiver to be Unpaid]]="No", "Yes", "No"), "No"), "N/A"))</f>
        <v>N/A</v>
      </c>
      <c r="CA1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76" s="18" t="str">
        <f>IF(CB$2=0, "N/A", IF(ISNUMBER(SEARCH(TRIM(UPPER(CB$2)), TRIM(UPPER(ProgramsTable[[#This Row],[Type of Service]])))), "Yes", "No"))</f>
        <v>N/A</v>
      </c>
      <c r="CC176" s="18" t="str">
        <f>IF(CC$2=0, "N/A", IF(ISNUMBER(SEARCH(TRIM(CC$2), ProgramsTable[[#This Row],[Geographic Coverage]])), "Yes", "No"))</f>
        <v>No</v>
      </c>
      <c r="CD176" s="18" t="str">
        <f>IF(CD$2=0, "N/A", IF(ISNUMBER(SEARCH(TRIM(CD$2), ProgramsTable[[#This Row],[Geographic Coverage]])), "Yes", "No"))</f>
        <v>N/A</v>
      </c>
      <c r="CE176" s="18" t="str">
        <f>IF(AND(CC$2=0, CD$2=0), "*Required - Please Make a Selection*", IF(OR(ISNUMBER(SEARCH(TRIM(CC$2), ProgramsTable[[#This Row],[Geographic Coverage]])), ISNUMBER(SEARCH(TRIM(CD$2), ProgramsTable[[#This Row],[Geographic Coverage]]))), "Yes", "No"))</f>
        <v>No</v>
      </c>
      <c r="CF176" s="18" t="str" cm="1">
        <f t="array" ref="CF176">IF(COUNTIF(BK$2:BN$2, "Yes")=0, "N/A", IF(SUMPRODUCT((BK$2:BN$2="Yes")*(ProgramsTable[[#This Row],[Veteran?]:[Disabled Veteran?]]="Yes"))&gt;0, "Yes", "No"))</f>
        <v>No</v>
      </c>
      <c r="CG1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76"/>
      <c r="CI176"/>
      <c r="CJ176"/>
      <c r="CK176"/>
      <c r="CL176"/>
      <c r="CM176"/>
      <c r="CN176"/>
      <c r="CO176"/>
      <c r="CP176"/>
      <c r="CQ176"/>
      <c r="CR176"/>
      <c r="CS176"/>
      <c r="CU176"/>
      <c r="CV176"/>
    </row>
    <row r="177" spans="1:100" hidden="1" x14ac:dyDescent="0.25">
      <c r="A177" s="10">
        <v>798</v>
      </c>
      <c r="B177" t="s">
        <v>647</v>
      </c>
      <c r="C177" t="s">
        <v>482</v>
      </c>
      <c r="D177" t="s">
        <v>578</v>
      </c>
      <c r="E177" t="s">
        <v>546</v>
      </c>
      <c r="F177" t="s">
        <v>584</v>
      </c>
      <c r="G177" t="s">
        <v>585</v>
      </c>
      <c r="H177" t="s">
        <v>215</v>
      </c>
      <c r="I177" t="s">
        <v>215</v>
      </c>
      <c r="J177" t="s">
        <v>208</v>
      </c>
      <c r="K177" t="s">
        <v>586</v>
      </c>
      <c r="L177" t="s">
        <v>208</v>
      </c>
      <c r="M177" t="s">
        <v>208</v>
      </c>
      <c r="N177" t="s">
        <v>208</v>
      </c>
      <c r="P177" t="s">
        <v>581</v>
      </c>
      <c r="Q177" t="s">
        <v>208</v>
      </c>
      <c r="R177" t="s">
        <v>581</v>
      </c>
      <c r="S177" t="s">
        <v>208</v>
      </c>
      <c r="T177" t="s">
        <v>59</v>
      </c>
      <c r="U177" t="s">
        <v>207</v>
      </c>
      <c r="V177" t="s">
        <v>207</v>
      </c>
      <c r="W177" t="s">
        <v>207</v>
      </c>
      <c r="X177" t="s">
        <v>207</v>
      </c>
      <c r="Y177" t="s">
        <v>207</v>
      </c>
      <c r="Z177" t="s">
        <v>207</v>
      </c>
      <c r="AA177" t="s">
        <v>207</v>
      </c>
      <c r="AB177" t="s">
        <v>207</v>
      </c>
      <c r="AC177" t="s">
        <v>207</v>
      </c>
      <c r="AD177" t="s">
        <v>207</v>
      </c>
      <c r="AE177" t="s">
        <v>207</v>
      </c>
      <c r="AF177" t="s">
        <v>207</v>
      </c>
      <c r="AG177" t="s">
        <v>207</v>
      </c>
      <c r="AH177" t="s">
        <v>207</v>
      </c>
      <c r="AI177" t="s">
        <v>207</v>
      </c>
      <c r="AJ177" t="s">
        <v>207</v>
      </c>
      <c r="AK177" t="s">
        <v>207</v>
      </c>
      <c r="AL177" t="s">
        <v>207</v>
      </c>
      <c r="AM177" t="s">
        <v>207</v>
      </c>
      <c r="AN177" t="s">
        <v>207</v>
      </c>
      <c r="AO177" t="s">
        <v>207</v>
      </c>
      <c r="AP177" t="s">
        <v>207</v>
      </c>
      <c r="AQ177" t="s">
        <v>207</v>
      </c>
      <c r="AR177" t="s">
        <v>215</v>
      </c>
      <c r="AS177" t="s">
        <v>207</v>
      </c>
      <c r="AT177" t="s">
        <v>207</v>
      </c>
      <c r="AU177" t="s">
        <v>207</v>
      </c>
      <c r="AV177" t="s">
        <v>207</v>
      </c>
      <c r="AW177" t="s">
        <v>207</v>
      </c>
      <c r="AX177" t="s">
        <v>207</v>
      </c>
      <c r="AY177" t="s">
        <v>207</v>
      </c>
      <c r="AZ177" t="s">
        <v>207</v>
      </c>
      <c r="BA177" t="s">
        <v>207</v>
      </c>
      <c r="BB177" t="s">
        <v>207</v>
      </c>
      <c r="BC177" t="s">
        <v>207</v>
      </c>
      <c r="BD177" t="s">
        <v>207</v>
      </c>
      <c r="BE177" t="s">
        <v>207</v>
      </c>
      <c r="BF177" t="s">
        <v>207</v>
      </c>
      <c r="BG177" t="s">
        <v>207</v>
      </c>
      <c r="BH177" t="s">
        <v>207</v>
      </c>
      <c r="BI177" t="s">
        <v>207</v>
      </c>
      <c r="BJ177" t="s">
        <v>215</v>
      </c>
      <c r="BK177" t="s">
        <v>207</v>
      </c>
      <c r="BL177" t="s">
        <v>207</v>
      </c>
      <c r="BM177" t="s">
        <v>207</v>
      </c>
      <c r="BN177" t="s">
        <v>207</v>
      </c>
      <c r="BO177" s="18" t="str">
        <f>IF(OR(BO$2=0, BO$2=""), "N/A", IF(ISNUMBER(SEARCH(UPPER(BO$2), UPPER(ProgramsTable[[#This Row],[Type of Service]]))), "Yes", "No"))</f>
        <v>N/A</v>
      </c>
      <c r="BP177" s="18" t="str">
        <f>IF(BP$2=0, "N/A", IF(ISNUMBER(SEARCH(TRIM(BP$2), ProgramsTable[[#This Row],[Geographic Coverage]])), "Yes", "No"))</f>
        <v>N/A</v>
      </c>
      <c r="BQ177" s="18" t="str">
        <f>IF(BQ$2=0, "N/A", IF(ISNUMBER(SEARCH(TRIM(BQ$2), ProgramsTable[[#This Row],[Geographic Coverage]])), "Yes", "No"))</f>
        <v>N/A</v>
      </c>
      <c r="BR177" s="18" t="str">
        <f>IF(AND(BP$2=0, BQ$2=0), "*Required - Please Make a Selection*", IF(OR(ISNUMBER(SEARCH(TRIM(BP$2), ProgramsTable[[#This Row],[Geographic Coverage]])), ISNUMBER(SEARCH(TRIM(BQ$2), ProgramsTable[[#This Row],[Geographic Coverage]]))), "Yes", "No"))</f>
        <v>*Required - Please Make a Selection*</v>
      </c>
      <c r="BS177" s="18" t="str">
        <f>IF(OR(BS$2="",BS$2=0), "N/A", IF(AND(ProgramsTable[[#This Row],[Age Min]]= "None", ProgramsTable[[#This Row],[Age Max]]= "None"), "Yes", IF(AND(BS$2&gt;=ProgramsTable[[#This Row],[Age Min]], BS$2&lt;=ProgramsTable[[#This Row],[Age Max]]), "Yes", "No")))</f>
        <v>N/A</v>
      </c>
      <c r="BT177" s="18" t="str" cm="1">
        <f t="array" ref="BT177">IF(COUNTIF(AM$2:BJ$2,"Yes")=0,"N/A",IF(SUMPRODUCT(--(AM$2:BJ$2="Yes"),--(ProgramsTable[[#This Row],[Developmental Disability]:[Caregivers, Family Members, Advocates, or Practitioners of an Individual with Disabilities or Medical Conditions]]="Yes"))&gt;0,"Yes","No"))</f>
        <v>N/A</v>
      </c>
      <c r="BU1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77" s="18" t="str">
        <f>IF(BV$2=0, "N/A", IF(ISNUMBER(SEARCH(UPPER(BV$2), UPPER(ProgramsTable[[#This Row],[Type of Service]]))), "Yes", "No"))</f>
        <v>N/A</v>
      </c>
      <c r="BW177" s="18" t="str">
        <f>IF(BW$2=0, "N/A", IF(ISNUMBER(SEARCH(TRIM(BW$2), ProgramsTable[[#This Row],[Geographic Coverage]])), "Yes", "No"))</f>
        <v>N/A</v>
      </c>
      <c r="BX177" s="18" t="str">
        <f>IF(BX$2=0, "N/A", IF(ISNUMBER(SEARCH(TRIM(BX$2), ProgramsTable[[#This Row],[Geographic Coverage]])), "Yes", "No"))</f>
        <v>N/A</v>
      </c>
      <c r="BY177" s="18" t="str">
        <f>IF(AND(BW$2=0, BX$2=0), "*Required - Please Make a Selection*", IF(OR(ISNUMBER(SEARCH(TRIM(BW$2), ProgramsTable[[#This Row],[Geographic Coverage]])), ISNUMBER(SEARCH(TRIM(BX$2), ProgramsTable[[#This Row],[Geographic Coverage]]))), "Yes", "No"))</f>
        <v>*Required - Please Make a Selection*</v>
      </c>
      <c r="BZ177" s="18" t="str">
        <f>IF(I$2=0, "N/A", IF(I$2="Yes", IF(ProgramsTable[[#This Row],[Program Includes Services for Caregivers]]="Yes", IF(ProgramsTable[[#This Row],[Program May Require Caregiver to be Unpaid]]="No", "Yes", "No"), "No"), "N/A"))</f>
        <v>N/A</v>
      </c>
      <c r="CA1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77" s="18" t="str">
        <f>IF(CB$2=0, "N/A", IF(ISNUMBER(SEARCH(TRIM(UPPER(CB$2)), TRIM(UPPER(ProgramsTable[[#This Row],[Type of Service]])))), "Yes", "No"))</f>
        <v>N/A</v>
      </c>
      <c r="CC177" s="18" t="str">
        <f>IF(CC$2=0, "N/A", IF(ISNUMBER(SEARCH(TRIM(CC$2), ProgramsTable[[#This Row],[Geographic Coverage]])), "Yes", "No"))</f>
        <v>No</v>
      </c>
      <c r="CD177" s="18" t="str">
        <f>IF(CD$2=0, "N/A", IF(ISNUMBER(SEARCH(TRIM(CD$2), ProgramsTable[[#This Row],[Geographic Coverage]])), "Yes", "No"))</f>
        <v>N/A</v>
      </c>
      <c r="CE177" s="18" t="str">
        <f>IF(AND(CC$2=0, CD$2=0), "*Required - Please Make a Selection*", IF(OR(ISNUMBER(SEARCH(TRIM(CC$2), ProgramsTable[[#This Row],[Geographic Coverage]])), ISNUMBER(SEARCH(TRIM(CD$2), ProgramsTable[[#This Row],[Geographic Coverage]]))), "Yes", "No"))</f>
        <v>No</v>
      </c>
      <c r="CF177" s="18" t="str" cm="1">
        <f t="array" ref="CF177">IF(COUNTIF(BK$2:BN$2, "Yes")=0, "N/A", IF(SUMPRODUCT((BK$2:BN$2="Yes")*(ProgramsTable[[#This Row],[Veteran?]:[Disabled Veteran?]]="Yes"))&gt;0, "Yes", "No"))</f>
        <v>No</v>
      </c>
      <c r="CG1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77"/>
      <c r="CI177"/>
      <c r="CJ177"/>
      <c r="CK177"/>
      <c r="CL177"/>
      <c r="CM177"/>
      <c r="CN177"/>
      <c r="CO177"/>
      <c r="CP177"/>
      <c r="CQ177"/>
      <c r="CR177"/>
      <c r="CS177"/>
      <c r="CU177"/>
      <c r="CV177"/>
    </row>
    <row r="178" spans="1:100" hidden="1" x14ac:dyDescent="0.25">
      <c r="A178" s="10">
        <v>799</v>
      </c>
      <c r="B178" t="s">
        <v>647</v>
      </c>
      <c r="C178" t="s">
        <v>482</v>
      </c>
      <c r="D178" t="s">
        <v>578</v>
      </c>
      <c r="E178" t="s">
        <v>546</v>
      </c>
      <c r="F178" t="s">
        <v>587</v>
      </c>
      <c r="G178" t="s">
        <v>588</v>
      </c>
      <c r="H178" t="s">
        <v>215</v>
      </c>
      <c r="I178" t="s">
        <v>207</v>
      </c>
      <c r="J178" t="s">
        <v>208</v>
      </c>
      <c r="K178" t="s">
        <v>208</v>
      </c>
      <c r="L178" s="11" t="s">
        <v>208</v>
      </c>
      <c r="M178" t="s">
        <v>208</v>
      </c>
      <c r="N178" t="s">
        <v>208</v>
      </c>
      <c r="P178" t="s">
        <v>208</v>
      </c>
      <c r="Q178" t="s">
        <v>208</v>
      </c>
      <c r="R178" t="s">
        <v>208</v>
      </c>
      <c r="S178" t="s">
        <v>208</v>
      </c>
      <c r="T178" t="s">
        <v>59</v>
      </c>
      <c r="U178" t="s">
        <v>207</v>
      </c>
      <c r="V178" t="s">
        <v>207</v>
      </c>
      <c r="W178" t="s">
        <v>207</v>
      </c>
      <c r="X178" t="s">
        <v>207</v>
      </c>
      <c r="Y178" t="s">
        <v>207</v>
      </c>
      <c r="Z178" t="s">
        <v>207</v>
      </c>
      <c r="AA178" t="s">
        <v>207</v>
      </c>
      <c r="AB178" t="s">
        <v>207</v>
      </c>
      <c r="AC178" t="s">
        <v>207</v>
      </c>
      <c r="AD178" t="s">
        <v>207</v>
      </c>
      <c r="AE178" t="s">
        <v>207</v>
      </c>
      <c r="AF178" t="s">
        <v>207</v>
      </c>
      <c r="AG178" t="s">
        <v>207</v>
      </c>
      <c r="AH178" t="s">
        <v>207</v>
      </c>
      <c r="AI178" t="s">
        <v>207</v>
      </c>
      <c r="AJ178" t="s">
        <v>207</v>
      </c>
      <c r="AK178" t="s">
        <v>207</v>
      </c>
      <c r="AL178" t="s">
        <v>207</v>
      </c>
      <c r="AM178" t="s">
        <v>207</v>
      </c>
      <c r="AN178" t="s">
        <v>207</v>
      </c>
      <c r="AO178" t="s">
        <v>207</v>
      </c>
      <c r="AP178" t="s">
        <v>207</v>
      </c>
      <c r="AQ178" t="s">
        <v>207</v>
      </c>
      <c r="AR178" t="s">
        <v>207</v>
      </c>
      <c r="AS178" t="s">
        <v>207</v>
      </c>
      <c r="AT178" t="s">
        <v>207</v>
      </c>
      <c r="AU178" t="s">
        <v>207</v>
      </c>
      <c r="AV178" t="s">
        <v>207</v>
      </c>
      <c r="AW178" t="s">
        <v>207</v>
      </c>
      <c r="AX178" t="s">
        <v>207</v>
      </c>
      <c r="AY178" t="s">
        <v>207</v>
      </c>
      <c r="AZ178" t="s">
        <v>207</v>
      </c>
      <c r="BA178" t="s">
        <v>207</v>
      </c>
      <c r="BB178" t="s">
        <v>207</v>
      </c>
      <c r="BC178" t="s">
        <v>207</v>
      </c>
      <c r="BD178" t="s">
        <v>207</v>
      </c>
      <c r="BE178" t="s">
        <v>207</v>
      </c>
      <c r="BF178" t="s">
        <v>207</v>
      </c>
      <c r="BG178" t="s">
        <v>207</v>
      </c>
      <c r="BH178" t="s">
        <v>207</v>
      </c>
      <c r="BI178" t="s">
        <v>207</v>
      </c>
      <c r="BJ178" t="s">
        <v>207</v>
      </c>
      <c r="BK178" t="s">
        <v>207</v>
      </c>
      <c r="BL178" t="s">
        <v>207</v>
      </c>
      <c r="BM178" t="s">
        <v>207</v>
      </c>
      <c r="BN178" t="s">
        <v>207</v>
      </c>
      <c r="BO178" s="18" t="str">
        <f>IF(OR(BO$2=0, BO$2=""), "N/A", IF(ISNUMBER(SEARCH(UPPER(BO$2), UPPER(ProgramsTable[[#This Row],[Type of Service]]))), "Yes", "No"))</f>
        <v>N/A</v>
      </c>
      <c r="BP178" s="18" t="str">
        <f>IF(BP$2=0, "N/A", IF(ISNUMBER(SEARCH(TRIM(BP$2), ProgramsTable[[#This Row],[Geographic Coverage]])), "Yes", "No"))</f>
        <v>N/A</v>
      </c>
      <c r="BQ178" s="18" t="str">
        <f>IF(BQ$2=0, "N/A", IF(ISNUMBER(SEARCH(TRIM(BQ$2), ProgramsTable[[#This Row],[Geographic Coverage]])), "Yes", "No"))</f>
        <v>N/A</v>
      </c>
      <c r="BR178" s="18" t="str">
        <f>IF(AND(BP$2=0, BQ$2=0), "*Required - Please Make a Selection*", IF(OR(ISNUMBER(SEARCH(TRIM(BP$2), ProgramsTable[[#This Row],[Geographic Coverage]])), ISNUMBER(SEARCH(TRIM(BQ$2), ProgramsTable[[#This Row],[Geographic Coverage]]))), "Yes", "No"))</f>
        <v>*Required - Please Make a Selection*</v>
      </c>
      <c r="BS178" s="18" t="str">
        <f>IF(OR(BS$2="",BS$2=0), "N/A", IF(AND(ProgramsTable[[#This Row],[Age Min]]= "None", ProgramsTable[[#This Row],[Age Max]]= "None"), "Yes", IF(AND(BS$2&gt;=ProgramsTable[[#This Row],[Age Min]], BS$2&lt;=ProgramsTable[[#This Row],[Age Max]]), "Yes", "No")))</f>
        <v>N/A</v>
      </c>
      <c r="BT178" s="18" t="str" cm="1">
        <f t="array" ref="BT178">IF(COUNTIF(AM$2:BJ$2,"Yes")=0,"N/A",IF(SUMPRODUCT(--(AM$2:BJ$2="Yes"),--(ProgramsTable[[#This Row],[Developmental Disability]:[Caregivers, Family Members, Advocates, or Practitioners of an Individual with Disabilities or Medical Conditions]]="Yes"))&gt;0,"Yes","No"))</f>
        <v>N/A</v>
      </c>
      <c r="BU1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78" s="18" t="str">
        <f>IF(BV$2=0, "N/A", IF(ISNUMBER(SEARCH(UPPER(BV$2), UPPER(ProgramsTable[[#This Row],[Type of Service]]))), "Yes", "No"))</f>
        <v>N/A</v>
      </c>
      <c r="BW178" s="18" t="str">
        <f>IF(BW$2=0, "N/A", IF(ISNUMBER(SEARCH(TRIM(BW$2), ProgramsTable[[#This Row],[Geographic Coverage]])), "Yes", "No"))</f>
        <v>N/A</v>
      </c>
      <c r="BX178" s="18" t="str">
        <f>IF(BX$2=0, "N/A", IF(ISNUMBER(SEARCH(TRIM(BX$2), ProgramsTable[[#This Row],[Geographic Coverage]])), "Yes", "No"))</f>
        <v>N/A</v>
      </c>
      <c r="BY178" s="18" t="str">
        <f>IF(AND(BW$2=0, BX$2=0), "*Required - Please Make a Selection*", IF(OR(ISNUMBER(SEARCH(TRIM(BW$2), ProgramsTable[[#This Row],[Geographic Coverage]])), ISNUMBER(SEARCH(TRIM(BX$2), ProgramsTable[[#This Row],[Geographic Coverage]]))), "Yes", "No"))</f>
        <v>*Required - Please Make a Selection*</v>
      </c>
      <c r="BZ178" s="18" t="str">
        <f>IF(I$2=0, "N/A", IF(I$2="Yes", IF(ProgramsTable[[#This Row],[Program Includes Services for Caregivers]]="Yes", IF(ProgramsTable[[#This Row],[Program May Require Caregiver to be Unpaid]]="No", "Yes", "No"), "No"), "N/A"))</f>
        <v>N/A</v>
      </c>
      <c r="CA1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78" s="18" t="str">
        <f>IF(CB$2=0, "N/A", IF(ISNUMBER(SEARCH(TRIM(UPPER(CB$2)), TRIM(UPPER(ProgramsTable[[#This Row],[Type of Service]])))), "Yes", "No"))</f>
        <v>N/A</v>
      </c>
      <c r="CC178" s="18" t="str">
        <f>IF(CC$2=0, "N/A", IF(ISNUMBER(SEARCH(TRIM(CC$2), ProgramsTable[[#This Row],[Geographic Coverage]])), "Yes", "No"))</f>
        <v>No</v>
      </c>
      <c r="CD178" s="18" t="str">
        <f>IF(CD$2=0, "N/A", IF(ISNUMBER(SEARCH(TRIM(CD$2), ProgramsTable[[#This Row],[Geographic Coverage]])), "Yes", "No"))</f>
        <v>N/A</v>
      </c>
      <c r="CE178" s="18" t="str">
        <f>IF(AND(CC$2=0, CD$2=0), "*Required - Please Make a Selection*", IF(OR(ISNUMBER(SEARCH(TRIM(CC$2), ProgramsTable[[#This Row],[Geographic Coverage]])), ISNUMBER(SEARCH(TRIM(CD$2), ProgramsTable[[#This Row],[Geographic Coverage]]))), "Yes", "No"))</f>
        <v>No</v>
      </c>
      <c r="CF178" s="18" t="str" cm="1">
        <f t="array" ref="CF178">IF(COUNTIF(BK$2:BN$2, "Yes")=0, "N/A", IF(SUMPRODUCT((BK$2:BN$2="Yes")*(ProgramsTable[[#This Row],[Veteran?]:[Disabled Veteran?]]="Yes"))&gt;0, "Yes", "No"))</f>
        <v>No</v>
      </c>
      <c r="CG1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78"/>
      <c r="CI178"/>
      <c r="CJ178"/>
      <c r="CK178"/>
      <c r="CL178"/>
      <c r="CM178"/>
      <c r="CN178"/>
      <c r="CO178"/>
      <c r="CP178"/>
      <c r="CQ178"/>
      <c r="CR178"/>
      <c r="CS178"/>
      <c r="CU178"/>
      <c r="CV178"/>
    </row>
    <row r="179" spans="1:100" hidden="1" x14ac:dyDescent="0.25">
      <c r="A179" s="10">
        <v>800</v>
      </c>
      <c r="B179" t="s">
        <v>647</v>
      </c>
      <c r="C179" t="s">
        <v>482</v>
      </c>
      <c r="D179" t="s">
        <v>578</v>
      </c>
      <c r="E179" t="s">
        <v>546</v>
      </c>
      <c r="F179" t="s">
        <v>589</v>
      </c>
      <c r="G179" t="s">
        <v>588</v>
      </c>
      <c r="H179" t="s">
        <v>215</v>
      </c>
      <c r="I179" t="s">
        <v>207</v>
      </c>
      <c r="J179" t="s">
        <v>208</v>
      </c>
      <c r="K179" t="s">
        <v>208</v>
      </c>
      <c r="L179" s="11" t="s">
        <v>208</v>
      </c>
      <c r="M179" t="s">
        <v>208</v>
      </c>
      <c r="N179" t="s">
        <v>208</v>
      </c>
      <c r="P179" t="s">
        <v>208</v>
      </c>
      <c r="Q179" t="s">
        <v>208</v>
      </c>
      <c r="R179" t="s">
        <v>208</v>
      </c>
      <c r="S179" t="s">
        <v>208</v>
      </c>
      <c r="T179" t="s">
        <v>59</v>
      </c>
      <c r="U179" t="s">
        <v>207</v>
      </c>
      <c r="V179" t="s">
        <v>207</v>
      </c>
      <c r="W179" t="s">
        <v>207</v>
      </c>
      <c r="X179" t="s">
        <v>207</v>
      </c>
      <c r="Y179" t="s">
        <v>207</v>
      </c>
      <c r="Z179" t="s">
        <v>207</v>
      </c>
      <c r="AA179" t="s">
        <v>207</v>
      </c>
      <c r="AB179" t="s">
        <v>207</v>
      </c>
      <c r="AC179" t="s">
        <v>207</v>
      </c>
      <c r="AD179" t="s">
        <v>207</v>
      </c>
      <c r="AE179" t="s">
        <v>207</v>
      </c>
      <c r="AF179" t="s">
        <v>207</v>
      </c>
      <c r="AG179" t="s">
        <v>207</v>
      </c>
      <c r="AH179" t="s">
        <v>207</v>
      </c>
      <c r="AI179" t="s">
        <v>207</v>
      </c>
      <c r="AJ179" t="s">
        <v>207</v>
      </c>
      <c r="AK179" t="s">
        <v>207</v>
      </c>
      <c r="AL179" t="s">
        <v>207</v>
      </c>
      <c r="AM179" t="s">
        <v>207</v>
      </c>
      <c r="AN179" t="s">
        <v>207</v>
      </c>
      <c r="AO179" t="s">
        <v>207</v>
      </c>
      <c r="AP179" t="s">
        <v>207</v>
      </c>
      <c r="AQ179" t="s">
        <v>207</v>
      </c>
      <c r="AR179" t="s">
        <v>207</v>
      </c>
      <c r="AS179" t="s">
        <v>207</v>
      </c>
      <c r="AT179" t="s">
        <v>207</v>
      </c>
      <c r="AU179" t="s">
        <v>207</v>
      </c>
      <c r="AV179" t="s">
        <v>207</v>
      </c>
      <c r="AW179" t="s">
        <v>207</v>
      </c>
      <c r="AX179" t="s">
        <v>207</v>
      </c>
      <c r="AY179" t="s">
        <v>207</v>
      </c>
      <c r="AZ179" t="s">
        <v>207</v>
      </c>
      <c r="BA179" t="s">
        <v>207</v>
      </c>
      <c r="BB179" t="s">
        <v>207</v>
      </c>
      <c r="BC179" t="s">
        <v>207</v>
      </c>
      <c r="BD179" t="s">
        <v>207</v>
      </c>
      <c r="BE179" t="s">
        <v>207</v>
      </c>
      <c r="BF179" t="s">
        <v>207</v>
      </c>
      <c r="BG179" t="s">
        <v>207</v>
      </c>
      <c r="BH179" t="s">
        <v>207</v>
      </c>
      <c r="BI179" t="s">
        <v>207</v>
      </c>
      <c r="BJ179" t="s">
        <v>207</v>
      </c>
      <c r="BK179" t="s">
        <v>207</v>
      </c>
      <c r="BL179" t="s">
        <v>207</v>
      </c>
      <c r="BM179" t="s">
        <v>207</v>
      </c>
      <c r="BN179" t="s">
        <v>207</v>
      </c>
      <c r="BO179" s="18" t="str">
        <f>IF(OR(BO$2=0, BO$2=""), "N/A", IF(ISNUMBER(SEARCH(UPPER(BO$2), UPPER(ProgramsTable[[#This Row],[Type of Service]]))), "Yes", "No"))</f>
        <v>N/A</v>
      </c>
      <c r="BP179" s="18" t="str">
        <f>IF(BP$2=0, "N/A", IF(ISNUMBER(SEARCH(TRIM(BP$2), ProgramsTable[[#This Row],[Geographic Coverage]])), "Yes", "No"))</f>
        <v>N/A</v>
      </c>
      <c r="BQ179" s="18" t="str">
        <f>IF(BQ$2=0, "N/A", IF(ISNUMBER(SEARCH(TRIM(BQ$2), ProgramsTable[[#This Row],[Geographic Coverage]])), "Yes", "No"))</f>
        <v>N/A</v>
      </c>
      <c r="BR179" s="18" t="str">
        <f>IF(AND(BP$2=0, BQ$2=0), "*Required - Please Make a Selection*", IF(OR(ISNUMBER(SEARCH(TRIM(BP$2), ProgramsTable[[#This Row],[Geographic Coverage]])), ISNUMBER(SEARCH(TRIM(BQ$2), ProgramsTable[[#This Row],[Geographic Coverage]]))), "Yes", "No"))</f>
        <v>*Required - Please Make a Selection*</v>
      </c>
      <c r="BS179" s="18" t="str">
        <f>IF(OR(BS$2="",BS$2=0), "N/A", IF(AND(ProgramsTable[[#This Row],[Age Min]]= "None", ProgramsTable[[#This Row],[Age Max]]= "None"), "Yes", IF(AND(BS$2&gt;=ProgramsTable[[#This Row],[Age Min]], BS$2&lt;=ProgramsTable[[#This Row],[Age Max]]), "Yes", "No")))</f>
        <v>N/A</v>
      </c>
      <c r="BT179" s="18" t="str" cm="1">
        <f t="array" ref="BT179">IF(COUNTIF(AM$2:BJ$2,"Yes")=0,"N/A",IF(SUMPRODUCT(--(AM$2:BJ$2="Yes"),--(ProgramsTable[[#This Row],[Developmental Disability]:[Caregivers, Family Members, Advocates, or Practitioners of an Individual with Disabilities or Medical Conditions]]="Yes"))&gt;0,"Yes","No"))</f>
        <v>N/A</v>
      </c>
      <c r="BU1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79" s="18" t="str">
        <f>IF(BV$2=0, "N/A", IF(ISNUMBER(SEARCH(UPPER(BV$2), UPPER(ProgramsTable[[#This Row],[Type of Service]]))), "Yes", "No"))</f>
        <v>N/A</v>
      </c>
      <c r="BW179" s="18" t="str">
        <f>IF(BW$2=0, "N/A", IF(ISNUMBER(SEARCH(TRIM(BW$2), ProgramsTable[[#This Row],[Geographic Coverage]])), "Yes", "No"))</f>
        <v>N/A</v>
      </c>
      <c r="BX179" s="18" t="str">
        <f>IF(BX$2=0, "N/A", IF(ISNUMBER(SEARCH(TRIM(BX$2), ProgramsTable[[#This Row],[Geographic Coverage]])), "Yes", "No"))</f>
        <v>N/A</v>
      </c>
      <c r="BY179" s="18" t="str">
        <f>IF(AND(BW$2=0, BX$2=0), "*Required - Please Make a Selection*", IF(OR(ISNUMBER(SEARCH(TRIM(BW$2), ProgramsTable[[#This Row],[Geographic Coverage]])), ISNUMBER(SEARCH(TRIM(BX$2), ProgramsTable[[#This Row],[Geographic Coverage]]))), "Yes", "No"))</f>
        <v>*Required - Please Make a Selection*</v>
      </c>
      <c r="BZ179" s="18" t="str">
        <f>IF(I$2=0, "N/A", IF(I$2="Yes", IF(ProgramsTable[[#This Row],[Program Includes Services for Caregivers]]="Yes", IF(ProgramsTable[[#This Row],[Program May Require Caregiver to be Unpaid]]="No", "Yes", "No"), "No"), "N/A"))</f>
        <v>N/A</v>
      </c>
      <c r="CA1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79" s="18" t="str">
        <f>IF(CB$2=0, "N/A", IF(ISNUMBER(SEARCH(TRIM(UPPER(CB$2)), TRIM(UPPER(ProgramsTable[[#This Row],[Type of Service]])))), "Yes", "No"))</f>
        <v>N/A</v>
      </c>
      <c r="CC179" s="18" t="str">
        <f>IF(CC$2=0, "N/A", IF(ISNUMBER(SEARCH(TRIM(CC$2), ProgramsTable[[#This Row],[Geographic Coverage]])), "Yes", "No"))</f>
        <v>No</v>
      </c>
      <c r="CD179" s="18" t="str">
        <f>IF(CD$2=0, "N/A", IF(ISNUMBER(SEARCH(TRIM(CD$2), ProgramsTable[[#This Row],[Geographic Coverage]])), "Yes", "No"))</f>
        <v>N/A</v>
      </c>
      <c r="CE179" s="18" t="str">
        <f>IF(AND(CC$2=0, CD$2=0), "*Required - Please Make a Selection*", IF(OR(ISNUMBER(SEARCH(TRIM(CC$2), ProgramsTable[[#This Row],[Geographic Coverage]])), ISNUMBER(SEARCH(TRIM(CD$2), ProgramsTable[[#This Row],[Geographic Coverage]]))), "Yes", "No"))</f>
        <v>No</v>
      </c>
      <c r="CF179" s="18" t="str" cm="1">
        <f t="array" ref="CF179">IF(COUNTIF(BK$2:BN$2, "Yes")=0, "N/A", IF(SUMPRODUCT((BK$2:BN$2="Yes")*(ProgramsTable[[#This Row],[Veteran?]:[Disabled Veteran?]]="Yes"))&gt;0, "Yes", "No"))</f>
        <v>No</v>
      </c>
      <c r="CG1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79"/>
      <c r="CI179"/>
      <c r="CJ179"/>
      <c r="CK179"/>
      <c r="CL179"/>
      <c r="CM179"/>
      <c r="CN179"/>
      <c r="CO179"/>
      <c r="CP179"/>
      <c r="CQ179"/>
      <c r="CR179"/>
      <c r="CS179"/>
      <c r="CU179"/>
      <c r="CV179"/>
    </row>
    <row r="180" spans="1:100" hidden="1" x14ac:dyDescent="0.25">
      <c r="A180" s="10">
        <v>801</v>
      </c>
      <c r="B180" t="s">
        <v>647</v>
      </c>
      <c r="C180" t="s">
        <v>482</v>
      </c>
      <c r="D180" t="s">
        <v>578</v>
      </c>
      <c r="E180" t="s">
        <v>546</v>
      </c>
      <c r="F180" t="s">
        <v>590</v>
      </c>
      <c r="G180" t="s">
        <v>90</v>
      </c>
      <c r="H180" t="s">
        <v>215</v>
      </c>
      <c r="I180" t="s">
        <v>215</v>
      </c>
      <c r="J180" t="s">
        <v>208</v>
      </c>
      <c r="K180" t="s">
        <v>586</v>
      </c>
      <c r="L180" t="s">
        <v>208</v>
      </c>
      <c r="M180" t="s">
        <v>208</v>
      </c>
      <c r="N180" t="s">
        <v>208</v>
      </c>
      <c r="P180" t="s">
        <v>591</v>
      </c>
      <c r="Q180" t="s">
        <v>208</v>
      </c>
      <c r="R180" t="s">
        <v>591</v>
      </c>
      <c r="S180" t="s">
        <v>208</v>
      </c>
      <c r="T180" t="s">
        <v>59</v>
      </c>
      <c r="U180" t="s">
        <v>207</v>
      </c>
      <c r="V180" t="s">
        <v>207</v>
      </c>
      <c r="W180" t="s">
        <v>207</v>
      </c>
      <c r="X180" t="s">
        <v>207</v>
      </c>
      <c r="Y180" t="s">
        <v>207</v>
      </c>
      <c r="Z180" t="s">
        <v>207</v>
      </c>
      <c r="AA180" t="s">
        <v>207</v>
      </c>
      <c r="AB180" t="s">
        <v>207</v>
      </c>
      <c r="AC180" t="s">
        <v>207</v>
      </c>
      <c r="AD180" t="s">
        <v>207</v>
      </c>
      <c r="AE180" t="s">
        <v>207</v>
      </c>
      <c r="AF180" t="s">
        <v>207</v>
      </c>
      <c r="AG180" t="s">
        <v>207</v>
      </c>
      <c r="AH180" t="s">
        <v>207</v>
      </c>
      <c r="AI180" t="s">
        <v>207</v>
      </c>
      <c r="AJ180" t="s">
        <v>207</v>
      </c>
      <c r="AK180" t="s">
        <v>207</v>
      </c>
      <c r="AL180" t="s">
        <v>207</v>
      </c>
      <c r="AM180" t="s">
        <v>207</v>
      </c>
      <c r="AN180" t="s">
        <v>207</v>
      </c>
      <c r="AO180" t="s">
        <v>207</v>
      </c>
      <c r="AP180" t="s">
        <v>207</v>
      </c>
      <c r="AQ180" t="s">
        <v>207</v>
      </c>
      <c r="AR180" t="s">
        <v>207</v>
      </c>
      <c r="AS180" t="s">
        <v>207</v>
      </c>
      <c r="AT180" t="s">
        <v>207</v>
      </c>
      <c r="AU180" t="s">
        <v>207</v>
      </c>
      <c r="AV180" t="s">
        <v>207</v>
      </c>
      <c r="AW180" t="s">
        <v>207</v>
      </c>
      <c r="AX180" t="s">
        <v>207</v>
      </c>
      <c r="AY180" t="s">
        <v>207</v>
      </c>
      <c r="AZ180" t="s">
        <v>207</v>
      </c>
      <c r="BA180" t="s">
        <v>207</v>
      </c>
      <c r="BB180" t="s">
        <v>207</v>
      </c>
      <c r="BC180" t="s">
        <v>207</v>
      </c>
      <c r="BD180" t="s">
        <v>207</v>
      </c>
      <c r="BE180" t="s">
        <v>207</v>
      </c>
      <c r="BF180" t="s">
        <v>207</v>
      </c>
      <c r="BG180" t="s">
        <v>207</v>
      </c>
      <c r="BH180" t="s">
        <v>207</v>
      </c>
      <c r="BI180" t="s">
        <v>207</v>
      </c>
      <c r="BJ180" t="s">
        <v>215</v>
      </c>
      <c r="BK180" t="s">
        <v>207</v>
      </c>
      <c r="BL180" t="s">
        <v>207</v>
      </c>
      <c r="BM180" t="s">
        <v>207</v>
      </c>
      <c r="BN180" t="s">
        <v>207</v>
      </c>
      <c r="BO180" s="18" t="str">
        <f>IF(OR(BO$2=0, BO$2=""), "N/A", IF(ISNUMBER(SEARCH(UPPER(BO$2), UPPER(ProgramsTable[[#This Row],[Type of Service]]))), "Yes", "No"))</f>
        <v>N/A</v>
      </c>
      <c r="BP180" s="18" t="str">
        <f>IF(BP$2=0, "N/A", IF(ISNUMBER(SEARCH(TRIM(BP$2), ProgramsTable[[#This Row],[Geographic Coverage]])), "Yes", "No"))</f>
        <v>N/A</v>
      </c>
      <c r="BQ180" s="18" t="str">
        <f>IF(BQ$2=0, "N/A", IF(ISNUMBER(SEARCH(TRIM(BQ$2), ProgramsTable[[#This Row],[Geographic Coverage]])), "Yes", "No"))</f>
        <v>N/A</v>
      </c>
      <c r="BR180" s="18" t="str">
        <f>IF(AND(BP$2=0, BQ$2=0), "*Required - Please Make a Selection*", IF(OR(ISNUMBER(SEARCH(TRIM(BP$2), ProgramsTable[[#This Row],[Geographic Coverage]])), ISNUMBER(SEARCH(TRIM(BQ$2), ProgramsTable[[#This Row],[Geographic Coverage]]))), "Yes", "No"))</f>
        <v>*Required - Please Make a Selection*</v>
      </c>
      <c r="BS180" s="18" t="str">
        <f>IF(OR(BS$2="",BS$2=0), "N/A", IF(AND(ProgramsTable[[#This Row],[Age Min]]= "None", ProgramsTable[[#This Row],[Age Max]]= "None"), "Yes", IF(AND(BS$2&gt;=ProgramsTable[[#This Row],[Age Min]], BS$2&lt;=ProgramsTable[[#This Row],[Age Max]]), "Yes", "No")))</f>
        <v>N/A</v>
      </c>
      <c r="BT180" s="18" t="str" cm="1">
        <f t="array" ref="BT180">IF(COUNTIF(AM$2:BJ$2,"Yes")=0,"N/A",IF(SUMPRODUCT(--(AM$2:BJ$2="Yes"),--(ProgramsTable[[#This Row],[Developmental Disability]:[Caregivers, Family Members, Advocates, or Practitioners of an Individual with Disabilities or Medical Conditions]]="Yes"))&gt;0,"Yes","No"))</f>
        <v>N/A</v>
      </c>
      <c r="BU1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80" s="18" t="str">
        <f>IF(BV$2=0, "N/A", IF(ISNUMBER(SEARCH(UPPER(BV$2), UPPER(ProgramsTable[[#This Row],[Type of Service]]))), "Yes", "No"))</f>
        <v>N/A</v>
      </c>
      <c r="BW180" s="18" t="str">
        <f>IF(BW$2=0, "N/A", IF(ISNUMBER(SEARCH(TRIM(BW$2), ProgramsTable[[#This Row],[Geographic Coverage]])), "Yes", "No"))</f>
        <v>N/A</v>
      </c>
      <c r="BX180" s="18" t="str">
        <f>IF(BX$2=0, "N/A", IF(ISNUMBER(SEARCH(TRIM(BX$2), ProgramsTable[[#This Row],[Geographic Coverage]])), "Yes", "No"))</f>
        <v>N/A</v>
      </c>
      <c r="BY180" s="18" t="str">
        <f>IF(AND(BW$2=0, BX$2=0), "*Required - Please Make a Selection*", IF(OR(ISNUMBER(SEARCH(TRIM(BW$2), ProgramsTable[[#This Row],[Geographic Coverage]])), ISNUMBER(SEARCH(TRIM(BX$2), ProgramsTable[[#This Row],[Geographic Coverage]]))), "Yes", "No"))</f>
        <v>*Required - Please Make a Selection*</v>
      </c>
      <c r="BZ180" s="18" t="str">
        <f>IF(I$2=0, "N/A", IF(I$2="Yes", IF(ProgramsTable[[#This Row],[Program Includes Services for Caregivers]]="Yes", IF(ProgramsTable[[#This Row],[Program May Require Caregiver to be Unpaid]]="No", "Yes", "No"), "No"), "N/A"))</f>
        <v>N/A</v>
      </c>
      <c r="CA1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80" s="18" t="str">
        <f>IF(CB$2=0, "N/A", IF(ISNUMBER(SEARCH(TRIM(UPPER(CB$2)), TRIM(UPPER(ProgramsTable[[#This Row],[Type of Service]])))), "Yes", "No"))</f>
        <v>N/A</v>
      </c>
      <c r="CC180" s="18" t="str">
        <f>IF(CC$2=0, "N/A", IF(ISNUMBER(SEARCH(TRIM(CC$2), ProgramsTable[[#This Row],[Geographic Coverage]])), "Yes", "No"))</f>
        <v>No</v>
      </c>
      <c r="CD180" s="18" t="str">
        <f>IF(CD$2=0, "N/A", IF(ISNUMBER(SEARCH(TRIM(CD$2), ProgramsTable[[#This Row],[Geographic Coverage]])), "Yes", "No"))</f>
        <v>N/A</v>
      </c>
      <c r="CE180" s="18" t="str">
        <f>IF(AND(CC$2=0, CD$2=0), "*Required - Please Make a Selection*", IF(OR(ISNUMBER(SEARCH(TRIM(CC$2), ProgramsTable[[#This Row],[Geographic Coverage]])), ISNUMBER(SEARCH(TRIM(CD$2), ProgramsTable[[#This Row],[Geographic Coverage]]))), "Yes", "No"))</f>
        <v>No</v>
      </c>
      <c r="CF180" s="18" t="str" cm="1">
        <f t="array" ref="CF180">IF(COUNTIF(BK$2:BN$2, "Yes")=0, "N/A", IF(SUMPRODUCT((BK$2:BN$2="Yes")*(ProgramsTable[[#This Row],[Veteran?]:[Disabled Veteran?]]="Yes"))&gt;0, "Yes", "No"))</f>
        <v>No</v>
      </c>
      <c r="CG1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80"/>
      <c r="CI180"/>
      <c r="CJ180"/>
      <c r="CK180"/>
      <c r="CL180"/>
      <c r="CM180"/>
      <c r="CN180"/>
      <c r="CO180"/>
      <c r="CP180"/>
      <c r="CQ180"/>
      <c r="CR180"/>
      <c r="CS180"/>
      <c r="CU180"/>
      <c r="CV180"/>
    </row>
    <row r="181" spans="1:100" hidden="1" x14ac:dyDescent="0.25">
      <c r="A181" s="10">
        <v>802</v>
      </c>
      <c r="B181" t="s">
        <v>647</v>
      </c>
      <c r="C181" t="s">
        <v>482</v>
      </c>
      <c r="D181" t="s">
        <v>592</v>
      </c>
      <c r="E181" t="s">
        <v>546</v>
      </c>
      <c r="F181" t="s">
        <v>593</v>
      </c>
      <c r="G181" t="s">
        <v>588</v>
      </c>
      <c r="H181" t="s">
        <v>215</v>
      </c>
      <c r="I181" t="s">
        <v>215</v>
      </c>
      <c r="J181" t="s">
        <v>208</v>
      </c>
      <c r="K181" t="s">
        <v>208</v>
      </c>
      <c r="L181" s="11" t="s">
        <v>594</v>
      </c>
      <c r="M181" t="s">
        <v>208</v>
      </c>
      <c r="N181" t="s">
        <v>208</v>
      </c>
      <c r="O181" t="s">
        <v>595</v>
      </c>
      <c r="P181" t="s">
        <v>596</v>
      </c>
      <c r="Q181" t="s">
        <v>597</v>
      </c>
      <c r="R181" t="s">
        <v>596</v>
      </c>
      <c r="S181" t="s">
        <v>208</v>
      </c>
      <c r="T181" t="s">
        <v>59</v>
      </c>
      <c r="U181" t="s">
        <v>207</v>
      </c>
      <c r="V181" t="s">
        <v>207</v>
      </c>
      <c r="W181" t="s">
        <v>207</v>
      </c>
      <c r="X181" t="s">
        <v>207</v>
      </c>
      <c r="Y181" t="s">
        <v>207</v>
      </c>
      <c r="Z181" t="s">
        <v>207</v>
      </c>
      <c r="AA181" t="s">
        <v>207</v>
      </c>
      <c r="AB181" t="s">
        <v>207</v>
      </c>
      <c r="AC181" t="s">
        <v>207</v>
      </c>
      <c r="AD181" t="s">
        <v>207</v>
      </c>
      <c r="AE181" t="s">
        <v>207</v>
      </c>
      <c r="AF181" t="s">
        <v>207</v>
      </c>
      <c r="AG181" t="s">
        <v>207</v>
      </c>
      <c r="AH181" t="s">
        <v>207</v>
      </c>
      <c r="AI181" t="s">
        <v>207</v>
      </c>
      <c r="AJ181" t="s">
        <v>207</v>
      </c>
      <c r="AK181" t="s">
        <v>207</v>
      </c>
      <c r="AL181" t="s">
        <v>207</v>
      </c>
      <c r="AM181" t="s">
        <v>207</v>
      </c>
      <c r="AN181" t="s">
        <v>207</v>
      </c>
      <c r="AO181" t="s">
        <v>207</v>
      </c>
      <c r="AP181" t="s">
        <v>207</v>
      </c>
      <c r="AQ181" t="s">
        <v>207</v>
      </c>
      <c r="AR181" t="s">
        <v>207</v>
      </c>
      <c r="AS181" t="s">
        <v>207</v>
      </c>
      <c r="AT181" t="s">
        <v>207</v>
      </c>
      <c r="AU181" t="s">
        <v>207</v>
      </c>
      <c r="AV181" t="s">
        <v>207</v>
      </c>
      <c r="AW181" t="s">
        <v>207</v>
      </c>
      <c r="AX181" t="s">
        <v>207</v>
      </c>
      <c r="AY181" t="s">
        <v>207</v>
      </c>
      <c r="AZ181" t="s">
        <v>207</v>
      </c>
      <c r="BA181" t="s">
        <v>207</v>
      </c>
      <c r="BB181" t="s">
        <v>207</v>
      </c>
      <c r="BC181" t="s">
        <v>207</v>
      </c>
      <c r="BD181" t="s">
        <v>207</v>
      </c>
      <c r="BE181" t="s">
        <v>207</v>
      </c>
      <c r="BF181" t="s">
        <v>207</v>
      </c>
      <c r="BG181" t="s">
        <v>207</v>
      </c>
      <c r="BH181" t="s">
        <v>207</v>
      </c>
      <c r="BI181" t="s">
        <v>207</v>
      </c>
      <c r="BJ181" t="s">
        <v>215</v>
      </c>
      <c r="BK181" t="s">
        <v>207</v>
      </c>
      <c r="BL181" t="s">
        <v>207</v>
      </c>
      <c r="BM181" t="s">
        <v>207</v>
      </c>
      <c r="BN181" t="s">
        <v>207</v>
      </c>
      <c r="BO181" s="18" t="str">
        <f>IF(OR(BO$2=0, BO$2=""), "N/A", IF(ISNUMBER(SEARCH(UPPER(BO$2), UPPER(ProgramsTable[[#This Row],[Type of Service]]))), "Yes", "No"))</f>
        <v>N/A</v>
      </c>
      <c r="BP181" s="18" t="str">
        <f>IF(BP$2=0, "N/A", IF(ISNUMBER(SEARCH(TRIM(BP$2), ProgramsTable[[#This Row],[Geographic Coverage]])), "Yes", "No"))</f>
        <v>N/A</v>
      </c>
      <c r="BQ181" s="18" t="str">
        <f>IF(BQ$2=0, "N/A", IF(ISNUMBER(SEARCH(TRIM(BQ$2), ProgramsTable[[#This Row],[Geographic Coverage]])), "Yes", "No"))</f>
        <v>N/A</v>
      </c>
      <c r="BR181" s="18" t="str">
        <f>IF(AND(BP$2=0, BQ$2=0), "*Required - Please Make a Selection*", IF(OR(ISNUMBER(SEARCH(TRIM(BP$2), ProgramsTable[[#This Row],[Geographic Coverage]])), ISNUMBER(SEARCH(TRIM(BQ$2), ProgramsTable[[#This Row],[Geographic Coverage]]))), "Yes", "No"))</f>
        <v>*Required - Please Make a Selection*</v>
      </c>
      <c r="BS181" s="18" t="str">
        <f>IF(OR(BS$2="",BS$2=0), "N/A", IF(AND(ProgramsTable[[#This Row],[Age Min]]= "None", ProgramsTable[[#This Row],[Age Max]]= "None"), "Yes", IF(AND(BS$2&gt;=ProgramsTable[[#This Row],[Age Min]], BS$2&lt;=ProgramsTable[[#This Row],[Age Max]]), "Yes", "No")))</f>
        <v>N/A</v>
      </c>
      <c r="BT181" s="18" t="str" cm="1">
        <f t="array" ref="BT181">IF(COUNTIF(AM$2:BJ$2,"Yes")=0,"N/A",IF(SUMPRODUCT(--(AM$2:BJ$2="Yes"),--(ProgramsTable[[#This Row],[Developmental Disability]:[Caregivers, Family Members, Advocates, or Practitioners of an Individual with Disabilities or Medical Conditions]]="Yes"))&gt;0,"Yes","No"))</f>
        <v>N/A</v>
      </c>
      <c r="BU1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81" s="18" t="str">
        <f>IF(BV$2=0, "N/A", IF(ISNUMBER(SEARCH(UPPER(BV$2), UPPER(ProgramsTable[[#This Row],[Type of Service]]))), "Yes", "No"))</f>
        <v>N/A</v>
      </c>
      <c r="BW181" s="18" t="str">
        <f>IF(BW$2=0, "N/A", IF(ISNUMBER(SEARCH(TRIM(BW$2), ProgramsTable[[#This Row],[Geographic Coverage]])), "Yes", "No"))</f>
        <v>N/A</v>
      </c>
      <c r="BX181" s="18" t="str">
        <f>IF(BX$2=0, "N/A", IF(ISNUMBER(SEARCH(TRIM(BX$2), ProgramsTable[[#This Row],[Geographic Coverage]])), "Yes", "No"))</f>
        <v>N/A</v>
      </c>
      <c r="BY181" s="18" t="str">
        <f>IF(AND(BW$2=0, BX$2=0), "*Required - Please Make a Selection*", IF(OR(ISNUMBER(SEARCH(TRIM(BW$2), ProgramsTable[[#This Row],[Geographic Coverage]])), ISNUMBER(SEARCH(TRIM(BX$2), ProgramsTable[[#This Row],[Geographic Coverage]]))), "Yes", "No"))</f>
        <v>*Required - Please Make a Selection*</v>
      </c>
      <c r="BZ181" s="18" t="str">
        <f>IF(I$2=0, "N/A", IF(I$2="Yes", IF(ProgramsTable[[#This Row],[Program Includes Services for Caregivers]]="Yes", IF(ProgramsTable[[#This Row],[Program May Require Caregiver to be Unpaid]]="No", "Yes", "No"), "No"), "N/A"))</f>
        <v>N/A</v>
      </c>
      <c r="CA1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81" s="18" t="str">
        <f>IF(CB$2=0, "N/A", IF(ISNUMBER(SEARCH(TRIM(UPPER(CB$2)), TRIM(UPPER(ProgramsTable[[#This Row],[Type of Service]])))), "Yes", "No"))</f>
        <v>N/A</v>
      </c>
      <c r="CC181" s="18" t="str">
        <f>IF(CC$2=0, "N/A", IF(ISNUMBER(SEARCH(TRIM(CC$2), ProgramsTable[[#This Row],[Geographic Coverage]])), "Yes", "No"))</f>
        <v>No</v>
      </c>
      <c r="CD181" s="18" t="str">
        <f>IF(CD$2=0, "N/A", IF(ISNUMBER(SEARCH(TRIM(CD$2), ProgramsTable[[#This Row],[Geographic Coverage]])), "Yes", "No"))</f>
        <v>N/A</v>
      </c>
      <c r="CE181" s="18" t="str">
        <f>IF(AND(CC$2=0, CD$2=0), "*Required - Please Make a Selection*", IF(OR(ISNUMBER(SEARCH(TRIM(CC$2), ProgramsTable[[#This Row],[Geographic Coverage]])), ISNUMBER(SEARCH(TRIM(CD$2), ProgramsTable[[#This Row],[Geographic Coverage]]))), "Yes", "No"))</f>
        <v>No</v>
      </c>
      <c r="CF181" s="18" t="str" cm="1">
        <f t="array" ref="CF181">IF(COUNTIF(BK$2:BN$2, "Yes")=0, "N/A", IF(SUMPRODUCT((BK$2:BN$2="Yes")*(ProgramsTable[[#This Row],[Veteran?]:[Disabled Veteran?]]="Yes"))&gt;0, "Yes", "No"))</f>
        <v>No</v>
      </c>
      <c r="CG1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81"/>
      <c r="CI181"/>
      <c r="CJ181"/>
      <c r="CK181"/>
      <c r="CL181"/>
      <c r="CM181"/>
      <c r="CN181"/>
      <c r="CO181"/>
      <c r="CP181"/>
      <c r="CQ181"/>
      <c r="CR181"/>
      <c r="CS181"/>
      <c r="CU181"/>
      <c r="CV181"/>
    </row>
    <row r="182" spans="1:100" hidden="1" x14ac:dyDescent="0.25">
      <c r="A182" s="10">
        <v>803</v>
      </c>
      <c r="B182" t="s">
        <v>647</v>
      </c>
      <c r="C182" t="s">
        <v>482</v>
      </c>
      <c r="D182" t="s">
        <v>592</v>
      </c>
      <c r="E182" t="s">
        <v>546</v>
      </c>
      <c r="F182" t="s">
        <v>598</v>
      </c>
      <c r="G182" t="s">
        <v>588</v>
      </c>
      <c r="H182" t="s">
        <v>215</v>
      </c>
      <c r="I182" t="s">
        <v>215</v>
      </c>
      <c r="J182" t="s">
        <v>208</v>
      </c>
      <c r="K182" t="s">
        <v>208</v>
      </c>
      <c r="L182" s="11" t="s">
        <v>599</v>
      </c>
      <c r="M182">
        <v>55</v>
      </c>
      <c r="N182">
        <v>120</v>
      </c>
      <c r="O182" t="s">
        <v>599</v>
      </c>
      <c r="P182" t="s">
        <v>596</v>
      </c>
      <c r="Q182" t="s">
        <v>597</v>
      </c>
      <c r="R182" t="s">
        <v>596</v>
      </c>
      <c r="S182" t="s">
        <v>208</v>
      </c>
      <c r="T182" t="s">
        <v>59</v>
      </c>
      <c r="U182" t="s">
        <v>207</v>
      </c>
      <c r="V182" t="s">
        <v>207</v>
      </c>
      <c r="W182" t="s">
        <v>207</v>
      </c>
      <c r="X182" t="s">
        <v>207</v>
      </c>
      <c r="Y182" t="s">
        <v>207</v>
      </c>
      <c r="Z182" t="s">
        <v>207</v>
      </c>
      <c r="AA182" t="s">
        <v>207</v>
      </c>
      <c r="AB182" t="s">
        <v>207</v>
      </c>
      <c r="AC182" t="s">
        <v>207</v>
      </c>
      <c r="AD182" t="s">
        <v>207</v>
      </c>
      <c r="AE182" t="s">
        <v>207</v>
      </c>
      <c r="AF182" t="s">
        <v>207</v>
      </c>
      <c r="AG182" t="s">
        <v>207</v>
      </c>
      <c r="AH182" t="s">
        <v>207</v>
      </c>
      <c r="AI182" t="s">
        <v>207</v>
      </c>
      <c r="AJ182" t="s">
        <v>207</v>
      </c>
      <c r="AK182" t="s">
        <v>207</v>
      </c>
      <c r="AL182" t="s">
        <v>207</v>
      </c>
      <c r="AM182" t="s">
        <v>207</v>
      </c>
      <c r="AN182" t="s">
        <v>207</v>
      </c>
      <c r="AO182" t="s">
        <v>207</v>
      </c>
      <c r="AP182" t="s">
        <v>207</v>
      </c>
      <c r="AQ182" t="s">
        <v>207</v>
      </c>
      <c r="AR182" t="s">
        <v>207</v>
      </c>
      <c r="AS182" t="s">
        <v>207</v>
      </c>
      <c r="AT182" t="s">
        <v>207</v>
      </c>
      <c r="AU182" t="s">
        <v>207</v>
      </c>
      <c r="AV182" t="s">
        <v>207</v>
      </c>
      <c r="AW182" t="s">
        <v>207</v>
      </c>
      <c r="AX182" t="s">
        <v>207</v>
      </c>
      <c r="AY182" t="s">
        <v>207</v>
      </c>
      <c r="AZ182" t="s">
        <v>207</v>
      </c>
      <c r="BA182" t="s">
        <v>207</v>
      </c>
      <c r="BB182" t="s">
        <v>207</v>
      </c>
      <c r="BC182" t="s">
        <v>207</v>
      </c>
      <c r="BD182" t="s">
        <v>207</v>
      </c>
      <c r="BE182" t="s">
        <v>207</v>
      </c>
      <c r="BF182" t="s">
        <v>207</v>
      </c>
      <c r="BG182" t="s">
        <v>207</v>
      </c>
      <c r="BH182" t="s">
        <v>207</v>
      </c>
      <c r="BI182" t="s">
        <v>207</v>
      </c>
      <c r="BJ182" t="s">
        <v>215</v>
      </c>
      <c r="BK182" t="s">
        <v>207</v>
      </c>
      <c r="BL182" t="s">
        <v>207</v>
      </c>
      <c r="BM182" t="s">
        <v>207</v>
      </c>
      <c r="BN182" t="s">
        <v>207</v>
      </c>
      <c r="BO182" s="18" t="str">
        <f>IF(OR(BO$2=0, BO$2=""), "N/A", IF(ISNUMBER(SEARCH(UPPER(BO$2), UPPER(ProgramsTable[[#This Row],[Type of Service]]))), "Yes", "No"))</f>
        <v>N/A</v>
      </c>
      <c r="BP182" s="18" t="str">
        <f>IF(BP$2=0, "N/A", IF(ISNUMBER(SEARCH(TRIM(BP$2), ProgramsTable[[#This Row],[Geographic Coverage]])), "Yes", "No"))</f>
        <v>N/A</v>
      </c>
      <c r="BQ182" s="18" t="str">
        <f>IF(BQ$2=0, "N/A", IF(ISNUMBER(SEARCH(TRIM(BQ$2), ProgramsTable[[#This Row],[Geographic Coverage]])), "Yes", "No"))</f>
        <v>N/A</v>
      </c>
      <c r="BR182" s="18" t="str">
        <f>IF(AND(BP$2=0, BQ$2=0), "*Required - Please Make a Selection*", IF(OR(ISNUMBER(SEARCH(TRIM(BP$2), ProgramsTable[[#This Row],[Geographic Coverage]])), ISNUMBER(SEARCH(TRIM(BQ$2), ProgramsTable[[#This Row],[Geographic Coverage]]))), "Yes", "No"))</f>
        <v>*Required - Please Make a Selection*</v>
      </c>
      <c r="BS182" s="18" t="str">
        <f>IF(OR(BS$2="",BS$2=0), "N/A", IF(AND(ProgramsTable[[#This Row],[Age Min]]= "None", ProgramsTable[[#This Row],[Age Max]]= "None"), "Yes", IF(AND(BS$2&gt;=ProgramsTable[[#This Row],[Age Min]], BS$2&lt;=ProgramsTable[[#This Row],[Age Max]]), "Yes", "No")))</f>
        <v>N/A</v>
      </c>
      <c r="BT182" s="18" t="str" cm="1">
        <f t="array" ref="BT182">IF(COUNTIF(AM$2:BJ$2,"Yes")=0,"N/A",IF(SUMPRODUCT(--(AM$2:BJ$2="Yes"),--(ProgramsTable[[#This Row],[Developmental Disability]:[Caregivers, Family Members, Advocates, or Practitioners of an Individual with Disabilities or Medical Conditions]]="Yes"))&gt;0,"Yes","No"))</f>
        <v>N/A</v>
      </c>
      <c r="BU1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82" s="18" t="str">
        <f>IF(BV$2=0, "N/A", IF(ISNUMBER(SEARCH(UPPER(BV$2), UPPER(ProgramsTable[[#This Row],[Type of Service]]))), "Yes", "No"))</f>
        <v>N/A</v>
      </c>
      <c r="BW182" s="18" t="str">
        <f>IF(BW$2=0, "N/A", IF(ISNUMBER(SEARCH(TRIM(BW$2), ProgramsTable[[#This Row],[Geographic Coverage]])), "Yes", "No"))</f>
        <v>N/A</v>
      </c>
      <c r="BX182" s="18" t="str">
        <f>IF(BX$2=0, "N/A", IF(ISNUMBER(SEARCH(TRIM(BX$2), ProgramsTable[[#This Row],[Geographic Coverage]])), "Yes", "No"))</f>
        <v>N/A</v>
      </c>
      <c r="BY182" s="18" t="str">
        <f>IF(AND(BW$2=0, BX$2=0), "*Required - Please Make a Selection*", IF(OR(ISNUMBER(SEARCH(TRIM(BW$2), ProgramsTable[[#This Row],[Geographic Coverage]])), ISNUMBER(SEARCH(TRIM(BX$2), ProgramsTable[[#This Row],[Geographic Coverage]]))), "Yes", "No"))</f>
        <v>*Required - Please Make a Selection*</v>
      </c>
      <c r="BZ182" s="18" t="str">
        <f>IF(I$2=0, "N/A", IF(I$2="Yes", IF(ProgramsTable[[#This Row],[Program Includes Services for Caregivers]]="Yes", IF(ProgramsTable[[#This Row],[Program May Require Caregiver to be Unpaid]]="No", "Yes", "No"), "No"), "N/A"))</f>
        <v>N/A</v>
      </c>
      <c r="CA1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82" s="18" t="str">
        <f>IF(CB$2=0, "N/A", IF(ISNUMBER(SEARCH(TRIM(UPPER(CB$2)), TRIM(UPPER(ProgramsTable[[#This Row],[Type of Service]])))), "Yes", "No"))</f>
        <v>N/A</v>
      </c>
      <c r="CC182" s="18" t="str">
        <f>IF(CC$2=0, "N/A", IF(ISNUMBER(SEARCH(TRIM(CC$2), ProgramsTable[[#This Row],[Geographic Coverage]])), "Yes", "No"))</f>
        <v>No</v>
      </c>
      <c r="CD182" s="18" t="str">
        <f>IF(CD$2=0, "N/A", IF(ISNUMBER(SEARCH(TRIM(CD$2), ProgramsTable[[#This Row],[Geographic Coverage]])), "Yes", "No"))</f>
        <v>N/A</v>
      </c>
      <c r="CE182" s="18" t="str">
        <f>IF(AND(CC$2=0, CD$2=0), "*Required - Please Make a Selection*", IF(OR(ISNUMBER(SEARCH(TRIM(CC$2), ProgramsTable[[#This Row],[Geographic Coverage]])), ISNUMBER(SEARCH(TRIM(CD$2), ProgramsTable[[#This Row],[Geographic Coverage]]))), "Yes", "No"))</f>
        <v>No</v>
      </c>
      <c r="CF182" s="18" t="str" cm="1">
        <f t="array" ref="CF182">IF(COUNTIF(BK$2:BN$2, "Yes")=0, "N/A", IF(SUMPRODUCT((BK$2:BN$2="Yes")*(ProgramsTable[[#This Row],[Veteran?]:[Disabled Veteran?]]="Yes"))&gt;0, "Yes", "No"))</f>
        <v>No</v>
      </c>
      <c r="CG1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82"/>
      <c r="CI182"/>
      <c r="CJ182"/>
      <c r="CK182"/>
      <c r="CL182"/>
      <c r="CM182"/>
      <c r="CN182"/>
      <c r="CO182"/>
      <c r="CP182"/>
      <c r="CQ182"/>
      <c r="CR182"/>
      <c r="CS182"/>
      <c r="CU182"/>
      <c r="CV182"/>
    </row>
    <row r="183" spans="1:100" hidden="1" x14ac:dyDescent="0.25">
      <c r="A183" s="10">
        <v>804</v>
      </c>
      <c r="B183" t="s">
        <v>647</v>
      </c>
      <c r="C183" t="s">
        <v>482</v>
      </c>
      <c r="D183" t="s">
        <v>592</v>
      </c>
      <c r="E183" t="s">
        <v>546</v>
      </c>
      <c r="F183" t="s">
        <v>600</v>
      </c>
      <c r="G183" t="s">
        <v>90</v>
      </c>
      <c r="H183" t="s">
        <v>215</v>
      </c>
      <c r="I183" t="s">
        <v>215</v>
      </c>
      <c r="J183" t="s">
        <v>208</v>
      </c>
      <c r="K183" t="s">
        <v>208</v>
      </c>
      <c r="L183" s="11" t="s">
        <v>599</v>
      </c>
      <c r="M183">
        <v>55</v>
      </c>
      <c r="N183">
        <v>120</v>
      </c>
      <c r="O183" t="s">
        <v>599</v>
      </c>
      <c r="P183" t="s">
        <v>601</v>
      </c>
      <c r="Q183" t="s">
        <v>597</v>
      </c>
      <c r="R183" t="s">
        <v>601</v>
      </c>
      <c r="S183" t="s">
        <v>208</v>
      </c>
      <c r="T183" t="s">
        <v>59</v>
      </c>
      <c r="U183" t="s">
        <v>207</v>
      </c>
      <c r="V183" t="s">
        <v>207</v>
      </c>
      <c r="W183" t="s">
        <v>207</v>
      </c>
      <c r="X183" t="s">
        <v>207</v>
      </c>
      <c r="Y183" t="s">
        <v>207</v>
      </c>
      <c r="Z183" t="s">
        <v>207</v>
      </c>
      <c r="AA183" t="s">
        <v>207</v>
      </c>
      <c r="AB183" t="s">
        <v>207</v>
      </c>
      <c r="AC183" t="s">
        <v>207</v>
      </c>
      <c r="AD183" t="s">
        <v>207</v>
      </c>
      <c r="AE183" t="s">
        <v>207</v>
      </c>
      <c r="AF183" t="s">
        <v>207</v>
      </c>
      <c r="AG183" t="s">
        <v>207</v>
      </c>
      <c r="AH183" t="s">
        <v>207</v>
      </c>
      <c r="AI183" t="s">
        <v>207</v>
      </c>
      <c r="AJ183" t="s">
        <v>207</v>
      </c>
      <c r="AK183" t="s">
        <v>207</v>
      </c>
      <c r="AL183" t="s">
        <v>207</v>
      </c>
      <c r="AM183" t="s">
        <v>207</v>
      </c>
      <c r="AN183" t="s">
        <v>207</v>
      </c>
      <c r="AO183" t="s">
        <v>207</v>
      </c>
      <c r="AP183" t="s">
        <v>207</v>
      </c>
      <c r="AQ183" t="s">
        <v>207</v>
      </c>
      <c r="AR183" t="s">
        <v>207</v>
      </c>
      <c r="AS183" t="s">
        <v>207</v>
      </c>
      <c r="AT183" t="s">
        <v>207</v>
      </c>
      <c r="AU183" t="s">
        <v>207</v>
      </c>
      <c r="AV183" t="s">
        <v>207</v>
      </c>
      <c r="AW183" t="s">
        <v>207</v>
      </c>
      <c r="AX183" t="s">
        <v>207</v>
      </c>
      <c r="AY183" t="s">
        <v>207</v>
      </c>
      <c r="AZ183" t="s">
        <v>207</v>
      </c>
      <c r="BA183" t="s">
        <v>207</v>
      </c>
      <c r="BB183" t="s">
        <v>207</v>
      </c>
      <c r="BC183" t="s">
        <v>207</v>
      </c>
      <c r="BD183" t="s">
        <v>207</v>
      </c>
      <c r="BE183" t="s">
        <v>207</v>
      </c>
      <c r="BF183" t="s">
        <v>207</v>
      </c>
      <c r="BG183" t="s">
        <v>207</v>
      </c>
      <c r="BH183" t="s">
        <v>207</v>
      </c>
      <c r="BI183" t="s">
        <v>207</v>
      </c>
      <c r="BJ183" t="s">
        <v>215</v>
      </c>
      <c r="BK183" t="s">
        <v>207</v>
      </c>
      <c r="BL183" t="s">
        <v>207</v>
      </c>
      <c r="BM183" t="s">
        <v>207</v>
      </c>
      <c r="BN183" t="s">
        <v>207</v>
      </c>
      <c r="BO183" s="18" t="str">
        <f>IF(OR(BO$2=0, BO$2=""), "N/A", IF(ISNUMBER(SEARCH(UPPER(BO$2), UPPER(ProgramsTable[[#This Row],[Type of Service]]))), "Yes", "No"))</f>
        <v>N/A</v>
      </c>
      <c r="BP183" s="18" t="str">
        <f>IF(BP$2=0, "N/A", IF(ISNUMBER(SEARCH(TRIM(BP$2), ProgramsTable[[#This Row],[Geographic Coverage]])), "Yes", "No"))</f>
        <v>N/A</v>
      </c>
      <c r="BQ183" s="18" t="str">
        <f>IF(BQ$2=0, "N/A", IF(ISNUMBER(SEARCH(TRIM(BQ$2), ProgramsTable[[#This Row],[Geographic Coverage]])), "Yes", "No"))</f>
        <v>N/A</v>
      </c>
      <c r="BR183" s="18" t="str">
        <f>IF(AND(BP$2=0, BQ$2=0), "*Required - Please Make a Selection*", IF(OR(ISNUMBER(SEARCH(TRIM(BP$2), ProgramsTable[[#This Row],[Geographic Coverage]])), ISNUMBER(SEARCH(TRIM(BQ$2), ProgramsTable[[#This Row],[Geographic Coverage]]))), "Yes", "No"))</f>
        <v>*Required - Please Make a Selection*</v>
      </c>
      <c r="BS183" s="18" t="str">
        <f>IF(OR(BS$2="",BS$2=0), "N/A", IF(AND(ProgramsTable[[#This Row],[Age Min]]= "None", ProgramsTable[[#This Row],[Age Max]]= "None"), "Yes", IF(AND(BS$2&gt;=ProgramsTable[[#This Row],[Age Min]], BS$2&lt;=ProgramsTable[[#This Row],[Age Max]]), "Yes", "No")))</f>
        <v>N/A</v>
      </c>
      <c r="BT183" s="18" t="str" cm="1">
        <f t="array" ref="BT183">IF(COUNTIF(AM$2:BJ$2,"Yes")=0,"N/A",IF(SUMPRODUCT(--(AM$2:BJ$2="Yes"),--(ProgramsTable[[#This Row],[Developmental Disability]:[Caregivers, Family Members, Advocates, or Practitioners of an Individual with Disabilities or Medical Conditions]]="Yes"))&gt;0,"Yes","No"))</f>
        <v>N/A</v>
      </c>
      <c r="BU1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83" s="18" t="str">
        <f>IF(BV$2=0, "N/A", IF(ISNUMBER(SEARCH(UPPER(BV$2), UPPER(ProgramsTable[[#This Row],[Type of Service]]))), "Yes", "No"))</f>
        <v>N/A</v>
      </c>
      <c r="BW183" s="18" t="str">
        <f>IF(BW$2=0, "N/A", IF(ISNUMBER(SEARCH(TRIM(BW$2), ProgramsTable[[#This Row],[Geographic Coverage]])), "Yes", "No"))</f>
        <v>N/A</v>
      </c>
      <c r="BX183" s="18" t="str">
        <f>IF(BX$2=0, "N/A", IF(ISNUMBER(SEARCH(TRIM(BX$2), ProgramsTable[[#This Row],[Geographic Coverage]])), "Yes", "No"))</f>
        <v>N/A</v>
      </c>
      <c r="BY183" s="18" t="str">
        <f>IF(AND(BW$2=0, BX$2=0), "*Required - Please Make a Selection*", IF(OR(ISNUMBER(SEARCH(TRIM(BW$2), ProgramsTable[[#This Row],[Geographic Coverage]])), ISNUMBER(SEARCH(TRIM(BX$2), ProgramsTable[[#This Row],[Geographic Coverage]]))), "Yes", "No"))</f>
        <v>*Required - Please Make a Selection*</v>
      </c>
      <c r="BZ183" s="18" t="str">
        <f>IF(I$2=0, "N/A", IF(I$2="Yes", IF(ProgramsTable[[#This Row],[Program Includes Services for Caregivers]]="Yes", IF(ProgramsTable[[#This Row],[Program May Require Caregiver to be Unpaid]]="No", "Yes", "No"), "No"), "N/A"))</f>
        <v>N/A</v>
      </c>
      <c r="CA1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83" s="18" t="str">
        <f>IF(CB$2=0, "N/A", IF(ISNUMBER(SEARCH(TRIM(UPPER(CB$2)), TRIM(UPPER(ProgramsTable[[#This Row],[Type of Service]])))), "Yes", "No"))</f>
        <v>N/A</v>
      </c>
      <c r="CC183" s="18" t="str">
        <f>IF(CC$2=0, "N/A", IF(ISNUMBER(SEARCH(TRIM(CC$2), ProgramsTable[[#This Row],[Geographic Coverage]])), "Yes", "No"))</f>
        <v>No</v>
      </c>
      <c r="CD183" s="18" t="str">
        <f>IF(CD$2=0, "N/A", IF(ISNUMBER(SEARCH(TRIM(CD$2), ProgramsTable[[#This Row],[Geographic Coverage]])), "Yes", "No"))</f>
        <v>N/A</v>
      </c>
      <c r="CE183" s="18" t="str">
        <f>IF(AND(CC$2=0, CD$2=0), "*Required - Please Make a Selection*", IF(OR(ISNUMBER(SEARCH(TRIM(CC$2), ProgramsTable[[#This Row],[Geographic Coverage]])), ISNUMBER(SEARCH(TRIM(CD$2), ProgramsTable[[#This Row],[Geographic Coverage]]))), "Yes", "No"))</f>
        <v>No</v>
      </c>
      <c r="CF183" s="18" t="str" cm="1">
        <f t="array" ref="CF183">IF(COUNTIF(BK$2:BN$2, "Yes")=0, "N/A", IF(SUMPRODUCT((BK$2:BN$2="Yes")*(ProgramsTable[[#This Row],[Veteran?]:[Disabled Veteran?]]="Yes"))&gt;0, "Yes", "No"))</f>
        <v>No</v>
      </c>
      <c r="CG1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83"/>
      <c r="CI183"/>
      <c r="CJ183"/>
      <c r="CK183"/>
      <c r="CL183"/>
      <c r="CM183"/>
      <c r="CN183"/>
      <c r="CO183"/>
      <c r="CP183"/>
      <c r="CQ183"/>
      <c r="CR183"/>
      <c r="CS183"/>
      <c r="CU183"/>
      <c r="CV183"/>
    </row>
    <row r="184" spans="1:100" hidden="1" x14ac:dyDescent="0.25">
      <c r="A184" s="10">
        <v>806</v>
      </c>
      <c r="B184" t="s">
        <v>647</v>
      </c>
      <c r="C184" t="s">
        <v>483</v>
      </c>
      <c r="D184" t="s">
        <v>535</v>
      </c>
      <c r="E184" t="s">
        <v>529</v>
      </c>
      <c r="F184" t="s">
        <v>536</v>
      </c>
      <c r="G184" t="s">
        <v>112</v>
      </c>
      <c r="H184" t="s">
        <v>215</v>
      </c>
      <c r="I184" t="s">
        <v>215</v>
      </c>
      <c r="J184" t="s">
        <v>531</v>
      </c>
      <c r="K184" t="s">
        <v>532</v>
      </c>
      <c r="L184" t="s">
        <v>306</v>
      </c>
      <c r="M184">
        <v>18</v>
      </c>
      <c r="N184">
        <v>120</v>
      </c>
      <c r="P184" t="s">
        <v>533</v>
      </c>
      <c r="Q184" t="s">
        <v>208</v>
      </c>
      <c r="R184" t="s">
        <v>534</v>
      </c>
      <c r="S184" t="s">
        <v>533</v>
      </c>
      <c r="T184" t="s">
        <v>31</v>
      </c>
      <c r="U184" t="s">
        <v>215</v>
      </c>
      <c r="V184" t="s">
        <v>207</v>
      </c>
      <c r="W184" t="s">
        <v>207</v>
      </c>
      <c r="X184" t="s">
        <v>207</v>
      </c>
      <c r="Y184" t="s">
        <v>207</v>
      </c>
      <c r="Z184" t="s">
        <v>207</v>
      </c>
      <c r="AA184" t="s">
        <v>207</v>
      </c>
      <c r="AB184" t="s">
        <v>207</v>
      </c>
      <c r="AC184" t="s">
        <v>207</v>
      </c>
      <c r="AD184" t="s">
        <v>207</v>
      </c>
      <c r="AE184" t="s">
        <v>215</v>
      </c>
      <c r="AF184" t="s">
        <v>207</v>
      </c>
      <c r="AG184" t="s">
        <v>207</v>
      </c>
      <c r="AH184" t="s">
        <v>207</v>
      </c>
      <c r="AI184" t="s">
        <v>207</v>
      </c>
      <c r="AJ184" t="s">
        <v>207</v>
      </c>
      <c r="AK184" t="s">
        <v>207</v>
      </c>
      <c r="AL184" t="s">
        <v>207</v>
      </c>
      <c r="AM184" t="s">
        <v>207</v>
      </c>
      <c r="AN184" t="s">
        <v>207</v>
      </c>
      <c r="AO184" t="s">
        <v>207</v>
      </c>
      <c r="AP184" t="s">
        <v>207</v>
      </c>
      <c r="AQ184" t="s">
        <v>207</v>
      </c>
      <c r="AR184" t="s">
        <v>215</v>
      </c>
      <c r="AS184" t="s">
        <v>207</v>
      </c>
      <c r="AT184" t="s">
        <v>207</v>
      </c>
      <c r="AU184" t="s">
        <v>207</v>
      </c>
      <c r="AV184" t="s">
        <v>207</v>
      </c>
      <c r="AW184" t="s">
        <v>207</v>
      </c>
      <c r="AX184" t="s">
        <v>207</v>
      </c>
      <c r="AY184" t="s">
        <v>207</v>
      </c>
      <c r="AZ184" t="s">
        <v>207</v>
      </c>
      <c r="BA184" t="s">
        <v>207</v>
      </c>
      <c r="BB184" t="s">
        <v>207</v>
      </c>
      <c r="BC184" t="s">
        <v>207</v>
      </c>
      <c r="BD184" t="s">
        <v>207</v>
      </c>
      <c r="BE184" t="s">
        <v>207</v>
      </c>
      <c r="BF184" t="s">
        <v>207</v>
      </c>
      <c r="BG184" t="s">
        <v>207</v>
      </c>
      <c r="BH184" t="s">
        <v>207</v>
      </c>
      <c r="BI184" t="s">
        <v>207</v>
      </c>
      <c r="BJ184" t="s">
        <v>207</v>
      </c>
      <c r="BK184" t="s">
        <v>207</v>
      </c>
      <c r="BL184" t="s">
        <v>207</v>
      </c>
      <c r="BM184" t="s">
        <v>207</v>
      </c>
      <c r="BN184" t="s">
        <v>207</v>
      </c>
      <c r="BO184" s="18" t="str">
        <f>IF(OR(BO$2=0, BO$2=""), "N/A", IF(ISNUMBER(SEARCH(UPPER(BO$2), UPPER(ProgramsTable[[#This Row],[Type of Service]]))), "Yes", "No"))</f>
        <v>N/A</v>
      </c>
      <c r="BP184" s="18" t="str">
        <f>IF(BP$2=0, "N/A", IF(ISNUMBER(SEARCH(TRIM(BP$2), ProgramsTable[[#This Row],[Geographic Coverage]])), "Yes", "No"))</f>
        <v>N/A</v>
      </c>
      <c r="BQ184" s="18" t="str">
        <f>IF(BQ$2=0, "N/A", IF(ISNUMBER(SEARCH(TRIM(BQ$2), ProgramsTable[[#This Row],[Geographic Coverage]])), "Yes", "No"))</f>
        <v>N/A</v>
      </c>
      <c r="BR184" s="18" t="str">
        <f>IF(AND(BP$2=0, BQ$2=0), "*Required - Please Make a Selection*", IF(OR(ISNUMBER(SEARCH(TRIM(BP$2), ProgramsTable[[#This Row],[Geographic Coverage]])), ISNUMBER(SEARCH(TRIM(BQ$2), ProgramsTable[[#This Row],[Geographic Coverage]]))), "Yes", "No"))</f>
        <v>*Required - Please Make a Selection*</v>
      </c>
      <c r="BS184" s="18" t="str">
        <f>IF(OR(BS$2="",BS$2=0), "N/A", IF(AND(ProgramsTable[[#This Row],[Age Min]]= "None", ProgramsTable[[#This Row],[Age Max]]= "None"), "Yes", IF(AND(BS$2&gt;=ProgramsTable[[#This Row],[Age Min]], BS$2&lt;=ProgramsTable[[#This Row],[Age Max]]), "Yes", "No")))</f>
        <v>N/A</v>
      </c>
      <c r="BT184" s="18" t="str" cm="1">
        <f t="array" ref="BT184">IF(COUNTIF(AM$2:BJ$2,"Yes")=0,"N/A",IF(SUMPRODUCT(--(AM$2:BJ$2="Yes"),--(ProgramsTable[[#This Row],[Developmental Disability]:[Caregivers, Family Members, Advocates, or Practitioners of an Individual with Disabilities or Medical Conditions]]="Yes"))&gt;0,"Yes","No"))</f>
        <v>N/A</v>
      </c>
      <c r="BU1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84" s="18" t="str">
        <f>IF(BV$2=0, "N/A", IF(ISNUMBER(SEARCH(UPPER(BV$2), UPPER(ProgramsTable[[#This Row],[Type of Service]]))), "Yes", "No"))</f>
        <v>N/A</v>
      </c>
      <c r="BW184" s="18" t="str">
        <f>IF(BW$2=0, "N/A", IF(ISNUMBER(SEARCH(TRIM(BW$2), ProgramsTable[[#This Row],[Geographic Coverage]])), "Yes", "No"))</f>
        <v>N/A</v>
      </c>
      <c r="BX184" s="18" t="str">
        <f>IF(BX$2=0, "N/A", IF(ISNUMBER(SEARCH(TRIM(BX$2), ProgramsTable[[#This Row],[Geographic Coverage]])), "Yes", "No"))</f>
        <v>N/A</v>
      </c>
      <c r="BY184" s="18" t="str">
        <f>IF(AND(BW$2=0, BX$2=0), "*Required - Please Make a Selection*", IF(OR(ISNUMBER(SEARCH(TRIM(BW$2), ProgramsTable[[#This Row],[Geographic Coverage]])), ISNUMBER(SEARCH(TRIM(BX$2), ProgramsTable[[#This Row],[Geographic Coverage]]))), "Yes", "No"))</f>
        <v>*Required - Please Make a Selection*</v>
      </c>
      <c r="BZ184" s="18" t="str">
        <f>IF(I$2=0, "N/A", IF(I$2="Yes", IF(ProgramsTable[[#This Row],[Program Includes Services for Caregivers]]="Yes", IF(ProgramsTable[[#This Row],[Program May Require Caregiver to be Unpaid]]="No", "Yes", "No"), "No"), "N/A"))</f>
        <v>N/A</v>
      </c>
      <c r="CA1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84" s="18" t="str">
        <f>IF(CB$2=0, "N/A", IF(ISNUMBER(SEARCH(TRIM(UPPER(CB$2)), TRIM(UPPER(ProgramsTable[[#This Row],[Type of Service]])))), "Yes", "No"))</f>
        <v>N/A</v>
      </c>
      <c r="CC184" s="18" t="str">
        <f>IF(CC$2=0, "N/A", IF(ISNUMBER(SEARCH(TRIM(CC$2), ProgramsTable[[#This Row],[Geographic Coverage]])), "Yes", "No"))</f>
        <v>No</v>
      </c>
      <c r="CD184" s="18" t="str">
        <f>IF(CD$2=0, "N/A", IF(ISNUMBER(SEARCH(TRIM(CD$2), ProgramsTable[[#This Row],[Geographic Coverage]])), "Yes", "No"))</f>
        <v>N/A</v>
      </c>
      <c r="CE184" s="18" t="str">
        <f>IF(AND(CC$2=0, CD$2=0), "*Required - Please Make a Selection*", IF(OR(ISNUMBER(SEARCH(TRIM(CC$2), ProgramsTable[[#This Row],[Geographic Coverage]])), ISNUMBER(SEARCH(TRIM(CD$2), ProgramsTable[[#This Row],[Geographic Coverage]]))), "Yes", "No"))</f>
        <v>No</v>
      </c>
      <c r="CF184" s="18" t="str" cm="1">
        <f t="array" ref="CF184">IF(COUNTIF(BK$2:BN$2, "Yes")=0, "N/A", IF(SUMPRODUCT((BK$2:BN$2="Yes")*(ProgramsTable[[#This Row],[Veteran?]:[Disabled Veteran?]]="Yes"))&gt;0, "Yes", "No"))</f>
        <v>No</v>
      </c>
      <c r="CG1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84"/>
      <c r="CI184"/>
      <c r="CJ184"/>
      <c r="CK184"/>
      <c r="CL184"/>
      <c r="CM184"/>
      <c r="CN184"/>
      <c r="CO184"/>
      <c r="CP184"/>
      <c r="CQ184"/>
      <c r="CR184"/>
      <c r="CS184"/>
      <c r="CU184"/>
      <c r="CV184"/>
    </row>
    <row r="185" spans="1:100" hidden="1" x14ac:dyDescent="0.25">
      <c r="A185" s="10">
        <v>824</v>
      </c>
      <c r="B185" t="s">
        <v>647</v>
      </c>
      <c r="C185" t="s">
        <v>483</v>
      </c>
      <c r="D185" t="s">
        <v>578</v>
      </c>
      <c r="E185" t="s">
        <v>546</v>
      </c>
      <c r="F185" t="s">
        <v>582</v>
      </c>
      <c r="G185" t="s">
        <v>112</v>
      </c>
      <c r="H185" t="s">
        <v>215</v>
      </c>
      <c r="I185" t="s">
        <v>215</v>
      </c>
      <c r="J185" t="s">
        <v>547</v>
      </c>
      <c r="K185" t="s">
        <v>583</v>
      </c>
      <c r="L185" t="s">
        <v>208</v>
      </c>
      <c r="M185" t="s">
        <v>208</v>
      </c>
      <c r="N185" t="s">
        <v>208</v>
      </c>
      <c r="P185" t="s">
        <v>581</v>
      </c>
      <c r="Q185" t="s">
        <v>208</v>
      </c>
      <c r="R185" t="s">
        <v>581</v>
      </c>
      <c r="S185" t="s">
        <v>208</v>
      </c>
      <c r="T185" t="s">
        <v>31</v>
      </c>
      <c r="U185" t="s">
        <v>215</v>
      </c>
      <c r="V185" t="s">
        <v>207</v>
      </c>
      <c r="W185" t="s">
        <v>207</v>
      </c>
      <c r="X185" t="s">
        <v>207</v>
      </c>
      <c r="Y185" t="s">
        <v>207</v>
      </c>
      <c r="Z185" t="s">
        <v>207</v>
      </c>
      <c r="AA185" t="s">
        <v>215</v>
      </c>
      <c r="AB185" t="s">
        <v>207</v>
      </c>
      <c r="AC185" t="s">
        <v>207</v>
      </c>
      <c r="AD185" t="s">
        <v>207</v>
      </c>
      <c r="AE185" t="s">
        <v>207</v>
      </c>
      <c r="AF185" t="s">
        <v>207</v>
      </c>
      <c r="AG185" t="s">
        <v>207</v>
      </c>
      <c r="AH185" t="s">
        <v>207</v>
      </c>
      <c r="AI185" t="s">
        <v>207</v>
      </c>
      <c r="AJ185" t="s">
        <v>207</v>
      </c>
      <c r="AK185" t="s">
        <v>207</v>
      </c>
      <c r="AL185" t="s">
        <v>207</v>
      </c>
      <c r="AM185" t="s">
        <v>207</v>
      </c>
      <c r="AN185" t="s">
        <v>207</v>
      </c>
      <c r="AO185" t="s">
        <v>207</v>
      </c>
      <c r="AP185" t="s">
        <v>207</v>
      </c>
      <c r="AQ185" t="s">
        <v>207</v>
      </c>
      <c r="AR185" t="s">
        <v>215</v>
      </c>
      <c r="AS185" t="s">
        <v>207</v>
      </c>
      <c r="AT185" t="s">
        <v>207</v>
      </c>
      <c r="AU185" t="s">
        <v>207</v>
      </c>
      <c r="AV185" t="s">
        <v>207</v>
      </c>
      <c r="AW185" t="s">
        <v>207</v>
      </c>
      <c r="AX185" t="s">
        <v>207</v>
      </c>
      <c r="AY185" t="s">
        <v>207</v>
      </c>
      <c r="AZ185" t="s">
        <v>207</v>
      </c>
      <c r="BA185" t="s">
        <v>207</v>
      </c>
      <c r="BB185" t="s">
        <v>207</v>
      </c>
      <c r="BC185" t="s">
        <v>207</v>
      </c>
      <c r="BD185" t="s">
        <v>207</v>
      </c>
      <c r="BE185" t="s">
        <v>207</v>
      </c>
      <c r="BF185" t="s">
        <v>207</v>
      </c>
      <c r="BG185" t="s">
        <v>207</v>
      </c>
      <c r="BH185" t="s">
        <v>207</v>
      </c>
      <c r="BI185" t="s">
        <v>207</v>
      </c>
      <c r="BJ185" t="s">
        <v>215</v>
      </c>
      <c r="BK185" t="s">
        <v>207</v>
      </c>
      <c r="BL185" t="s">
        <v>207</v>
      </c>
      <c r="BM185" t="s">
        <v>207</v>
      </c>
      <c r="BN185" t="s">
        <v>207</v>
      </c>
      <c r="BO185" s="18" t="str">
        <f>IF(OR(BO$2=0, BO$2=""), "N/A", IF(ISNUMBER(SEARCH(UPPER(BO$2), UPPER(ProgramsTable[[#This Row],[Type of Service]]))), "Yes", "No"))</f>
        <v>N/A</v>
      </c>
      <c r="BP185" s="18" t="str">
        <f>IF(BP$2=0, "N/A", IF(ISNUMBER(SEARCH(TRIM(BP$2), ProgramsTable[[#This Row],[Geographic Coverage]])), "Yes", "No"))</f>
        <v>N/A</v>
      </c>
      <c r="BQ185" s="18" t="str">
        <f>IF(BQ$2=0, "N/A", IF(ISNUMBER(SEARCH(TRIM(BQ$2), ProgramsTable[[#This Row],[Geographic Coverage]])), "Yes", "No"))</f>
        <v>N/A</v>
      </c>
      <c r="BR185" s="18" t="str">
        <f>IF(AND(BP$2=0, BQ$2=0), "*Required - Please Make a Selection*", IF(OR(ISNUMBER(SEARCH(TRIM(BP$2), ProgramsTable[[#This Row],[Geographic Coverage]])), ISNUMBER(SEARCH(TRIM(BQ$2), ProgramsTable[[#This Row],[Geographic Coverage]]))), "Yes", "No"))</f>
        <v>*Required - Please Make a Selection*</v>
      </c>
      <c r="BS185" s="18" t="str">
        <f>IF(OR(BS$2="",BS$2=0), "N/A", IF(AND(ProgramsTable[[#This Row],[Age Min]]= "None", ProgramsTable[[#This Row],[Age Max]]= "None"), "Yes", IF(AND(BS$2&gt;=ProgramsTable[[#This Row],[Age Min]], BS$2&lt;=ProgramsTable[[#This Row],[Age Max]]), "Yes", "No")))</f>
        <v>N/A</v>
      </c>
      <c r="BT185" s="18" t="str" cm="1">
        <f t="array" ref="BT185">IF(COUNTIF(AM$2:BJ$2,"Yes")=0,"N/A",IF(SUMPRODUCT(--(AM$2:BJ$2="Yes"),--(ProgramsTable[[#This Row],[Developmental Disability]:[Caregivers, Family Members, Advocates, or Practitioners of an Individual with Disabilities or Medical Conditions]]="Yes"))&gt;0,"Yes","No"))</f>
        <v>N/A</v>
      </c>
      <c r="BU1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85" s="18" t="str">
        <f>IF(BV$2=0, "N/A", IF(ISNUMBER(SEARCH(UPPER(BV$2), UPPER(ProgramsTable[[#This Row],[Type of Service]]))), "Yes", "No"))</f>
        <v>N/A</v>
      </c>
      <c r="BW185" s="18" t="str">
        <f>IF(BW$2=0, "N/A", IF(ISNUMBER(SEARCH(TRIM(BW$2), ProgramsTable[[#This Row],[Geographic Coverage]])), "Yes", "No"))</f>
        <v>N/A</v>
      </c>
      <c r="BX185" s="18" t="str">
        <f>IF(BX$2=0, "N/A", IF(ISNUMBER(SEARCH(TRIM(BX$2), ProgramsTable[[#This Row],[Geographic Coverage]])), "Yes", "No"))</f>
        <v>N/A</v>
      </c>
      <c r="BY185" s="18" t="str">
        <f>IF(AND(BW$2=0, BX$2=0), "*Required - Please Make a Selection*", IF(OR(ISNUMBER(SEARCH(TRIM(BW$2), ProgramsTable[[#This Row],[Geographic Coverage]])), ISNUMBER(SEARCH(TRIM(BX$2), ProgramsTable[[#This Row],[Geographic Coverage]]))), "Yes", "No"))</f>
        <v>*Required - Please Make a Selection*</v>
      </c>
      <c r="BZ185" s="18" t="str">
        <f>IF(I$2=0, "N/A", IF(I$2="Yes", IF(ProgramsTable[[#This Row],[Program Includes Services for Caregivers]]="Yes", IF(ProgramsTable[[#This Row],[Program May Require Caregiver to be Unpaid]]="No", "Yes", "No"), "No"), "N/A"))</f>
        <v>N/A</v>
      </c>
      <c r="CA1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85" s="18" t="str">
        <f>IF(CB$2=0, "N/A", IF(ISNUMBER(SEARCH(TRIM(UPPER(CB$2)), TRIM(UPPER(ProgramsTable[[#This Row],[Type of Service]])))), "Yes", "No"))</f>
        <v>N/A</v>
      </c>
      <c r="CC185" s="18" t="str">
        <f>IF(CC$2=0, "N/A", IF(ISNUMBER(SEARCH(TRIM(CC$2), ProgramsTable[[#This Row],[Geographic Coverage]])), "Yes", "No"))</f>
        <v>No</v>
      </c>
      <c r="CD185" s="18" t="str">
        <f>IF(CD$2=0, "N/A", IF(ISNUMBER(SEARCH(TRIM(CD$2), ProgramsTable[[#This Row],[Geographic Coverage]])), "Yes", "No"))</f>
        <v>N/A</v>
      </c>
      <c r="CE185" s="18" t="str">
        <f>IF(AND(CC$2=0, CD$2=0), "*Required - Please Make a Selection*", IF(OR(ISNUMBER(SEARCH(TRIM(CC$2), ProgramsTable[[#This Row],[Geographic Coverage]])), ISNUMBER(SEARCH(TRIM(CD$2), ProgramsTable[[#This Row],[Geographic Coverage]]))), "Yes", "No"))</f>
        <v>No</v>
      </c>
      <c r="CF185" s="18" t="str" cm="1">
        <f t="array" ref="CF185">IF(COUNTIF(BK$2:BN$2, "Yes")=0, "N/A", IF(SUMPRODUCT((BK$2:BN$2="Yes")*(ProgramsTable[[#This Row],[Veteran?]:[Disabled Veteran?]]="Yes"))&gt;0, "Yes", "No"))</f>
        <v>No</v>
      </c>
      <c r="CG1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85"/>
      <c r="CI185"/>
      <c r="CJ185"/>
      <c r="CK185"/>
      <c r="CL185"/>
      <c r="CM185"/>
      <c r="CN185"/>
      <c r="CO185"/>
      <c r="CP185"/>
      <c r="CQ185"/>
      <c r="CR185"/>
      <c r="CS185"/>
      <c r="CU185"/>
      <c r="CV185"/>
    </row>
    <row r="186" spans="1:100" hidden="1" x14ac:dyDescent="0.25">
      <c r="A186" s="10">
        <v>825</v>
      </c>
      <c r="B186" t="s">
        <v>647</v>
      </c>
      <c r="C186" t="s">
        <v>483</v>
      </c>
      <c r="D186" t="s">
        <v>578</v>
      </c>
      <c r="E186" t="s">
        <v>546</v>
      </c>
      <c r="F186" t="s">
        <v>584</v>
      </c>
      <c r="G186" t="s">
        <v>585</v>
      </c>
      <c r="H186" t="s">
        <v>215</v>
      </c>
      <c r="I186" t="s">
        <v>215</v>
      </c>
      <c r="J186" t="s">
        <v>208</v>
      </c>
      <c r="K186" t="s">
        <v>586</v>
      </c>
      <c r="L186" t="s">
        <v>208</v>
      </c>
      <c r="M186" t="s">
        <v>208</v>
      </c>
      <c r="N186" t="s">
        <v>208</v>
      </c>
      <c r="P186" t="s">
        <v>581</v>
      </c>
      <c r="Q186" t="s">
        <v>208</v>
      </c>
      <c r="R186" t="s">
        <v>581</v>
      </c>
      <c r="S186" t="s">
        <v>208</v>
      </c>
      <c r="T186" t="s">
        <v>31</v>
      </c>
      <c r="U186" t="s">
        <v>207</v>
      </c>
      <c r="V186" t="s">
        <v>207</v>
      </c>
      <c r="W186" t="s">
        <v>207</v>
      </c>
      <c r="X186" t="s">
        <v>207</v>
      </c>
      <c r="Y186" t="s">
        <v>207</v>
      </c>
      <c r="Z186" t="s">
        <v>207</v>
      </c>
      <c r="AA186" t="s">
        <v>207</v>
      </c>
      <c r="AB186" t="s">
        <v>207</v>
      </c>
      <c r="AC186" t="s">
        <v>207</v>
      </c>
      <c r="AD186" t="s">
        <v>207</v>
      </c>
      <c r="AE186" t="s">
        <v>207</v>
      </c>
      <c r="AF186" t="s">
        <v>207</v>
      </c>
      <c r="AG186" t="s">
        <v>207</v>
      </c>
      <c r="AH186" t="s">
        <v>207</v>
      </c>
      <c r="AI186" t="s">
        <v>207</v>
      </c>
      <c r="AJ186" t="s">
        <v>207</v>
      </c>
      <c r="AK186" t="s">
        <v>207</v>
      </c>
      <c r="AL186" t="s">
        <v>207</v>
      </c>
      <c r="AM186" t="s">
        <v>207</v>
      </c>
      <c r="AN186" t="s">
        <v>207</v>
      </c>
      <c r="AO186" t="s">
        <v>207</v>
      </c>
      <c r="AP186" t="s">
        <v>207</v>
      </c>
      <c r="AQ186" t="s">
        <v>207</v>
      </c>
      <c r="AR186" t="s">
        <v>215</v>
      </c>
      <c r="AS186" t="s">
        <v>207</v>
      </c>
      <c r="AT186" t="s">
        <v>207</v>
      </c>
      <c r="AU186" t="s">
        <v>207</v>
      </c>
      <c r="AV186" t="s">
        <v>207</v>
      </c>
      <c r="AW186" t="s">
        <v>207</v>
      </c>
      <c r="AX186" t="s">
        <v>207</v>
      </c>
      <c r="AY186" t="s">
        <v>207</v>
      </c>
      <c r="AZ186" t="s">
        <v>207</v>
      </c>
      <c r="BA186" t="s">
        <v>207</v>
      </c>
      <c r="BB186" t="s">
        <v>207</v>
      </c>
      <c r="BC186" t="s">
        <v>207</v>
      </c>
      <c r="BD186" t="s">
        <v>207</v>
      </c>
      <c r="BE186" t="s">
        <v>207</v>
      </c>
      <c r="BF186" t="s">
        <v>207</v>
      </c>
      <c r="BG186" t="s">
        <v>207</v>
      </c>
      <c r="BH186" t="s">
        <v>207</v>
      </c>
      <c r="BI186" t="s">
        <v>207</v>
      </c>
      <c r="BJ186" t="s">
        <v>215</v>
      </c>
      <c r="BK186" t="s">
        <v>207</v>
      </c>
      <c r="BL186" t="s">
        <v>207</v>
      </c>
      <c r="BM186" t="s">
        <v>207</v>
      </c>
      <c r="BN186" t="s">
        <v>207</v>
      </c>
      <c r="BO186" s="18" t="str">
        <f>IF(OR(BO$2=0, BO$2=""), "N/A", IF(ISNUMBER(SEARCH(UPPER(BO$2), UPPER(ProgramsTable[[#This Row],[Type of Service]]))), "Yes", "No"))</f>
        <v>N/A</v>
      </c>
      <c r="BP186" s="18" t="str">
        <f>IF(BP$2=0, "N/A", IF(ISNUMBER(SEARCH(TRIM(BP$2), ProgramsTable[[#This Row],[Geographic Coverage]])), "Yes", "No"))</f>
        <v>N/A</v>
      </c>
      <c r="BQ186" s="18" t="str">
        <f>IF(BQ$2=0, "N/A", IF(ISNUMBER(SEARCH(TRIM(BQ$2), ProgramsTable[[#This Row],[Geographic Coverage]])), "Yes", "No"))</f>
        <v>N/A</v>
      </c>
      <c r="BR186" s="18" t="str">
        <f>IF(AND(BP$2=0, BQ$2=0), "*Required - Please Make a Selection*", IF(OR(ISNUMBER(SEARCH(TRIM(BP$2), ProgramsTable[[#This Row],[Geographic Coverage]])), ISNUMBER(SEARCH(TRIM(BQ$2), ProgramsTable[[#This Row],[Geographic Coverage]]))), "Yes", "No"))</f>
        <v>*Required - Please Make a Selection*</v>
      </c>
      <c r="BS186" s="18" t="str">
        <f>IF(OR(BS$2="",BS$2=0), "N/A", IF(AND(ProgramsTable[[#This Row],[Age Min]]= "None", ProgramsTable[[#This Row],[Age Max]]= "None"), "Yes", IF(AND(BS$2&gt;=ProgramsTable[[#This Row],[Age Min]], BS$2&lt;=ProgramsTable[[#This Row],[Age Max]]), "Yes", "No")))</f>
        <v>N/A</v>
      </c>
      <c r="BT186" s="18" t="str" cm="1">
        <f t="array" ref="BT186">IF(COUNTIF(AM$2:BJ$2,"Yes")=0,"N/A",IF(SUMPRODUCT(--(AM$2:BJ$2="Yes"),--(ProgramsTable[[#This Row],[Developmental Disability]:[Caregivers, Family Members, Advocates, or Practitioners of an Individual with Disabilities or Medical Conditions]]="Yes"))&gt;0,"Yes","No"))</f>
        <v>N/A</v>
      </c>
      <c r="BU1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86" s="18" t="str">
        <f>IF(BV$2=0, "N/A", IF(ISNUMBER(SEARCH(UPPER(BV$2), UPPER(ProgramsTable[[#This Row],[Type of Service]]))), "Yes", "No"))</f>
        <v>N/A</v>
      </c>
      <c r="BW186" s="18" t="str">
        <f>IF(BW$2=0, "N/A", IF(ISNUMBER(SEARCH(TRIM(BW$2), ProgramsTable[[#This Row],[Geographic Coverage]])), "Yes", "No"))</f>
        <v>N/A</v>
      </c>
      <c r="BX186" s="18" t="str">
        <f>IF(BX$2=0, "N/A", IF(ISNUMBER(SEARCH(TRIM(BX$2), ProgramsTable[[#This Row],[Geographic Coverage]])), "Yes", "No"))</f>
        <v>N/A</v>
      </c>
      <c r="BY186" s="18" t="str">
        <f>IF(AND(BW$2=0, BX$2=0), "*Required - Please Make a Selection*", IF(OR(ISNUMBER(SEARCH(TRIM(BW$2), ProgramsTable[[#This Row],[Geographic Coverage]])), ISNUMBER(SEARCH(TRIM(BX$2), ProgramsTable[[#This Row],[Geographic Coverage]]))), "Yes", "No"))</f>
        <v>*Required - Please Make a Selection*</v>
      </c>
      <c r="BZ186" s="18" t="str">
        <f>IF(I$2=0, "N/A", IF(I$2="Yes", IF(ProgramsTable[[#This Row],[Program Includes Services for Caregivers]]="Yes", IF(ProgramsTable[[#This Row],[Program May Require Caregiver to be Unpaid]]="No", "Yes", "No"), "No"), "N/A"))</f>
        <v>N/A</v>
      </c>
      <c r="CA1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86" s="18" t="str">
        <f>IF(CB$2=0, "N/A", IF(ISNUMBER(SEARCH(TRIM(UPPER(CB$2)), TRIM(UPPER(ProgramsTable[[#This Row],[Type of Service]])))), "Yes", "No"))</f>
        <v>N/A</v>
      </c>
      <c r="CC186" s="18" t="str">
        <f>IF(CC$2=0, "N/A", IF(ISNUMBER(SEARCH(TRIM(CC$2), ProgramsTable[[#This Row],[Geographic Coverage]])), "Yes", "No"))</f>
        <v>No</v>
      </c>
      <c r="CD186" s="18" t="str">
        <f>IF(CD$2=0, "N/A", IF(ISNUMBER(SEARCH(TRIM(CD$2), ProgramsTable[[#This Row],[Geographic Coverage]])), "Yes", "No"))</f>
        <v>N/A</v>
      </c>
      <c r="CE186" s="18" t="str">
        <f>IF(AND(CC$2=0, CD$2=0), "*Required - Please Make a Selection*", IF(OR(ISNUMBER(SEARCH(TRIM(CC$2), ProgramsTable[[#This Row],[Geographic Coverage]])), ISNUMBER(SEARCH(TRIM(CD$2), ProgramsTable[[#This Row],[Geographic Coverage]]))), "Yes", "No"))</f>
        <v>No</v>
      </c>
      <c r="CF186" s="18" t="str" cm="1">
        <f t="array" ref="CF186">IF(COUNTIF(BK$2:BN$2, "Yes")=0, "N/A", IF(SUMPRODUCT((BK$2:BN$2="Yes")*(ProgramsTable[[#This Row],[Veteran?]:[Disabled Veteran?]]="Yes"))&gt;0, "Yes", "No"))</f>
        <v>No</v>
      </c>
      <c r="CG1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86"/>
      <c r="CI186"/>
      <c r="CJ186"/>
      <c r="CK186"/>
      <c r="CL186"/>
      <c r="CM186"/>
      <c r="CN186"/>
      <c r="CO186"/>
      <c r="CP186"/>
      <c r="CQ186"/>
      <c r="CR186"/>
      <c r="CS186"/>
      <c r="CU186"/>
      <c r="CV186"/>
    </row>
    <row r="187" spans="1:100" hidden="1" x14ac:dyDescent="0.25">
      <c r="A187" s="10">
        <v>826</v>
      </c>
      <c r="B187" t="s">
        <v>647</v>
      </c>
      <c r="C187" t="s">
        <v>483</v>
      </c>
      <c r="D187" t="s">
        <v>578</v>
      </c>
      <c r="E187" t="s">
        <v>546</v>
      </c>
      <c r="F187" t="s">
        <v>587</v>
      </c>
      <c r="G187" t="s">
        <v>588</v>
      </c>
      <c r="H187" t="s">
        <v>215</v>
      </c>
      <c r="I187" t="s">
        <v>207</v>
      </c>
      <c r="J187" t="s">
        <v>208</v>
      </c>
      <c r="K187" t="s">
        <v>208</v>
      </c>
      <c r="L187" s="11" t="s">
        <v>208</v>
      </c>
      <c r="M187" t="s">
        <v>208</v>
      </c>
      <c r="N187" t="s">
        <v>208</v>
      </c>
      <c r="P187" t="s">
        <v>208</v>
      </c>
      <c r="Q187" t="s">
        <v>208</v>
      </c>
      <c r="R187" t="s">
        <v>208</v>
      </c>
      <c r="S187" t="s">
        <v>208</v>
      </c>
      <c r="T187" t="s">
        <v>31</v>
      </c>
      <c r="U187" t="s">
        <v>207</v>
      </c>
      <c r="V187" t="s">
        <v>207</v>
      </c>
      <c r="W187" t="s">
        <v>207</v>
      </c>
      <c r="X187" t="s">
        <v>207</v>
      </c>
      <c r="Y187" t="s">
        <v>207</v>
      </c>
      <c r="Z187" t="s">
        <v>207</v>
      </c>
      <c r="AA187" t="s">
        <v>207</v>
      </c>
      <c r="AB187" t="s">
        <v>207</v>
      </c>
      <c r="AC187" t="s">
        <v>207</v>
      </c>
      <c r="AD187" t="s">
        <v>207</v>
      </c>
      <c r="AE187" t="s">
        <v>207</v>
      </c>
      <c r="AF187" t="s">
        <v>207</v>
      </c>
      <c r="AG187" t="s">
        <v>207</v>
      </c>
      <c r="AH187" t="s">
        <v>207</v>
      </c>
      <c r="AI187" t="s">
        <v>207</v>
      </c>
      <c r="AJ187" t="s">
        <v>207</v>
      </c>
      <c r="AK187" t="s">
        <v>207</v>
      </c>
      <c r="AL187" t="s">
        <v>207</v>
      </c>
      <c r="AM187" t="s">
        <v>207</v>
      </c>
      <c r="AN187" t="s">
        <v>207</v>
      </c>
      <c r="AO187" t="s">
        <v>207</v>
      </c>
      <c r="AP187" t="s">
        <v>207</v>
      </c>
      <c r="AQ187" t="s">
        <v>207</v>
      </c>
      <c r="AR187" t="s">
        <v>207</v>
      </c>
      <c r="AS187" t="s">
        <v>207</v>
      </c>
      <c r="AT187" t="s">
        <v>207</v>
      </c>
      <c r="AU187" t="s">
        <v>207</v>
      </c>
      <c r="AV187" t="s">
        <v>207</v>
      </c>
      <c r="AW187" t="s">
        <v>207</v>
      </c>
      <c r="AX187" t="s">
        <v>207</v>
      </c>
      <c r="AY187" t="s">
        <v>207</v>
      </c>
      <c r="AZ187" t="s">
        <v>207</v>
      </c>
      <c r="BA187" t="s">
        <v>207</v>
      </c>
      <c r="BB187" t="s">
        <v>207</v>
      </c>
      <c r="BC187" t="s">
        <v>207</v>
      </c>
      <c r="BD187" t="s">
        <v>207</v>
      </c>
      <c r="BE187" t="s">
        <v>207</v>
      </c>
      <c r="BF187" t="s">
        <v>207</v>
      </c>
      <c r="BG187" t="s">
        <v>207</v>
      </c>
      <c r="BH187" t="s">
        <v>207</v>
      </c>
      <c r="BI187" t="s">
        <v>207</v>
      </c>
      <c r="BJ187" t="s">
        <v>207</v>
      </c>
      <c r="BK187" t="s">
        <v>207</v>
      </c>
      <c r="BL187" t="s">
        <v>207</v>
      </c>
      <c r="BM187" t="s">
        <v>207</v>
      </c>
      <c r="BN187" t="s">
        <v>207</v>
      </c>
      <c r="BO187" s="18" t="str">
        <f>IF(OR(BO$2=0, BO$2=""), "N/A", IF(ISNUMBER(SEARCH(UPPER(BO$2), UPPER(ProgramsTable[[#This Row],[Type of Service]]))), "Yes", "No"))</f>
        <v>N/A</v>
      </c>
      <c r="BP187" s="18" t="str">
        <f>IF(BP$2=0, "N/A", IF(ISNUMBER(SEARCH(TRIM(BP$2), ProgramsTable[[#This Row],[Geographic Coverage]])), "Yes", "No"))</f>
        <v>N/A</v>
      </c>
      <c r="BQ187" s="18" t="str">
        <f>IF(BQ$2=0, "N/A", IF(ISNUMBER(SEARCH(TRIM(BQ$2), ProgramsTable[[#This Row],[Geographic Coverage]])), "Yes", "No"))</f>
        <v>N/A</v>
      </c>
      <c r="BR187" s="18" t="str">
        <f>IF(AND(BP$2=0, BQ$2=0), "*Required - Please Make a Selection*", IF(OR(ISNUMBER(SEARCH(TRIM(BP$2), ProgramsTable[[#This Row],[Geographic Coverage]])), ISNUMBER(SEARCH(TRIM(BQ$2), ProgramsTable[[#This Row],[Geographic Coverage]]))), "Yes", "No"))</f>
        <v>*Required - Please Make a Selection*</v>
      </c>
      <c r="BS187" s="18" t="str">
        <f>IF(OR(BS$2="",BS$2=0), "N/A", IF(AND(ProgramsTable[[#This Row],[Age Min]]= "None", ProgramsTable[[#This Row],[Age Max]]= "None"), "Yes", IF(AND(BS$2&gt;=ProgramsTable[[#This Row],[Age Min]], BS$2&lt;=ProgramsTable[[#This Row],[Age Max]]), "Yes", "No")))</f>
        <v>N/A</v>
      </c>
      <c r="BT187" s="18" t="str" cm="1">
        <f t="array" ref="BT187">IF(COUNTIF(AM$2:BJ$2,"Yes")=0,"N/A",IF(SUMPRODUCT(--(AM$2:BJ$2="Yes"),--(ProgramsTable[[#This Row],[Developmental Disability]:[Caregivers, Family Members, Advocates, or Practitioners of an Individual with Disabilities or Medical Conditions]]="Yes"))&gt;0,"Yes","No"))</f>
        <v>N/A</v>
      </c>
      <c r="BU1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87" s="18" t="str">
        <f>IF(BV$2=0, "N/A", IF(ISNUMBER(SEARCH(UPPER(BV$2), UPPER(ProgramsTable[[#This Row],[Type of Service]]))), "Yes", "No"))</f>
        <v>N/A</v>
      </c>
      <c r="BW187" s="18" t="str">
        <f>IF(BW$2=0, "N/A", IF(ISNUMBER(SEARCH(TRIM(BW$2), ProgramsTable[[#This Row],[Geographic Coverage]])), "Yes", "No"))</f>
        <v>N/A</v>
      </c>
      <c r="BX187" s="18" t="str">
        <f>IF(BX$2=0, "N/A", IF(ISNUMBER(SEARCH(TRIM(BX$2), ProgramsTable[[#This Row],[Geographic Coverage]])), "Yes", "No"))</f>
        <v>N/A</v>
      </c>
      <c r="BY187" s="18" t="str">
        <f>IF(AND(BW$2=0, BX$2=0), "*Required - Please Make a Selection*", IF(OR(ISNUMBER(SEARCH(TRIM(BW$2), ProgramsTable[[#This Row],[Geographic Coverage]])), ISNUMBER(SEARCH(TRIM(BX$2), ProgramsTable[[#This Row],[Geographic Coverage]]))), "Yes", "No"))</f>
        <v>*Required - Please Make a Selection*</v>
      </c>
      <c r="BZ187" s="18" t="str">
        <f>IF(I$2=0, "N/A", IF(I$2="Yes", IF(ProgramsTable[[#This Row],[Program Includes Services for Caregivers]]="Yes", IF(ProgramsTable[[#This Row],[Program May Require Caregiver to be Unpaid]]="No", "Yes", "No"), "No"), "N/A"))</f>
        <v>N/A</v>
      </c>
      <c r="CA1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87" s="18" t="str">
        <f>IF(CB$2=0, "N/A", IF(ISNUMBER(SEARCH(TRIM(UPPER(CB$2)), TRIM(UPPER(ProgramsTable[[#This Row],[Type of Service]])))), "Yes", "No"))</f>
        <v>N/A</v>
      </c>
      <c r="CC187" s="18" t="str">
        <f>IF(CC$2=0, "N/A", IF(ISNUMBER(SEARCH(TRIM(CC$2), ProgramsTable[[#This Row],[Geographic Coverage]])), "Yes", "No"))</f>
        <v>No</v>
      </c>
      <c r="CD187" s="18" t="str">
        <f>IF(CD$2=0, "N/A", IF(ISNUMBER(SEARCH(TRIM(CD$2), ProgramsTable[[#This Row],[Geographic Coverage]])), "Yes", "No"))</f>
        <v>N/A</v>
      </c>
      <c r="CE187" s="18" t="str">
        <f>IF(AND(CC$2=0, CD$2=0), "*Required - Please Make a Selection*", IF(OR(ISNUMBER(SEARCH(TRIM(CC$2), ProgramsTable[[#This Row],[Geographic Coverage]])), ISNUMBER(SEARCH(TRIM(CD$2), ProgramsTable[[#This Row],[Geographic Coverage]]))), "Yes", "No"))</f>
        <v>No</v>
      </c>
      <c r="CF187" s="18" t="str" cm="1">
        <f t="array" ref="CF187">IF(COUNTIF(BK$2:BN$2, "Yes")=0, "N/A", IF(SUMPRODUCT((BK$2:BN$2="Yes")*(ProgramsTable[[#This Row],[Veteran?]:[Disabled Veteran?]]="Yes"))&gt;0, "Yes", "No"))</f>
        <v>No</v>
      </c>
      <c r="CG1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87"/>
      <c r="CI187"/>
      <c r="CJ187"/>
      <c r="CK187"/>
      <c r="CL187"/>
      <c r="CM187"/>
      <c r="CN187"/>
      <c r="CO187"/>
      <c r="CP187"/>
      <c r="CQ187"/>
      <c r="CR187"/>
      <c r="CS187"/>
      <c r="CU187"/>
      <c r="CV187"/>
    </row>
    <row r="188" spans="1:100" hidden="1" x14ac:dyDescent="0.25">
      <c r="A188" s="10">
        <v>827</v>
      </c>
      <c r="B188" t="s">
        <v>647</v>
      </c>
      <c r="C188" t="s">
        <v>483</v>
      </c>
      <c r="D188" t="s">
        <v>578</v>
      </c>
      <c r="E188" t="s">
        <v>546</v>
      </c>
      <c r="F188" t="s">
        <v>589</v>
      </c>
      <c r="G188" t="s">
        <v>588</v>
      </c>
      <c r="H188" t="s">
        <v>215</v>
      </c>
      <c r="I188" t="s">
        <v>207</v>
      </c>
      <c r="J188" t="s">
        <v>208</v>
      </c>
      <c r="K188" t="s">
        <v>208</v>
      </c>
      <c r="L188" s="11" t="s">
        <v>208</v>
      </c>
      <c r="M188" t="s">
        <v>208</v>
      </c>
      <c r="N188" t="s">
        <v>208</v>
      </c>
      <c r="P188" t="s">
        <v>208</v>
      </c>
      <c r="Q188" t="s">
        <v>208</v>
      </c>
      <c r="R188" t="s">
        <v>208</v>
      </c>
      <c r="S188" t="s">
        <v>208</v>
      </c>
      <c r="T188" t="s">
        <v>31</v>
      </c>
      <c r="U188" t="s">
        <v>207</v>
      </c>
      <c r="V188" t="s">
        <v>207</v>
      </c>
      <c r="W188" t="s">
        <v>207</v>
      </c>
      <c r="X188" t="s">
        <v>207</v>
      </c>
      <c r="Y188" t="s">
        <v>207</v>
      </c>
      <c r="Z188" t="s">
        <v>207</v>
      </c>
      <c r="AA188" t="s">
        <v>207</v>
      </c>
      <c r="AB188" t="s">
        <v>207</v>
      </c>
      <c r="AC188" t="s">
        <v>207</v>
      </c>
      <c r="AD188" t="s">
        <v>207</v>
      </c>
      <c r="AE188" t="s">
        <v>207</v>
      </c>
      <c r="AF188" t="s">
        <v>207</v>
      </c>
      <c r="AG188" t="s">
        <v>207</v>
      </c>
      <c r="AH188" t="s">
        <v>207</v>
      </c>
      <c r="AI188" t="s">
        <v>207</v>
      </c>
      <c r="AJ188" t="s">
        <v>207</v>
      </c>
      <c r="AK188" t="s">
        <v>207</v>
      </c>
      <c r="AL188" t="s">
        <v>207</v>
      </c>
      <c r="AM188" t="s">
        <v>207</v>
      </c>
      <c r="AN188" t="s">
        <v>207</v>
      </c>
      <c r="AO188" t="s">
        <v>207</v>
      </c>
      <c r="AP188" t="s">
        <v>207</v>
      </c>
      <c r="AQ188" t="s">
        <v>207</v>
      </c>
      <c r="AR188" t="s">
        <v>207</v>
      </c>
      <c r="AS188" t="s">
        <v>207</v>
      </c>
      <c r="AT188" t="s">
        <v>207</v>
      </c>
      <c r="AU188" t="s">
        <v>207</v>
      </c>
      <c r="AV188" t="s">
        <v>207</v>
      </c>
      <c r="AW188" t="s">
        <v>207</v>
      </c>
      <c r="AX188" t="s">
        <v>207</v>
      </c>
      <c r="AY188" t="s">
        <v>207</v>
      </c>
      <c r="AZ188" t="s">
        <v>207</v>
      </c>
      <c r="BA188" t="s">
        <v>207</v>
      </c>
      <c r="BB188" t="s">
        <v>207</v>
      </c>
      <c r="BC188" t="s">
        <v>207</v>
      </c>
      <c r="BD188" t="s">
        <v>207</v>
      </c>
      <c r="BE188" t="s">
        <v>207</v>
      </c>
      <c r="BF188" t="s">
        <v>207</v>
      </c>
      <c r="BG188" t="s">
        <v>207</v>
      </c>
      <c r="BH188" t="s">
        <v>207</v>
      </c>
      <c r="BI188" t="s">
        <v>207</v>
      </c>
      <c r="BJ188" t="s">
        <v>207</v>
      </c>
      <c r="BK188" t="s">
        <v>207</v>
      </c>
      <c r="BL188" t="s">
        <v>207</v>
      </c>
      <c r="BM188" t="s">
        <v>207</v>
      </c>
      <c r="BN188" t="s">
        <v>207</v>
      </c>
      <c r="BO188" s="18" t="str">
        <f>IF(OR(BO$2=0, BO$2=""), "N/A", IF(ISNUMBER(SEARCH(UPPER(BO$2), UPPER(ProgramsTable[[#This Row],[Type of Service]]))), "Yes", "No"))</f>
        <v>N/A</v>
      </c>
      <c r="BP188" s="18" t="str">
        <f>IF(BP$2=0, "N/A", IF(ISNUMBER(SEARCH(TRIM(BP$2), ProgramsTable[[#This Row],[Geographic Coverage]])), "Yes", "No"))</f>
        <v>N/A</v>
      </c>
      <c r="BQ188" s="18" t="str">
        <f>IF(BQ$2=0, "N/A", IF(ISNUMBER(SEARCH(TRIM(BQ$2), ProgramsTable[[#This Row],[Geographic Coverage]])), "Yes", "No"))</f>
        <v>N/A</v>
      </c>
      <c r="BR188" s="18" t="str">
        <f>IF(AND(BP$2=0, BQ$2=0), "*Required - Please Make a Selection*", IF(OR(ISNUMBER(SEARCH(TRIM(BP$2), ProgramsTable[[#This Row],[Geographic Coverage]])), ISNUMBER(SEARCH(TRIM(BQ$2), ProgramsTable[[#This Row],[Geographic Coverage]]))), "Yes", "No"))</f>
        <v>*Required - Please Make a Selection*</v>
      </c>
      <c r="BS188" s="18" t="str">
        <f>IF(OR(BS$2="",BS$2=0), "N/A", IF(AND(ProgramsTable[[#This Row],[Age Min]]= "None", ProgramsTable[[#This Row],[Age Max]]= "None"), "Yes", IF(AND(BS$2&gt;=ProgramsTable[[#This Row],[Age Min]], BS$2&lt;=ProgramsTable[[#This Row],[Age Max]]), "Yes", "No")))</f>
        <v>N/A</v>
      </c>
      <c r="BT188" s="18" t="str" cm="1">
        <f t="array" ref="BT188">IF(COUNTIF(AM$2:BJ$2,"Yes")=0,"N/A",IF(SUMPRODUCT(--(AM$2:BJ$2="Yes"),--(ProgramsTable[[#This Row],[Developmental Disability]:[Caregivers, Family Members, Advocates, or Practitioners of an Individual with Disabilities or Medical Conditions]]="Yes"))&gt;0,"Yes","No"))</f>
        <v>N/A</v>
      </c>
      <c r="BU1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88" s="18" t="str">
        <f>IF(BV$2=0, "N/A", IF(ISNUMBER(SEARCH(UPPER(BV$2), UPPER(ProgramsTable[[#This Row],[Type of Service]]))), "Yes", "No"))</f>
        <v>N/A</v>
      </c>
      <c r="BW188" s="18" t="str">
        <f>IF(BW$2=0, "N/A", IF(ISNUMBER(SEARCH(TRIM(BW$2), ProgramsTable[[#This Row],[Geographic Coverage]])), "Yes", "No"))</f>
        <v>N/A</v>
      </c>
      <c r="BX188" s="18" t="str">
        <f>IF(BX$2=0, "N/A", IF(ISNUMBER(SEARCH(TRIM(BX$2), ProgramsTable[[#This Row],[Geographic Coverage]])), "Yes", "No"))</f>
        <v>N/A</v>
      </c>
      <c r="BY188" s="18" t="str">
        <f>IF(AND(BW$2=0, BX$2=0), "*Required - Please Make a Selection*", IF(OR(ISNUMBER(SEARCH(TRIM(BW$2), ProgramsTable[[#This Row],[Geographic Coverage]])), ISNUMBER(SEARCH(TRIM(BX$2), ProgramsTable[[#This Row],[Geographic Coverage]]))), "Yes", "No"))</f>
        <v>*Required - Please Make a Selection*</v>
      </c>
      <c r="BZ188" s="18" t="str">
        <f>IF(I$2=0, "N/A", IF(I$2="Yes", IF(ProgramsTable[[#This Row],[Program Includes Services for Caregivers]]="Yes", IF(ProgramsTable[[#This Row],[Program May Require Caregiver to be Unpaid]]="No", "Yes", "No"), "No"), "N/A"))</f>
        <v>N/A</v>
      </c>
      <c r="CA1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88" s="18" t="str">
        <f>IF(CB$2=0, "N/A", IF(ISNUMBER(SEARCH(TRIM(UPPER(CB$2)), TRIM(UPPER(ProgramsTable[[#This Row],[Type of Service]])))), "Yes", "No"))</f>
        <v>N/A</v>
      </c>
      <c r="CC188" s="18" t="str">
        <f>IF(CC$2=0, "N/A", IF(ISNUMBER(SEARCH(TRIM(CC$2), ProgramsTable[[#This Row],[Geographic Coverage]])), "Yes", "No"))</f>
        <v>No</v>
      </c>
      <c r="CD188" s="18" t="str">
        <f>IF(CD$2=0, "N/A", IF(ISNUMBER(SEARCH(TRIM(CD$2), ProgramsTable[[#This Row],[Geographic Coverage]])), "Yes", "No"))</f>
        <v>N/A</v>
      </c>
      <c r="CE188" s="18" t="str">
        <f>IF(AND(CC$2=0, CD$2=0), "*Required - Please Make a Selection*", IF(OR(ISNUMBER(SEARCH(TRIM(CC$2), ProgramsTable[[#This Row],[Geographic Coverage]])), ISNUMBER(SEARCH(TRIM(CD$2), ProgramsTable[[#This Row],[Geographic Coverage]]))), "Yes", "No"))</f>
        <v>No</v>
      </c>
      <c r="CF188" s="18" t="str" cm="1">
        <f t="array" ref="CF188">IF(COUNTIF(BK$2:BN$2, "Yes")=0, "N/A", IF(SUMPRODUCT((BK$2:BN$2="Yes")*(ProgramsTable[[#This Row],[Veteran?]:[Disabled Veteran?]]="Yes"))&gt;0, "Yes", "No"))</f>
        <v>No</v>
      </c>
      <c r="CG1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88"/>
      <c r="CI188"/>
      <c r="CJ188"/>
      <c r="CK188"/>
      <c r="CL188"/>
      <c r="CM188"/>
      <c r="CN188"/>
      <c r="CO188"/>
      <c r="CP188"/>
      <c r="CQ188"/>
      <c r="CR188"/>
      <c r="CS188"/>
      <c r="CU188"/>
      <c r="CV188"/>
    </row>
    <row r="189" spans="1:100" hidden="1" x14ac:dyDescent="0.25">
      <c r="A189" s="10">
        <v>828</v>
      </c>
      <c r="B189" t="s">
        <v>647</v>
      </c>
      <c r="C189" t="s">
        <v>483</v>
      </c>
      <c r="D189" t="s">
        <v>578</v>
      </c>
      <c r="E189" t="s">
        <v>546</v>
      </c>
      <c r="F189" t="s">
        <v>590</v>
      </c>
      <c r="G189" t="s">
        <v>90</v>
      </c>
      <c r="H189" t="s">
        <v>215</v>
      </c>
      <c r="I189" t="s">
        <v>215</v>
      </c>
      <c r="J189" t="s">
        <v>208</v>
      </c>
      <c r="K189" t="s">
        <v>586</v>
      </c>
      <c r="L189" t="s">
        <v>208</v>
      </c>
      <c r="M189" t="s">
        <v>208</v>
      </c>
      <c r="N189" t="s">
        <v>208</v>
      </c>
      <c r="P189" t="s">
        <v>591</v>
      </c>
      <c r="Q189" t="s">
        <v>208</v>
      </c>
      <c r="R189" t="s">
        <v>591</v>
      </c>
      <c r="S189" t="s">
        <v>208</v>
      </c>
      <c r="T189" t="s">
        <v>31</v>
      </c>
      <c r="U189" t="s">
        <v>207</v>
      </c>
      <c r="V189" t="s">
        <v>207</v>
      </c>
      <c r="W189" t="s">
        <v>207</v>
      </c>
      <c r="X189" t="s">
        <v>207</v>
      </c>
      <c r="Y189" t="s">
        <v>207</v>
      </c>
      <c r="Z189" t="s">
        <v>207</v>
      </c>
      <c r="AA189" t="s">
        <v>207</v>
      </c>
      <c r="AB189" t="s">
        <v>207</v>
      </c>
      <c r="AC189" t="s">
        <v>207</v>
      </c>
      <c r="AD189" t="s">
        <v>207</v>
      </c>
      <c r="AE189" t="s">
        <v>207</v>
      </c>
      <c r="AF189" t="s">
        <v>207</v>
      </c>
      <c r="AG189" t="s">
        <v>207</v>
      </c>
      <c r="AH189" t="s">
        <v>207</v>
      </c>
      <c r="AI189" t="s">
        <v>207</v>
      </c>
      <c r="AJ189" t="s">
        <v>207</v>
      </c>
      <c r="AK189" t="s">
        <v>207</v>
      </c>
      <c r="AL189" t="s">
        <v>207</v>
      </c>
      <c r="AM189" t="s">
        <v>207</v>
      </c>
      <c r="AN189" t="s">
        <v>207</v>
      </c>
      <c r="AO189" t="s">
        <v>207</v>
      </c>
      <c r="AP189" t="s">
        <v>207</v>
      </c>
      <c r="AQ189" t="s">
        <v>207</v>
      </c>
      <c r="AR189" t="s">
        <v>207</v>
      </c>
      <c r="AS189" t="s">
        <v>207</v>
      </c>
      <c r="AT189" t="s">
        <v>207</v>
      </c>
      <c r="AU189" t="s">
        <v>207</v>
      </c>
      <c r="AV189" t="s">
        <v>207</v>
      </c>
      <c r="AW189" t="s">
        <v>207</v>
      </c>
      <c r="AX189" t="s">
        <v>207</v>
      </c>
      <c r="AY189" t="s">
        <v>207</v>
      </c>
      <c r="AZ189" t="s">
        <v>207</v>
      </c>
      <c r="BA189" t="s">
        <v>207</v>
      </c>
      <c r="BB189" t="s">
        <v>207</v>
      </c>
      <c r="BC189" t="s">
        <v>207</v>
      </c>
      <c r="BD189" t="s">
        <v>207</v>
      </c>
      <c r="BE189" t="s">
        <v>207</v>
      </c>
      <c r="BF189" t="s">
        <v>207</v>
      </c>
      <c r="BG189" t="s">
        <v>207</v>
      </c>
      <c r="BH189" t="s">
        <v>207</v>
      </c>
      <c r="BI189" t="s">
        <v>207</v>
      </c>
      <c r="BJ189" t="s">
        <v>215</v>
      </c>
      <c r="BK189" t="s">
        <v>207</v>
      </c>
      <c r="BL189" t="s">
        <v>207</v>
      </c>
      <c r="BM189" t="s">
        <v>207</v>
      </c>
      <c r="BN189" t="s">
        <v>207</v>
      </c>
      <c r="BO189" s="18" t="str">
        <f>IF(OR(BO$2=0, BO$2=""), "N/A", IF(ISNUMBER(SEARCH(UPPER(BO$2), UPPER(ProgramsTable[[#This Row],[Type of Service]]))), "Yes", "No"))</f>
        <v>N/A</v>
      </c>
      <c r="BP189" s="18" t="str">
        <f>IF(BP$2=0, "N/A", IF(ISNUMBER(SEARCH(TRIM(BP$2), ProgramsTable[[#This Row],[Geographic Coverage]])), "Yes", "No"))</f>
        <v>N/A</v>
      </c>
      <c r="BQ189" s="18" t="str">
        <f>IF(BQ$2=0, "N/A", IF(ISNUMBER(SEARCH(TRIM(BQ$2), ProgramsTable[[#This Row],[Geographic Coverage]])), "Yes", "No"))</f>
        <v>N/A</v>
      </c>
      <c r="BR189" s="18" t="str">
        <f>IF(AND(BP$2=0, BQ$2=0), "*Required - Please Make a Selection*", IF(OR(ISNUMBER(SEARCH(TRIM(BP$2), ProgramsTable[[#This Row],[Geographic Coverage]])), ISNUMBER(SEARCH(TRIM(BQ$2), ProgramsTable[[#This Row],[Geographic Coverage]]))), "Yes", "No"))</f>
        <v>*Required - Please Make a Selection*</v>
      </c>
      <c r="BS189" s="18" t="str">
        <f>IF(OR(BS$2="",BS$2=0), "N/A", IF(AND(ProgramsTable[[#This Row],[Age Min]]= "None", ProgramsTable[[#This Row],[Age Max]]= "None"), "Yes", IF(AND(BS$2&gt;=ProgramsTable[[#This Row],[Age Min]], BS$2&lt;=ProgramsTable[[#This Row],[Age Max]]), "Yes", "No")))</f>
        <v>N/A</v>
      </c>
      <c r="BT189" s="18" t="str" cm="1">
        <f t="array" ref="BT189">IF(COUNTIF(AM$2:BJ$2,"Yes")=0,"N/A",IF(SUMPRODUCT(--(AM$2:BJ$2="Yes"),--(ProgramsTable[[#This Row],[Developmental Disability]:[Caregivers, Family Members, Advocates, or Practitioners of an Individual with Disabilities or Medical Conditions]]="Yes"))&gt;0,"Yes","No"))</f>
        <v>N/A</v>
      </c>
      <c r="BU1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89" s="18" t="str">
        <f>IF(BV$2=0, "N/A", IF(ISNUMBER(SEARCH(UPPER(BV$2), UPPER(ProgramsTable[[#This Row],[Type of Service]]))), "Yes", "No"))</f>
        <v>N/A</v>
      </c>
      <c r="BW189" s="18" t="str">
        <f>IF(BW$2=0, "N/A", IF(ISNUMBER(SEARCH(TRIM(BW$2), ProgramsTable[[#This Row],[Geographic Coverage]])), "Yes", "No"))</f>
        <v>N/A</v>
      </c>
      <c r="BX189" s="18" t="str">
        <f>IF(BX$2=0, "N/A", IF(ISNUMBER(SEARCH(TRIM(BX$2), ProgramsTable[[#This Row],[Geographic Coverage]])), "Yes", "No"))</f>
        <v>N/A</v>
      </c>
      <c r="BY189" s="18" t="str">
        <f>IF(AND(BW$2=0, BX$2=0), "*Required - Please Make a Selection*", IF(OR(ISNUMBER(SEARCH(TRIM(BW$2), ProgramsTable[[#This Row],[Geographic Coverage]])), ISNUMBER(SEARCH(TRIM(BX$2), ProgramsTable[[#This Row],[Geographic Coverage]]))), "Yes", "No"))</f>
        <v>*Required - Please Make a Selection*</v>
      </c>
      <c r="BZ189" s="18" t="str">
        <f>IF(I$2=0, "N/A", IF(I$2="Yes", IF(ProgramsTable[[#This Row],[Program Includes Services for Caregivers]]="Yes", IF(ProgramsTable[[#This Row],[Program May Require Caregiver to be Unpaid]]="No", "Yes", "No"), "No"), "N/A"))</f>
        <v>N/A</v>
      </c>
      <c r="CA1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89" s="18" t="str">
        <f>IF(CB$2=0, "N/A", IF(ISNUMBER(SEARCH(TRIM(UPPER(CB$2)), TRIM(UPPER(ProgramsTable[[#This Row],[Type of Service]])))), "Yes", "No"))</f>
        <v>N/A</v>
      </c>
      <c r="CC189" s="18" t="str">
        <f>IF(CC$2=0, "N/A", IF(ISNUMBER(SEARCH(TRIM(CC$2), ProgramsTable[[#This Row],[Geographic Coverage]])), "Yes", "No"))</f>
        <v>No</v>
      </c>
      <c r="CD189" s="18" t="str">
        <f>IF(CD$2=0, "N/A", IF(ISNUMBER(SEARCH(TRIM(CD$2), ProgramsTable[[#This Row],[Geographic Coverage]])), "Yes", "No"))</f>
        <v>N/A</v>
      </c>
      <c r="CE189" s="18" t="str">
        <f>IF(AND(CC$2=0, CD$2=0), "*Required - Please Make a Selection*", IF(OR(ISNUMBER(SEARCH(TRIM(CC$2), ProgramsTable[[#This Row],[Geographic Coverage]])), ISNUMBER(SEARCH(TRIM(CD$2), ProgramsTable[[#This Row],[Geographic Coverage]]))), "Yes", "No"))</f>
        <v>No</v>
      </c>
      <c r="CF189" s="18" t="str" cm="1">
        <f t="array" ref="CF189">IF(COUNTIF(BK$2:BN$2, "Yes")=0, "N/A", IF(SUMPRODUCT((BK$2:BN$2="Yes")*(ProgramsTable[[#This Row],[Veteran?]:[Disabled Veteran?]]="Yes"))&gt;0, "Yes", "No"))</f>
        <v>No</v>
      </c>
      <c r="CG1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89"/>
      <c r="CI189"/>
      <c r="CJ189"/>
      <c r="CK189"/>
      <c r="CL189"/>
      <c r="CM189"/>
      <c r="CN189"/>
      <c r="CO189"/>
      <c r="CP189"/>
      <c r="CQ189"/>
      <c r="CR189"/>
      <c r="CS189"/>
      <c r="CU189"/>
      <c r="CV189"/>
    </row>
    <row r="190" spans="1:100" hidden="1" x14ac:dyDescent="0.25">
      <c r="A190" s="10">
        <v>829</v>
      </c>
      <c r="B190" t="s">
        <v>647</v>
      </c>
      <c r="C190" t="s">
        <v>483</v>
      </c>
      <c r="D190" t="s">
        <v>592</v>
      </c>
      <c r="E190" t="s">
        <v>546</v>
      </c>
      <c r="F190" t="s">
        <v>593</v>
      </c>
      <c r="G190" t="s">
        <v>588</v>
      </c>
      <c r="H190" t="s">
        <v>215</v>
      </c>
      <c r="I190" t="s">
        <v>215</v>
      </c>
      <c r="J190" t="s">
        <v>208</v>
      </c>
      <c r="K190" t="s">
        <v>208</v>
      </c>
      <c r="L190" s="11" t="s">
        <v>594</v>
      </c>
      <c r="M190" t="s">
        <v>208</v>
      </c>
      <c r="N190" t="s">
        <v>208</v>
      </c>
      <c r="O190" t="s">
        <v>595</v>
      </c>
      <c r="P190" t="s">
        <v>596</v>
      </c>
      <c r="Q190" t="s">
        <v>597</v>
      </c>
      <c r="R190" t="s">
        <v>596</v>
      </c>
      <c r="S190" t="s">
        <v>208</v>
      </c>
      <c r="T190" t="s">
        <v>31</v>
      </c>
      <c r="U190" t="s">
        <v>207</v>
      </c>
      <c r="V190" t="s">
        <v>207</v>
      </c>
      <c r="W190" t="s">
        <v>207</v>
      </c>
      <c r="X190" t="s">
        <v>207</v>
      </c>
      <c r="Y190" t="s">
        <v>207</v>
      </c>
      <c r="Z190" t="s">
        <v>207</v>
      </c>
      <c r="AA190" t="s">
        <v>207</v>
      </c>
      <c r="AB190" t="s">
        <v>207</v>
      </c>
      <c r="AC190" t="s">
        <v>207</v>
      </c>
      <c r="AD190" t="s">
        <v>207</v>
      </c>
      <c r="AE190" t="s">
        <v>207</v>
      </c>
      <c r="AF190" t="s">
        <v>207</v>
      </c>
      <c r="AG190" t="s">
        <v>207</v>
      </c>
      <c r="AH190" t="s">
        <v>207</v>
      </c>
      <c r="AI190" t="s">
        <v>207</v>
      </c>
      <c r="AJ190" t="s">
        <v>207</v>
      </c>
      <c r="AK190" t="s">
        <v>207</v>
      </c>
      <c r="AL190" t="s">
        <v>207</v>
      </c>
      <c r="AM190" t="s">
        <v>207</v>
      </c>
      <c r="AN190" t="s">
        <v>207</v>
      </c>
      <c r="AO190" t="s">
        <v>207</v>
      </c>
      <c r="AP190" t="s">
        <v>207</v>
      </c>
      <c r="AQ190" t="s">
        <v>207</v>
      </c>
      <c r="AR190" t="s">
        <v>207</v>
      </c>
      <c r="AS190" t="s">
        <v>207</v>
      </c>
      <c r="AT190" t="s">
        <v>207</v>
      </c>
      <c r="AU190" t="s">
        <v>207</v>
      </c>
      <c r="AV190" t="s">
        <v>207</v>
      </c>
      <c r="AW190" t="s">
        <v>207</v>
      </c>
      <c r="AX190" t="s">
        <v>207</v>
      </c>
      <c r="AY190" t="s">
        <v>207</v>
      </c>
      <c r="AZ190" t="s">
        <v>207</v>
      </c>
      <c r="BA190" t="s">
        <v>207</v>
      </c>
      <c r="BB190" t="s">
        <v>207</v>
      </c>
      <c r="BC190" t="s">
        <v>207</v>
      </c>
      <c r="BD190" t="s">
        <v>207</v>
      </c>
      <c r="BE190" t="s">
        <v>207</v>
      </c>
      <c r="BF190" t="s">
        <v>207</v>
      </c>
      <c r="BG190" t="s">
        <v>207</v>
      </c>
      <c r="BH190" t="s">
        <v>207</v>
      </c>
      <c r="BI190" t="s">
        <v>207</v>
      </c>
      <c r="BJ190" t="s">
        <v>215</v>
      </c>
      <c r="BK190" t="s">
        <v>207</v>
      </c>
      <c r="BL190" t="s">
        <v>207</v>
      </c>
      <c r="BM190" t="s">
        <v>207</v>
      </c>
      <c r="BN190" t="s">
        <v>207</v>
      </c>
      <c r="BO190" s="18" t="str">
        <f>IF(OR(BO$2=0, BO$2=""), "N/A", IF(ISNUMBER(SEARCH(UPPER(BO$2), UPPER(ProgramsTable[[#This Row],[Type of Service]]))), "Yes", "No"))</f>
        <v>N/A</v>
      </c>
      <c r="BP190" s="18" t="str">
        <f>IF(BP$2=0, "N/A", IF(ISNUMBER(SEARCH(TRIM(BP$2), ProgramsTable[[#This Row],[Geographic Coverage]])), "Yes", "No"))</f>
        <v>N/A</v>
      </c>
      <c r="BQ190" s="18" t="str">
        <f>IF(BQ$2=0, "N/A", IF(ISNUMBER(SEARCH(TRIM(BQ$2), ProgramsTable[[#This Row],[Geographic Coverage]])), "Yes", "No"))</f>
        <v>N/A</v>
      </c>
      <c r="BR190" s="18" t="str">
        <f>IF(AND(BP$2=0, BQ$2=0), "*Required - Please Make a Selection*", IF(OR(ISNUMBER(SEARCH(TRIM(BP$2), ProgramsTable[[#This Row],[Geographic Coverage]])), ISNUMBER(SEARCH(TRIM(BQ$2), ProgramsTable[[#This Row],[Geographic Coverage]]))), "Yes", "No"))</f>
        <v>*Required - Please Make a Selection*</v>
      </c>
      <c r="BS190" s="18" t="str">
        <f>IF(OR(BS$2="",BS$2=0), "N/A", IF(AND(ProgramsTable[[#This Row],[Age Min]]= "None", ProgramsTable[[#This Row],[Age Max]]= "None"), "Yes", IF(AND(BS$2&gt;=ProgramsTable[[#This Row],[Age Min]], BS$2&lt;=ProgramsTable[[#This Row],[Age Max]]), "Yes", "No")))</f>
        <v>N/A</v>
      </c>
      <c r="BT190" s="18" t="str" cm="1">
        <f t="array" ref="BT190">IF(COUNTIF(AM$2:BJ$2,"Yes")=0,"N/A",IF(SUMPRODUCT(--(AM$2:BJ$2="Yes"),--(ProgramsTable[[#This Row],[Developmental Disability]:[Caregivers, Family Members, Advocates, or Practitioners of an Individual with Disabilities or Medical Conditions]]="Yes"))&gt;0,"Yes","No"))</f>
        <v>N/A</v>
      </c>
      <c r="BU1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90" s="18" t="str">
        <f>IF(BV$2=0, "N/A", IF(ISNUMBER(SEARCH(UPPER(BV$2), UPPER(ProgramsTable[[#This Row],[Type of Service]]))), "Yes", "No"))</f>
        <v>N/A</v>
      </c>
      <c r="BW190" s="18" t="str">
        <f>IF(BW$2=0, "N/A", IF(ISNUMBER(SEARCH(TRIM(BW$2), ProgramsTable[[#This Row],[Geographic Coverage]])), "Yes", "No"))</f>
        <v>N/A</v>
      </c>
      <c r="BX190" s="18" t="str">
        <f>IF(BX$2=0, "N/A", IF(ISNUMBER(SEARCH(TRIM(BX$2), ProgramsTable[[#This Row],[Geographic Coverage]])), "Yes", "No"))</f>
        <v>N/A</v>
      </c>
      <c r="BY190" s="18" t="str">
        <f>IF(AND(BW$2=0, BX$2=0), "*Required - Please Make a Selection*", IF(OR(ISNUMBER(SEARCH(TRIM(BW$2), ProgramsTable[[#This Row],[Geographic Coverage]])), ISNUMBER(SEARCH(TRIM(BX$2), ProgramsTable[[#This Row],[Geographic Coverage]]))), "Yes", "No"))</f>
        <v>*Required - Please Make a Selection*</v>
      </c>
      <c r="BZ190" s="18" t="str">
        <f>IF(I$2=0, "N/A", IF(I$2="Yes", IF(ProgramsTable[[#This Row],[Program Includes Services for Caregivers]]="Yes", IF(ProgramsTable[[#This Row],[Program May Require Caregiver to be Unpaid]]="No", "Yes", "No"), "No"), "N/A"))</f>
        <v>N/A</v>
      </c>
      <c r="CA1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90" s="18" t="str">
        <f>IF(CB$2=0, "N/A", IF(ISNUMBER(SEARCH(TRIM(UPPER(CB$2)), TRIM(UPPER(ProgramsTable[[#This Row],[Type of Service]])))), "Yes", "No"))</f>
        <v>N/A</v>
      </c>
      <c r="CC190" s="18" t="str">
        <f>IF(CC$2=0, "N/A", IF(ISNUMBER(SEARCH(TRIM(CC$2), ProgramsTable[[#This Row],[Geographic Coverage]])), "Yes", "No"))</f>
        <v>No</v>
      </c>
      <c r="CD190" s="18" t="str">
        <f>IF(CD$2=0, "N/A", IF(ISNUMBER(SEARCH(TRIM(CD$2), ProgramsTable[[#This Row],[Geographic Coverage]])), "Yes", "No"))</f>
        <v>N/A</v>
      </c>
      <c r="CE190" s="18" t="str">
        <f>IF(AND(CC$2=0, CD$2=0), "*Required - Please Make a Selection*", IF(OR(ISNUMBER(SEARCH(TRIM(CC$2), ProgramsTable[[#This Row],[Geographic Coverage]])), ISNUMBER(SEARCH(TRIM(CD$2), ProgramsTable[[#This Row],[Geographic Coverage]]))), "Yes", "No"))</f>
        <v>No</v>
      </c>
      <c r="CF190" s="18" t="str" cm="1">
        <f t="array" ref="CF190">IF(COUNTIF(BK$2:BN$2, "Yes")=0, "N/A", IF(SUMPRODUCT((BK$2:BN$2="Yes")*(ProgramsTable[[#This Row],[Veteran?]:[Disabled Veteran?]]="Yes"))&gt;0, "Yes", "No"))</f>
        <v>No</v>
      </c>
      <c r="CG1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90"/>
      <c r="CI190"/>
      <c r="CJ190"/>
      <c r="CK190"/>
      <c r="CL190"/>
      <c r="CM190"/>
      <c r="CN190"/>
      <c r="CO190"/>
      <c r="CP190"/>
      <c r="CQ190"/>
      <c r="CR190"/>
      <c r="CS190"/>
      <c r="CU190"/>
      <c r="CV190"/>
    </row>
    <row r="191" spans="1:100" hidden="1" x14ac:dyDescent="0.25">
      <c r="A191" s="10">
        <v>830</v>
      </c>
      <c r="B191" t="s">
        <v>647</v>
      </c>
      <c r="C191" t="s">
        <v>483</v>
      </c>
      <c r="D191" t="s">
        <v>592</v>
      </c>
      <c r="E191" t="s">
        <v>546</v>
      </c>
      <c r="F191" t="s">
        <v>598</v>
      </c>
      <c r="G191" t="s">
        <v>588</v>
      </c>
      <c r="H191" t="s">
        <v>215</v>
      </c>
      <c r="I191" t="s">
        <v>215</v>
      </c>
      <c r="J191" t="s">
        <v>208</v>
      </c>
      <c r="K191" t="s">
        <v>208</v>
      </c>
      <c r="L191" s="11" t="s">
        <v>599</v>
      </c>
      <c r="M191">
        <v>55</v>
      </c>
      <c r="N191">
        <v>120</v>
      </c>
      <c r="O191" t="s">
        <v>599</v>
      </c>
      <c r="P191" t="s">
        <v>596</v>
      </c>
      <c r="Q191" t="s">
        <v>597</v>
      </c>
      <c r="R191" t="s">
        <v>596</v>
      </c>
      <c r="S191" t="s">
        <v>208</v>
      </c>
      <c r="T191" t="s">
        <v>31</v>
      </c>
      <c r="U191" t="s">
        <v>207</v>
      </c>
      <c r="V191" t="s">
        <v>207</v>
      </c>
      <c r="W191" t="s">
        <v>207</v>
      </c>
      <c r="X191" t="s">
        <v>207</v>
      </c>
      <c r="Y191" t="s">
        <v>207</v>
      </c>
      <c r="Z191" t="s">
        <v>207</v>
      </c>
      <c r="AA191" t="s">
        <v>207</v>
      </c>
      <c r="AB191" t="s">
        <v>207</v>
      </c>
      <c r="AC191" t="s">
        <v>207</v>
      </c>
      <c r="AD191" t="s">
        <v>207</v>
      </c>
      <c r="AE191" t="s">
        <v>207</v>
      </c>
      <c r="AF191" t="s">
        <v>207</v>
      </c>
      <c r="AG191" t="s">
        <v>207</v>
      </c>
      <c r="AH191" t="s">
        <v>207</v>
      </c>
      <c r="AI191" t="s">
        <v>207</v>
      </c>
      <c r="AJ191" t="s">
        <v>207</v>
      </c>
      <c r="AK191" t="s">
        <v>207</v>
      </c>
      <c r="AL191" t="s">
        <v>207</v>
      </c>
      <c r="AM191" t="s">
        <v>207</v>
      </c>
      <c r="AN191" t="s">
        <v>207</v>
      </c>
      <c r="AO191" t="s">
        <v>207</v>
      </c>
      <c r="AP191" t="s">
        <v>207</v>
      </c>
      <c r="AQ191" t="s">
        <v>207</v>
      </c>
      <c r="AR191" t="s">
        <v>207</v>
      </c>
      <c r="AS191" t="s">
        <v>207</v>
      </c>
      <c r="AT191" t="s">
        <v>207</v>
      </c>
      <c r="AU191" t="s">
        <v>207</v>
      </c>
      <c r="AV191" t="s">
        <v>207</v>
      </c>
      <c r="AW191" t="s">
        <v>207</v>
      </c>
      <c r="AX191" t="s">
        <v>207</v>
      </c>
      <c r="AY191" t="s">
        <v>207</v>
      </c>
      <c r="AZ191" t="s">
        <v>207</v>
      </c>
      <c r="BA191" t="s">
        <v>207</v>
      </c>
      <c r="BB191" t="s">
        <v>207</v>
      </c>
      <c r="BC191" t="s">
        <v>207</v>
      </c>
      <c r="BD191" t="s">
        <v>207</v>
      </c>
      <c r="BE191" t="s">
        <v>207</v>
      </c>
      <c r="BF191" t="s">
        <v>207</v>
      </c>
      <c r="BG191" t="s">
        <v>207</v>
      </c>
      <c r="BH191" t="s">
        <v>207</v>
      </c>
      <c r="BI191" t="s">
        <v>207</v>
      </c>
      <c r="BJ191" t="s">
        <v>215</v>
      </c>
      <c r="BK191" t="s">
        <v>207</v>
      </c>
      <c r="BL191" t="s">
        <v>207</v>
      </c>
      <c r="BM191" t="s">
        <v>207</v>
      </c>
      <c r="BN191" t="s">
        <v>207</v>
      </c>
      <c r="BO191" s="18" t="str">
        <f>IF(OR(BO$2=0, BO$2=""), "N/A", IF(ISNUMBER(SEARCH(UPPER(BO$2), UPPER(ProgramsTable[[#This Row],[Type of Service]]))), "Yes", "No"))</f>
        <v>N/A</v>
      </c>
      <c r="BP191" s="18" t="str">
        <f>IF(BP$2=0, "N/A", IF(ISNUMBER(SEARCH(TRIM(BP$2), ProgramsTable[[#This Row],[Geographic Coverage]])), "Yes", "No"))</f>
        <v>N/A</v>
      </c>
      <c r="BQ191" s="18" t="str">
        <f>IF(BQ$2=0, "N/A", IF(ISNUMBER(SEARCH(TRIM(BQ$2), ProgramsTable[[#This Row],[Geographic Coverage]])), "Yes", "No"))</f>
        <v>N/A</v>
      </c>
      <c r="BR191" s="18" t="str">
        <f>IF(AND(BP$2=0, BQ$2=0), "*Required - Please Make a Selection*", IF(OR(ISNUMBER(SEARCH(TRIM(BP$2), ProgramsTable[[#This Row],[Geographic Coverage]])), ISNUMBER(SEARCH(TRIM(BQ$2), ProgramsTable[[#This Row],[Geographic Coverage]]))), "Yes", "No"))</f>
        <v>*Required - Please Make a Selection*</v>
      </c>
      <c r="BS191" s="18" t="str">
        <f>IF(OR(BS$2="",BS$2=0), "N/A", IF(AND(ProgramsTable[[#This Row],[Age Min]]= "None", ProgramsTable[[#This Row],[Age Max]]= "None"), "Yes", IF(AND(BS$2&gt;=ProgramsTable[[#This Row],[Age Min]], BS$2&lt;=ProgramsTable[[#This Row],[Age Max]]), "Yes", "No")))</f>
        <v>N/A</v>
      </c>
      <c r="BT191" s="18" t="str" cm="1">
        <f t="array" ref="BT191">IF(COUNTIF(AM$2:BJ$2,"Yes")=0,"N/A",IF(SUMPRODUCT(--(AM$2:BJ$2="Yes"),--(ProgramsTable[[#This Row],[Developmental Disability]:[Caregivers, Family Members, Advocates, or Practitioners of an Individual with Disabilities or Medical Conditions]]="Yes"))&gt;0,"Yes","No"))</f>
        <v>N/A</v>
      </c>
      <c r="BU1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91" s="18" t="str">
        <f>IF(BV$2=0, "N/A", IF(ISNUMBER(SEARCH(UPPER(BV$2), UPPER(ProgramsTable[[#This Row],[Type of Service]]))), "Yes", "No"))</f>
        <v>N/A</v>
      </c>
      <c r="BW191" s="18" t="str">
        <f>IF(BW$2=0, "N/A", IF(ISNUMBER(SEARCH(TRIM(BW$2), ProgramsTable[[#This Row],[Geographic Coverage]])), "Yes", "No"))</f>
        <v>N/A</v>
      </c>
      <c r="BX191" s="18" t="str">
        <f>IF(BX$2=0, "N/A", IF(ISNUMBER(SEARCH(TRIM(BX$2), ProgramsTable[[#This Row],[Geographic Coverage]])), "Yes", "No"))</f>
        <v>N/A</v>
      </c>
      <c r="BY191" s="18" t="str">
        <f>IF(AND(BW$2=0, BX$2=0), "*Required - Please Make a Selection*", IF(OR(ISNUMBER(SEARCH(TRIM(BW$2), ProgramsTable[[#This Row],[Geographic Coverage]])), ISNUMBER(SEARCH(TRIM(BX$2), ProgramsTable[[#This Row],[Geographic Coverage]]))), "Yes", "No"))</f>
        <v>*Required - Please Make a Selection*</v>
      </c>
      <c r="BZ191" s="18" t="str">
        <f>IF(I$2=0, "N/A", IF(I$2="Yes", IF(ProgramsTable[[#This Row],[Program Includes Services for Caregivers]]="Yes", IF(ProgramsTable[[#This Row],[Program May Require Caregiver to be Unpaid]]="No", "Yes", "No"), "No"), "N/A"))</f>
        <v>N/A</v>
      </c>
      <c r="CA1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91" s="18" t="str">
        <f>IF(CB$2=0, "N/A", IF(ISNUMBER(SEARCH(TRIM(UPPER(CB$2)), TRIM(UPPER(ProgramsTable[[#This Row],[Type of Service]])))), "Yes", "No"))</f>
        <v>N/A</v>
      </c>
      <c r="CC191" s="18" t="str">
        <f>IF(CC$2=0, "N/A", IF(ISNUMBER(SEARCH(TRIM(CC$2), ProgramsTable[[#This Row],[Geographic Coverage]])), "Yes", "No"))</f>
        <v>No</v>
      </c>
      <c r="CD191" s="18" t="str">
        <f>IF(CD$2=0, "N/A", IF(ISNUMBER(SEARCH(TRIM(CD$2), ProgramsTable[[#This Row],[Geographic Coverage]])), "Yes", "No"))</f>
        <v>N/A</v>
      </c>
      <c r="CE191" s="18" t="str">
        <f>IF(AND(CC$2=0, CD$2=0), "*Required - Please Make a Selection*", IF(OR(ISNUMBER(SEARCH(TRIM(CC$2), ProgramsTable[[#This Row],[Geographic Coverage]])), ISNUMBER(SEARCH(TRIM(CD$2), ProgramsTable[[#This Row],[Geographic Coverage]]))), "Yes", "No"))</f>
        <v>No</v>
      </c>
      <c r="CF191" s="18" t="str" cm="1">
        <f t="array" ref="CF191">IF(COUNTIF(BK$2:BN$2, "Yes")=0, "N/A", IF(SUMPRODUCT((BK$2:BN$2="Yes")*(ProgramsTable[[#This Row],[Veteran?]:[Disabled Veteran?]]="Yes"))&gt;0, "Yes", "No"))</f>
        <v>No</v>
      </c>
      <c r="CG1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91"/>
      <c r="CI191"/>
      <c r="CJ191"/>
      <c r="CK191"/>
      <c r="CL191"/>
      <c r="CM191"/>
      <c r="CN191"/>
      <c r="CO191"/>
      <c r="CP191"/>
      <c r="CQ191"/>
      <c r="CR191"/>
      <c r="CS191"/>
      <c r="CU191"/>
      <c r="CV191"/>
    </row>
    <row r="192" spans="1:100" hidden="1" x14ac:dyDescent="0.25">
      <c r="A192" s="10">
        <v>831</v>
      </c>
      <c r="B192" t="s">
        <v>647</v>
      </c>
      <c r="C192" t="s">
        <v>483</v>
      </c>
      <c r="D192" t="s">
        <v>592</v>
      </c>
      <c r="E192" t="s">
        <v>546</v>
      </c>
      <c r="F192" t="s">
        <v>600</v>
      </c>
      <c r="G192" t="s">
        <v>90</v>
      </c>
      <c r="H192" t="s">
        <v>215</v>
      </c>
      <c r="I192" t="s">
        <v>215</v>
      </c>
      <c r="J192" t="s">
        <v>208</v>
      </c>
      <c r="K192" t="s">
        <v>208</v>
      </c>
      <c r="L192" s="11" t="s">
        <v>599</v>
      </c>
      <c r="M192">
        <v>55</v>
      </c>
      <c r="N192">
        <v>120</v>
      </c>
      <c r="O192" t="s">
        <v>599</v>
      </c>
      <c r="P192" t="s">
        <v>601</v>
      </c>
      <c r="Q192" t="s">
        <v>597</v>
      </c>
      <c r="R192" t="s">
        <v>601</v>
      </c>
      <c r="S192" t="s">
        <v>208</v>
      </c>
      <c r="T192" t="s">
        <v>31</v>
      </c>
      <c r="U192" t="s">
        <v>207</v>
      </c>
      <c r="V192" t="s">
        <v>207</v>
      </c>
      <c r="W192" t="s">
        <v>207</v>
      </c>
      <c r="X192" t="s">
        <v>207</v>
      </c>
      <c r="Y192" t="s">
        <v>207</v>
      </c>
      <c r="Z192" t="s">
        <v>207</v>
      </c>
      <c r="AA192" t="s">
        <v>207</v>
      </c>
      <c r="AB192" t="s">
        <v>207</v>
      </c>
      <c r="AC192" t="s">
        <v>207</v>
      </c>
      <c r="AD192" t="s">
        <v>207</v>
      </c>
      <c r="AE192" t="s">
        <v>207</v>
      </c>
      <c r="AF192" t="s">
        <v>207</v>
      </c>
      <c r="AG192" t="s">
        <v>207</v>
      </c>
      <c r="AH192" t="s">
        <v>207</v>
      </c>
      <c r="AI192" t="s">
        <v>207</v>
      </c>
      <c r="AJ192" t="s">
        <v>207</v>
      </c>
      <c r="AK192" t="s">
        <v>207</v>
      </c>
      <c r="AL192" t="s">
        <v>207</v>
      </c>
      <c r="AM192" t="s">
        <v>207</v>
      </c>
      <c r="AN192" t="s">
        <v>207</v>
      </c>
      <c r="AO192" t="s">
        <v>207</v>
      </c>
      <c r="AP192" t="s">
        <v>207</v>
      </c>
      <c r="AQ192" t="s">
        <v>207</v>
      </c>
      <c r="AR192" t="s">
        <v>207</v>
      </c>
      <c r="AS192" t="s">
        <v>207</v>
      </c>
      <c r="AT192" t="s">
        <v>207</v>
      </c>
      <c r="AU192" t="s">
        <v>207</v>
      </c>
      <c r="AV192" t="s">
        <v>207</v>
      </c>
      <c r="AW192" t="s">
        <v>207</v>
      </c>
      <c r="AX192" t="s">
        <v>207</v>
      </c>
      <c r="AY192" t="s">
        <v>207</v>
      </c>
      <c r="AZ192" t="s">
        <v>207</v>
      </c>
      <c r="BA192" t="s">
        <v>207</v>
      </c>
      <c r="BB192" t="s">
        <v>207</v>
      </c>
      <c r="BC192" t="s">
        <v>207</v>
      </c>
      <c r="BD192" t="s">
        <v>207</v>
      </c>
      <c r="BE192" t="s">
        <v>207</v>
      </c>
      <c r="BF192" t="s">
        <v>207</v>
      </c>
      <c r="BG192" t="s">
        <v>207</v>
      </c>
      <c r="BH192" t="s">
        <v>207</v>
      </c>
      <c r="BI192" t="s">
        <v>207</v>
      </c>
      <c r="BJ192" t="s">
        <v>215</v>
      </c>
      <c r="BK192" t="s">
        <v>207</v>
      </c>
      <c r="BL192" t="s">
        <v>207</v>
      </c>
      <c r="BM192" t="s">
        <v>207</v>
      </c>
      <c r="BN192" t="s">
        <v>207</v>
      </c>
      <c r="BO192" s="18" t="str">
        <f>IF(OR(BO$2=0, BO$2=""), "N/A", IF(ISNUMBER(SEARCH(UPPER(BO$2), UPPER(ProgramsTable[[#This Row],[Type of Service]]))), "Yes", "No"))</f>
        <v>N/A</v>
      </c>
      <c r="BP192" s="18" t="str">
        <f>IF(BP$2=0, "N/A", IF(ISNUMBER(SEARCH(TRIM(BP$2), ProgramsTable[[#This Row],[Geographic Coverage]])), "Yes", "No"))</f>
        <v>N/A</v>
      </c>
      <c r="BQ192" s="18" t="str">
        <f>IF(BQ$2=0, "N/A", IF(ISNUMBER(SEARCH(TRIM(BQ$2), ProgramsTable[[#This Row],[Geographic Coverage]])), "Yes", "No"))</f>
        <v>N/A</v>
      </c>
      <c r="BR192" s="18" t="str">
        <f>IF(AND(BP$2=0, BQ$2=0), "*Required - Please Make a Selection*", IF(OR(ISNUMBER(SEARCH(TRIM(BP$2), ProgramsTable[[#This Row],[Geographic Coverage]])), ISNUMBER(SEARCH(TRIM(BQ$2), ProgramsTable[[#This Row],[Geographic Coverage]]))), "Yes", "No"))</f>
        <v>*Required - Please Make a Selection*</v>
      </c>
      <c r="BS192" s="18" t="str">
        <f>IF(OR(BS$2="",BS$2=0), "N/A", IF(AND(ProgramsTable[[#This Row],[Age Min]]= "None", ProgramsTable[[#This Row],[Age Max]]= "None"), "Yes", IF(AND(BS$2&gt;=ProgramsTable[[#This Row],[Age Min]], BS$2&lt;=ProgramsTable[[#This Row],[Age Max]]), "Yes", "No")))</f>
        <v>N/A</v>
      </c>
      <c r="BT192" s="18" t="str" cm="1">
        <f t="array" ref="BT192">IF(COUNTIF(AM$2:BJ$2,"Yes")=0,"N/A",IF(SUMPRODUCT(--(AM$2:BJ$2="Yes"),--(ProgramsTable[[#This Row],[Developmental Disability]:[Caregivers, Family Members, Advocates, or Practitioners of an Individual with Disabilities or Medical Conditions]]="Yes"))&gt;0,"Yes","No"))</f>
        <v>N/A</v>
      </c>
      <c r="BU1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92" s="18" t="str">
        <f>IF(BV$2=0, "N/A", IF(ISNUMBER(SEARCH(UPPER(BV$2), UPPER(ProgramsTable[[#This Row],[Type of Service]]))), "Yes", "No"))</f>
        <v>N/A</v>
      </c>
      <c r="BW192" s="18" t="str">
        <f>IF(BW$2=0, "N/A", IF(ISNUMBER(SEARCH(TRIM(BW$2), ProgramsTable[[#This Row],[Geographic Coverage]])), "Yes", "No"))</f>
        <v>N/A</v>
      </c>
      <c r="BX192" s="18" t="str">
        <f>IF(BX$2=0, "N/A", IF(ISNUMBER(SEARCH(TRIM(BX$2), ProgramsTable[[#This Row],[Geographic Coverage]])), "Yes", "No"))</f>
        <v>N/A</v>
      </c>
      <c r="BY192" s="18" t="str">
        <f>IF(AND(BW$2=0, BX$2=0), "*Required - Please Make a Selection*", IF(OR(ISNUMBER(SEARCH(TRIM(BW$2), ProgramsTable[[#This Row],[Geographic Coverage]])), ISNUMBER(SEARCH(TRIM(BX$2), ProgramsTable[[#This Row],[Geographic Coverage]]))), "Yes", "No"))</f>
        <v>*Required - Please Make a Selection*</v>
      </c>
      <c r="BZ192" s="18" t="str">
        <f>IF(I$2=0, "N/A", IF(I$2="Yes", IF(ProgramsTable[[#This Row],[Program Includes Services for Caregivers]]="Yes", IF(ProgramsTable[[#This Row],[Program May Require Caregiver to be Unpaid]]="No", "Yes", "No"), "No"), "N/A"))</f>
        <v>N/A</v>
      </c>
      <c r="CA1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92" s="18" t="str">
        <f>IF(CB$2=0, "N/A", IF(ISNUMBER(SEARCH(TRIM(UPPER(CB$2)), TRIM(UPPER(ProgramsTable[[#This Row],[Type of Service]])))), "Yes", "No"))</f>
        <v>N/A</v>
      </c>
      <c r="CC192" s="18" t="str">
        <f>IF(CC$2=0, "N/A", IF(ISNUMBER(SEARCH(TRIM(CC$2), ProgramsTable[[#This Row],[Geographic Coverage]])), "Yes", "No"))</f>
        <v>No</v>
      </c>
      <c r="CD192" s="18" t="str">
        <f>IF(CD$2=0, "N/A", IF(ISNUMBER(SEARCH(TRIM(CD$2), ProgramsTable[[#This Row],[Geographic Coverage]])), "Yes", "No"))</f>
        <v>N/A</v>
      </c>
      <c r="CE192" s="18" t="str">
        <f>IF(AND(CC$2=0, CD$2=0), "*Required - Please Make a Selection*", IF(OR(ISNUMBER(SEARCH(TRIM(CC$2), ProgramsTable[[#This Row],[Geographic Coverage]])), ISNUMBER(SEARCH(TRIM(CD$2), ProgramsTable[[#This Row],[Geographic Coverage]]))), "Yes", "No"))</f>
        <v>No</v>
      </c>
      <c r="CF192" s="18" t="str" cm="1">
        <f t="array" ref="CF192">IF(COUNTIF(BK$2:BN$2, "Yes")=0, "N/A", IF(SUMPRODUCT((BK$2:BN$2="Yes")*(ProgramsTable[[#This Row],[Veteran?]:[Disabled Veteran?]]="Yes"))&gt;0, "Yes", "No"))</f>
        <v>No</v>
      </c>
      <c r="CG1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92"/>
      <c r="CI192"/>
      <c r="CJ192"/>
      <c r="CK192"/>
      <c r="CL192"/>
      <c r="CM192"/>
      <c r="CN192"/>
      <c r="CO192"/>
      <c r="CP192"/>
      <c r="CQ192"/>
      <c r="CR192"/>
      <c r="CS192"/>
      <c r="CU192"/>
      <c r="CV192"/>
    </row>
    <row r="193" spans="1:100" hidden="1" x14ac:dyDescent="0.25">
      <c r="A193" s="10">
        <v>832</v>
      </c>
      <c r="B193" t="s">
        <v>647</v>
      </c>
      <c r="C193" t="s">
        <v>484</v>
      </c>
      <c r="D193" t="s">
        <v>528</v>
      </c>
      <c r="E193" t="s">
        <v>529</v>
      </c>
      <c r="F193" t="s">
        <v>530</v>
      </c>
      <c r="G193" t="s">
        <v>112</v>
      </c>
      <c r="H193" t="s">
        <v>215</v>
      </c>
      <c r="I193" t="s">
        <v>215</v>
      </c>
      <c r="J193" t="s">
        <v>531</v>
      </c>
      <c r="K193" t="s">
        <v>532</v>
      </c>
      <c r="L193" t="s">
        <v>306</v>
      </c>
      <c r="M193">
        <v>18</v>
      </c>
      <c r="N193">
        <v>120</v>
      </c>
      <c r="P193" t="s">
        <v>533</v>
      </c>
      <c r="Q193" t="s">
        <v>208</v>
      </c>
      <c r="R193" t="s">
        <v>534</v>
      </c>
      <c r="S193" t="s">
        <v>533</v>
      </c>
      <c r="T193" t="s">
        <v>33</v>
      </c>
      <c r="U193" t="s">
        <v>215</v>
      </c>
      <c r="V193" t="s">
        <v>207</v>
      </c>
      <c r="W193" t="s">
        <v>207</v>
      </c>
      <c r="X193" t="s">
        <v>207</v>
      </c>
      <c r="Y193" t="s">
        <v>207</v>
      </c>
      <c r="Z193" t="s">
        <v>207</v>
      </c>
      <c r="AA193" t="s">
        <v>207</v>
      </c>
      <c r="AB193" t="s">
        <v>207</v>
      </c>
      <c r="AC193" t="s">
        <v>207</v>
      </c>
      <c r="AD193" t="s">
        <v>207</v>
      </c>
      <c r="AE193" t="s">
        <v>215</v>
      </c>
      <c r="AF193" t="s">
        <v>207</v>
      </c>
      <c r="AG193" t="s">
        <v>207</v>
      </c>
      <c r="AH193" t="s">
        <v>207</v>
      </c>
      <c r="AI193" t="s">
        <v>207</v>
      </c>
      <c r="AJ193" t="s">
        <v>207</v>
      </c>
      <c r="AK193" t="s">
        <v>207</v>
      </c>
      <c r="AL193" t="s">
        <v>207</v>
      </c>
      <c r="AM193" t="s">
        <v>207</v>
      </c>
      <c r="AN193" t="s">
        <v>207</v>
      </c>
      <c r="AO193" t="s">
        <v>207</v>
      </c>
      <c r="AP193" t="s">
        <v>207</v>
      </c>
      <c r="AQ193" t="s">
        <v>207</v>
      </c>
      <c r="AR193" t="s">
        <v>215</v>
      </c>
      <c r="AS193" t="s">
        <v>207</v>
      </c>
      <c r="AT193" t="s">
        <v>207</v>
      </c>
      <c r="AU193" t="s">
        <v>207</v>
      </c>
      <c r="AV193" t="s">
        <v>207</v>
      </c>
      <c r="AW193" t="s">
        <v>207</v>
      </c>
      <c r="AX193" t="s">
        <v>207</v>
      </c>
      <c r="AY193" t="s">
        <v>207</v>
      </c>
      <c r="AZ193" t="s">
        <v>207</v>
      </c>
      <c r="BA193" t="s">
        <v>207</v>
      </c>
      <c r="BB193" t="s">
        <v>207</v>
      </c>
      <c r="BC193" t="s">
        <v>207</v>
      </c>
      <c r="BD193" t="s">
        <v>207</v>
      </c>
      <c r="BE193" t="s">
        <v>207</v>
      </c>
      <c r="BF193" t="s">
        <v>207</v>
      </c>
      <c r="BG193" t="s">
        <v>207</v>
      </c>
      <c r="BH193" t="s">
        <v>207</v>
      </c>
      <c r="BI193" t="s">
        <v>207</v>
      </c>
      <c r="BJ193" t="s">
        <v>207</v>
      </c>
      <c r="BK193" t="s">
        <v>207</v>
      </c>
      <c r="BL193" t="s">
        <v>207</v>
      </c>
      <c r="BM193" t="s">
        <v>207</v>
      </c>
      <c r="BN193" t="s">
        <v>207</v>
      </c>
      <c r="BO193" s="18" t="str">
        <f>IF(OR(BO$2=0, BO$2=""), "N/A", IF(ISNUMBER(SEARCH(UPPER(BO$2), UPPER(ProgramsTable[[#This Row],[Type of Service]]))), "Yes", "No"))</f>
        <v>N/A</v>
      </c>
      <c r="BP193" s="18" t="str">
        <f>IF(BP$2=0, "N/A", IF(ISNUMBER(SEARCH(TRIM(BP$2), ProgramsTable[[#This Row],[Geographic Coverage]])), "Yes", "No"))</f>
        <v>N/A</v>
      </c>
      <c r="BQ193" s="18" t="str">
        <f>IF(BQ$2=0, "N/A", IF(ISNUMBER(SEARCH(TRIM(BQ$2), ProgramsTable[[#This Row],[Geographic Coverage]])), "Yes", "No"))</f>
        <v>N/A</v>
      </c>
      <c r="BR193" s="18" t="str">
        <f>IF(AND(BP$2=0, BQ$2=0), "*Required - Please Make a Selection*", IF(OR(ISNUMBER(SEARCH(TRIM(BP$2), ProgramsTable[[#This Row],[Geographic Coverage]])), ISNUMBER(SEARCH(TRIM(BQ$2), ProgramsTable[[#This Row],[Geographic Coverage]]))), "Yes", "No"))</f>
        <v>*Required - Please Make a Selection*</v>
      </c>
      <c r="BS193" s="18" t="str">
        <f>IF(OR(BS$2="",BS$2=0), "N/A", IF(AND(ProgramsTable[[#This Row],[Age Min]]= "None", ProgramsTable[[#This Row],[Age Max]]= "None"), "Yes", IF(AND(BS$2&gt;=ProgramsTable[[#This Row],[Age Min]], BS$2&lt;=ProgramsTable[[#This Row],[Age Max]]), "Yes", "No")))</f>
        <v>N/A</v>
      </c>
      <c r="BT193" s="18" t="str" cm="1">
        <f t="array" ref="BT193">IF(COUNTIF(AM$2:BJ$2,"Yes")=0,"N/A",IF(SUMPRODUCT(--(AM$2:BJ$2="Yes"),--(ProgramsTable[[#This Row],[Developmental Disability]:[Caregivers, Family Members, Advocates, or Practitioners of an Individual with Disabilities or Medical Conditions]]="Yes"))&gt;0,"Yes","No"))</f>
        <v>N/A</v>
      </c>
      <c r="BU1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93" s="18" t="str">
        <f>IF(BV$2=0, "N/A", IF(ISNUMBER(SEARCH(UPPER(BV$2), UPPER(ProgramsTable[[#This Row],[Type of Service]]))), "Yes", "No"))</f>
        <v>N/A</v>
      </c>
      <c r="BW193" s="18" t="str">
        <f>IF(BW$2=0, "N/A", IF(ISNUMBER(SEARCH(TRIM(BW$2), ProgramsTable[[#This Row],[Geographic Coverage]])), "Yes", "No"))</f>
        <v>N/A</v>
      </c>
      <c r="BX193" s="18" t="str">
        <f>IF(BX$2=0, "N/A", IF(ISNUMBER(SEARCH(TRIM(BX$2), ProgramsTable[[#This Row],[Geographic Coverage]])), "Yes", "No"))</f>
        <v>N/A</v>
      </c>
      <c r="BY193" s="18" t="str">
        <f>IF(AND(BW$2=0, BX$2=0), "*Required - Please Make a Selection*", IF(OR(ISNUMBER(SEARCH(TRIM(BW$2), ProgramsTable[[#This Row],[Geographic Coverage]])), ISNUMBER(SEARCH(TRIM(BX$2), ProgramsTable[[#This Row],[Geographic Coverage]]))), "Yes", "No"))</f>
        <v>*Required - Please Make a Selection*</v>
      </c>
      <c r="BZ193" s="18" t="str">
        <f>IF(I$2=0, "N/A", IF(I$2="Yes", IF(ProgramsTable[[#This Row],[Program Includes Services for Caregivers]]="Yes", IF(ProgramsTable[[#This Row],[Program May Require Caregiver to be Unpaid]]="No", "Yes", "No"), "No"), "N/A"))</f>
        <v>N/A</v>
      </c>
      <c r="CA1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93" s="18" t="str">
        <f>IF(CB$2=0, "N/A", IF(ISNUMBER(SEARCH(TRIM(UPPER(CB$2)), TRIM(UPPER(ProgramsTable[[#This Row],[Type of Service]])))), "Yes", "No"))</f>
        <v>N/A</v>
      </c>
      <c r="CC193" s="18" t="str">
        <f>IF(CC$2=0, "N/A", IF(ISNUMBER(SEARCH(TRIM(CC$2), ProgramsTable[[#This Row],[Geographic Coverage]])), "Yes", "No"))</f>
        <v>No</v>
      </c>
      <c r="CD193" s="18" t="str">
        <f>IF(CD$2=0, "N/A", IF(ISNUMBER(SEARCH(TRIM(CD$2), ProgramsTable[[#This Row],[Geographic Coverage]])), "Yes", "No"))</f>
        <v>N/A</v>
      </c>
      <c r="CE193" s="18" t="str">
        <f>IF(AND(CC$2=0, CD$2=0), "*Required - Please Make a Selection*", IF(OR(ISNUMBER(SEARCH(TRIM(CC$2), ProgramsTable[[#This Row],[Geographic Coverage]])), ISNUMBER(SEARCH(TRIM(CD$2), ProgramsTable[[#This Row],[Geographic Coverage]]))), "Yes", "No"))</f>
        <v>No</v>
      </c>
      <c r="CF193" s="18" t="str" cm="1">
        <f t="array" ref="CF193">IF(COUNTIF(BK$2:BN$2, "Yes")=0, "N/A", IF(SUMPRODUCT((BK$2:BN$2="Yes")*(ProgramsTable[[#This Row],[Veteran?]:[Disabled Veteran?]]="Yes"))&gt;0, "Yes", "No"))</f>
        <v>No</v>
      </c>
      <c r="CG1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93"/>
      <c r="CI193"/>
      <c r="CJ193"/>
      <c r="CK193"/>
      <c r="CL193"/>
      <c r="CM193"/>
      <c r="CN193"/>
      <c r="CO193"/>
      <c r="CP193"/>
      <c r="CQ193"/>
      <c r="CR193"/>
      <c r="CS193"/>
      <c r="CU193"/>
      <c r="CV193"/>
    </row>
    <row r="194" spans="1:100" hidden="1" x14ac:dyDescent="0.25">
      <c r="A194" s="10">
        <v>833</v>
      </c>
      <c r="B194" t="s">
        <v>647</v>
      </c>
      <c r="C194" t="s">
        <v>484</v>
      </c>
      <c r="D194" t="s">
        <v>535</v>
      </c>
      <c r="E194" t="s">
        <v>529</v>
      </c>
      <c r="F194" t="s">
        <v>536</v>
      </c>
      <c r="G194" t="s">
        <v>112</v>
      </c>
      <c r="H194" t="s">
        <v>215</v>
      </c>
      <c r="I194" t="s">
        <v>215</v>
      </c>
      <c r="J194" t="s">
        <v>531</v>
      </c>
      <c r="K194" t="s">
        <v>532</v>
      </c>
      <c r="L194" t="s">
        <v>306</v>
      </c>
      <c r="M194">
        <v>18</v>
      </c>
      <c r="N194">
        <v>120</v>
      </c>
      <c r="P194" t="s">
        <v>533</v>
      </c>
      <c r="Q194" t="s">
        <v>208</v>
      </c>
      <c r="R194" t="s">
        <v>534</v>
      </c>
      <c r="S194" t="s">
        <v>533</v>
      </c>
      <c r="T194" t="s">
        <v>33</v>
      </c>
      <c r="U194" t="s">
        <v>215</v>
      </c>
      <c r="V194" t="s">
        <v>207</v>
      </c>
      <c r="W194" t="s">
        <v>207</v>
      </c>
      <c r="X194" t="s">
        <v>207</v>
      </c>
      <c r="Y194" t="s">
        <v>207</v>
      </c>
      <c r="Z194" t="s">
        <v>207</v>
      </c>
      <c r="AA194" t="s">
        <v>207</v>
      </c>
      <c r="AB194" t="s">
        <v>207</v>
      </c>
      <c r="AC194" t="s">
        <v>207</v>
      </c>
      <c r="AD194" t="s">
        <v>207</v>
      </c>
      <c r="AE194" t="s">
        <v>215</v>
      </c>
      <c r="AF194" t="s">
        <v>207</v>
      </c>
      <c r="AG194" t="s">
        <v>207</v>
      </c>
      <c r="AH194" t="s">
        <v>207</v>
      </c>
      <c r="AI194" t="s">
        <v>207</v>
      </c>
      <c r="AJ194" t="s">
        <v>207</v>
      </c>
      <c r="AK194" t="s">
        <v>207</v>
      </c>
      <c r="AL194" t="s">
        <v>207</v>
      </c>
      <c r="AM194" t="s">
        <v>207</v>
      </c>
      <c r="AN194" t="s">
        <v>207</v>
      </c>
      <c r="AO194" t="s">
        <v>207</v>
      </c>
      <c r="AP194" t="s">
        <v>207</v>
      </c>
      <c r="AQ194" t="s">
        <v>207</v>
      </c>
      <c r="AR194" t="s">
        <v>215</v>
      </c>
      <c r="AS194" t="s">
        <v>207</v>
      </c>
      <c r="AT194" t="s">
        <v>207</v>
      </c>
      <c r="AU194" t="s">
        <v>207</v>
      </c>
      <c r="AV194" t="s">
        <v>207</v>
      </c>
      <c r="AW194" t="s">
        <v>207</v>
      </c>
      <c r="AX194" t="s">
        <v>207</v>
      </c>
      <c r="AY194" t="s">
        <v>207</v>
      </c>
      <c r="AZ194" t="s">
        <v>207</v>
      </c>
      <c r="BA194" t="s">
        <v>207</v>
      </c>
      <c r="BB194" t="s">
        <v>207</v>
      </c>
      <c r="BC194" t="s">
        <v>207</v>
      </c>
      <c r="BD194" t="s">
        <v>207</v>
      </c>
      <c r="BE194" t="s">
        <v>207</v>
      </c>
      <c r="BF194" t="s">
        <v>207</v>
      </c>
      <c r="BG194" t="s">
        <v>207</v>
      </c>
      <c r="BH194" t="s">
        <v>207</v>
      </c>
      <c r="BI194" t="s">
        <v>207</v>
      </c>
      <c r="BJ194" t="s">
        <v>207</v>
      </c>
      <c r="BK194" t="s">
        <v>207</v>
      </c>
      <c r="BL194" t="s">
        <v>207</v>
      </c>
      <c r="BM194" t="s">
        <v>207</v>
      </c>
      <c r="BN194" t="s">
        <v>207</v>
      </c>
      <c r="BO194" s="18" t="str">
        <f>IF(OR(BO$2=0, BO$2=""), "N/A", IF(ISNUMBER(SEARCH(UPPER(BO$2), UPPER(ProgramsTable[[#This Row],[Type of Service]]))), "Yes", "No"))</f>
        <v>N/A</v>
      </c>
      <c r="BP194" s="18" t="str">
        <f>IF(BP$2=0, "N/A", IF(ISNUMBER(SEARCH(TRIM(BP$2), ProgramsTable[[#This Row],[Geographic Coverage]])), "Yes", "No"))</f>
        <v>N/A</v>
      </c>
      <c r="BQ194" s="18" t="str">
        <f>IF(BQ$2=0, "N/A", IF(ISNUMBER(SEARCH(TRIM(BQ$2), ProgramsTable[[#This Row],[Geographic Coverage]])), "Yes", "No"))</f>
        <v>N/A</v>
      </c>
      <c r="BR194" s="18" t="str">
        <f>IF(AND(BP$2=0, BQ$2=0), "*Required - Please Make a Selection*", IF(OR(ISNUMBER(SEARCH(TRIM(BP$2), ProgramsTable[[#This Row],[Geographic Coverage]])), ISNUMBER(SEARCH(TRIM(BQ$2), ProgramsTable[[#This Row],[Geographic Coverage]]))), "Yes", "No"))</f>
        <v>*Required - Please Make a Selection*</v>
      </c>
      <c r="BS194" s="18" t="str">
        <f>IF(OR(BS$2="",BS$2=0), "N/A", IF(AND(ProgramsTable[[#This Row],[Age Min]]= "None", ProgramsTable[[#This Row],[Age Max]]= "None"), "Yes", IF(AND(BS$2&gt;=ProgramsTable[[#This Row],[Age Min]], BS$2&lt;=ProgramsTable[[#This Row],[Age Max]]), "Yes", "No")))</f>
        <v>N/A</v>
      </c>
      <c r="BT194" s="18" t="str" cm="1">
        <f t="array" ref="BT194">IF(COUNTIF(AM$2:BJ$2,"Yes")=0,"N/A",IF(SUMPRODUCT(--(AM$2:BJ$2="Yes"),--(ProgramsTable[[#This Row],[Developmental Disability]:[Caregivers, Family Members, Advocates, or Practitioners of an Individual with Disabilities or Medical Conditions]]="Yes"))&gt;0,"Yes","No"))</f>
        <v>N/A</v>
      </c>
      <c r="BU1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94" s="18" t="str">
        <f>IF(BV$2=0, "N/A", IF(ISNUMBER(SEARCH(UPPER(BV$2), UPPER(ProgramsTable[[#This Row],[Type of Service]]))), "Yes", "No"))</f>
        <v>N/A</v>
      </c>
      <c r="BW194" s="18" t="str">
        <f>IF(BW$2=0, "N/A", IF(ISNUMBER(SEARCH(TRIM(BW$2), ProgramsTable[[#This Row],[Geographic Coverage]])), "Yes", "No"))</f>
        <v>N/A</v>
      </c>
      <c r="BX194" s="18" t="str">
        <f>IF(BX$2=0, "N/A", IF(ISNUMBER(SEARCH(TRIM(BX$2), ProgramsTable[[#This Row],[Geographic Coverage]])), "Yes", "No"))</f>
        <v>N/A</v>
      </c>
      <c r="BY194" s="18" t="str">
        <f>IF(AND(BW$2=0, BX$2=0), "*Required - Please Make a Selection*", IF(OR(ISNUMBER(SEARCH(TRIM(BW$2), ProgramsTable[[#This Row],[Geographic Coverage]])), ISNUMBER(SEARCH(TRIM(BX$2), ProgramsTable[[#This Row],[Geographic Coverage]]))), "Yes", "No"))</f>
        <v>*Required - Please Make a Selection*</v>
      </c>
      <c r="BZ194" s="18" t="str">
        <f>IF(I$2=0, "N/A", IF(I$2="Yes", IF(ProgramsTable[[#This Row],[Program Includes Services for Caregivers]]="Yes", IF(ProgramsTable[[#This Row],[Program May Require Caregiver to be Unpaid]]="No", "Yes", "No"), "No"), "N/A"))</f>
        <v>N/A</v>
      </c>
      <c r="CA1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94" s="18" t="str">
        <f>IF(CB$2=0, "N/A", IF(ISNUMBER(SEARCH(TRIM(UPPER(CB$2)), TRIM(UPPER(ProgramsTable[[#This Row],[Type of Service]])))), "Yes", "No"))</f>
        <v>N/A</v>
      </c>
      <c r="CC194" s="18" t="str">
        <f>IF(CC$2=0, "N/A", IF(ISNUMBER(SEARCH(TRIM(CC$2), ProgramsTable[[#This Row],[Geographic Coverage]])), "Yes", "No"))</f>
        <v>No</v>
      </c>
      <c r="CD194" s="18" t="str">
        <f>IF(CD$2=0, "N/A", IF(ISNUMBER(SEARCH(TRIM(CD$2), ProgramsTable[[#This Row],[Geographic Coverage]])), "Yes", "No"))</f>
        <v>N/A</v>
      </c>
      <c r="CE194" s="18" t="str">
        <f>IF(AND(CC$2=0, CD$2=0), "*Required - Please Make a Selection*", IF(OR(ISNUMBER(SEARCH(TRIM(CC$2), ProgramsTable[[#This Row],[Geographic Coverage]])), ISNUMBER(SEARCH(TRIM(CD$2), ProgramsTable[[#This Row],[Geographic Coverage]]))), "Yes", "No"))</f>
        <v>No</v>
      </c>
      <c r="CF194" s="18" t="str" cm="1">
        <f t="array" ref="CF194">IF(COUNTIF(BK$2:BN$2, "Yes")=0, "N/A", IF(SUMPRODUCT((BK$2:BN$2="Yes")*(ProgramsTable[[#This Row],[Veteran?]:[Disabled Veteran?]]="Yes"))&gt;0, "Yes", "No"))</f>
        <v>No</v>
      </c>
      <c r="CG1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94"/>
      <c r="CI194"/>
      <c r="CJ194"/>
      <c r="CK194"/>
      <c r="CL194"/>
      <c r="CM194"/>
      <c r="CN194"/>
      <c r="CO194"/>
      <c r="CP194"/>
      <c r="CQ194"/>
      <c r="CR194"/>
      <c r="CS194"/>
      <c r="CU194"/>
      <c r="CV194"/>
    </row>
    <row r="195" spans="1:100" hidden="1" x14ac:dyDescent="0.25">
      <c r="A195" s="10">
        <v>850</v>
      </c>
      <c r="B195" t="s">
        <v>647</v>
      </c>
      <c r="C195" t="s">
        <v>484</v>
      </c>
      <c r="D195" t="s">
        <v>578</v>
      </c>
      <c r="E195" t="s">
        <v>546</v>
      </c>
      <c r="F195" t="s">
        <v>579</v>
      </c>
      <c r="G195" t="s">
        <v>112</v>
      </c>
      <c r="H195" t="s">
        <v>215</v>
      </c>
      <c r="I195" t="s">
        <v>215</v>
      </c>
      <c r="J195" t="s">
        <v>547</v>
      </c>
      <c r="K195" t="s">
        <v>580</v>
      </c>
      <c r="L195" t="s">
        <v>208</v>
      </c>
      <c r="M195" t="s">
        <v>208</v>
      </c>
      <c r="N195" t="s">
        <v>208</v>
      </c>
      <c r="P195" t="s">
        <v>581</v>
      </c>
      <c r="Q195" t="s">
        <v>208</v>
      </c>
      <c r="R195" t="s">
        <v>581</v>
      </c>
      <c r="S195" t="s">
        <v>208</v>
      </c>
      <c r="T195" t="s">
        <v>33</v>
      </c>
      <c r="U195" t="s">
        <v>215</v>
      </c>
      <c r="V195" t="s">
        <v>207</v>
      </c>
      <c r="W195" t="s">
        <v>207</v>
      </c>
      <c r="X195" t="s">
        <v>207</v>
      </c>
      <c r="Y195" t="s">
        <v>207</v>
      </c>
      <c r="Z195" t="s">
        <v>207</v>
      </c>
      <c r="AA195" t="s">
        <v>215</v>
      </c>
      <c r="AB195" t="s">
        <v>207</v>
      </c>
      <c r="AC195" t="s">
        <v>207</v>
      </c>
      <c r="AD195" t="s">
        <v>207</v>
      </c>
      <c r="AE195" t="s">
        <v>207</v>
      </c>
      <c r="AF195" t="s">
        <v>207</v>
      </c>
      <c r="AG195" t="s">
        <v>207</v>
      </c>
      <c r="AH195" t="s">
        <v>207</v>
      </c>
      <c r="AI195" t="s">
        <v>207</v>
      </c>
      <c r="AJ195" t="s">
        <v>207</v>
      </c>
      <c r="AK195" t="s">
        <v>207</v>
      </c>
      <c r="AL195" t="s">
        <v>207</v>
      </c>
      <c r="AM195" t="s">
        <v>207</v>
      </c>
      <c r="AN195" t="s">
        <v>207</v>
      </c>
      <c r="AO195" t="s">
        <v>207</v>
      </c>
      <c r="AP195" t="s">
        <v>207</v>
      </c>
      <c r="AQ195" t="s">
        <v>207</v>
      </c>
      <c r="AR195" t="s">
        <v>215</v>
      </c>
      <c r="AS195" t="s">
        <v>207</v>
      </c>
      <c r="AT195" t="s">
        <v>207</v>
      </c>
      <c r="AU195" t="s">
        <v>207</v>
      </c>
      <c r="AV195" t="s">
        <v>207</v>
      </c>
      <c r="AW195" t="s">
        <v>207</v>
      </c>
      <c r="AX195" t="s">
        <v>207</v>
      </c>
      <c r="AY195" t="s">
        <v>207</v>
      </c>
      <c r="AZ195" t="s">
        <v>207</v>
      </c>
      <c r="BA195" t="s">
        <v>207</v>
      </c>
      <c r="BB195" t="s">
        <v>207</v>
      </c>
      <c r="BC195" t="s">
        <v>207</v>
      </c>
      <c r="BD195" t="s">
        <v>207</v>
      </c>
      <c r="BE195" t="s">
        <v>207</v>
      </c>
      <c r="BF195" t="s">
        <v>207</v>
      </c>
      <c r="BG195" t="s">
        <v>207</v>
      </c>
      <c r="BH195" t="s">
        <v>207</v>
      </c>
      <c r="BI195" t="s">
        <v>207</v>
      </c>
      <c r="BJ195" t="s">
        <v>215</v>
      </c>
      <c r="BK195" t="s">
        <v>207</v>
      </c>
      <c r="BL195" t="s">
        <v>207</v>
      </c>
      <c r="BM195" t="s">
        <v>207</v>
      </c>
      <c r="BN195" t="s">
        <v>207</v>
      </c>
      <c r="BO195" s="18" t="str">
        <f>IF(OR(BO$2=0, BO$2=""), "N/A", IF(ISNUMBER(SEARCH(UPPER(BO$2), UPPER(ProgramsTable[[#This Row],[Type of Service]]))), "Yes", "No"))</f>
        <v>N/A</v>
      </c>
      <c r="BP195" s="18" t="str">
        <f>IF(BP$2=0, "N/A", IF(ISNUMBER(SEARCH(TRIM(BP$2), ProgramsTable[[#This Row],[Geographic Coverage]])), "Yes", "No"))</f>
        <v>N/A</v>
      </c>
      <c r="BQ195" s="18" t="str">
        <f>IF(BQ$2=0, "N/A", IF(ISNUMBER(SEARCH(TRIM(BQ$2), ProgramsTable[[#This Row],[Geographic Coverage]])), "Yes", "No"))</f>
        <v>N/A</v>
      </c>
      <c r="BR195" s="18" t="str">
        <f>IF(AND(BP$2=0, BQ$2=0), "*Required - Please Make a Selection*", IF(OR(ISNUMBER(SEARCH(TRIM(BP$2), ProgramsTable[[#This Row],[Geographic Coverage]])), ISNUMBER(SEARCH(TRIM(BQ$2), ProgramsTable[[#This Row],[Geographic Coverage]]))), "Yes", "No"))</f>
        <v>*Required - Please Make a Selection*</v>
      </c>
      <c r="BS195" s="18" t="str">
        <f>IF(OR(BS$2="",BS$2=0), "N/A", IF(AND(ProgramsTable[[#This Row],[Age Min]]= "None", ProgramsTable[[#This Row],[Age Max]]= "None"), "Yes", IF(AND(BS$2&gt;=ProgramsTable[[#This Row],[Age Min]], BS$2&lt;=ProgramsTable[[#This Row],[Age Max]]), "Yes", "No")))</f>
        <v>N/A</v>
      </c>
      <c r="BT195" s="18" t="str" cm="1">
        <f t="array" ref="BT195">IF(COUNTIF(AM$2:BJ$2,"Yes")=0,"N/A",IF(SUMPRODUCT(--(AM$2:BJ$2="Yes"),--(ProgramsTable[[#This Row],[Developmental Disability]:[Caregivers, Family Members, Advocates, or Practitioners of an Individual with Disabilities or Medical Conditions]]="Yes"))&gt;0,"Yes","No"))</f>
        <v>N/A</v>
      </c>
      <c r="BU1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95" s="18" t="str">
        <f>IF(BV$2=0, "N/A", IF(ISNUMBER(SEARCH(UPPER(BV$2), UPPER(ProgramsTable[[#This Row],[Type of Service]]))), "Yes", "No"))</f>
        <v>N/A</v>
      </c>
      <c r="BW195" s="18" t="str">
        <f>IF(BW$2=0, "N/A", IF(ISNUMBER(SEARCH(TRIM(BW$2), ProgramsTable[[#This Row],[Geographic Coverage]])), "Yes", "No"))</f>
        <v>N/A</v>
      </c>
      <c r="BX195" s="18" t="str">
        <f>IF(BX$2=0, "N/A", IF(ISNUMBER(SEARCH(TRIM(BX$2), ProgramsTable[[#This Row],[Geographic Coverage]])), "Yes", "No"))</f>
        <v>N/A</v>
      </c>
      <c r="BY195" s="18" t="str">
        <f>IF(AND(BW$2=0, BX$2=0), "*Required - Please Make a Selection*", IF(OR(ISNUMBER(SEARCH(TRIM(BW$2), ProgramsTable[[#This Row],[Geographic Coverage]])), ISNUMBER(SEARCH(TRIM(BX$2), ProgramsTable[[#This Row],[Geographic Coverage]]))), "Yes", "No"))</f>
        <v>*Required - Please Make a Selection*</v>
      </c>
      <c r="BZ195" s="18" t="str">
        <f>IF(I$2=0, "N/A", IF(I$2="Yes", IF(ProgramsTable[[#This Row],[Program Includes Services for Caregivers]]="Yes", IF(ProgramsTable[[#This Row],[Program May Require Caregiver to be Unpaid]]="No", "Yes", "No"), "No"), "N/A"))</f>
        <v>N/A</v>
      </c>
      <c r="CA1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95" s="18" t="str">
        <f>IF(CB$2=0, "N/A", IF(ISNUMBER(SEARCH(TRIM(UPPER(CB$2)), TRIM(UPPER(ProgramsTable[[#This Row],[Type of Service]])))), "Yes", "No"))</f>
        <v>N/A</v>
      </c>
      <c r="CC195" s="18" t="str">
        <f>IF(CC$2=0, "N/A", IF(ISNUMBER(SEARCH(TRIM(CC$2), ProgramsTable[[#This Row],[Geographic Coverage]])), "Yes", "No"))</f>
        <v>No</v>
      </c>
      <c r="CD195" s="18" t="str">
        <f>IF(CD$2=0, "N/A", IF(ISNUMBER(SEARCH(TRIM(CD$2), ProgramsTable[[#This Row],[Geographic Coverage]])), "Yes", "No"))</f>
        <v>N/A</v>
      </c>
      <c r="CE195" s="18" t="str">
        <f>IF(AND(CC$2=0, CD$2=0), "*Required - Please Make a Selection*", IF(OR(ISNUMBER(SEARCH(TRIM(CC$2), ProgramsTable[[#This Row],[Geographic Coverage]])), ISNUMBER(SEARCH(TRIM(CD$2), ProgramsTable[[#This Row],[Geographic Coverage]]))), "Yes", "No"))</f>
        <v>No</v>
      </c>
      <c r="CF195" s="18" t="str" cm="1">
        <f t="array" ref="CF195">IF(COUNTIF(BK$2:BN$2, "Yes")=0, "N/A", IF(SUMPRODUCT((BK$2:BN$2="Yes")*(ProgramsTable[[#This Row],[Veteran?]:[Disabled Veteran?]]="Yes"))&gt;0, "Yes", "No"))</f>
        <v>No</v>
      </c>
      <c r="CG1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95"/>
      <c r="CI195"/>
      <c r="CJ195"/>
      <c r="CK195"/>
      <c r="CL195"/>
      <c r="CM195"/>
      <c r="CN195"/>
      <c r="CO195"/>
      <c r="CP195"/>
      <c r="CQ195"/>
      <c r="CR195"/>
      <c r="CS195"/>
      <c r="CU195"/>
      <c r="CV195"/>
    </row>
    <row r="196" spans="1:100" hidden="1" x14ac:dyDescent="0.25">
      <c r="A196" s="10">
        <v>851</v>
      </c>
      <c r="B196" t="s">
        <v>647</v>
      </c>
      <c r="C196" t="s">
        <v>484</v>
      </c>
      <c r="D196" t="s">
        <v>578</v>
      </c>
      <c r="E196" t="s">
        <v>546</v>
      </c>
      <c r="F196" t="s">
        <v>582</v>
      </c>
      <c r="G196" t="s">
        <v>112</v>
      </c>
      <c r="H196" t="s">
        <v>215</v>
      </c>
      <c r="I196" t="s">
        <v>215</v>
      </c>
      <c r="J196" t="s">
        <v>547</v>
      </c>
      <c r="K196" t="s">
        <v>583</v>
      </c>
      <c r="L196" t="s">
        <v>208</v>
      </c>
      <c r="M196" t="s">
        <v>208</v>
      </c>
      <c r="N196" t="s">
        <v>208</v>
      </c>
      <c r="P196" t="s">
        <v>581</v>
      </c>
      <c r="Q196" t="s">
        <v>208</v>
      </c>
      <c r="R196" t="s">
        <v>581</v>
      </c>
      <c r="S196" t="s">
        <v>208</v>
      </c>
      <c r="T196" t="s">
        <v>33</v>
      </c>
      <c r="U196" t="s">
        <v>215</v>
      </c>
      <c r="V196" t="s">
        <v>207</v>
      </c>
      <c r="W196" t="s">
        <v>207</v>
      </c>
      <c r="X196" t="s">
        <v>207</v>
      </c>
      <c r="Y196" t="s">
        <v>207</v>
      </c>
      <c r="Z196" t="s">
        <v>207</v>
      </c>
      <c r="AA196" t="s">
        <v>215</v>
      </c>
      <c r="AB196" t="s">
        <v>207</v>
      </c>
      <c r="AC196" t="s">
        <v>207</v>
      </c>
      <c r="AD196" t="s">
        <v>207</v>
      </c>
      <c r="AE196" t="s">
        <v>207</v>
      </c>
      <c r="AF196" t="s">
        <v>207</v>
      </c>
      <c r="AG196" t="s">
        <v>207</v>
      </c>
      <c r="AH196" t="s">
        <v>207</v>
      </c>
      <c r="AI196" t="s">
        <v>207</v>
      </c>
      <c r="AJ196" t="s">
        <v>207</v>
      </c>
      <c r="AK196" t="s">
        <v>207</v>
      </c>
      <c r="AL196" t="s">
        <v>207</v>
      </c>
      <c r="AM196" t="s">
        <v>207</v>
      </c>
      <c r="AN196" t="s">
        <v>207</v>
      </c>
      <c r="AO196" t="s">
        <v>207</v>
      </c>
      <c r="AP196" t="s">
        <v>207</v>
      </c>
      <c r="AQ196" t="s">
        <v>207</v>
      </c>
      <c r="AR196" t="s">
        <v>215</v>
      </c>
      <c r="AS196" t="s">
        <v>207</v>
      </c>
      <c r="AT196" t="s">
        <v>207</v>
      </c>
      <c r="AU196" t="s">
        <v>207</v>
      </c>
      <c r="AV196" t="s">
        <v>207</v>
      </c>
      <c r="AW196" t="s">
        <v>207</v>
      </c>
      <c r="AX196" t="s">
        <v>207</v>
      </c>
      <c r="AY196" t="s">
        <v>207</v>
      </c>
      <c r="AZ196" t="s">
        <v>207</v>
      </c>
      <c r="BA196" t="s">
        <v>207</v>
      </c>
      <c r="BB196" t="s">
        <v>207</v>
      </c>
      <c r="BC196" t="s">
        <v>207</v>
      </c>
      <c r="BD196" t="s">
        <v>207</v>
      </c>
      <c r="BE196" t="s">
        <v>207</v>
      </c>
      <c r="BF196" t="s">
        <v>207</v>
      </c>
      <c r="BG196" t="s">
        <v>207</v>
      </c>
      <c r="BH196" t="s">
        <v>207</v>
      </c>
      <c r="BI196" t="s">
        <v>207</v>
      </c>
      <c r="BJ196" t="s">
        <v>215</v>
      </c>
      <c r="BK196" t="s">
        <v>207</v>
      </c>
      <c r="BL196" t="s">
        <v>207</v>
      </c>
      <c r="BM196" t="s">
        <v>207</v>
      </c>
      <c r="BN196" t="s">
        <v>207</v>
      </c>
      <c r="BO196" s="18" t="str">
        <f>IF(OR(BO$2=0, BO$2=""), "N/A", IF(ISNUMBER(SEARCH(UPPER(BO$2), UPPER(ProgramsTable[[#This Row],[Type of Service]]))), "Yes", "No"))</f>
        <v>N/A</v>
      </c>
      <c r="BP196" s="18" t="str">
        <f>IF(BP$2=0, "N/A", IF(ISNUMBER(SEARCH(TRIM(BP$2), ProgramsTable[[#This Row],[Geographic Coverage]])), "Yes", "No"))</f>
        <v>N/A</v>
      </c>
      <c r="BQ196" s="18" t="str">
        <f>IF(BQ$2=0, "N/A", IF(ISNUMBER(SEARCH(TRIM(BQ$2), ProgramsTable[[#This Row],[Geographic Coverage]])), "Yes", "No"))</f>
        <v>N/A</v>
      </c>
      <c r="BR196" s="18" t="str">
        <f>IF(AND(BP$2=0, BQ$2=0), "*Required - Please Make a Selection*", IF(OR(ISNUMBER(SEARCH(TRIM(BP$2), ProgramsTable[[#This Row],[Geographic Coverage]])), ISNUMBER(SEARCH(TRIM(BQ$2), ProgramsTable[[#This Row],[Geographic Coverage]]))), "Yes", "No"))</f>
        <v>*Required - Please Make a Selection*</v>
      </c>
      <c r="BS196" s="18" t="str">
        <f>IF(OR(BS$2="",BS$2=0), "N/A", IF(AND(ProgramsTable[[#This Row],[Age Min]]= "None", ProgramsTable[[#This Row],[Age Max]]= "None"), "Yes", IF(AND(BS$2&gt;=ProgramsTable[[#This Row],[Age Min]], BS$2&lt;=ProgramsTable[[#This Row],[Age Max]]), "Yes", "No")))</f>
        <v>N/A</v>
      </c>
      <c r="BT196" s="18" t="str" cm="1">
        <f t="array" ref="BT196">IF(COUNTIF(AM$2:BJ$2,"Yes")=0,"N/A",IF(SUMPRODUCT(--(AM$2:BJ$2="Yes"),--(ProgramsTable[[#This Row],[Developmental Disability]:[Caregivers, Family Members, Advocates, or Practitioners of an Individual with Disabilities or Medical Conditions]]="Yes"))&gt;0,"Yes","No"))</f>
        <v>N/A</v>
      </c>
      <c r="BU1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96" s="18" t="str">
        <f>IF(BV$2=0, "N/A", IF(ISNUMBER(SEARCH(UPPER(BV$2), UPPER(ProgramsTable[[#This Row],[Type of Service]]))), "Yes", "No"))</f>
        <v>N/A</v>
      </c>
      <c r="BW196" s="18" t="str">
        <f>IF(BW$2=0, "N/A", IF(ISNUMBER(SEARCH(TRIM(BW$2), ProgramsTable[[#This Row],[Geographic Coverage]])), "Yes", "No"))</f>
        <v>N/A</v>
      </c>
      <c r="BX196" s="18" t="str">
        <f>IF(BX$2=0, "N/A", IF(ISNUMBER(SEARCH(TRIM(BX$2), ProgramsTable[[#This Row],[Geographic Coverage]])), "Yes", "No"))</f>
        <v>N/A</v>
      </c>
      <c r="BY196" s="18" t="str">
        <f>IF(AND(BW$2=0, BX$2=0), "*Required - Please Make a Selection*", IF(OR(ISNUMBER(SEARCH(TRIM(BW$2), ProgramsTable[[#This Row],[Geographic Coverage]])), ISNUMBER(SEARCH(TRIM(BX$2), ProgramsTable[[#This Row],[Geographic Coverage]]))), "Yes", "No"))</f>
        <v>*Required - Please Make a Selection*</v>
      </c>
      <c r="BZ196" s="18" t="str">
        <f>IF(I$2=0, "N/A", IF(I$2="Yes", IF(ProgramsTable[[#This Row],[Program Includes Services for Caregivers]]="Yes", IF(ProgramsTable[[#This Row],[Program May Require Caregiver to be Unpaid]]="No", "Yes", "No"), "No"), "N/A"))</f>
        <v>N/A</v>
      </c>
      <c r="CA1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96" s="18" t="str">
        <f>IF(CB$2=0, "N/A", IF(ISNUMBER(SEARCH(TRIM(UPPER(CB$2)), TRIM(UPPER(ProgramsTable[[#This Row],[Type of Service]])))), "Yes", "No"))</f>
        <v>N/A</v>
      </c>
      <c r="CC196" s="18" t="str">
        <f>IF(CC$2=0, "N/A", IF(ISNUMBER(SEARCH(TRIM(CC$2), ProgramsTable[[#This Row],[Geographic Coverage]])), "Yes", "No"))</f>
        <v>No</v>
      </c>
      <c r="CD196" s="18" t="str">
        <f>IF(CD$2=0, "N/A", IF(ISNUMBER(SEARCH(TRIM(CD$2), ProgramsTable[[#This Row],[Geographic Coverage]])), "Yes", "No"))</f>
        <v>N/A</v>
      </c>
      <c r="CE196" s="18" t="str">
        <f>IF(AND(CC$2=0, CD$2=0), "*Required - Please Make a Selection*", IF(OR(ISNUMBER(SEARCH(TRIM(CC$2), ProgramsTable[[#This Row],[Geographic Coverage]])), ISNUMBER(SEARCH(TRIM(CD$2), ProgramsTable[[#This Row],[Geographic Coverage]]))), "Yes", "No"))</f>
        <v>No</v>
      </c>
      <c r="CF196" s="18" t="str" cm="1">
        <f t="array" ref="CF196">IF(COUNTIF(BK$2:BN$2, "Yes")=0, "N/A", IF(SUMPRODUCT((BK$2:BN$2="Yes")*(ProgramsTable[[#This Row],[Veteran?]:[Disabled Veteran?]]="Yes"))&gt;0, "Yes", "No"))</f>
        <v>No</v>
      </c>
      <c r="CG1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96"/>
      <c r="CI196"/>
      <c r="CJ196"/>
      <c r="CK196"/>
      <c r="CL196"/>
      <c r="CM196"/>
      <c r="CN196"/>
      <c r="CO196"/>
      <c r="CP196"/>
      <c r="CQ196"/>
      <c r="CR196"/>
      <c r="CS196"/>
      <c r="CU196"/>
      <c r="CV196"/>
    </row>
    <row r="197" spans="1:100" hidden="1" x14ac:dyDescent="0.25">
      <c r="A197" s="10">
        <v>852</v>
      </c>
      <c r="B197" t="s">
        <v>647</v>
      </c>
      <c r="C197" t="s">
        <v>484</v>
      </c>
      <c r="D197" t="s">
        <v>578</v>
      </c>
      <c r="E197" t="s">
        <v>546</v>
      </c>
      <c r="F197" t="s">
        <v>584</v>
      </c>
      <c r="G197" t="s">
        <v>585</v>
      </c>
      <c r="H197" t="s">
        <v>215</v>
      </c>
      <c r="I197" t="s">
        <v>215</v>
      </c>
      <c r="J197" t="s">
        <v>208</v>
      </c>
      <c r="K197" t="s">
        <v>586</v>
      </c>
      <c r="L197" t="s">
        <v>208</v>
      </c>
      <c r="M197" t="s">
        <v>208</v>
      </c>
      <c r="N197" t="s">
        <v>208</v>
      </c>
      <c r="P197" t="s">
        <v>581</v>
      </c>
      <c r="Q197" t="s">
        <v>208</v>
      </c>
      <c r="R197" t="s">
        <v>581</v>
      </c>
      <c r="S197" t="s">
        <v>208</v>
      </c>
      <c r="T197" t="s">
        <v>33</v>
      </c>
      <c r="U197" t="s">
        <v>207</v>
      </c>
      <c r="V197" t="s">
        <v>207</v>
      </c>
      <c r="W197" t="s">
        <v>207</v>
      </c>
      <c r="X197" t="s">
        <v>207</v>
      </c>
      <c r="Y197" t="s">
        <v>207</v>
      </c>
      <c r="Z197" t="s">
        <v>207</v>
      </c>
      <c r="AA197" t="s">
        <v>207</v>
      </c>
      <c r="AB197" t="s">
        <v>207</v>
      </c>
      <c r="AC197" t="s">
        <v>207</v>
      </c>
      <c r="AD197" t="s">
        <v>207</v>
      </c>
      <c r="AE197" t="s">
        <v>207</v>
      </c>
      <c r="AF197" t="s">
        <v>207</v>
      </c>
      <c r="AG197" t="s">
        <v>207</v>
      </c>
      <c r="AH197" t="s">
        <v>207</v>
      </c>
      <c r="AI197" t="s">
        <v>207</v>
      </c>
      <c r="AJ197" t="s">
        <v>207</v>
      </c>
      <c r="AK197" t="s">
        <v>207</v>
      </c>
      <c r="AL197" t="s">
        <v>207</v>
      </c>
      <c r="AM197" t="s">
        <v>207</v>
      </c>
      <c r="AN197" t="s">
        <v>207</v>
      </c>
      <c r="AO197" t="s">
        <v>207</v>
      </c>
      <c r="AP197" t="s">
        <v>207</v>
      </c>
      <c r="AQ197" t="s">
        <v>207</v>
      </c>
      <c r="AR197" t="s">
        <v>215</v>
      </c>
      <c r="AS197" t="s">
        <v>207</v>
      </c>
      <c r="AT197" t="s">
        <v>207</v>
      </c>
      <c r="AU197" t="s">
        <v>207</v>
      </c>
      <c r="AV197" t="s">
        <v>207</v>
      </c>
      <c r="AW197" t="s">
        <v>207</v>
      </c>
      <c r="AX197" t="s">
        <v>207</v>
      </c>
      <c r="AY197" t="s">
        <v>207</v>
      </c>
      <c r="AZ197" t="s">
        <v>207</v>
      </c>
      <c r="BA197" t="s">
        <v>207</v>
      </c>
      <c r="BB197" t="s">
        <v>207</v>
      </c>
      <c r="BC197" t="s">
        <v>207</v>
      </c>
      <c r="BD197" t="s">
        <v>207</v>
      </c>
      <c r="BE197" t="s">
        <v>207</v>
      </c>
      <c r="BF197" t="s">
        <v>207</v>
      </c>
      <c r="BG197" t="s">
        <v>207</v>
      </c>
      <c r="BH197" t="s">
        <v>207</v>
      </c>
      <c r="BI197" t="s">
        <v>207</v>
      </c>
      <c r="BJ197" t="s">
        <v>215</v>
      </c>
      <c r="BK197" t="s">
        <v>207</v>
      </c>
      <c r="BL197" t="s">
        <v>207</v>
      </c>
      <c r="BM197" t="s">
        <v>207</v>
      </c>
      <c r="BN197" t="s">
        <v>207</v>
      </c>
      <c r="BO197" s="18" t="str">
        <f>IF(OR(BO$2=0, BO$2=""), "N/A", IF(ISNUMBER(SEARCH(UPPER(BO$2), UPPER(ProgramsTable[[#This Row],[Type of Service]]))), "Yes", "No"))</f>
        <v>N/A</v>
      </c>
      <c r="BP197" s="18" t="str">
        <f>IF(BP$2=0, "N/A", IF(ISNUMBER(SEARCH(TRIM(BP$2), ProgramsTable[[#This Row],[Geographic Coverage]])), "Yes", "No"))</f>
        <v>N/A</v>
      </c>
      <c r="BQ197" s="18" t="str">
        <f>IF(BQ$2=0, "N/A", IF(ISNUMBER(SEARCH(TRIM(BQ$2), ProgramsTable[[#This Row],[Geographic Coverage]])), "Yes", "No"))</f>
        <v>N/A</v>
      </c>
      <c r="BR197" s="18" t="str">
        <f>IF(AND(BP$2=0, BQ$2=0), "*Required - Please Make a Selection*", IF(OR(ISNUMBER(SEARCH(TRIM(BP$2), ProgramsTable[[#This Row],[Geographic Coverage]])), ISNUMBER(SEARCH(TRIM(BQ$2), ProgramsTable[[#This Row],[Geographic Coverage]]))), "Yes", "No"))</f>
        <v>*Required - Please Make a Selection*</v>
      </c>
      <c r="BS197" s="18" t="str">
        <f>IF(OR(BS$2="",BS$2=0), "N/A", IF(AND(ProgramsTable[[#This Row],[Age Min]]= "None", ProgramsTable[[#This Row],[Age Max]]= "None"), "Yes", IF(AND(BS$2&gt;=ProgramsTable[[#This Row],[Age Min]], BS$2&lt;=ProgramsTable[[#This Row],[Age Max]]), "Yes", "No")))</f>
        <v>N/A</v>
      </c>
      <c r="BT197" s="18" t="str" cm="1">
        <f t="array" ref="BT197">IF(COUNTIF(AM$2:BJ$2,"Yes")=0,"N/A",IF(SUMPRODUCT(--(AM$2:BJ$2="Yes"),--(ProgramsTable[[#This Row],[Developmental Disability]:[Caregivers, Family Members, Advocates, or Practitioners of an Individual with Disabilities or Medical Conditions]]="Yes"))&gt;0,"Yes","No"))</f>
        <v>N/A</v>
      </c>
      <c r="BU1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97" s="18" t="str">
        <f>IF(BV$2=0, "N/A", IF(ISNUMBER(SEARCH(UPPER(BV$2), UPPER(ProgramsTable[[#This Row],[Type of Service]]))), "Yes", "No"))</f>
        <v>N/A</v>
      </c>
      <c r="BW197" s="18" t="str">
        <f>IF(BW$2=0, "N/A", IF(ISNUMBER(SEARCH(TRIM(BW$2), ProgramsTable[[#This Row],[Geographic Coverage]])), "Yes", "No"))</f>
        <v>N/A</v>
      </c>
      <c r="BX197" s="18" t="str">
        <f>IF(BX$2=0, "N/A", IF(ISNUMBER(SEARCH(TRIM(BX$2), ProgramsTable[[#This Row],[Geographic Coverage]])), "Yes", "No"))</f>
        <v>N/A</v>
      </c>
      <c r="BY197" s="18" t="str">
        <f>IF(AND(BW$2=0, BX$2=0), "*Required - Please Make a Selection*", IF(OR(ISNUMBER(SEARCH(TRIM(BW$2), ProgramsTable[[#This Row],[Geographic Coverage]])), ISNUMBER(SEARCH(TRIM(BX$2), ProgramsTable[[#This Row],[Geographic Coverage]]))), "Yes", "No"))</f>
        <v>*Required - Please Make a Selection*</v>
      </c>
      <c r="BZ197" s="18" t="str">
        <f>IF(I$2=0, "N/A", IF(I$2="Yes", IF(ProgramsTable[[#This Row],[Program Includes Services for Caregivers]]="Yes", IF(ProgramsTable[[#This Row],[Program May Require Caregiver to be Unpaid]]="No", "Yes", "No"), "No"), "N/A"))</f>
        <v>N/A</v>
      </c>
      <c r="CA1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97" s="18" t="str">
        <f>IF(CB$2=0, "N/A", IF(ISNUMBER(SEARCH(TRIM(UPPER(CB$2)), TRIM(UPPER(ProgramsTable[[#This Row],[Type of Service]])))), "Yes", "No"))</f>
        <v>N/A</v>
      </c>
      <c r="CC197" s="18" t="str">
        <f>IF(CC$2=0, "N/A", IF(ISNUMBER(SEARCH(TRIM(CC$2), ProgramsTable[[#This Row],[Geographic Coverage]])), "Yes", "No"))</f>
        <v>No</v>
      </c>
      <c r="CD197" s="18" t="str">
        <f>IF(CD$2=0, "N/A", IF(ISNUMBER(SEARCH(TRIM(CD$2), ProgramsTable[[#This Row],[Geographic Coverage]])), "Yes", "No"))</f>
        <v>N/A</v>
      </c>
      <c r="CE197" s="18" t="str">
        <f>IF(AND(CC$2=0, CD$2=0), "*Required - Please Make a Selection*", IF(OR(ISNUMBER(SEARCH(TRIM(CC$2), ProgramsTable[[#This Row],[Geographic Coverage]])), ISNUMBER(SEARCH(TRIM(CD$2), ProgramsTable[[#This Row],[Geographic Coverage]]))), "Yes", "No"))</f>
        <v>No</v>
      </c>
      <c r="CF197" s="18" t="str" cm="1">
        <f t="array" ref="CF197">IF(COUNTIF(BK$2:BN$2, "Yes")=0, "N/A", IF(SUMPRODUCT((BK$2:BN$2="Yes")*(ProgramsTable[[#This Row],[Veteran?]:[Disabled Veteran?]]="Yes"))&gt;0, "Yes", "No"))</f>
        <v>No</v>
      </c>
      <c r="CG1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97"/>
      <c r="CI197"/>
      <c r="CJ197"/>
      <c r="CK197"/>
      <c r="CL197"/>
      <c r="CM197"/>
      <c r="CN197"/>
      <c r="CO197"/>
      <c r="CP197"/>
      <c r="CQ197"/>
      <c r="CR197"/>
      <c r="CS197"/>
      <c r="CU197"/>
      <c r="CV197"/>
    </row>
    <row r="198" spans="1:100" hidden="1" x14ac:dyDescent="0.25">
      <c r="A198" s="10">
        <v>853</v>
      </c>
      <c r="B198" t="s">
        <v>647</v>
      </c>
      <c r="C198" t="s">
        <v>484</v>
      </c>
      <c r="D198" t="s">
        <v>578</v>
      </c>
      <c r="E198" t="s">
        <v>546</v>
      </c>
      <c r="F198" t="s">
        <v>587</v>
      </c>
      <c r="G198" t="s">
        <v>588</v>
      </c>
      <c r="H198" t="s">
        <v>215</v>
      </c>
      <c r="I198" t="s">
        <v>207</v>
      </c>
      <c r="J198" t="s">
        <v>208</v>
      </c>
      <c r="K198" t="s">
        <v>208</v>
      </c>
      <c r="L198" s="11" t="s">
        <v>208</v>
      </c>
      <c r="M198" t="s">
        <v>208</v>
      </c>
      <c r="N198" t="s">
        <v>208</v>
      </c>
      <c r="P198" t="s">
        <v>208</v>
      </c>
      <c r="Q198" t="s">
        <v>208</v>
      </c>
      <c r="R198" t="s">
        <v>208</v>
      </c>
      <c r="S198" t="s">
        <v>208</v>
      </c>
      <c r="T198" t="s">
        <v>33</v>
      </c>
      <c r="U198" t="s">
        <v>207</v>
      </c>
      <c r="V198" t="s">
        <v>207</v>
      </c>
      <c r="W198" t="s">
        <v>207</v>
      </c>
      <c r="X198" t="s">
        <v>207</v>
      </c>
      <c r="Y198" t="s">
        <v>207</v>
      </c>
      <c r="Z198" t="s">
        <v>207</v>
      </c>
      <c r="AA198" t="s">
        <v>207</v>
      </c>
      <c r="AB198" t="s">
        <v>207</v>
      </c>
      <c r="AC198" t="s">
        <v>207</v>
      </c>
      <c r="AD198" t="s">
        <v>207</v>
      </c>
      <c r="AE198" t="s">
        <v>207</v>
      </c>
      <c r="AF198" t="s">
        <v>207</v>
      </c>
      <c r="AG198" t="s">
        <v>207</v>
      </c>
      <c r="AH198" t="s">
        <v>207</v>
      </c>
      <c r="AI198" t="s">
        <v>207</v>
      </c>
      <c r="AJ198" t="s">
        <v>207</v>
      </c>
      <c r="AK198" t="s">
        <v>207</v>
      </c>
      <c r="AL198" t="s">
        <v>207</v>
      </c>
      <c r="AM198" t="s">
        <v>207</v>
      </c>
      <c r="AN198" t="s">
        <v>207</v>
      </c>
      <c r="AO198" t="s">
        <v>207</v>
      </c>
      <c r="AP198" t="s">
        <v>207</v>
      </c>
      <c r="AQ198" t="s">
        <v>207</v>
      </c>
      <c r="AR198" t="s">
        <v>207</v>
      </c>
      <c r="AS198" t="s">
        <v>207</v>
      </c>
      <c r="AT198" t="s">
        <v>207</v>
      </c>
      <c r="AU198" t="s">
        <v>207</v>
      </c>
      <c r="AV198" t="s">
        <v>207</v>
      </c>
      <c r="AW198" t="s">
        <v>207</v>
      </c>
      <c r="AX198" t="s">
        <v>207</v>
      </c>
      <c r="AY198" t="s">
        <v>207</v>
      </c>
      <c r="AZ198" t="s">
        <v>207</v>
      </c>
      <c r="BA198" t="s">
        <v>207</v>
      </c>
      <c r="BB198" t="s">
        <v>207</v>
      </c>
      <c r="BC198" t="s">
        <v>207</v>
      </c>
      <c r="BD198" t="s">
        <v>207</v>
      </c>
      <c r="BE198" t="s">
        <v>207</v>
      </c>
      <c r="BF198" t="s">
        <v>207</v>
      </c>
      <c r="BG198" t="s">
        <v>207</v>
      </c>
      <c r="BH198" t="s">
        <v>207</v>
      </c>
      <c r="BI198" t="s">
        <v>207</v>
      </c>
      <c r="BJ198" t="s">
        <v>207</v>
      </c>
      <c r="BK198" t="s">
        <v>207</v>
      </c>
      <c r="BL198" t="s">
        <v>207</v>
      </c>
      <c r="BM198" t="s">
        <v>207</v>
      </c>
      <c r="BN198" t="s">
        <v>207</v>
      </c>
      <c r="BO198" s="18" t="str">
        <f>IF(OR(BO$2=0, BO$2=""), "N/A", IF(ISNUMBER(SEARCH(UPPER(BO$2), UPPER(ProgramsTable[[#This Row],[Type of Service]]))), "Yes", "No"))</f>
        <v>N/A</v>
      </c>
      <c r="BP198" s="18" t="str">
        <f>IF(BP$2=0, "N/A", IF(ISNUMBER(SEARCH(TRIM(BP$2), ProgramsTable[[#This Row],[Geographic Coverage]])), "Yes", "No"))</f>
        <v>N/A</v>
      </c>
      <c r="BQ198" s="18" t="str">
        <f>IF(BQ$2=0, "N/A", IF(ISNUMBER(SEARCH(TRIM(BQ$2), ProgramsTable[[#This Row],[Geographic Coverage]])), "Yes", "No"))</f>
        <v>N/A</v>
      </c>
      <c r="BR198" s="18" t="str">
        <f>IF(AND(BP$2=0, BQ$2=0), "*Required - Please Make a Selection*", IF(OR(ISNUMBER(SEARCH(TRIM(BP$2), ProgramsTable[[#This Row],[Geographic Coverage]])), ISNUMBER(SEARCH(TRIM(BQ$2), ProgramsTable[[#This Row],[Geographic Coverage]]))), "Yes", "No"))</f>
        <v>*Required - Please Make a Selection*</v>
      </c>
      <c r="BS198" s="18" t="str">
        <f>IF(OR(BS$2="",BS$2=0), "N/A", IF(AND(ProgramsTable[[#This Row],[Age Min]]= "None", ProgramsTable[[#This Row],[Age Max]]= "None"), "Yes", IF(AND(BS$2&gt;=ProgramsTable[[#This Row],[Age Min]], BS$2&lt;=ProgramsTable[[#This Row],[Age Max]]), "Yes", "No")))</f>
        <v>N/A</v>
      </c>
      <c r="BT198" s="18" t="str" cm="1">
        <f t="array" ref="BT198">IF(COUNTIF(AM$2:BJ$2,"Yes")=0,"N/A",IF(SUMPRODUCT(--(AM$2:BJ$2="Yes"),--(ProgramsTable[[#This Row],[Developmental Disability]:[Caregivers, Family Members, Advocates, or Practitioners of an Individual with Disabilities or Medical Conditions]]="Yes"))&gt;0,"Yes","No"))</f>
        <v>N/A</v>
      </c>
      <c r="BU1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98" s="18" t="str">
        <f>IF(BV$2=0, "N/A", IF(ISNUMBER(SEARCH(UPPER(BV$2), UPPER(ProgramsTable[[#This Row],[Type of Service]]))), "Yes", "No"))</f>
        <v>N/A</v>
      </c>
      <c r="BW198" s="18" t="str">
        <f>IF(BW$2=0, "N/A", IF(ISNUMBER(SEARCH(TRIM(BW$2), ProgramsTable[[#This Row],[Geographic Coverage]])), "Yes", "No"))</f>
        <v>N/A</v>
      </c>
      <c r="BX198" s="18" t="str">
        <f>IF(BX$2=0, "N/A", IF(ISNUMBER(SEARCH(TRIM(BX$2), ProgramsTable[[#This Row],[Geographic Coverage]])), "Yes", "No"))</f>
        <v>N/A</v>
      </c>
      <c r="BY198" s="18" t="str">
        <f>IF(AND(BW$2=0, BX$2=0), "*Required - Please Make a Selection*", IF(OR(ISNUMBER(SEARCH(TRIM(BW$2), ProgramsTable[[#This Row],[Geographic Coverage]])), ISNUMBER(SEARCH(TRIM(BX$2), ProgramsTable[[#This Row],[Geographic Coverage]]))), "Yes", "No"))</f>
        <v>*Required - Please Make a Selection*</v>
      </c>
      <c r="BZ198" s="18" t="str">
        <f>IF(I$2=0, "N/A", IF(I$2="Yes", IF(ProgramsTable[[#This Row],[Program Includes Services for Caregivers]]="Yes", IF(ProgramsTable[[#This Row],[Program May Require Caregiver to be Unpaid]]="No", "Yes", "No"), "No"), "N/A"))</f>
        <v>N/A</v>
      </c>
      <c r="CA1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98" s="18" t="str">
        <f>IF(CB$2=0, "N/A", IF(ISNUMBER(SEARCH(TRIM(UPPER(CB$2)), TRIM(UPPER(ProgramsTable[[#This Row],[Type of Service]])))), "Yes", "No"))</f>
        <v>N/A</v>
      </c>
      <c r="CC198" s="18" t="str">
        <f>IF(CC$2=0, "N/A", IF(ISNUMBER(SEARCH(TRIM(CC$2), ProgramsTable[[#This Row],[Geographic Coverage]])), "Yes", "No"))</f>
        <v>No</v>
      </c>
      <c r="CD198" s="18" t="str">
        <f>IF(CD$2=0, "N/A", IF(ISNUMBER(SEARCH(TRIM(CD$2), ProgramsTable[[#This Row],[Geographic Coverage]])), "Yes", "No"))</f>
        <v>N/A</v>
      </c>
      <c r="CE198" s="18" t="str">
        <f>IF(AND(CC$2=0, CD$2=0), "*Required - Please Make a Selection*", IF(OR(ISNUMBER(SEARCH(TRIM(CC$2), ProgramsTable[[#This Row],[Geographic Coverage]])), ISNUMBER(SEARCH(TRIM(CD$2), ProgramsTable[[#This Row],[Geographic Coverage]]))), "Yes", "No"))</f>
        <v>No</v>
      </c>
      <c r="CF198" s="18" t="str" cm="1">
        <f t="array" ref="CF198">IF(COUNTIF(BK$2:BN$2, "Yes")=0, "N/A", IF(SUMPRODUCT((BK$2:BN$2="Yes")*(ProgramsTable[[#This Row],[Veteran?]:[Disabled Veteran?]]="Yes"))&gt;0, "Yes", "No"))</f>
        <v>No</v>
      </c>
      <c r="CG1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98"/>
      <c r="CI198"/>
      <c r="CJ198"/>
      <c r="CK198"/>
      <c r="CL198"/>
      <c r="CM198"/>
      <c r="CN198"/>
      <c r="CO198"/>
      <c r="CP198"/>
      <c r="CQ198"/>
      <c r="CR198"/>
      <c r="CS198"/>
      <c r="CU198"/>
      <c r="CV198"/>
    </row>
    <row r="199" spans="1:100" hidden="1" x14ac:dyDescent="0.25">
      <c r="A199" s="10">
        <v>854</v>
      </c>
      <c r="B199" t="s">
        <v>647</v>
      </c>
      <c r="C199" t="s">
        <v>484</v>
      </c>
      <c r="D199" t="s">
        <v>578</v>
      </c>
      <c r="E199" t="s">
        <v>546</v>
      </c>
      <c r="F199" t="s">
        <v>589</v>
      </c>
      <c r="G199" t="s">
        <v>588</v>
      </c>
      <c r="H199" t="s">
        <v>215</v>
      </c>
      <c r="I199" t="s">
        <v>207</v>
      </c>
      <c r="J199" t="s">
        <v>208</v>
      </c>
      <c r="K199" t="s">
        <v>208</v>
      </c>
      <c r="L199" s="11" t="s">
        <v>208</v>
      </c>
      <c r="M199" t="s">
        <v>208</v>
      </c>
      <c r="N199" t="s">
        <v>208</v>
      </c>
      <c r="P199" t="s">
        <v>208</v>
      </c>
      <c r="Q199" t="s">
        <v>208</v>
      </c>
      <c r="R199" t="s">
        <v>208</v>
      </c>
      <c r="S199" t="s">
        <v>208</v>
      </c>
      <c r="T199" t="s">
        <v>33</v>
      </c>
      <c r="U199" t="s">
        <v>207</v>
      </c>
      <c r="V199" t="s">
        <v>207</v>
      </c>
      <c r="W199" t="s">
        <v>207</v>
      </c>
      <c r="X199" t="s">
        <v>207</v>
      </c>
      <c r="Y199" t="s">
        <v>207</v>
      </c>
      <c r="Z199" t="s">
        <v>207</v>
      </c>
      <c r="AA199" t="s">
        <v>207</v>
      </c>
      <c r="AB199" t="s">
        <v>207</v>
      </c>
      <c r="AC199" t="s">
        <v>207</v>
      </c>
      <c r="AD199" t="s">
        <v>207</v>
      </c>
      <c r="AE199" t="s">
        <v>207</v>
      </c>
      <c r="AF199" t="s">
        <v>207</v>
      </c>
      <c r="AG199" t="s">
        <v>207</v>
      </c>
      <c r="AH199" t="s">
        <v>207</v>
      </c>
      <c r="AI199" t="s">
        <v>207</v>
      </c>
      <c r="AJ199" t="s">
        <v>207</v>
      </c>
      <c r="AK199" t="s">
        <v>207</v>
      </c>
      <c r="AL199" t="s">
        <v>207</v>
      </c>
      <c r="AM199" t="s">
        <v>207</v>
      </c>
      <c r="AN199" t="s">
        <v>207</v>
      </c>
      <c r="AO199" t="s">
        <v>207</v>
      </c>
      <c r="AP199" t="s">
        <v>207</v>
      </c>
      <c r="AQ199" t="s">
        <v>207</v>
      </c>
      <c r="AR199" t="s">
        <v>207</v>
      </c>
      <c r="AS199" t="s">
        <v>207</v>
      </c>
      <c r="AT199" t="s">
        <v>207</v>
      </c>
      <c r="AU199" t="s">
        <v>207</v>
      </c>
      <c r="AV199" t="s">
        <v>207</v>
      </c>
      <c r="AW199" t="s">
        <v>207</v>
      </c>
      <c r="AX199" t="s">
        <v>207</v>
      </c>
      <c r="AY199" t="s">
        <v>207</v>
      </c>
      <c r="AZ199" t="s">
        <v>207</v>
      </c>
      <c r="BA199" t="s">
        <v>207</v>
      </c>
      <c r="BB199" t="s">
        <v>207</v>
      </c>
      <c r="BC199" t="s">
        <v>207</v>
      </c>
      <c r="BD199" t="s">
        <v>207</v>
      </c>
      <c r="BE199" t="s">
        <v>207</v>
      </c>
      <c r="BF199" t="s">
        <v>207</v>
      </c>
      <c r="BG199" t="s">
        <v>207</v>
      </c>
      <c r="BH199" t="s">
        <v>207</v>
      </c>
      <c r="BI199" t="s">
        <v>207</v>
      </c>
      <c r="BJ199" t="s">
        <v>207</v>
      </c>
      <c r="BK199" t="s">
        <v>207</v>
      </c>
      <c r="BL199" t="s">
        <v>207</v>
      </c>
      <c r="BM199" t="s">
        <v>207</v>
      </c>
      <c r="BN199" t="s">
        <v>207</v>
      </c>
      <c r="BO199" s="18" t="str">
        <f>IF(OR(BO$2=0, BO$2=""), "N/A", IF(ISNUMBER(SEARCH(UPPER(BO$2), UPPER(ProgramsTable[[#This Row],[Type of Service]]))), "Yes", "No"))</f>
        <v>N/A</v>
      </c>
      <c r="BP199" s="18" t="str">
        <f>IF(BP$2=0, "N/A", IF(ISNUMBER(SEARCH(TRIM(BP$2), ProgramsTable[[#This Row],[Geographic Coverage]])), "Yes", "No"))</f>
        <v>N/A</v>
      </c>
      <c r="BQ199" s="18" t="str">
        <f>IF(BQ$2=0, "N/A", IF(ISNUMBER(SEARCH(TRIM(BQ$2), ProgramsTable[[#This Row],[Geographic Coverage]])), "Yes", "No"))</f>
        <v>N/A</v>
      </c>
      <c r="BR199" s="18" t="str">
        <f>IF(AND(BP$2=0, BQ$2=0), "*Required - Please Make a Selection*", IF(OR(ISNUMBER(SEARCH(TRIM(BP$2), ProgramsTable[[#This Row],[Geographic Coverage]])), ISNUMBER(SEARCH(TRIM(BQ$2), ProgramsTable[[#This Row],[Geographic Coverage]]))), "Yes", "No"))</f>
        <v>*Required - Please Make a Selection*</v>
      </c>
      <c r="BS199" s="18" t="str">
        <f>IF(OR(BS$2="",BS$2=0), "N/A", IF(AND(ProgramsTable[[#This Row],[Age Min]]= "None", ProgramsTable[[#This Row],[Age Max]]= "None"), "Yes", IF(AND(BS$2&gt;=ProgramsTable[[#This Row],[Age Min]], BS$2&lt;=ProgramsTable[[#This Row],[Age Max]]), "Yes", "No")))</f>
        <v>N/A</v>
      </c>
      <c r="BT199" s="18" t="str" cm="1">
        <f t="array" ref="BT199">IF(COUNTIF(AM$2:BJ$2,"Yes")=0,"N/A",IF(SUMPRODUCT(--(AM$2:BJ$2="Yes"),--(ProgramsTable[[#This Row],[Developmental Disability]:[Caregivers, Family Members, Advocates, or Practitioners of an Individual with Disabilities or Medical Conditions]]="Yes"))&gt;0,"Yes","No"))</f>
        <v>N/A</v>
      </c>
      <c r="BU1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99" s="18" t="str">
        <f>IF(BV$2=0, "N/A", IF(ISNUMBER(SEARCH(UPPER(BV$2), UPPER(ProgramsTable[[#This Row],[Type of Service]]))), "Yes", "No"))</f>
        <v>N/A</v>
      </c>
      <c r="BW199" s="18" t="str">
        <f>IF(BW$2=0, "N/A", IF(ISNUMBER(SEARCH(TRIM(BW$2), ProgramsTable[[#This Row],[Geographic Coverage]])), "Yes", "No"))</f>
        <v>N/A</v>
      </c>
      <c r="BX199" s="18" t="str">
        <f>IF(BX$2=0, "N/A", IF(ISNUMBER(SEARCH(TRIM(BX$2), ProgramsTable[[#This Row],[Geographic Coverage]])), "Yes", "No"))</f>
        <v>N/A</v>
      </c>
      <c r="BY199" s="18" t="str">
        <f>IF(AND(BW$2=0, BX$2=0), "*Required - Please Make a Selection*", IF(OR(ISNUMBER(SEARCH(TRIM(BW$2), ProgramsTable[[#This Row],[Geographic Coverage]])), ISNUMBER(SEARCH(TRIM(BX$2), ProgramsTable[[#This Row],[Geographic Coverage]]))), "Yes", "No"))</f>
        <v>*Required - Please Make a Selection*</v>
      </c>
      <c r="BZ199" s="18" t="str">
        <f>IF(I$2=0, "N/A", IF(I$2="Yes", IF(ProgramsTable[[#This Row],[Program Includes Services for Caregivers]]="Yes", IF(ProgramsTable[[#This Row],[Program May Require Caregiver to be Unpaid]]="No", "Yes", "No"), "No"), "N/A"))</f>
        <v>N/A</v>
      </c>
      <c r="CA1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99" s="18" t="str">
        <f>IF(CB$2=0, "N/A", IF(ISNUMBER(SEARCH(TRIM(UPPER(CB$2)), TRIM(UPPER(ProgramsTable[[#This Row],[Type of Service]])))), "Yes", "No"))</f>
        <v>N/A</v>
      </c>
      <c r="CC199" s="18" t="str">
        <f>IF(CC$2=0, "N/A", IF(ISNUMBER(SEARCH(TRIM(CC$2), ProgramsTable[[#This Row],[Geographic Coverage]])), "Yes", "No"))</f>
        <v>No</v>
      </c>
      <c r="CD199" s="18" t="str">
        <f>IF(CD$2=0, "N/A", IF(ISNUMBER(SEARCH(TRIM(CD$2), ProgramsTable[[#This Row],[Geographic Coverage]])), "Yes", "No"))</f>
        <v>N/A</v>
      </c>
      <c r="CE199" s="18" t="str">
        <f>IF(AND(CC$2=0, CD$2=0), "*Required - Please Make a Selection*", IF(OR(ISNUMBER(SEARCH(TRIM(CC$2), ProgramsTable[[#This Row],[Geographic Coverage]])), ISNUMBER(SEARCH(TRIM(CD$2), ProgramsTable[[#This Row],[Geographic Coverage]]))), "Yes", "No"))</f>
        <v>No</v>
      </c>
      <c r="CF199" s="18" t="str" cm="1">
        <f t="array" ref="CF199">IF(COUNTIF(BK$2:BN$2, "Yes")=0, "N/A", IF(SUMPRODUCT((BK$2:BN$2="Yes")*(ProgramsTable[[#This Row],[Veteran?]:[Disabled Veteran?]]="Yes"))&gt;0, "Yes", "No"))</f>
        <v>No</v>
      </c>
      <c r="CG1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99"/>
      <c r="CI199"/>
      <c r="CJ199"/>
      <c r="CK199"/>
      <c r="CL199"/>
      <c r="CM199"/>
      <c r="CN199"/>
      <c r="CO199"/>
      <c r="CP199"/>
      <c r="CQ199"/>
      <c r="CR199"/>
      <c r="CS199"/>
      <c r="CU199"/>
      <c r="CV199"/>
    </row>
    <row r="200" spans="1:100" hidden="1" x14ac:dyDescent="0.25">
      <c r="A200" s="10">
        <v>855</v>
      </c>
      <c r="B200" t="s">
        <v>647</v>
      </c>
      <c r="C200" t="s">
        <v>484</v>
      </c>
      <c r="D200" t="s">
        <v>578</v>
      </c>
      <c r="E200" t="s">
        <v>546</v>
      </c>
      <c r="F200" t="s">
        <v>590</v>
      </c>
      <c r="G200" t="s">
        <v>90</v>
      </c>
      <c r="H200" t="s">
        <v>215</v>
      </c>
      <c r="I200" t="s">
        <v>215</v>
      </c>
      <c r="J200" t="s">
        <v>208</v>
      </c>
      <c r="K200" t="s">
        <v>586</v>
      </c>
      <c r="L200" t="s">
        <v>208</v>
      </c>
      <c r="M200" t="s">
        <v>208</v>
      </c>
      <c r="N200" t="s">
        <v>208</v>
      </c>
      <c r="P200" t="s">
        <v>591</v>
      </c>
      <c r="Q200" t="s">
        <v>208</v>
      </c>
      <c r="R200" t="s">
        <v>591</v>
      </c>
      <c r="S200" t="s">
        <v>208</v>
      </c>
      <c r="T200" t="s">
        <v>33</v>
      </c>
      <c r="U200" t="s">
        <v>207</v>
      </c>
      <c r="V200" t="s">
        <v>207</v>
      </c>
      <c r="W200" t="s">
        <v>207</v>
      </c>
      <c r="X200" t="s">
        <v>207</v>
      </c>
      <c r="Y200" t="s">
        <v>207</v>
      </c>
      <c r="Z200" t="s">
        <v>207</v>
      </c>
      <c r="AA200" t="s">
        <v>207</v>
      </c>
      <c r="AB200" t="s">
        <v>207</v>
      </c>
      <c r="AC200" t="s">
        <v>207</v>
      </c>
      <c r="AD200" t="s">
        <v>207</v>
      </c>
      <c r="AE200" t="s">
        <v>207</v>
      </c>
      <c r="AF200" t="s">
        <v>207</v>
      </c>
      <c r="AG200" t="s">
        <v>207</v>
      </c>
      <c r="AH200" t="s">
        <v>207</v>
      </c>
      <c r="AI200" t="s">
        <v>207</v>
      </c>
      <c r="AJ200" t="s">
        <v>207</v>
      </c>
      <c r="AK200" t="s">
        <v>207</v>
      </c>
      <c r="AL200" t="s">
        <v>207</v>
      </c>
      <c r="AM200" t="s">
        <v>207</v>
      </c>
      <c r="AN200" t="s">
        <v>207</v>
      </c>
      <c r="AO200" t="s">
        <v>207</v>
      </c>
      <c r="AP200" t="s">
        <v>207</v>
      </c>
      <c r="AQ200" t="s">
        <v>207</v>
      </c>
      <c r="AR200" t="s">
        <v>207</v>
      </c>
      <c r="AS200" t="s">
        <v>207</v>
      </c>
      <c r="AT200" t="s">
        <v>207</v>
      </c>
      <c r="AU200" t="s">
        <v>207</v>
      </c>
      <c r="AV200" t="s">
        <v>207</v>
      </c>
      <c r="AW200" t="s">
        <v>207</v>
      </c>
      <c r="AX200" t="s">
        <v>207</v>
      </c>
      <c r="AY200" t="s">
        <v>207</v>
      </c>
      <c r="AZ200" t="s">
        <v>207</v>
      </c>
      <c r="BA200" t="s">
        <v>207</v>
      </c>
      <c r="BB200" t="s">
        <v>207</v>
      </c>
      <c r="BC200" t="s">
        <v>207</v>
      </c>
      <c r="BD200" t="s">
        <v>207</v>
      </c>
      <c r="BE200" t="s">
        <v>207</v>
      </c>
      <c r="BF200" t="s">
        <v>207</v>
      </c>
      <c r="BG200" t="s">
        <v>207</v>
      </c>
      <c r="BH200" t="s">
        <v>207</v>
      </c>
      <c r="BI200" t="s">
        <v>207</v>
      </c>
      <c r="BJ200" t="s">
        <v>215</v>
      </c>
      <c r="BK200" t="s">
        <v>207</v>
      </c>
      <c r="BL200" t="s">
        <v>207</v>
      </c>
      <c r="BM200" t="s">
        <v>207</v>
      </c>
      <c r="BN200" t="s">
        <v>207</v>
      </c>
      <c r="BO200" s="18" t="str">
        <f>IF(OR(BO$2=0, BO$2=""), "N/A", IF(ISNUMBER(SEARCH(UPPER(BO$2), UPPER(ProgramsTable[[#This Row],[Type of Service]]))), "Yes", "No"))</f>
        <v>N/A</v>
      </c>
      <c r="BP200" s="18" t="str">
        <f>IF(BP$2=0, "N/A", IF(ISNUMBER(SEARCH(TRIM(BP$2), ProgramsTable[[#This Row],[Geographic Coverage]])), "Yes", "No"))</f>
        <v>N/A</v>
      </c>
      <c r="BQ200" s="18" t="str">
        <f>IF(BQ$2=0, "N/A", IF(ISNUMBER(SEARCH(TRIM(BQ$2), ProgramsTable[[#This Row],[Geographic Coverage]])), "Yes", "No"))</f>
        <v>N/A</v>
      </c>
      <c r="BR200" s="18" t="str">
        <f>IF(AND(BP$2=0, BQ$2=0), "*Required - Please Make a Selection*", IF(OR(ISNUMBER(SEARCH(TRIM(BP$2), ProgramsTable[[#This Row],[Geographic Coverage]])), ISNUMBER(SEARCH(TRIM(BQ$2), ProgramsTable[[#This Row],[Geographic Coverage]]))), "Yes", "No"))</f>
        <v>*Required - Please Make a Selection*</v>
      </c>
      <c r="BS200" s="18" t="str">
        <f>IF(OR(BS$2="",BS$2=0), "N/A", IF(AND(ProgramsTable[[#This Row],[Age Min]]= "None", ProgramsTable[[#This Row],[Age Max]]= "None"), "Yes", IF(AND(BS$2&gt;=ProgramsTable[[#This Row],[Age Min]], BS$2&lt;=ProgramsTable[[#This Row],[Age Max]]), "Yes", "No")))</f>
        <v>N/A</v>
      </c>
      <c r="BT200" s="18" t="str" cm="1">
        <f t="array" ref="BT200">IF(COUNTIF(AM$2:BJ$2,"Yes")=0,"N/A",IF(SUMPRODUCT(--(AM$2:BJ$2="Yes"),--(ProgramsTable[[#This Row],[Developmental Disability]:[Caregivers, Family Members, Advocates, or Practitioners of an Individual with Disabilities or Medical Conditions]]="Yes"))&gt;0,"Yes","No"))</f>
        <v>N/A</v>
      </c>
      <c r="BU2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00" s="18" t="str">
        <f>IF(BV$2=0, "N/A", IF(ISNUMBER(SEARCH(UPPER(BV$2), UPPER(ProgramsTable[[#This Row],[Type of Service]]))), "Yes", "No"))</f>
        <v>N/A</v>
      </c>
      <c r="BW200" s="18" t="str">
        <f>IF(BW$2=0, "N/A", IF(ISNUMBER(SEARCH(TRIM(BW$2), ProgramsTable[[#This Row],[Geographic Coverage]])), "Yes", "No"))</f>
        <v>N/A</v>
      </c>
      <c r="BX200" s="18" t="str">
        <f>IF(BX$2=0, "N/A", IF(ISNUMBER(SEARCH(TRIM(BX$2), ProgramsTable[[#This Row],[Geographic Coverage]])), "Yes", "No"))</f>
        <v>N/A</v>
      </c>
      <c r="BY200" s="18" t="str">
        <f>IF(AND(BW$2=0, BX$2=0), "*Required - Please Make a Selection*", IF(OR(ISNUMBER(SEARCH(TRIM(BW$2), ProgramsTable[[#This Row],[Geographic Coverage]])), ISNUMBER(SEARCH(TRIM(BX$2), ProgramsTable[[#This Row],[Geographic Coverage]]))), "Yes", "No"))</f>
        <v>*Required - Please Make a Selection*</v>
      </c>
      <c r="BZ200" s="18" t="str">
        <f>IF(I$2=0, "N/A", IF(I$2="Yes", IF(ProgramsTable[[#This Row],[Program Includes Services for Caregivers]]="Yes", IF(ProgramsTable[[#This Row],[Program May Require Caregiver to be Unpaid]]="No", "Yes", "No"), "No"), "N/A"))</f>
        <v>N/A</v>
      </c>
      <c r="CA2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00" s="18" t="str">
        <f>IF(CB$2=0, "N/A", IF(ISNUMBER(SEARCH(TRIM(UPPER(CB$2)), TRIM(UPPER(ProgramsTable[[#This Row],[Type of Service]])))), "Yes", "No"))</f>
        <v>N/A</v>
      </c>
      <c r="CC200" s="18" t="str">
        <f>IF(CC$2=0, "N/A", IF(ISNUMBER(SEARCH(TRIM(CC$2), ProgramsTable[[#This Row],[Geographic Coverage]])), "Yes", "No"))</f>
        <v>No</v>
      </c>
      <c r="CD200" s="18" t="str">
        <f>IF(CD$2=0, "N/A", IF(ISNUMBER(SEARCH(TRIM(CD$2), ProgramsTable[[#This Row],[Geographic Coverage]])), "Yes", "No"))</f>
        <v>N/A</v>
      </c>
      <c r="CE200" s="18" t="str">
        <f>IF(AND(CC$2=0, CD$2=0), "*Required - Please Make a Selection*", IF(OR(ISNUMBER(SEARCH(TRIM(CC$2), ProgramsTable[[#This Row],[Geographic Coverage]])), ISNUMBER(SEARCH(TRIM(CD$2), ProgramsTable[[#This Row],[Geographic Coverage]]))), "Yes", "No"))</f>
        <v>No</v>
      </c>
      <c r="CF200" s="18" t="str" cm="1">
        <f t="array" ref="CF200">IF(COUNTIF(BK$2:BN$2, "Yes")=0, "N/A", IF(SUMPRODUCT((BK$2:BN$2="Yes")*(ProgramsTable[[#This Row],[Veteran?]:[Disabled Veteran?]]="Yes"))&gt;0, "Yes", "No"))</f>
        <v>No</v>
      </c>
      <c r="CG2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00"/>
      <c r="CI200"/>
      <c r="CJ200"/>
      <c r="CK200"/>
      <c r="CL200"/>
      <c r="CM200"/>
      <c r="CN200"/>
      <c r="CO200"/>
      <c r="CP200"/>
      <c r="CQ200"/>
      <c r="CR200"/>
      <c r="CS200"/>
      <c r="CU200"/>
      <c r="CV200"/>
    </row>
    <row r="201" spans="1:100" hidden="1" x14ac:dyDescent="0.25">
      <c r="A201" s="10">
        <v>856</v>
      </c>
      <c r="B201" t="s">
        <v>647</v>
      </c>
      <c r="C201" t="s">
        <v>484</v>
      </c>
      <c r="D201" t="s">
        <v>592</v>
      </c>
      <c r="E201" t="s">
        <v>546</v>
      </c>
      <c r="F201" t="s">
        <v>593</v>
      </c>
      <c r="G201" t="s">
        <v>588</v>
      </c>
      <c r="H201" t="s">
        <v>215</v>
      </c>
      <c r="I201" t="s">
        <v>215</v>
      </c>
      <c r="J201" t="s">
        <v>208</v>
      </c>
      <c r="K201" t="s">
        <v>208</v>
      </c>
      <c r="L201" s="11" t="s">
        <v>594</v>
      </c>
      <c r="M201" t="s">
        <v>208</v>
      </c>
      <c r="N201" t="s">
        <v>208</v>
      </c>
      <c r="O201" t="s">
        <v>595</v>
      </c>
      <c r="P201" t="s">
        <v>596</v>
      </c>
      <c r="Q201" t="s">
        <v>597</v>
      </c>
      <c r="R201" t="s">
        <v>596</v>
      </c>
      <c r="S201" t="s">
        <v>208</v>
      </c>
      <c r="T201" t="s">
        <v>33</v>
      </c>
      <c r="U201" t="s">
        <v>207</v>
      </c>
      <c r="V201" t="s">
        <v>207</v>
      </c>
      <c r="W201" t="s">
        <v>207</v>
      </c>
      <c r="X201" t="s">
        <v>207</v>
      </c>
      <c r="Y201" t="s">
        <v>207</v>
      </c>
      <c r="Z201" t="s">
        <v>207</v>
      </c>
      <c r="AA201" t="s">
        <v>207</v>
      </c>
      <c r="AB201" t="s">
        <v>207</v>
      </c>
      <c r="AC201" t="s">
        <v>207</v>
      </c>
      <c r="AD201" t="s">
        <v>207</v>
      </c>
      <c r="AE201" t="s">
        <v>207</v>
      </c>
      <c r="AF201" t="s">
        <v>207</v>
      </c>
      <c r="AG201" t="s">
        <v>207</v>
      </c>
      <c r="AH201" t="s">
        <v>207</v>
      </c>
      <c r="AI201" t="s">
        <v>207</v>
      </c>
      <c r="AJ201" t="s">
        <v>207</v>
      </c>
      <c r="AK201" t="s">
        <v>207</v>
      </c>
      <c r="AL201" t="s">
        <v>207</v>
      </c>
      <c r="AM201" t="s">
        <v>207</v>
      </c>
      <c r="AN201" t="s">
        <v>207</v>
      </c>
      <c r="AO201" t="s">
        <v>207</v>
      </c>
      <c r="AP201" t="s">
        <v>207</v>
      </c>
      <c r="AQ201" t="s">
        <v>207</v>
      </c>
      <c r="AR201" t="s">
        <v>207</v>
      </c>
      <c r="AS201" t="s">
        <v>207</v>
      </c>
      <c r="AT201" t="s">
        <v>207</v>
      </c>
      <c r="AU201" t="s">
        <v>207</v>
      </c>
      <c r="AV201" t="s">
        <v>207</v>
      </c>
      <c r="AW201" t="s">
        <v>207</v>
      </c>
      <c r="AX201" t="s">
        <v>207</v>
      </c>
      <c r="AY201" t="s">
        <v>207</v>
      </c>
      <c r="AZ201" t="s">
        <v>207</v>
      </c>
      <c r="BA201" t="s">
        <v>207</v>
      </c>
      <c r="BB201" t="s">
        <v>207</v>
      </c>
      <c r="BC201" t="s">
        <v>207</v>
      </c>
      <c r="BD201" t="s">
        <v>207</v>
      </c>
      <c r="BE201" t="s">
        <v>207</v>
      </c>
      <c r="BF201" t="s">
        <v>207</v>
      </c>
      <c r="BG201" t="s">
        <v>207</v>
      </c>
      <c r="BH201" t="s">
        <v>207</v>
      </c>
      <c r="BI201" t="s">
        <v>207</v>
      </c>
      <c r="BJ201" t="s">
        <v>215</v>
      </c>
      <c r="BK201" t="s">
        <v>207</v>
      </c>
      <c r="BL201" t="s">
        <v>207</v>
      </c>
      <c r="BM201" t="s">
        <v>207</v>
      </c>
      <c r="BN201" t="s">
        <v>207</v>
      </c>
      <c r="BO201" s="18" t="str">
        <f>IF(OR(BO$2=0, BO$2=""), "N/A", IF(ISNUMBER(SEARCH(UPPER(BO$2), UPPER(ProgramsTable[[#This Row],[Type of Service]]))), "Yes", "No"))</f>
        <v>N/A</v>
      </c>
      <c r="BP201" s="18" t="str">
        <f>IF(BP$2=0, "N/A", IF(ISNUMBER(SEARCH(TRIM(BP$2), ProgramsTable[[#This Row],[Geographic Coverage]])), "Yes", "No"))</f>
        <v>N/A</v>
      </c>
      <c r="BQ201" s="18" t="str">
        <f>IF(BQ$2=0, "N/A", IF(ISNUMBER(SEARCH(TRIM(BQ$2), ProgramsTable[[#This Row],[Geographic Coverage]])), "Yes", "No"))</f>
        <v>N/A</v>
      </c>
      <c r="BR201" s="18" t="str">
        <f>IF(AND(BP$2=0, BQ$2=0), "*Required - Please Make a Selection*", IF(OR(ISNUMBER(SEARCH(TRIM(BP$2), ProgramsTable[[#This Row],[Geographic Coverage]])), ISNUMBER(SEARCH(TRIM(BQ$2), ProgramsTable[[#This Row],[Geographic Coverage]]))), "Yes", "No"))</f>
        <v>*Required - Please Make a Selection*</v>
      </c>
      <c r="BS201" s="18" t="str">
        <f>IF(OR(BS$2="",BS$2=0), "N/A", IF(AND(ProgramsTable[[#This Row],[Age Min]]= "None", ProgramsTable[[#This Row],[Age Max]]= "None"), "Yes", IF(AND(BS$2&gt;=ProgramsTable[[#This Row],[Age Min]], BS$2&lt;=ProgramsTable[[#This Row],[Age Max]]), "Yes", "No")))</f>
        <v>N/A</v>
      </c>
      <c r="BT201" s="18" t="str" cm="1">
        <f t="array" ref="BT201">IF(COUNTIF(AM$2:BJ$2,"Yes")=0,"N/A",IF(SUMPRODUCT(--(AM$2:BJ$2="Yes"),--(ProgramsTable[[#This Row],[Developmental Disability]:[Caregivers, Family Members, Advocates, or Practitioners of an Individual with Disabilities or Medical Conditions]]="Yes"))&gt;0,"Yes","No"))</f>
        <v>N/A</v>
      </c>
      <c r="BU2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01" s="18" t="str">
        <f>IF(BV$2=0, "N/A", IF(ISNUMBER(SEARCH(UPPER(BV$2), UPPER(ProgramsTable[[#This Row],[Type of Service]]))), "Yes", "No"))</f>
        <v>N/A</v>
      </c>
      <c r="BW201" s="18" t="str">
        <f>IF(BW$2=0, "N/A", IF(ISNUMBER(SEARCH(TRIM(BW$2), ProgramsTable[[#This Row],[Geographic Coverage]])), "Yes", "No"))</f>
        <v>N/A</v>
      </c>
      <c r="BX201" s="18" t="str">
        <f>IF(BX$2=0, "N/A", IF(ISNUMBER(SEARCH(TRIM(BX$2), ProgramsTable[[#This Row],[Geographic Coverage]])), "Yes", "No"))</f>
        <v>N/A</v>
      </c>
      <c r="BY201" s="18" t="str">
        <f>IF(AND(BW$2=0, BX$2=0), "*Required - Please Make a Selection*", IF(OR(ISNUMBER(SEARCH(TRIM(BW$2), ProgramsTable[[#This Row],[Geographic Coverage]])), ISNUMBER(SEARCH(TRIM(BX$2), ProgramsTable[[#This Row],[Geographic Coverage]]))), "Yes", "No"))</f>
        <v>*Required - Please Make a Selection*</v>
      </c>
      <c r="BZ201" s="18" t="str">
        <f>IF(I$2=0, "N/A", IF(I$2="Yes", IF(ProgramsTable[[#This Row],[Program Includes Services for Caregivers]]="Yes", IF(ProgramsTable[[#This Row],[Program May Require Caregiver to be Unpaid]]="No", "Yes", "No"), "No"), "N/A"))</f>
        <v>N/A</v>
      </c>
      <c r="CA2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01" s="18" t="str">
        <f>IF(CB$2=0, "N/A", IF(ISNUMBER(SEARCH(TRIM(UPPER(CB$2)), TRIM(UPPER(ProgramsTable[[#This Row],[Type of Service]])))), "Yes", "No"))</f>
        <v>N/A</v>
      </c>
      <c r="CC201" s="18" t="str">
        <f>IF(CC$2=0, "N/A", IF(ISNUMBER(SEARCH(TRIM(CC$2), ProgramsTable[[#This Row],[Geographic Coverage]])), "Yes", "No"))</f>
        <v>No</v>
      </c>
      <c r="CD201" s="18" t="str">
        <f>IF(CD$2=0, "N/A", IF(ISNUMBER(SEARCH(TRIM(CD$2), ProgramsTable[[#This Row],[Geographic Coverage]])), "Yes", "No"))</f>
        <v>N/A</v>
      </c>
      <c r="CE201" s="18" t="str">
        <f>IF(AND(CC$2=0, CD$2=0), "*Required - Please Make a Selection*", IF(OR(ISNUMBER(SEARCH(TRIM(CC$2), ProgramsTable[[#This Row],[Geographic Coverage]])), ISNUMBER(SEARCH(TRIM(CD$2), ProgramsTable[[#This Row],[Geographic Coverage]]))), "Yes", "No"))</f>
        <v>No</v>
      </c>
      <c r="CF201" s="18" t="str" cm="1">
        <f t="array" ref="CF201">IF(COUNTIF(BK$2:BN$2, "Yes")=0, "N/A", IF(SUMPRODUCT((BK$2:BN$2="Yes")*(ProgramsTable[[#This Row],[Veteran?]:[Disabled Veteran?]]="Yes"))&gt;0, "Yes", "No"))</f>
        <v>No</v>
      </c>
      <c r="CG2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01"/>
      <c r="CI201"/>
      <c r="CJ201"/>
      <c r="CK201"/>
      <c r="CL201"/>
      <c r="CM201"/>
      <c r="CN201"/>
      <c r="CO201"/>
      <c r="CP201"/>
      <c r="CQ201"/>
      <c r="CR201"/>
      <c r="CS201"/>
      <c r="CU201"/>
      <c r="CV201"/>
    </row>
    <row r="202" spans="1:100" hidden="1" x14ac:dyDescent="0.25">
      <c r="A202" s="10">
        <v>857</v>
      </c>
      <c r="B202" t="s">
        <v>647</v>
      </c>
      <c r="C202" t="s">
        <v>484</v>
      </c>
      <c r="D202" t="s">
        <v>592</v>
      </c>
      <c r="E202" t="s">
        <v>546</v>
      </c>
      <c r="F202" t="s">
        <v>598</v>
      </c>
      <c r="G202" t="s">
        <v>588</v>
      </c>
      <c r="H202" t="s">
        <v>215</v>
      </c>
      <c r="I202" t="s">
        <v>215</v>
      </c>
      <c r="J202" t="s">
        <v>208</v>
      </c>
      <c r="K202" t="s">
        <v>208</v>
      </c>
      <c r="L202" s="11" t="s">
        <v>599</v>
      </c>
      <c r="M202">
        <v>55</v>
      </c>
      <c r="N202">
        <v>120</v>
      </c>
      <c r="O202" t="s">
        <v>599</v>
      </c>
      <c r="P202" t="s">
        <v>596</v>
      </c>
      <c r="Q202" t="s">
        <v>597</v>
      </c>
      <c r="R202" t="s">
        <v>596</v>
      </c>
      <c r="S202" t="s">
        <v>208</v>
      </c>
      <c r="T202" t="s">
        <v>33</v>
      </c>
      <c r="U202" t="s">
        <v>207</v>
      </c>
      <c r="V202" t="s">
        <v>207</v>
      </c>
      <c r="W202" t="s">
        <v>207</v>
      </c>
      <c r="X202" t="s">
        <v>207</v>
      </c>
      <c r="Y202" t="s">
        <v>207</v>
      </c>
      <c r="Z202" t="s">
        <v>207</v>
      </c>
      <c r="AA202" t="s">
        <v>207</v>
      </c>
      <c r="AB202" t="s">
        <v>207</v>
      </c>
      <c r="AC202" t="s">
        <v>207</v>
      </c>
      <c r="AD202" t="s">
        <v>207</v>
      </c>
      <c r="AE202" t="s">
        <v>207</v>
      </c>
      <c r="AF202" t="s">
        <v>207</v>
      </c>
      <c r="AG202" t="s">
        <v>207</v>
      </c>
      <c r="AH202" t="s">
        <v>207</v>
      </c>
      <c r="AI202" t="s">
        <v>207</v>
      </c>
      <c r="AJ202" t="s">
        <v>207</v>
      </c>
      <c r="AK202" t="s">
        <v>207</v>
      </c>
      <c r="AL202" t="s">
        <v>207</v>
      </c>
      <c r="AM202" t="s">
        <v>207</v>
      </c>
      <c r="AN202" t="s">
        <v>207</v>
      </c>
      <c r="AO202" t="s">
        <v>207</v>
      </c>
      <c r="AP202" t="s">
        <v>207</v>
      </c>
      <c r="AQ202" t="s">
        <v>207</v>
      </c>
      <c r="AR202" t="s">
        <v>207</v>
      </c>
      <c r="AS202" t="s">
        <v>207</v>
      </c>
      <c r="AT202" t="s">
        <v>207</v>
      </c>
      <c r="AU202" t="s">
        <v>207</v>
      </c>
      <c r="AV202" t="s">
        <v>207</v>
      </c>
      <c r="AW202" t="s">
        <v>207</v>
      </c>
      <c r="AX202" t="s">
        <v>207</v>
      </c>
      <c r="AY202" t="s">
        <v>207</v>
      </c>
      <c r="AZ202" t="s">
        <v>207</v>
      </c>
      <c r="BA202" t="s">
        <v>207</v>
      </c>
      <c r="BB202" t="s">
        <v>207</v>
      </c>
      <c r="BC202" t="s">
        <v>207</v>
      </c>
      <c r="BD202" t="s">
        <v>207</v>
      </c>
      <c r="BE202" t="s">
        <v>207</v>
      </c>
      <c r="BF202" t="s">
        <v>207</v>
      </c>
      <c r="BG202" t="s">
        <v>207</v>
      </c>
      <c r="BH202" t="s">
        <v>207</v>
      </c>
      <c r="BI202" t="s">
        <v>207</v>
      </c>
      <c r="BJ202" t="s">
        <v>215</v>
      </c>
      <c r="BK202" t="s">
        <v>207</v>
      </c>
      <c r="BL202" t="s">
        <v>207</v>
      </c>
      <c r="BM202" t="s">
        <v>207</v>
      </c>
      <c r="BN202" t="s">
        <v>207</v>
      </c>
      <c r="BO202" s="18" t="str">
        <f>IF(OR(BO$2=0, BO$2=""), "N/A", IF(ISNUMBER(SEARCH(UPPER(BO$2), UPPER(ProgramsTable[[#This Row],[Type of Service]]))), "Yes", "No"))</f>
        <v>N/A</v>
      </c>
      <c r="BP202" s="18" t="str">
        <f>IF(BP$2=0, "N/A", IF(ISNUMBER(SEARCH(TRIM(BP$2), ProgramsTable[[#This Row],[Geographic Coverage]])), "Yes", "No"))</f>
        <v>N/A</v>
      </c>
      <c r="BQ202" s="18" t="str">
        <f>IF(BQ$2=0, "N/A", IF(ISNUMBER(SEARCH(TRIM(BQ$2), ProgramsTable[[#This Row],[Geographic Coverage]])), "Yes", "No"))</f>
        <v>N/A</v>
      </c>
      <c r="BR202" s="18" t="str">
        <f>IF(AND(BP$2=0, BQ$2=0), "*Required - Please Make a Selection*", IF(OR(ISNUMBER(SEARCH(TRIM(BP$2), ProgramsTable[[#This Row],[Geographic Coverage]])), ISNUMBER(SEARCH(TRIM(BQ$2), ProgramsTable[[#This Row],[Geographic Coverage]]))), "Yes", "No"))</f>
        <v>*Required - Please Make a Selection*</v>
      </c>
      <c r="BS202" s="18" t="str">
        <f>IF(OR(BS$2="",BS$2=0), "N/A", IF(AND(ProgramsTable[[#This Row],[Age Min]]= "None", ProgramsTable[[#This Row],[Age Max]]= "None"), "Yes", IF(AND(BS$2&gt;=ProgramsTable[[#This Row],[Age Min]], BS$2&lt;=ProgramsTable[[#This Row],[Age Max]]), "Yes", "No")))</f>
        <v>N/A</v>
      </c>
      <c r="BT202" s="18" t="str" cm="1">
        <f t="array" ref="BT202">IF(COUNTIF(AM$2:BJ$2,"Yes")=0,"N/A",IF(SUMPRODUCT(--(AM$2:BJ$2="Yes"),--(ProgramsTable[[#This Row],[Developmental Disability]:[Caregivers, Family Members, Advocates, or Practitioners of an Individual with Disabilities or Medical Conditions]]="Yes"))&gt;0,"Yes","No"))</f>
        <v>N/A</v>
      </c>
      <c r="BU2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02" s="18" t="str">
        <f>IF(BV$2=0, "N/A", IF(ISNUMBER(SEARCH(UPPER(BV$2), UPPER(ProgramsTable[[#This Row],[Type of Service]]))), "Yes", "No"))</f>
        <v>N/A</v>
      </c>
      <c r="BW202" s="18" t="str">
        <f>IF(BW$2=0, "N/A", IF(ISNUMBER(SEARCH(TRIM(BW$2), ProgramsTable[[#This Row],[Geographic Coverage]])), "Yes", "No"))</f>
        <v>N/A</v>
      </c>
      <c r="BX202" s="18" t="str">
        <f>IF(BX$2=0, "N/A", IF(ISNUMBER(SEARCH(TRIM(BX$2), ProgramsTable[[#This Row],[Geographic Coverage]])), "Yes", "No"))</f>
        <v>N/A</v>
      </c>
      <c r="BY202" s="18" t="str">
        <f>IF(AND(BW$2=0, BX$2=0), "*Required - Please Make a Selection*", IF(OR(ISNUMBER(SEARCH(TRIM(BW$2), ProgramsTable[[#This Row],[Geographic Coverage]])), ISNUMBER(SEARCH(TRIM(BX$2), ProgramsTable[[#This Row],[Geographic Coverage]]))), "Yes", "No"))</f>
        <v>*Required - Please Make a Selection*</v>
      </c>
      <c r="BZ202" s="18" t="str">
        <f>IF(I$2=0, "N/A", IF(I$2="Yes", IF(ProgramsTable[[#This Row],[Program Includes Services for Caregivers]]="Yes", IF(ProgramsTable[[#This Row],[Program May Require Caregiver to be Unpaid]]="No", "Yes", "No"), "No"), "N/A"))</f>
        <v>N/A</v>
      </c>
      <c r="CA2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02" s="18" t="str">
        <f>IF(CB$2=0, "N/A", IF(ISNUMBER(SEARCH(TRIM(UPPER(CB$2)), TRIM(UPPER(ProgramsTable[[#This Row],[Type of Service]])))), "Yes", "No"))</f>
        <v>N/A</v>
      </c>
      <c r="CC202" s="18" t="str">
        <f>IF(CC$2=0, "N/A", IF(ISNUMBER(SEARCH(TRIM(CC$2), ProgramsTable[[#This Row],[Geographic Coverage]])), "Yes", "No"))</f>
        <v>No</v>
      </c>
      <c r="CD202" s="18" t="str">
        <f>IF(CD$2=0, "N/A", IF(ISNUMBER(SEARCH(TRIM(CD$2), ProgramsTable[[#This Row],[Geographic Coverage]])), "Yes", "No"))</f>
        <v>N/A</v>
      </c>
      <c r="CE202" s="18" t="str">
        <f>IF(AND(CC$2=0, CD$2=0), "*Required - Please Make a Selection*", IF(OR(ISNUMBER(SEARCH(TRIM(CC$2), ProgramsTable[[#This Row],[Geographic Coverage]])), ISNUMBER(SEARCH(TRIM(CD$2), ProgramsTable[[#This Row],[Geographic Coverage]]))), "Yes", "No"))</f>
        <v>No</v>
      </c>
      <c r="CF202" s="18" t="str" cm="1">
        <f t="array" ref="CF202">IF(COUNTIF(BK$2:BN$2, "Yes")=0, "N/A", IF(SUMPRODUCT((BK$2:BN$2="Yes")*(ProgramsTable[[#This Row],[Veteran?]:[Disabled Veteran?]]="Yes"))&gt;0, "Yes", "No"))</f>
        <v>No</v>
      </c>
      <c r="CG2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02"/>
      <c r="CI202"/>
      <c r="CJ202"/>
      <c r="CK202"/>
      <c r="CL202"/>
      <c r="CM202"/>
      <c r="CN202"/>
      <c r="CO202"/>
      <c r="CP202"/>
      <c r="CQ202"/>
      <c r="CR202"/>
      <c r="CS202"/>
      <c r="CU202"/>
      <c r="CV202"/>
    </row>
    <row r="203" spans="1:100" hidden="1" x14ac:dyDescent="0.25">
      <c r="A203" s="10">
        <v>858</v>
      </c>
      <c r="B203" t="s">
        <v>647</v>
      </c>
      <c r="C203" t="s">
        <v>484</v>
      </c>
      <c r="D203" t="s">
        <v>592</v>
      </c>
      <c r="E203" t="s">
        <v>546</v>
      </c>
      <c r="F203" t="s">
        <v>600</v>
      </c>
      <c r="G203" t="s">
        <v>90</v>
      </c>
      <c r="H203" t="s">
        <v>215</v>
      </c>
      <c r="I203" t="s">
        <v>215</v>
      </c>
      <c r="J203" t="s">
        <v>208</v>
      </c>
      <c r="K203" t="s">
        <v>208</v>
      </c>
      <c r="L203" s="11" t="s">
        <v>599</v>
      </c>
      <c r="M203">
        <v>55</v>
      </c>
      <c r="N203">
        <v>120</v>
      </c>
      <c r="O203" t="s">
        <v>599</v>
      </c>
      <c r="P203" t="s">
        <v>601</v>
      </c>
      <c r="Q203" t="s">
        <v>597</v>
      </c>
      <c r="R203" t="s">
        <v>601</v>
      </c>
      <c r="S203" t="s">
        <v>208</v>
      </c>
      <c r="T203" t="s">
        <v>33</v>
      </c>
      <c r="U203" t="s">
        <v>207</v>
      </c>
      <c r="V203" t="s">
        <v>207</v>
      </c>
      <c r="W203" t="s">
        <v>207</v>
      </c>
      <c r="X203" t="s">
        <v>207</v>
      </c>
      <c r="Y203" t="s">
        <v>207</v>
      </c>
      <c r="Z203" t="s">
        <v>207</v>
      </c>
      <c r="AA203" t="s">
        <v>207</v>
      </c>
      <c r="AB203" t="s">
        <v>207</v>
      </c>
      <c r="AC203" t="s">
        <v>207</v>
      </c>
      <c r="AD203" t="s">
        <v>207</v>
      </c>
      <c r="AE203" t="s">
        <v>207</v>
      </c>
      <c r="AF203" t="s">
        <v>207</v>
      </c>
      <c r="AG203" t="s">
        <v>207</v>
      </c>
      <c r="AH203" t="s">
        <v>207</v>
      </c>
      <c r="AI203" t="s">
        <v>207</v>
      </c>
      <c r="AJ203" t="s">
        <v>207</v>
      </c>
      <c r="AK203" t="s">
        <v>207</v>
      </c>
      <c r="AL203" t="s">
        <v>207</v>
      </c>
      <c r="AM203" t="s">
        <v>207</v>
      </c>
      <c r="AN203" t="s">
        <v>207</v>
      </c>
      <c r="AO203" t="s">
        <v>207</v>
      </c>
      <c r="AP203" t="s">
        <v>207</v>
      </c>
      <c r="AQ203" t="s">
        <v>207</v>
      </c>
      <c r="AR203" t="s">
        <v>207</v>
      </c>
      <c r="AS203" t="s">
        <v>207</v>
      </c>
      <c r="AT203" t="s">
        <v>207</v>
      </c>
      <c r="AU203" t="s">
        <v>207</v>
      </c>
      <c r="AV203" t="s">
        <v>207</v>
      </c>
      <c r="AW203" t="s">
        <v>207</v>
      </c>
      <c r="AX203" t="s">
        <v>207</v>
      </c>
      <c r="AY203" t="s">
        <v>207</v>
      </c>
      <c r="AZ203" t="s">
        <v>207</v>
      </c>
      <c r="BA203" t="s">
        <v>207</v>
      </c>
      <c r="BB203" t="s">
        <v>207</v>
      </c>
      <c r="BC203" t="s">
        <v>207</v>
      </c>
      <c r="BD203" t="s">
        <v>207</v>
      </c>
      <c r="BE203" t="s">
        <v>207</v>
      </c>
      <c r="BF203" t="s">
        <v>207</v>
      </c>
      <c r="BG203" t="s">
        <v>207</v>
      </c>
      <c r="BH203" t="s">
        <v>207</v>
      </c>
      <c r="BI203" t="s">
        <v>207</v>
      </c>
      <c r="BJ203" t="s">
        <v>215</v>
      </c>
      <c r="BK203" t="s">
        <v>207</v>
      </c>
      <c r="BL203" t="s">
        <v>207</v>
      </c>
      <c r="BM203" t="s">
        <v>207</v>
      </c>
      <c r="BN203" t="s">
        <v>207</v>
      </c>
      <c r="BO203" s="18" t="str">
        <f>IF(OR(BO$2=0, BO$2=""), "N/A", IF(ISNUMBER(SEARCH(UPPER(BO$2), UPPER(ProgramsTable[[#This Row],[Type of Service]]))), "Yes", "No"))</f>
        <v>N/A</v>
      </c>
      <c r="BP203" s="18" t="str">
        <f>IF(BP$2=0, "N/A", IF(ISNUMBER(SEARCH(TRIM(BP$2), ProgramsTable[[#This Row],[Geographic Coverage]])), "Yes", "No"))</f>
        <v>N/A</v>
      </c>
      <c r="BQ203" s="18" t="str">
        <f>IF(BQ$2=0, "N/A", IF(ISNUMBER(SEARCH(TRIM(BQ$2), ProgramsTable[[#This Row],[Geographic Coverage]])), "Yes", "No"))</f>
        <v>N/A</v>
      </c>
      <c r="BR203" s="18" t="str">
        <f>IF(AND(BP$2=0, BQ$2=0), "*Required - Please Make a Selection*", IF(OR(ISNUMBER(SEARCH(TRIM(BP$2), ProgramsTable[[#This Row],[Geographic Coverage]])), ISNUMBER(SEARCH(TRIM(BQ$2), ProgramsTable[[#This Row],[Geographic Coverage]]))), "Yes", "No"))</f>
        <v>*Required - Please Make a Selection*</v>
      </c>
      <c r="BS203" s="18" t="str">
        <f>IF(OR(BS$2="",BS$2=0), "N/A", IF(AND(ProgramsTable[[#This Row],[Age Min]]= "None", ProgramsTable[[#This Row],[Age Max]]= "None"), "Yes", IF(AND(BS$2&gt;=ProgramsTable[[#This Row],[Age Min]], BS$2&lt;=ProgramsTable[[#This Row],[Age Max]]), "Yes", "No")))</f>
        <v>N/A</v>
      </c>
      <c r="BT203" s="18" t="str" cm="1">
        <f t="array" ref="BT203">IF(COUNTIF(AM$2:BJ$2,"Yes")=0,"N/A",IF(SUMPRODUCT(--(AM$2:BJ$2="Yes"),--(ProgramsTable[[#This Row],[Developmental Disability]:[Caregivers, Family Members, Advocates, or Practitioners of an Individual with Disabilities or Medical Conditions]]="Yes"))&gt;0,"Yes","No"))</f>
        <v>N/A</v>
      </c>
      <c r="BU2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03" s="18" t="str">
        <f>IF(BV$2=0, "N/A", IF(ISNUMBER(SEARCH(UPPER(BV$2), UPPER(ProgramsTable[[#This Row],[Type of Service]]))), "Yes", "No"))</f>
        <v>N/A</v>
      </c>
      <c r="BW203" s="18" t="str">
        <f>IF(BW$2=0, "N/A", IF(ISNUMBER(SEARCH(TRIM(BW$2), ProgramsTable[[#This Row],[Geographic Coverage]])), "Yes", "No"))</f>
        <v>N/A</v>
      </c>
      <c r="BX203" s="18" t="str">
        <f>IF(BX$2=0, "N/A", IF(ISNUMBER(SEARCH(TRIM(BX$2), ProgramsTable[[#This Row],[Geographic Coverage]])), "Yes", "No"))</f>
        <v>N/A</v>
      </c>
      <c r="BY203" s="18" t="str">
        <f>IF(AND(BW$2=0, BX$2=0), "*Required - Please Make a Selection*", IF(OR(ISNUMBER(SEARCH(TRIM(BW$2), ProgramsTable[[#This Row],[Geographic Coverage]])), ISNUMBER(SEARCH(TRIM(BX$2), ProgramsTable[[#This Row],[Geographic Coverage]]))), "Yes", "No"))</f>
        <v>*Required - Please Make a Selection*</v>
      </c>
      <c r="BZ203" s="18" t="str">
        <f>IF(I$2=0, "N/A", IF(I$2="Yes", IF(ProgramsTable[[#This Row],[Program Includes Services for Caregivers]]="Yes", IF(ProgramsTable[[#This Row],[Program May Require Caregiver to be Unpaid]]="No", "Yes", "No"), "No"), "N/A"))</f>
        <v>N/A</v>
      </c>
      <c r="CA2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03" s="18" t="str">
        <f>IF(CB$2=0, "N/A", IF(ISNUMBER(SEARCH(TRIM(UPPER(CB$2)), TRIM(UPPER(ProgramsTable[[#This Row],[Type of Service]])))), "Yes", "No"))</f>
        <v>N/A</v>
      </c>
      <c r="CC203" s="18" t="str">
        <f>IF(CC$2=0, "N/A", IF(ISNUMBER(SEARCH(TRIM(CC$2), ProgramsTable[[#This Row],[Geographic Coverage]])), "Yes", "No"))</f>
        <v>No</v>
      </c>
      <c r="CD203" s="18" t="str">
        <f>IF(CD$2=0, "N/A", IF(ISNUMBER(SEARCH(TRIM(CD$2), ProgramsTable[[#This Row],[Geographic Coverage]])), "Yes", "No"))</f>
        <v>N/A</v>
      </c>
      <c r="CE203" s="18" t="str">
        <f>IF(AND(CC$2=0, CD$2=0), "*Required - Please Make a Selection*", IF(OR(ISNUMBER(SEARCH(TRIM(CC$2), ProgramsTable[[#This Row],[Geographic Coverage]])), ISNUMBER(SEARCH(TRIM(CD$2), ProgramsTable[[#This Row],[Geographic Coverage]]))), "Yes", "No"))</f>
        <v>No</v>
      </c>
      <c r="CF203" s="18" t="str" cm="1">
        <f t="array" ref="CF203">IF(COUNTIF(BK$2:BN$2, "Yes")=0, "N/A", IF(SUMPRODUCT((BK$2:BN$2="Yes")*(ProgramsTable[[#This Row],[Veteran?]:[Disabled Veteran?]]="Yes"))&gt;0, "Yes", "No"))</f>
        <v>No</v>
      </c>
      <c r="CG2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03"/>
      <c r="CI203"/>
      <c r="CJ203"/>
      <c r="CK203"/>
      <c r="CL203"/>
      <c r="CM203"/>
      <c r="CN203"/>
      <c r="CO203"/>
      <c r="CP203"/>
      <c r="CQ203"/>
      <c r="CR203"/>
      <c r="CS203"/>
      <c r="CU203"/>
      <c r="CV203"/>
    </row>
    <row r="204" spans="1:100" hidden="1" x14ac:dyDescent="0.25">
      <c r="A204" s="10">
        <v>860</v>
      </c>
      <c r="B204" t="s">
        <v>647</v>
      </c>
      <c r="C204" t="s">
        <v>503</v>
      </c>
      <c r="D204" t="s">
        <v>535</v>
      </c>
      <c r="E204" t="s">
        <v>529</v>
      </c>
      <c r="F204" t="s">
        <v>536</v>
      </c>
      <c r="G204" t="s">
        <v>112</v>
      </c>
      <c r="H204" t="s">
        <v>215</v>
      </c>
      <c r="I204" t="s">
        <v>215</v>
      </c>
      <c r="J204" t="s">
        <v>531</v>
      </c>
      <c r="K204" t="s">
        <v>532</v>
      </c>
      <c r="L204" t="s">
        <v>306</v>
      </c>
      <c r="M204">
        <v>18</v>
      </c>
      <c r="N204">
        <v>120</v>
      </c>
      <c r="P204" t="s">
        <v>533</v>
      </c>
      <c r="Q204" t="s">
        <v>208</v>
      </c>
      <c r="R204" t="s">
        <v>534</v>
      </c>
      <c r="S204" t="s">
        <v>533</v>
      </c>
      <c r="T204" t="s">
        <v>43</v>
      </c>
      <c r="U204" t="s">
        <v>215</v>
      </c>
      <c r="V204" t="s">
        <v>207</v>
      </c>
      <c r="W204" t="s">
        <v>207</v>
      </c>
      <c r="X204" t="s">
        <v>207</v>
      </c>
      <c r="Y204" t="s">
        <v>207</v>
      </c>
      <c r="Z204" t="s">
        <v>207</v>
      </c>
      <c r="AA204" t="s">
        <v>207</v>
      </c>
      <c r="AB204" t="s">
        <v>207</v>
      </c>
      <c r="AC204" t="s">
        <v>207</v>
      </c>
      <c r="AD204" t="s">
        <v>207</v>
      </c>
      <c r="AE204" t="s">
        <v>215</v>
      </c>
      <c r="AF204" t="s">
        <v>207</v>
      </c>
      <c r="AG204" t="s">
        <v>207</v>
      </c>
      <c r="AH204" t="s">
        <v>207</v>
      </c>
      <c r="AI204" t="s">
        <v>207</v>
      </c>
      <c r="AJ204" t="s">
        <v>207</v>
      </c>
      <c r="AK204" t="s">
        <v>207</v>
      </c>
      <c r="AL204" t="s">
        <v>207</v>
      </c>
      <c r="AM204" t="s">
        <v>207</v>
      </c>
      <c r="AN204" t="s">
        <v>207</v>
      </c>
      <c r="AO204" t="s">
        <v>207</v>
      </c>
      <c r="AP204" t="s">
        <v>207</v>
      </c>
      <c r="AQ204" t="s">
        <v>207</v>
      </c>
      <c r="AR204" t="s">
        <v>215</v>
      </c>
      <c r="AS204" t="s">
        <v>207</v>
      </c>
      <c r="AT204" t="s">
        <v>207</v>
      </c>
      <c r="AU204" t="s">
        <v>207</v>
      </c>
      <c r="AV204" t="s">
        <v>207</v>
      </c>
      <c r="AW204" t="s">
        <v>207</v>
      </c>
      <c r="AX204" t="s">
        <v>207</v>
      </c>
      <c r="AY204" t="s">
        <v>207</v>
      </c>
      <c r="AZ204" t="s">
        <v>207</v>
      </c>
      <c r="BA204" t="s">
        <v>207</v>
      </c>
      <c r="BB204" t="s">
        <v>207</v>
      </c>
      <c r="BC204" t="s">
        <v>207</v>
      </c>
      <c r="BD204" t="s">
        <v>207</v>
      </c>
      <c r="BE204" t="s">
        <v>207</v>
      </c>
      <c r="BF204" t="s">
        <v>207</v>
      </c>
      <c r="BG204" t="s">
        <v>207</v>
      </c>
      <c r="BH204" t="s">
        <v>207</v>
      </c>
      <c r="BI204" t="s">
        <v>207</v>
      </c>
      <c r="BJ204" t="s">
        <v>207</v>
      </c>
      <c r="BK204" t="s">
        <v>207</v>
      </c>
      <c r="BL204" t="s">
        <v>207</v>
      </c>
      <c r="BM204" t="s">
        <v>207</v>
      </c>
      <c r="BN204" t="s">
        <v>207</v>
      </c>
      <c r="BO204" s="18" t="str">
        <f>IF(OR(BO$2=0, BO$2=""), "N/A", IF(ISNUMBER(SEARCH(UPPER(BO$2), UPPER(ProgramsTable[[#This Row],[Type of Service]]))), "Yes", "No"))</f>
        <v>N/A</v>
      </c>
      <c r="BP204" s="18" t="str">
        <f>IF(BP$2=0, "N/A", IF(ISNUMBER(SEARCH(TRIM(BP$2), ProgramsTable[[#This Row],[Geographic Coverage]])), "Yes", "No"))</f>
        <v>N/A</v>
      </c>
      <c r="BQ204" s="18" t="str">
        <f>IF(BQ$2=0, "N/A", IF(ISNUMBER(SEARCH(TRIM(BQ$2), ProgramsTable[[#This Row],[Geographic Coverage]])), "Yes", "No"))</f>
        <v>N/A</v>
      </c>
      <c r="BR204" s="18" t="str">
        <f>IF(AND(BP$2=0, BQ$2=0), "*Required - Please Make a Selection*", IF(OR(ISNUMBER(SEARCH(TRIM(BP$2), ProgramsTable[[#This Row],[Geographic Coverage]])), ISNUMBER(SEARCH(TRIM(BQ$2), ProgramsTable[[#This Row],[Geographic Coverage]]))), "Yes", "No"))</f>
        <v>*Required - Please Make a Selection*</v>
      </c>
      <c r="BS204" s="18" t="str">
        <f>IF(OR(BS$2="",BS$2=0), "N/A", IF(AND(ProgramsTable[[#This Row],[Age Min]]= "None", ProgramsTable[[#This Row],[Age Max]]= "None"), "Yes", IF(AND(BS$2&gt;=ProgramsTable[[#This Row],[Age Min]], BS$2&lt;=ProgramsTable[[#This Row],[Age Max]]), "Yes", "No")))</f>
        <v>N/A</v>
      </c>
      <c r="BT204" s="18" t="str" cm="1">
        <f t="array" ref="BT204">IF(COUNTIF(AM$2:BJ$2,"Yes")=0,"N/A",IF(SUMPRODUCT(--(AM$2:BJ$2="Yes"),--(ProgramsTable[[#This Row],[Developmental Disability]:[Caregivers, Family Members, Advocates, or Practitioners of an Individual with Disabilities or Medical Conditions]]="Yes"))&gt;0,"Yes","No"))</f>
        <v>N/A</v>
      </c>
      <c r="BU2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04" s="18" t="str">
        <f>IF(BV$2=0, "N/A", IF(ISNUMBER(SEARCH(UPPER(BV$2), UPPER(ProgramsTable[[#This Row],[Type of Service]]))), "Yes", "No"))</f>
        <v>N/A</v>
      </c>
      <c r="BW204" s="18" t="str">
        <f>IF(BW$2=0, "N/A", IF(ISNUMBER(SEARCH(TRIM(BW$2), ProgramsTable[[#This Row],[Geographic Coverage]])), "Yes", "No"))</f>
        <v>N/A</v>
      </c>
      <c r="BX204" s="18" t="str">
        <f>IF(BX$2=0, "N/A", IF(ISNUMBER(SEARCH(TRIM(BX$2), ProgramsTable[[#This Row],[Geographic Coverage]])), "Yes", "No"))</f>
        <v>N/A</v>
      </c>
      <c r="BY204" s="18" t="str">
        <f>IF(AND(BW$2=0, BX$2=0), "*Required - Please Make a Selection*", IF(OR(ISNUMBER(SEARCH(TRIM(BW$2), ProgramsTable[[#This Row],[Geographic Coverage]])), ISNUMBER(SEARCH(TRIM(BX$2), ProgramsTable[[#This Row],[Geographic Coverage]]))), "Yes", "No"))</f>
        <v>*Required - Please Make a Selection*</v>
      </c>
      <c r="BZ204" s="18" t="str">
        <f>IF(I$2=0, "N/A", IF(I$2="Yes", IF(ProgramsTable[[#This Row],[Program Includes Services for Caregivers]]="Yes", IF(ProgramsTable[[#This Row],[Program May Require Caregiver to be Unpaid]]="No", "Yes", "No"), "No"), "N/A"))</f>
        <v>N/A</v>
      </c>
      <c r="CA2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04" s="18" t="str">
        <f>IF(CB$2=0, "N/A", IF(ISNUMBER(SEARCH(TRIM(UPPER(CB$2)), TRIM(UPPER(ProgramsTable[[#This Row],[Type of Service]])))), "Yes", "No"))</f>
        <v>N/A</v>
      </c>
      <c r="CC204" s="18" t="str">
        <f>IF(CC$2=0, "N/A", IF(ISNUMBER(SEARCH(TRIM(CC$2), ProgramsTable[[#This Row],[Geographic Coverage]])), "Yes", "No"))</f>
        <v>No</v>
      </c>
      <c r="CD204" s="18" t="str">
        <f>IF(CD$2=0, "N/A", IF(ISNUMBER(SEARCH(TRIM(CD$2), ProgramsTable[[#This Row],[Geographic Coverage]])), "Yes", "No"))</f>
        <v>N/A</v>
      </c>
      <c r="CE204" s="18" t="str">
        <f>IF(AND(CC$2=0, CD$2=0), "*Required - Please Make a Selection*", IF(OR(ISNUMBER(SEARCH(TRIM(CC$2), ProgramsTable[[#This Row],[Geographic Coverage]])), ISNUMBER(SEARCH(TRIM(CD$2), ProgramsTable[[#This Row],[Geographic Coverage]]))), "Yes", "No"))</f>
        <v>No</v>
      </c>
      <c r="CF204" s="18" t="str" cm="1">
        <f t="array" ref="CF204">IF(COUNTIF(BK$2:BN$2, "Yes")=0, "N/A", IF(SUMPRODUCT((BK$2:BN$2="Yes")*(ProgramsTable[[#This Row],[Veteran?]:[Disabled Veteran?]]="Yes"))&gt;0, "Yes", "No"))</f>
        <v>No</v>
      </c>
      <c r="CG2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04"/>
      <c r="CI204"/>
      <c r="CJ204"/>
      <c r="CK204"/>
      <c r="CL204"/>
      <c r="CM204"/>
      <c r="CN204"/>
      <c r="CO204"/>
      <c r="CP204"/>
      <c r="CQ204"/>
      <c r="CR204"/>
      <c r="CS204"/>
      <c r="CU204"/>
      <c r="CV204"/>
    </row>
    <row r="205" spans="1:100" hidden="1" x14ac:dyDescent="0.25">
      <c r="A205" s="10">
        <v>878</v>
      </c>
      <c r="B205" t="s">
        <v>647</v>
      </c>
      <c r="C205" t="s">
        <v>503</v>
      </c>
      <c r="D205" t="s">
        <v>578</v>
      </c>
      <c r="E205" t="s">
        <v>546</v>
      </c>
      <c r="F205" t="s">
        <v>582</v>
      </c>
      <c r="G205" t="s">
        <v>112</v>
      </c>
      <c r="H205" t="s">
        <v>215</v>
      </c>
      <c r="I205" t="s">
        <v>215</v>
      </c>
      <c r="J205" t="s">
        <v>547</v>
      </c>
      <c r="K205" t="s">
        <v>583</v>
      </c>
      <c r="L205" t="s">
        <v>208</v>
      </c>
      <c r="M205" t="s">
        <v>208</v>
      </c>
      <c r="N205" t="s">
        <v>208</v>
      </c>
      <c r="P205" t="s">
        <v>581</v>
      </c>
      <c r="Q205" t="s">
        <v>208</v>
      </c>
      <c r="R205" t="s">
        <v>581</v>
      </c>
      <c r="S205" t="s">
        <v>208</v>
      </c>
      <c r="T205" t="s">
        <v>43</v>
      </c>
      <c r="U205" t="s">
        <v>215</v>
      </c>
      <c r="V205" t="s">
        <v>207</v>
      </c>
      <c r="W205" t="s">
        <v>207</v>
      </c>
      <c r="X205" t="s">
        <v>207</v>
      </c>
      <c r="Y205" t="s">
        <v>207</v>
      </c>
      <c r="Z205" t="s">
        <v>207</v>
      </c>
      <c r="AA205" t="s">
        <v>215</v>
      </c>
      <c r="AB205" t="s">
        <v>207</v>
      </c>
      <c r="AC205" t="s">
        <v>207</v>
      </c>
      <c r="AD205" t="s">
        <v>207</v>
      </c>
      <c r="AE205" t="s">
        <v>207</v>
      </c>
      <c r="AF205" t="s">
        <v>207</v>
      </c>
      <c r="AG205" t="s">
        <v>207</v>
      </c>
      <c r="AH205" t="s">
        <v>207</v>
      </c>
      <c r="AI205" t="s">
        <v>207</v>
      </c>
      <c r="AJ205" t="s">
        <v>207</v>
      </c>
      <c r="AK205" t="s">
        <v>207</v>
      </c>
      <c r="AL205" t="s">
        <v>207</v>
      </c>
      <c r="AM205" t="s">
        <v>207</v>
      </c>
      <c r="AN205" t="s">
        <v>207</v>
      </c>
      <c r="AO205" t="s">
        <v>207</v>
      </c>
      <c r="AP205" t="s">
        <v>207</v>
      </c>
      <c r="AQ205" t="s">
        <v>207</v>
      </c>
      <c r="AR205" t="s">
        <v>215</v>
      </c>
      <c r="AS205" t="s">
        <v>207</v>
      </c>
      <c r="AT205" t="s">
        <v>207</v>
      </c>
      <c r="AU205" t="s">
        <v>207</v>
      </c>
      <c r="AV205" t="s">
        <v>207</v>
      </c>
      <c r="AW205" t="s">
        <v>207</v>
      </c>
      <c r="AX205" t="s">
        <v>207</v>
      </c>
      <c r="AY205" t="s">
        <v>207</v>
      </c>
      <c r="AZ205" t="s">
        <v>207</v>
      </c>
      <c r="BA205" t="s">
        <v>207</v>
      </c>
      <c r="BB205" t="s">
        <v>207</v>
      </c>
      <c r="BC205" t="s">
        <v>207</v>
      </c>
      <c r="BD205" t="s">
        <v>207</v>
      </c>
      <c r="BE205" t="s">
        <v>207</v>
      </c>
      <c r="BF205" t="s">
        <v>207</v>
      </c>
      <c r="BG205" t="s">
        <v>207</v>
      </c>
      <c r="BH205" t="s">
        <v>207</v>
      </c>
      <c r="BI205" t="s">
        <v>207</v>
      </c>
      <c r="BJ205" t="s">
        <v>215</v>
      </c>
      <c r="BK205" t="s">
        <v>207</v>
      </c>
      <c r="BL205" t="s">
        <v>207</v>
      </c>
      <c r="BM205" t="s">
        <v>207</v>
      </c>
      <c r="BN205" t="s">
        <v>207</v>
      </c>
      <c r="BO205" s="18" t="str">
        <f>IF(OR(BO$2=0, BO$2=""), "N/A", IF(ISNUMBER(SEARCH(UPPER(BO$2), UPPER(ProgramsTable[[#This Row],[Type of Service]]))), "Yes", "No"))</f>
        <v>N/A</v>
      </c>
      <c r="BP205" s="18" t="str">
        <f>IF(BP$2=0, "N/A", IF(ISNUMBER(SEARCH(TRIM(BP$2), ProgramsTable[[#This Row],[Geographic Coverage]])), "Yes", "No"))</f>
        <v>N/A</v>
      </c>
      <c r="BQ205" s="18" t="str">
        <f>IF(BQ$2=0, "N/A", IF(ISNUMBER(SEARCH(TRIM(BQ$2), ProgramsTable[[#This Row],[Geographic Coverage]])), "Yes", "No"))</f>
        <v>N/A</v>
      </c>
      <c r="BR205" s="18" t="str">
        <f>IF(AND(BP$2=0, BQ$2=0), "*Required - Please Make a Selection*", IF(OR(ISNUMBER(SEARCH(TRIM(BP$2), ProgramsTable[[#This Row],[Geographic Coverage]])), ISNUMBER(SEARCH(TRIM(BQ$2), ProgramsTable[[#This Row],[Geographic Coverage]]))), "Yes", "No"))</f>
        <v>*Required - Please Make a Selection*</v>
      </c>
      <c r="BS205" s="18" t="str">
        <f>IF(OR(BS$2="",BS$2=0), "N/A", IF(AND(ProgramsTable[[#This Row],[Age Min]]= "None", ProgramsTable[[#This Row],[Age Max]]= "None"), "Yes", IF(AND(BS$2&gt;=ProgramsTable[[#This Row],[Age Min]], BS$2&lt;=ProgramsTable[[#This Row],[Age Max]]), "Yes", "No")))</f>
        <v>N/A</v>
      </c>
      <c r="BT205" s="18" t="str" cm="1">
        <f t="array" ref="BT205">IF(COUNTIF(AM$2:BJ$2,"Yes")=0,"N/A",IF(SUMPRODUCT(--(AM$2:BJ$2="Yes"),--(ProgramsTable[[#This Row],[Developmental Disability]:[Caregivers, Family Members, Advocates, or Practitioners of an Individual with Disabilities or Medical Conditions]]="Yes"))&gt;0,"Yes","No"))</f>
        <v>N/A</v>
      </c>
      <c r="BU2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05" s="18" t="str">
        <f>IF(BV$2=0, "N/A", IF(ISNUMBER(SEARCH(UPPER(BV$2), UPPER(ProgramsTable[[#This Row],[Type of Service]]))), "Yes", "No"))</f>
        <v>N/A</v>
      </c>
      <c r="BW205" s="18" t="str">
        <f>IF(BW$2=0, "N/A", IF(ISNUMBER(SEARCH(TRIM(BW$2), ProgramsTable[[#This Row],[Geographic Coverage]])), "Yes", "No"))</f>
        <v>N/A</v>
      </c>
      <c r="BX205" s="18" t="str">
        <f>IF(BX$2=0, "N/A", IF(ISNUMBER(SEARCH(TRIM(BX$2), ProgramsTable[[#This Row],[Geographic Coverage]])), "Yes", "No"))</f>
        <v>N/A</v>
      </c>
      <c r="BY205" s="18" t="str">
        <f>IF(AND(BW$2=0, BX$2=0), "*Required - Please Make a Selection*", IF(OR(ISNUMBER(SEARCH(TRIM(BW$2), ProgramsTable[[#This Row],[Geographic Coverage]])), ISNUMBER(SEARCH(TRIM(BX$2), ProgramsTable[[#This Row],[Geographic Coverage]]))), "Yes", "No"))</f>
        <v>*Required - Please Make a Selection*</v>
      </c>
      <c r="BZ205" s="18" t="str">
        <f>IF(I$2=0, "N/A", IF(I$2="Yes", IF(ProgramsTable[[#This Row],[Program Includes Services for Caregivers]]="Yes", IF(ProgramsTable[[#This Row],[Program May Require Caregiver to be Unpaid]]="No", "Yes", "No"), "No"), "N/A"))</f>
        <v>N/A</v>
      </c>
      <c r="CA2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05" s="18" t="str">
        <f>IF(CB$2=0, "N/A", IF(ISNUMBER(SEARCH(TRIM(UPPER(CB$2)), TRIM(UPPER(ProgramsTable[[#This Row],[Type of Service]])))), "Yes", "No"))</f>
        <v>N/A</v>
      </c>
      <c r="CC205" s="18" t="str">
        <f>IF(CC$2=0, "N/A", IF(ISNUMBER(SEARCH(TRIM(CC$2), ProgramsTable[[#This Row],[Geographic Coverage]])), "Yes", "No"))</f>
        <v>No</v>
      </c>
      <c r="CD205" s="18" t="str">
        <f>IF(CD$2=0, "N/A", IF(ISNUMBER(SEARCH(TRIM(CD$2), ProgramsTable[[#This Row],[Geographic Coverage]])), "Yes", "No"))</f>
        <v>N/A</v>
      </c>
      <c r="CE205" s="18" t="str">
        <f>IF(AND(CC$2=0, CD$2=0), "*Required - Please Make a Selection*", IF(OR(ISNUMBER(SEARCH(TRIM(CC$2), ProgramsTable[[#This Row],[Geographic Coverage]])), ISNUMBER(SEARCH(TRIM(CD$2), ProgramsTable[[#This Row],[Geographic Coverage]]))), "Yes", "No"))</f>
        <v>No</v>
      </c>
      <c r="CF205" s="18" t="str" cm="1">
        <f t="array" ref="CF205">IF(COUNTIF(BK$2:BN$2, "Yes")=0, "N/A", IF(SUMPRODUCT((BK$2:BN$2="Yes")*(ProgramsTable[[#This Row],[Veteran?]:[Disabled Veteran?]]="Yes"))&gt;0, "Yes", "No"))</f>
        <v>No</v>
      </c>
      <c r="CG2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05"/>
      <c r="CI205"/>
      <c r="CJ205"/>
      <c r="CK205"/>
      <c r="CL205"/>
      <c r="CM205"/>
      <c r="CN205"/>
      <c r="CO205"/>
      <c r="CP205"/>
      <c r="CQ205"/>
      <c r="CR205"/>
      <c r="CS205"/>
      <c r="CU205"/>
      <c r="CV205"/>
    </row>
    <row r="206" spans="1:100" hidden="1" x14ac:dyDescent="0.25">
      <c r="A206" s="10">
        <v>879</v>
      </c>
      <c r="B206" t="s">
        <v>647</v>
      </c>
      <c r="C206" t="s">
        <v>503</v>
      </c>
      <c r="D206" t="s">
        <v>578</v>
      </c>
      <c r="E206" t="s">
        <v>546</v>
      </c>
      <c r="F206" t="s">
        <v>584</v>
      </c>
      <c r="G206" t="s">
        <v>585</v>
      </c>
      <c r="H206" t="s">
        <v>215</v>
      </c>
      <c r="I206" t="s">
        <v>215</v>
      </c>
      <c r="J206" t="s">
        <v>208</v>
      </c>
      <c r="K206" t="s">
        <v>586</v>
      </c>
      <c r="L206" t="s">
        <v>208</v>
      </c>
      <c r="M206" t="s">
        <v>208</v>
      </c>
      <c r="N206" t="s">
        <v>208</v>
      </c>
      <c r="P206" t="s">
        <v>581</v>
      </c>
      <c r="Q206" t="s">
        <v>208</v>
      </c>
      <c r="R206" t="s">
        <v>581</v>
      </c>
      <c r="S206" t="s">
        <v>208</v>
      </c>
      <c r="T206" t="s">
        <v>43</v>
      </c>
      <c r="U206" t="s">
        <v>207</v>
      </c>
      <c r="V206" t="s">
        <v>207</v>
      </c>
      <c r="W206" t="s">
        <v>207</v>
      </c>
      <c r="X206" t="s">
        <v>207</v>
      </c>
      <c r="Y206" t="s">
        <v>207</v>
      </c>
      <c r="Z206" t="s">
        <v>207</v>
      </c>
      <c r="AA206" t="s">
        <v>207</v>
      </c>
      <c r="AB206" t="s">
        <v>207</v>
      </c>
      <c r="AC206" t="s">
        <v>207</v>
      </c>
      <c r="AD206" t="s">
        <v>207</v>
      </c>
      <c r="AE206" t="s">
        <v>207</v>
      </c>
      <c r="AF206" t="s">
        <v>207</v>
      </c>
      <c r="AG206" t="s">
        <v>207</v>
      </c>
      <c r="AH206" t="s">
        <v>207</v>
      </c>
      <c r="AI206" t="s">
        <v>207</v>
      </c>
      <c r="AJ206" t="s">
        <v>207</v>
      </c>
      <c r="AK206" t="s">
        <v>207</v>
      </c>
      <c r="AL206" t="s">
        <v>207</v>
      </c>
      <c r="AM206" t="s">
        <v>207</v>
      </c>
      <c r="AN206" t="s">
        <v>207</v>
      </c>
      <c r="AO206" t="s">
        <v>207</v>
      </c>
      <c r="AP206" t="s">
        <v>207</v>
      </c>
      <c r="AQ206" t="s">
        <v>207</v>
      </c>
      <c r="AR206" t="s">
        <v>215</v>
      </c>
      <c r="AS206" t="s">
        <v>207</v>
      </c>
      <c r="AT206" t="s">
        <v>207</v>
      </c>
      <c r="AU206" t="s">
        <v>207</v>
      </c>
      <c r="AV206" t="s">
        <v>207</v>
      </c>
      <c r="AW206" t="s">
        <v>207</v>
      </c>
      <c r="AX206" t="s">
        <v>207</v>
      </c>
      <c r="AY206" t="s">
        <v>207</v>
      </c>
      <c r="AZ206" t="s">
        <v>207</v>
      </c>
      <c r="BA206" t="s">
        <v>207</v>
      </c>
      <c r="BB206" t="s">
        <v>207</v>
      </c>
      <c r="BC206" t="s">
        <v>207</v>
      </c>
      <c r="BD206" t="s">
        <v>207</v>
      </c>
      <c r="BE206" t="s">
        <v>207</v>
      </c>
      <c r="BF206" t="s">
        <v>207</v>
      </c>
      <c r="BG206" t="s">
        <v>207</v>
      </c>
      <c r="BH206" t="s">
        <v>207</v>
      </c>
      <c r="BI206" t="s">
        <v>207</v>
      </c>
      <c r="BJ206" t="s">
        <v>215</v>
      </c>
      <c r="BK206" t="s">
        <v>207</v>
      </c>
      <c r="BL206" t="s">
        <v>207</v>
      </c>
      <c r="BM206" t="s">
        <v>207</v>
      </c>
      <c r="BN206" t="s">
        <v>207</v>
      </c>
      <c r="BO206" s="18" t="str">
        <f>IF(OR(BO$2=0, BO$2=""), "N/A", IF(ISNUMBER(SEARCH(UPPER(BO$2), UPPER(ProgramsTable[[#This Row],[Type of Service]]))), "Yes", "No"))</f>
        <v>N/A</v>
      </c>
      <c r="BP206" s="18" t="str">
        <f>IF(BP$2=0, "N/A", IF(ISNUMBER(SEARCH(TRIM(BP$2), ProgramsTable[[#This Row],[Geographic Coverage]])), "Yes", "No"))</f>
        <v>N/A</v>
      </c>
      <c r="BQ206" s="18" t="str">
        <f>IF(BQ$2=0, "N/A", IF(ISNUMBER(SEARCH(TRIM(BQ$2), ProgramsTable[[#This Row],[Geographic Coverage]])), "Yes", "No"))</f>
        <v>N/A</v>
      </c>
      <c r="BR206" s="18" t="str">
        <f>IF(AND(BP$2=0, BQ$2=0), "*Required - Please Make a Selection*", IF(OR(ISNUMBER(SEARCH(TRIM(BP$2), ProgramsTable[[#This Row],[Geographic Coverage]])), ISNUMBER(SEARCH(TRIM(BQ$2), ProgramsTable[[#This Row],[Geographic Coverage]]))), "Yes", "No"))</f>
        <v>*Required - Please Make a Selection*</v>
      </c>
      <c r="BS206" s="18" t="str">
        <f>IF(OR(BS$2="",BS$2=0), "N/A", IF(AND(ProgramsTable[[#This Row],[Age Min]]= "None", ProgramsTable[[#This Row],[Age Max]]= "None"), "Yes", IF(AND(BS$2&gt;=ProgramsTable[[#This Row],[Age Min]], BS$2&lt;=ProgramsTable[[#This Row],[Age Max]]), "Yes", "No")))</f>
        <v>N/A</v>
      </c>
      <c r="BT206" s="18" t="str" cm="1">
        <f t="array" ref="BT206">IF(COUNTIF(AM$2:BJ$2,"Yes")=0,"N/A",IF(SUMPRODUCT(--(AM$2:BJ$2="Yes"),--(ProgramsTable[[#This Row],[Developmental Disability]:[Caregivers, Family Members, Advocates, or Practitioners of an Individual with Disabilities or Medical Conditions]]="Yes"))&gt;0,"Yes","No"))</f>
        <v>N/A</v>
      </c>
      <c r="BU2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06" s="18" t="str">
        <f>IF(BV$2=0, "N/A", IF(ISNUMBER(SEARCH(UPPER(BV$2), UPPER(ProgramsTable[[#This Row],[Type of Service]]))), "Yes", "No"))</f>
        <v>N/A</v>
      </c>
      <c r="BW206" s="18" t="str">
        <f>IF(BW$2=0, "N/A", IF(ISNUMBER(SEARCH(TRIM(BW$2), ProgramsTable[[#This Row],[Geographic Coverage]])), "Yes", "No"))</f>
        <v>N/A</v>
      </c>
      <c r="BX206" s="18" t="str">
        <f>IF(BX$2=0, "N/A", IF(ISNUMBER(SEARCH(TRIM(BX$2), ProgramsTable[[#This Row],[Geographic Coverage]])), "Yes", "No"))</f>
        <v>N/A</v>
      </c>
      <c r="BY206" s="18" t="str">
        <f>IF(AND(BW$2=0, BX$2=0), "*Required - Please Make a Selection*", IF(OR(ISNUMBER(SEARCH(TRIM(BW$2), ProgramsTable[[#This Row],[Geographic Coverage]])), ISNUMBER(SEARCH(TRIM(BX$2), ProgramsTable[[#This Row],[Geographic Coverage]]))), "Yes", "No"))</f>
        <v>*Required - Please Make a Selection*</v>
      </c>
      <c r="BZ206" s="18" t="str">
        <f>IF(I$2=0, "N/A", IF(I$2="Yes", IF(ProgramsTable[[#This Row],[Program Includes Services for Caregivers]]="Yes", IF(ProgramsTable[[#This Row],[Program May Require Caregiver to be Unpaid]]="No", "Yes", "No"), "No"), "N/A"))</f>
        <v>N/A</v>
      </c>
      <c r="CA2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06" s="18" t="str">
        <f>IF(CB$2=0, "N/A", IF(ISNUMBER(SEARCH(TRIM(UPPER(CB$2)), TRIM(UPPER(ProgramsTable[[#This Row],[Type of Service]])))), "Yes", "No"))</f>
        <v>N/A</v>
      </c>
      <c r="CC206" s="18" t="str">
        <f>IF(CC$2=0, "N/A", IF(ISNUMBER(SEARCH(TRIM(CC$2), ProgramsTable[[#This Row],[Geographic Coverage]])), "Yes", "No"))</f>
        <v>No</v>
      </c>
      <c r="CD206" s="18" t="str">
        <f>IF(CD$2=0, "N/A", IF(ISNUMBER(SEARCH(TRIM(CD$2), ProgramsTable[[#This Row],[Geographic Coverage]])), "Yes", "No"))</f>
        <v>N/A</v>
      </c>
      <c r="CE206" s="18" t="str">
        <f>IF(AND(CC$2=0, CD$2=0), "*Required - Please Make a Selection*", IF(OR(ISNUMBER(SEARCH(TRIM(CC$2), ProgramsTable[[#This Row],[Geographic Coverage]])), ISNUMBER(SEARCH(TRIM(CD$2), ProgramsTable[[#This Row],[Geographic Coverage]]))), "Yes", "No"))</f>
        <v>No</v>
      </c>
      <c r="CF206" s="18" t="str" cm="1">
        <f t="array" ref="CF206">IF(COUNTIF(BK$2:BN$2, "Yes")=0, "N/A", IF(SUMPRODUCT((BK$2:BN$2="Yes")*(ProgramsTable[[#This Row],[Veteran?]:[Disabled Veteran?]]="Yes"))&gt;0, "Yes", "No"))</f>
        <v>No</v>
      </c>
      <c r="CG2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06"/>
      <c r="CI206"/>
      <c r="CJ206"/>
      <c r="CK206"/>
      <c r="CL206"/>
      <c r="CM206"/>
      <c r="CN206"/>
      <c r="CO206"/>
      <c r="CP206"/>
      <c r="CQ206"/>
      <c r="CR206"/>
      <c r="CS206"/>
      <c r="CU206"/>
      <c r="CV206"/>
    </row>
    <row r="207" spans="1:100" hidden="1" x14ac:dyDescent="0.25">
      <c r="A207" s="10">
        <v>880</v>
      </c>
      <c r="B207" t="s">
        <v>647</v>
      </c>
      <c r="C207" t="s">
        <v>503</v>
      </c>
      <c r="D207" t="s">
        <v>578</v>
      </c>
      <c r="E207" t="s">
        <v>546</v>
      </c>
      <c r="F207" t="s">
        <v>587</v>
      </c>
      <c r="G207" t="s">
        <v>588</v>
      </c>
      <c r="H207" t="s">
        <v>215</v>
      </c>
      <c r="I207" t="s">
        <v>207</v>
      </c>
      <c r="J207" t="s">
        <v>208</v>
      </c>
      <c r="K207" t="s">
        <v>208</v>
      </c>
      <c r="L207" s="11" t="s">
        <v>208</v>
      </c>
      <c r="M207" t="s">
        <v>208</v>
      </c>
      <c r="N207" t="s">
        <v>208</v>
      </c>
      <c r="P207" t="s">
        <v>208</v>
      </c>
      <c r="Q207" t="s">
        <v>208</v>
      </c>
      <c r="R207" t="s">
        <v>208</v>
      </c>
      <c r="S207" t="s">
        <v>208</v>
      </c>
      <c r="T207" t="s">
        <v>43</v>
      </c>
      <c r="U207" t="s">
        <v>207</v>
      </c>
      <c r="V207" t="s">
        <v>207</v>
      </c>
      <c r="W207" t="s">
        <v>207</v>
      </c>
      <c r="X207" t="s">
        <v>207</v>
      </c>
      <c r="Y207" t="s">
        <v>207</v>
      </c>
      <c r="Z207" t="s">
        <v>207</v>
      </c>
      <c r="AA207" t="s">
        <v>207</v>
      </c>
      <c r="AB207" t="s">
        <v>207</v>
      </c>
      <c r="AC207" t="s">
        <v>207</v>
      </c>
      <c r="AD207" t="s">
        <v>207</v>
      </c>
      <c r="AE207" t="s">
        <v>207</v>
      </c>
      <c r="AF207" t="s">
        <v>207</v>
      </c>
      <c r="AG207" t="s">
        <v>207</v>
      </c>
      <c r="AH207" t="s">
        <v>207</v>
      </c>
      <c r="AI207" t="s">
        <v>207</v>
      </c>
      <c r="AJ207" t="s">
        <v>207</v>
      </c>
      <c r="AK207" t="s">
        <v>207</v>
      </c>
      <c r="AL207" t="s">
        <v>207</v>
      </c>
      <c r="AM207" t="s">
        <v>207</v>
      </c>
      <c r="AN207" t="s">
        <v>207</v>
      </c>
      <c r="AO207" t="s">
        <v>207</v>
      </c>
      <c r="AP207" t="s">
        <v>207</v>
      </c>
      <c r="AQ207" t="s">
        <v>207</v>
      </c>
      <c r="AR207" t="s">
        <v>207</v>
      </c>
      <c r="AS207" t="s">
        <v>207</v>
      </c>
      <c r="AT207" t="s">
        <v>207</v>
      </c>
      <c r="AU207" t="s">
        <v>207</v>
      </c>
      <c r="AV207" t="s">
        <v>207</v>
      </c>
      <c r="AW207" t="s">
        <v>207</v>
      </c>
      <c r="AX207" t="s">
        <v>207</v>
      </c>
      <c r="AY207" t="s">
        <v>207</v>
      </c>
      <c r="AZ207" t="s">
        <v>207</v>
      </c>
      <c r="BA207" t="s">
        <v>207</v>
      </c>
      <c r="BB207" t="s">
        <v>207</v>
      </c>
      <c r="BC207" t="s">
        <v>207</v>
      </c>
      <c r="BD207" t="s">
        <v>207</v>
      </c>
      <c r="BE207" t="s">
        <v>207</v>
      </c>
      <c r="BF207" t="s">
        <v>207</v>
      </c>
      <c r="BG207" t="s">
        <v>207</v>
      </c>
      <c r="BH207" t="s">
        <v>207</v>
      </c>
      <c r="BI207" t="s">
        <v>207</v>
      </c>
      <c r="BJ207" t="s">
        <v>207</v>
      </c>
      <c r="BK207" t="s">
        <v>207</v>
      </c>
      <c r="BL207" t="s">
        <v>207</v>
      </c>
      <c r="BM207" t="s">
        <v>207</v>
      </c>
      <c r="BN207" t="s">
        <v>207</v>
      </c>
      <c r="BO207" s="18" t="str">
        <f>IF(OR(BO$2=0, BO$2=""), "N/A", IF(ISNUMBER(SEARCH(UPPER(BO$2), UPPER(ProgramsTable[[#This Row],[Type of Service]]))), "Yes", "No"))</f>
        <v>N/A</v>
      </c>
      <c r="BP207" s="18" t="str">
        <f>IF(BP$2=0, "N/A", IF(ISNUMBER(SEARCH(TRIM(BP$2), ProgramsTable[[#This Row],[Geographic Coverage]])), "Yes", "No"))</f>
        <v>N/A</v>
      </c>
      <c r="BQ207" s="18" t="str">
        <f>IF(BQ$2=0, "N/A", IF(ISNUMBER(SEARCH(TRIM(BQ$2), ProgramsTable[[#This Row],[Geographic Coverage]])), "Yes", "No"))</f>
        <v>N/A</v>
      </c>
      <c r="BR207" s="18" t="str">
        <f>IF(AND(BP$2=0, BQ$2=0), "*Required - Please Make a Selection*", IF(OR(ISNUMBER(SEARCH(TRIM(BP$2), ProgramsTable[[#This Row],[Geographic Coverage]])), ISNUMBER(SEARCH(TRIM(BQ$2), ProgramsTable[[#This Row],[Geographic Coverage]]))), "Yes", "No"))</f>
        <v>*Required - Please Make a Selection*</v>
      </c>
      <c r="BS207" s="18" t="str">
        <f>IF(OR(BS$2="",BS$2=0), "N/A", IF(AND(ProgramsTable[[#This Row],[Age Min]]= "None", ProgramsTable[[#This Row],[Age Max]]= "None"), "Yes", IF(AND(BS$2&gt;=ProgramsTable[[#This Row],[Age Min]], BS$2&lt;=ProgramsTable[[#This Row],[Age Max]]), "Yes", "No")))</f>
        <v>N/A</v>
      </c>
      <c r="BT207" s="18" t="str" cm="1">
        <f t="array" ref="BT207">IF(COUNTIF(AM$2:BJ$2,"Yes")=0,"N/A",IF(SUMPRODUCT(--(AM$2:BJ$2="Yes"),--(ProgramsTable[[#This Row],[Developmental Disability]:[Caregivers, Family Members, Advocates, or Practitioners of an Individual with Disabilities or Medical Conditions]]="Yes"))&gt;0,"Yes","No"))</f>
        <v>N/A</v>
      </c>
      <c r="BU2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07" s="18" t="str">
        <f>IF(BV$2=0, "N/A", IF(ISNUMBER(SEARCH(UPPER(BV$2), UPPER(ProgramsTable[[#This Row],[Type of Service]]))), "Yes", "No"))</f>
        <v>N/A</v>
      </c>
      <c r="BW207" s="18" t="str">
        <f>IF(BW$2=0, "N/A", IF(ISNUMBER(SEARCH(TRIM(BW$2), ProgramsTable[[#This Row],[Geographic Coverage]])), "Yes", "No"))</f>
        <v>N/A</v>
      </c>
      <c r="BX207" s="18" t="str">
        <f>IF(BX$2=0, "N/A", IF(ISNUMBER(SEARCH(TRIM(BX$2), ProgramsTable[[#This Row],[Geographic Coverage]])), "Yes", "No"))</f>
        <v>N/A</v>
      </c>
      <c r="BY207" s="18" t="str">
        <f>IF(AND(BW$2=0, BX$2=0), "*Required - Please Make a Selection*", IF(OR(ISNUMBER(SEARCH(TRIM(BW$2), ProgramsTable[[#This Row],[Geographic Coverage]])), ISNUMBER(SEARCH(TRIM(BX$2), ProgramsTable[[#This Row],[Geographic Coverage]]))), "Yes", "No"))</f>
        <v>*Required - Please Make a Selection*</v>
      </c>
      <c r="BZ207" s="18" t="str">
        <f>IF(I$2=0, "N/A", IF(I$2="Yes", IF(ProgramsTable[[#This Row],[Program Includes Services for Caregivers]]="Yes", IF(ProgramsTable[[#This Row],[Program May Require Caregiver to be Unpaid]]="No", "Yes", "No"), "No"), "N/A"))</f>
        <v>N/A</v>
      </c>
      <c r="CA2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07" s="18" t="str">
        <f>IF(CB$2=0, "N/A", IF(ISNUMBER(SEARCH(TRIM(UPPER(CB$2)), TRIM(UPPER(ProgramsTable[[#This Row],[Type of Service]])))), "Yes", "No"))</f>
        <v>N/A</v>
      </c>
      <c r="CC207" s="18" t="str">
        <f>IF(CC$2=0, "N/A", IF(ISNUMBER(SEARCH(TRIM(CC$2), ProgramsTable[[#This Row],[Geographic Coverage]])), "Yes", "No"))</f>
        <v>No</v>
      </c>
      <c r="CD207" s="18" t="str">
        <f>IF(CD$2=0, "N/A", IF(ISNUMBER(SEARCH(TRIM(CD$2), ProgramsTable[[#This Row],[Geographic Coverage]])), "Yes", "No"))</f>
        <v>N/A</v>
      </c>
      <c r="CE207" s="18" t="str">
        <f>IF(AND(CC$2=0, CD$2=0), "*Required - Please Make a Selection*", IF(OR(ISNUMBER(SEARCH(TRIM(CC$2), ProgramsTable[[#This Row],[Geographic Coverage]])), ISNUMBER(SEARCH(TRIM(CD$2), ProgramsTable[[#This Row],[Geographic Coverage]]))), "Yes", "No"))</f>
        <v>No</v>
      </c>
      <c r="CF207" s="18" t="str" cm="1">
        <f t="array" ref="CF207">IF(COUNTIF(BK$2:BN$2, "Yes")=0, "N/A", IF(SUMPRODUCT((BK$2:BN$2="Yes")*(ProgramsTable[[#This Row],[Veteran?]:[Disabled Veteran?]]="Yes"))&gt;0, "Yes", "No"))</f>
        <v>No</v>
      </c>
      <c r="CG2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07"/>
      <c r="CI207"/>
      <c r="CJ207"/>
      <c r="CK207"/>
      <c r="CL207"/>
      <c r="CM207"/>
      <c r="CN207"/>
      <c r="CO207"/>
      <c r="CP207"/>
      <c r="CQ207"/>
      <c r="CR207"/>
      <c r="CS207"/>
      <c r="CU207"/>
      <c r="CV207"/>
    </row>
    <row r="208" spans="1:100" hidden="1" x14ac:dyDescent="0.25">
      <c r="A208" s="10">
        <v>881</v>
      </c>
      <c r="B208" t="s">
        <v>647</v>
      </c>
      <c r="C208" t="s">
        <v>503</v>
      </c>
      <c r="D208" t="s">
        <v>578</v>
      </c>
      <c r="E208" t="s">
        <v>546</v>
      </c>
      <c r="F208" t="s">
        <v>589</v>
      </c>
      <c r="G208" t="s">
        <v>588</v>
      </c>
      <c r="H208" t="s">
        <v>215</v>
      </c>
      <c r="I208" t="s">
        <v>207</v>
      </c>
      <c r="J208" t="s">
        <v>208</v>
      </c>
      <c r="K208" t="s">
        <v>208</v>
      </c>
      <c r="L208" s="11" t="s">
        <v>208</v>
      </c>
      <c r="M208" t="s">
        <v>208</v>
      </c>
      <c r="N208" t="s">
        <v>208</v>
      </c>
      <c r="P208" t="s">
        <v>208</v>
      </c>
      <c r="Q208" t="s">
        <v>208</v>
      </c>
      <c r="R208" t="s">
        <v>208</v>
      </c>
      <c r="S208" t="s">
        <v>208</v>
      </c>
      <c r="T208" t="s">
        <v>43</v>
      </c>
      <c r="U208" t="s">
        <v>207</v>
      </c>
      <c r="V208" t="s">
        <v>207</v>
      </c>
      <c r="W208" t="s">
        <v>207</v>
      </c>
      <c r="X208" t="s">
        <v>207</v>
      </c>
      <c r="Y208" t="s">
        <v>207</v>
      </c>
      <c r="Z208" t="s">
        <v>207</v>
      </c>
      <c r="AA208" t="s">
        <v>207</v>
      </c>
      <c r="AB208" t="s">
        <v>207</v>
      </c>
      <c r="AC208" t="s">
        <v>207</v>
      </c>
      <c r="AD208" t="s">
        <v>207</v>
      </c>
      <c r="AE208" t="s">
        <v>207</v>
      </c>
      <c r="AF208" t="s">
        <v>207</v>
      </c>
      <c r="AG208" t="s">
        <v>207</v>
      </c>
      <c r="AH208" t="s">
        <v>207</v>
      </c>
      <c r="AI208" t="s">
        <v>207</v>
      </c>
      <c r="AJ208" t="s">
        <v>207</v>
      </c>
      <c r="AK208" t="s">
        <v>207</v>
      </c>
      <c r="AL208" t="s">
        <v>207</v>
      </c>
      <c r="AM208" t="s">
        <v>207</v>
      </c>
      <c r="AN208" t="s">
        <v>207</v>
      </c>
      <c r="AO208" t="s">
        <v>207</v>
      </c>
      <c r="AP208" t="s">
        <v>207</v>
      </c>
      <c r="AQ208" t="s">
        <v>207</v>
      </c>
      <c r="AR208" t="s">
        <v>207</v>
      </c>
      <c r="AS208" t="s">
        <v>207</v>
      </c>
      <c r="AT208" t="s">
        <v>207</v>
      </c>
      <c r="AU208" t="s">
        <v>207</v>
      </c>
      <c r="AV208" t="s">
        <v>207</v>
      </c>
      <c r="AW208" t="s">
        <v>207</v>
      </c>
      <c r="AX208" t="s">
        <v>207</v>
      </c>
      <c r="AY208" t="s">
        <v>207</v>
      </c>
      <c r="AZ208" t="s">
        <v>207</v>
      </c>
      <c r="BA208" t="s">
        <v>207</v>
      </c>
      <c r="BB208" t="s">
        <v>207</v>
      </c>
      <c r="BC208" t="s">
        <v>207</v>
      </c>
      <c r="BD208" t="s">
        <v>207</v>
      </c>
      <c r="BE208" t="s">
        <v>207</v>
      </c>
      <c r="BF208" t="s">
        <v>207</v>
      </c>
      <c r="BG208" t="s">
        <v>207</v>
      </c>
      <c r="BH208" t="s">
        <v>207</v>
      </c>
      <c r="BI208" t="s">
        <v>207</v>
      </c>
      <c r="BJ208" t="s">
        <v>207</v>
      </c>
      <c r="BK208" t="s">
        <v>207</v>
      </c>
      <c r="BL208" t="s">
        <v>207</v>
      </c>
      <c r="BM208" t="s">
        <v>207</v>
      </c>
      <c r="BN208" t="s">
        <v>207</v>
      </c>
      <c r="BO208" s="18" t="str">
        <f>IF(OR(BO$2=0, BO$2=""), "N/A", IF(ISNUMBER(SEARCH(UPPER(BO$2), UPPER(ProgramsTable[[#This Row],[Type of Service]]))), "Yes", "No"))</f>
        <v>N/A</v>
      </c>
      <c r="BP208" s="18" t="str">
        <f>IF(BP$2=0, "N/A", IF(ISNUMBER(SEARCH(TRIM(BP$2), ProgramsTable[[#This Row],[Geographic Coverage]])), "Yes", "No"))</f>
        <v>N/A</v>
      </c>
      <c r="BQ208" s="18" t="str">
        <f>IF(BQ$2=0, "N/A", IF(ISNUMBER(SEARCH(TRIM(BQ$2), ProgramsTable[[#This Row],[Geographic Coverage]])), "Yes", "No"))</f>
        <v>N/A</v>
      </c>
      <c r="BR208" s="18" t="str">
        <f>IF(AND(BP$2=0, BQ$2=0), "*Required - Please Make a Selection*", IF(OR(ISNUMBER(SEARCH(TRIM(BP$2), ProgramsTable[[#This Row],[Geographic Coverage]])), ISNUMBER(SEARCH(TRIM(BQ$2), ProgramsTable[[#This Row],[Geographic Coverage]]))), "Yes", "No"))</f>
        <v>*Required - Please Make a Selection*</v>
      </c>
      <c r="BS208" s="18" t="str">
        <f>IF(OR(BS$2="",BS$2=0), "N/A", IF(AND(ProgramsTable[[#This Row],[Age Min]]= "None", ProgramsTable[[#This Row],[Age Max]]= "None"), "Yes", IF(AND(BS$2&gt;=ProgramsTable[[#This Row],[Age Min]], BS$2&lt;=ProgramsTable[[#This Row],[Age Max]]), "Yes", "No")))</f>
        <v>N/A</v>
      </c>
      <c r="BT208" s="18" t="str" cm="1">
        <f t="array" ref="BT208">IF(COUNTIF(AM$2:BJ$2,"Yes")=0,"N/A",IF(SUMPRODUCT(--(AM$2:BJ$2="Yes"),--(ProgramsTable[[#This Row],[Developmental Disability]:[Caregivers, Family Members, Advocates, or Practitioners of an Individual with Disabilities or Medical Conditions]]="Yes"))&gt;0,"Yes","No"))</f>
        <v>N/A</v>
      </c>
      <c r="BU2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08" s="18" t="str">
        <f>IF(BV$2=0, "N/A", IF(ISNUMBER(SEARCH(UPPER(BV$2), UPPER(ProgramsTable[[#This Row],[Type of Service]]))), "Yes", "No"))</f>
        <v>N/A</v>
      </c>
      <c r="BW208" s="18" t="str">
        <f>IF(BW$2=0, "N/A", IF(ISNUMBER(SEARCH(TRIM(BW$2), ProgramsTable[[#This Row],[Geographic Coverage]])), "Yes", "No"))</f>
        <v>N/A</v>
      </c>
      <c r="BX208" s="18" t="str">
        <f>IF(BX$2=0, "N/A", IF(ISNUMBER(SEARCH(TRIM(BX$2), ProgramsTable[[#This Row],[Geographic Coverage]])), "Yes", "No"))</f>
        <v>N/A</v>
      </c>
      <c r="BY208" s="18" t="str">
        <f>IF(AND(BW$2=0, BX$2=0), "*Required - Please Make a Selection*", IF(OR(ISNUMBER(SEARCH(TRIM(BW$2), ProgramsTable[[#This Row],[Geographic Coverage]])), ISNUMBER(SEARCH(TRIM(BX$2), ProgramsTable[[#This Row],[Geographic Coverage]]))), "Yes", "No"))</f>
        <v>*Required - Please Make a Selection*</v>
      </c>
      <c r="BZ208" s="18" t="str">
        <f>IF(I$2=0, "N/A", IF(I$2="Yes", IF(ProgramsTable[[#This Row],[Program Includes Services for Caregivers]]="Yes", IF(ProgramsTable[[#This Row],[Program May Require Caregiver to be Unpaid]]="No", "Yes", "No"), "No"), "N/A"))</f>
        <v>N/A</v>
      </c>
      <c r="CA2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08" s="18" t="str">
        <f>IF(CB$2=0, "N/A", IF(ISNUMBER(SEARCH(TRIM(UPPER(CB$2)), TRIM(UPPER(ProgramsTable[[#This Row],[Type of Service]])))), "Yes", "No"))</f>
        <v>N/A</v>
      </c>
      <c r="CC208" s="18" t="str">
        <f>IF(CC$2=0, "N/A", IF(ISNUMBER(SEARCH(TRIM(CC$2), ProgramsTable[[#This Row],[Geographic Coverage]])), "Yes", "No"))</f>
        <v>No</v>
      </c>
      <c r="CD208" s="18" t="str">
        <f>IF(CD$2=0, "N/A", IF(ISNUMBER(SEARCH(TRIM(CD$2), ProgramsTable[[#This Row],[Geographic Coverage]])), "Yes", "No"))</f>
        <v>N/A</v>
      </c>
      <c r="CE208" s="18" t="str">
        <f>IF(AND(CC$2=0, CD$2=0), "*Required - Please Make a Selection*", IF(OR(ISNUMBER(SEARCH(TRIM(CC$2), ProgramsTable[[#This Row],[Geographic Coverage]])), ISNUMBER(SEARCH(TRIM(CD$2), ProgramsTable[[#This Row],[Geographic Coverage]]))), "Yes", "No"))</f>
        <v>No</v>
      </c>
      <c r="CF208" s="18" t="str" cm="1">
        <f t="array" ref="CF208">IF(COUNTIF(BK$2:BN$2, "Yes")=0, "N/A", IF(SUMPRODUCT((BK$2:BN$2="Yes")*(ProgramsTable[[#This Row],[Veteran?]:[Disabled Veteran?]]="Yes"))&gt;0, "Yes", "No"))</f>
        <v>No</v>
      </c>
      <c r="CG2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08"/>
      <c r="CI208"/>
      <c r="CJ208"/>
      <c r="CK208"/>
      <c r="CL208"/>
      <c r="CM208"/>
      <c r="CN208"/>
      <c r="CO208"/>
      <c r="CP208"/>
      <c r="CQ208"/>
      <c r="CR208"/>
      <c r="CS208"/>
      <c r="CU208"/>
      <c r="CV208"/>
    </row>
    <row r="209" spans="1:100" hidden="1" x14ac:dyDescent="0.25">
      <c r="A209" s="10">
        <v>882</v>
      </c>
      <c r="B209" t="s">
        <v>647</v>
      </c>
      <c r="C209" t="s">
        <v>503</v>
      </c>
      <c r="D209" t="s">
        <v>578</v>
      </c>
      <c r="E209" t="s">
        <v>546</v>
      </c>
      <c r="F209" t="s">
        <v>590</v>
      </c>
      <c r="G209" t="s">
        <v>90</v>
      </c>
      <c r="H209" t="s">
        <v>215</v>
      </c>
      <c r="I209" t="s">
        <v>215</v>
      </c>
      <c r="J209" t="s">
        <v>208</v>
      </c>
      <c r="K209" t="s">
        <v>586</v>
      </c>
      <c r="L209" t="s">
        <v>208</v>
      </c>
      <c r="M209" t="s">
        <v>208</v>
      </c>
      <c r="N209" t="s">
        <v>208</v>
      </c>
      <c r="P209" t="s">
        <v>591</v>
      </c>
      <c r="Q209" t="s">
        <v>208</v>
      </c>
      <c r="R209" t="s">
        <v>591</v>
      </c>
      <c r="S209" t="s">
        <v>208</v>
      </c>
      <c r="T209" t="s">
        <v>43</v>
      </c>
      <c r="U209" t="s">
        <v>207</v>
      </c>
      <c r="V209" t="s">
        <v>207</v>
      </c>
      <c r="W209" t="s">
        <v>207</v>
      </c>
      <c r="X209" t="s">
        <v>207</v>
      </c>
      <c r="Y209" t="s">
        <v>207</v>
      </c>
      <c r="Z209" t="s">
        <v>207</v>
      </c>
      <c r="AA209" t="s">
        <v>207</v>
      </c>
      <c r="AB209" t="s">
        <v>207</v>
      </c>
      <c r="AC209" t="s">
        <v>207</v>
      </c>
      <c r="AD209" t="s">
        <v>207</v>
      </c>
      <c r="AE209" t="s">
        <v>207</v>
      </c>
      <c r="AF209" t="s">
        <v>207</v>
      </c>
      <c r="AG209" t="s">
        <v>207</v>
      </c>
      <c r="AH209" t="s">
        <v>207</v>
      </c>
      <c r="AI209" t="s">
        <v>207</v>
      </c>
      <c r="AJ209" t="s">
        <v>207</v>
      </c>
      <c r="AK209" t="s">
        <v>207</v>
      </c>
      <c r="AL209" t="s">
        <v>207</v>
      </c>
      <c r="AM209" t="s">
        <v>207</v>
      </c>
      <c r="AN209" t="s">
        <v>207</v>
      </c>
      <c r="AO209" t="s">
        <v>207</v>
      </c>
      <c r="AP209" t="s">
        <v>207</v>
      </c>
      <c r="AQ209" t="s">
        <v>207</v>
      </c>
      <c r="AR209" t="s">
        <v>207</v>
      </c>
      <c r="AS209" t="s">
        <v>207</v>
      </c>
      <c r="AT209" t="s">
        <v>207</v>
      </c>
      <c r="AU209" t="s">
        <v>207</v>
      </c>
      <c r="AV209" t="s">
        <v>207</v>
      </c>
      <c r="AW209" t="s">
        <v>207</v>
      </c>
      <c r="AX209" t="s">
        <v>207</v>
      </c>
      <c r="AY209" t="s">
        <v>207</v>
      </c>
      <c r="AZ209" t="s">
        <v>207</v>
      </c>
      <c r="BA209" t="s">
        <v>207</v>
      </c>
      <c r="BB209" t="s">
        <v>207</v>
      </c>
      <c r="BC209" t="s">
        <v>207</v>
      </c>
      <c r="BD209" t="s">
        <v>207</v>
      </c>
      <c r="BE209" t="s">
        <v>207</v>
      </c>
      <c r="BF209" t="s">
        <v>207</v>
      </c>
      <c r="BG209" t="s">
        <v>207</v>
      </c>
      <c r="BH209" t="s">
        <v>207</v>
      </c>
      <c r="BI209" t="s">
        <v>207</v>
      </c>
      <c r="BJ209" t="s">
        <v>215</v>
      </c>
      <c r="BK209" t="s">
        <v>207</v>
      </c>
      <c r="BL209" t="s">
        <v>207</v>
      </c>
      <c r="BM209" t="s">
        <v>207</v>
      </c>
      <c r="BN209" t="s">
        <v>207</v>
      </c>
      <c r="BO209" s="18" t="str">
        <f>IF(OR(BO$2=0, BO$2=""), "N/A", IF(ISNUMBER(SEARCH(UPPER(BO$2), UPPER(ProgramsTable[[#This Row],[Type of Service]]))), "Yes", "No"))</f>
        <v>N/A</v>
      </c>
      <c r="BP209" s="18" t="str">
        <f>IF(BP$2=0, "N/A", IF(ISNUMBER(SEARCH(TRIM(BP$2), ProgramsTable[[#This Row],[Geographic Coverage]])), "Yes", "No"))</f>
        <v>N/A</v>
      </c>
      <c r="BQ209" s="18" t="str">
        <f>IF(BQ$2=0, "N/A", IF(ISNUMBER(SEARCH(TRIM(BQ$2), ProgramsTable[[#This Row],[Geographic Coverage]])), "Yes", "No"))</f>
        <v>N/A</v>
      </c>
      <c r="BR209" s="18" t="str">
        <f>IF(AND(BP$2=0, BQ$2=0), "*Required - Please Make a Selection*", IF(OR(ISNUMBER(SEARCH(TRIM(BP$2), ProgramsTable[[#This Row],[Geographic Coverage]])), ISNUMBER(SEARCH(TRIM(BQ$2), ProgramsTable[[#This Row],[Geographic Coverage]]))), "Yes", "No"))</f>
        <v>*Required - Please Make a Selection*</v>
      </c>
      <c r="BS209" s="18" t="str">
        <f>IF(OR(BS$2="",BS$2=0), "N/A", IF(AND(ProgramsTable[[#This Row],[Age Min]]= "None", ProgramsTable[[#This Row],[Age Max]]= "None"), "Yes", IF(AND(BS$2&gt;=ProgramsTable[[#This Row],[Age Min]], BS$2&lt;=ProgramsTable[[#This Row],[Age Max]]), "Yes", "No")))</f>
        <v>N/A</v>
      </c>
      <c r="BT209" s="18" t="str" cm="1">
        <f t="array" ref="BT209">IF(COUNTIF(AM$2:BJ$2,"Yes")=0,"N/A",IF(SUMPRODUCT(--(AM$2:BJ$2="Yes"),--(ProgramsTable[[#This Row],[Developmental Disability]:[Caregivers, Family Members, Advocates, or Practitioners of an Individual with Disabilities or Medical Conditions]]="Yes"))&gt;0,"Yes","No"))</f>
        <v>N/A</v>
      </c>
      <c r="BU2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09" s="18" t="str">
        <f>IF(BV$2=0, "N/A", IF(ISNUMBER(SEARCH(UPPER(BV$2), UPPER(ProgramsTable[[#This Row],[Type of Service]]))), "Yes", "No"))</f>
        <v>N/A</v>
      </c>
      <c r="BW209" s="18" t="str">
        <f>IF(BW$2=0, "N/A", IF(ISNUMBER(SEARCH(TRIM(BW$2), ProgramsTable[[#This Row],[Geographic Coverage]])), "Yes", "No"))</f>
        <v>N/A</v>
      </c>
      <c r="BX209" s="18" t="str">
        <f>IF(BX$2=0, "N/A", IF(ISNUMBER(SEARCH(TRIM(BX$2), ProgramsTable[[#This Row],[Geographic Coverage]])), "Yes", "No"))</f>
        <v>N/A</v>
      </c>
      <c r="BY209" s="18" t="str">
        <f>IF(AND(BW$2=0, BX$2=0), "*Required - Please Make a Selection*", IF(OR(ISNUMBER(SEARCH(TRIM(BW$2), ProgramsTable[[#This Row],[Geographic Coverage]])), ISNUMBER(SEARCH(TRIM(BX$2), ProgramsTable[[#This Row],[Geographic Coverage]]))), "Yes", "No"))</f>
        <v>*Required - Please Make a Selection*</v>
      </c>
      <c r="BZ209" s="18" t="str">
        <f>IF(I$2=0, "N/A", IF(I$2="Yes", IF(ProgramsTable[[#This Row],[Program Includes Services for Caregivers]]="Yes", IF(ProgramsTable[[#This Row],[Program May Require Caregiver to be Unpaid]]="No", "Yes", "No"), "No"), "N/A"))</f>
        <v>N/A</v>
      </c>
      <c r="CA2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09" s="18" t="str">
        <f>IF(CB$2=0, "N/A", IF(ISNUMBER(SEARCH(TRIM(UPPER(CB$2)), TRIM(UPPER(ProgramsTable[[#This Row],[Type of Service]])))), "Yes", "No"))</f>
        <v>N/A</v>
      </c>
      <c r="CC209" s="18" t="str">
        <f>IF(CC$2=0, "N/A", IF(ISNUMBER(SEARCH(TRIM(CC$2), ProgramsTable[[#This Row],[Geographic Coverage]])), "Yes", "No"))</f>
        <v>No</v>
      </c>
      <c r="CD209" s="18" t="str">
        <f>IF(CD$2=0, "N/A", IF(ISNUMBER(SEARCH(TRIM(CD$2), ProgramsTable[[#This Row],[Geographic Coverage]])), "Yes", "No"))</f>
        <v>N/A</v>
      </c>
      <c r="CE209" s="18" t="str">
        <f>IF(AND(CC$2=0, CD$2=0), "*Required - Please Make a Selection*", IF(OR(ISNUMBER(SEARCH(TRIM(CC$2), ProgramsTable[[#This Row],[Geographic Coverage]])), ISNUMBER(SEARCH(TRIM(CD$2), ProgramsTable[[#This Row],[Geographic Coverage]]))), "Yes", "No"))</f>
        <v>No</v>
      </c>
      <c r="CF209" s="18" t="str" cm="1">
        <f t="array" ref="CF209">IF(COUNTIF(BK$2:BN$2, "Yes")=0, "N/A", IF(SUMPRODUCT((BK$2:BN$2="Yes")*(ProgramsTable[[#This Row],[Veteran?]:[Disabled Veteran?]]="Yes"))&gt;0, "Yes", "No"))</f>
        <v>No</v>
      </c>
      <c r="CG2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09"/>
      <c r="CI209"/>
      <c r="CJ209"/>
      <c r="CK209"/>
      <c r="CL209"/>
      <c r="CM209"/>
      <c r="CN209"/>
      <c r="CO209"/>
      <c r="CP209"/>
      <c r="CQ209"/>
      <c r="CR209"/>
      <c r="CS209"/>
      <c r="CU209"/>
      <c r="CV209"/>
    </row>
    <row r="210" spans="1:100" hidden="1" x14ac:dyDescent="0.25">
      <c r="A210" s="10">
        <v>883</v>
      </c>
      <c r="B210" t="s">
        <v>647</v>
      </c>
      <c r="C210" t="s">
        <v>503</v>
      </c>
      <c r="D210" t="s">
        <v>592</v>
      </c>
      <c r="E210" t="s">
        <v>546</v>
      </c>
      <c r="F210" t="s">
        <v>593</v>
      </c>
      <c r="G210" t="s">
        <v>588</v>
      </c>
      <c r="H210" t="s">
        <v>215</v>
      </c>
      <c r="I210" t="s">
        <v>215</v>
      </c>
      <c r="J210" t="s">
        <v>208</v>
      </c>
      <c r="K210" t="s">
        <v>208</v>
      </c>
      <c r="L210" s="11" t="s">
        <v>594</v>
      </c>
      <c r="M210" t="s">
        <v>208</v>
      </c>
      <c r="N210" t="s">
        <v>208</v>
      </c>
      <c r="O210" t="s">
        <v>595</v>
      </c>
      <c r="P210" t="s">
        <v>596</v>
      </c>
      <c r="Q210" t="s">
        <v>597</v>
      </c>
      <c r="R210" t="s">
        <v>596</v>
      </c>
      <c r="S210" t="s">
        <v>208</v>
      </c>
      <c r="T210" t="s">
        <v>43</v>
      </c>
      <c r="U210" t="s">
        <v>207</v>
      </c>
      <c r="V210" t="s">
        <v>207</v>
      </c>
      <c r="W210" t="s">
        <v>207</v>
      </c>
      <c r="X210" t="s">
        <v>207</v>
      </c>
      <c r="Y210" t="s">
        <v>207</v>
      </c>
      <c r="Z210" t="s">
        <v>207</v>
      </c>
      <c r="AA210" t="s">
        <v>207</v>
      </c>
      <c r="AB210" t="s">
        <v>207</v>
      </c>
      <c r="AC210" t="s">
        <v>207</v>
      </c>
      <c r="AD210" t="s">
        <v>207</v>
      </c>
      <c r="AE210" t="s">
        <v>207</v>
      </c>
      <c r="AF210" t="s">
        <v>207</v>
      </c>
      <c r="AG210" t="s">
        <v>207</v>
      </c>
      <c r="AH210" t="s">
        <v>207</v>
      </c>
      <c r="AI210" t="s">
        <v>207</v>
      </c>
      <c r="AJ210" t="s">
        <v>207</v>
      </c>
      <c r="AK210" t="s">
        <v>207</v>
      </c>
      <c r="AL210" t="s">
        <v>207</v>
      </c>
      <c r="AM210" t="s">
        <v>207</v>
      </c>
      <c r="AN210" t="s">
        <v>207</v>
      </c>
      <c r="AO210" t="s">
        <v>207</v>
      </c>
      <c r="AP210" t="s">
        <v>207</v>
      </c>
      <c r="AQ210" t="s">
        <v>207</v>
      </c>
      <c r="AR210" t="s">
        <v>207</v>
      </c>
      <c r="AS210" t="s">
        <v>207</v>
      </c>
      <c r="AT210" t="s">
        <v>207</v>
      </c>
      <c r="AU210" t="s">
        <v>207</v>
      </c>
      <c r="AV210" t="s">
        <v>207</v>
      </c>
      <c r="AW210" t="s">
        <v>207</v>
      </c>
      <c r="AX210" t="s">
        <v>207</v>
      </c>
      <c r="AY210" t="s">
        <v>207</v>
      </c>
      <c r="AZ210" t="s">
        <v>207</v>
      </c>
      <c r="BA210" t="s">
        <v>207</v>
      </c>
      <c r="BB210" t="s">
        <v>207</v>
      </c>
      <c r="BC210" t="s">
        <v>207</v>
      </c>
      <c r="BD210" t="s">
        <v>207</v>
      </c>
      <c r="BE210" t="s">
        <v>207</v>
      </c>
      <c r="BF210" t="s">
        <v>207</v>
      </c>
      <c r="BG210" t="s">
        <v>207</v>
      </c>
      <c r="BH210" t="s">
        <v>207</v>
      </c>
      <c r="BI210" t="s">
        <v>207</v>
      </c>
      <c r="BJ210" t="s">
        <v>215</v>
      </c>
      <c r="BK210" t="s">
        <v>207</v>
      </c>
      <c r="BL210" t="s">
        <v>207</v>
      </c>
      <c r="BM210" t="s">
        <v>207</v>
      </c>
      <c r="BN210" t="s">
        <v>207</v>
      </c>
      <c r="BO210" s="18" t="str">
        <f>IF(OR(BO$2=0, BO$2=""), "N/A", IF(ISNUMBER(SEARCH(UPPER(BO$2), UPPER(ProgramsTable[[#This Row],[Type of Service]]))), "Yes", "No"))</f>
        <v>N/A</v>
      </c>
      <c r="BP210" s="18" t="str">
        <f>IF(BP$2=0, "N/A", IF(ISNUMBER(SEARCH(TRIM(BP$2), ProgramsTable[[#This Row],[Geographic Coverage]])), "Yes", "No"))</f>
        <v>N/A</v>
      </c>
      <c r="BQ210" s="18" t="str">
        <f>IF(BQ$2=0, "N/A", IF(ISNUMBER(SEARCH(TRIM(BQ$2), ProgramsTable[[#This Row],[Geographic Coverage]])), "Yes", "No"))</f>
        <v>N/A</v>
      </c>
      <c r="BR210" s="18" t="str">
        <f>IF(AND(BP$2=0, BQ$2=0), "*Required - Please Make a Selection*", IF(OR(ISNUMBER(SEARCH(TRIM(BP$2), ProgramsTable[[#This Row],[Geographic Coverage]])), ISNUMBER(SEARCH(TRIM(BQ$2), ProgramsTable[[#This Row],[Geographic Coverage]]))), "Yes", "No"))</f>
        <v>*Required - Please Make a Selection*</v>
      </c>
      <c r="BS210" s="18" t="str">
        <f>IF(OR(BS$2="",BS$2=0), "N/A", IF(AND(ProgramsTable[[#This Row],[Age Min]]= "None", ProgramsTable[[#This Row],[Age Max]]= "None"), "Yes", IF(AND(BS$2&gt;=ProgramsTable[[#This Row],[Age Min]], BS$2&lt;=ProgramsTable[[#This Row],[Age Max]]), "Yes", "No")))</f>
        <v>N/A</v>
      </c>
      <c r="BT210" s="18" t="str" cm="1">
        <f t="array" ref="BT210">IF(COUNTIF(AM$2:BJ$2,"Yes")=0,"N/A",IF(SUMPRODUCT(--(AM$2:BJ$2="Yes"),--(ProgramsTable[[#This Row],[Developmental Disability]:[Caregivers, Family Members, Advocates, or Practitioners of an Individual with Disabilities or Medical Conditions]]="Yes"))&gt;0,"Yes","No"))</f>
        <v>N/A</v>
      </c>
      <c r="BU2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10" s="18" t="str">
        <f>IF(BV$2=0, "N/A", IF(ISNUMBER(SEARCH(UPPER(BV$2), UPPER(ProgramsTable[[#This Row],[Type of Service]]))), "Yes", "No"))</f>
        <v>N/A</v>
      </c>
      <c r="BW210" s="18" t="str">
        <f>IF(BW$2=0, "N/A", IF(ISNUMBER(SEARCH(TRIM(BW$2), ProgramsTable[[#This Row],[Geographic Coverage]])), "Yes", "No"))</f>
        <v>N/A</v>
      </c>
      <c r="BX210" s="18" t="str">
        <f>IF(BX$2=0, "N/A", IF(ISNUMBER(SEARCH(TRIM(BX$2), ProgramsTable[[#This Row],[Geographic Coverage]])), "Yes", "No"))</f>
        <v>N/A</v>
      </c>
      <c r="BY210" s="18" t="str">
        <f>IF(AND(BW$2=0, BX$2=0), "*Required - Please Make a Selection*", IF(OR(ISNUMBER(SEARCH(TRIM(BW$2), ProgramsTable[[#This Row],[Geographic Coverage]])), ISNUMBER(SEARCH(TRIM(BX$2), ProgramsTable[[#This Row],[Geographic Coverage]]))), "Yes", "No"))</f>
        <v>*Required - Please Make a Selection*</v>
      </c>
      <c r="BZ210" s="18" t="str">
        <f>IF(I$2=0, "N/A", IF(I$2="Yes", IF(ProgramsTable[[#This Row],[Program Includes Services for Caregivers]]="Yes", IF(ProgramsTable[[#This Row],[Program May Require Caregiver to be Unpaid]]="No", "Yes", "No"), "No"), "N/A"))</f>
        <v>N/A</v>
      </c>
      <c r="CA2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10" s="18" t="str">
        <f>IF(CB$2=0, "N/A", IF(ISNUMBER(SEARCH(TRIM(UPPER(CB$2)), TRIM(UPPER(ProgramsTable[[#This Row],[Type of Service]])))), "Yes", "No"))</f>
        <v>N/A</v>
      </c>
      <c r="CC210" s="18" t="str">
        <f>IF(CC$2=0, "N/A", IF(ISNUMBER(SEARCH(TRIM(CC$2), ProgramsTable[[#This Row],[Geographic Coverage]])), "Yes", "No"))</f>
        <v>No</v>
      </c>
      <c r="CD210" s="18" t="str">
        <f>IF(CD$2=0, "N/A", IF(ISNUMBER(SEARCH(TRIM(CD$2), ProgramsTable[[#This Row],[Geographic Coverage]])), "Yes", "No"))</f>
        <v>N/A</v>
      </c>
      <c r="CE210" s="18" t="str">
        <f>IF(AND(CC$2=0, CD$2=0), "*Required - Please Make a Selection*", IF(OR(ISNUMBER(SEARCH(TRIM(CC$2), ProgramsTable[[#This Row],[Geographic Coverage]])), ISNUMBER(SEARCH(TRIM(CD$2), ProgramsTable[[#This Row],[Geographic Coverage]]))), "Yes", "No"))</f>
        <v>No</v>
      </c>
      <c r="CF210" s="18" t="str" cm="1">
        <f t="array" ref="CF210">IF(COUNTIF(BK$2:BN$2, "Yes")=0, "N/A", IF(SUMPRODUCT((BK$2:BN$2="Yes")*(ProgramsTable[[#This Row],[Veteran?]:[Disabled Veteran?]]="Yes"))&gt;0, "Yes", "No"))</f>
        <v>No</v>
      </c>
      <c r="CG2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10"/>
      <c r="CI210"/>
      <c r="CJ210"/>
      <c r="CK210"/>
      <c r="CL210"/>
      <c r="CM210"/>
      <c r="CN210"/>
      <c r="CO210"/>
      <c r="CP210"/>
      <c r="CQ210"/>
      <c r="CR210"/>
      <c r="CS210"/>
      <c r="CU210"/>
      <c r="CV210"/>
    </row>
    <row r="211" spans="1:100" hidden="1" x14ac:dyDescent="0.25">
      <c r="A211" s="10">
        <v>884</v>
      </c>
      <c r="B211" t="s">
        <v>647</v>
      </c>
      <c r="C211" t="s">
        <v>503</v>
      </c>
      <c r="D211" t="s">
        <v>592</v>
      </c>
      <c r="E211" t="s">
        <v>546</v>
      </c>
      <c r="F211" t="s">
        <v>598</v>
      </c>
      <c r="G211" t="s">
        <v>588</v>
      </c>
      <c r="H211" t="s">
        <v>215</v>
      </c>
      <c r="I211" t="s">
        <v>215</v>
      </c>
      <c r="J211" t="s">
        <v>208</v>
      </c>
      <c r="K211" t="s">
        <v>208</v>
      </c>
      <c r="L211" s="11" t="s">
        <v>599</v>
      </c>
      <c r="M211">
        <v>55</v>
      </c>
      <c r="N211">
        <v>120</v>
      </c>
      <c r="O211" t="s">
        <v>599</v>
      </c>
      <c r="P211" t="s">
        <v>596</v>
      </c>
      <c r="Q211" t="s">
        <v>597</v>
      </c>
      <c r="R211" t="s">
        <v>596</v>
      </c>
      <c r="S211" t="s">
        <v>208</v>
      </c>
      <c r="T211" t="s">
        <v>43</v>
      </c>
      <c r="U211" t="s">
        <v>207</v>
      </c>
      <c r="V211" t="s">
        <v>207</v>
      </c>
      <c r="W211" t="s">
        <v>207</v>
      </c>
      <c r="X211" t="s">
        <v>207</v>
      </c>
      <c r="Y211" t="s">
        <v>207</v>
      </c>
      <c r="Z211" t="s">
        <v>207</v>
      </c>
      <c r="AA211" t="s">
        <v>207</v>
      </c>
      <c r="AB211" t="s">
        <v>207</v>
      </c>
      <c r="AC211" t="s">
        <v>207</v>
      </c>
      <c r="AD211" t="s">
        <v>207</v>
      </c>
      <c r="AE211" t="s">
        <v>207</v>
      </c>
      <c r="AF211" t="s">
        <v>207</v>
      </c>
      <c r="AG211" t="s">
        <v>207</v>
      </c>
      <c r="AH211" t="s">
        <v>207</v>
      </c>
      <c r="AI211" t="s">
        <v>207</v>
      </c>
      <c r="AJ211" t="s">
        <v>207</v>
      </c>
      <c r="AK211" t="s">
        <v>207</v>
      </c>
      <c r="AL211" t="s">
        <v>207</v>
      </c>
      <c r="AM211" t="s">
        <v>207</v>
      </c>
      <c r="AN211" t="s">
        <v>207</v>
      </c>
      <c r="AO211" t="s">
        <v>207</v>
      </c>
      <c r="AP211" t="s">
        <v>207</v>
      </c>
      <c r="AQ211" t="s">
        <v>207</v>
      </c>
      <c r="AR211" t="s">
        <v>207</v>
      </c>
      <c r="AS211" t="s">
        <v>207</v>
      </c>
      <c r="AT211" t="s">
        <v>207</v>
      </c>
      <c r="AU211" t="s">
        <v>207</v>
      </c>
      <c r="AV211" t="s">
        <v>207</v>
      </c>
      <c r="AW211" t="s">
        <v>207</v>
      </c>
      <c r="AX211" t="s">
        <v>207</v>
      </c>
      <c r="AY211" t="s">
        <v>207</v>
      </c>
      <c r="AZ211" t="s">
        <v>207</v>
      </c>
      <c r="BA211" t="s">
        <v>207</v>
      </c>
      <c r="BB211" t="s">
        <v>207</v>
      </c>
      <c r="BC211" t="s">
        <v>207</v>
      </c>
      <c r="BD211" t="s">
        <v>207</v>
      </c>
      <c r="BE211" t="s">
        <v>207</v>
      </c>
      <c r="BF211" t="s">
        <v>207</v>
      </c>
      <c r="BG211" t="s">
        <v>207</v>
      </c>
      <c r="BH211" t="s">
        <v>207</v>
      </c>
      <c r="BI211" t="s">
        <v>207</v>
      </c>
      <c r="BJ211" t="s">
        <v>215</v>
      </c>
      <c r="BK211" t="s">
        <v>207</v>
      </c>
      <c r="BL211" t="s">
        <v>207</v>
      </c>
      <c r="BM211" t="s">
        <v>207</v>
      </c>
      <c r="BN211" t="s">
        <v>207</v>
      </c>
      <c r="BO211" s="18" t="str">
        <f>IF(OR(BO$2=0, BO$2=""), "N/A", IF(ISNUMBER(SEARCH(UPPER(BO$2), UPPER(ProgramsTable[[#This Row],[Type of Service]]))), "Yes", "No"))</f>
        <v>N/A</v>
      </c>
      <c r="BP211" s="18" t="str">
        <f>IF(BP$2=0, "N/A", IF(ISNUMBER(SEARCH(TRIM(BP$2), ProgramsTable[[#This Row],[Geographic Coverage]])), "Yes", "No"))</f>
        <v>N/A</v>
      </c>
      <c r="BQ211" s="18" t="str">
        <f>IF(BQ$2=0, "N/A", IF(ISNUMBER(SEARCH(TRIM(BQ$2), ProgramsTable[[#This Row],[Geographic Coverage]])), "Yes", "No"))</f>
        <v>N/A</v>
      </c>
      <c r="BR211" s="18" t="str">
        <f>IF(AND(BP$2=0, BQ$2=0), "*Required - Please Make a Selection*", IF(OR(ISNUMBER(SEARCH(TRIM(BP$2), ProgramsTable[[#This Row],[Geographic Coverage]])), ISNUMBER(SEARCH(TRIM(BQ$2), ProgramsTable[[#This Row],[Geographic Coverage]]))), "Yes", "No"))</f>
        <v>*Required - Please Make a Selection*</v>
      </c>
      <c r="BS211" s="18" t="str">
        <f>IF(OR(BS$2="",BS$2=0), "N/A", IF(AND(ProgramsTable[[#This Row],[Age Min]]= "None", ProgramsTable[[#This Row],[Age Max]]= "None"), "Yes", IF(AND(BS$2&gt;=ProgramsTable[[#This Row],[Age Min]], BS$2&lt;=ProgramsTable[[#This Row],[Age Max]]), "Yes", "No")))</f>
        <v>N/A</v>
      </c>
      <c r="BT211" s="18" t="str" cm="1">
        <f t="array" ref="BT211">IF(COUNTIF(AM$2:BJ$2,"Yes")=0,"N/A",IF(SUMPRODUCT(--(AM$2:BJ$2="Yes"),--(ProgramsTable[[#This Row],[Developmental Disability]:[Caregivers, Family Members, Advocates, or Practitioners of an Individual with Disabilities or Medical Conditions]]="Yes"))&gt;0,"Yes","No"))</f>
        <v>N/A</v>
      </c>
      <c r="BU2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11" s="18" t="str">
        <f>IF(BV$2=0, "N/A", IF(ISNUMBER(SEARCH(UPPER(BV$2), UPPER(ProgramsTable[[#This Row],[Type of Service]]))), "Yes", "No"))</f>
        <v>N/A</v>
      </c>
      <c r="BW211" s="18" t="str">
        <f>IF(BW$2=0, "N/A", IF(ISNUMBER(SEARCH(TRIM(BW$2), ProgramsTable[[#This Row],[Geographic Coverage]])), "Yes", "No"))</f>
        <v>N/A</v>
      </c>
      <c r="BX211" s="18" t="str">
        <f>IF(BX$2=0, "N/A", IF(ISNUMBER(SEARCH(TRIM(BX$2), ProgramsTable[[#This Row],[Geographic Coverage]])), "Yes", "No"))</f>
        <v>N/A</v>
      </c>
      <c r="BY211" s="18" t="str">
        <f>IF(AND(BW$2=0, BX$2=0), "*Required - Please Make a Selection*", IF(OR(ISNUMBER(SEARCH(TRIM(BW$2), ProgramsTable[[#This Row],[Geographic Coverage]])), ISNUMBER(SEARCH(TRIM(BX$2), ProgramsTable[[#This Row],[Geographic Coverage]]))), "Yes", "No"))</f>
        <v>*Required - Please Make a Selection*</v>
      </c>
      <c r="BZ211" s="18" t="str">
        <f>IF(I$2=0, "N/A", IF(I$2="Yes", IF(ProgramsTable[[#This Row],[Program Includes Services for Caregivers]]="Yes", IF(ProgramsTable[[#This Row],[Program May Require Caregiver to be Unpaid]]="No", "Yes", "No"), "No"), "N/A"))</f>
        <v>N/A</v>
      </c>
      <c r="CA2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11" s="18" t="str">
        <f>IF(CB$2=0, "N/A", IF(ISNUMBER(SEARCH(TRIM(UPPER(CB$2)), TRIM(UPPER(ProgramsTable[[#This Row],[Type of Service]])))), "Yes", "No"))</f>
        <v>N/A</v>
      </c>
      <c r="CC211" s="18" t="str">
        <f>IF(CC$2=0, "N/A", IF(ISNUMBER(SEARCH(TRIM(CC$2), ProgramsTable[[#This Row],[Geographic Coverage]])), "Yes", "No"))</f>
        <v>No</v>
      </c>
      <c r="CD211" s="18" t="str">
        <f>IF(CD$2=0, "N/A", IF(ISNUMBER(SEARCH(TRIM(CD$2), ProgramsTable[[#This Row],[Geographic Coverage]])), "Yes", "No"))</f>
        <v>N/A</v>
      </c>
      <c r="CE211" s="18" t="str">
        <f>IF(AND(CC$2=0, CD$2=0), "*Required - Please Make a Selection*", IF(OR(ISNUMBER(SEARCH(TRIM(CC$2), ProgramsTable[[#This Row],[Geographic Coverage]])), ISNUMBER(SEARCH(TRIM(CD$2), ProgramsTable[[#This Row],[Geographic Coverage]]))), "Yes", "No"))</f>
        <v>No</v>
      </c>
      <c r="CF211" s="18" t="str" cm="1">
        <f t="array" ref="CF211">IF(COUNTIF(BK$2:BN$2, "Yes")=0, "N/A", IF(SUMPRODUCT((BK$2:BN$2="Yes")*(ProgramsTable[[#This Row],[Veteran?]:[Disabled Veteran?]]="Yes"))&gt;0, "Yes", "No"))</f>
        <v>No</v>
      </c>
      <c r="CG2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11"/>
      <c r="CI211"/>
      <c r="CJ211"/>
      <c r="CK211"/>
      <c r="CL211"/>
      <c r="CM211"/>
      <c r="CN211"/>
      <c r="CO211"/>
      <c r="CP211"/>
      <c r="CQ211"/>
      <c r="CR211"/>
      <c r="CS211"/>
      <c r="CU211"/>
      <c r="CV211"/>
    </row>
    <row r="212" spans="1:100" hidden="1" x14ac:dyDescent="0.25">
      <c r="A212" s="10">
        <v>885</v>
      </c>
      <c r="B212" t="s">
        <v>647</v>
      </c>
      <c r="C212" t="s">
        <v>503</v>
      </c>
      <c r="D212" t="s">
        <v>592</v>
      </c>
      <c r="E212" t="s">
        <v>546</v>
      </c>
      <c r="F212" t="s">
        <v>600</v>
      </c>
      <c r="G212" t="s">
        <v>90</v>
      </c>
      <c r="H212" t="s">
        <v>215</v>
      </c>
      <c r="I212" t="s">
        <v>215</v>
      </c>
      <c r="J212" t="s">
        <v>208</v>
      </c>
      <c r="K212" t="s">
        <v>208</v>
      </c>
      <c r="L212" s="11" t="s">
        <v>599</v>
      </c>
      <c r="M212">
        <v>55</v>
      </c>
      <c r="N212">
        <v>120</v>
      </c>
      <c r="O212" t="s">
        <v>599</v>
      </c>
      <c r="P212" t="s">
        <v>601</v>
      </c>
      <c r="Q212" t="s">
        <v>597</v>
      </c>
      <c r="R212" t="s">
        <v>601</v>
      </c>
      <c r="S212" t="s">
        <v>208</v>
      </c>
      <c r="T212" t="s">
        <v>43</v>
      </c>
      <c r="U212" t="s">
        <v>207</v>
      </c>
      <c r="V212" t="s">
        <v>207</v>
      </c>
      <c r="W212" t="s">
        <v>207</v>
      </c>
      <c r="X212" t="s">
        <v>207</v>
      </c>
      <c r="Y212" t="s">
        <v>207</v>
      </c>
      <c r="Z212" t="s">
        <v>207</v>
      </c>
      <c r="AA212" t="s">
        <v>207</v>
      </c>
      <c r="AB212" t="s">
        <v>207</v>
      </c>
      <c r="AC212" t="s">
        <v>207</v>
      </c>
      <c r="AD212" t="s">
        <v>207</v>
      </c>
      <c r="AE212" t="s">
        <v>207</v>
      </c>
      <c r="AF212" t="s">
        <v>207</v>
      </c>
      <c r="AG212" t="s">
        <v>207</v>
      </c>
      <c r="AH212" t="s">
        <v>207</v>
      </c>
      <c r="AI212" t="s">
        <v>207</v>
      </c>
      <c r="AJ212" t="s">
        <v>207</v>
      </c>
      <c r="AK212" t="s">
        <v>207</v>
      </c>
      <c r="AL212" t="s">
        <v>207</v>
      </c>
      <c r="AM212" t="s">
        <v>207</v>
      </c>
      <c r="AN212" t="s">
        <v>207</v>
      </c>
      <c r="AO212" t="s">
        <v>207</v>
      </c>
      <c r="AP212" t="s">
        <v>207</v>
      </c>
      <c r="AQ212" t="s">
        <v>207</v>
      </c>
      <c r="AR212" t="s">
        <v>207</v>
      </c>
      <c r="AS212" t="s">
        <v>207</v>
      </c>
      <c r="AT212" t="s">
        <v>207</v>
      </c>
      <c r="AU212" t="s">
        <v>207</v>
      </c>
      <c r="AV212" t="s">
        <v>207</v>
      </c>
      <c r="AW212" t="s">
        <v>207</v>
      </c>
      <c r="AX212" t="s">
        <v>207</v>
      </c>
      <c r="AY212" t="s">
        <v>207</v>
      </c>
      <c r="AZ212" t="s">
        <v>207</v>
      </c>
      <c r="BA212" t="s">
        <v>207</v>
      </c>
      <c r="BB212" t="s">
        <v>207</v>
      </c>
      <c r="BC212" t="s">
        <v>207</v>
      </c>
      <c r="BD212" t="s">
        <v>207</v>
      </c>
      <c r="BE212" t="s">
        <v>207</v>
      </c>
      <c r="BF212" t="s">
        <v>207</v>
      </c>
      <c r="BG212" t="s">
        <v>207</v>
      </c>
      <c r="BH212" t="s">
        <v>207</v>
      </c>
      <c r="BI212" t="s">
        <v>207</v>
      </c>
      <c r="BJ212" t="s">
        <v>215</v>
      </c>
      <c r="BK212" t="s">
        <v>207</v>
      </c>
      <c r="BL212" t="s">
        <v>207</v>
      </c>
      <c r="BM212" t="s">
        <v>207</v>
      </c>
      <c r="BN212" t="s">
        <v>207</v>
      </c>
      <c r="BO212" s="18" t="str">
        <f>IF(OR(BO$2=0, BO$2=""), "N/A", IF(ISNUMBER(SEARCH(UPPER(BO$2), UPPER(ProgramsTable[[#This Row],[Type of Service]]))), "Yes", "No"))</f>
        <v>N/A</v>
      </c>
      <c r="BP212" s="18" t="str">
        <f>IF(BP$2=0, "N/A", IF(ISNUMBER(SEARCH(TRIM(BP$2), ProgramsTable[[#This Row],[Geographic Coverage]])), "Yes", "No"))</f>
        <v>N/A</v>
      </c>
      <c r="BQ212" s="18" t="str">
        <f>IF(BQ$2=0, "N/A", IF(ISNUMBER(SEARCH(TRIM(BQ$2), ProgramsTable[[#This Row],[Geographic Coverage]])), "Yes", "No"))</f>
        <v>N/A</v>
      </c>
      <c r="BR212" s="18" t="str">
        <f>IF(AND(BP$2=0, BQ$2=0), "*Required - Please Make a Selection*", IF(OR(ISNUMBER(SEARCH(TRIM(BP$2), ProgramsTable[[#This Row],[Geographic Coverage]])), ISNUMBER(SEARCH(TRIM(BQ$2), ProgramsTable[[#This Row],[Geographic Coverage]]))), "Yes", "No"))</f>
        <v>*Required - Please Make a Selection*</v>
      </c>
      <c r="BS212" s="18" t="str">
        <f>IF(OR(BS$2="",BS$2=0), "N/A", IF(AND(ProgramsTable[[#This Row],[Age Min]]= "None", ProgramsTable[[#This Row],[Age Max]]= "None"), "Yes", IF(AND(BS$2&gt;=ProgramsTable[[#This Row],[Age Min]], BS$2&lt;=ProgramsTable[[#This Row],[Age Max]]), "Yes", "No")))</f>
        <v>N/A</v>
      </c>
      <c r="BT212" s="18" t="str" cm="1">
        <f t="array" ref="BT212">IF(COUNTIF(AM$2:BJ$2,"Yes")=0,"N/A",IF(SUMPRODUCT(--(AM$2:BJ$2="Yes"),--(ProgramsTable[[#This Row],[Developmental Disability]:[Caregivers, Family Members, Advocates, or Practitioners of an Individual with Disabilities or Medical Conditions]]="Yes"))&gt;0,"Yes","No"))</f>
        <v>N/A</v>
      </c>
      <c r="BU2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12" s="18" t="str">
        <f>IF(BV$2=0, "N/A", IF(ISNUMBER(SEARCH(UPPER(BV$2), UPPER(ProgramsTable[[#This Row],[Type of Service]]))), "Yes", "No"))</f>
        <v>N/A</v>
      </c>
      <c r="BW212" s="18" t="str">
        <f>IF(BW$2=0, "N/A", IF(ISNUMBER(SEARCH(TRIM(BW$2), ProgramsTable[[#This Row],[Geographic Coverage]])), "Yes", "No"))</f>
        <v>N/A</v>
      </c>
      <c r="BX212" s="18" t="str">
        <f>IF(BX$2=0, "N/A", IF(ISNUMBER(SEARCH(TRIM(BX$2), ProgramsTable[[#This Row],[Geographic Coverage]])), "Yes", "No"))</f>
        <v>N/A</v>
      </c>
      <c r="BY212" s="18" t="str">
        <f>IF(AND(BW$2=0, BX$2=0), "*Required - Please Make a Selection*", IF(OR(ISNUMBER(SEARCH(TRIM(BW$2), ProgramsTable[[#This Row],[Geographic Coverage]])), ISNUMBER(SEARCH(TRIM(BX$2), ProgramsTable[[#This Row],[Geographic Coverage]]))), "Yes", "No"))</f>
        <v>*Required - Please Make a Selection*</v>
      </c>
      <c r="BZ212" s="18" t="str">
        <f>IF(I$2=0, "N/A", IF(I$2="Yes", IF(ProgramsTable[[#This Row],[Program Includes Services for Caregivers]]="Yes", IF(ProgramsTable[[#This Row],[Program May Require Caregiver to be Unpaid]]="No", "Yes", "No"), "No"), "N/A"))</f>
        <v>N/A</v>
      </c>
      <c r="CA2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12" s="18" t="str">
        <f>IF(CB$2=0, "N/A", IF(ISNUMBER(SEARCH(TRIM(UPPER(CB$2)), TRIM(UPPER(ProgramsTable[[#This Row],[Type of Service]])))), "Yes", "No"))</f>
        <v>N/A</v>
      </c>
      <c r="CC212" s="18" t="str">
        <f>IF(CC$2=0, "N/A", IF(ISNUMBER(SEARCH(TRIM(CC$2), ProgramsTable[[#This Row],[Geographic Coverage]])), "Yes", "No"))</f>
        <v>No</v>
      </c>
      <c r="CD212" s="18" t="str">
        <f>IF(CD$2=0, "N/A", IF(ISNUMBER(SEARCH(TRIM(CD$2), ProgramsTable[[#This Row],[Geographic Coverage]])), "Yes", "No"))</f>
        <v>N/A</v>
      </c>
      <c r="CE212" s="18" t="str">
        <f>IF(AND(CC$2=0, CD$2=0), "*Required - Please Make a Selection*", IF(OR(ISNUMBER(SEARCH(TRIM(CC$2), ProgramsTable[[#This Row],[Geographic Coverage]])), ISNUMBER(SEARCH(TRIM(CD$2), ProgramsTable[[#This Row],[Geographic Coverage]]))), "Yes", "No"))</f>
        <v>No</v>
      </c>
      <c r="CF212" s="18" t="str" cm="1">
        <f t="array" ref="CF212">IF(COUNTIF(BK$2:BN$2, "Yes")=0, "N/A", IF(SUMPRODUCT((BK$2:BN$2="Yes")*(ProgramsTable[[#This Row],[Veteran?]:[Disabled Veteran?]]="Yes"))&gt;0, "Yes", "No"))</f>
        <v>No</v>
      </c>
      <c r="CG2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12"/>
      <c r="CI212"/>
      <c r="CJ212"/>
      <c r="CK212"/>
      <c r="CL212"/>
      <c r="CM212"/>
      <c r="CN212"/>
      <c r="CO212"/>
      <c r="CP212"/>
      <c r="CQ212"/>
      <c r="CR212"/>
      <c r="CS212"/>
      <c r="CU212"/>
      <c r="CV212"/>
    </row>
    <row r="213" spans="1:100" hidden="1" x14ac:dyDescent="0.25">
      <c r="A213" s="10">
        <v>887</v>
      </c>
      <c r="B213" t="s">
        <v>647</v>
      </c>
      <c r="C213" t="s">
        <v>504</v>
      </c>
      <c r="D213" t="s">
        <v>535</v>
      </c>
      <c r="E213" t="s">
        <v>529</v>
      </c>
      <c r="F213" t="s">
        <v>536</v>
      </c>
      <c r="G213" t="s">
        <v>112</v>
      </c>
      <c r="H213" t="s">
        <v>215</v>
      </c>
      <c r="I213" t="s">
        <v>215</v>
      </c>
      <c r="J213" t="s">
        <v>531</v>
      </c>
      <c r="K213" t="s">
        <v>532</v>
      </c>
      <c r="L213" t="s">
        <v>306</v>
      </c>
      <c r="M213">
        <v>18</v>
      </c>
      <c r="N213">
        <v>120</v>
      </c>
      <c r="P213" t="s">
        <v>533</v>
      </c>
      <c r="Q213" t="s">
        <v>208</v>
      </c>
      <c r="R213" t="s">
        <v>534</v>
      </c>
      <c r="S213" t="s">
        <v>533</v>
      </c>
      <c r="T213" t="s">
        <v>45</v>
      </c>
      <c r="U213" t="s">
        <v>215</v>
      </c>
      <c r="V213" t="s">
        <v>207</v>
      </c>
      <c r="W213" t="s">
        <v>207</v>
      </c>
      <c r="X213" t="s">
        <v>207</v>
      </c>
      <c r="Y213" t="s">
        <v>207</v>
      </c>
      <c r="Z213" t="s">
        <v>207</v>
      </c>
      <c r="AA213" t="s">
        <v>207</v>
      </c>
      <c r="AB213" t="s">
        <v>207</v>
      </c>
      <c r="AC213" t="s">
        <v>207</v>
      </c>
      <c r="AD213" t="s">
        <v>207</v>
      </c>
      <c r="AE213" t="s">
        <v>215</v>
      </c>
      <c r="AF213" t="s">
        <v>207</v>
      </c>
      <c r="AG213" t="s">
        <v>207</v>
      </c>
      <c r="AH213" t="s">
        <v>207</v>
      </c>
      <c r="AI213" t="s">
        <v>207</v>
      </c>
      <c r="AJ213" t="s">
        <v>207</v>
      </c>
      <c r="AK213" t="s">
        <v>207</v>
      </c>
      <c r="AL213" t="s">
        <v>207</v>
      </c>
      <c r="AM213" t="s">
        <v>207</v>
      </c>
      <c r="AN213" t="s">
        <v>207</v>
      </c>
      <c r="AO213" t="s">
        <v>207</v>
      </c>
      <c r="AP213" t="s">
        <v>207</v>
      </c>
      <c r="AQ213" t="s">
        <v>207</v>
      </c>
      <c r="AR213" t="s">
        <v>215</v>
      </c>
      <c r="AS213" t="s">
        <v>207</v>
      </c>
      <c r="AT213" t="s">
        <v>207</v>
      </c>
      <c r="AU213" t="s">
        <v>207</v>
      </c>
      <c r="AV213" t="s">
        <v>207</v>
      </c>
      <c r="AW213" t="s">
        <v>207</v>
      </c>
      <c r="AX213" t="s">
        <v>207</v>
      </c>
      <c r="AY213" t="s">
        <v>207</v>
      </c>
      <c r="AZ213" t="s">
        <v>207</v>
      </c>
      <c r="BA213" t="s">
        <v>207</v>
      </c>
      <c r="BB213" t="s">
        <v>207</v>
      </c>
      <c r="BC213" t="s">
        <v>207</v>
      </c>
      <c r="BD213" t="s">
        <v>207</v>
      </c>
      <c r="BE213" t="s">
        <v>207</v>
      </c>
      <c r="BF213" t="s">
        <v>207</v>
      </c>
      <c r="BG213" t="s">
        <v>207</v>
      </c>
      <c r="BH213" t="s">
        <v>207</v>
      </c>
      <c r="BI213" t="s">
        <v>207</v>
      </c>
      <c r="BJ213" t="s">
        <v>207</v>
      </c>
      <c r="BK213" t="s">
        <v>207</v>
      </c>
      <c r="BL213" t="s">
        <v>207</v>
      </c>
      <c r="BM213" t="s">
        <v>207</v>
      </c>
      <c r="BN213" t="s">
        <v>207</v>
      </c>
      <c r="BO213" s="18" t="str">
        <f>IF(OR(BO$2=0, BO$2=""), "N/A", IF(ISNUMBER(SEARCH(UPPER(BO$2), UPPER(ProgramsTable[[#This Row],[Type of Service]]))), "Yes", "No"))</f>
        <v>N/A</v>
      </c>
      <c r="BP213" s="18" t="str">
        <f>IF(BP$2=0, "N/A", IF(ISNUMBER(SEARCH(TRIM(BP$2), ProgramsTable[[#This Row],[Geographic Coverage]])), "Yes", "No"))</f>
        <v>N/A</v>
      </c>
      <c r="BQ213" s="18" t="str">
        <f>IF(BQ$2=0, "N/A", IF(ISNUMBER(SEARCH(TRIM(BQ$2), ProgramsTable[[#This Row],[Geographic Coverage]])), "Yes", "No"))</f>
        <v>N/A</v>
      </c>
      <c r="BR213" s="18" t="str">
        <f>IF(AND(BP$2=0, BQ$2=0), "*Required - Please Make a Selection*", IF(OR(ISNUMBER(SEARCH(TRIM(BP$2), ProgramsTable[[#This Row],[Geographic Coverage]])), ISNUMBER(SEARCH(TRIM(BQ$2), ProgramsTable[[#This Row],[Geographic Coverage]]))), "Yes", "No"))</f>
        <v>*Required - Please Make a Selection*</v>
      </c>
      <c r="BS213" s="18" t="str">
        <f>IF(OR(BS$2="",BS$2=0), "N/A", IF(AND(ProgramsTable[[#This Row],[Age Min]]= "None", ProgramsTable[[#This Row],[Age Max]]= "None"), "Yes", IF(AND(BS$2&gt;=ProgramsTable[[#This Row],[Age Min]], BS$2&lt;=ProgramsTable[[#This Row],[Age Max]]), "Yes", "No")))</f>
        <v>N/A</v>
      </c>
      <c r="BT213" s="18" t="str" cm="1">
        <f t="array" ref="BT213">IF(COUNTIF(AM$2:BJ$2,"Yes")=0,"N/A",IF(SUMPRODUCT(--(AM$2:BJ$2="Yes"),--(ProgramsTable[[#This Row],[Developmental Disability]:[Caregivers, Family Members, Advocates, or Practitioners of an Individual with Disabilities or Medical Conditions]]="Yes"))&gt;0,"Yes","No"))</f>
        <v>N/A</v>
      </c>
      <c r="BU2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13" s="18" t="str">
        <f>IF(BV$2=0, "N/A", IF(ISNUMBER(SEARCH(UPPER(BV$2), UPPER(ProgramsTable[[#This Row],[Type of Service]]))), "Yes", "No"))</f>
        <v>N/A</v>
      </c>
      <c r="BW213" s="18" t="str">
        <f>IF(BW$2=0, "N/A", IF(ISNUMBER(SEARCH(TRIM(BW$2), ProgramsTable[[#This Row],[Geographic Coverage]])), "Yes", "No"))</f>
        <v>N/A</v>
      </c>
      <c r="BX213" s="18" t="str">
        <f>IF(BX$2=0, "N/A", IF(ISNUMBER(SEARCH(TRIM(BX$2), ProgramsTable[[#This Row],[Geographic Coverage]])), "Yes", "No"))</f>
        <v>N/A</v>
      </c>
      <c r="BY213" s="18" t="str">
        <f>IF(AND(BW$2=0, BX$2=0), "*Required - Please Make a Selection*", IF(OR(ISNUMBER(SEARCH(TRIM(BW$2), ProgramsTable[[#This Row],[Geographic Coverage]])), ISNUMBER(SEARCH(TRIM(BX$2), ProgramsTable[[#This Row],[Geographic Coverage]]))), "Yes", "No"))</f>
        <v>*Required - Please Make a Selection*</v>
      </c>
      <c r="BZ213" s="18" t="str">
        <f>IF(I$2=0, "N/A", IF(I$2="Yes", IF(ProgramsTable[[#This Row],[Program Includes Services for Caregivers]]="Yes", IF(ProgramsTable[[#This Row],[Program May Require Caregiver to be Unpaid]]="No", "Yes", "No"), "No"), "N/A"))</f>
        <v>N/A</v>
      </c>
      <c r="CA2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13" s="18" t="str">
        <f>IF(CB$2=0, "N/A", IF(ISNUMBER(SEARCH(TRIM(UPPER(CB$2)), TRIM(UPPER(ProgramsTable[[#This Row],[Type of Service]])))), "Yes", "No"))</f>
        <v>N/A</v>
      </c>
      <c r="CC213" s="18" t="str">
        <f>IF(CC$2=0, "N/A", IF(ISNUMBER(SEARCH(TRIM(CC$2), ProgramsTable[[#This Row],[Geographic Coverage]])), "Yes", "No"))</f>
        <v>No</v>
      </c>
      <c r="CD213" s="18" t="str">
        <f>IF(CD$2=0, "N/A", IF(ISNUMBER(SEARCH(TRIM(CD$2), ProgramsTable[[#This Row],[Geographic Coverage]])), "Yes", "No"))</f>
        <v>N/A</v>
      </c>
      <c r="CE213" s="18" t="str">
        <f>IF(AND(CC$2=0, CD$2=0), "*Required - Please Make a Selection*", IF(OR(ISNUMBER(SEARCH(TRIM(CC$2), ProgramsTable[[#This Row],[Geographic Coverage]])), ISNUMBER(SEARCH(TRIM(CD$2), ProgramsTable[[#This Row],[Geographic Coverage]]))), "Yes", "No"))</f>
        <v>No</v>
      </c>
      <c r="CF213" s="18" t="str" cm="1">
        <f t="array" ref="CF213">IF(COUNTIF(BK$2:BN$2, "Yes")=0, "N/A", IF(SUMPRODUCT((BK$2:BN$2="Yes")*(ProgramsTable[[#This Row],[Veteran?]:[Disabled Veteran?]]="Yes"))&gt;0, "Yes", "No"))</f>
        <v>No</v>
      </c>
      <c r="CG2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13"/>
      <c r="CI213"/>
      <c r="CJ213"/>
      <c r="CK213"/>
      <c r="CL213"/>
      <c r="CM213"/>
      <c r="CN213"/>
      <c r="CO213"/>
      <c r="CP213"/>
      <c r="CQ213"/>
      <c r="CR213"/>
      <c r="CS213"/>
      <c r="CU213"/>
      <c r="CV213"/>
    </row>
    <row r="214" spans="1:100" hidden="1" x14ac:dyDescent="0.25">
      <c r="A214" s="10">
        <v>906</v>
      </c>
      <c r="B214" t="s">
        <v>647</v>
      </c>
      <c r="C214" t="s">
        <v>504</v>
      </c>
      <c r="D214" t="s">
        <v>578</v>
      </c>
      <c r="E214" t="s">
        <v>546</v>
      </c>
      <c r="F214" t="s">
        <v>582</v>
      </c>
      <c r="G214" t="s">
        <v>112</v>
      </c>
      <c r="H214" t="s">
        <v>215</v>
      </c>
      <c r="I214" t="s">
        <v>215</v>
      </c>
      <c r="J214" t="s">
        <v>547</v>
      </c>
      <c r="K214" t="s">
        <v>583</v>
      </c>
      <c r="L214" t="s">
        <v>208</v>
      </c>
      <c r="M214" t="s">
        <v>208</v>
      </c>
      <c r="N214" t="s">
        <v>208</v>
      </c>
      <c r="P214" t="s">
        <v>581</v>
      </c>
      <c r="Q214" t="s">
        <v>208</v>
      </c>
      <c r="R214" t="s">
        <v>581</v>
      </c>
      <c r="S214" t="s">
        <v>208</v>
      </c>
      <c r="T214" t="s">
        <v>45</v>
      </c>
      <c r="U214" t="s">
        <v>215</v>
      </c>
      <c r="V214" t="s">
        <v>207</v>
      </c>
      <c r="W214" t="s">
        <v>207</v>
      </c>
      <c r="X214" t="s">
        <v>207</v>
      </c>
      <c r="Y214" t="s">
        <v>207</v>
      </c>
      <c r="Z214" t="s">
        <v>207</v>
      </c>
      <c r="AA214" t="s">
        <v>215</v>
      </c>
      <c r="AB214" t="s">
        <v>207</v>
      </c>
      <c r="AC214" t="s">
        <v>207</v>
      </c>
      <c r="AD214" t="s">
        <v>207</v>
      </c>
      <c r="AE214" t="s">
        <v>207</v>
      </c>
      <c r="AF214" t="s">
        <v>207</v>
      </c>
      <c r="AG214" t="s">
        <v>207</v>
      </c>
      <c r="AH214" t="s">
        <v>207</v>
      </c>
      <c r="AI214" t="s">
        <v>207</v>
      </c>
      <c r="AJ214" t="s">
        <v>207</v>
      </c>
      <c r="AK214" t="s">
        <v>207</v>
      </c>
      <c r="AL214" t="s">
        <v>207</v>
      </c>
      <c r="AM214" t="s">
        <v>207</v>
      </c>
      <c r="AN214" t="s">
        <v>207</v>
      </c>
      <c r="AO214" t="s">
        <v>207</v>
      </c>
      <c r="AP214" t="s">
        <v>207</v>
      </c>
      <c r="AQ214" t="s">
        <v>207</v>
      </c>
      <c r="AR214" t="s">
        <v>215</v>
      </c>
      <c r="AS214" t="s">
        <v>207</v>
      </c>
      <c r="AT214" t="s">
        <v>207</v>
      </c>
      <c r="AU214" t="s">
        <v>207</v>
      </c>
      <c r="AV214" t="s">
        <v>207</v>
      </c>
      <c r="AW214" t="s">
        <v>207</v>
      </c>
      <c r="AX214" t="s">
        <v>207</v>
      </c>
      <c r="AY214" t="s">
        <v>207</v>
      </c>
      <c r="AZ214" t="s">
        <v>207</v>
      </c>
      <c r="BA214" t="s">
        <v>207</v>
      </c>
      <c r="BB214" t="s">
        <v>207</v>
      </c>
      <c r="BC214" t="s">
        <v>207</v>
      </c>
      <c r="BD214" t="s">
        <v>207</v>
      </c>
      <c r="BE214" t="s">
        <v>207</v>
      </c>
      <c r="BF214" t="s">
        <v>207</v>
      </c>
      <c r="BG214" t="s">
        <v>207</v>
      </c>
      <c r="BH214" t="s">
        <v>207</v>
      </c>
      <c r="BI214" t="s">
        <v>207</v>
      </c>
      <c r="BJ214" t="s">
        <v>215</v>
      </c>
      <c r="BK214" t="s">
        <v>207</v>
      </c>
      <c r="BL214" t="s">
        <v>207</v>
      </c>
      <c r="BM214" t="s">
        <v>207</v>
      </c>
      <c r="BN214" t="s">
        <v>207</v>
      </c>
      <c r="BO214" s="18" t="str">
        <f>IF(OR(BO$2=0, BO$2=""), "N/A", IF(ISNUMBER(SEARCH(UPPER(BO$2), UPPER(ProgramsTable[[#This Row],[Type of Service]]))), "Yes", "No"))</f>
        <v>N/A</v>
      </c>
      <c r="BP214" s="18" t="str">
        <f>IF(BP$2=0, "N/A", IF(ISNUMBER(SEARCH(TRIM(BP$2), ProgramsTable[[#This Row],[Geographic Coverage]])), "Yes", "No"))</f>
        <v>N/A</v>
      </c>
      <c r="BQ214" s="18" t="str">
        <f>IF(BQ$2=0, "N/A", IF(ISNUMBER(SEARCH(TRIM(BQ$2), ProgramsTable[[#This Row],[Geographic Coverage]])), "Yes", "No"))</f>
        <v>N/A</v>
      </c>
      <c r="BR214" s="18" t="str">
        <f>IF(AND(BP$2=0, BQ$2=0), "*Required - Please Make a Selection*", IF(OR(ISNUMBER(SEARCH(TRIM(BP$2), ProgramsTable[[#This Row],[Geographic Coverage]])), ISNUMBER(SEARCH(TRIM(BQ$2), ProgramsTable[[#This Row],[Geographic Coverage]]))), "Yes", "No"))</f>
        <v>*Required - Please Make a Selection*</v>
      </c>
      <c r="BS214" s="18" t="str">
        <f>IF(OR(BS$2="",BS$2=0), "N/A", IF(AND(ProgramsTable[[#This Row],[Age Min]]= "None", ProgramsTable[[#This Row],[Age Max]]= "None"), "Yes", IF(AND(BS$2&gt;=ProgramsTable[[#This Row],[Age Min]], BS$2&lt;=ProgramsTable[[#This Row],[Age Max]]), "Yes", "No")))</f>
        <v>N/A</v>
      </c>
      <c r="BT214" s="18" t="str" cm="1">
        <f t="array" ref="BT214">IF(COUNTIF(AM$2:BJ$2,"Yes")=0,"N/A",IF(SUMPRODUCT(--(AM$2:BJ$2="Yes"),--(ProgramsTable[[#This Row],[Developmental Disability]:[Caregivers, Family Members, Advocates, or Practitioners of an Individual with Disabilities or Medical Conditions]]="Yes"))&gt;0,"Yes","No"))</f>
        <v>N/A</v>
      </c>
      <c r="BU2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14" s="18" t="str">
        <f>IF(BV$2=0, "N/A", IF(ISNUMBER(SEARCH(UPPER(BV$2), UPPER(ProgramsTable[[#This Row],[Type of Service]]))), "Yes", "No"))</f>
        <v>N/A</v>
      </c>
      <c r="BW214" s="18" t="str">
        <f>IF(BW$2=0, "N/A", IF(ISNUMBER(SEARCH(TRIM(BW$2), ProgramsTable[[#This Row],[Geographic Coverage]])), "Yes", "No"))</f>
        <v>N/A</v>
      </c>
      <c r="BX214" s="18" t="str">
        <f>IF(BX$2=0, "N/A", IF(ISNUMBER(SEARCH(TRIM(BX$2), ProgramsTable[[#This Row],[Geographic Coverage]])), "Yes", "No"))</f>
        <v>N/A</v>
      </c>
      <c r="BY214" s="18" t="str">
        <f>IF(AND(BW$2=0, BX$2=0), "*Required - Please Make a Selection*", IF(OR(ISNUMBER(SEARCH(TRIM(BW$2), ProgramsTable[[#This Row],[Geographic Coverage]])), ISNUMBER(SEARCH(TRIM(BX$2), ProgramsTable[[#This Row],[Geographic Coverage]]))), "Yes", "No"))</f>
        <v>*Required - Please Make a Selection*</v>
      </c>
      <c r="BZ214" s="18" t="str">
        <f>IF(I$2=0, "N/A", IF(I$2="Yes", IF(ProgramsTable[[#This Row],[Program Includes Services for Caregivers]]="Yes", IF(ProgramsTable[[#This Row],[Program May Require Caregiver to be Unpaid]]="No", "Yes", "No"), "No"), "N/A"))</f>
        <v>N/A</v>
      </c>
      <c r="CA2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14" s="18" t="str">
        <f>IF(CB$2=0, "N/A", IF(ISNUMBER(SEARCH(TRIM(UPPER(CB$2)), TRIM(UPPER(ProgramsTable[[#This Row],[Type of Service]])))), "Yes", "No"))</f>
        <v>N/A</v>
      </c>
      <c r="CC214" s="18" t="str">
        <f>IF(CC$2=0, "N/A", IF(ISNUMBER(SEARCH(TRIM(CC$2), ProgramsTable[[#This Row],[Geographic Coverage]])), "Yes", "No"))</f>
        <v>No</v>
      </c>
      <c r="CD214" s="18" t="str">
        <f>IF(CD$2=0, "N/A", IF(ISNUMBER(SEARCH(TRIM(CD$2), ProgramsTable[[#This Row],[Geographic Coverage]])), "Yes", "No"))</f>
        <v>N/A</v>
      </c>
      <c r="CE214" s="18" t="str">
        <f>IF(AND(CC$2=0, CD$2=0), "*Required - Please Make a Selection*", IF(OR(ISNUMBER(SEARCH(TRIM(CC$2), ProgramsTable[[#This Row],[Geographic Coverage]])), ISNUMBER(SEARCH(TRIM(CD$2), ProgramsTable[[#This Row],[Geographic Coverage]]))), "Yes", "No"))</f>
        <v>No</v>
      </c>
      <c r="CF214" s="18" t="str" cm="1">
        <f t="array" ref="CF214">IF(COUNTIF(BK$2:BN$2, "Yes")=0, "N/A", IF(SUMPRODUCT((BK$2:BN$2="Yes")*(ProgramsTable[[#This Row],[Veteran?]:[Disabled Veteran?]]="Yes"))&gt;0, "Yes", "No"))</f>
        <v>No</v>
      </c>
      <c r="CG2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14"/>
      <c r="CI214"/>
      <c r="CJ214"/>
      <c r="CK214"/>
      <c r="CL214"/>
      <c r="CM214"/>
      <c r="CN214"/>
      <c r="CO214"/>
      <c r="CP214"/>
      <c r="CQ214"/>
      <c r="CR214"/>
      <c r="CS214"/>
      <c r="CU214"/>
      <c r="CV214"/>
    </row>
    <row r="215" spans="1:100" hidden="1" x14ac:dyDescent="0.25">
      <c r="A215" s="10">
        <v>907</v>
      </c>
      <c r="B215" t="s">
        <v>647</v>
      </c>
      <c r="C215" t="s">
        <v>504</v>
      </c>
      <c r="D215" t="s">
        <v>578</v>
      </c>
      <c r="E215" t="s">
        <v>546</v>
      </c>
      <c r="F215" t="s">
        <v>584</v>
      </c>
      <c r="G215" t="s">
        <v>585</v>
      </c>
      <c r="H215" t="s">
        <v>215</v>
      </c>
      <c r="I215" t="s">
        <v>215</v>
      </c>
      <c r="J215" t="s">
        <v>208</v>
      </c>
      <c r="K215" t="s">
        <v>586</v>
      </c>
      <c r="L215" t="s">
        <v>208</v>
      </c>
      <c r="M215" t="s">
        <v>208</v>
      </c>
      <c r="N215" t="s">
        <v>208</v>
      </c>
      <c r="P215" t="s">
        <v>581</v>
      </c>
      <c r="Q215" t="s">
        <v>208</v>
      </c>
      <c r="R215" t="s">
        <v>581</v>
      </c>
      <c r="S215" t="s">
        <v>208</v>
      </c>
      <c r="T215" t="s">
        <v>45</v>
      </c>
      <c r="U215" t="s">
        <v>207</v>
      </c>
      <c r="V215" t="s">
        <v>207</v>
      </c>
      <c r="W215" t="s">
        <v>207</v>
      </c>
      <c r="X215" t="s">
        <v>207</v>
      </c>
      <c r="Y215" t="s">
        <v>207</v>
      </c>
      <c r="Z215" t="s">
        <v>207</v>
      </c>
      <c r="AA215" t="s">
        <v>207</v>
      </c>
      <c r="AB215" t="s">
        <v>207</v>
      </c>
      <c r="AC215" t="s">
        <v>207</v>
      </c>
      <c r="AD215" t="s">
        <v>207</v>
      </c>
      <c r="AE215" t="s">
        <v>207</v>
      </c>
      <c r="AF215" t="s">
        <v>207</v>
      </c>
      <c r="AG215" t="s">
        <v>207</v>
      </c>
      <c r="AH215" t="s">
        <v>207</v>
      </c>
      <c r="AI215" t="s">
        <v>207</v>
      </c>
      <c r="AJ215" t="s">
        <v>207</v>
      </c>
      <c r="AK215" t="s">
        <v>207</v>
      </c>
      <c r="AL215" t="s">
        <v>207</v>
      </c>
      <c r="AM215" t="s">
        <v>207</v>
      </c>
      <c r="AN215" t="s">
        <v>207</v>
      </c>
      <c r="AO215" t="s">
        <v>207</v>
      </c>
      <c r="AP215" t="s">
        <v>207</v>
      </c>
      <c r="AQ215" t="s">
        <v>207</v>
      </c>
      <c r="AR215" t="s">
        <v>215</v>
      </c>
      <c r="AS215" t="s">
        <v>207</v>
      </c>
      <c r="AT215" t="s">
        <v>207</v>
      </c>
      <c r="AU215" t="s">
        <v>207</v>
      </c>
      <c r="AV215" t="s">
        <v>207</v>
      </c>
      <c r="AW215" t="s">
        <v>207</v>
      </c>
      <c r="AX215" t="s">
        <v>207</v>
      </c>
      <c r="AY215" t="s">
        <v>207</v>
      </c>
      <c r="AZ215" t="s">
        <v>207</v>
      </c>
      <c r="BA215" t="s">
        <v>207</v>
      </c>
      <c r="BB215" t="s">
        <v>207</v>
      </c>
      <c r="BC215" t="s">
        <v>207</v>
      </c>
      <c r="BD215" t="s">
        <v>207</v>
      </c>
      <c r="BE215" t="s">
        <v>207</v>
      </c>
      <c r="BF215" t="s">
        <v>207</v>
      </c>
      <c r="BG215" t="s">
        <v>207</v>
      </c>
      <c r="BH215" t="s">
        <v>207</v>
      </c>
      <c r="BI215" t="s">
        <v>207</v>
      </c>
      <c r="BJ215" t="s">
        <v>215</v>
      </c>
      <c r="BK215" t="s">
        <v>207</v>
      </c>
      <c r="BL215" t="s">
        <v>207</v>
      </c>
      <c r="BM215" t="s">
        <v>207</v>
      </c>
      <c r="BN215" t="s">
        <v>207</v>
      </c>
      <c r="BO215" s="18" t="str">
        <f>IF(OR(BO$2=0, BO$2=""), "N/A", IF(ISNUMBER(SEARCH(UPPER(BO$2), UPPER(ProgramsTable[[#This Row],[Type of Service]]))), "Yes", "No"))</f>
        <v>N/A</v>
      </c>
      <c r="BP215" s="18" t="str">
        <f>IF(BP$2=0, "N/A", IF(ISNUMBER(SEARCH(TRIM(BP$2), ProgramsTable[[#This Row],[Geographic Coverage]])), "Yes", "No"))</f>
        <v>N/A</v>
      </c>
      <c r="BQ215" s="18" t="str">
        <f>IF(BQ$2=0, "N/A", IF(ISNUMBER(SEARCH(TRIM(BQ$2), ProgramsTable[[#This Row],[Geographic Coverage]])), "Yes", "No"))</f>
        <v>N/A</v>
      </c>
      <c r="BR215" s="18" t="str">
        <f>IF(AND(BP$2=0, BQ$2=0), "*Required - Please Make a Selection*", IF(OR(ISNUMBER(SEARCH(TRIM(BP$2), ProgramsTable[[#This Row],[Geographic Coverage]])), ISNUMBER(SEARCH(TRIM(BQ$2), ProgramsTable[[#This Row],[Geographic Coverage]]))), "Yes", "No"))</f>
        <v>*Required - Please Make a Selection*</v>
      </c>
      <c r="BS215" s="18" t="str">
        <f>IF(OR(BS$2="",BS$2=0), "N/A", IF(AND(ProgramsTable[[#This Row],[Age Min]]= "None", ProgramsTable[[#This Row],[Age Max]]= "None"), "Yes", IF(AND(BS$2&gt;=ProgramsTable[[#This Row],[Age Min]], BS$2&lt;=ProgramsTable[[#This Row],[Age Max]]), "Yes", "No")))</f>
        <v>N/A</v>
      </c>
      <c r="BT215" s="18" t="str" cm="1">
        <f t="array" ref="BT215">IF(COUNTIF(AM$2:BJ$2,"Yes")=0,"N/A",IF(SUMPRODUCT(--(AM$2:BJ$2="Yes"),--(ProgramsTable[[#This Row],[Developmental Disability]:[Caregivers, Family Members, Advocates, or Practitioners of an Individual with Disabilities or Medical Conditions]]="Yes"))&gt;0,"Yes","No"))</f>
        <v>N/A</v>
      </c>
      <c r="BU2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15" s="18" t="str">
        <f>IF(BV$2=0, "N/A", IF(ISNUMBER(SEARCH(UPPER(BV$2), UPPER(ProgramsTable[[#This Row],[Type of Service]]))), "Yes", "No"))</f>
        <v>N/A</v>
      </c>
      <c r="BW215" s="18" t="str">
        <f>IF(BW$2=0, "N/A", IF(ISNUMBER(SEARCH(TRIM(BW$2), ProgramsTable[[#This Row],[Geographic Coverage]])), "Yes", "No"))</f>
        <v>N/A</v>
      </c>
      <c r="BX215" s="18" t="str">
        <f>IF(BX$2=0, "N/A", IF(ISNUMBER(SEARCH(TRIM(BX$2), ProgramsTable[[#This Row],[Geographic Coverage]])), "Yes", "No"))</f>
        <v>N/A</v>
      </c>
      <c r="BY215" s="18" t="str">
        <f>IF(AND(BW$2=0, BX$2=0), "*Required - Please Make a Selection*", IF(OR(ISNUMBER(SEARCH(TRIM(BW$2), ProgramsTable[[#This Row],[Geographic Coverage]])), ISNUMBER(SEARCH(TRIM(BX$2), ProgramsTable[[#This Row],[Geographic Coverage]]))), "Yes", "No"))</f>
        <v>*Required - Please Make a Selection*</v>
      </c>
      <c r="BZ215" s="18" t="str">
        <f>IF(I$2=0, "N/A", IF(I$2="Yes", IF(ProgramsTable[[#This Row],[Program Includes Services for Caregivers]]="Yes", IF(ProgramsTable[[#This Row],[Program May Require Caregiver to be Unpaid]]="No", "Yes", "No"), "No"), "N/A"))</f>
        <v>N/A</v>
      </c>
      <c r="CA2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15" s="18" t="str">
        <f>IF(CB$2=0, "N/A", IF(ISNUMBER(SEARCH(TRIM(UPPER(CB$2)), TRIM(UPPER(ProgramsTable[[#This Row],[Type of Service]])))), "Yes", "No"))</f>
        <v>N/A</v>
      </c>
      <c r="CC215" s="18" t="str">
        <f>IF(CC$2=0, "N/A", IF(ISNUMBER(SEARCH(TRIM(CC$2), ProgramsTable[[#This Row],[Geographic Coverage]])), "Yes", "No"))</f>
        <v>No</v>
      </c>
      <c r="CD215" s="18" t="str">
        <f>IF(CD$2=0, "N/A", IF(ISNUMBER(SEARCH(TRIM(CD$2), ProgramsTable[[#This Row],[Geographic Coverage]])), "Yes", "No"))</f>
        <v>N/A</v>
      </c>
      <c r="CE215" s="18" t="str">
        <f>IF(AND(CC$2=0, CD$2=0), "*Required - Please Make a Selection*", IF(OR(ISNUMBER(SEARCH(TRIM(CC$2), ProgramsTable[[#This Row],[Geographic Coverage]])), ISNUMBER(SEARCH(TRIM(CD$2), ProgramsTable[[#This Row],[Geographic Coverage]]))), "Yes", "No"))</f>
        <v>No</v>
      </c>
      <c r="CF215" s="18" t="str" cm="1">
        <f t="array" ref="CF215">IF(COUNTIF(BK$2:BN$2, "Yes")=0, "N/A", IF(SUMPRODUCT((BK$2:BN$2="Yes")*(ProgramsTable[[#This Row],[Veteran?]:[Disabled Veteran?]]="Yes"))&gt;0, "Yes", "No"))</f>
        <v>No</v>
      </c>
      <c r="CG2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15"/>
      <c r="CI215"/>
      <c r="CJ215"/>
      <c r="CK215"/>
      <c r="CL215"/>
      <c r="CM215"/>
      <c r="CN215"/>
      <c r="CO215"/>
      <c r="CP215"/>
      <c r="CQ215"/>
      <c r="CR215"/>
      <c r="CS215"/>
      <c r="CU215"/>
      <c r="CV215"/>
    </row>
    <row r="216" spans="1:100" hidden="1" x14ac:dyDescent="0.25">
      <c r="A216" s="10">
        <v>908</v>
      </c>
      <c r="B216" t="s">
        <v>647</v>
      </c>
      <c r="C216" t="s">
        <v>504</v>
      </c>
      <c r="D216" t="s">
        <v>578</v>
      </c>
      <c r="E216" t="s">
        <v>546</v>
      </c>
      <c r="F216" t="s">
        <v>587</v>
      </c>
      <c r="G216" t="s">
        <v>588</v>
      </c>
      <c r="H216" t="s">
        <v>215</v>
      </c>
      <c r="I216" t="s">
        <v>207</v>
      </c>
      <c r="J216" t="s">
        <v>208</v>
      </c>
      <c r="K216" t="s">
        <v>208</v>
      </c>
      <c r="L216" s="11" t="s">
        <v>208</v>
      </c>
      <c r="M216" t="s">
        <v>208</v>
      </c>
      <c r="N216" t="s">
        <v>208</v>
      </c>
      <c r="P216" t="s">
        <v>208</v>
      </c>
      <c r="Q216" t="s">
        <v>208</v>
      </c>
      <c r="R216" t="s">
        <v>208</v>
      </c>
      <c r="S216" t="s">
        <v>208</v>
      </c>
      <c r="T216" t="s">
        <v>45</v>
      </c>
      <c r="U216" t="s">
        <v>207</v>
      </c>
      <c r="V216" t="s">
        <v>207</v>
      </c>
      <c r="W216" t="s">
        <v>207</v>
      </c>
      <c r="X216" t="s">
        <v>207</v>
      </c>
      <c r="Y216" t="s">
        <v>207</v>
      </c>
      <c r="Z216" t="s">
        <v>207</v>
      </c>
      <c r="AA216" t="s">
        <v>207</v>
      </c>
      <c r="AB216" t="s">
        <v>207</v>
      </c>
      <c r="AC216" t="s">
        <v>207</v>
      </c>
      <c r="AD216" t="s">
        <v>207</v>
      </c>
      <c r="AE216" t="s">
        <v>207</v>
      </c>
      <c r="AF216" t="s">
        <v>207</v>
      </c>
      <c r="AG216" t="s">
        <v>207</v>
      </c>
      <c r="AH216" t="s">
        <v>207</v>
      </c>
      <c r="AI216" t="s">
        <v>207</v>
      </c>
      <c r="AJ216" t="s">
        <v>207</v>
      </c>
      <c r="AK216" t="s">
        <v>207</v>
      </c>
      <c r="AL216" t="s">
        <v>207</v>
      </c>
      <c r="AM216" t="s">
        <v>207</v>
      </c>
      <c r="AN216" t="s">
        <v>207</v>
      </c>
      <c r="AO216" t="s">
        <v>207</v>
      </c>
      <c r="AP216" t="s">
        <v>207</v>
      </c>
      <c r="AQ216" t="s">
        <v>207</v>
      </c>
      <c r="AR216" t="s">
        <v>207</v>
      </c>
      <c r="AS216" t="s">
        <v>207</v>
      </c>
      <c r="AT216" t="s">
        <v>207</v>
      </c>
      <c r="AU216" t="s">
        <v>207</v>
      </c>
      <c r="AV216" t="s">
        <v>207</v>
      </c>
      <c r="AW216" t="s">
        <v>207</v>
      </c>
      <c r="AX216" t="s">
        <v>207</v>
      </c>
      <c r="AY216" t="s">
        <v>207</v>
      </c>
      <c r="AZ216" t="s">
        <v>207</v>
      </c>
      <c r="BA216" t="s">
        <v>207</v>
      </c>
      <c r="BB216" t="s">
        <v>207</v>
      </c>
      <c r="BC216" t="s">
        <v>207</v>
      </c>
      <c r="BD216" t="s">
        <v>207</v>
      </c>
      <c r="BE216" t="s">
        <v>207</v>
      </c>
      <c r="BF216" t="s">
        <v>207</v>
      </c>
      <c r="BG216" t="s">
        <v>207</v>
      </c>
      <c r="BH216" t="s">
        <v>207</v>
      </c>
      <c r="BI216" t="s">
        <v>207</v>
      </c>
      <c r="BJ216" t="s">
        <v>207</v>
      </c>
      <c r="BK216" t="s">
        <v>207</v>
      </c>
      <c r="BL216" t="s">
        <v>207</v>
      </c>
      <c r="BM216" t="s">
        <v>207</v>
      </c>
      <c r="BN216" t="s">
        <v>207</v>
      </c>
      <c r="BO216" s="18" t="str">
        <f>IF(OR(BO$2=0, BO$2=""), "N/A", IF(ISNUMBER(SEARCH(UPPER(BO$2), UPPER(ProgramsTable[[#This Row],[Type of Service]]))), "Yes", "No"))</f>
        <v>N/A</v>
      </c>
      <c r="BP216" s="18" t="str">
        <f>IF(BP$2=0, "N/A", IF(ISNUMBER(SEARCH(TRIM(BP$2), ProgramsTable[[#This Row],[Geographic Coverage]])), "Yes", "No"))</f>
        <v>N/A</v>
      </c>
      <c r="BQ216" s="18" t="str">
        <f>IF(BQ$2=0, "N/A", IF(ISNUMBER(SEARCH(TRIM(BQ$2), ProgramsTable[[#This Row],[Geographic Coverage]])), "Yes", "No"))</f>
        <v>N/A</v>
      </c>
      <c r="BR216" s="18" t="str">
        <f>IF(AND(BP$2=0, BQ$2=0), "*Required - Please Make a Selection*", IF(OR(ISNUMBER(SEARCH(TRIM(BP$2), ProgramsTable[[#This Row],[Geographic Coverage]])), ISNUMBER(SEARCH(TRIM(BQ$2), ProgramsTable[[#This Row],[Geographic Coverage]]))), "Yes", "No"))</f>
        <v>*Required - Please Make a Selection*</v>
      </c>
      <c r="BS216" s="18" t="str">
        <f>IF(OR(BS$2="",BS$2=0), "N/A", IF(AND(ProgramsTable[[#This Row],[Age Min]]= "None", ProgramsTable[[#This Row],[Age Max]]= "None"), "Yes", IF(AND(BS$2&gt;=ProgramsTable[[#This Row],[Age Min]], BS$2&lt;=ProgramsTable[[#This Row],[Age Max]]), "Yes", "No")))</f>
        <v>N/A</v>
      </c>
      <c r="BT216" s="18" t="str" cm="1">
        <f t="array" ref="BT216">IF(COUNTIF(AM$2:BJ$2,"Yes")=0,"N/A",IF(SUMPRODUCT(--(AM$2:BJ$2="Yes"),--(ProgramsTable[[#This Row],[Developmental Disability]:[Caregivers, Family Members, Advocates, or Practitioners of an Individual with Disabilities or Medical Conditions]]="Yes"))&gt;0,"Yes","No"))</f>
        <v>N/A</v>
      </c>
      <c r="BU2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16" s="18" t="str">
        <f>IF(BV$2=0, "N/A", IF(ISNUMBER(SEARCH(UPPER(BV$2), UPPER(ProgramsTable[[#This Row],[Type of Service]]))), "Yes", "No"))</f>
        <v>N/A</v>
      </c>
      <c r="BW216" s="18" t="str">
        <f>IF(BW$2=0, "N/A", IF(ISNUMBER(SEARCH(TRIM(BW$2), ProgramsTable[[#This Row],[Geographic Coverage]])), "Yes", "No"))</f>
        <v>N/A</v>
      </c>
      <c r="BX216" s="18" t="str">
        <f>IF(BX$2=0, "N/A", IF(ISNUMBER(SEARCH(TRIM(BX$2), ProgramsTable[[#This Row],[Geographic Coverage]])), "Yes", "No"))</f>
        <v>N/A</v>
      </c>
      <c r="BY216" s="18" t="str">
        <f>IF(AND(BW$2=0, BX$2=0), "*Required - Please Make a Selection*", IF(OR(ISNUMBER(SEARCH(TRIM(BW$2), ProgramsTable[[#This Row],[Geographic Coverage]])), ISNUMBER(SEARCH(TRIM(BX$2), ProgramsTable[[#This Row],[Geographic Coverage]]))), "Yes", "No"))</f>
        <v>*Required - Please Make a Selection*</v>
      </c>
      <c r="BZ216" s="18" t="str">
        <f>IF(I$2=0, "N/A", IF(I$2="Yes", IF(ProgramsTable[[#This Row],[Program Includes Services for Caregivers]]="Yes", IF(ProgramsTable[[#This Row],[Program May Require Caregiver to be Unpaid]]="No", "Yes", "No"), "No"), "N/A"))</f>
        <v>N/A</v>
      </c>
      <c r="CA2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16" s="18" t="str">
        <f>IF(CB$2=0, "N/A", IF(ISNUMBER(SEARCH(TRIM(UPPER(CB$2)), TRIM(UPPER(ProgramsTable[[#This Row],[Type of Service]])))), "Yes", "No"))</f>
        <v>N/A</v>
      </c>
      <c r="CC216" s="18" t="str">
        <f>IF(CC$2=0, "N/A", IF(ISNUMBER(SEARCH(TRIM(CC$2), ProgramsTable[[#This Row],[Geographic Coverage]])), "Yes", "No"))</f>
        <v>No</v>
      </c>
      <c r="CD216" s="18" t="str">
        <f>IF(CD$2=0, "N/A", IF(ISNUMBER(SEARCH(TRIM(CD$2), ProgramsTable[[#This Row],[Geographic Coverage]])), "Yes", "No"))</f>
        <v>N/A</v>
      </c>
      <c r="CE216" s="18" t="str">
        <f>IF(AND(CC$2=0, CD$2=0), "*Required - Please Make a Selection*", IF(OR(ISNUMBER(SEARCH(TRIM(CC$2), ProgramsTable[[#This Row],[Geographic Coverage]])), ISNUMBER(SEARCH(TRIM(CD$2), ProgramsTable[[#This Row],[Geographic Coverage]]))), "Yes", "No"))</f>
        <v>No</v>
      </c>
      <c r="CF216" s="18" t="str" cm="1">
        <f t="array" ref="CF216">IF(COUNTIF(BK$2:BN$2, "Yes")=0, "N/A", IF(SUMPRODUCT((BK$2:BN$2="Yes")*(ProgramsTable[[#This Row],[Veteran?]:[Disabled Veteran?]]="Yes"))&gt;0, "Yes", "No"))</f>
        <v>No</v>
      </c>
      <c r="CG2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16"/>
      <c r="CI216"/>
      <c r="CJ216"/>
      <c r="CK216"/>
      <c r="CL216"/>
      <c r="CM216"/>
      <c r="CN216"/>
      <c r="CO216"/>
      <c r="CP216"/>
      <c r="CQ216"/>
      <c r="CR216"/>
      <c r="CS216"/>
      <c r="CU216"/>
      <c r="CV216"/>
    </row>
    <row r="217" spans="1:100" hidden="1" x14ac:dyDescent="0.25">
      <c r="A217" s="10">
        <v>909</v>
      </c>
      <c r="B217" t="s">
        <v>647</v>
      </c>
      <c r="C217" t="s">
        <v>504</v>
      </c>
      <c r="D217" t="s">
        <v>578</v>
      </c>
      <c r="E217" t="s">
        <v>546</v>
      </c>
      <c r="F217" t="s">
        <v>589</v>
      </c>
      <c r="G217" t="s">
        <v>588</v>
      </c>
      <c r="H217" t="s">
        <v>215</v>
      </c>
      <c r="I217" t="s">
        <v>207</v>
      </c>
      <c r="J217" t="s">
        <v>208</v>
      </c>
      <c r="K217" t="s">
        <v>208</v>
      </c>
      <c r="L217" s="11" t="s">
        <v>208</v>
      </c>
      <c r="M217" t="s">
        <v>208</v>
      </c>
      <c r="N217" t="s">
        <v>208</v>
      </c>
      <c r="P217" t="s">
        <v>208</v>
      </c>
      <c r="Q217" t="s">
        <v>208</v>
      </c>
      <c r="R217" t="s">
        <v>208</v>
      </c>
      <c r="S217" t="s">
        <v>208</v>
      </c>
      <c r="T217" t="s">
        <v>45</v>
      </c>
      <c r="U217" t="s">
        <v>207</v>
      </c>
      <c r="V217" t="s">
        <v>207</v>
      </c>
      <c r="W217" t="s">
        <v>207</v>
      </c>
      <c r="X217" t="s">
        <v>207</v>
      </c>
      <c r="Y217" t="s">
        <v>207</v>
      </c>
      <c r="Z217" t="s">
        <v>207</v>
      </c>
      <c r="AA217" t="s">
        <v>207</v>
      </c>
      <c r="AB217" t="s">
        <v>207</v>
      </c>
      <c r="AC217" t="s">
        <v>207</v>
      </c>
      <c r="AD217" t="s">
        <v>207</v>
      </c>
      <c r="AE217" t="s">
        <v>207</v>
      </c>
      <c r="AF217" t="s">
        <v>207</v>
      </c>
      <c r="AG217" t="s">
        <v>207</v>
      </c>
      <c r="AH217" t="s">
        <v>207</v>
      </c>
      <c r="AI217" t="s">
        <v>207</v>
      </c>
      <c r="AJ217" t="s">
        <v>207</v>
      </c>
      <c r="AK217" t="s">
        <v>207</v>
      </c>
      <c r="AL217" t="s">
        <v>207</v>
      </c>
      <c r="AM217" t="s">
        <v>207</v>
      </c>
      <c r="AN217" t="s">
        <v>207</v>
      </c>
      <c r="AO217" t="s">
        <v>207</v>
      </c>
      <c r="AP217" t="s">
        <v>207</v>
      </c>
      <c r="AQ217" t="s">
        <v>207</v>
      </c>
      <c r="AR217" t="s">
        <v>207</v>
      </c>
      <c r="AS217" t="s">
        <v>207</v>
      </c>
      <c r="AT217" t="s">
        <v>207</v>
      </c>
      <c r="AU217" t="s">
        <v>207</v>
      </c>
      <c r="AV217" t="s">
        <v>207</v>
      </c>
      <c r="AW217" t="s">
        <v>207</v>
      </c>
      <c r="AX217" t="s">
        <v>207</v>
      </c>
      <c r="AY217" t="s">
        <v>207</v>
      </c>
      <c r="AZ217" t="s">
        <v>207</v>
      </c>
      <c r="BA217" t="s">
        <v>207</v>
      </c>
      <c r="BB217" t="s">
        <v>207</v>
      </c>
      <c r="BC217" t="s">
        <v>207</v>
      </c>
      <c r="BD217" t="s">
        <v>207</v>
      </c>
      <c r="BE217" t="s">
        <v>207</v>
      </c>
      <c r="BF217" t="s">
        <v>207</v>
      </c>
      <c r="BG217" t="s">
        <v>207</v>
      </c>
      <c r="BH217" t="s">
        <v>207</v>
      </c>
      <c r="BI217" t="s">
        <v>207</v>
      </c>
      <c r="BJ217" t="s">
        <v>207</v>
      </c>
      <c r="BK217" t="s">
        <v>207</v>
      </c>
      <c r="BL217" t="s">
        <v>207</v>
      </c>
      <c r="BM217" t="s">
        <v>207</v>
      </c>
      <c r="BN217" t="s">
        <v>207</v>
      </c>
      <c r="BO217" s="18" t="str">
        <f>IF(OR(BO$2=0, BO$2=""), "N/A", IF(ISNUMBER(SEARCH(UPPER(BO$2), UPPER(ProgramsTable[[#This Row],[Type of Service]]))), "Yes", "No"))</f>
        <v>N/A</v>
      </c>
      <c r="BP217" s="18" t="str">
        <f>IF(BP$2=0, "N/A", IF(ISNUMBER(SEARCH(TRIM(BP$2), ProgramsTable[[#This Row],[Geographic Coverage]])), "Yes", "No"))</f>
        <v>N/A</v>
      </c>
      <c r="BQ217" s="18" t="str">
        <f>IF(BQ$2=0, "N/A", IF(ISNUMBER(SEARCH(TRIM(BQ$2), ProgramsTable[[#This Row],[Geographic Coverage]])), "Yes", "No"))</f>
        <v>N/A</v>
      </c>
      <c r="BR217" s="18" t="str">
        <f>IF(AND(BP$2=0, BQ$2=0), "*Required - Please Make a Selection*", IF(OR(ISNUMBER(SEARCH(TRIM(BP$2), ProgramsTable[[#This Row],[Geographic Coverage]])), ISNUMBER(SEARCH(TRIM(BQ$2), ProgramsTable[[#This Row],[Geographic Coverage]]))), "Yes", "No"))</f>
        <v>*Required - Please Make a Selection*</v>
      </c>
      <c r="BS217" s="18" t="str">
        <f>IF(OR(BS$2="",BS$2=0), "N/A", IF(AND(ProgramsTable[[#This Row],[Age Min]]= "None", ProgramsTable[[#This Row],[Age Max]]= "None"), "Yes", IF(AND(BS$2&gt;=ProgramsTable[[#This Row],[Age Min]], BS$2&lt;=ProgramsTable[[#This Row],[Age Max]]), "Yes", "No")))</f>
        <v>N/A</v>
      </c>
      <c r="BT217" s="18" t="str" cm="1">
        <f t="array" ref="BT217">IF(COUNTIF(AM$2:BJ$2,"Yes")=0,"N/A",IF(SUMPRODUCT(--(AM$2:BJ$2="Yes"),--(ProgramsTable[[#This Row],[Developmental Disability]:[Caregivers, Family Members, Advocates, or Practitioners of an Individual with Disabilities or Medical Conditions]]="Yes"))&gt;0,"Yes","No"))</f>
        <v>N/A</v>
      </c>
      <c r="BU2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17" s="18" t="str">
        <f>IF(BV$2=0, "N/A", IF(ISNUMBER(SEARCH(UPPER(BV$2), UPPER(ProgramsTable[[#This Row],[Type of Service]]))), "Yes", "No"))</f>
        <v>N/A</v>
      </c>
      <c r="BW217" s="18" t="str">
        <f>IF(BW$2=0, "N/A", IF(ISNUMBER(SEARCH(TRIM(BW$2), ProgramsTable[[#This Row],[Geographic Coverage]])), "Yes", "No"))</f>
        <v>N/A</v>
      </c>
      <c r="BX217" s="18" t="str">
        <f>IF(BX$2=0, "N/A", IF(ISNUMBER(SEARCH(TRIM(BX$2), ProgramsTable[[#This Row],[Geographic Coverage]])), "Yes", "No"))</f>
        <v>N/A</v>
      </c>
      <c r="BY217" s="18" t="str">
        <f>IF(AND(BW$2=0, BX$2=0), "*Required - Please Make a Selection*", IF(OR(ISNUMBER(SEARCH(TRIM(BW$2), ProgramsTable[[#This Row],[Geographic Coverage]])), ISNUMBER(SEARCH(TRIM(BX$2), ProgramsTable[[#This Row],[Geographic Coverage]]))), "Yes", "No"))</f>
        <v>*Required - Please Make a Selection*</v>
      </c>
      <c r="BZ217" s="18" t="str">
        <f>IF(I$2=0, "N/A", IF(I$2="Yes", IF(ProgramsTable[[#This Row],[Program Includes Services for Caregivers]]="Yes", IF(ProgramsTable[[#This Row],[Program May Require Caregiver to be Unpaid]]="No", "Yes", "No"), "No"), "N/A"))</f>
        <v>N/A</v>
      </c>
      <c r="CA2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17" s="18" t="str">
        <f>IF(CB$2=0, "N/A", IF(ISNUMBER(SEARCH(TRIM(UPPER(CB$2)), TRIM(UPPER(ProgramsTable[[#This Row],[Type of Service]])))), "Yes", "No"))</f>
        <v>N/A</v>
      </c>
      <c r="CC217" s="18" t="str">
        <f>IF(CC$2=0, "N/A", IF(ISNUMBER(SEARCH(TRIM(CC$2), ProgramsTable[[#This Row],[Geographic Coverage]])), "Yes", "No"))</f>
        <v>No</v>
      </c>
      <c r="CD217" s="18" t="str">
        <f>IF(CD$2=0, "N/A", IF(ISNUMBER(SEARCH(TRIM(CD$2), ProgramsTable[[#This Row],[Geographic Coverage]])), "Yes", "No"))</f>
        <v>N/A</v>
      </c>
      <c r="CE217" s="18" t="str">
        <f>IF(AND(CC$2=0, CD$2=0), "*Required - Please Make a Selection*", IF(OR(ISNUMBER(SEARCH(TRIM(CC$2), ProgramsTable[[#This Row],[Geographic Coverage]])), ISNUMBER(SEARCH(TRIM(CD$2), ProgramsTable[[#This Row],[Geographic Coverage]]))), "Yes", "No"))</f>
        <v>No</v>
      </c>
      <c r="CF217" s="18" t="str" cm="1">
        <f t="array" ref="CF217">IF(COUNTIF(BK$2:BN$2, "Yes")=0, "N/A", IF(SUMPRODUCT((BK$2:BN$2="Yes")*(ProgramsTable[[#This Row],[Veteran?]:[Disabled Veteran?]]="Yes"))&gt;0, "Yes", "No"))</f>
        <v>No</v>
      </c>
      <c r="CG2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17"/>
      <c r="CI217"/>
      <c r="CJ217"/>
      <c r="CK217"/>
      <c r="CL217"/>
      <c r="CM217"/>
      <c r="CN217"/>
      <c r="CO217"/>
      <c r="CP217"/>
      <c r="CQ217"/>
      <c r="CR217"/>
      <c r="CS217"/>
      <c r="CU217"/>
      <c r="CV217"/>
    </row>
    <row r="218" spans="1:100" hidden="1" x14ac:dyDescent="0.25">
      <c r="A218" s="10">
        <v>910</v>
      </c>
      <c r="B218" t="s">
        <v>647</v>
      </c>
      <c r="C218" t="s">
        <v>504</v>
      </c>
      <c r="D218" t="s">
        <v>578</v>
      </c>
      <c r="E218" t="s">
        <v>546</v>
      </c>
      <c r="F218" t="s">
        <v>590</v>
      </c>
      <c r="G218" t="s">
        <v>90</v>
      </c>
      <c r="H218" t="s">
        <v>215</v>
      </c>
      <c r="I218" t="s">
        <v>215</v>
      </c>
      <c r="J218" t="s">
        <v>208</v>
      </c>
      <c r="K218" t="s">
        <v>586</v>
      </c>
      <c r="L218" t="s">
        <v>208</v>
      </c>
      <c r="M218" t="s">
        <v>208</v>
      </c>
      <c r="N218" t="s">
        <v>208</v>
      </c>
      <c r="P218" t="s">
        <v>591</v>
      </c>
      <c r="Q218" t="s">
        <v>208</v>
      </c>
      <c r="R218" t="s">
        <v>591</v>
      </c>
      <c r="S218" t="s">
        <v>208</v>
      </c>
      <c r="T218" t="s">
        <v>45</v>
      </c>
      <c r="U218" t="s">
        <v>207</v>
      </c>
      <c r="V218" t="s">
        <v>207</v>
      </c>
      <c r="W218" t="s">
        <v>207</v>
      </c>
      <c r="X218" t="s">
        <v>207</v>
      </c>
      <c r="Y218" t="s">
        <v>207</v>
      </c>
      <c r="Z218" t="s">
        <v>207</v>
      </c>
      <c r="AA218" t="s">
        <v>207</v>
      </c>
      <c r="AB218" t="s">
        <v>207</v>
      </c>
      <c r="AC218" t="s">
        <v>207</v>
      </c>
      <c r="AD218" t="s">
        <v>207</v>
      </c>
      <c r="AE218" t="s">
        <v>207</v>
      </c>
      <c r="AF218" t="s">
        <v>207</v>
      </c>
      <c r="AG218" t="s">
        <v>207</v>
      </c>
      <c r="AH218" t="s">
        <v>207</v>
      </c>
      <c r="AI218" t="s">
        <v>207</v>
      </c>
      <c r="AJ218" t="s">
        <v>207</v>
      </c>
      <c r="AK218" t="s">
        <v>207</v>
      </c>
      <c r="AL218" t="s">
        <v>207</v>
      </c>
      <c r="AM218" t="s">
        <v>207</v>
      </c>
      <c r="AN218" t="s">
        <v>207</v>
      </c>
      <c r="AO218" t="s">
        <v>207</v>
      </c>
      <c r="AP218" t="s">
        <v>207</v>
      </c>
      <c r="AQ218" t="s">
        <v>207</v>
      </c>
      <c r="AR218" t="s">
        <v>207</v>
      </c>
      <c r="AS218" t="s">
        <v>207</v>
      </c>
      <c r="AT218" t="s">
        <v>207</v>
      </c>
      <c r="AU218" t="s">
        <v>207</v>
      </c>
      <c r="AV218" t="s">
        <v>207</v>
      </c>
      <c r="AW218" t="s">
        <v>207</v>
      </c>
      <c r="AX218" t="s">
        <v>207</v>
      </c>
      <c r="AY218" t="s">
        <v>207</v>
      </c>
      <c r="AZ218" t="s">
        <v>207</v>
      </c>
      <c r="BA218" t="s">
        <v>207</v>
      </c>
      <c r="BB218" t="s">
        <v>207</v>
      </c>
      <c r="BC218" t="s">
        <v>207</v>
      </c>
      <c r="BD218" t="s">
        <v>207</v>
      </c>
      <c r="BE218" t="s">
        <v>207</v>
      </c>
      <c r="BF218" t="s">
        <v>207</v>
      </c>
      <c r="BG218" t="s">
        <v>207</v>
      </c>
      <c r="BH218" t="s">
        <v>207</v>
      </c>
      <c r="BI218" t="s">
        <v>207</v>
      </c>
      <c r="BJ218" t="s">
        <v>215</v>
      </c>
      <c r="BK218" t="s">
        <v>207</v>
      </c>
      <c r="BL218" t="s">
        <v>207</v>
      </c>
      <c r="BM218" t="s">
        <v>207</v>
      </c>
      <c r="BN218" t="s">
        <v>207</v>
      </c>
      <c r="BO218" s="18" t="str">
        <f>IF(OR(BO$2=0, BO$2=""), "N/A", IF(ISNUMBER(SEARCH(UPPER(BO$2), UPPER(ProgramsTable[[#This Row],[Type of Service]]))), "Yes", "No"))</f>
        <v>N/A</v>
      </c>
      <c r="BP218" s="18" t="str">
        <f>IF(BP$2=0, "N/A", IF(ISNUMBER(SEARCH(TRIM(BP$2), ProgramsTable[[#This Row],[Geographic Coverage]])), "Yes", "No"))</f>
        <v>N/A</v>
      </c>
      <c r="BQ218" s="18" t="str">
        <f>IF(BQ$2=0, "N/A", IF(ISNUMBER(SEARCH(TRIM(BQ$2), ProgramsTable[[#This Row],[Geographic Coverage]])), "Yes", "No"))</f>
        <v>N/A</v>
      </c>
      <c r="BR218" s="18" t="str">
        <f>IF(AND(BP$2=0, BQ$2=0), "*Required - Please Make a Selection*", IF(OR(ISNUMBER(SEARCH(TRIM(BP$2), ProgramsTable[[#This Row],[Geographic Coverage]])), ISNUMBER(SEARCH(TRIM(BQ$2), ProgramsTable[[#This Row],[Geographic Coverage]]))), "Yes", "No"))</f>
        <v>*Required - Please Make a Selection*</v>
      </c>
      <c r="BS218" s="18" t="str">
        <f>IF(OR(BS$2="",BS$2=0), "N/A", IF(AND(ProgramsTable[[#This Row],[Age Min]]= "None", ProgramsTable[[#This Row],[Age Max]]= "None"), "Yes", IF(AND(BS$2&gt;=ProgramsTable[[#This Row],[Age Min]], BS$2&lt;=ProgramsTable[[#This Row],[Age Max]]), "Yes", "No")))</f>
        <v>N/A</v>
      </c>
      <c r="BT218" s="18" t="str" cm="1">
        <f t="array" ref="BT218">IF(COUNTIF(AM$2:BJ$2,"Yes")=0,"N/A",IF(SUMPRODUCT(--(AM$2:BJ$2="Yes"),--(ProgramsTable[[#This Row],[Developmental Disability]:[Caregivers, Family Members, Advocates, or Practitioners of an Individual with Disabilities or Medical Conditions]]="Yes"))&gt;0,"Yes","No"))</f>
        <v>N/A</v>
      </c>
      <c r="BU2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18" s="18" t="str">
        <f>IF(BV$2=0, "N/A", IF(ISNUMBER(SEARCH(UPPER(BV$2), UPPER(ProgramsTable[[#This Row],[Type of Service]]))), "Yes", "No"))</f>
        <v>N/A</v>
      </c>
      <c r="BW218" s="18" t="str">
        <f>IF(BW$2=0, "N/A", IF(ISNUMBER(SEARCH(TRIM(BW$2), ProgramsTable[[#This Row],[Geographic Coverage]])), "Yes", "No"))</f>
        <v>N/A</v>
      </c>
      <c r="BX218" s="18" t="str">
        <f>IF(BX$2=0, "N/A", IF(ISNUMBER(SEARCH(TRIM(BX$2), ProgramsTable[[#This Row],[Geographic Coverage]])), "Yes", "No"))</f>
        <v>N/A</v>
      </c>
      <c r="BY218" s="18" t="str">
        <f>IF(AND(BW$2=0, BX$2=0), "*Required - Please Make a Selection*", IF(OR(ISNUMBER(SEARCH(TRIM(BW$2), ProgramsTable[[#This Row],[Geographic Coverage]])), ISNUMBER(SEARCH(TRIM(BX$2), ProgramsTable[[#This Row],[Geographic Coverage]]))), "Yes", "No"))</f>
        <v>*Required - Please Make a Selection*</v>
      </c>
      <c r="BZ218" s="18" t="str">
        <f>IF(I$2=0, "N/A", IF(I$2="Yes", IF(ProgramsTable[[#This Row],[Program Includes Services for Caregivers]]="Yes", IF(ProgramsTable[[#This Row],[Program May Require Caregiver to be Unpaid]]="No", "Yes", "No"), "No"), "N/A"))</f>
        <v>N/A</v>
      </c>
      <c r="CA2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18" s="18" t="str">
        <f>IF(CB$2=0, "N/A", IF(ISNUMBER(SEARCH(TRIM(UPPER(CB$2)), TRIM(UPPER(ProgramsTable[[#This Row],[Type of Service]])))), "Yes", "No"))</f>
        <v>N/A</v>
      </c>
      <c r="CC218" s="18" t="str">
        <f>IF(CC$2=0, "N/A", IF(ISNUMBER(SEARCH(TRIM(CC$2), ProgramsTable[[#This Row],[Geographic Coverage]])), "Yes", "No"))</f>
        <v>No</v>
      </c>
      <c r="CD218" s="18" t="str">
        <f>IF(CD$2=0, "N/A", IF(ISNUMBER(SEARCH(TRIM(CD$2), ProgramsTable[[#This Row],[Geographic Coverage]])), "Yes", "No"))</f>
        <v>N/A</v>
      </c>
      <c r="CE218" s="18" t="str">
        <f>IF(AND(CC$2=0, CD$2=0), "*Required - Please Make a Selection*", IF(OR(ISNUMBER(SEARCH(TRIM(CC$2), ProgramsTable[[#This Row],[Geographic Coverage]])), ISNUMBER(SEARCH(TRIM(CD$2), ProgramsTable[[#This Row],[Geographic Coverage]]))), "Yes", "No"))</f>
        <v>No</v>
      </c>
      <c r="CF218" s="18" t="str" cm="1">
        <f t="array" ref="CF218">IF(COUNTIF(BK$2:BN$2, "Yes")=0, "N/A", IF(SUMPRODUCT((BK$2:BN$2="Yes")*(ProgramsTable[[#This Row],[Veteran?]:[Disabled Veteran?]]="Yes"))&gt;0, "Yes", "No"))</f>
        <v>No</v>
      </c>
      <c r="CG2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18"/>
      <c r="CI218"/>
      <c r="CJ218"/>
      <c r="CK218"/>
      <c r="CL218"/>
      <c r="CM218"/>
      <c r="CN218"/>
      <c r="CO218"/>
      <c r="CP218"/>
      <c r="CQ218"/>
      <c r="CR218"/>
      <c r="CS218"/>
      <c r="CU218"/>
      <c r="CV218"/>
    </row>
    <row r="219" spans="1:100" hidden="1" x14ac:dyDescent="0.25">
      <c r="A219" s="10">
        <v>911</v>
      </c>
      <c r="B219" t="s">
        <v>647</v>
      </c>
      <c r="C219" t="s">
        <v>504</v>
      </c>
      <c r="D219" t="s">
        <v>592</v>
      </c>
      <c r="E219" t="s">
        <v>546</v>
      </c>
      <c r="F219" t="s">
        <v>593</v>
      </c>
      <c r="G219" t="s">
        <v>588</v>
      </c>
      <c r="H219" t="s">
        <v>215</v>
      </c>
      <c r="I219" t="s">
        <v>215</v>
      </c>
      <c r="J219" t="s">
        <v>208</v>
      </c>
      <c r="K219" t="s">
        <v>208</v>
      </c>
      <c r="L219" s="11" t="s">
        <v>594</v>
      </c>
      <c r="M219" t="s">
        <v>208</v>
      </c>
      <c r="N219" t="s">
        <v>208</v>
      </c>
      <c r="O219" t="s">
        <v>595</v>
      </c>
      <c r="P219" t="s">
        <v>596</v>
      </c>
      <c r="Q219" t="s">
        <v>597</v>
      </c>
      <c r="R219" t="s">
        <v>596</v>
      </c>
      <c r="S219" t="s">
        <v>208</v>
      </c>
      <c r="T219" t="s">
        <v>45</v>
      </c>
      <c r="U219" t="s">
        <v>207</v>
      </c>
      <c r="V219" t="s">
        <v>207</v>
      </c>
      <c r="W219" t="s">
        <v>207</v>
      </c>
      <c r="X219" t="s">
        <v>207</v>
      </c>
      <c r="Y219" t="s">
        <v>207</v>
      </c>
      <c r="Z219" t="s">
        <v>207</v>
      </c>
      <c r="AA219" t="s">
        <v>207</v>
      </c>
      <c r="AB219" t="s">
        <v>207</v>
      </c>
      <c r="AC219" t="s">
        <v>207</v>
      </c>
      <c r="AD219" t="s">
        <v>207</v>
      </c>
      <c r="AE219" t="s">
        <v>207</v>
      </c>
      <c r="AF219" t="s">
        <v>207</v>
      </c>
      <c r="AG219" t="s">
        <v>207</v>
      </c>
      <c r="AH219" t="s">
        <v>207</v>
      </c>
      <c r="AI219" t="s">
        <v>207</v>
      </c>
      <c r="AJ219" t="s">
        <v>207</v>
      </c>
      <c r="AK219" t="s">
        <v>207</v>
      </c>
      <c r="AL219" t="s">
        <v>207</v>
      </c>
      <c r="AM219" t="s">
        <v>207</v>
      </c>
      <c r="AN219" t="s">
        <v>207</v>
      </c>
      <c r="AO219" t="s">
        <v>207</v>
      </c>
      <c r="AP219" t="s">
        <v>207</v>
      </c>
      <c r="AQ219" t="s">
        <v>207</v>
      </c>
      <c r="AR219" t="s">
        <v>207</v>
      </c>
      <c r="AS219" t="s">
        <v>207</v>
      </c>
      <c r="AT219" t="s">
        <v>207</v>
      </c>
      <c r="AU219" t="s">
        <v>207</v>
      </c>
      <c r="AV219" t="s">
        <v>207</v>
      </c>
      <c r="AW219" t="s">
        <v>207</v>
      </c>
      <c r="AX219" t="s">
        <v>207</v>
      </c>
      <c r="AY219" t="s">
        <v>207</v>
      </c>
      <c r="AZ219" t="s">
        <v>207</v>
      </c>
      <c r="BA219" t="s">
        <v>207</v>
      </c>
      <c r="BB219" t="s">
        <v>207</v>
      </c>
      <c r="BC219" t="s">
        <v>207</v>
      </c>
      <c r="BD219" t="s">
        <v>207</v>
      </c>
      <c r="BE219" t="s">
        <v>207</v>
      </c>
      <c r="BF219" t="s">
        <v>207</v>
      </c>
      <c r="BG219" t="s">
        <v>207</v>
      </c>
      <c r="BH219" t="s">
        <v>207</v>
      </c>
      <c r="BI219" t="s">
        <v>207</v>
      </c>
      <c r="BJ219" t="s">
        <v>215</v>
      </c>
      <c r="BK219" t="s">
        <v>207</v>
      </c>
      <c r="BL219" t="s">
        <v>207</v>
      </c>
      <c r="BM219" t="s">
        <v>207</v>
      </c>
      <c r="BN219" t="s">
        <v>207</v>
      </c>
      <c r="BO219" s="18" t="str">
        <f>IF(OR(BO$2=0, BO$2=""), "N/A", IF(ISNUMBER(SEARCH(UPPER(BO$2), UPPER(ProgramsTable[[#This Row],[Type of Service]]))), "Yes", "No"))</f>
        <v>N/A</v>
      </c>
      <c r="BP219" s="18" t="str">
        <f>IF(BP$2=0, "N/A", IF(ISNUMBER(SEARCH(TRIM(BP$2), ProgramsTable[[#This Row],[Geographic Coverage]])), "Yes", "No"))</f>
        <v>N/A</v>
      </c>
      <c r="BQ219" s="18" t="str">
        <f>IF(BQ$2=0, "N/A", IF(ISNUMBER(SEARCH(TRIM(BQ$2), ProgramsTable[[#This Row],[Geographic Coverage]])), "Yes", "No"))</f>
        <v>N/A</v>
      </c>
      <c r="BR219" s="18" t="str">
        <f>IF(AND(BP$2=0, BQ$2=0), "*Required - Please Make a Selection*", IF(OR(ISNUMBER(SEARCH(TRIM(BP$2), ProgramsTable[[#This Row],[Geographic Coverage]])), ISNUMBER(SEARCH(TRIM(BQ$2), ProgramsTable[[#This Row],[Geographic Coverage]]))), "Yes", "No"))</f>
        <v>*Required - Please Make a Selection*</v>
      </c>
      <c r="BS219" s="18" t="str">
        <f>IF(OR(BS$2="",BS$2=0), "N/A", IF(AND(ProgramsTable[[#This Row],[Age Min]]= "None", ProgramsTable[[#This Row],[Age Max]]= "None"), "Yes", IF(AND(BS$2&gt;=ProgramsTable[[#This Row],[Age Min]], BS$2&lt;=ProgramsTable[[#This Row],[Age Max]]), "Yes", "No")))</f>
        <v>N/A</v>
      </c>
      <c r="BT219" s="18" t="str" cm="1">
        <f t="array" ref="BT219">IF(COUNTIF(AM$2:BJ$2,"Yes")=0,"N/A",IF(SUMPRODUCT(--(AM$2:BJ$2="Yes"),--(ProgramsTable[[#This Row],[Developmental Disability]:[Caregivers, Family Members, Advocates, or Practitioners of an Individual with Disabilities or Medical Conditions]]="Yes"))&gt;0,"Yes","No"))</f>
        <v>N/A</v>
      </c>
      <c r="BU2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19" s="18" t="str">
        <f>IF(BV$2=0, "N/A", IF(ISNUMBER(SEARCH(UPPER(BV$2), UPPER(ProgramsTable[[#This Row],[Type of Service]]))), "Yes", "No"))</f>
        <v>N/A</v>
      </c>
      <c r="BW219" s="18" t="str">
        <f>IF(BW$2=0, "N/A", IF(ISNUMBER(SEARCH(TRIM(BW$2), ProgramsTable[[#This Row],[Geographic Coverage]])), "Yes", "No"))</f>
        <v>N/A</v>
      </c>
      <c r="BX219" s="18" t="str">
        <f>IF(BX$2=0, "N/A", IF(ISNUMBER(SEARCH(TRIM(BX$2), ProgramsTable[[#This Row],[Geographic Coverage]])), "Yes", "No"))</f>
        <v>N/A</v>
      </c>
      <c r="BY219" s="18" t="str">
        <f>IF(AND(BW$2=0, BX$2=0), "*Required - Please Make a Selection*", IF(OR(ISNUMBER(SEARCH(TRIM(BW$2), ProgramsTable[[#This Row],[Geographic Coverage]])), ISNUMBER(SEARCH(TRIM(BX$2), ProgramsTable[[#This Row],[Geographic Coverage]]))), "Yes", "No"))</f>
        <v>*Required - Please Make a Selection*</v>
      </c>
      <c r="BZ219" s="18" t="str">
        <f>IF(I$2=0, "N/A", IF(I$2="Yes", IF(ProgramsTable[[#This Row],[Program Includes Services for Caregivers]]="Yes", IF(ProgramsTable[[#This Row],[Program May Require Caregiver to be Unpaid]]="No", "Yes", "No"), "No"), "N/A"))</f>
        <v>N/A</v>
      </c>
      <c r="CA2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19" s="18" t="str">
        <f>IF(CB$2=0, "N/A", IF(ISNUMBER(SEARCH(TRIM(UPPER(CB$2)), TRIM(UPPER(ProgramsTable[[#This Row],[Type of Service]])))), "Yes", "No"))</f>
        <v>N/A</v>
      </c>
      <c r="CC219" s="18" t="str">
        <f>IF(CC$2=0, "N/A", IF(ISNUMBER(SEARCH(TRIM(CC$2), ProgramsTable[[#This Row],[Geographic Coverage]])), "Yes", "No"))</f>
        <v>No</v>
      </c>
      <c r="CD219" s="18" t="str">
        <f>IF(CD$2=0, "N/A", IF(ISNUMBER(SEARCH(TRIM(CD$2), ProgramsTable[[#This Row],[Geographic Coverage]])), "Yes", "No"))</f>
        <v>N/A</v>
      </c>
      <c r="CE219" s="18" t="str">
        <f>IF(AND(CC$2=0, CD$2=0), "*Required - Please Make a Selection*", IF(OR(ISNUMBER(SEARCH(TRIM(CC$2), ProgramsTable[[#This Row],[Geographic Coverage]])), ISNUMBER(SEARCH(TRIM(CD$2), ProgramsTable[[#This Row],[Geographic Coverage]]))), "Yes", "No"))</f>
        <v>No</v>
      </c>
      <c r="CF219" s="18" t="str" cm="1">
        <f t="array" ref="CF219">IF(COUNTIF(BK$2:BN$2, "Yes")=0, "N/A", IF(SUMPRODUCT((BK$2:BN$2="Yes")*(ProgramsTable[[#This Row],[Veteran?]:[Disabled Veteran?]]="Yes"))&gt;0, "Yes", "No"))</f>
        <v>No</v>
      </c>
      <c r="CG2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19"/>
      <c r="CI219"/>
      <c r="CJ219"/>
      <c r="CK219"/>
      <c r="CL219"/>
      <c r="CM219"/>
      <c r="CN219"/>
      <c r="CO219"/>
      <c r="CP219"/>
      <c r="CQ219"/>
      <c r="CR219"/>
      <c r="CS219"/>
      <c r="CU219"/>
      <c r="CV219"/>
    </row>
    <row r="220" spans="1:100" hidden="1" x14ac:dyDescent="0.25">
      <c r="A220" s="10">
        <v>912</v>
      </c>
      <c r="B220" t="s">
        <v>647</v>
      </c>
      <c r="C220" t="s">
        <v>504</v>
      </c>
      <c r="D220" t="s">
        <v>592</v>
      </c>
      <c r="E220" t="s">
        <v>546</v>
      </c>
      <c r="F220" t="s">
        <v>598</v>
      </c>
      <c r="G220" t="s">
        <v>588</v>
      </c>
      <c r="H220" t="s">
        <v>215</v>
      </c>
      <c r="I220" t="s">
        <v>215</v>
      </c>
      <c r="J220" t="s">
        <v>208</v>
      </c>
      <c r="K220" t="s">
        <v>208</v>
      </c>
      <c r="L220" s="11" t="s">
        <v>599</v>
      </c>
      <c r="M220">
        <v>55</v>
      </c>
      <c r="N220">
        <v>120</v>
      </c>
      <c r="O220" t="s">
        <v>599</v>
      </c>
      <c r="P220" t="s">
        <v>596</v>
      </c>
      <c r="Q220" t="s">
        <v>597</v>
      </c>
      <c r="R220" t="s">
        <v>596</v>
      </c>
      <c r="S220" t="s">
        <v>208</v>
      </c>
      <c r="T220" t="s">
        <v>45</v>
      </c>
      <c r="U220" t="s">
        <v>207</v>
      </c>
      <c r="V220" t="s">
        <v>207</v>
      </c>
      <c r="W220" t="s">
        <v>207</v>
      </c>
      <c r="X220" t="s">
        <v>207</v>
      </c>
      <c r="Y220" t="s">
        <v>207</v>
      </c>
      <c r="Z220" t="s">
        <v>207</v>
      </c>
      <c r="AA220" t="s">
        <v>207</v>
      </c>
      <c r="AB220" t="s">
        <v>207</v>
      </c>
      <c r="AC220" t="s">
        <v>207</v>
      </c>
      <c r="AD220" t="s">
        <v>207</v>
      </c>
      <c r="AE220" t="s">
        <v>207</v>
      </c>
      <c r="AF220" t="s">
        <v>207</v>
      </c>
      <c r="AG220" t="s">
        <v>207</v>
      </c>
      <c r="AH220" t="s">
        <v>207</v>
      </c>
      <c r="AI220" t="s">
        <v>207</v>
      </c>
      <c r="AJ220" t="s">
        <v>207</v>
      </c>
      <c r="AK220" t="s">
        <v>207</v>
      </c>
      <c r="AL220" t="s">
        <v>207</v>
      </c>
      <c r="AM220" t="s">
        <v>207</v>
      </c>
      <c r="AN220" t="s">
        <v>207</v>
      </c>
      <c r="AO220" t="s">
        <v>207</v>
      </c>
      <c r="AP220" t="s">
        <v>207</v>
      </c>
      <c r="AQ220" t="s">
        <v>207</v>
      </c>
      <c r="AR220" t="s">
        <v>207</v>
      </c>
      <c r="AS220" t="s">
        <v>207</v>
      </c>
      <c r="AT220" t="s">
        <v>207</v>
      </c>
      <c r="AU220" t="s">
        <v>207</v>
      </c>
      <c r="AV220" t="s">
        <v>207</v>
      </c>
      <c r="AW220" t="s">
        <v>207</v>
      </c>
      <c r="AX220" t="s">
        <v>207</v>
      </c>
      <c r="AY220" t="s">
        <v>207</v>
      </c>
      <c r="AZ220" t="s">
        <v>207</v>
      </c>
      <c r="BA220" t="s">
        <v>207</v>
      </c>
      <c r="BB220" t="s">
        <v>207</v>
      </c>
      <c r="BC220" t="s">
        <v>207</v>
      </c>
      <c r="BD220" t="s">
        <v>207</v>
      </c>
      <c r="BE220" t="s">
        <v>207</v>
      </c>
      <c r="BF220" t="s">
        <v>207</v>
      </c>
      <c r="BG220" t="s">
        <v>207</v>
      </c>
      <c r="BH220" t="s">
        <v>207</v>
      </c>
      <c r="BI220" t="s">
        <v>207</v>
      </c>
      <c r="BJ220" t="s">
        <v>215</v>
      </c>
      <c r="BK220" t="s">
        <v>207</v>
      </c>
      <c r="BL220" t="s">
        <v>207</v>
      </c>
      <c r="BM220" t="s">
        <v>207</v>
      </c>
      <c r="BN220" t="s">
        <v>207</v>
      </c>
      <c r="BO220" s="18" t="str">
        <f>IF(OR(BO$2=0, BO$2=""), "N/A", IF(ISNUMBER(SEARCH(UPPER(BO$2), UPPER(ProgramsTable[[#This Row],[Type of Service]]))), "Yes", "No"))</f>
        <v>N/A</v>
      </c>
      <c r="BP220" s="18" t="str">
        <f>IF(BP$2=0, "N/A", IF(ISNUMBER(SEARCH(TRIM(BP$2), ProgramsTable[[#This Row],[Geographic Coverage]])), "Yes", "No"))</f>
        <v>N/A</v>
      </c>
      <c r="BQ220" s="18" t="str">
        <f>IF(BQ$2=0, "N/A", IF(ISNUMBER(SEARCH(TRIM(BQ$2), ProgramsTable[[#This Row],[Geographic Coverage]])), "Yes", "No"))</f>
        <v>N/A</v>
      </c>
      <c r="BR220" s="18" t="str">
        <f>IF(AND(BP$2=0, BQ$2=0), "*Required - Please Make a Selection*", IF(OR(ISNUMBER(SEARCH(TRIM(BP$2), ProgramsTable[[#This Row],[Geographic Coverage]])), ISNUMBER(SEARCH(TRIM(BQ$2), ProgramsTable[[#This Row],[Geographic Coverage]]))), "Yes", "No"))</f>
        <v>*Required - Please Make a Selection*</v>
      </c>
      <c r="BS220" s="18" t="str">
        <f>IF(OR(BS$2="",BS$2=0), "N/A", IF(AND(ProgramsTable[[#This Row],[Age Min]]= "None", ProgramsTable[[#This Row],[Age Max]]= "None"), "Yes", IF(AND(BS$2&gt;=ProgramsTable[[#This Row],[Age Min]], BS$2&lt;=ProgramsTable[[#This Row],[Age Max]]), "Yes", "No")))</f>
        <v>N/A</v>
      </c>
      <c r="BT220" s="18" t="str" cm="1">
        <f t="array" ref="BT220">IF(COUNTIF(AM$2:BJ$2,"Yes")=0,"N/A",IF(SUMPRODUCT(--(AM$2:BJ$2="Yes"),--(ProgramsTable[[#This Row],[Developmental Disability]:[Caregivers, Family Members, Advocates, or Practitioners of an Individual with Disabilities or Medical Conditions]]="Yes"))&gt;0,"Yes","No"))</f>
        <v>N/A</v>
      </c>
      <c r="BU2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20" s="18" t="str">
        <f>IF(BV$2=0, "N/A", IF(ISNUMBER(SEARCH(UPPER(BV$2), UPPER(ProgramsTable[[#This Row],[Type of Service]]))), "Yes", "No"))</f>
        <v>N/A</v>
      </c>
      <c r="BW220" s="18" t="str">
        <f>IF(BW$2=0, "N/A", IF(ISNUMBER(SEARCH(TRIM(BW$2), ProgramsTable[[#This Row],[Geographic Coverage]])), "Yes", "No"))</f>
        <v>N/A</v>
      </c>
      <c r="BX220" s="18" t="str">
        <f>IF(BX$2=0, "N/A", IF(ISNUMBER(SEARCH(TRIM(BX$2), ProgramsTable[[#This Row],[Geographic Coverage]])), "Yes", "No"))</f>
        <v>N/A</v>
      </c>
      <c r="BY220" s="18" t="str">
        <f>IF(AND(BW$2=0, BX$2=0), "*Required - Please Make a Selection*", IF(OR(ISNUMBER(SEARCH(TRIM(BW$2), ProgramsTable[[#This Row],[Geographic Coverage]])), ISNUMBER(SEARCH(TRIM(BX$2), ProgramsTable[[#This Row],[Geographic Coverage]]))), "Yes", "No"))</f>
        <v>*Required - Please Make a Selection*</v>
      </c>
      <c r="BZ220" s="18" t="str">
        <f>IF(I$2=0, "N/A", IF(I$2="Yes", IF(ProgramsTable[[#This Row],[Program Includes Services for Caregivers]]="Yes", IF(ProgramsTable[[#This Row],[Program May Require Caregiver to be Unpaid]]="No", "Yes", "No"), "No"), "N/A"))</f>
        <v>N/A</v>
      </c>
      <c r="CA2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20" s="18" t="str">
        <f>IF(CB$2=0, "N/A", IF(ISNUMBER(SEARCH(TRIM(UPPER(CB$2)), TRIM(UPPER(ProgramsTable[[#This Row],[Type of Service]])))), "Yes", "No"))</f>
        <v>N/A</v>
      </c>
      <c r="CC220" s="18" t="str">
        <f>IF(CC$2=0, "N/A", IF(ISNUMBER(SEARCH(TRIM(CC$2), ProgramsTable[[#This Row],[Geographic Coverage]])), "Yes", "No"))</f>
        <v>No</v>
      </c>
      <c r="CD220" s="18" t="str">
        <f>IF(CD$2=0, "N/A", IF(ISNUMBER(SEARCH(TRIM(CD$2), ProgramsTable[[#This Row],[Geographic Coverage]])), "Yes", "No"))</f>
        <v>N/A</v>
      </c>
      <c r="CE220" s="18" t="str">
        <f>IF(AND(CC$2=0, CD$2=0), "*Required - Please Make a Selection*", IF(OR(ISNUMBER(SEARCH(TRIM(CC$2), ProgramsTable[[#This Row],[Geographic Coverage]])), ISNUMBER(SEARCH(TRIM(CD$2), ProgramsTable[[#This Row],[Geographic Coverage]]))), "Yes", "No"))</f>
        <v>No</v>
      </c>
      <c r="CF220" s="18" t="str" cm="1">
        <f t="array" ref="CF220">IF(COUNTIF(BK$2:BN$2, "Yes")=0, "N/A", IF(SUMPRODUCT((BK$2:BN$2="Yes")*(ProgramsTable[[#This Row],[Veteran?]:[Disabled Veteran?]]="Yes"))&gt;0, "Yes", "No"))</f>
        <v>No</v>
      </c>
      <c r="CG2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20"/>
      <c r="CI220"/>
      <c r="CJ220"/>
      <c r="CK220"/>
      <c r="CL220"/>
      <c r="CM220"/>
      <c r="CN220"/>
      <c r="CO220"/>
      <c r="CP220"/>
      <c r="CQ220"/>
      <c r="CR220"/>
      <c r="CS220"/>
      <c r="CU220"/>
      <c r="CV220"/>
    </row>
    <row r="221" spans="1:100" hidden="1" x14ac:dyDescent="0.25">
      <c r="A221" s="10">
        <v>913</v>
      </c>
      <c r="B221" t="s">
        <v>647</v>
      </c>
      <c r="C221" t="s">
        <v>504</v>
      </c>
      <c r="D221" t="s">
        <v>592</v>
      </c>
      <c r="E221" t="s">
        <v>546</v>
      </c>
      <c r="F221" t="s">
        <v>600</v>
      </c>
      <c r="G221" t="s">
        <v>90</v>
      </c>
      <c r="H221" t="s">
        <v>215</v>
      </c>
      <c r="I221" t="s">
        <v>215</v>
      </c>
      <c r="J221" t="s">
        <v>208</v>
      </c>
      <c r="K221" t="s">
        <v>208</v>
      </c>
      <c r="L221" s="11" t="s">
        <v>599</v>
      </c>
      <c r="M221">
        <v>55</v>
      </c>
      <c r="N221">
        <v>120</v>
      </c>
      <c r="O221" t="s">
        <v>599</v>
      </c>
      <c r="P221" t="s">
        <v>601</v>
      </c>
      <c r="Q221" t="s">
        <v>597</v>
      </c>
      <c r="R221" t="s">
        <v>601</v>
      </c>
      <c r="S221" t="s">
        <v>208</v>
      </c>
      <c r="T221" t="s">
        <v>45</v>
      </c>
      <c r="U221" t="s">
        <v>207</v>
      </c>
      <c r="V221" t="s">
        <v>207</v>
      </c>
      <c r="W221" t="s">
        <v>207</v>
      </c>
      <c r="X221" t="s">
        <v>207</v>
      </c>
      <c r="Y221" t="s">
        <v>207</v>
      </c>
      <c r="Z221" t="s">
        <v>207</v>
      </c>
      <c r="AA221" t="s">
        <v>207</v>
      </c>
      <c r="AB221" t="s">
        <v>207</v>
      </c>
      <c r="AC221" t="s">
        <v>207</v>
      </c>
      <c r="AD221" t="s">
        <v>207</v>
      </c>
      <c r="AE221" t="s">
        <v>207</v>
      </c>
      <c r="AF221" t="s">
        <v>207</v>
      </c>
      <c r="AG221" t="s">
        <v>207</v>
      </c>
      <c r="AH221" t="s">
        <v>207</v>
      </c>
      <c r="AI221" t="s">
        <v>207</v>
      </c>
      <c r="AJ221" t="s">
        <v>207</v>
      </c>
      <c r="AK221" t="s">
        <v>207</v>
      </c>
      <c r="AL221" t="s">
        <v>207</v>
      </c>
      <c r="AM221" t="s">
        <v>207</v>
      </c>
      <c r="AN221" t="s">
        <v>207</v>
      </c>
      <c r="AO221" t="s">
        <v>207</v>
      </c>
      <c r="AP221" t="s">
        <v>207</v>
      </c>
      <c r="AQ221" t="s">
        <v>207</v>
      </c>
      <c r="AR221" t="s">
        <v>207</v>
      </c>
      <c r="AS221" t="s">
        <v>207</v>
      </c>
      <c r="AT221" t="s">
        <v>207</v>
      </c>
      <c r="AU221" t="s">
        <v>207</v>
      </c>
      <c r="AV221" t="s">
        <v>207</v>
      </c>
      <c r="AW221" t="s">
        <v>207</v>
      </c>
      <c r="AX221" t="s">
        <v>207</v>
      </c>
      <c r="AY221" t="s">
        <v>207</v>
      </c>
      <c r="AZ221" t="s">
        <v>207</v>
      </c>
      <c r="BA221" t="s">
        <v>207</v>
      </c>
      <c r="BB221" t="s">
        <v>207</v>
      </c>
      <c r="BC221" t="s">
        <v>207</v>
      </c>
      <c r="BD221" t="s">
        <v>207</v>
      </c>
      <c r="BE221" t="s">
        <v>207</v>
      </c>
      <c r="BF221" t="s">
        <v>207</v>
      </c>
      <c r="BG221" t="s">
        <v>207</v>
      </c>
      <c r="BH221" t="s">
        <v>207</v>
      </c>
      <c r="BI221" t="s">
        <v>207</v>
      </c>
      <c r="BJ221" t="s">
        <v>215</v>
      </c>
      <c r="BK221" t="s">
        <v>207</v>
      </c>
      <c r="BL221" t="s">
        <v>207</v>
      </c>
      <c r="BM221" t="s">
        <v>207</v>
      </c>
      <c r="BN221" t="s">
        <v>207</v>
      </c>
      <c r="BO221" s="18" t="str">
        <f>IF(OR(BO$2=0, BO$2=""), "N/A", IF(ISNUMBER(SEARCH(UPPER(BO$2), UPPER(ProgramsTable[[#This Row],[Type of Service]]))), "Yes", "No"))</f>
        <v>N/A</v>
      </c>
      <c r="BP221" s="18" t="str">
        <f>IF(BP$2=0, "N/A", IF(ISNUMBER(SEARCH(TRIM(BP$2), ProgramsTable[[#This Row],[Geographic Coverage]])), "Yes", "No"))</f>
        <v>N/A</v>
      </c>
      <c r="BQ221" s="18" t="str">
        <f>IF(BQ$2=0, "N/A", IF(ISNUMBER(SEARCH(TRIM(BQ$2), ProgramsTable[[#This Row],[Geographic Coverage]])), "Yes", "No"))</f>
        <v>N/A</v>
      </c>
      <c r="BR221" s="18" t="str">
        <f>IF(AND(BP$2=0, BQ$2=0), "*Required - Please Make a Selection*", IF(OR(ISNUMBER(SEARCH(TRIM(BP$2), ProgramsTable[[#This Row],[Geographic Coverage]])), ISNUMBER(SEARCH(TRIM(BQ$2), ProgramsTable[[#This Row],[Geographic Coverage]]))), "Yes", "No"))</f>
        <v>*Required - Please Make a Selection*</v>
      </c>
      <c r="BS221" s="18" t="str">
        <f>IF(OR(BS$2="",BS$2=0), "N/A", IF(AND(ProgramsTable[[#This Row],[Age Min]]= "None", ProgramsTable[[#This Row],[Age Max]]= "None"), "Yes", IF(AND(BS$2&gt;=ProgramsTable[[#This Row],[Age Min]], BS$2&lt;=ProgramsTable[[#This Row],[Age Max]]), "Yes", "No")))</f>
        <v>N/A</v>
      </c>
      <c r="BT221" s="18" t="str" cm="1">
        <f t="array" ref="BT221">IF(COUNTIF(AM$2:BJ$2,"Yes")=0,"N/A",IF(SUMPRODUCT(--(AM$2:BJ$2="Yes"),--(ProgramsTable[[#This Row],[Developmental Disability]:[Caregivers, Family Members, Advocates, or Practitioners of an Individual with Disabilities or Medical Conditions]]="Yes"))&gt;0,"Yes","No"))</f>
        <v>N/A</v>
      </c>
      <c r="BU2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21" s="18" t="str">
        <f>IF(BV$2=0, "N/A", IF(ISNUMBER(SEARCH(UPPER(BV$2), UPPER(ProgramsTable[[#This Row],[Type of Service]]))), "Yes", "No"))</f>
        <v>N/A</v>
      </c>
      <c r="BW221" s="18" t="str">
        <f>IF(BW$2=0, "N/A", IF(ISNUMBER(SEARCH(TRIM(BW$2), ProgramsTable[[#This Row],[Geographic Coverage]])), "Yes", "No"))</f>
        <v>N/A</v>
      </c>
      <c r="BX221" s="18" t="str">
        <f>IF(BX$2=0, "N/A", IF(ISNUMBER(SEARCH(TRIM(BX$2), ProgramsTable[[#This Row],[Geographic Coverage]])), "Yes", "No"))</f>
        <v>N/A</v>
      </c>
      <c r="BY221" s="18" t="str">
        <f>IF(AND(BW$2=0, BX$2=0), "*Required - Please Make a Selection*", IF(OR(ISNUMBER(SEARCH(TRIM(BW$2), ProgramsTable[[#This Row],[Geographic Coverage]])), ISNUMBER(SEARCH(TRIM(BX$2), ProgramsTable[[#This Row],[Geographic Coverage]]))), "Yes", "No"))</f>
        <v>*Required - Please Make a Selection*</v>
      </c>
      <c r="BZ221" s="18" t="str">
        <f>IF(I$2=0, "N/A", IF(I$2="Yes", IF(ProgramsTable[[#This Row],[Program Includes Services for Caregivers]]="Yes", IF(ProgramsTable[[#This Row],[Program May Require Caregiver to be Unpaid]]="No", "Yes", "No"), "No"), "N/A"))</f>
        <v>N/A</v>
      </c>
      <c r="CA2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21" s="18" t="str">
        <f>IF(CB$2=0, "N/A", IF(ISNUMBER(SEARCH(TRIM(UPPER(CB$2)), TRIM(UPPER(ProgramsTable[[#This Row],[Type of Service]])))), "Yes", "No"))</f>
        <v>N/A</v>
      </c>
      <c r="CC221" s="18" t="str">
        <f>IF(CC$2=0, "N/A", IF(ISNUMBER(SEARCH(TRIM(CC$2), ProgramsTable[[#This Row],[Geographic Coverage]])), "Yes", "No"))</f>
        <v>No</v>
      </c>
      <c r="CD221" s="18" t="str">
        <f>IF(CD$2=0, "N/A", IF(ISNUMBER(SEARCH(TRIM(CD$2), ProgramsTable[[#This Row],[Geographic Coverage]])), "Yes", "No"))</f>
        <v>N/A</v>
      </c>
      <c r="CE221" s="18" t="str">
        <f>IF(AND(CC$2=0, CD$2=0), "*Required - Please Make a Selection*", IF(OR(ISNUMBER(SEARCH(TRIM(CC$2), ProgramsTable[[#This Row],[Geographic Coverage]])), ISNUMBER(SEARCH(TRIM(CD$2), ProgramsTable[[#This Row],[Geographic Coverage]]))), "Yes", "No"))</f>
        <v>No</v>
      </c>
      <c r="CF221" s="18" t="str" cm="1">
        <f t="array" ref="CF221">IF(COUNTIF(BK$2:BN$2, "Yes")=0, "N/A", IF(SUMPRODUCT((BK$2:BN$2="Yes")*(ProgramsTable[[#This Row],[Veteran?]:[Disabled Veteran?]]="Yes"))&gt;0, "Yes", "No"))</f>
        <v>No</v>
      </c>
      <c r="CG2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21"/>
      <c r="CI221"/>
      <c r="CJ221"/>
      <c r="CK221"/>
      <c r="CL221"/>
      <c r="CM221"/>
      <c r="CN221"/>
      <c r="CO221"/>
      <c r="CP221"/>
      <c r="CQ221"/>
      <c r="CR221"/>
      <c r="CS221"/>
      <c r="CU221"/>
      <c r="CV221"/>
    </row>
    <row r="222" spans="1:100" hidden="1" x14ac:dyDescent="0.25">
      <c r="A222" s="10">
        <v>915</v>
      </c>
      <c r="B222" t="s">
        <v>647</v>
      </c>
      <c r="C222" t="s">
        <v>505</v>
      </c>
      <c r="D222" t="s">
        <v>535</v>
      </c>
      <c r="E222" t="s">
        <v>529</v>
      </c>
      <c r="F222" t="s">
        <v>536</v>
      </c>
      <c r="G222" t="s">
        <v>112</v>
      </c>
      <c r="H222" t="s">
        <v>215</v>
      </c>
      <c r="I222" t="s">
        <v>215</v>
      </c>
      <c r="J222" t="s">
        <v>531</v>
      </c>
      <c r="K222" t="s">
        <v>532</v>
      </c>
      <c r="L222" t="s">
        <v>306</v>
      </c>
      <c r="M222">
        <v>18</v>
      </c>
      <c r="N222">
        <v>120</v>
      </c>
      <c r="P222" t="s">
        <v>533</v>
      </c>
      <c r="Q222" t="s">
        <v>208</v>
      </c>
      <c r="R222" t="s">
        <v>534</v>
      </c>
      <c r="S222" t="s">
        <v>533</v>
      </c>
      <c r="T222" t="s">
        <v>47</v>
      </c>
      <c r="U222" t="s">
        <v>215</v>
      </c>
      <c r="V222" t="s">
        <v>207</v>
      </c>
      <c r="W222" t="s">
        <v>207</v>
      </c>
      <c r="X222" t="s">
        <v>207</v>
      </c>
      <c r="Y222" t="s">
        <v>207</v>
      </c>
      <c r="Z222" t="s">
        <v>207</v>
      </c>
      <c r="AA222" t="s">
        <v>207</v>
      </c>
      <c r="AB222" t="s">
        <v>207</v>
      </c>
      <c r="AC222" t="s">
        <v>207</v>
      </c>
      <c r="AD222" t="s">
        <v>207</v>
      </c>
      <c r="AE222" t="s">
        <v>215</v>
      </c>
      <c r="AF222" t="s">
        <v>207</v>
      </c>
      <c r="AG222" t="s">
        <v>207</v>
      </c>
      <c r="AH222" t="s">
        <v>207</v>
      </c>
      <c r="AI222" t="s">
        <v>207</v>
      </c>
      <c r="AJ222" t="s">
        <v>207</v>
      </c>
      <c r="AK222" t="s">
        <v>207</v>
      </c>
      <c r="AL222" t="s">
        <v>207</v>
      </c>
      <c r="AM222" t="s">
        <v>207</v>
      </c>
      <c r="AN222" t="s">
        <v>207</v>
      </c>
      <c r="AO222" t="s">
        <v>207</v>
      </c>
      <c r="AP222" t="s">
        <v>207</v>
      </c>
      <c r="AQ222" t="s">
        <v>207</v>
      </c>
      <c r="AR222" t="s">
        <v>215</v>
      </c>
      <c r="AS222" t="s">
        <v>207</v>
      </c>
      <c r="AT222" t="s">
        <v>207</v>
      </c>
      <c r="AU222" t="s">
        <v>207</v>
      </c>
      <c r="AV222" t="s">
        <v>207</v>
      </c>
      <c r="AW222" t="s">
        <v>207</v>
      </c>
      <c r="AX222" t="s">
        <v>207</v>
      </c>
      <c r="AY222" t="s">
        <v>207</v>
      </c>
      <c r="AZ222" t="s">
        <v>207</v>
      </c>
      <c r="BA222" t="s">
        <v>207</v>
      </c>
      <c r="BB222" t="s">
        <v>207</v>
      </c>
      <c r="BC222" t="s">
        <v>207</v>
      </c>
      <c r="BD222" t="s">
        <v>207</v>
      </c>
      <c r="BE222" t="s">
        <v>207</v>
      </c>
      <c r="BF222" t="s">
        <v>207</v>
      </c>
      <c r="BG222" t="s">
        <v>207</v>
      </c>
      <c r="BH222" t="s">
        <v>207</v>
      </c>
      <c r="BI222" t="s">
        <v>207</v>
      </c>
      <c r="BJ222" t="s">
        <v>207</v>
      </c>
      <c r="BK222" t="s">
        <v>207</v>
      </c>
      <c r="BL222" t="s">
        <v>207</v>
      </c>
      <c r="BM222" t="s">
        <v>207</v>
      </c>
      <c r="BN222" t="s">
        <v>207</v>
      </c>
      <c r="BO222" s="18" t="str">
        <f>IF(OR(BO$2=0, BO$2=""), "N/A", IF(ISNUMBER(SEARCH(UPPER(BO$2), UPPER(ProgramsTable[[#This Row],[Type of Service]]))), "Yes", "No"))</f>
        <v>N/A</v>
      </c>
      <c r="BP222" s="18" t="str">
        <f>IF(BP$2=0, "N/A", IF(ISNUMBER(SEARCH(TRIM(BP$2), ProgramsTable[[#This Row],[Geographic Coverage]])), "Yes", "No"))</f>
        <v>N/A</v>
      </c>
      <c r="BQ222" s="18" t="str">
        <f>IF(BQ$2=0, "N/A", IF(ISNUMBER(SEARCH(TRIM(BQ$2), ProgramsTable[[#This Row],[Geographic Coverage]])), "Yes", "No"))</f>
        <v>N/A</v>
      </c>
      <c r="BR222" s="18" t="str">
        <f>IF(AND(BP$2=0, BQ$2=0), "*Required - Please Make a Selection*", IF(OR(ISNUMBER(SEARCH(TRIM(BP$2), ProgramsTable[[#This Row],[Geographic Coverage]])), ISNUMBER(SEARCH(TRIM(BQ$2), ProgramsTable[[#This Row],[Geographic Coverage]]))), "Yes", "No"))</f>
        <v>*Required - Please Make a Selection*</v>
      </c>
      <c r="BS222" s="18" t="str">
        <f>IF(OR(BS$2="",BS$2=0), "N/A", IF(AND(ProgramsTable[[#This Row],[Age Min]]= "None", ProgramsTable[[#This Row],[Age Max]]= "None"), "Yes", IF(AND(BS$2&gt;=ProgramsTable[[#This Row],[Age Min]], BS$2&lt;=ProgramsTable[[#This Row],[Age Max]]), "Yes", "No")))</f>
        <v>N/A</v>
      </c>
      <c r="BT222" s="18" t="str" cm="1">
        <f t="array" ref="BT222">IF(COUNTIF(AM$2:BJ$2,"Yes")=0,"N/A",IF(SUMPRODUCT(--(AM$2:BJ$2="Yes"),--(ProgramsTable[[#This Row],[Developmental Disability]:[Caregivers, Family Members, Advocates, or Practitioners of an Individual with Disabilities or Medical Conditions]]="Yes"))&gt;0,"Yes","No"))</f>
        <v>N/A</v>
      </c>
      <c r="BU2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22" s="18" t="str">
        <f>IF(BV$2=0, "N/A", IF(ISNUMBER(SEARCH(UPPER(BV$2), UPPER(ProgramsTable[[#This Row],[Type of Service]]))), "Yes", "No"))</f>
        <v>N/A</v>
      </c>
      <c r="BW222" s="18" t="str">
        <f>IF(BW$2=0, "N/A", IF(ISNUMBER(SEARCH(TRIM(BW$2), ProgramsTable[[#This Row],[Geographic Coverage]])), "Yes", "No"))</f>
        <v>N/A</v>
      </c>
      <c r="BX222" s="18" t="str">
        <f>IF(BX$2=0, "N/A", IF(ISNUMBER(SEARCH(TRIM(BX$2), ProgramsTable[[#This Row],[Geographic Coverage]])), "Yes", "No"))</f>
        <v>N/A</v>
      </c>
      <c r="BY222" s="18" t="str">
        <f>IF(AND(BW$2=0, BX$2=0), "*Required - Please Make a Selection*", IF(OR(ISNUMBER(SEARCH(TRIM(BW$2), ProgramsTable[[#This Row],[Geographic Coverage]])), ISNUMBER(SEARCH(TRIM(BX$2), ProgramsTable[[#This Row],[Geographic Coverage]]))), "Yes", "No"))</f>
        <v>*Required - Please Make a Selection*</v>
      </c>
      <c r="BZ222" s="18" t="str">
        <f>IF(I$2=0, "N/A", IF(I$2="Yes", IF(ProgramsTable[[#This Row],[Program Includes Services for Caregivers]]="Yes", IF(ProgramsTable[[#This Row],[Program May Require Caregiver to be Unpaid]]="No", "Yes", "No"), "No"), "N/A"))</f>
        <v>N/A</v>
      </c>
      <c r="CA2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22" s="18" t="str">
        <f>IF(CB$2=0, "N/A", IF(ISNUMBER(SEARCH(TRIM(UPPER(CB$2)), TRIM(UPPER(ProgramsTable[[#This Row],[Type of Service]])))), "Yes", "No"))</f>
        <v>N/A</v>
      </c>
      <c r="CC222" s="18" t="str">
        <f>IF(CC$2=0, "N/A", IF(ISNUMBER(SEARCH(TRIM(CC$2), ProgramsTable[[#This Row],[Geographic Coverage]])), "Yes", "No"))</f>
        <v>No</v>
      </c>
      <c r="CD222" s="18" t="str">
        <f>IF(CD$2=0, "N/A", IF(ISNUMBER(SEARCH(TRIM(CD$2), ProgramsTable[[#This Row],[Geographic Coverage]])), "Yes", "No"))</f>
        <v>N/A</v>
      </c>
      <c r="CE222" s="18" t="str">
        <f>IF(AND(CC$2=0, CD$2=0), "*Required - Please Make a Selection*", IF(OR(ISNUMBER(SEARCH(TRIM(CC$2), ProgramsTable[[#This Row],[Geographic Coverage]])), ISNUMBER(SEARCH(TRIM(CD$2), ProgramsTable[[#This Row],[Geographic Coverage]]))), "Yes", "No"))</f>
        <v>No</v>
      </c>
      <c r="CF222" s="18" t="str" cm="1">
        <f t="array" ref="CF222">IF(COUNTIF(BK$2:BN$2, "Yes")=0, "N/A", IF(SUMPRODUCT((BK$2:BN$2="Yes")*(ProgramsTable[[#This Row],[Veteran?]:[Disabled Veteran?]]="Yes"))&gt;0, "Yes", "No"))</f>
        <v>No</v>
      </c>
      <c r="CG2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22"/>
      <c r="CI222"/>
      <c r="CJ222"/>
      <c r="CK222"/>
      <c r="CL222"/>
      <c r="CM222"/>
      <c r="CN222"/>
      <c r="CO222"/>
      <c r="CP222"/>
      <c r="CQ222"/>
      <c r="CR222"/>
      <c r="CS222"/>
      <c r="CU222"/>
      <c r="CV222"/>
    </row>
    <row r="223" spans="1:100" hidden="1" x14ac:dyDescent="0.25">
      <c r="A223" s="10">
        <v>934</v>
      </c>
      <c r="B223" t="s">
        <v>647</v>
      </c>
      <c r="C223" t="s">
        <v>505</v>
      </c>
      <c r="D223" t="s">
        <v>578</v>
      </c>
      <c r="E223" t="s">
        <v>546</v>
      </c>
      <c r="F223" t="s">
        <v>582</v>
      </c>
      <c r="G223" t="s">
        <v>112</v>
      </c>
      <c r="H223" t="s">
        <v>215</v>
      </c>
      <c r="I223" t="s">
        <v>215</v>
      </c>
      <c r="J223" t="s">
        <v>547</v>
      </c>
      <c r="K223" t="s">
        <v>583</v>
      </c>
      <c r="L223" t="s">
        <v>208</v>
      </c>
      <c r="M223" t="s">
        <v>208</v>
      </c>
      <c r="N223" t="s">
        <v>208</v>
      </c>
      <c r="P223" t="s">
        <v>581</v>
      </c>
      <c r="Q223" t="s">
        <v>208</v>
      </c>
      <c r="R223" t="s">
        <v>581</v>
      </c>
      <c r="S223" t="s">
        <v>208</v>
      </c>
      <c r="T223" t="s">
        <v>47</v>
      </c>
      <c r="U223" t="s">
        <v>215</v>
      </c>
      <c r="V223" t="s">
        <v>207</v>
      </c>
      <c r="W223" t="s">
        <v>207</v>
      </c>
      <c r="X223" t="s">
        <v>207</v>
      </c>
      <c r="Y223" t="s">
        <v>207</v>
      </c>
      <c r="Z223" t="s">
        <v>207</v>
      </c>
      <c r="AA223" t="s">
        <v>215</v>
      </c>
      <c r="AB223" t="s">
        <v>207</v>
      </c>
      <c r="AC223" t="s">
        <v>207</v>
      </c>
      <c r="AD223" t="s">
        <v>207</v>
      </c>
      <c r="AE223" t="s">
        <v>207</v>
      </c>
      <c r="AF223" t="s">
        <v>207</v>
      </c>
      <c r="AG223" t="s">
        <v>207</v>
      </c>
      <c r="AH223" t="s">
        <v>207</v>
      </c>
      <c r="AI223" t="s">
        <v>207</v>
      </c>
      <c r="AJ223" t="s">
        <v>207</v>
      </c>
      <c r="AK223" t="s">
        <v>207</v>
      </c>
      <c r="AL223" t="s">
        <v>207</v>
      </c>
      <c r="AM223" t="s">
        <v>207</v>
      </c>
      <c r="AN223" t="s">
        <v>207</v>
      </c>
      <c r="AO223" t="s">
        <v>207</v>
      </c>
      <c r="AP223" t="s">
        <v>207</v>
      </c>
      <c r="AQ223" t="s">
        <v>207</v>
      </c>
      <c r="AR223" t="s">
        <v>215</v>
      </c>
      <c r="AS223" t="s">
        <v>207</v>
      </c>
      <c r="AT223" t="s">
        <v>207</v>
      </c>
      <c r="AU223" t="s">
        <v>207</v>
      </c>
      <c r="AV223" t="s">
        <v>207</v>
      </c>
      <c r="AW223" t="s">
        <v>207</v>
      </c>
      <c r="AX223" t="s">
        <v>207</v>
      </c>
      <c r="AY223" t="s">
        <v>207</v>
      </c>
      <c r="AZ223" t="s">
        <v>207</v>
      </c>
      <c r="BA223" t="s">
        <v>207</v>
      </c>
      <c r="BB223" t="s">
        <v>207</v>
      </c>
      <c r="BC223" t="s">
        <v>207</v>
      </c>
      <c r="BD223" t="s">
        <v>207</v>
      </c>
      <c r="BE223" t="s">
        <v>207</v>
      </c>
      <c r="BF223" t="s">
        <v>207</v>
      </c>
      <c r="BG223" t="s">
        <v>207</v>
      </c>
      <c r="BH223" t="s">
        <v>207</v>
      </c>
      <c r="BI223" t="s">
        <v>207</v>
      </c>
      <c r="BJ223" t="s">
        <v>215</v>
      </c>
      <c r="BK223" t="s">
        <v>207</v>
      </c>
      <c r="BL223" t="s">
        <v>207</v>
      </c>
      <c r="BM223" t="s">
        <v>207</v>
      </c>
      <c r="BN223" t="s">
        <v>207</v>
      </c>
      <c r="BO223" s="18" t="str">
        <f>IF(OR(BO$2=0, BO$2=""), "N/A", IF(ISNUMBER(SEARCH(UPPER(BO$2), UPPER(ProgramsTable[[#This Row],[Type of Service]]))), "Yes", "No"))</f>
        <v>N/A</v>
      </c>
      <c r="BP223" s="18" t="str">
        <f>IF(BP$2=0, "N/A", IF(ISNUMBER(SEARCH(TRIM(BP$2), ProgramsTable[[#This Row],[Geographic Coverage]])), "Yes", "No"))</f>
        <v>N/A</v>
      </c>
      <c r="BQ223" s="18" t="str">
        <f>IF(BQ$2=0, "N/A", IF(ISNUMBER(SEARCH(TRIM(BQ$2), ProgramsTable[[#This Row],[Geographic Coverage]])), "Yes", "No"))</f>
        <v>N/A</v>
      </c>
      <c r="BR223" s="18" t="str">
        <f>IF(AND(BP$2=0, BQ$2=0), "*Required - Please Make a Selection*", IF(OR(ISNUMBER(SEARCH(TRIM(BP$2), ProgramsTable[[#This Row],[Geographic Coverage]])), ISNUMBER(SEARCH(TRIM(BQ$2), ProgramsTable[[#This Row],[Geographic Coverage]]))), "Yes", "No"))</f>
        <v>*Required - Please Make a Selection*</v>
      </c>
      <c r="BS223" s="18" t="str">
        <f>IF(OR(BS$2="",BS$2=0), "N/A", IF(AND(ProgramsTable[[#This Row],[Age Min]]= "None", ProgramsTable[[#This Row],[Age Max]]= "None"), "Yes", IF(AND(BS$2&gt;=ProgramsTable[[#This Row],[Age Min]], BS$2&lt;=ProgramsTable[[#This Row],[Age Max]]), "Yes", "No")))</f>
        <v>N/A</v>
      </c>
      <c r="BT223" s="18" t="str" cm="1">
        <f t="array" ref="BT223">IF(COUNTIF(AM$2:BJ$2,"Yes")=0,"N/A",IF(SUMPRODUCT(--(AM$2:BJ$2="Yes"),--(ProgramsTable[[#This Row],[Developmental Disability]:[Caregivers, Family Members, Advocates, or Practitioners of an Individual with Disabilities or Medical Conditions]]="Yes"))&gt;0,"Yes","No"))</f>
        <v>N/A</v>
      </c>
      <c r="BU2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23" s="18" t="str">
        <f>IF(BV$2=0, "N/A", IF(ISNUMBER(SEARCH(UPPER(BV$2), UPPER(ProgramsTable[[#This Row],[Type of Service]]))), "Yes", "No"))</f>
        <v>N/A</v>
      </c>
      <c r="BW223" s="18" t="str">
        <f>IF(BW$2=0, "N/A", IF(ISNUMBER(SEARCH(TRIM(BW$2), ProgramsTable[[#This Row],[Geographic Coverage]])), "Yes", "No"))</f>
        <v>N/A</v>
      </c>
      <c r="BX223" s="18" t="str">
        <f>IF(BX$2=0, "N/A", IF(ISNUMBER(SEARCH(TRIM(BX$2), ProgramsTable[[#This Row],[Geographic Coverage]])), "Yes", "No"))</f>
        <v>N/A</v>
      </c>
      <c r="BY223" s="18" t="str">
        <f>IF(AND(BW$2=0, BX$2=0), "*Required - Please Make a Selection*", IF(OR(ISNUMBER(SEARCH(TRIM(BW$2), ProgramsTable[[#This Row],[Geographic Coverage]])), ISNUMBER(SEARCH(TRIM(BX$2), ProgramsTable[[#This Row],[Geographic Coverage]]))), "Yes", "No"))</f>
        <v>*Required - Please Make a Selection*</v>
      </c>
      <c r="BZ223" s="18" t="str">
        <f>IF(I$2=0, "N/A", IF(I$2="Yes", IF(ProgramsTable[[#This Row],[Program Includes Services for Caregivers]]="Yes", IF(ProgramsTable[[#This Row],[Program May Require Caregiver to be Unpaid]]="No", "Yes", "No"), "No"), "N/A"))</f>
        <v>N/A</v>
      </c>
      <c r="CA2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23" s="18" t="str">
        <f>IF(CB$2=0, "N/A", IF(ISNUMBER(SEARCH(TRIM(UPPER(CB$2)), TRIM(UPPER(ProgramsTable[[#This Row],[Type of Service]])))), "Yes", "No"))</f>
        <v>N/A</v>
      </c>
      <c r="CC223" s="18" t="str">
        <f>IF(CC$2=0, "N/A", IF(ISNUMBER(SEARCH(TRIM(CC$2), ProgramsTable[[#This Row],[Geographic Coverage]])), "Yes", "No"))</f>
        <v>No</v>
      </c>
      <c r="CD223" s="18" t="str">
        <f>IF(CD$2=0, "N/A", IF(ISNUMBER(SEARCH(TRIM(CD$2), ProgramsTable[[#This Row],[Geographic Coverage]])), "Yes", "No"))</f>
        <v>N/A</v>
      </c>
      <c r="CE223" s="18" t="str">
        <f>IF(AND(CC$2=0, CD$2=0), "*Required - Please Make a Selection*", IF(OR(ISNUMBER(SEARCH(TRIM(CC$2), ProgramsTable[[#This Row],[Geographic Coverage]])), ISNUMBER(SEARCH(TRIM(CD$2), ProgramsTable[[#This Row],[Geographic Coverage]]))), "Yes", "No"))</f>
        <v>No</v>
      </c>
      <c r="CF223" s="18" t="str" cm="1">
        <f t="array" ref="CF223">IF(COUNTIF(BK$2:BN$2, "Yes")=0, "N/A", IF(SUMPRODUCT((BK$2:BN$2="Yes")*(ProgramsTable[[#This Row],[Veteran?]:[Disabled Veteran?]]="Yes"))&gt;0, "Yes", "No"))</f>
        <v>No</v>
      </c>
      <c r="CG2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23"/>
      <c r="CI223"/>
      <c r="CJ223"/>
      <c r="CK223"/>
      <c r="CL223"/>
      <c r="CM223"/>
      <c r="CN223"/>
      <c r="CO223"/>
      <c r="CP223"/>
      <c r="CQ223"/>
      <c r="CR223"/>
      <c r="CS223"/>
      <c r="CU223"/>
      <c r="CV223"/>
    </row>
    <row r="224" spans="1:100" hidden="1" x14ac:dyDescent="0.25">
      <c r="A224" s="10">
        <v>935</v>
      </c>
      <c r="B224" t="s">
        <v>647</v>
      </c>
      <c r="C224" t="s">
        <v>505</v>
      </c>
      <c r="D224" t="s">
        <v>578</v>
      </c>
      <c r="E224" t="s">
        <v>546</v>
      </c>
      <c r="F224" t="s">
        <v>584</v>
      </c>
      <c r="G224" t="s">
        <v>585</v>
      </c>
      <c r="H224" t="s">
        <v>215</v>
      </c>
      <c r="I224" t="s">
        <v>215</v>
      </c>
      <c r="J224" t="s">
        <v>208</v>
      </c>
      <c r="K224" t="s">
        <v>586</v>
      </c>
      <c r="L224" t="s">
        <v>208</v>
      </c>
      <c r="M224" t="s">
        <v>208</v>
      </c>
      <c r="N224" t="s">
        <v>208</v>
      </c>
      <c r="P224" t="s">
        <v>581</v>
      </c>
      <c r="Q224" t="s">
        <v>208</v>
      </c>
      <c r="R224" t="s">
        <v>581</v>
      </c>
      <c r="S224" t="s">
        <v>208</v>
      </c>
      <c r="T224" t="s">
        <v>47</v>
      </c>
      <c r="U224" t="s">
        <v>207</v>
      </c>
      <c r="V224" t="s">
        <v>207</v>
      </c>
      <c r="W224" t="s">
        <v>207</v>
      </c>
      <c r="X224" t="s">
        <v>207</v>
      </c>
      <c r="Y224" t="s">
        <v>207</v>
      </c>
      <c r="Z224" t="s">
        <v>207</v>
      </c>
      <c r="AA224" t="s">
        <v>207</v>
      </c>
      <c r="AB224" t="s">
        <v>207</v>
      </c>
      <c r="AC224" t="s">
        <v>207</v>
      </c>
      <c r="AD224" t="s">
        <v>207</v>
      </c>
      <c r="AE224" t="s">
        <v>207</v>
      </c>
      <c r="AF224" t="s">
        <v>207</v>
      </c>
      <c r="AG224" t="s">
        <v>207</v>
      </c>
      <c r="AH224" t="s">
        <v>207</v>
      </c>
      <c r="AI224" t="s">
        <v>207</v>
      </c>
      <c r="AJ224" t="s">
        <v>207</v>
      </c>
      <c r="AK224" t="s">
        <v>207</v>
      </c>
      <c r="AL224" t="s">
        <v>207</v>
      </c>
      <c r="AM224" t="s">
        <v>207</v>
      </c>
      <c r="AN224" t="s">
        <v>207</v>
      </c>
      <c r="AO224" t="s">
        <v>207</v>
      </c>
      <c r="AP224" t="s">
        <v>207</v>
      </c>
      <c r="AQ224" t="s">
        <v>207</v>
      </c>
      <c r="AR224" t="s">
        <v>215</v>
      </c>
      <c r="AS224" t="s">
        <v>207</v>
      </c>
      <c r="AT224" t="s">
        <v>207</v>
      </c>
      <c r="AU224" t="s">
        <v>207</v>
      </c>
      <c r="AV224" t="s">
        <v>207</v>
      </c>
      <c r="AW224" t="s">
        <v>207</v>
      </c>
      <c r="AX224" t="s">
        <v>207</v>
      </c>
      <c r="AY224" t="s">
        <v>207</v>
      </c>
      <c r="AZ224" t="s">
        <v>207</v>
      </c>
      <c r="BA224" t="s">
        <v>207</v>
      </c>
      <c r="BB224" t="s">
        <v>207</v>
      </c>
      <c r="BC224" t="s">
        <v>207</v>
      </c>
      <c r="BD224" t="s">
        <v>207</v>
      </c>
      <c r="BE224" t="s">
        <v>207</v>
      </c>
      <c r="BF224" t="s">
        <v>207</v>
      </c>
      <c r="BG224" t="s">
        <v>207</v>
      </c>
      <c r="BH224" t="s">
        <v>207</v>
      </c>
      <c r="BI224" t="s">
        <v>207</v>
      </c>
      <c r="BJ224" t="s">
        <v>215</v>
      </c>
      <c r="BK224" t="s">
        <v>207</v>
      </c>
      <c r="BL224" t="s">
        <v>207</v>
      </c>
      <c r="BM224" t="s">
        <v>207</v>
      </c>
      <c r="BN224" t="s">
        <v>207</v>
      </c>
      <c r="BO224" s="18" t="str">
        <f>IF(OR(BO$2=0, BO$2=""), "N/A", IF(ISNUMBER(SEARCH(UPPER(BO$2), UPPER(ProgramsTable[[#This Row],[Type of Service]]))), "Yes", "No"))</f>
        <v>N/A</v>
      </c>
      <c r="BP224" s="18" t="str">
        <f>IF(BP$2=0, "N/A", IF(ISNUMBER(SEARCH(TRIM(BP$2), ProgramsTable[[#This Row],[Geographic Coverage]])), "Yes", "No"))</f>
        <v>N/A</v>
      </c>
      <c r="BQ224" s="18" t="str">
        <f>IF(BQ$2=0, "N/A", IF(ISNUMBER(SEARCH(TRIM(BQ$2), ProgramsTable[[#This Row],[Geographic Coverage]])), "Yes", "No"))</f>
        <v>N/A</v>
      </c>
      <c r="BR224" s="18" t="str">
        <f>IF(AND(BP$2=0, BQ$2=0), "*Required - Please Make a Selection*", IF(OR(ISNUMBER(SEARCH(TRIM(BP$2), ProgramsTable[[#This Row],[Geographic Coverage]])), ISNUMBER(SEARCH(TRIM(BQ$2), ProgramsTable[[#This Row],[Geographic Coverage]]))), "Yes", "No"))</f>
        <v>*Required - Please Make a Selection*</v>
      </c>
      <c r="BS224" s="18" t="str">
        <f>IF(OR(BS$2="",BS$2=0), "N/A", IF(AND(ProgramsTable[[#This Row],[Age Min]]= "None", ProgramsTable[[#This Row],[Age Max]]= "None"), "Yes", IF(AND(BS$2&gt;=ProgramsTable[[#This Row],[Age Min]], BS$2&lt;=ProgramsTable[[#This Row],[Age Max]]), "Yes", "No")))</f>
        <v>N/A</v>
      </c>
      <c r="BT224" s="18" t="str" cm="1">
        <f t="array" ref="BT224">IF(COUNTIF(AM$2:BJ$2,"Yes")=0,"N/A",IF(SUMPRODUCT(--(AM$2:BJ$2="Yes"),--(ProgramsTable[[#This Row],[Developmental Disability]:[Caregivers, Family Members, Advocates, or Practitioners of an Individual with Disabilities or Medical Conditions]]="Yes"))&gt;0,"Yes","No"))</f>
        <v>N/A</v>
      </c>
      <c r="BU2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24" s="18" t="str">
        <f>IF(BV$2=0, "N/A", IF(ISNUMBER(SEARCH(UPPER(BV$2), UPPER(ProgramsTable[[#This Row],[Type of Service]]))), "Yes", "No"))</f>
        <v>N/A</v>
      </c>
      <c r="BW224" s="18" t="str">
        <f>IF(BW$2=0, "N/A", IF(ISNUMBER(SEARCH(TRIM(BW$2), ProgramsTable[[#This Row],[Geographic Coverage]])), "Yes", "No"))</f>
        <v>N/A</v>
      </c>
      <c r="BX224" s="18" t="str">
        <f>IF(BX$2=0, "N/A", IF(ISNUMBER(SEARCH(TRIM(BX$2), ProgramsTable[[#This Row],[Geographic Coverage]])), "Yes", "No"))</f>
        <v>N/A</v>
      </c>
      <c r="BY224" s="18" t="str">
        <f>IF(AND(BW$2=0, BX$2=0), "*Required - Please Make a Selection*", IF(OR(ISNUMBER(SEARCH(TRIM(BW$2), ProgramsTable[[#This Row],[Geographic Coverage]])), ISNUMBER(SEARCH(TRIM(BX$2), ProgramsTable[[#This Row],[Geographic Coverage]]))), "Yes", "No"))</f>
        <v>*Required - Please Make a Selection*</v>
      </c>
      <c r="BZ224" s="18" t="str">
        <f>IF(I$2=0, "N/A", IF(I$2="Yes", IF(ProgramsTable[[#This Row],[Program Includes Services for Caregivers]]="Yes", IF(ProgramsTable[[#This Row],[Program May Require Caregiver to be Unpaid]]="No", "Yes", "No"), "No"), "N/A"))</f>
        <v>N/A</v>
      </c>
      <c r="CA2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24" s="18" t="str">
        <f>IF(CB$2=0, "N/A", IF(ISNUMBER(SEARCH(TRIM(UPPER(CB$2)), TRIM(UPPER(ProgramsTable[[#This Row],[Type of Service]])))), "Yes", "No"))</f>
        <v>N/A</v>
      </c>
      <c r="CC224" s="18" t="str">
        <f>IF(CC$2=0, "N/A", IF(ISNUMBER(SEARCH(TRIM(CC$2), ProgramsTable[[#This Row],[Geographic Coverage]])), "Yes", "No"))</f>
        <v>No</v>
      </c>
      <c r="CD224" s="18" t="str">
        <f>IF(CD$2=0, "N/A", IF(ISNUMBER(SEARCH(TRIM(CD$2), ProgramsTable[[#This Row],[Geographic Coverage]])), "Yes", "No"))</f>
        <v>N/A</v>
      </c>
      <c r="CE224" s="18" t="str">
        <f>IF(AND(CC$2=0, CD$2=0), "*Required - Please Make a Selection*", IF(OR(ISNUMBER(SEARCH(TRIM(CC$2), ProgramsTable[[#This Row],[Geographic Coverage]])), ISNUMBER(SEARCH(TRIM(CD$2), ProgramsTable[[#This Row],[Geographic Coverage]]))), "Yes", "No"))</f>
        <v>No</v>
      </c>
      <c r="CF224" s="18" t="str" cm="1">
        <f t="array" ref="CF224">IF(COUNTIF(BK$2:BN$2, "Yes")=0, "N/A", IF(SUMPRODUCT((BK$2:BN$2="Yes")*(ProgramsTable[[#This Row],[Veteran?]:[Disabled Veteran?]]="Yes"))&gt;0, "Yes", "No"))</f>
        <v>No</v>
      </c>
      <c r="CG2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24"/>
      <c r="CI224"/>
      <c r="CJ224"/>
      <c r="CK224"/>
      <c r="CL224"/>
      <c r="CM224"/>
      <c r="CN224"/>
      <c r="CO224"/>
      <c r="CP224"/>
      <c r="CQ224"/>
      <c r="CR224"/>
      <c r="CS224"/>
      <c r="CU224"/>
      <c r="CV224"/>
    </row>
    <row r="225" spans="1:100" hidden="1" x14ac:dyDescent="0.25">
      <c r="A225" s="10">
        <v>936</v>
      </c>
      <c r="B225" t="s">
        <v>647</v>
      </c>
      <c r="C225" t="s">
        <v>505</v>
      </c>
      <c r="D225" t="s">
        <v>578</v>
      </c>
      <c r="E225" t="s">
        <v>546</v>
      </c>
      <c r="F225" t="s">
        <v>587</v>
      </c>
      <c r="G225" t="s">
        <v>588</v>
      </c>
      <c r="H225" t="s">
        <v>215</v>
      </c>
      <c r="I225" t="s">
        <v>207</v>
      </c>
      <c r="J225" t="s">
        <v>208</v>
      </c>
      <c r="K225" t="s">
        <v>208</v>
      </c>
      <c r="L225" s="11" t="s">
        <v>208</v>
      </c>
      <c r="M225" t="s">
        <v>208</v>
      </c>
      <c r="N225" t="s">
        <v>208</v>
      </c>
      <c r="P225" t="s">
        <v>208</v>
      </c>
      <c r="Q225" t="s">
        <v>208</v>
      </c>
      <c r="R225" t="s">
        <v>208</v>
      </c>
      <c r="S225" t="s">
        <v>208</v>
      </c>
      <c r="T225" t="s">
        <v>47</v>
      </c>
      <c r="U225" t="s">
        <v>207</v>
      </c>
      <c r="V225" t="s">
        <v>207</v>
      </c>
      <c r="W225" t="s">
        <v>207</v>
      </c>
      <c r="X225" t="s">
        <v>207</v>
      </c>
      <c r="Y225" t="s">
        <v>207</v>
      </c>
      <c r="Z225" t="s">
        <v>207</v>
      </c>
      <c r="AA225" t="s">
        <v>207</v>
      </c>
      <c r="AB225" t="s">
        <v>207</v>
      </c>
      <c r="AC225" t="s">
        <v>207</v>
      </c>
      <c r="AD225" t="s">
        <v>207</v>
      </c>
      <c r="AE225" t="s">
        <v>207</v>
      </c>
      <c r="AF225" t="s">
        <v>207</v>
      </c>
      <c r="AG225" t="s">
        <v>207</v>
      </c>
      <c r="AH225" t="s">
        <v>207</v>
      </c>
      <c r="AI225" t="s">
        <v>207</v>
      </c>
      <c r="AJ225" t="s">
        <v>207</v>
      </c>
      <c r="AK225" t="s">
        <v>207</v>
      </c>
      <c r="AL225" t="s">
        <v>207</v>
      </c>
      <c r="AM225" t="s">
        <v>207</v>
      </c>
      <c r="AN225" t="s">
        <v>207</v>
      </c>
      <c r="AO225" t="s">
        <v>207</v>
      </c>
      <c r="AP225" t="s">
        <v>207</v>
      </c>
      <c r="AQ225" t="s">
        <v>207</v>
      </c>
      <c r="AR225" t="s">
        <v>207</v>
      </c>
      <c r="AS225" t="s">
        <v>207</v>
      </c>
      <c r="AT225" t="s">
        <v>207</v>
      </c>
      <c r="AU225" t="s">
        <v>207</v>
      </c>
      <c r="AV225" t="s">
        <v>207</v>
      </c>
      <c r="AW225" t="s">
        <v>207</v>
      </c>
      <c r="AX225" t="s">
        <v>207</v>
      </c>
      <c r="AY225" t="s">
        <v>207</v>
      </c>
      <c r="AZ225" t="s">
        <v>207</v>
      </c>
      <c r="BA225" t="s">
        <v>207</v>
      </c>
      <c r="BB225" t="s">
        <v>207</v>
      </c>
      <c r="BC225" t="s">
        <v>207</v>
      </c>
      <c r="BD225" t="s">
        <v>207</v>
      </c>
      <c r="BE225" t="s">
        <v>207</v>
      </c>
      <c r="BF225" t="s">
        <v>207</v>
      </c>
      <c r="BG225" t="s">
        <v>207</v>
      </c>
      <c r="BH225" t="s">
        <v>207</v>
      </c>
      <c r="BI225" t="s">
        <v>207</v>
      </c>
      <c r="BJ225" t="s">
        <v>207</v>
      </c>
      <c r="BK225" t="s">
        <v>207</v>
      </c>
      <c r="BL225" t="s">
        <v>207</v>
      </c>
      <c r="BM225" t="s">
        <v>207</v>
      </c>
      <c r="BN225" t="s">
        <v>207</v>
      </c>
      <c r="BO225" s="18" t="str">
        <f>IF(OR(BO$2=0, BO$2=""), "N/A", IF(ISNUMBER(SEARCH(UPPER(BO$2), UPPER(ProgramsTable[[#This Row],[Type of Service]]))), "Yes", "No"))</f>
        <v>N/A</v>
      </c>
      <c r="BP225" s="18" t="str">
        <f>IF(BP$2=0, "N/A", IF(ISNUMBER(SEARCH(TRIM(BP$2), ProgramsTable[[#This Row],[Geographic Coverage]])), "Yes", "No"))</f>
        <v>N/A</v>
      </c>
      <c r="BQ225" s="18" t="str">
        <f>IF(BQ$2=0, "N/A", IF(ISNUMBER(SEARCH(TRIM(BQ$2), ProgramsTable[[#This Row],[Geographic Coverage]])), "Yes", "No"))</f>
        <v>N/A</v>
      </c>
      <c r="BR225" s="18" t="str">
        <f>IF(AND(BP$2=0, BQ$2=0), "*Required - Please Make a Selection*", IF(OR(ISNUMBER(SEARCH(TRIM(BP$2), ProgramsTable[[#This Row],[Geographic Coverage]])), ISNUMBER(SEARCH(TRIM(BQ$2), ProgramsTable[[#This Row],[Geographic Coverage]]))), "Yes", "No"))</f>
        <v>*Required - Please Make a Selection*</v>
      </c>
      <c r="BS225" s="18" t="str">
        <f>IF(OR(BS$2="",BS$2=0), "N/A", IF(AND(ProgramsTable[[#This Row],[Age Min]]= "None", ProgramsTable[[#This Row],[Age Max]]= "None"), "Yes", IF(AND(BS$2&gt;=ProgramsTable[[#This Row],[Age Min]], BS$2&lt;=ProgramsTable[[#This Row],[Age Max]]), "Yes", "No")))</f>
        <v>N/A</v>
      </c>
      <c r="BT225" s="18" t="str" cm="1">
        <f t="array" ref="BT225">IF(COUNTIF(AM$2:BJ$2,"Yes")=0,"N/A",IF(SUMPRODUCT(--(AM$2:BJ$2="Yes"),--(ProgramsTable[[#This Row],[Developmental Disability]:[Caregivers, Family Members, Advocates, or Practitioners of an Individual with Disabilities or Medical Conditions]]="Yes"))&gt;0,"Yes","No"))</f>
        <v>N/A</v>
      </c>
      <c r="BU2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25" s="18" t="str">
        <f>IF(BV$2=0, "N/A", IF(ISNUMBER(SEARCH(UPPER(BV$2), UPPER(ProgramsTable[[#This Row],[Type of Service]]))), "Yes", "No"))</f>
        <v>N/A</v>
      </c>
      <c r="BW225" s="18" t="str">
        <f>IF(BW$2=0, "N/A", IF(ISNUMBER(SEARCH(TRIM(BW$2), ProgramsTable[[#This Row],[Geographic Coverage]])), "Yes", "No"))</f>
        <v>N/A</v>
      </c>
      <c r="BX225" s="18" t="str">
        <f>IF(BX$2=0, "N/A", IF(ISNUMBER(SEARCH(TRIM(BX$2), ProgramsTable[[#This Row],[Geographic Coverage]])), "Yes", "No"))</f>
        <v>N/A</v>
      </c>
      <c r="BY225" s="18" t="str">
        <f>IF(AND(BW$2=0, BX$2=0), "*Required - Please Make a Selection*", IF(OR(ISNUMBER(SEARCH(TRIM(BW$2), ProgramsTable[[#This Row],[Geographic Coverage]])), ISNUMBER(SEARCH(TRIM(BX$2), ProgramsTable[[#This Row],[Geographic Coverage]]))), "Yes", "No"))</f>
        <v>*Required - Please Make a Selection*</v>
      </c>
      <c r="BZ225" s="18" t="str">
        <f>IF(I$2=0, "N/A", IF(I$2="Yes", IF(ProgramsTable[[#This Row],[Program Includes Services for Caregivers]]="Yes", IF(ProgramsTable[[#This Row],[Program May Require Caregiver to be Unpaid]]="No", "Yes", "No"), "No"), "N/A"))</f>
        <v>N/A</v>
      </c>
      <c r="CA2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25" s="18" t="str">
        <f>IF(CB$2=0, "N/A", IF(ISNUMBER(SEARCH(TRIM(UPPER(CB$2)), TRIM(UPPER(ProgramsTable[[#This Row],[Type of Service]])))), "Yes", "No"))</f>
        <v>N/A</v>
      </c>
      <c r="CC225" s="18" t="str">
        <f>IF(CC$2=0, "N/A", IF(ISNUMBER(SEARCH(TRIM(CC$2), ProgramsTable[[#This Row],[Geographic Coverage]])), "Yes", "No"))</f>
        <v>No</v>
      </c>
      <c r="CD225" s="18" t="str">
        <f>IF(CD$2=0, "N/A", IF(ISNUMBER(SEARCH(TRIM(CD$2), ProgramsTable[[#This Row],[Geographic Coverage]])), "Yes", "No"))</f>
        <v>N/A</v>
      </c>
      <c r="CE225" s="18" t="str">
        <f>IF(AND(CC$2=0, CD$2=0), "*Required - Please Make a Selection*", IF(OR(ISNUMBER(SEARCH(TRIM(CC$2), ProgramsTable[[#This Row],[Geographic Coverage]])), ISNUMBER(SEARCH(TRIM(CD$2), ProgramsTable[[#This Row],[Geographic Coverage]]))), "Yes", "No"))</f>
        <v>No</v>
      </c>
      <c r="CF225" s="18" t="str" cm="1">
        <f t="array" ref="CF225">IF(COUNTIF(BK$2:BN$2, "Yes")=0, "N/A", IF(SUMPRODUCT((BK$2:BN$2="Yes")*(ProgramsTable[[#This Row],[Veteran?]:[Disabled Veteran?]]="Yes"))&gt;0, "Yes", "No"))</f>
        <v>No</v>
      </c>
      <c r="CG2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25"/>
      <c r="CI225"/>
      <c r="CJ225"/>
      <c r="CK225"/>
      <c r="CL225"/>
      <c r="CM225"/>
      <c r="CN225"/>
      <c r="CO225"/>
      <c r="CP225"/>
      <c r="CQ225"/>
      <c r="CR225"/>
      <c r="CS225"/>
      <c r="CU225"/>
      <c r="CV225"/>
    </row>
    <row r="226" spans="1:100" hidden="1" x14ac:dyDescent="0.25">
      <c r="A226" s="10">
        <v>937</v>
      </c>
      <c r="B226" t="s">
        <v>647</v>
      </c>
      <c r="C226" t="s">
        <v>505</v>
      </c>
      <c r="D226" t="s">
        <v>578</v>
      </c>
      <c r="E226" t="s">
        <v>546</v>
      </c>
      <c r="F226" t="s">
        <v>589</v>
      </c>
      <c r="G226" t="s">
        <v>588</v>
      </c>
      <c r="H226" t="s">
        <v>215</v>
      </c>
      <c r="I226" t="s">
        <v>207</v>
      </c>
      <c r="J226" t="s">
        <v>208</v>
      </c>
      <c r="K226" t="s">
        <v>208</v>
      </c>
      <c r="L226" s="11" t="s">
        <v>208</v>
      </c>
      <c r="M226" t="s">
        <v>208</v>
      </c>
      <c r="N226" t="s">
        <v>208</v>
      </c>
      <c r="P226" t="s">
        <v>208</v>
      </c>
      <c r="Q226" t="s">
        <v>208</v>
      </c>
      <c r="R226" t="s">
        <v>208</v>
      </c>
      <c r="S226" t="s">
        <v>208</v>
      </c>
      <c r="T226" t="s">
        <v>47</v>
      </c>
      <c r="U226" t="s">
        <v>207</v>
      </c>
      <c r="V226" t="s">
        <v>207</v>
      </c>
      <c r="W226" t="s">
        <v>207</v>
      </c>
      <c r="X226" t="s">
        <v>207</v>
      </c>
      <c r="Y226" t="s">
        <v>207</v>
      </c>
      <c r="Z226" t="s">
        <v>207</v>
      </c>
      <c r="AA226" t="s">
        <v>207</v>
      </c>
      <c r="AB226" t="s">
        <v>207</v>
      </c>
      <c r="AC226" t="s">
        <v>207</v>
      </c>
      <c r="AD226" t="s">
        <v>207</v>
      </c>
      <c r="AE226" t="s">
        <v>207</v>
      </c>
      <c r="AF226" t="s">
        <v>207</v>
      </c>
      <c r="AG226" t="s">
        <v>207</v>
      </c>
      <c r="AH226" t="s">
        <v>207</v>
      </c>
      <c r="AI226" t="s">
        <v>207</v>
      </c>
      <c r="AJ226" t="s">
        <v>207</v>
      </c>
      <c r="AK226" t="s">
        <v>207</v>
      </c>
      <c r="AL226" t="s">
        <v>207</v>
      </c>
      <c r="AM226" t="s">
        <v>207</v>
      </c>
      <c r="AN226" t="s">
        <v>207</v>
      </c>
      <c r="AO226" t="s">
        <v>207</v>
      </c>
      <c r="AP226" t="s">
        <v>207</v>
      </c>
      <c r="AQ226" t="s">
        <v>207</v>
      </c>
      <c r="AR226" t="s">
        <v>207</v>
      </c>
      <c r="AS226" t="s">
        <v>207</v>
      </c>
      <c r="AT226" t="s">
        <v>207</v>
      </c>
      <c r="AU226" t="s">
        <v>207</v>
      </c>
      <c r="AV226" t="s">
        <v>207</v>
      </c>
      <c r="AW226" t="s">
        <v>207</v>
      </c>
      <c r="AX226" t="s">
        <v>207</v>
      </c>
      <c r="AY226" t="s">
        <v>207</v>
      </c>
      <c r="AZ226" t="s">
        <v>207</v>
      </c>
      <c r="BA226" t="s">
        <v>207</v>
      </c>
      <c r="BB226" t="s">
        <v>207</v>
      </c>
      <c r="BC226" t="s">
        <v>207</v>
      </c>
      <c r="BD226" t="s">
        <v>207</v>
      </c>
      <c r="BE226" t="s">
        <v>207</v>
      </c>
      <c r="BF226" t="s">
        <v>207</v>
      </c>
      <c r="BG226" t="s">
        <v>207</v>
      </c>
      <c r="BH226" t="s">
        <v>207</v>
      </c>
      <c r="BI226" t="s">
        <v>207</v>
      </c>
      <c r="BJ226" t="s">
        <v>207</v>
      </c>
      <c r="BK226" t="s">
        <v>207</v>
      </c>
      <c r="BL226" t="s">
        <v>207</v>
      </c>
      <c r="BM226" t="s">
        <v>207</v>
      </c>
      <c r="BN226" t="s">
        <v>207</v>
      </c>
      <c r="BO226" s="18" t="str">
        <f>IF(OR(BO$2=0, BO$2=""), "N/A", IF(ISNUMBER(SEARCH(UPPER(BO$2), UPPER(ProgramsTable[[#This Row],[Type of Service]]))), "Yes", "No"))</f>
        <v>N/A</v>
      </c>
      <c r="BP226" s="18" t="str">
        <f>IF(BP$2=0, "N/A", IF(ISNUMBER(SEARCH(TRIM(BP$2), ProgramsTable[[#This Row],[Geographic Coverage]])), "Yes", "No"))</f>
        <v>N/A</v>
      </c>
      <c r="BQ226" s="18" t="str">
        <f>IF(BQ$2=0, "N/A", IF(ISNUMBER(SEARCH(TRIM(BQ$2), ProgramsTable[[#This Row],[Geographic Coverage]])), "Yes", "No"))</f>
        <v>N/A</v>
      </c>
      <c r="BR226" s="18" t="str">
        <f>IF(AND(BP$2=0, BQ$2=0), "*Required - Please Make a Selection*", IF(OR(ISNUMBER(SEARCH(TRIM(BP$2), ProgramsTable[[#This Row],[Geographic Coverage]])), ISNUMBER(SEARCH(TRIM(BQ$2), ProgramsTable[[#This Row],[Geographic Coverage]]))), "Yes", "No"))</f>
        <v>*Required - Please Make a Selection*</v>
      </c>
      <c r="BS226" s="18" t="str">
        <f>IF(OR(BS$2="",BS$2=0), "N/A", IF(AND(ProgramsTable[[#This Row],[Age Min]]= "None", ProgramsTable[[#This Row],[Age Max]]= "None"), "Yes", IF(AND(BS$2&gt;=ProgramsTable[[#This Row],[Age Min]], BS$2&lt;=ProgramsTable[[#This Row],[Age Max]]), "Yes", "No")))</f>
        <v>N/A</v>
      </c>
      <c r="BT226" s="18" t="str" cm="1">
        <f t="array" ref="BT226">IF(COUNTIF(AM$2:BJ$2,"Yes")=0,"N/A",IF(SUMPRODUCT(--(AM$2:BJ$2="Yes"),--(ProgramsTable[[#This Row],[Developmental Disability]:[Caregivers, Family Members, Advocates, or Practitioners of an Individual with Disabilities or Medical Conditions]]="Yes"))&gt;0,"Yes","No"))</f>
        <v>N/A</v>
      </c>
      <c r="BU2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26" s="18" t="str">
        <f>IF(BV$2=0, "N/A", IF(ISNUMBER(SEARCH(UPPER(BV$2), UPPER(ProgramsTable[[#This Row],[Type of Service]]))), "Yes", "No"))</f>
        <v>N/A</v>
      </c>
      <c r="BW226" s="18" t="str">
        <f>IF(BW$2=0, "N/A", IF(ISNUMBER(SEARCH(TRIM(BW$2), ProgramsTable[[#This Row],[Geographic Coverage]])), "Yes", "No"))</f>
        <v>N/A</v>
      </c>
      <c r="BX226" s="18" t="str">
        <f>IF(BX$2=0, "N/A", IF(ISNUMBER(SEARCH(TRIM(BX$2), ProgramsTable[[#This Row],[Geographic Coverage]])), "Yes", "No"))</f>
        <v>N/A</v>
      </c>
      <c r="BY226" s="18" t="str">
        <f>IF(AND(BW$2=0, BX$2=0), "*Required - Please Make a Selection*", IF(OR(ISNUMBER(SEARCH(TRIM(BW$2), ProgramsTable[[#This Row],[Geographic Coverage]])), ISNUMBER(SEARCH(TRIM(BX$2), ProgramsTable[[#This Row],[Geographic Coverage]]))), "Yes", "No"))</f>
        <v>*Required - Please Make a Selection*</v>
      </c>
      <c r="BZ226" s="18" t="str">
        <f>IF(I$2=0, "N/A", IF(I$2="Yes", IF(ProgramsTable[[#This Row],[Program Includes Services for Caregivers]]="Yes", IF(ProgramsTable[[#This Row],[Program May Require Caregiver to be Unpaid]]="No", "Yes", "No"), "No"), "N/A"))</f>
        <v>N/A</v>
      </c>
      <c r="CA2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26" s="18" t="str">
        <f>IF(CB$2=0, "N/A", IF(ISNUMBER(SEARCH(TRIM(UPPER(CB$2)), TRIM(UPPER(ProgramsTable[[#This Row],[Type of Service]])))), "Yes", "No"))</f>
        <v>N/A</v>
      </c>
      <c r="CC226" s="18" t="str">
        <f>IF(CC$2=0, "N/A", IF(ISNUMBER(SEARCH(TRIM(CC$2), ProgramsTable[[#This Row],[Geographic Coverage]])), "Yes", "No"))</f>
        <v>No</v>
      </c>
      <c r="CD226" s="18" t="str">
        <f>IF(CD$2=0, "N/A", IF(ISNUMBER(SEARCH(TRIM(CD$2), ProgramsTable[[#This Row],[Geographic Coverage]])), "Yes", "No"))</f>
        <v>N/A</v>
      </c>
      <c r="CE226" s="18" t="str">
        <f>IF(AND(CC$2=0, CD$2=0), "*Required - Please Make a Selection*", IF(OR(ISNUMBER(SEARCH(TRIM(CC$2), ProgramsTable[[#This Row],[Geographic Coverage]])), ISNUMBER(SEARCH(TRIM(CD$2), ProgramsTable[[#This Row],[Geographic Coverage]]))), "Yes", "No"))</f>
        <v>No</v>
      </c>
      <c r="CF226" s="18" t="str" cm="1">
        <f t="array" ref="CF226">IF(COUNTIF(BK$2:BN$2, "Yes")=0, "N/A", IF(SUMPRODUCT((BK$2:BN$2="Yes")*(ProgramsTable[[#This Row],[Veteran?]:[Disabled Veteran?]]="Yes"))&gt;0, "Yes", "No"))</f>
        <v>No</v>
      </c>
      <c r="CG2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26"/>
      <c r="CI226"/>
      <c r="CJ226"/>
      <c r="CK226"/>
      <c r="CL226"/>
      <c r="CM226"/>
      <c r="CN226"/>
      <c r="CO226"/>
      <c r="CP226"/>
      <c r="CQ226"/>
      <c r="CR226"/>
      <c r="CS226"/>
      <c r="CU226"/>
      <c r="CV226"/>
    </row>
    <row r="227" spans="1:100" hidden="1" x14ac:dyDescent="0.25">
      <c r="A227" s="10">
        <v>938</v>
      </c>
      <c r="B227" t="s">
        <v>647</v>
      </c>
      <c r="C227" t="s">
        <v>505</v>
      </c>
      <c r="D227" t="s">
        <v>578</v>
      </c>
      <c r="E227" t="s">
        <v>546</v>
      </c>
      <c r="F227" t="s">
        <v>590</v>
      </c>
      <c r="G227" t="s">
        <v>90</v>
      </c>
      <c r="H227" t="s">
        <v>215</v>
      </c>
      <c r="I227" t="s">
        <v>215</v>
      </c>
      <c r="J227" t="s">
        <v>208</v>
      </c>
      <c r="K227" t="s">
        <v>586</v>
      </c>
      <c r="L227" t="s">
        <v>208</v>
      </c>
      <c r="M227" t="s">
        <v>208</v>
      </c>
      <c r="N227" t="s">
        <v>208</v>
      </c>
      <c r="P227" t="s">
        <v>591</v>
      </c>
      <c r="Q227" t="s">
        <v>208</v>
      </c>
      <c r="R227" t="s">
        <v>591</v>
      </c>
      <c r="S227" t="s">
        <v>208</v>
      </c>
      <c r="T227" t="s">
        <v>47</v>
      </c>
      <c r="U227" t="s">
        <v>207</v>
      </c>
      <c r="V227" t="s">
        <v>207</v>
      </c>
      <c r="W227" t="s">
        <v>207</v>
      </c>
      <c r="X227" t="s">
        <v>207</v>
      </c>
      <c r="Y227" t="s">
        <v>207</v>
      </c>
      <c r="Z227" t="s">
        <v>207</v>
      </c>
      <c r="AA227" t="s">
        <v>207</v>
      </c>
      <c r="AB227" t="s">
        <v>207</v>
      </c>
      <c r="AC227" t="s">
        <v>207</v>
      </c>
      <c r="AD227" t="s">
        <v>207</v>
      </c>
      <c r="AE227" t="s">
        <v>207</v>
      </c>
      <c r="AF227" t="s">
        <v>207</v>
      </c>
      <c r="AG227" t="s">
        <v>207</v>
      </c>
      <c r="AH227" t="s">
        <v>207</v>
      </c>
      <c r="AI227" t="s">
        <v>207</v>
      </c>
      <c r="AJ227" t="s">
        <v>207</v>
      </c>
      <c r="AK227" t="s">
        <v>207</v>
      </c>
      <c r="AL227" t="s">
        <v>207</v>
      </c>
      <c r="AM227" t="s">
        <v>207</v>
      </c>
      <c r="AN227" t="s">
        <v>207</v>
      </c>
      <c r="AO227" t="s">
        <v>207</v>
      </c>
      <c r="AP227" t="s">
        <v>207</v>
      </c>
      <c r="AQ227" t="s">
        <v>207</v>
      </c>
      <c r="AR227" t="s">
        <v>207</v>
      </c>
      <c r="AS227" t="s">
        <v>207</v>
      </c>
      <c r="AT227" t="s">
        <v>207</v>
      </c>
      <c r="AU227" t="s">
        <v>207</v>
      </c>
      <c r="AV227" t="s">
        <v>207</v>
      </c>
      <c r="AW227" t="s">
        <v>207</v>
      </c>
      <c r="AX227" t="s">
        <v>207</v>
      </c>
      <c r="AY227" t="s">
        <v>207</v>
      </c>
      <c r="AZ227" t="s">
        <v>207</v>
      </c>
      <c r="BA227" t="s">
        <v>207</v>
      </c>
      <c r="BB227" t="s">
        <v>207</v>
      </c>
      <c r="BC227" t="s">
        <v>207</v>
      </c>
      <c r="BD227" t="s">
        <v>207</v>
      </c>
      <c r="BE227" t="s">
        <v>207</v>
      </c>
      <c r="BF227" t="s">
        <v>207</v>
      </c>
      <c r="BG227" t="s">
        <v>207</v>
      </c>
      <c r="BH227" t="s">
        <v>207</v>
      </c>
      <c r="BI227" t="s">
        <v>207</v>
      </c>
      <c r="BJ227" t="s">
        <v>215</v>
      </c>
      <c r="BK227" t="s">
        <v>207</v>
      </c>
      <c r="BL227" t="s">
        <v>207</v>
      </c>
      <c r="BM227" t="s">
        <v>207</v>
      </c>
      <c r="BN227" t="s">
        <v>207</v>
      </c>
      <c r="BO227" s="18" t="str">
        <f>IF(OR(BO$2=0, BO$2=""), "N/A", IF(ISNUMBER(SEARCH(UPPER(BO$2), UPPER(ProgramsTable[[#This Row],[Type of Service]]))), "Yes", "No"))</f>
        <v>N/A</v>
      </c>
      <c r="BP227" s="18" t="str">
        <f>IF(BP$2=0, "N/A", IF(ISNUMBER(SEARCH(TRIM(BP$2), ProgramsTable[[#This Row],[Geographic Coverage]])), "Yes", "No"))</f>
        <v>N/A</v>
      </c>
      <c r="BQ227" s="18" t="str">
        <f>IF(BQ$2=0, "N/A", IF(ISNUMBER(SEARCH(TRIM(BQ$2), ProgramsTable[[#This Row],[Geographic Coverage]])), "Yes", "No"))</f>
        <v>N/A</v>
      </c>
      <c r="BR227" s="18" t="str">
        <f>IF(AND(BP$2=0, BQ$2=0), "*Required - Please Make a Selection*", IF(OR(ISNUMBER(SEARCH(TRIM(BP$2), ProgramsTable[[#This Row],[Geographic Coverage]])), ISNUMBER(SEARCH(TRIM(BQ$2), ProgramsTable[[#This Row],[Geographic Coverage]]))), "Yes", "No"))</f>
        <v>*Required - Please Make a Selection*</v>
      </c>
      <c r="BS227" s="18" t="str">
        <f>IF(OR(BS$2="",BS$2=0), "N/A", IF(AND(ProgramsTable[[#This Row],[Age Min]]= "None", ProgramsTable[[#This Row],[Age Max]]= "None"), "Yes", IF(AND(BS$2&gt;=ProgramsTable[[#This Row],[Age Min]], BS$2&lt;=ProgramsTable[[#This Row],[Age Max]]), "Yes", "No")))</f>
        <v>N/A</v>
      </c>
      <c r="BT227" s="18" t="str" cm="1">
        <f t="array" ref="BT227">IF(COUNTIF(AM$2:BJ$2,"Yes")=0,"N/A",IF(SUMPRODUCT(--(AM$2:BJ$2="Yes"),--(ProgramsTable[[#This Row],[Developmental Disability]:[Caregivers, Family Members, Advocates, or Practitioners of an Individual with Disabilities or Medical Conditions]]="Yes"))&gt;0,"Yes","No"))</f>
        <v>N/A</v>
      </c>
      <c r="BU2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27" s="18" t="str">
        <f>IF(BV$2=0, "N/A", IF(ISNUMBER(SEARCH(UPPER(BV$2), UPPER(ProgramsTable[[#This Row],[Type of Service]]))), "Yes", "No"))</f>
        <v>N/A</v>
      </c>
      <c r="BW227" s="18" t="str">
        <f>IF(BW$2=0, "N/A", IF(ISNUMBER(SEARCH(TRIM(BW$2), ProgramsTable[[#This Row],[Geographic Coverage]])), "Yes", "No"))</f>
        <v>N/A</v>
      </c>
      <c r="BX227" s="18" t="str">
        <f>IF(BX$2=0, "N/A", IF(ISNUMBER(SEARCH(TRIM(BX$2), ProgramsTable[[#This Row],[Geographic Coverage]])), "Yes", "No"))</f>
        <v>N/A</v>
      </c>
      <c r="BY227" s="18" t="str">
        <f>IF(AND(BW$2=0, BX$2=0), "*Required - Please Make a Selection*", IF(OR(ISNUMBER(SEARCH(TRIM(BW$2), ProgramsTable[[#This Row],[Geographic Coverage]])), ISNUMBER(SEARCH(TRIM(BX$2), ProgramsTable[[#This Row],[Geographic Coverage]]))), "Yes", "No"))</f>
        <v>*Required - Please Make a Selection*</v>
      </c>
      <c r="BZ227" s="18" t="str">
        <f>IF(I$2=0, "N/A", IF(I$2="Yes", IF(ProgramsTable[[#This Row],[Program Includes Services for Caregivers]]="Yes", IF(ProgramsTable[[#This Row],[Program May Require Caregiver to be Unpaid]]="No", "Yes", "No"), "No"), "N/A"))</f>
        <v>N/A</v>
      </c>
      <c r="CA2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27" s="18" t="str">
        <f>IF(CB$2=0, "N/A", IF(ISNUMBER(SEARCH(TRIM(UPPER(CB$2)), TRIM(UPPER(ProgramsTable[[#This Row],[Type of Service]])))), "Yes", "No"))</f>
        <v>N/A</v>
      </c>
      <c r="CC227" s="18" t="str">
        <f>IF(CC$2=0, "N/A", IF(ISNUMBER(SEARCH(TRIM(CC$2), ProgramsTable[[#This Row],[Geographic Coverage]])), "Yes", "No"))</f>
        <v>No</v>
      </c>
      <c r="CD227" s="18" t="str">
        <f>IF(CD$2=0, "N/A", IF(ISNUMBER(SEARCH(TRIM(CD$2), ProgramsTable[[#This Row],[Geographic Coverage]])), "Yes", "No"))</f>
        <v>N/A</v>
      </c>
      <c r="CE227" s="18" t="str">
        <f>IF(AND(CC$2=0, CD$2=0), "*Required - Please Make a Selection*", IF(OR(ISNUMBER(SEARCH(TRIM(CC$2), ProgramsTable[[#This Row],[Geographic Coverage]])), ISNUMBER(SEARCH(TRIM(CD$2), ProgramsTable[[#This Row],[Geographic Coverage]]))), "Yes", "No"))</f>
        <v>No</v>
      </c>
      <c r="CF227" s="18" t="str" cm="1">
        <f t="array" ref="CF227">IF(COUNTIF(BK$2:BN$2, "Yes")=0, "N/A", IF(SUMPRODUCT((BK$2:BN$2="Yes")*(ProgramsTable[[#This Row],[Veteran?]:[Disabled Veteran?]]="Yes"))&gt;0, "Yes", "No"))</f>
        <v>No</v>
      </c>
      <c r="CG2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27"/>
      <c r="CI227"/>
      <c r="CJ227"/>
      <c r="CK227"/>
      <c r="CL227"/>
      <c r="CM227"/>
      <c r="CN227"/>
      <c r="CO227"/>
      <c r="CP227"/>
      <c r="CQ227"/>
      <c r="CR227"/>
      <c r="CS227"/>
      <c r="CU227"/>
      <c r="CV227"/>
    </row>
    <row r="228" spans="1:100" hidden="1" x14ac:dyDescent="0.25">
      <c r="A228" s="10">
        <v>939</v>
      </c>
      <c r="B228" t="s">
        <v>647</v>
      </c>
      <c r="C228" t="s">
        <v>505</v>
      </c>
      <c r="D228" t="s">
        <v>592</v>
      </c>
      <c r="E228" t="s">
        <v>546</v>
      </c>
      <c r="F228" t="s">
        <v>593</v>
      </c>
      <c r="G228" t="s">
        <v>588</v>
      </c>
      <c r="H228" t="s">
        <v>215</v>
      </c>
      <c r="I228" t="s">
        <v>215</v>
      </c>
      <c r="J228" t="s">
        <v>208</v>
      </c>
      <c r="K228" t="s">
        <v>208</v>
      </c>
      <c r="L228" s="11" t="s">
        <v>594</v>
      </c>
      <c r="M228" t="s">
        <v>208</v>
      </c>
      <c r="N228" t="s">
        <v>208</v>
      </c>
      <c r="O228" t="s">
        <v>595</v>
      </c>
      <c r="P228" t="s">
        <v>596</v>
      </c>
      <c r="Q228" t="s">
        <v>597</v>
      </c>
      <c r="R228" t="s">
        <v>596</v>
      </c>
      <c r="S228" t="s">
        <v>208</v>
      </c>
      <c r="T228" t="s">
        <v>47</v>
      </c>
      <c r="U228" t="s">
        <v>207</v>
      </c>
      <c r="V228" t="s">
        <v>207</v>
      </c>
      <c r="W228" t="s">
        <v>207</v>
      </c>
      <c r="X228" t="s">
        <v>207</v>
      </c>
      <c r="Y228" t="s">
        <v>207</v>
      </c>
      <c r="Z228" t="s">
        <v>207</v>
      </c>
      <c r="AA228" t="s">
        <v>207</v>
      </c>
      <c r="AB228" t="s">
        <v>207</v>
      </c>
      <c r="AC228" t="s">
        <v>207</v>
      </c>
      <c r="AD228" t="s">
        <v>207</v>
      </c>
      <c r="AE228" t="s">
        <v>207</v>
      </c>
      <c r="AF228" t="s">
        <v>207</v>
      </c>
      <c r="AG228" t="s">
        <v>207</v>
      </c>
      <c r="AH228" t="s">
        <v>207</v>
      </c>
      <c r="AI228" t="s">
        <v>207</v>
      </c>
      <c r="AJ228" t="s">
        <v>207</v>
      </c>
      <c r="AK228" t="s">
        <v>207</v>
      </c>
      <c r="AL228" t="s">
        <v>207</v>
      </c>
      <c r="AM228" t="s">
        <v>207</v>
      </c>
      <c r="AN228" t="s">
        <v>207</v>
      </c>
      <c r="AO228" t="s">
        <v>207</v>
      </c>
      <c r="AP228" t="s">
        <v>207</v>
      </c>
      <c r="AQ228" t="s">
        <v>207</v>
      </c>
      <c r="AR228" t="s">
        <v>207</v>
      </c>
      <c r="AS228" t="s">
        <v>207</v>
      </c>
      <c r="AT228" t="s">
        <v>207</v>
      </c>
      <c r="AU228" t="s">
        <v>207</v>
      </c>
      <c r="AV228" t="s">
        <v>207</v>
      </c>
      <c r="AW228" t="s">
        <v>207</v>
      </c>
      <c r="AX228" t="s">
        <v>207</v>
      </c>
      <c r="AY228" t="s">
        <v>207</v>
      </c>
      <c r="AZ228" t="s">
        <v>207</v>
      </c>
      <c r="BA228" t="s">
        <v>207</v>
      </c>
      <c r="BB228" t="s">
        <v>207</v>
      </c>
      <c r="BC228" t="s">
        <v>207</v>
      </c>
      <c r="BD228" t="s">
        <v>207</v>
      </c>
      <c r="BE228" t="s">
        <v>207</v>
      </c>
      <c r="BF228" t="s">
        <v>207</v>
      </c>
      <c r="BG228" t="s">
        <v>207</v>
      </c>
      <c r="BH228" t="s">
        <v>207</v>
      </c>
      <c r="BI228" t="s">
        <v>207</v>
      </c>
      <c r="BJ228" t="s">
        <v>215</v>
      </c>
      <c r="BK228" t="s">
        <v>207</v>
      </c>
      <c r="BL228" t="s">
        <v>207</v>
      </c>
      <c r="BM228" t="s">
        <v>207</v>
      </c>
      <c r="BN228" t="s">
        <v>207</v>
      </c>
      <c r="BO228" s="18" t="str">
        <f>IF(OR(BO$2=0, BO$2=""), "N/A", IF(ISNUMBER(SEARCH(UPPER(BO$2), UPPER(ProgramsTable[[#This Row],[Type of Service]]))), "Yes", "No"))</f>
        <v>N/A</v>
      </c>
      <c r="BP228" s="18" t="str">
        <f>IF(BP$2=0, "N/A", IF(ISNUMBER(SEARCH(TRIM(BP$2), ProgramsTable[[#This Row],[Geographic Coverage]])), "Yes", "No"))</f>
        <v>N/A</v>
      </c>
      <c r="BQ228" s="18" t="str">
        <f>IF(BQ$2=0, "N/A", IF(ISNUMBER(SEARCH(TRIM(BQ$2), ProgramsTable[[#This Row],[Geographic Coverage]])), "Yes", "No"))</f>
        <v>N/A</v>
      </c>
      <c r="BR228" s="18" t="str">
        <f>IF(AND(BP$2=0, BQ$2=0), "*Required - Please Make a Selection*", IF(OR(ISNUMBER(SEARCH(TRIM(BP$2), ProgramsTable[[#This Row],[Geographic Coverage]])), ISNUMBER(SEARCH(TRIM(BQ$2), ProgramsTable[[#This Row],[Geographic Coverage]]))), "Yes", "No"))</f>
        <v>*Required - Please Make a Selection*</v>
      </c>
      <c r="BS228" s="18" t="str">
        <f>IF(OR(BS$2="",BS$2=0), "N/A", IF(AND(ProgramsTable[[#This Row],[Age Min]]= "None", ProgramsTable[[#This Row],[Age Max]]= "None"), "Yes", IF(AND(BS$2&gt;=ProgramsTable[[#This Row],[Age Min]], BS$2&lt;=ProgramsTable[[#This Row],[Age Max]]), "Yes", "No")))</f>
        <v>N/A</v>
      </c>
      <c r="BT228" s="18" t="str" cm="1">
        <f t="array" ref="BT228">IF(COUNTIF(AM$2:BJ$2,"Yes")=0,"N/A",IF(SUMPRODUCT(--(AM$2:BJ$2="Yes"),--(ProgramsTable[[#This Row],[Developmental Disability]:[Caregivers, Family Members, Advocates, or Practitioners of an Individual with Disabilities or Medical Conditions]]="Yes"))&gt;0,"Yes","No"))</f>
        <v>N/A</v>
      </c>
      <c r="BU2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28" s="18" t="str">
        <f>IF(BV$2=0, "N/A", IF(ISNUMBER(SEARCH(UPPER(BV$2), UPPER(ProgramsTable[[#This Row],[Type of Service]]))), "Yes", "No"))</f>
        <v>N/A</v>
      </c>
      <c r="BW228" s="18" t="str">
        <f>IF(BW$2=0, "N/A", IF(ISNUMBER(SEARCH(TRIM(BW$2), ProgramsTable[[#This Row],[Geographic Coverage]])), "Yes", "No"))</f>
        <v>N/A</v>
      </c>
      <c r="BX228" s="18" t="str">
        <f>IF(BX$2=0, "N/A", IF(ISNUMBER(SEARCH(TRIM(BX$2), ProgramsTable[[#This Row],[Geographic Coverage]])), "Yes", "No"))</f>
        <v>N/A</v>
      </c>
      <c r="BY228" s="18" t="str">
        <f>IF(AND(BW$2=0, BX$2=0), "*Required - Please Make a Selection*", IF(OR(ISNUMBER(SEARCH(TRIM(BW$2), ProgramsTable[[#This Row],[Geographic Coverage]])), ISNUMBER(SEARCH(TRIM(BX$2), ProgramsTable[[#This Row],[Geographic Coverage]]))), "Yes", "No"))</f>
        <v>*Required - Please Make a Selection*</v>
      </c>
      <c r="BZ228" s="18" t="str">
        <f>IF(I$2=0, "N/A", IF(I$2="Yes", IF(ProgramsTable[[#This Row],[Program Includes Services for Caregivers]]="Yes", IF(ProgramsTable[[#This Row],[Program May Require Caregiver to be Unpaid]]="No", "Yes", "No"), "No"), "N/A"))</f>
        <v>N/A</v>
      </c>
      <c r="CA2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28" s="18" t="str">
        <f>IF(CB$2=0, "N/A", IF(ISNUMBER(SEARCH(TRIM(UPPER(CB$2)), TRIM(UPPER(ProgramsTable[[#This Row],[Type of Service]])))), "Yes", "No"))</f>
        <v>N/A</v>
      </c>
      <c r="CC228" s="18" t="str">
        <f>IF(CC$2=0, "N/A", IF(ISNUMBER(SEARCH(TRIM(CC$2), ProgramsTable[[#This Row],[Geographic Coverage]])), "Yes", "No"))</f>
        <v>No</v>
      </c>
      <c r="CD228" s="18" t="str">
        <f>IF(CD$2=0, "N/A", IF(ISNUMBER(SEARCH(TRIM(CD$2), ProgramsTable[[#This Row],[Geographic Coverage]])), "Yes", "No"))</f>
        <v>N/A</v>
      </c>
      <c r="CE228" s="18" t="str">
        <f>IF(AND(CC$2=0, CD$2=0), "*Required - Please Make a Selection*", IF(OR(ISNUMBER(SEARCH(TRIM(CC$2), ProgramsTable[[#This Row],[Geographic Coverage]])), ISNUMBER(SEARCH(TRIM(CD$2), ProgramsTable[[#This Row],[Geographic Coverage]]))), "Yes", "No"))</f>
        <v>No</v>
      </c>
      <c r="CF228" s="18" t="str" cm="1">
        <f t="array" ref="CF228">IF(COUNTIF(BK$2:BN$2, "Yes")=0, "N/A", IF(SUMPRODUCT((BK$2:BN$2="Yes")*(ProgramsTable[[#This Row],[Veteran?]:[Disabled Veteran?]]="Yes"))&gt;0, "Yes", "No"))</f>
        <v>No</v>
      </c>
      <c r="CG2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28"/>
      <c r="CI228"/>
      <c r="CJ228"/>
      <c r="CK228"/>
      <c r="CL228"/>
      <c r="CM228"/>
      <c r="CN228"/>
      <c r="CO228"/>
      <c r="CP228"/>
      <c r="CQ228"/>
      <c r="CR228"/>
      <c r="CS228"/>
      <c r="CU228"/>
      <c r="CV228"/>
    </row>
    <row r="229" spans="1:100" hidden="1" x14ac:dyDescent="0.25">
      <c r="A229" s="10">
        <v>940</v>
      </c>
      <c r="B229" t="s">
        <v>647</v>
      </c>
      <c r="C229" t="s">
        <v>505</v>
      </c>
      <c r="D229" t="s">
        <v>592</v>
      </c>
      <c r="E229" t="s">
        <v>546</v>
      </c>
      <c r="F229" t="s">
        <v>598</v>
      </c>
      <c r="G229" t="s">
        <v>588</v>
      </c>
      <c r="H229" t="s">
        <v>215</v>
      </c>
      <c r="I229" t="s">
        <v>215</v>
      </c>
      <c r="J229" t="s">
        <v>208</v>
      </c>
      <c r="K229" t="s">
        <v>208</v>
      </c>
      <c r="L229" s="11" t="s">
        <v>599</v>
      </c>
      <c r="M229">
        <v>55</v>
      </c>
      <c r="N229">
        <v>120</v>
      </c>
      <c r="O229" t="s">
        <v>599</v>
      </c>
      <c r="P229" t="s">
        <v>596</v>
      </c>
      <c r="Q229" t="s">
        <v>597</v>
      </c>
      <c r="R229" t="s">
        <v>596</v>
      </c>
      <c r="S229" t="s">
        <v>208</v>
      </c>
      <c r="T229" t="s">
        <v>47</v>
      </c>
      <c r="U229" t="s">
        <v>207</v>
      </c>
      <c r="V229" t="s">
        <v>207</v>
      </c>
      <c r="W229" t="s">
        <v>207</v>
      </c>
      <c r="X229" t="s">
        <v>207</v>
      </c>
      <c r="Y229" t="s">
        <v>207</v>
      </c>
      <c r="Z229" t="s">
        <v>207</v>
      </c>
      <c r="AA229" t="s">
        <v>207</v>
      </c>
      <c r="AB229" t="s">
        <v>207</v>
      </c>
      <c r="AC229" t="s">
        <v>207</v>
      </c>
      <c r="AD229" t="s">
        <v>207</v>
      </c>
      <c r="AE229" t="s">
        <v>207</v>
      </c>
      <c r="AF229" t="s">
        <v>207</v>
      </c>
      <c r="AG229" t="s">
        <v>207</v>
      </c>
      <c r="AH229" t="s">
        <v>207</v>
      </c>
      <c r="AI229" t="s">
        <v>207</v>
      </c>
      <c r="AJ229" t="s">
        <v>207</v>
      </c>
      <c r="AK229" t="s">
        <v>207</v>
      </c>
      <c r="AL229" t="s">
        <v>207</v>
      </c>
      <c r="AM229" t="s">
        <v>207</v>
      </c>
      <c r="AN229" t="s">
        <v>207</v>
      </c>
      <c r="AO229" t="s">
        <v>207</v>
      </c>
      <c r="AP229" t="s">
        <v>207</v>
      </c>
      <c r="AQ229" t="s">
        <v>207</v>
      </c>
      <c r="AR229" t="s">
        <v>207</v>
      </c>
      <c r="AS229" t="s">
        <v>207</v>
      </c>
      <c r="AT229" t="s">
        <v>207</v>
      </c>
      <c r="AU229" t="s">
        <v>207</v>
      </c>
      <c r="AV229" t="s">
        <v>207</v>
      </c>
      <c r="AW229" t="s">
        <v>207</v>
      </c>
      <c r="AX229" t="s">
        <v>207</v>
      </c>
      <c r="AY229" t="s">
        <v>207</v>
      </c>
      <c r="AZ229" t="s">
        <v>207</v>
      </c>
      <c r="BA229" t="s">
        <v>207</v>
      </c>
      <c r="BB229" t="s">
        <v>207</v>
      </c>
      <c r="BC229" t="s">
        <v>207</v>
      </c>
      <c r="BD229" t="s">
        <v>207</v>
      </c>
      <c r="BE229" t="s">
        <v>207</v>
      </c>
      <c r="BF229" t="s">
        <v>207</v>
      </c>
      <c r="BG229" t="s">
        <v>207</v>
      </c>
      <c r="BH229" t="s">
        <v>207</v>
      </c>
      <c r="BI229" t="s">
        <v>207</v>
      </c>
      <c r="BJ229" t="s">
        <v>215</v>
      </c>
      <c r="BK229" t="s">
        <v>207</v>
      </c>
      <c r="BL229" t="s">
        <v>207</v>
      </c>
      <c r="BM229" t="s">
        <v>207</v>
      </c>
      <c r="BN229" t="s">
        <v>207</v>
      </c>
      <c r="BO229" s="18" t="str">
        <f>IF(OR(BO$2=0, BO$2=""), "N/A", IF(ISNUMBER(SEARCH(UPPER(BO$2), UPPER(ProgramsTable[[#This Row],[Type of Service]]))), "Yes", "No"))</f>
        <v>N/A</v>
      </c>
      <c r="BP229" s="18" t="str">
        <f>IF(BP$2=0, "N/A", IF(ISNUMBER(SEARCH(TRIM(BP$2), ProgramsTable[[#This Row],[Geographic Coverage]])), "Yes", "No"))</f>
        <v>N/A</v>
      </c>
      <c r="BQ229" s="18" t="str">
        <f>IF(BQ$2=0, "N/A", IF(ISNUMBER(SEARCH(TRIM(BQ$2), ProgramsTable[[#This Row],[Geographic Coverage]])), "Yes", "No"))</f>
        <v>N/A</v>
      </c>
      <c r="BR229" s="18" t="str">
        <f>IF(AND(BP$2=0, BQ$2=0), "*Required - Please Make a Selection*", IF(OR(ISNUMBER(SEARCH(TRIM(BP$2), ProgramsTable[[#This Row],[Geographic Coverage]])), ISNUMBER(SEARCH(TRIM(BQ$2), ProgramsTable[[#This Row],[Geographic Coverage]]))), "Yes", "No"))</f>
        <v>*Required - Please Make a Selection*</v>
      </c>
      <c r="BS229" s="18" t="str">
        <f>IF(OR(BS$2="",BS$2=0), "N/A", IF(AND(ProgramsTable[[#This Row],[Age Min]]= "None", ProgramsTable[[#This Row],[Age Max]]= "None"), "Yes", IF(AND(BS$2&gt;=ProgramsTable[[#This Row],[Age Min]], BS$2&lt;=ProgramsTable[[#This Row],[Age Max]]), "Yes", "No")))</f>
        <v>N/A</v>
      </c>
      <c r="BT229" s="18" t="str" cm="1">
        <f t="array" ref="BT229">IF(COUNTIF(AM$2:BJ$2,"Yes")=0,"N/A",IF(SUMPRODUCT(--(AM$2:BJ$2="Yes"),--(ProgramsTable[[#This Row],[Developmental Disability]:[Caregivers, Family Members, Advocates, or Practitioners of an Individual with Disabilities or Medical Conditions]]="Yes"))&gt;0,"Yes","No"))</f>
        <v>N/A</v>
      </c>
      <c r="BU2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29" s="18" t="str">
        <f>IF(BV$2=0, "N/A", IF(ISNUMBER(SEARCH(UPPER(BV$2), UPPER(ProgramsTable[[#This Row],[Type of Service]]))), "Yes", "No"))</f>
        <v>N/A</v>
      </c>
      <c r="BW229" s="18" t="str">
        <f>IF(BW$2=0, "N/A", IF(ISNUMBER(SEARCH(TRIM(BW$2), ProgramsTable[[#This Row],[Geographic Coverage]])), "Yes", "No"))</f>
        <v>N/A</v>
      </c>
      <c r="BX229" s="18" t="str">
        <f>IF(BX$2=0, "N/A", IF(ISNUMBER(SEARCH(TRIM(BX$2), ProgramsTable[[#This Row],[Geographic Coverage]])), "Yes", "No"))</f>
        <v>N/A</v>
      </c>
      <c r="BY229" s="18" t="str">
        <f>IF(AND(BW$2=0, BX$2=0), "*Required - Please Make a Selection*", IF(OR(ISNUMBER(SEARCH(TRIM(BW$2), ProgramsTable[[#This Row],[Geographic Coverage]])), ISNUMBER(SEARCH(TRIM(BX$2), ProgramsTable[[#This Row],[Geographic Coverage]]))), "Yes", "No"))</f>
        <v>*Required - Please Make a Selection*</v>
      </c>
      <c r="BZ229" s="18" t="str">
        <f>IF(I$2=0, "N/A", IF(I$2="Yes", IF(ProgramsTable[[#This Row],[Program Includes Services for Caregivers]]="Yes", IF(ProgramsTable[[#This Row],[Program May Require Caregiver to be Unpaid]]="No", "Yes", "No"), "No"), "N/A"))</f>
        <v>N/A</v>
      </c>
      <c r="CA2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29" s="18" t="str">
        <f>IF(CB$2=0, "N/A", IF(ISNUMBER(SEARCH(TRIM(UPPER(CB$2)), TRIM(UPPER(ProgramsTable[[#This Row],[Type of Service]])))), "Yes", "No"))</f>
        <v>N/A</v>
      </c>
      <c r="CC229" s="18" t="str">
        <f>IF(CC$2=0, "N/A", IF(ISNUMBER(SEARCH(TRIM(CC$2), ProgramsTable[[#This Row],[Geographic Coverage]])), "Yes", "No"))</f>
        <v>No</v>
      </c>
      <c r="CD229" s="18" t="str">
        <f>IF(CD$2=0, "N/A", IF(ISNUMBER(SEARCH(TRIM(CD$2), ProgramsTable[[#This Row],[Geographic Coverage]])), "Yes", "No"))</f>
        <v>N/A</v>
      </c>
      <c r="CE229" s="18" t="str">
        <f>IF(AND(CC$2=0, CD$2=0), "*Required - Please Make a Selection*", IF(OR(ISNUMBER(SEARCH(TRIM(CC$2), ProgramsTable[[#This Row],[Geographic Coverage]])), ISNUMBER(SEARCH(TRIM(CD$2), ProgramsTable[[#This Row],[Geographic Coverage]]))), "Yes", "No"))</f>
        <v>No</v>
      </c>
      <c r="CF229" s="18" t="str" cm="1">
        <f t="array" ref="CF229">IF(COUNTIF(BK$2:BN$2, "Yes")=0, "N/A", IF(SUMPRODUCT((BK$2:BN$2="Yes")*(ProgramsTable[[#This Row],[Veteran?]:[Disabled Veteran?]]="Yes"))&gt;0, "Yes", "No"))</f>
        <v>No</v>
      </c>
      <c r="CG2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29"/>
      <c r="CI229"/>
      <c r="CJ229"/>
      <c r="CK229"/>
      <c r="CL229"/>
      <c r="CM229"/>
      <c r="CN229"/>
      <c r="CO229"/>
      <c r="CP229"/>
      <c r="CQ229"/>
      <c r="CR229"/>
      <c r="CS229"/>
      <c r="CU229"/>
      <c r="CV229"/>
    </row>
    <row r="230" spans="1:100" hidden="1" x14ac:dyDescent="0.25">
      <c r="A230" s="10">
        <v>941</v>
      </c>
      <c r="B230" t="s">
        <v>647</v>
      </c>
      <c r="C230" t="s">
        <v>505</v>
      </c>
      <c r="D230" t="s">
        <v>592</v>
      </c>
      <c r="E230" t="s">
        <v>546</v>
      </c>
      <c r="F230" t="s">
        <v>600</v>
      </c>
      <c r="G230" t="s">
        <v>90</v>
      </c>
      <c r="H230" t="s">
        <v>215</v>
      </c>
      <c r="I230" t="s">
        <v>215</v>
      </c>
      <c r="J230" t="s">
        <v>208</v>
      </c>
      <c r="K230" t="s">
        <v>208</v>
      </c>
      <c r="L230" s="11" t="s">
        <v>599</v>
      </c>
      <c r="M230">
        <v>55</v>
      </c>
      <c r="N230">
        <v>120</v>
      </c>
      <c r="O230" t="s">
        <v>599</v>
      </c>
      <c r="P230" t="s">
        <v>601</v>
      </c>
      <c r="Q230" t="s">
        <v>597</v>
      </c>
      <c r="R230" t="s">
        <v>601</v>
      </c>
      <c r="S230" t="s">
        <v>208</v>
      </c>
      <c r="T230" t="s">
        <v>47</v>
      </c>
      <c r="U230" t="s">
        <v>207</v>
      </c>
      <c r="V230" t="s">
        <v>207</v>
      </c>
      <c r="W230" t="s">
        <v>207</v>
      </c>
      <c r="X230" t="s">
        <v>207</v>
      </c>
      <c r="Y230" t="s">
        <v>207</v>
      </c>
      <c r="Z230" t="s">
        <v>207</v>
      </c>
      <c r="AA230" t="s">
        <v>207</v>
      </c>
      <c r="AB230" t="s">
        <v>207</v>
      </c>
      <c r="AC230" t="s">
        <v>207</v>
      </c>
      <c r="AD230" t="s">
        <v>207</v>
      </c>
      <c r="AE230" t="s">
        <v>207</v>
      </c>
      <c r="AF230" t="s">
        <v>207</v>
      </c>
      <c r="AG230" t="s">
        <v>207</v>
      </c>
      <c r="AH230" t="s">
        <v>207</v>
      </c>
      <c r="AI230" t="s">
        <v>207</v>
      </c>
      <c r="AJ230" t="s">
        <v>207</v>
      </c>
      <c r="AK230" t="s">
        <v>207</v>
      </c>
      <c r="AL230" t="s">
        <v>207</v>
      </c>
      <c r="AM230" t="s">
        <v>207</v>
      </c>
      <c r="AN230" t="s">
        <v>207</v>
      </c>
      <c r="AO230" t="s">
        <v>207</v>
      </c>
      <c r="AP230" t="s">
        <v>207</v>
      </c>
      <c r="AQ230" t="s">
        <v>207</v>
      </c>
      <c r="AR230" t="s">
        <v>207</v>
      </c>
      <c r="AS230" t="s">
        <v>207</v>
      </c>
      <c r="AT230" t="s">
        <v>207</v>
      </c>
      <c r="AU230" t="s">
        <v>207</v>
      </c>
      <c r="AV230" t="s">
        <v>207</v>
      </c>
      <c r="AW230" t="s">
        <v>207</v>
      </c>
      <c r="AX230" t="s">
        <v>207</v>
      </c>
      <c r="AY230" t="s">
        <v>207</v>
      </c>
      <c r="AZ230" t="s">
        <v>207</v>
      </c>
      <c r="BA230" t="s">
        <v>207</v>
      </c>
      <c r="BB230" t="s">
        <v>207</v>
      </c>
      <c r="BC230" t="s">
        <v>207</v>
      </c>
      <c r="BD230" t="s">
        <v>207</v>
      </c>
      <c r="BE230" t="s">
        <v>207</v>
      </c>
      <c r="BF230" t="s">
        <v>207</v>
      </c>
      <c r="BG230" t="s">
        <v>207</v>
      </c>
      <c r="BH230" t="s">
        <v>207</v>
      </c>
      <c r="BI230" t="s">
        <v>207</v>
      </c>
      <c r="BJ230" t="s">
        <v>215</v>
      </c>
      <c r="BK230" t="s">
        <v>207</v>
      </c>
      <c r="BL230" t="s">
        <v>207</v>
      </c>
      <c r="BM230" t="s">
        <v>207</v>
      </c>
      <c r="BN230" t="s">
        <v>207</v>
      </c>
      <c r="BO230" s="18" t="str">
        <f>IF(OR(BO$2=0, BO$2=""), "N/A", IF(ISNUMBER(SEARCH(UPPER(BO$2), UPPER(ProgramsTable[[#This Row],[Type of Service]]))), "Yes", "No"))</f>
        <v>N/A</v>
      </c>
      <c r="BP230" s="18" t="str">
        <f>IF(BP$2=0, "N/A", IF(ISNUMBER(SEARCH(TRIM(BP$2), ProgramsTable[[#This Row],[Geographic Coverage]])), "Yes", "No"))</f>
        <v>N/A</v>
      </c>
      <c r="BQ230" s="18" t="str">
        <f>IF(BQ$2=0, "N/A", IF(ISNUMBER(SEARCH(TRIM(BQ$2), ProgramsTable[[#This Row],[Geographic Coverage]])), "Yes", "No"))</f>
        <v>N/A</v>
      </c>
      <c r="BR230" s="18" t="str">
        <f>IF(AND(BP$2=0, BQ$2=0), "*Required - Please Make a Selection*", IF(OR(ISNUMBER(SEARCH(TRIM(BP$2), ProgramsTable[[#This Row],[Geographic Coverage]])), ISNUMBER(SEARCH(TRIM(BQ$2), ProgramsTable[[#This Row],[Geographic Coverage]]))), "Yes", "No"))</f>
        <v>*Required - Please Make a Selection*</v>
      </c>
      <c r="BS230" s="18" t="str">
        <f>IF(OR(BS$2="",BS$2=0), "N/A", IF(AND(ProgramsTable[[#This Row],[Age Min]]= "None", ProgramsTable[[#This Row],[Age Max]]= "None"), "Yes", IF(AND(BS$2&gt;=ProgramsTable[[#This Row],[Age Min]], BS$2&lt;=ProgramsTable[[#This Row],[Age Max]]), "Yes", "No")))</f>
        <v>N/A</v>
      </c>
      <c r="BT230" s="18" t="str" cm="1">
        <f t="array" ref="BT230">IF(COUNTIF(AM$2:BJ$2,"Yes")=0,"N/A",IF(SUMPRODUCT(--(AM$2:BJ$2="Yes"),--(ProgramsTable[[#This Row],[Developmental Disability]:[Caregivers, Family Members, Advocates, or Practitioners of an Individual with Disabilities or Medical Conditions]]="Yes"))&gt;0,"Yes","No"))</f>
        <v>N/A</v>
      </c>
      <c r="BU2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30" s="18" t="str">
        <f>IF(BV$2=0, "N/A", IF(ISNUMBER(SEARCH(UPPER(BV$2), UPPER(ProgramsTable[[#This Row],[Type of Service]]))), "Yes", "No"))</f>
        <v>N/A</v>
      </c>
      <c r="BW230" s="18" t="str">
        <f>IF(BW$2=0, "N/A", IF(ISNUMBER(SEARCH(TRIM(BW$2), ProgramsTable[[#This Row],[Geographic Coverage]])), "Yes", "No"))</f>
        <v>N/A</v>
      </c>
      <c r="BX230" s="18" t="str">
        <f>IF(BX$2=0, "N/A", IF(ISNUMBER(SEARCH(TRIM(BX$2), ProgramsTable[[#This Row],[Geographic Coverage]])), "Yes", "No"))</f>
        <v>N/A</v>
      </c>
      <c r="BY230" s="18" t="str">
        <f>IF(AND(BW$2=0, BX$2=0), "*Required - Please Make a Selection*", IF(OR(ISNUMBER(SEARCH(TRIM(BW$2), ProgramsTable[[#This Row],[Geographic Coverage]])), ISNUMBER(SEARCH(TRIM(BX$2), ProgramsTable[[#This Row],[Geographic Coverage]]))), "Yes", "No"))</f>
        <v>*Required - Please Make a Selection*</v>
      </c>
      <c r="BZ230" s="18" t="str">
        <f>IF(I$2=0, "N/A", IF(I$2="Yes", IF(ProgramsTable[[#This Row],[Program Includes Services for Caregivers]]="Yes", IF(ProgramsTable[[#This Row],[Program May Require Caregiver to be Unpaid]]="No", "Yes", "No"), "No"), "N/A"))</f>
        <v>N/A</v>
      </c>
      <c r="CA2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30" s="18" t="str">
        <f>IF(CB$2=0, "N/A", IF(ISNUMBER(SEARCH(TRIM(UPPER(CB$2)), TRIM(UPPER(ProgramsTable[[#This Row],[Type of Service]])))), "Yes", "No"))</f>
        <v>N/A</v>
      </c>
      <c r="CC230" s="18" t="str">
        <f>IF(CC$2=0, "N/A", IF(ISNUMBER(SEARCH(TRIM(CC$2), ProgramsTable[[#This Row],[Geographic Coverage]])), "Yes", "No"))</f>
        <v>No</v>
      </c>
      <c r="CD230" s="18" t="str">
        <f>IF(CD$2=0, "N/A", IF(ISNUMBER(SEARCH(TRIM(CD$2), ProgramsTable[[#This Row],[Geographic Coverage]])), "Yes", "No"))</f>
        <v>N/A</v>
      </c>
      <c r="CE230" s="18" t="str">
        <f>IF(AND(CC$2=0, CD$2=0), "*Required - Please Make a Selection*", IF(OR(ISNUMBER(SEARCH(TRIM(CC$2), ProgramsTable[[#This Row],[Geographic Coverage]])), ISNUMBER(SEARCH(TRIM(CD$2), ProgramsTable[[#This Row],[Geographic Coverage]]))), "Yes", "No"))</f>
        <v>No</v>
      </c>
      <c r="CF230" s="18" t="str" cm="1">
        <f t="array" ref="CF230">IF(COUNTIF(BK$2:BN$2, "Yes")=0, "N/A", IF(SUMPRODUCT((BK$2:BN$2="Yes")*(ProgramsTable[[#This Row],[Veteran?]:[Disabled Veteran?]]="Yes"))&gt;0, "Yes", "No"))</f>
        <v>No</v>
      </c>
      <c r="CG2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30"/>
      <c r="CI230"/>
      <c r="CJ230"/>
      <c r="CK230"/>
      <c r="CL230"/>
      <c r="CM230"/>
      <c r="CN230"/>
      <c r="CO230"/>
      <c r="CP230"/>
      <c r="CQ230"/>
      <c r="CR230"/>
      <c r="CS230"/>
      <c r="CU230"/>
      <c r="CV230"/>
    </row>
    <row r="231" spans="1:100" hidden="1" x14ac:dyDescent="0.25">
      <c r="A231" s="10">
        <v>943</v>
      </c>
      <c r="B231" t="s">
        <v>647</v>
      </c>
      <c r="C231" t="s">
        <v>506</v>
      </c>
      <c r="D231" t="s">
        <v>535</v>
      </c>
      <c r="E231" t="s">
        <v>529</v>
      </c>
      <c r="F231" t="s">
        <v>536</v>
      </c>
      <c r="G231" t="s">
        <v>112</v>
      </c>
      <c r="H231" t="s">
        <v>215</v>
      </c>
      <c r="I231" t="s">
        <v>215</v>
      </c>
      <c r="J231" t="s">
        <v>531</v>
      </c>
      <c r="K231" t="s">
        <v>532</v>
      </c>
      <c r="L231" t="s">
        <v>306</v>
      </c>
      <c r="M231">
        <v>18</v>
      </c>
      <c r="N231">
        <v>120</v>
      </c>
      <c r="P231" t="s">
        <v>533</v>
      </c>
      <c r="Q231" t="s">
        <v>208</v>
      </c>
      <c r="R231" t="s">
        <v>534</v>
      </c>
      <c r="S231" t="s">
        <v>533</v>
      </c>
      <c r="T231" t="s">
        <v>50</v>
      </c>
      <c r="U231" t="s">
        <v>215</v>
      </c>
      <c r="V231" t="s">
        <v>207</v>
      </c>
      <c r="W231" t="s">
        <v>207</v>
      </c>
      <c r="X231" t="s">
        <v>207</v>
      </c>
      <c r="Y231" t="s">
        <v>207</v>
      </c>
      <c r="Z231" t="s">
        <v>207</v>
      </c>
      <c r="AA231" t="s">
        <v>207</v>
      </c>
      <c r="AB231" t="s">
        <v>207</v>
      </c>
      <c r="AC231" t="s">
        <v>207</v>
      </c>
      <c r="AD231" t="s">
        <v>207</v>
      </c>
      <c r="AE231" t="s">
        <v>215</v>
      </c>
      <c r="AF231" t="s">
        <v>207</v>
      </c>
      <c r="AG231" t="s">
        <v>207</v>
      </c>
      <c r="AH231" t="s">
        <v>207</v>
      </c>
      <c r="AI231" t="s">
        <v>207</v>
      </c>
      <c r="AJ231" t="s">
        <v>207</v>
      </c>
      <c r="AK231" t="s">
        <v>207</v>
      </c>
      <c r="AL231" t="s">
        <v>207</v>
      </c>
      <c r="AM231" t="s">
        <v>207</v>
      </c>
      <c r="AN231" t="s">
        <v>207</v>
      </c>
      <c r="AO231" t="s">
        <v>207</v>
      </c>
      <c r="AP231" t="s">
        <v>207</v>
      </c>
      <c r="AQ231" t="s">
        <v>207</v>
      </c>
      <c r="AR231" t="s">
        <v>215</v>
      </c>
      <c r="AS231" t="s">
        <v>207</v>
      </c>
      <c r="AT231" t="s">
        <v>207</v>
      </c>
      <c r="AU231" t="s">
        <v>207</v>
      </c>
      <c r="AV231" t="s">
        <v>207</v>
      </c>
      <c r="AW231" t="s">
        <v>207</v>
      </c>
      <c r="AX231" t="s">
        <v>207</v>
      </c>
      <c r="AY231" t="s">
        <v>207</v>
      </c>
      <c r="AZ231" t="s">
        <v>207</v>
      </c>
      <c r="BA231" t="s">
        <v>207</v>
      </c>
      <c r="BB231" t="s">
        <v>207</v>
      </c>
      <c r="BC231" t="s">
        <v>207</v>
      </c>
      <c r="BD231" t="s">
        <v>207</v>
      </c>
      <c r="BE231" t="s">
        <v>207</v>
      </c>
      <c r="BF231" t="s">
        <v>207</v>
      </c>
      <c r="BG231" t="s">
        <v>207</v>
      </c>
      <c r="BH231" t="s">
        <v>207</v>
      </c>
      <c r="BI231" t="s">
        <v>207</v>
      </c>
      <c r="BJ231" t="s">
        <v>207</v>
      </c>
      <c r="BK231" t="s">
        <v>207</v>
      </c>
      <c r="BL231" t="s">
        <v>207</v>
      </c>
      <c r="BM231" t="s">
        <v>207</v>
      </c>
      <c r="BN231" t="s">
        <v>207</v>
      </c>
      <c r="BO231" s="18" t="str">
        <f>IF(OR(BO$2=0, BO$2=""), "N/A", IF(ISNUMBER(SEARCH(UPPER(BO$2), UPPER(ProgramsTable[[#This Row],[Type of Service]]))), "Yes", "No"))</f>
        <v>N/A</v>
      </c>
      <c r="BP231" s="18" t="str">
        <f>IF(BP$2=0, "N/A", IF(ISNUMBER(SEARCH(TRIM(BP$2), ProgramsTable[[#This Row],[Geographic Coverage]])), "Yes", "No"))</f>
        <v>N/A</v>
      </c>
      <c r="BQ231" s="18" t="str">
        <f>IF(BQ$2=0, "N/A", IF(ISNUMBER(SEARCH(TRIM(BQ$2), ProgramsTable[[#This Row],[Geographic Coverage]])), "Yes", "No"))</f>
        <v>N/A</v>
      </c>
      <c r="BR231" s="18" t="str">
        <f>IF(AND(BP$2=0, BQ$2=0), "*Required - Please Make a Selection*", IF(OR(ISNUMBER(SEARCH(TRIM(BP$2), ProgramsTable[[#This Row],[Geographic Coverage]])), ISNUMBER(SEARCH(TRIM(BQ$2), ProgramsTable[[#This Row],[Geographic Coverage]]))), "Yes", "No"))</f>
        <v>*Required - Please Make a Selection*</v>
      </c>
      <c r="BS231" s="18" t="str">
        <f>IF(OR(BS$2="",BS$2=0), "N/A", IF(AND(ProgramsTable[[#This Row],[Age Min]]= "None", ProgramsTable[[#This Row],[Age Max]]= "None"), "Yes", IF(AND(BS$2&gt;=ProgramsTable[[#This Row],[Age Min]], BS$2&lt;=ProgramsTable[[#This Row],[Age Max]]), "Yes", "No")))</f>
        <v>N/A</v>
      </c>
      <c r="BT231" s="18" t="str" cm="1">
        <f t="array" ref="BT231">IF(COUNTIF(AM$2:BJ$2,"Yes")=0,"N/A",IF(SUMPRODUCT(--(AM$2:BJ$2="Yes"),--(ProgramsTable[[#This Row],[Developmental Disability]:[Caregivers, Family Members, Advocates, or Practitioners of an Individual with Disabilities or Medical Conditions]]="Yes"))&gt;0,"Yes","No"))</f>
        <v>N/A</v>
      </c>
      <c r="BU2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31" s="18" t="str">
        <f>IF(BV$2=0, "N/A", IF(ISNUMBER(SEARCH(UPPER(BV$2), UPPER(ProgramsTable[[#This Row],[Type of Service]]))), "Yes", "No"))</f>
        <v>N/A</v>
      </c>
      <c r="BW231" s="18" t="str">
        <f>IF(BW$2=0, "N/A", IF(ISNUMBER(SEARCH(TRIM(BW$2), ProgramsTable[[#This Row],[Geographic Coverage]])), "Yes", "No"))</f>
        <v>N/A</v>
      </c>
      <c r="BX231" s="18" t="str">
        <f>IF(BX$2=0, "N/A", IF(ISNUMBER(SEARCH(TRIM(BX$2), ProgramsTable[[#This Row],[Geographic Coverage]])), "Yes", "No"))</f>
        <v>N/A</v>
      </c>
      <c r="BY231" s="18" t="str">
        <f>IF(AND(BW$2=0, BX$2=0), "*Required - Please Make a Selection*", IF(OR(ISNUMBER(SEARCH(TRIM(BW$2), ProgramsTable[[#This Row],[Geographic Coverage]])), ISNUMBER(SEARCH(TRIM(BX$2), ProgramsTable[[#This Row],[Geographic Coverage]]))), "Yes", "No"))</f>
        <v>*Required - Please Make a Selection*</v>
      </c>
      <c r="BZ231" s="18" t="str">
        <f>IF(I$2=0, "N/A", IF(I$2="Yes", IF(ProgramsTable[[#This Row],[Program Includes Services for Caregivers]]="Yes", IF(ProgramsTable[[#This Row],[Program May Require Caregiver to be Unpaid]]="No", "Yes", "No"), "No"), "N/A"))</f>
        <v>N/A</v>
      </c>
      <c r="CA2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31" s="18" t="str">
        <f>IF(CB$2=0, "N/A", IF(ISNUMBER(SEARCH(TRIM(UPPER(CB$2)), TRIM(UPPER(ProgramsTable[[#This Row],[Type of Service]])))), "Yes", "No"))</f>
        <v>N/A</v>
      </c>
      <c r="CC231" s="18" t="str">
        <f>IF(CC$2=0, "N/A", IF(ISNUMBER(SEARCH(TRIM(CC$2), ProgramsTable[[#This Row],[Geographic Coverage]])), "Yes", "No"))</f>
        <v>No</v>
      </c>
      <c r="CD231" s="18" t="str">
        <f>IF(CD$2=0, "N/A", IF(ISNUMBER(SEARCH(TRIM(CD$2), ProgramsTable[[#This Row],[Geographic Coverage]])), "Yes", "No"))</f>
        <v>N/A</v>
      </c>
      <c r="CE231" s="18" t="str">
        <f>IF(AND(CC$2=0, CD$2=0), "*Required - Please Make a Selection*", IF(OR(ISNUMBER(SEARCH(TRIM(CC$2), ProgramsTable[[#This Row],[Geographic Coverage]])), ISNUMBER(SEARCH(TRIM(CD$2), ProgramsTable[[#This Row],[Geographic Coverage]]))), "Yes", "No"))</f>
        <v>No</v>
      </c>
      <c r="CF231" s="18" t="str" cm="1">
        <f t="array" ref="CF231">IF(COUNTIF(BK$2:BN$2, "Yes")=0, "N/A", IF(SUMPRODUCT((BK$2:BN$2="Yes")*(ProgramsTable[[#This Row],[Veteran?]:[Disabled Veteran?]]="Yes"))&gt;0, "Yes", "No"))</f>
        <v>No</v>
      </c>
      <c r="CG2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31"/>
      <c r="CI231"/>
      <c r="CJ231"/>
      <c r="CK231"/>
      <c r="CL231"/>
      <c r="CM231"/>
      <c r="CN231"/>
      <c r="CO231"/>
      <c r="CP231"/>
      <c r="CQ231"/>
      <c r="CR231"/>
      <c r="CS231"/>
      <c r="CU231"/>
      <c r="CV231"/>
    </row>
    <row r="232" spans="1:100" hidden="1" x14ac:dyDescent="0.25">
      <c r="A232" s="10">
        <v>961</v>
      </c>
      <c r="B232" t="s">
        <v>647</v>
      </c>
      <c r="C232" t="s">
        <v>506</v>
      </c>
      <c r="D232" t="s">
        <v>578</v>
      </c>
      <c r="E232" t="s">
        <v>546</v>
      </c>
      <c r="F232" t="s">
        <v>579</v>
      </c>
      <c r="G232" t="s">
        <v>112</v>
      </c>
      <c r="H232" t="s">
        <v>215</v>
      </c>
      <c r="I232" t="s">
        <v>215</v>
      </c>
      <c r="J232" t="s">
        <v>547</v>
      </c>
      <c r="K232" t="s">
        <v>580</v>
      </c>
      <c r="L232" t="s">
        <v>208</v>
      </c>
      <c r="M232" t="s">
        <v>208</v>
      </c>
      <c r="N232" t="s">
        <v>208</v>
      </c>
      <c r="P232" t="s">
        <v>581</v>
      </c>
      <c r="Q232" t="s">
        <v>208</v>
      </c>
      <c r="R232" t="s">
        <v>581</v>
      </c>
      <c r="S232" t="s">
        <v>208</v>
      </c>
      <c r="T232" t="s">
        <v>50</v>
      </c>
      <c r="U232" t="s">
        <v>215</v>
      </c>
      <c r="V232" t="s">
        <v>207</v>
      </c>
      <c r="W232" t="s">
        <v>207</v>
      </c>
      <c r="X232" t="s">
        <v>207</v>
      </c>
      <c r="Y232" t="s">
        <v>207</v>
      </c>
      <c r="Z232" t="s">
        <v>207</v>
      </c>
      <c r="AA232" t="s">
        <v>215</v>
      </c>
      <c r="AB232" t="s">
        <v>207</v>
      </c>
      <c r="AC232" t="s">
        <v>207</v>
      </c>
      <c r="AD232" t="s">
        <v>207</v>
      </c>
      <c r="AE232" t="s">
        <v>207</v>
      </c>
      <c r="AF232" t="s">
        <v>207</v>
      </c>
      <c r="AG232" t="s">
        <v>207</v>
      </c>
      <c r="AH232" t="s">
        <v>207</v>
      </c>
      <c r="AI232" t="s">
        <v>207</v>
      </c>
      <c r="AJ232" t="s">
        <v>207</v>
      </c>
      <c r="AK232" t="s">
        <v>207</v>
      </c>
      <c r="AL232" t="s">
        <v>207</v>
      </c>
      <c r="AM232" t="s">
        <v>207</v>
      </c>
      <c r="AN232" t="s">
        <v>207</v>
      </c>
      <c r="AO232" t="s">
        <v>207</v>
      </c>
      <c r="AP232" t="s">
        <v>207</v>
      </c>
      <c r="AQ232" t="s">
        <v>207</v>
      </c>
      <c r="AR232" t="s">
        <v>215</v>
      </c>
      <c r="AS232" t="s">
        <v>207</v>
      </c>
      <c r="AT232" t="s">
        <v>207</v>
      </c>
      <c r="AU232" t="s">
        <v>207</v>
      </c>
      <c r="AV232" t="s">
        <v>207</v>
      </c>
      <c r="AW232" t="s">
        <v>207</v>
      </c>
      <c r="AX232" t="s">
        <v>207</v>
      </c>
      <c r="AY232" t="s">
        <v>207</v>
      </c>
      <c r="AZ232" t="s">
        <v>207</v>
      </c>
      <c r="BA232" t="s">
        <v>207</v>
      </c>
      <c r="BB232" t="s">
        <v>207</v>
      </c>
      <c r="BC232" t="s">
        <v>207</v>
      </c>
      <c r="BD232" t="s">
        <v>207</v>
      </c>
      <c r="BE232" t="s">
        <v>207</v>
      </c>
      <c r="BF232" t="s">
        <v>207</v>
      </c>
      <c r="BG232" t="s">
        <v>207</v>
      </c>
      <c r="BH232" t="s">
        <v>207</v>
      </c>
      <c r="BI232" t="s">
        <v>207</v>
      </c>
      <c r="BJ232" t="s">
        <v>215</v>
      </c>
      <c r="BK232" t="s">
        <v>207</v>
      </c>
      <c r="BL232" t="s">
        <v>207</v>
      </c>
      <c r="BM232" t="s">
        <v>207</v>
      </c>
      <c r="BN232" t="s">
        <v>207</v>
      </c>
      <c r="BO232" s="18" t="str">
        <f>IF(OR(BO$2=0, BO$2=""), "N/A", IF(ISNUMBER(SEARCH(UPPER(BO$2), UPPER(ProgramsTable[[#This Row],[Type of Service]]))), "Yes", "No"))</f>
        <v>N/A</v>
      </c>
      <c r="BP232" s="18" t="str">
        <f>IF(BP$2=0, "N/A", IF(ISNUMBER(SEARCH(TRIM(BP$2), ProgramsTable[[#This Row],[Geographic Coverage]])), "Yes", "No"))</f>
        <v>N/A</v>
      </c>
      <c r="BQ232" s="18" t="str">
        <f>IF(BQ$2=0, "N/A", IF(ISNUMBER(SEARCH(TRIM(BQ$2), ProgramsTable[[#This Row],[Geographic Coverage]])), "Yes", "No"))</f>
        <v>N/A</v>
      </c>
      <c r="BR232" s="18" t="str">
        <f>IF(AND(BP$2=0, BQ$2=0), "*Required - Please Make a Selection*", IF(OR(ISNUMBER(SEARCH(TRIM(BP$2), ProgramsTable[[#This Row],[Geographic Coverage]])), ISNUMBER(SEARCH(TRIM(BQ$2), ProgramsTable[[#This Row],[Geographic Coverage]]))), "Yes", "No"))</f>
        <v>*Required - Please Make a Selection*</v>
      </c>
      <c r="BS232" s="18" t="str">
        <f>IF(OR(BS$2="",BS$2=0), "N/A", IF(AND(ProgramsTable[[#This Row],[Age Min]]= "None", ProgramsTable[[#This Row],[Age Max]]= "None"), "Yes", IF(AND(BS$2&gt;=ProgramsTable[[#This Row],[Age Min]], BS$2&lt;=ProgramsTable[[#This Row],[Age Max]]), "Yes", "No")))</f>
        <v>N/A</v>
      </c>
      <c r="BT232" s="18" t="str" cm="1">
        <f t="array" ref="BT232">IF(COUNTIF(AM$2:BJ$2,"Yes")=0,"N/A",IF(SUMPRODUCT(--(AM$2:BJ$2="Yes"),--(ProgramsTable[[#This Row],[Developmental Disability]:[Caregivers, Family Members, Advocates, or Practitioners of an Individual with Disabilities or Medical Conditions]]="Yes"))&gt;0,"Yes","No"))</f>
        <v>N/A</v>
      </c>
      <c r="BU2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32" s="18" t="str">
        <f>IF(BV$2=0, "N/A", IF(ISNUMBER(SEARCH(UPPER(BV$2), UPPER(ProgramsTable[[#This Row],[Type of Service]]))), "Yes", "No"))</f>
        <v>N/A</v>
      </c>
      <c r="BW232" s="18" t="str">
        <f>IF(BW$2=0, "N/A", IF(ISNUMBER(SEARCH(TRIM(BW$2), ProgramsTable[[#This Row],[Geographic Coverage]])), "Yes", "No"))</f>
        <v>N/A</v>
      </c>
      <c r="BX232" s="18" t="str">
        <f>IF(BX$2=0, "N/A", IF(ISNUMBER(SEARCH(TRIM(BX$2), ProgramsTable[[#This Row],[Geographic Coverage]])), "Yes", "No"))</f>
        <v>N/A</v>
      </c>
      <c r="BY232" s="18" t="str">
        <f>IF(AND(BW$2=0, BX$2=0), "*Required - Please Make a Selection*", IF(OR(ISNUMBER(SEARCH(TRIM(BW$2), ProgramsTable[[#This Row],[Geographic Coverage]])), ISNUMBER(SEARCH(TRIM(BX$2), ProgramsTable[[#This Row],[Geographic Coverage]]))), "Yes", "No"))</f>
        <v>*Required - Please Make a Selection*</v>
      </c>
      <c r="BZ232" s="18" t="str">
        <f>IF(I$2=0, "N/A", IF(I$2="Yes", IF(ProgramsTable[[#This Row],[Program Includes Services for Caregivers]]="Yes", IF(ProgramsTable[[#This Row],[Program May Require Caregiver to be Unpaid]]="No", "Yes", "No"), "No"), "N/A"))</f>
        <v>N/A</v>
      </c>
      <c r="CA2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32" s="18" t="str">
        <f>IF(CB$2=0, "N/A", IF(ISNUMBER(SEARCH(TRIM(UPPER(CB$2)), TRIM(UPPER(ProgramsTable[[#This Row],[Type of Service]])))), "Yes", "No"))</f>
        <v>N/A</v>
      </c>
      <c r="CC232" s="18" t="str">
        <f>IF(CC$2=0, "N/A", IF(ISNUMBER(SEARCH(TRIM(CC$2), ProgramsTable[[#This Row],[Geographic Coverage]])), "Yes", "No"))</f>
        <v>No</v>
      </c>
      <c r="CD232" s="18" t="str">
        <f>IF(CD$2=0, "N/A", IF(ISNUMBER(SEARCH(TRIM(CD$2), ProgramsTable[[#This Row],[Geographic Coverage]])), "Yes", "No"))</f>
        <v>N/A</v>
      </c>
      <c r="CE232" s="18" t="str">
        <f>IF(AND(CC$2=0, CD$2=0), "*Required - Please Make a Selection*", IF(OR(ISNUMBER(SEARCH(TRIM(CC$2), ProgramsTable[[#This Row],[Geographic Coverage]])), ISNUMBER(SEARCH(TRIM(CD$2), ProgramsTable[[#This Row],[Geographic Coverage]]))), "Yes", "No"))</f>
        <v>No</v>
      </c>
      <c r="CF232" s="18" t="str" cm="1">
        <f t="array" ref="CF232">IF(COUNTIF(BK$2:BN$2, "Yes")=0, "N/A", IF(SUMPRODUCT((BK$2:BN$2="Yes")*(ProgramsTable[[#This Row],[Veteran?]:[Disabled Veteran?]]="Yes"))&gt;0, "Yes", "No"))</f>
        <v>No</v>
      </c>
      <c r="CG2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32"/>
      <c r="CI232"/>
      <c r="CJ232"/>
      <c r="CK232"/>
      <c r="CL232"/>
      <c r="CM232"/>
      <c r="CN232"/>
      <c r="CO232"/>
      <c r="CP232"/>
      <c r="CQ232"/>
      <c r="CR232"/>
      <c r="CS232"/>
      <c r="CU232"/>
      <c r="CV232"/>
    </row>
    <row r="233" spans="1:100" hidden="1" x14ac:dyDescent="0.25">
      <c r="A233" s="10">
        <v>962</v>
      </c>
      <c r="B233" t="s">
        <v>647</v>
      </c>
      <c r="C233" t="s">
        <v>506</v>
      </c>
      <c r="D233" t="s">
        <v>578</v>
      </c>
      <c r="E233" t="s">
        <v>546</v>
      </c>
      <c r="F233" t="s">
        <v>582</v>
      </c>
      <c r="G233" t="s">
        <v>112</v>
      </c>
      <c r="H233" t="s">
        <v>215</v>
      </c>
      <c r="I233" t="s">
        <v>215</v>
      </c>
      <c r="J233" t="s">
        <v>547</v>
      </c>
      <c r="K233" t="s">
        <v>583</v>
      </c>
      <c r="L233" t="s">
        <v>208</v>
      </c>
      <c r="M233" t="s">
        <v>208</v>
      </c>
      <c r="N233" t="s">
        <v>208</v>
      </c>
      <c r="P233" t="s">
        <v>581</v>
      </c>
      <c r="Q233" t="s">
        <v>208</v>
      </c>
      <c r="R233" t="s">
        <v>581</v>
      </c>
      <c r="S233" t="s">
        <v>208</v>
      </c>
      <c r="T233" t="s">
        <v>50</v>
      </c>
      <c r="U233" t="s">
        <v>215</v>
      </c>
      <c r="V233" t="s">
        <v>207</v>
      </c>
      <c r="W233" t="s">
        <v>207</v>
      </c>
      <c r="X233" t="s">
        <v>207</v>
      </c>
      <c r="Y233" t="s">
        <v>207</v>
      </c>
      <c r="Z233" t="s">
        <v>207</v>
      </c>
      <c r="AA233" t="s">
        <v>215</v>
      </c>
      <c r="AB233" t="s">
        <v>207</v>
      </c>
      <c r="AC233" t="s">
        <v>207</v>
      </c>
      <c r="AD233" t="s">
        <v>207</v>
      </c>
      <c r="AE233" t="s">
        <v>207</v>
      </c>
      <c r="AF233" t="s">
        <v>207</v>
      </c>
      <c r="AG233" t="s">
        <v>207</v>
      </c>
      <c r="AH233" t="s">
        <v>207</v>
      </c>
      <c r="AI233" t="s">
        <v>207</v>
      </c>
      <c r="AJ233" t="s">
        <v>207</v>
      </c>
      <c r="AK233" t="s">
        <v>207</v>
      </c>
      <c r="AL233" t="s">
        <v>207</v>
      </c>
      <c r="AM233" t="s">
        <v>207</v>
      </c>
      <c r="AN233" t="s">
        <v>207</v>
      </c>
      <c r="AO233" t="s">
        <v>207</v>
      </c>
      <c r="AP233" t="s">
        <v>207</v>
      </c>
      <c r="AQ233" t="s">
        <v>207</v>
      </c>
      <c r="AR233" t="s">
        <v>215</v>
      </c>
      <c r="AS233" t="s">
        <v>207</v>
      </c>
      <c r="AT233" t="s">
        <v>207</v>
      </c>
      <c r="AU233" t="s">
        <v>207</v>
      </c>
      <c r="AV233" t="s">
        <v>207</v>
      </c>
      <c r="AW233" t="s">
        <v>207</v>
      </c>
      <c r="AX233" t="s">
        <v>207</v>
      </c>
      <c r="AY233" t="s">
        <v>207</v>
      </c>
      <c r="AZ233" t="s">
        <v>207</v>
      </c>
      <c r="BA233" t="s">
        <v>207</v>
      </c>
      <c r="BB233" t="s">
        <v>207</v>
      </c>
      <c r="BC233" t="s">
        <v>207</v>
      </c>
      <c r="BD233" t="s">
        <v>207</v>
      </c>
      <c r="BE233" t="s">
        <v>207</v>
      </c>
      <c r="BF233" t="s">
        <v>207</v>
      </c>
      <c r="BG233" t="s">
        <v>207</v>
      </c>
      <c r="BH233" t="s">
        <v>207</v>
      </c>
      <c r="BI233" t="s">
        <v>207</v>
      </c>
      <c r="BJ233" t="s">
        <v>215</v>
      </c>
      <c r="BK233" t="s">
        <v>207</v>
      </c>
      <c r="BL233" t="s">
        <v>207</v>
      </c>
      <c r="BM233" t="s">
        <v>207</v>
      </c>
      <c r="BN233" t="s">
        <v>207</v>
      </c>
      <c r="BO233" s="18" t="str">
        <f>IF(OR(BO$2=0, BO$2=""), "N/A", IF(ISNUMBER(SEARCH(UPPER(BO$2), UPPER(ProgramsTable[[#This Row],[Type of Service]]))), "Yes", "No"))</f>
        <v>N/A</v>
      </c>
      <c r="BP233" s="18" t="str">
        <f>IF(BP$2=0, "N/A", IF(ISNUMBER(SEARCH(TRIM(BP$2), ProgramsTable[[#This Row],[Geographic Coverage]])), "Yes", "No"))</f>
        <v>N/A</v>
      </c>
      <c r="BQ233" s="18" t="str">
        <f>IF(BQ$2=0, "N/A", IF(ISNUMBER(SEARCH(TRIM(BQ$2), ProgramsTable[[#This Row],[Geographic Coverage]])), "Yes", "No"))</f>
        <v>N/A</v>
      </c>
      <c r="BR233" s="18" t="str">
        <f>IF(AND(BP$2=0, BQ$2=0), "*Required - Please Make a Selection*", IF(OR(ISNUMBER(SEARCH(TRIM(BP$2), ProgramsTable[[#This Row],[Geographic Coverage]])), ISNUMBER(SEARCH(TRIM(BQ$2), ProgramsTable[[#This Row],[Geographic Coverage]]))), "Yes", "No"))</f>
        <v>*Required - Please Make a Selection*</v>
      </c>
      <c r="BS233" s="18" t="str">
        <f>IF(OR(BS$2="",BS$2=0), "N/A", IF(AND(ProgramsTable[[#This Row],[Age Min]]= "None", ProgramsTable[[#This Row],[Age Max]]= "None"), "Yes", IF(AND(BS$2&gt;=ProgramsTable[[#This Row],[Age Min]], BS$2&lt;=ProgramsTable[[#This Row],[Age Max]]), "Yes", "No")))</f>
        <v>N/A</v>
      </c>
      <c r="BT233" s="18" t="str" cm="1">
        <f t="array" ref="BT233">IF(COUNTIF(AM$2:BJ$2,"Yes")=0,"N/A",IF(SUMPRODUCT(--(AM$2:BJ$2="Yes"),--(ProgramsTable[[#This Row],[Developmental Disability]:[Caregivers, Family Members, Advocates, or Practitioners of an Individual with Disabilities or Medical Conditions]]="Yes"))&gt;0,"Yes","No"))</f>
        <v>N/A</v>
      </c>
      <c r="BU2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33" s="18" t="str">
        <f>IF(BV$2=0, "N/A", IF(ISNUMBER(SEARCH(UPPER(BV$2), UPPER(ProgramsTable[[#This Row],[Type of Service]]))), "Yes", "No"))</f>
        <v>N/A</v>
      </c>
      <c r="BW233" s="18" t="str">
        <f>IF(BW$2=0, "N/A", IF(ISNUMBER(SEARCH(TRIM(BW$2), ProgramsTable[[#This Row],[Geographic Coverage]])), "Yes", "No"))</f>
        <v>N/A</v>
      </c>
      <c r="BX233" s="18" t="str">
        <f>IF(BX$2=0, "N/A", IF(ISNUMBER(SEARCH(TRIM(BX$2), ProgramsTable[[#This Row],[Geographic Coverage]])), "Yes", "No"))</f>
        <v>N/A</v>
      </c>
      <c r="BY233" s="18" t="str">
        <f>IF(AND(BW$2=0, BX$2=0), "*Required - Please Make a Selection*", IF(OR(ISNUMBER(SEARCH(TRIM(BW$2), ProgramsTable[[#This Row],[Geographic Coverage]])), ISNUMBER(SEARCH(TRIM(BX$2), ProgramsTable[[#This Row],[Geographic Coverage]]))), "Yes", "No"))</f>
        <v>*Required - Please Make a Selection*</v>
      </c>
      <c r="BZ233" s="18" t="str">
        <f>IF(I$2=0, "N/A", IF(I$2="Yes", IF(ProgramsTable[[#This Row],[Program Includes Services for Caregivers]]="Yes", IF(ProgramsTable[[#This Row],[Program May Require Caregiver to be Unpaid]]="No", "Yes", "No"), "No"), "N/A"))</f>
        <v>N/A</v>
      </c>
      <c r="CA2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33" s="18" t="str">
        <f>IF(CB$2=0, "N/A", IF(ISNUMBER(SEARCH(TRIM(UPPER(CB$2)), TRIM(UPPER(ProgramsTable[[#This Row],[Type of Service]])))), "Yes", "No"))</f>
        <v>N/A</v>
      </c>
      <c r="CC233" s="18" t="str">
        <f>IF(CC$2=0, "N/A", IF(ISNUMBER(SEARCH(TRIM(CC$2), ProgramsTable[[#This Row],[Geographic Coverage]])), "Yes", "No"))</f>
        <v>No</v>
      </c>
      <c r="CD233" s="18" t="str">
        <f>IF(CD$2=0, "N/A", IF(ISNUMBER(SEARCH(TRIM(CD$2), ProgramsTable[[#This Row],[Geographic Coverage]])), "Yes", "No"))</f>
        <v>N/A</v>
      </c>
      <c r="CE233" s="18" t="str">
        <f>IF(AND(CC$2=0, CD$2=0), "*Required - Please Make a Selection*", IF(OR(ISNUMBER(SEARCH(TRIM(CC$2), ProgramsTable[[#This Row],[Geographic Coverage]])), ISNUMBER(SEARCH(TRIM(CD$2), ProgramsTable[[#This Row],[Geographic Coverage]]))), "Yes", "No"))</f>
        <v>No</v>
      </c>
      <c r="CF233" s="18" t="str" cm="1">
        <f t="array" ref="CF233">IF(COUNTIF(BK$2:BN$2, "Yes")=0, "N/A", IF(SUMPRODUCT((BK$2:BN$2="Yes")*(ProgramsTable[[#This Row],[Veteran?]:[Disabled Veteran?]]="Yes"))&gt;0, "Yes", "No"))</f>
        <v>No</v>
      </c>
      <c r="CG2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33"/>
      <c r="CI233"/>
      <c r="CJ233"/>
      <c r="CK233"/>
      <c r="CL233"/>
      <c r="CM233"/>
      <c r="CN233"/>
      <c r="CO233"/>
      <c r="CP233"/>
      <c r="CQ233"/>
      <c r="CR233"/>
      <c r="CS233"/>
      <c r="CU233"/>
      <c r="CV233"/>
    </row>
    <row r="234" spans="1:100" hidden="1" x14ac:dyDescent="0.25">
      <c r="A234" s="10">
        <v>963</v>
      </c>
      <c r="B234" t="s">
        <v>647</v>
      </c>
      <c r="C234" t="s">
        <v>506</v>
      </c>
      <c r="D234" t="s">
        <v>578</v>
      </c>
      <c r="E234" t="s">
        <v>546</v>
      </c>
      <c r="F234" t="s">
        <v>584</v>
      </c>
      <c r="G234" t="s">
        <v>585</v>
      </c>
      <c r="H234" t="s">
        <v>215</v>
      </c>
      <c r="I234" t="s">
        <v>215</v>
      </c>
      <c r="J234" t="s">
        <v>208</v>
      </c>
      <c r="K234" t="s">
        <v>586</v>
      </c>
      <c r="L234" t="s">
        <v>208</v>
      </c>
      <c r="M234" t="s">
        <v>208</v>
      </c>
      <c r="N234" t="s">
        <v>208</v>
      </c>
      <c r="P234" t="s">
        <v>581</v>
      </c>
      <c r="Q234" t="s">
        <v>208</v>
      </c>
      <c r="R234" t="s">
        <v>581</v>
      </c>
      <c r="S234" t="s">
        <v>208</v>
      </c>
      <c r="T234" t="s">
        <v>50</v>
      </c>
      <c r="U234" t="s">
        <v>207</v>
      </c>
      <c r="V234" t="s">
        <v>207</v>
      </c>
      <c r="W234" t="s">
        <v>207</v>
      </c>
      <c r="X234" t="s">
        <v>207</v>
      </c>
      <c r="Y234" t="s">
        <v>207</v>
      </c>
      <c r="Z234" t="s">
        <v>207</v>
      </c>
      <c r="AA234" t="s">
        <v>207</v>
      </c>
      <c r="AB234" t="s">
        <v>207</v>
      </c>
      <c r="AC234" t="s">
        <v>207</v>
      </c>
      <c r="AD234" t="s">
        <v>207</v>
      </c>
      <c r="AE234" t="s">
        <v>207</v>
      </c>
      <c r="AF234" t="s">
        <v>207</v>
      </c>
      <c r="AG234" t="s">
        <v>207</v>
      </c>
      <c r="AH234" t="s">
        <v>207</v>
      </c>
      <c r="AI234" t="s">
        <v>207</v>
      </c>
      <c r="AJ234" t="s">
        <v>207</v>
      </c>
      <c r="AK234" t="s">
        <v>207</v>
      </c>
      <c r="AL234" t="s">
        <v>207</v>
      </c>
      <c r="AM234" t="s">
        <v>207</v>
      </c>
      <c r="AN234" t="s">
        <v>207</v>
      </c>
      <c r="AO234" t="s">
        <v>207</v>
      </c>
      <c r="AP234" t="s">
        <v>207</v>
      </c>
      <c r="AQ234" t="s">
        <v>207</v>
      </c>
      <c r="AR234" t="s">
        <v>215</v>
      </c>
      <c r="AS234" t="s">
        <v>207</v>
      </c>
      <c r="AT234" t="s">
        <v>207</v>
      </c>
      <c r="AU234" t="s">
        <v>207</v>
      </c>
      <c r="AV234" t="s">
        <v>207</v>
      </c>
      <c r="AW234" t="s">
        <v>207</v>
      </c>
      <c r="AX234" t="s">
        <v>207</v>
      </c>
      <c r="AY234" t="s">
        <v>207</v>
      </c>
      <c r="AZ234" t="s">
        <v>207</v>
      </c>
      <c r="BA234" t="s">
        <v>207</v>
      </c>
      <c r="BB234" t="s">
        <v>207</v>
      </c>
      <c r="BC234" t="s">
        <v>207</v>
      </c>
      <c r="BD234" t="s">
        <v>207</v>
      </c>
      <c r="BE234" t="s">
        <v>207</v>
      </c>
      <c r="BF234" t="s">
        <v>207</v>
      </c>
      <c r="BG234" t="s">
        <v>207</v>
      </c>
      <c r="BH234" t="s">
        <v>207</v>
      </c>
      <c r="BI234" t="s">
        <v>207</v>
      </c>
      <c r="BJ234" t="s">
        <v>215</v>
      </c>
      <c r="BK234" t="s">
        <v>207</v>
      </c>
      <c r="BL234" t="s">
        <v>207</v>
      </c>
      <c r="BM234" t="s">
        <v>207</v>
      </c>
      <c r="BN234" t="s">
        <v>207</v>
      </c>
      <c r="BO234" s="18" t="str">
        <f>IF(OR(BO$2=0, BO$2=""), "N/A", IF(ISNUMBER(SEARCH(UPPER(BO$2), UPPER(ProgramsTable[[#This Row],[Type of Service]]))), "Yes", "No"))</f>
        <v>N/A</v>
      </c>
      <c r="BP234" s="18" t="str">
        <f>IF(BP$2=0, "N/A", IF(ISNUMBER(SEARCH(TRIM(BP$2), ProgramsTable[[#This Row],[Geographic Coverage]])), "Yes", "No"))</f>
        <v>N/A</v>
      </c>
      <c r="BQ234" s="18" t="str">
        <f>IF(BQ$2=0, "N/A", IF(ISNUMBER(SEARCH(TRIM(BQ$2), ProgramsTable[[#This Row],[Geographic Coverage]])), "Yes", "No"))</f>
        <v>N/A</v>
      </c>
      <c r="BR234" s="18" t="str">
        <f>IF(AND(BP$2=0, BQ$2=0), "*Required - Please Make a Selection*", IF(OR(ISNUMBER(SEARCH(TRIM(BP$2), ProgramsTable[[#This Row],[Geographic Coverage]])), ISNUMBER(SEARCH(TRIM(BQ$2), ProgramsTable[[#This Row],[Geographic Coverage]]))), "Yes", "No"))</f>
        <v>*Required - Please Make a Selection*</v>
      </c>
      <c r="BS234" s="18" t="str">
        <f>IF(OR(BS$2="",BS$2=0), "N/A", IF(AND(ProgramsTable[[#This Row],[Age Min]]= "None", ProgramsTable[[#This Row],[Age Max]]= "None"), "Yes", IF(AND(BS$2&gt;=ProgramsTable[[#This Row],[Age Min]], BS$2&lt;=ProgramsTable[[#This Row],[Age Max]]), "Yes", "No")))</f>
        <v>N/A</v>
      </c>
      <c r="BT234" s="18" t="str" cm="1">
        <f t="array" ref="BT234">IF(COUNTIF(AM$2:BJ$2,"Yes")=0,"N/A",IF(SUMPRODUCT(--(AM$2:BJ$2="Yes"),--(ProgramsTable[[#This Row],[Developmental Disability]:[Caregivers, Family Members, Advocates, or Practitioners of an Individual with Disabilities or Medical Conditions]]="Yes"))&gt;0,"Yes","No"))</f>
        <v>N/A</v>
      </c>
      <c r="BU2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34" s="18" t="str">
        <f>IF(BV$2=0, "N/A", IF(ISNUMBER(SEARCH(UPPER(BV$2), UPPER(ProgramsTable[[#This Row],[Type of Service]]))), "Yes", "No"))</f>
        <v>N/A</v>
      </c>
      <c r="BW234" s="18" t="str">
        <f>IF(BW$2=0, "N/A", IF(ISNUMBER(SEARCH(TRIM(BW$2), ProgramsTable[[#This Row],[Geographic Coverage]])), "Yes", "No"))</f>
        <v>N/A</v>
      </c>
      <c r="BX234" s="18" t="str">
        <f>IF(BX$2=0, "N/A", IF(ISNUMBER(SEARCH(TRIM(BX$2), ProgramsTable[[#This Row],[Geographic Coverage]])), "Yes", "No"))</f>
        <v>N/A</v>
      </c>
      <c r="BY234" s="18" t="str">
        <f>IF(AND(BW$2=0, BX$2=0), "*Required - Please Make a Selection*", IF(OR(ISNUMBER(SEARCH(TRIM(BW$2), ProgramsTable[[#This Row],[Geographic Coverage]])), ISNUMBER(SEARCH(TRIM(BX$2), ProgramsTable[[#This Row],[Geographic Coverage]]))), "Yes", "No"))</f>
        <v>*Required - Please Make a Selection*</v>
      </c>
      <c r="BZ234" s="18" t="str">
        <f>IF(I$2=0, "N/A", IF(I$2="Yes", IF(ProgramsTable[[#This Row],[Program Includes Services for Caregivers]]="Yes", IF(ProgramsTable[[#This Row],[Program May Require Caregiver to be Unpaid]]="No", "Yes", "No"), "No"), "N/A"))</f>
        <v>N/A</v>
      </c>
      <c r="CA2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34" s="18" t="str">
        <f>IF(CB$2=0, "N/A", IF(ISNUMBER(SEARCH(TRIM(UPPER(CB$2)), TRIM(UPPER(ProgramsTable[[#This Row],[Type of Service]])))), "Yes", "No"))</f>
        <v>N/A</v>
      </c>
      <c r="CC234" s="18" t="str">
        <f>IF(CC$2=0, "N/A", IF(ISNUMBER(SEARCH(TRIM(CC$2), ProgramsTable[[#This Row],[Geographic Coverage]])), "Yes", "No"))</f>
        <v>No</v>
      </c>
      <c r="CD234" s="18" t="str">
        <f>IF(CD$2=0, "N/A", IF(ISNUMBER(SEARCH(TRIM(CD$2), ProgramsTable[[#This Row],[Geographic Coverage]])), "Yes", "No"))</f>
        <v>N/A</v>
      </c>
      <c r="CE234" s="18" t="str">
        <f>IF(AND(CC$2=0, CD$2=0), "*Required - Please Make a Selection*", IF(OR(ISNUMBER(SEARCH(TRIM(CC$2), ProgramsTable[[#This Row],[Geographic Coverage]])), ISNUMBER(SEARCH(TRIM(CD$2), ProgramsTable[[#This Row],[Geographic Coverage]]))), "Yes", "No"))</f>
        <v>No</v>
      </c>
      <c r="CF234" s="18" t="str" cm="1">
        <f t="array" ref="CF234">IF(COUNTIF(BK$2:BN$2, "Yes")=0, "N/A", IF(SUMPRODUCT((BK$2:BN$2="Yes")*(ProgramsTable[[#This Row],[Veteran?]:[Disabled Veteran?]]="Yes"))&gt;0, "Yes", "No"))</f>
        <v>No</v>
      </c>
      <c r="CG2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34"/>
      <c r="CI234"/>
      <c r="CJ234"/>
      <c r="CK234"/>
      <c r="CL234"/>
      <c r="CM234"/>
      <c r="CN234"/>
      <c r="CO234"/>
      <c r="CP234"/>
      <c r="CQ234"/>
      <c r="CR234"/>
      <c r="CS234"/>
      <c r="CU234"/>
      <c r="CV234"/>
    </row>
    <row r="235" spans="1:100" hidden="1" x14ac:dyDescent="0.25">
      <c r="A235" s="10">
        <v>964</v>
      </c>
      <c r="B235" t="s">
        <v>647</v>
      </c>
      <c r="C235" t="s">
        <v>506</v>
      </c>
      <c r="D235" t="s">
        <v>578</v>
      </c>
      <c r="E235" t="s">
        <v>546</v>
      </c>
      <c r="F235" t="s">
        <v>587</v>
      </c>
      <c r="G235" t="s">
        <v>588</v>
      </c>
      <c r="H235" t="s">
        <v>215</v>
      </c>
      <c r="I235" t="s">
        <v>207</v>
      </c>
      <c r="J235" t="s">
        <v>208</v>
      </c>
      <c r="K235" t="s">
        <v>208</v>
      </c>
      <c r="L235" s="11" t="s">
        <v>208</v>
      </c>
      <c r="M235" t="s">
        <v>208</v>
      </c>
      <c r="N235" t="s">
        <v>208</v>
      </c>
      <c r="P235" t="s">
        <v>208</v>
      </c>
      <c r="Q235" t="s">
        <v>208</v>
      </c>
      <c r="R235" t="s">
        <v>208</v>
      </c>
      <c r="S235" t="s">
        <v>208</v>
      </c>
      <c r="T235" t="s">
        <v>50</v>
      </c>
      <c r="U235" t="s">
        <v>207</v>
      </c>
      <c r="V235" t="s">
        <v>207</v>
      </c>
      <c r="W235" t="s">
        <v>207</v>
      </c>
      <c r="X235" t="s">
        <v>207</v>
      </c>
      <c r="Y235" t="s">
        <v>207</v>
      </c>
      <c r="Z235" t="s">
        <v>207</v>
      </c>
      <c r="AA235" t="s">
        <v>207</v>
      </c>
      <c r="AB235" t="s">
        <v>207</v>
      </c>
      <c r="AC235" t="s">
        <v>207</v>
      </c>
      <c r="AD235" t="s">
        <v>207</v>
      </c>
      <c r="AE235" t="s">
        <v>207</v>
      </c>
      <c r="AF235" t="s">
        <v>207</v>
      </c>
      <c r="AG235" t="s">
        <v>207</v>
      </c>
      <c r="AH235" t="s">
        <v>207</v>
      </c>
      <c r="AI235" t="s">
        <v>207</v>
      </c>
      <c r="AJ235" t="s">
        <v>207</v>
      </c>
      <c r="AK235" t="s">
        <v>207</v>
      </c>
      <c r="AL235" t="s">
        <v>207</v>
      </c>
      <c r="AM235" t="s">
        <v>207</v>
      </c>
      <c r="AN235" t="s">
        <v>207</v>
      </c>
      <c r="AO235" t="s">
        <v>207</v>
      </c>
      <c r="AP235" t="s">
        <v>207</v>
      </c>
      <c r="AQ235" t="s">
        <v>207</v>
      </c>
      <c r="AR235" t="s">
        <v>207</v>
      </c>
      <c r="AS235" t="s">
        <v>207</v>
      </c>
      <c r="AT235" t="s">
        <v>207</v>
      </c>
      <c r="AU235" t="s">
        <v>207</v>
      </c>
      <c r="AV235" t="s">
        <v>207</v>
      </c>
      <c r="AW235" t="s">
        <v>207</v>
      </c>
      <c r="AX235" t="s">
        <v>207</v>
      </c>
      <c r="AY235" t="s">
        <v>207</v>
      </c>
      <c r="AZ235" t="s">
        <v>207</v>
      </c>
      <c r="BA235" t="s">
        <v>207</v>
      </c>
      <c r="BB235" t="s">
        <v>207</v>
      </c>
      <c r="BC235" t="s">
        <v>207</v>
      </c>
      <c r="BD235" t="s">
        <v>207</v>
      </c>
      <c r="BE235" t="s">
        <v>207</v>
      </c>
      <c r="BF235" t="s">
        <v>207</v>
      </c>
      <c r="BG235" t="s">
        <v>207</v>
      </c>
      <c r="BH235" t="s">
        <v>207</v>
      </c>
      <c r="BI235" t="s">
        <v>207</v>
      </c>
      <c r="BJ235" t="s">
        <v>207</v>
      </c>
      <c r="BK235" t="s">
        <v>207</v>
      </c>
      <c r="BL235" t="s">
        <v>207</v>
      </c>
      <c r="BM235" t="s">
        <v>207</v>
      </c>
      <c r="BN235" t="s">
        <v>207</v>
      </c>
      <c r="BO235" s="18" t="str">
        <f>IF(OR(BO$2=0, BO$2=""), "N/A", IF(ISNUMBER(SEARCH(UPPER(BO$2), UPPER(ProgramsTable[[#This Row],[Type of Service]]))), "Yes", "No"))</f>
        <v>N/A</v>
      </c>
      <c r="BP235" s="18" t="str">
        <f>IF(BP$2=0, "N/A", IF(ISNUMBER(SEARCH(TRIM(BP$2), ProgramsTable[[#This Row],[Geographic Coverage]])), "Yes", "No"))</f>
        <v>N/A</v>
      </c>
      <c r="BQ235" s="18" t="str">
        <f>IF(BQ$2=0, "N/A", IF(ISNUMBER(SEARCH(TRIM(BQ$2), ProgramsTable[[#This Row],[Geographic Coverage]])), "Yes", "No"))</f>
        <v>N/A</v>
      </c>
      <c r="BR235" s="18" t="str">
        <f>IF(AND(BP$2=0, BQ$2=0), "*Required - Please Make a Selection*", IF(OR(ISNUMBER(SEARCH(TRIM(BP$2), ProgramsTable[[#This Row],[Geographic Coverage]])), ISNUMBER(SEARCH(TRIM(BQ$2), ProgramsTable[[#This Row],[Geographic Coverage]]))), "Yes", "No"))</f>
        <v>*Required - Please Make a Selection*</v>
      </c>
      <c r="BS235" s="18" t="str">
        <f>IF(OR(BS$2="",BS$2=0), "N/A", IF(AND(ProgramsTable[[#This Row],[Age Min]]= "None", ProgramsTable[[#This Row],[Age Max]]= "None"), "Yes", IF(AND(BS$2&gt;=ProgramsTable[[#This Row],[Age Min]], BS$2&lt;=ProgramsTable[[#This Row],[Age Max]]), "Yes", "No")))</f>
        <v>N/A</v>
      </c>
      <c r="BT235" s="18" t="str" cm="1">
        <f t="array" ref="BT235">IF(COUNTIF(AM$2:BJ$2,"Yes")=0,"N/A",IF(SUMPRODUCT(--(AM$2:BJ$2="Yes"),--(ProgramsTable[[#This Row],[Developmental Disability]:[Caregivers, Family Members, Advocates, or Practitioners of an Individual with Disabilities or Medical Conditions]]="Yes"))&gt;0,"Yes","No"))</f>
        <v>N/A</v>
      </c>
      <c r="BU2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35" s="18" t="str">
        <f>IF(BV$2=0, "N/A", IF(ISNUMBER(SEARCH(UPPER(BV$2), UPPER(ProgramsTable[[#This Row],[Type of Service]]))), "Yes", "No"))</f>
        <v>N/A</v>
      </c>
      <c r="BW235" s="18" t="str">
        <f>IF(BW$2=0, "N/A", IF(ISNUMBER(SEARCH(TRIM(BW$2), ProgramsTable[[#This Row],[Geographic Coverage]])), "Yes", "No"))</f>
        <v>N/A</v>
      </c>
      <c r="BX235" s="18" t="str">
        <f>IF(BX$2=0, "N/A", IF(ISNUMBER(SEARCH(TRIM(BX$2), ProgramsTable[[#This Row],[Geographic Coverage]])), "Yes", "No"))</f>
        <v>N/A</v>
      </c>
      <c r="BY235" s="18" t="str">
        <f>IF(AND(BW$2=0, BX$2=0), "*Required - Please Make a Selection*", IF(OR(ISNUMBER(SEARCH(TRIM(BW$2), ProgramsTable[[#This Row],[Geographic Coverage]])), ISNUMBER(SEARCH(TRIM(BX$2), ProgramsTable[[#This Row],[Geographic Coverage]]))), "Yes", "No"))</f>
        <v>*Required - Please Make a Selection*</v>
      </c>
      <c r="BZ235" s="18" t="str">
        <f>IF(I$2=0, "N/A", IF(I$2="Yes", IF(ProgramsTable[[#This Row],[Program Includes Services for Caregivers]]="Yes", IF(ProgramsTable[[#This Row],[Program May Require Caregiver to be Unpaid]]="No", "Yes", "No"), "No"), "N/A"))</f>
        <v>N/A</v>
      </c>
      <c r="CA2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35" s="18" t="str">
        <f>IF(CB$2=0, "N/A", IF(ISNUMBER(SEARCH(TRIM(UPPER(CB$2)), TRIM(UPPER(ProgramsTable[[#This Row],[Type of Service]])))), "Yes", "No"))</f>
        <v>N/A</v>
      </c>
      <c r="CC235" s="18" t="str">
        <f>IF(CC$2=0, "N/A", IF(ISNUMBER(SEARCH(TRIM(CC$2), ProgramsTable[[#This Row],[Geographic Coverage]])), "Yes", "No"))</f>
        <v>No</v>
      </c>
      <c r="CD235" s="18" t="str">
        <f>IF(CD$2=0, "N/A", IF(ISNUMBER(SEARCH(TRIM(CD$2), ProgramsTable[[#This Row],[Geographic Coverage]])), "Yes", "No"))</f>
        <v>N/A</v>
      </c>
      <c r="CE235" s="18" t="str">
        <f>IF(AND(CC$2=0, CD$2=0), "*Required - Please Make a Selection*", IF(OR(ISNUMBER(SEARCH(TRIM(CC$2), ProgramsTable[[#This Row],[Geographic Coverage]])), ISNUMBER(SEARCH(TRIM(CD$2), ProgramsTable[[#This Row],[Geographic Coverage]]))), "Yes", "No"))</f>
        <v>No</v>
      </c>
      <c r="CF235" s="18" t="str" cm="1">
        <f t="array" ref="CF235">IF(COUNTIF(BK$2:BN$2, "Yes")=0, "N/A", IF(SUMPRODUCT((BK$2:BN$2="Yes")*(ProgramsTable[[#This Row],[Veteran?]:[Disabled Veteran?]]="Yes"))&gt;0, "Yes", "No"))</f>
        <v>No</v>
      </c>
      <c r="CG2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35"/>
      <c r="CI235"/>
      <c r="CJ235"/>
      <c r="CK235"/>
      <c r="CL235"/>
      <c r="CM235"/>
      <c r="CN235"/>
      <c r="CO235"/>
      <c r="CP235"/>
      <c r="CQ235"/>
      <c r="CR235"/>
      <c r="CS235"/>
      <c r="CU235"/>
      <c r="CV235"/>
    </row>
    <row r="236" spans="1:100" hidden="1" x14ac:dyDescent="0.25">
      <c r="A236" s="10">
        <v>965</v>
      </c>
      <c r="B236" t="s">
        <v>647</v>
      </c>
      <c r="C236" t="s">
        <v>506</v>
      </c>
      <c r="D236" t="s">
        <v>578</v>
      </c>
      <c r="E236" t="s">
        <v>546</v>
      </c>
      <c r="F236" t="s">
        <v>589</v>
      </c>
      <c r="G236" t="s">
        <v>588</v>
      </c>
      <c r="H236" t="s">
        <v>215</v>
      </c>
      <c r="I236" t="s">
        <v>207</v>
      </c>
      <c r="J236" t="s">
        <v>208</v>
      </c>
      <c r="K236" t="s">
        <v>208</v>
      </c>
      <c r="L236" s="11" t="s">
        <v>208</v>
      </c>
      <c r="M236" t="s">
        <v>208</v>
      </c>
      <c r="N236" t="s">
        <v>208</v>
      </c>
      <c r="P236" t="s">
        <v>208</v>
      </c>
      <c r="Q236" t="s">
        <v>208</v>
      </c>
      <c r="R236" t="s">
        <v>208</v>
      </c>
      <c r="S236" t="s">
        <v>208</v>
      </c>
      <c r="T236" t="s">
        <v>50</v>
      </c>
      <c r="U236" t="s">
        <v>207</v>
      </c>
      <c r="V236" t="s">
        <v>207</v>
      </c>
      <c r="W236" t="s">
        <v>207</v>
      </c>
      <c r="X236" t="s">
        <v>207</v>
      </c>
      <c r="Y236" t="s">
        <v>207</v>
      </c>
      <c r="Z236" t="s">
        <v>207</v>
      </c>
      <c r="AA236" t="s">
        <v>207</v>
      </c>
      <c r="AB236" t="s">
        <v>207</v>
      </c>
      <c r="AC236" t="s">
        <v>207</v>
      </c>
      <c r="AD236" t="s">
        <v>207</v>
      </c>
      <c r="AE236" t="s">
        <v>207</v>
      </c>
      <c r="AF236" t="s">
        <v>207</v>
      </c>
      <c r="AG236" t="s">
        <v>207</v>
      </c>
      <c r="AH236" t="s">
        <v>207</v>
      </c>
      <c r="AI236" t="s">
        <v>207</v>
      </c>
      <c r="AJ236" t="s">
        <v>207</v>
      </c>
      <c r="AK236" t="s">
        <v>207</v>
      </c>
      <c r="AL236" t="s">
        <v>207</v>
      </c>
      <c r="AM236" t="s">
        <v>207</v>
      </c>
      <c r="AN236" t="s">
        <v>207</v>
      </c>
      <c r="AO236" t="s">
        <v>207</v>
      </c>
      <c r="AP236" t="s">
        <v>207</v>
      </c>
      <c r="AQ236" t="s">
        <v>207</v>
      </c>
      <c r="AR236" t="s">
        <v>207</v>
      </c>
      <c r="AS236" t="s">
        <v>207</v>
      </c>
      <c r="AT236" t="s">
        <v>207</v>
      </c>
      <c r="AU236" t="s">
        <v>207</v>
      </c>
      <c r="AV236" t="s">
        <v>207</v>
      </c>
      <c r="AW236" t="s">
        <v>207</v>
      </c>
      <c r="AX236" t="s">
        <v>207</v>
      </c>
      <c r="AY236" t="s">
        <v>207</v>
      </c>
      <c r="AZ236" t="s">
        <v>207</v>
      </c>
      <c r="BA236" t="s">
        <v>207</v>
      </c>
      <c r="BB236" t="s">
        <v>207</v>
      </c>
      <c r="BC236" t="s">
        <v>207</v>
      </c>
      <c r="BD236" t="s">
        <v>207</v>
      </c>
      <c r="BE236" t="s">
        <v>207</v>
      </c>
      <c r="BF236" t="s">
        <v>207</v>
      </c>
      <c r="BG236" t="s">
        <v>207</v>
      </c>
      <c r="BH236" t="s">
        <v>207</v>
      </c>
      <c r="BI236" t="s">
        <v>207</v>
      </c>
      <c r="BJ236" t="s">
        <v>207</v>
      </c>
      <c r="BK236" t="s">
        <v>207</v>
      </c>
      <c r="BL236" t="s">
        <v>207</v>
      </c>
      <c r="BM236" t="s">
        <v>207</v>
      </c>
      <c r="BN236" t="s">
        <v>207</v>
      </c>
      <c r="BO236" s="18" t="str">
        <f>IF(OR(BO$2=0, BO$2=""), "N/A", IF(ISNUMBER(SEARCH(UPPER(BO$2), UPPER(ProgramsTable[[#This Row],[Type of Service]]))), "Yes", "No"))</f>
        <v>N/A</v>
      </c>
      <c r="BP236" s="18" t="str">
        <f>IF(BP$2=0, "N/A", IF(ISNUMBER(SEARCH(TRIM(BP$2), ProgramsTable[[#This Row],[Geographic Coverage]])), "Yes", "No"))</f>
        <v>N/A</v>
      </c>
      <c r="BQ236" s="18" t="str">
        <f>IF(BQ$2=0, "N/A", IF(ISNUMBER(SEARCH(TRIM(BQ$2), ProgramsTable[[#This Row],[Geographic Coverage]])), "Yes", "No"))</f>
        <v>N/A</v>
      </c>
      <c r="BR236" s="18" t="str">
        <f>IF(AND(BP$2=0, BQ$2=0), "*Required - Please Make a Selection*", IF(OR(ISNUMBER(SEARCH(TRIM(BP$2), ProgramsTable[[#This Row],[Geographic Coverage]])), ISNUMBER(SEARCH(TRIM(BQ$2), ProgramsTable[[#This Row],[Geographic Coverage]]))), "Yes", "No"))</f>
        <v>*Required - Please Make a Selection*</v>
      </c>
      <c r="BS236" s="18" t="str">
        <f>IF(OR(BS$2="",BS$2=0), "N/A", IF(AND(ProgramsTable[[#This Row],[Age Min]]= "None", ProgramsTable[[#This Row],[Age Max]]= "None"), "Yes", IF(AND(BS$2&gt;=ProgramsTable[[#This Row],[Age Min]], BS$2&lt;=ProgramsTable[[#This Row],[Age Max]]), "Yes", "No")))</f>
        <v>N/A</v>
      </c>
      <c r="BT236" s="18" t="str" cm="1">
        <f t="array" ref="BT236">IF(COUNTIF(AM$2:BJ$2,"Yes")=0,"N/A",IF(SUMPRODUCT(--(AM$2:BJ$2="Yes"),--(ProgramsTable[[#This Row],[Developmental Disability]:[Caregivers, Family Members, Advocates, or Practitioners of an Individual with Disabilities or Medical Conditions]]="Yes"))&gt;0,"Yes","No"))</f>
        <v>N/A</v>
      </c>
      <c r="BU2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36" s="18" t="str">
        <f>IF(BV$2=0, "N/A", IF(ISNUMBER(SEARCH(UPPER(BV$2), UPPER(ProgramsTable[[#This Row],[Type of Service]]))), "Yes", "No"))</f>
        <v>N/A</v>
      </c>
      <c r="BW236" s="18" t="str">
        <f>IF(BW$2=0, "N/A", IF(ISNUMBER(SEARCH(TRIM(BW$2), ProgramsTable[[#This Row],[Geographic Coverage]])), "Yes", "No"))</f>
        <v>N/A</v>
      </c>
      <c r="BX236" s="18" t="str">
        <f>IF(BX$2=0, "N/A", IF(ISNUMBER(SEARCH(TRIM(BX$2), ProgramsTable[[#This Row],[Geographic Coverage]])), "Yes", "No"))</f>
        <v>N/A</v>
      </c>
      <c r="BY236" s="18" t="str">
        <f>IF(AND(BW$2=0, BX$2=0), "*Required - Please Make a Selection*", IF(OR(ISNUMBER(SEARCH(TRIM(BW$2), ProgramsTable[[#This Row],[Geographic Coverage]])), ISNUMBER(SEARCH(TRIM(BX$2), ProgramsTable[[#This Row],[Geographic Coverage]]))), "Yes", "No"))</f>
        <v>*Required - Please Make a Selection*</v>
      </c>
      <c r="BZ236" s="18" t="str">
        <f>IF(I$2=0, "N/A", IF(I$2="Yes", IF(ProgramsTable[[#This Row],[Program Includes Services for Caregivers]]="Yes", IF(ProgramsTable[[#This Row],[Program May Require Caregiver to be Unpaid]]="No", "Yes", "No"), "No"), "N/A"))</f>
        <v>N/A</v>
      </c>
      <c r="CA2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36" s="18" t="str">
        <f>IF(CB$2=0, "N/A", IF(ISNUMBER(SEARCH(TRIM(UPPER(CB$2)), TRIM(UPPER(ProgramsTable[[#This Row],[Type of Service]])))), "Yes", "No"))</f>
        <v>N/A</v>
      </c>
      <c r="CC236" s="18" t="str">
        <f>IF(CC$2=0, "N/A", IF(ISNUMBER(SEARCH(TRIM(CC$2), ProgramsTable[[#This Row],[Geographic Coverage]])), "Yes", "No"))</f>
        <v>No</v>
      </c>
      <c r="CD236" s="18" t="str">
        <f>IF(CD$2=0, "N/A", IF(ISNUMBER(SEARCH(TRIM(CD$2), ProgramsTable[[#This Row],[Geographic Coverage]])), "Yes", "No"))</f>
        <v>N/A</v>
      </c>
      <c r="CE236" s="18" t="str">
        <f>IF(AND(CC$2=0, CD$2=0), "*Required - Please Make a Selection*", IF(OR(ISNUMBER(SEARCH(TRIM(CC$2), ProgramsTable[[#This Row],[Geographic Coverage]])), ISNUMBER(SEARCH(TRIM(CD$2), ProgramsTable[[#This Row],[Geographic Coverage]]))), "Yes", "No"))</f>
        <v>No</v>
      </c>
      <c r="CF236" s="18" t="str" cm="1">
        <f t="array" ref="CF236">IF(COUNTIF(BK$2:BN$2, "Yes")=0, "N/A", IF(SUMPRODUCT((BK$2:BN$2="Yes")*(ProgramsTable[[#This Row],[Veteran?]:[Disabled Veteran?]]="Yes"))&gt;0, "Yes", "No"))</f>
        <v>No</v>
      </c>
      <c r="CG2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36"/>
      <c r="CI236"/>
      <c r="CJ236"/>
      <c r="CK236"/>
      <c r="CL236"/>
      <c r="CM236"/>
      <c r="CN236"/>
      <c r="CO236"/>
      <c r="CP236"/>
      <c r="CQ236"/>
      <c r="CR236"/>
      <c r="CS236"/>
      <c r="CU236"/>
      <c r="CV236"/>
    </row>
    <row r="237" spans="1:100" hidden="1" x14ac:dyDescent="0.25">
      <c r="A237" s="10">
        <v>966</v>
      </c>
      <c r="B237" t="s">
        <v>647</v>
      </c>
      <c r="C237" t="s">
        <v>506</v>
      </c>
      <c r="D237" t="s">
        <v>578</v>
      </c>
      <c r="E237" t="s">
        <v>546</v>
      </c>
      <c r="F237" t="s">
        <v>590</v>
      </c>
      <c r="G237" t="s">
        <v>90</v>
      </c>
      <c r="H237" t="s">
        <v>215</v>
      </c>
      <c r="I237" t="s">
        <v>215</v>
      </c>
      <c r="J237" t="s">
        <v>208</v>
      </c>
      <c r="K237" t="s">
        <v>586</v>
      </c>
      <c r="L237" t="s">
        <v>208</v>
      </c>
      <c r="M237" t="s">
        <v>208</v>
      </c>
      <c r="N237" t="s">
        <v>208</v>
      </c>
      <c r="P237" t="s">
        <v>591</v>
      </c>
      <c r="Q237" t="s">
        <v>208</v>
      </c>
      <c r="R237" t="s">
        <v>591</v>
      </c>
      <c r="S237" t="s">
        <v>208</v>
      </c>
      <c r="T237" t="s">
        <v>50</v>
      </c>
      <c r="U237" t="s">
        <v>207</v>
      </c>
      <c r="V237" t="s">
        <v>207</v>
      </c>
      <c r="W237" t="s">
        <v>207</v>
      </c>
      <c r="X237" t="s">
        <v>207</v>
      </c>
      <c r="Y237" t="s">
        <v>207</v>
      </c>
      <c r="Z237" t="s">
        <v>207</v>
      </c>
      <c r="AA237" t="s">
        <v>207</v>
      </c>
      <c r="AB237" t="s">
        <v>207</v>
      </c>
      <c r="AC237" t="s">
        <v>207</v>
      </c>
      <c r="AD237" t="s">
        <v>207</v>
      </c>
      <c r="AE237" t="s">
        <v>207</v>
      </c>
      <c r="AF237" t="s">
        <v>207</v>
      </c>
      <c r="AG237" t="s">
        <v>207</v>
      </c>
      <c r="AH237" t="s">
        <v>207</v>
      </c>
      <c r="AI237" t="s">
        <v>207</v>
      </c>
      <c r="AJ237" t="s">
        <v>207</v>
      </c>
      <c r="AK237" t="s">
        <v>207</v>
      </c>
      <c r="AL237" t="s">
        <v>207</v>
      </c>
      <c r="AM237" t="s">
        <v>207</v>
      </c>
      <c r="AN237" t="s">
        <v>207</v>
      </c>
      <c r="AO237" t="s">
        <v>207</v>
      </c>
      <c r="AP237" t="s">
        <v>207</v>
      </c>
      <c r="AQ237" t="s">
        <v>207</v>
      </c>
      <c r="AR237" t="s">
        <v>207</v>
      </c>
      <c r="AS237" t="s">
        <v>207</v>
      </c>
      <c r="AT237" t="s">
        <v>207</v>
      </c>
      <c r="AU237" t="s">
        <v>207</v>
      </c>
      <c r="AV237" t="s">
        <v>207</v>
      </c>
      <c r="AW237" t="s">
        <v>207</v>
      </c>
      <c r="AX237" t="s">
        <v>207</v>
      </c>
      <c r="AY237" t="s">
        <v>207</v>
      </c>
      <c r="AZ237" t="s">
        <v>207</v>
      </c>
      <c r="BA237" t="s">
        <v>207</v>
      </c>
      <c r="BB237" t="s">
        <v>207</v>
      </c>
      <c r="BC237" t="s">
        <v>207</v>
      </c>
      <c r="BD237" t="s">
        <v>207</v>
      </c>
      <c r="BE237" t="s">
        <v>207</v>
      </c>
      <c r="BF237" t="s">
        <v>207</v>
      </c>
      <c r="BG237" t="s">
        <v>207</v>
      </c>
      <c r="BH237" t="s">
        <v>207</v>
      </c>
      <c r="BI237" t="s">
        <v>207</v>
      </c>
      <c r="BJ237" t="s">
        <v>215</v>
      </c>
      <c r="BK237" t="s">
        <v>207</v>
      </c>
      <c r="BL237" t="s">
        <v>207</v>
      </c>
      <c r="BM237" t="s">
        <v>207</v>
      </c>
      <c r="BN237" t="s">
        <v>207</v>
      </c>
      <c r="BO237" s="18" t="str">
        <f>IF(OR(BO$2=0, BO$2=""), "N/A", IF(ISNUMBER(SEARCH(UPPER(BO$2), UPPER(ProgramsTable[[#This Row],[Type of Service]]))), "Yes", "No"))</f>
        <v>N/A</v>
      </c>
      <c r="BP237" s="18" t="str">
        <f>IF(BP$2=0, "N/A", IF(ISNUMBER(SEARCH(TRIM(BP$2), ProgramsTable[[#This Row],[Geographic Coverage]])), "Yes", "No"))</f>
        <v>N/A</v>
      </c>
      <c r="BQ237" s="18" t="str">
        <f>IF(BQ$2=0, "N/A", IF(ISNUMBER(SEARCH(TRIM(BQ$2), ProgramsTable[[#This Row],[Geographic Coverage]])), "Yes", "No"))</f>
        <v>N/A</v>
      </c>
      <c r="BR237" s="18" t="str">
        <f>IF(AND(BP$2=0, BQ$2=0), "*Required - Please Make a Selection*", IF(OR(ISNUMBER(SEARCH(TRIM(BP$2), ProgramsTable[[#This Row],[Geographic Coverage]])), ISNUMBER(SEARCH(TRIM(BQ$2), ProgramsTable[[#This Row],[Geographic Coverage]]))), "Yes", "No"))</f>
        <v>*Required - Please Make a Selection*</v>
      </c>
      <c r="BS237" s="18" t="str">
        <f>IF(OR(BS$2="",BS$2=0), "N/A", IF(AND(ProgramsTable[[#This Row],[Age Min]]= "None", ProgramsTable[[#This Row],[Age Max]]= "None"), "Yes", IF(AND(BS$2&gt;=ProgramsTable[[#This Row],[Age Min]], BS$2&lt;=ProgramsTable[[#This Row],[Age Max]]), "Yes", "No")))</f>
        <v>N/A</v>
      </c>
      <c r="BT237" s="18" t="str" cm="1">
        <f t="array" ref="BT237">IF(COUNTIF(AM$2:BJ$2,"Yes")=0,"N/A",IF(SUMPRODUCT(--(AM$2:BJ$2="Yes"),--(ProgramsTable[[#This Row],[Developmental Disability]:[Caregivers, Family Members, Advocates, or Practitioners of an Individual with Disabilities or Medical Conditions]]="Yes"))&gt;0,"Yes","No"))</f>
        <v>N/A</v>
      </c>
      <c r="BU2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37" s="18" t="str">
        <f>IF(BV$2=0, "N/A", IF(ISNUMBER(SEARCH(UPPER(BV$2), UPPER(ProgramsTable[[#This Row],[Type of Service]]))), "Yes", "No"))</f>
        <v>N/A</v>
      </c>
      <c r="BW237" s="18" t="str">
        <f>IF(BW$2=0, "N/A", IF(ISNUMBER(SEARCH(TRIM(BW$2), ProgramsTable[[#This Row],[Geographic Coverage]])), "Yes", "No"))</f>
        <v>N/A</v>
      </c>
      <c r="BX237" s="18" t="str">
        <f>IF(BX$2=0, "N/A", IF(ISNUMBER(SEARCH(TRIM(BX$2), ProgramsTable[[#This Row],[Geographic Coverage]])), "Yes", "No"))</f>
        <v>N/A</v>
      </c>
      <c r="BY237" s="18" t="str">
        <f>IF(AND(BW$2=0, BX$2=0), "*Required - Please Make a Selection*", IF(OR(ISNUMBER(SEARCH(TRIM(BW$2), ProgramsTable[[#This Row],[Geographic Coverage]])), ISNUMBER(SEARCH(TRIM(BX$2), ProgramsTable[[#This Row],[Geographic Coverage]]))), "Yes", "No"))</f>
        <v>*Required - Please Make a Selection*</v>
      </c>
      <c r="BZ237" s="18" t="str">
        <f>IF(I$2=0, "N/A", IF(I$2="Yes", IF(ProgramsTable[[#This Row],[Program Includes Services for Caregivers]]="Yes", IF(ProgramsTable[[#This Row],[Program May Require Caregiver to be Unpaid]]="No", "Yes", "No"), "No"), "N/A"))</f>
        <v>N/A</v>
      </c>
      <c r="CA2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37" s="18" t="str">
        <f>IF(CB$2=0, "N/A", IF(ISNUMBER(SEARCH(TRIM(UPPER(CB$2)), TRIM(UPPER(ProgramsTable[[#This Row],[Type of Service]])))), "Yes", "No"))</f>
        <v>N/A</v>
      </c>
      <c r="CC237" s="18" t="str">
        <f>IF(CC$2=0, "N/A", IF(ISNUMBER(SEARCH(TRIM(CC$2), ProgramsTable[[#This Row],[Geographic Coverage]])), "Yes", "No"))</f>
        <v>No</v>
      </c>
      <c r="CD237" s="18" t="str">
        <f>IF(CD$2=0, "N/A", IF(ISNUMBER(SEARCH(TRIM(CD$2), ProgramsTable[[#This Row],[Geographic Coverage]])), "Yes", "No"))</f>
        <v>N/A</v>
      </c>
      <c r="CE237" s="18" t="str">
        <f>IF(AND(CC$2=0, CD$2=0), "*Required - Please Make a Selection*", IF(OR(ISNUMBER(SEARCH(TRIM(CC$2), ProgramsTable[[#This Row],[Geographic Coverage]])), ISNUMBER(SEARCH(TRIM(CD$2), ProgramsTable[[#This Row],[Geographic Coverage]]))), "Yes", "No"))</f>
        <v>No</v>
      </c>
      <c r="CF237" s="18" t="str" cm="1">
        <f t="array" ref="CF237">IF(COUNTIF(BK$2:BN$2, "Yes")=0, "N/A", IF(SUMPRODUCT((BK$2:BN$2="Yes")*(ProgramsTable[[#This Row],[Veteran?]:[Disabled Veteran?]]="Yes"))&gt;0, "Yes", "No"))</f>
        <v>No</v>
      </c>
      <c r="CG2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37"/>
      <c r="CI237"/>
      <c r="CJ237"/>
      <c r="CK237"/>
      <c r="CL237"/>
      <c r="CM237"/>
      <c r="CN237"/>
      <c r="CO237"/>
      <c r="CP237"/>
      <c r="CQ237"/>
      <c r="CR237"/>
      <c r="CS237"/>
      <c r="CU237"/>
      <c r="CV237"/>
    </row>
    <row r="238" spans="1:100" hidden="1" x14ac:dyDescent="0.25">
      <c r="A238" s="10">
        <v>967</v>
      </c>
      <c r="B238" t="s">
        <v>647</v>
      </c>
      <c r="C238" t="s">
        <v>506</v>
      </c>
      <c r="D238" t="s">
        <v>592</v>
      </c>
      <c r="E238" t="s">
        <v>546</v>
      </c>
      <c r="F238" t="s">
        <v>593</v>
      </c>
      <c r="G238" t="s">
        <v>588</v>
      </c>
      <c r="H238" t="s">
        <v>215</v>
      </c>
      <c r="I238" t="s">
        <v>215</v>
      </c>
      <c r="J238" t="s">
        <v>208</v>
      </c>
      <c r="K238" t="s">
        <v>208</v>
      </c>
      <c r="L238" s="11" t="s">
        <v>594</v>
      </c>
      <c r="M238" t="s">
        <v>208</v>
      </c>
      <c r="N238" t="s">
        <v>208</v>
      </c>
      <c r="O238" t="s">
        <v>595</v>
      </c>
      <c r="P238" t="s">
        <v>596</v>
      </c>
      <c r="Q238" t="s">
        <v>597</v>
      </c>
      <c r="R238" t="s">
        <v>596</v>
      </c>
      <c r="S238" t="s">
        <v>208</v>
      </c>
      <c r="T238" t="s">
        <v>50</v>
      </c>
      <c r="U238" t="s">
        <v>207</v>
      </c>
      <c r="V238" t="s">
        <v>207</v>
      </c>
      <c r="W238" t="s">
        <v>207</v>
      </c>
      <c r="X238" t="s">
        <v>207</v>
      </c>
      <c r="Y238" t="s">
        <v>207</v>
      </c>
      <c r="Z238" t="s">
        <v>207</v>
      </c>
      <c r="AA238" t="s">
        <v>207</v>
      </c>
      <c r="AB238" t="s">
        <v>207</v>
      </c>
      <c r="AC238" t="s">
        <v>207</v>
      </c>
      <c r="AD238" t="s">
        <v>207</v>
      </c>
      <c r="AE238" t="s">
        <v>207</v>
      </c>
      <c r="AF238" t="s">
        <v>207</v>
      </c>
      <c r="AG238" t="s">
        <v>207</v>
      </c>
      <c r="AH238" t="s">
        <v>207</v>
      </c>
      <c r="AI238" t="s">
        <v>207</v>
      </c>
      <c r="AJ238" t="s">
        <v>207</v>
      </c>
      <c r="AK238" t="s">
        <v>207</v>
      </c>
      <c r="AL238" t="s">
        <v>207</v>
      </c>
      <c r="AM238" t="s">
        <v>207</v>
      </c>
      <c r="AN238" t="s">
        <v>207</v>
      </c>
      <c r="AO238" t="s">
        <v>207</v>
      </c>
      <c r="AP238" t="s">
        <v>207</v>
      </c>
      <c r="AQ238" t="s">
        <v>207</v>
      </c>
      <c r="AR238" t="s">
        <v>207</v>
      </c>
      <c r="AS238" t="s">
        <v>207</v>
      </c>
      <c r="AT238" t="s">
        <v>207</v>
      </c>
      <c r="AU238" t="s">
        <v>207</v>
      </c>
      <c r="AV238" t="s">
        <v>207</v>
      </c>
      <c r="AW238" t="s">
        <v>207</v>
      </c>
      <c r="AX238" t="s">
        <v>207</v>
      </c>
      <c r="AY238" t="s">
        <v>207</v>
      </c>
      <c r="AZ238" t="s">
        <v>207</v>
      </c>
      <c r="BA238" t="s">
        <v>207</v>
      </c>
      <c r="BB238" t="s">
        <v>207</v>
      </c>
      <c r="BC238" t="s">
        <v>207</v>
      </c>
      <c r="BD238" t="s">
        <v>207</v>
      </c>
      <c r="BE238" t="s">
        <v>207</v>
      </c>
      <c r="BF238" t="s">
        <v>207</v>
      </c>
      <c r="BG238" t="s">
        <v>207</v>
      </c>
      <c r="BH238" t="s">
        <v>207</v>
      </c>
      <c r="BI238" t="s">
        <v>207</v>
      </c>
      <c r="BJ238" t="s">
        <v>215</v>
      </c>
      <c r="BK238" t="s">
        <v>207</v>
      </c>
      <c r="BL238" t="s">
        <v>207</v>
      </c>
      <c r="BM238" t="s">
        <v>207</v>
      </c>
      <c r="BN238" t="s">
        <v>207</v>
      </c>
      <c r="BO238" s="18" t="str">
        <f>IF(OR(BO$2=0, BO$2=""), "N/A", IF(ISNUMBER(SEARCH(UPPER(BO$2), UPPER(ProgramsTable[[#This Row],[Type of Service]]))), "Yes", "No"))</f>
        <v>N/A</v>
      </c>
      <c r="BP238" s="18" t="str">
        <f>IF(BP$2=0, "N/A", IF(ISNUMBER(SEARCH(TRIM(BP$2), ProgramsTable[[#This Row],[Geographic Coverage]])), "Yes", "No"))</f>
        <v>N/A</v>
      </c>
      <c r="BQ238" s="18" t="str">
        <f>IF(BQ$2=0, "N/A", IF(ISNUMBER(SEARCH(TRIM(BQ$2), ProgramsTable[[#This Row],[Geographic Coverage]])), "Yes", "No"))</f>
        <v>N/A</v>
      </c>
      <c r="BR238" s="18" t="str">
        <f>IF(AND(BP$2=0, BQ$2=0), "*Required - Please Make a Selection*", IF(OR(ISNUMBER(SEARCH(TRIM(BP$2), ProgramsTable[[#This Row],[Geographic Coverage]])), ISNUMBER(SEARCH(TRIM(BQ$2), ProgramsTable[[#This Row],[Geographic Coverage]]))), "Yes", "No"))</f>
        <v>*Required - Please Make a Selection*</v>
      </c>
      <c r="BS238" s="18" t="str">
        <f>IF(OR(BS$2="",BS$2=0), "N/A", IF(AND(ProgramsTable[[#This Row],[Age Min]]= "None", ProgramsTable[[#This Row],[Age Max]]= "None"), "Yes", IF(AND(BS$2&gt;=ProgramsTable[[#This Row],[Age Min]], BS$2&lt;=ProgramsTable[[#This Row],[Age Max]]), "Yes", "No")))</f>
        <v>N/A</v>
      </c>
      <c r="BT238" s="18" t="str" cm="1">
        <f t="array" ref="BT238">IF(COUNTIF(AM$2:BJ$2,"Yes")=0,"N/A",IF(SUMPRODUCT(--(AM$2:BJ$2="Yes"),--(ProgramsTable[[#This Row],[Developmental Disability]:[Caregivers, Family Members, Advocates, or Practitioners of an Individual with Disabilities or Medical Conditions]]="Yes"))&gt;0,"Yes","No"))</f>
        <v>N/A</v>
      </c>
      <c r="BU2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38" s="18" t="str">
        <f>IF(BV$2=0, "N/A", IF(ISNUMBER(SEARCH(UPPER(BV$2), UPPER(ProgramsTable[[#This Row],[Type of Service]]))), "Yes", "No"))</f>
        <v>N/A</v>
      </c>
      <c r="BW238" s="18" t="str">
        <f>IF(BW$2=0, "N/A", IF(ISNUMBER(SEARCH(TRIM(BW$2), ProgramsTable[[#This Row],[Geographic Coverage]])), "Yes", "No"))</f>
        <v>N/A</v>
      </c>
      <c r="BX238" s="18" t="str">
        <f>IF(BX$2=0, "N/A", IF(ISNUMBER(SEARCH(TRIM(BX$2), ProgramsTable[[#This Row],[Geographic Coverage]])), "Yes", "No"))</f>
        <v>N/A</v>
      </c>
      <c r="BY238" s="18" t="str">
        <f>IF(AND(BW$2=0, BX$2=0), "*Required - Please Make a Selection*", IF(OR(ISNUMBER(SEARCH(TRIM(BW$2), ProgramsTable[[#This Row],[Geographic Coverage]])), ISNUMBER(SEARCH(TRIM(BX$2), ProgramsTable[[#This Row],[Geographic Coverage]]))), "Yes", "No"))</f>
        <v>*Required - Please Make a Selection*</v>
      </c>
      <c r="BZ238" s="18" t="str">
        <f>IF(I$2=0, "N/A", IF(I$2="Yes", IF(ProgramsTable[[#This Row],[Program Includes Services for Caregivers]]="Yes", IF(ProgramsTable[[#This Row],[Program May Require Caregiver to be Unpaid]]="No", "Yes", "No"), "No"), "N/A"))</f>
        <v>N/A</v>
      </c>
      <c r="CA2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38" s="18" t="str">
        <f>IF(CB$2=0, "N/A", IF(ISNUMBER(SEARCH(TRIM(UPPER(CB$2)), TRIM(UPPER(ProgramsTable[[#This Row],[Type of Service]])))), "Yes", "No"))</f>
        <v>N/A</v>
      </c>
      <c r="CC238" s="18" t="str">
        <f>IF(CC$2=0, "N/A", IF(ISNUMBER(SEARCH(TRIM(CC$2), ProgramsTable[[#This Row],[Geographic Coverage]])), "Yes", "No"))</f>
        <v>No</v>
      </c>
      <c r="CD238" s="18" t="str">
        <f>IF(CD$2=0, "N/A", IF(ISNUMBER(SEARCH(TRIM(CD$2), ProgramsTable[[#This Row],[Geographic Coverage]])), "Yes", "No"))</f>
        <v>N/A</v>
      </c>
      <c r="CE238" s="18" t="str">
        <f>IF(AND(CC$2=0, CD$2=0), "*Required - Please Make a Selection*", IF(OR(ISNUMBER(SEARCH(TRIM(CC$2), ProgramsTable[[#This Row],[Geographic Coverage]])), ISNUMBER(SEARCH(TRIM(CD$2), ProgramsTable[[#This Row],[Geographic Coverage]]))), "Yes", "No"))</f>
        <v>No</v>
      </c>
      <c r="CF238" s="18" t="str" cm="1">
        <f t="array" ref="CF238">IF(COUNTIF(BK$2:BN$2, "Yes")=0, "N/A", IF(SUMPRODUCT((BK$2:BN$2="Yes")*(ProgramsTable[[#This Row],[Veteran?]:[Disabled Veteran?]]="Yes"))&gt;0, "Yes", "No"))</f>
        <v>No</v>
      </c>
      <c r="CG2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38"/>
      <c r="CI238"/>
      <c r="CJ238"/>
      <c r="CK238"/>
      <c r="CL238"/>
      <c r="CM238"/>
      <c r="CN238"/>
      <c r="CO238"/>
      <c r="CP238"/>
      <c r="CQ238"/>
      <c r="CR238"/>
      <c r="CS238"/>
      <c r="CU238"/>
      <c r="CV238"/>
    </row>
    <row r="239" spans="1:100" hidden="1" x14ac:dyDescent="0.25">
      <c r="A239" s="10">
        <v>968</v>
      </c>
      <c r="B239" t="s">
        <v>647</v>
      </c>
      <c r="C239" t="s">
        <v>506</v>
      </c>
      <c r="D239" t="s">
        <v>592</v>
      </c>
      <c r="E239" t="s">
        <v>546</v>
      </c>
      <c r="F239" t="s">
        <v>598</v>
      </c>
      <c r="G239" t="s">
        <v>588</v>
      </c>
      <c r="H239" t="s">
        <v>215</v>
      </c>
      <c r="I239" t="s">
        <v>215</v>
      </c>
      <c r="J239" t="s">
        <v>208</v>
      </c>
      <c r="K239" t="s">
        <v>208</v>
      </c>
      <c r="L239" s="11" t="s">
        <v>599</v>
      </c>
      <c r="M239">
        <v>55</v>
      </c>
      <c r="N239">
        <v>120</v>
      </c>
      <c r="O239" t="s">
        <v>599</v>
      </c>
      <c r="P239" t="s">
        <v>596</v>
      </c>
      <c r="Q239" t="s">
        <v>597</v>
      </c>
      <c r="R239" t="s">
        <v>596</v>
      </c>
      <c r="S239" t="s">
        <v>208</v>
      </c>
      <c r="T239" t="s">
        <v>50</v>
      </c>
      <c r="U239" t="s">
        <v>207</v>
      </c>
      <c r="V239" t="s">
        <v>207</v>
      </c>
      <c r="W239" t="s">
        <v>207</v>
      </c>
      <c r="X239" t="s">
        <v>207</v>
      </c>
      <c r="Y239" t="s">
        <v>207</v>
      </c>
      <c r="Z239" t="s">
        <v>207</v>
      </c>
      <c r="AA239" t="s">
        <v>207</v>
      </c>
      <c r="AB239" t="s">
        <v>207</v>
      </c>
      <c r="AC239" t="s">
        <v>207</v>
      </c>
      <c r="AD239" t="s">
        <v>207</v>
      </c>
      <c r="AE239" t="s">
        <v>207</v>
      </c>
      <c r="AF239" t="s">
        <v>207</v>
      </c>
      <c r="AG239" t="s">
        <v>207</v>
      </c>
      <c r="AH239" t="s">
        <v>207</v>
      </c>
      <c r="AI239" t="s">
        <v>207</v>
      </c>
      <c r="AJ239" t="s">
        <v>207</v>
      </c>
      <c r="AK239" t="s">
        <v>207</v>
      </c>
      <c r="AL239" t="s">
        <v>207</v>
      </c>
      <c r="AM239" t="s">
        <v>207</v>
      </c>
      <c r="AN239" t="s">
        <v>207</v>
      </c>
      <c r="AO239" t="s">
        <v>207</v>
      </c>
      <c r="AP239" t="s">
        <v>207</v>
      </c>
      <c r="AQ239" t="s">
        <v>207</v>
      </c>
      <c r="AR239" t="s">
        <v>207</v>
      </c>
      <c r="AS239" t="s">
        <v>207</v>
      </c>
      <c r="AT239" t="s">
        <v>207</v>
      </c>
      <c r="AU239" t="s">
        <v>207</v>
      </c>
      <c r="AV239" t="s">
        <v>207</v>
      </c>
      <c r="AW239" t="s">
        <v>207</v>
      </c>
      <c r="AX239" t="s">
        <v>207</v>
      </c>
      <c r="AY239" t="s">
        <v>207</v>
      </c>
      <c r="AZ239" t="s">
        <v>207</v>
      </c>
      <c r="BA239" t="s">
        <v>207</v>
      </c>
      <c r="BB239" t="s">
        <v>207</v>
      </c>
      <c r="BC239" t="s">
        <v>207</v>
      </c>
      <c r="BD239" t="s">
        <v>207</v>
      </c>
      <c r="BE239" t="s">
        <v>207</v>
      </c>
      <c r="BF239" t="s">
        <v>207</v>
      </c>
      <c r="BG239" t="s">
        <v>207</v>
      </c>
      <c r="BH239" t="s">
        <v>207</v>
      </c>
      <c r="BI239" t="s">
        <v>207</v>
      </c>
      <c r="BJ239" t="s">
        <v>215</v>
      </c>
      <c r="BK239" t="s">
        <v>207</v>
      </c>
      <c r="BL239" t="s">
        <v>207</v>
      </c>
      <c r="BM239" t="s">
        <v>207</v>
      </c>
      <c r="BN239" t="s">
        <v>207</v>
      </c>
      <c r="BO239" s="18" t="str">
        <f>IF(OR(BO$2=0, BO$2=""), "N/A", IF(ISNUMBER(SEARCH(UPPER(BO$2), UPPER(ProgramsTable[[#This Row],[Type of Service]]))), "Yes", "No"))</f>
        <v>N/A</v>
      </c>
      <c r="BP239" s="18" t="str">
        <f>IF(BP$2=0, "N/A", IF(ISNUMBER(SEARCH(TRIM(BP$2), ProgramsTable[[#This Row],[Geographic Coverage]])), "Yes", "No"))</f>
        <v>N/A</v>
      </c>
      <c r="BQ239" s="18" t="str">
        <f>IF(BQ$2=0, "N/A", IF(ISNUMBER(SEARCH(TRIM(BQ$2), ProgramsTable[[#This Row],[Geographic Coverage]])), "Yes", "No"))</f>
        <v>N/A</v>
      </c>
      <c r="BR239" s="18" t="str">
        <f>IF(AND(BP$2=0, BQ$2=0), "*Required - Please Make a Selection*", IF(OR(ISNUMBER(SEARCH(TRIM(BP$2), ProgramsTable[[#This Row],[Geographic Coverage]])), ISNUMBER(SEARCH(TRIM(BQ$2), ProgramsTable[[#This Row],[Geographic Coverage]]))), "Yes", "No"))</f>
        <v>*Required - Please Make a Selection*</v>
      </c>
      <c r="BS239" s="18" t="str">
        <f>IF(OR(BS$2="",BS$2=0), "N/A", IF(AND(ProgramsTable[[#This Row],[Age Min]]= "None", ProgramsTable[[#This Row],[Age Max]]= "None"), "Yes", IF(AND(BS$2&gt;=ProgramsTable[[#This Row],[Age Min]], BS$2&lt;=ProgramsTable[[#This Row],[Age Max]]), "Yes", "No")))</f>
        <v>N/A</v>
      </c>
      <c r="BT239" s="18" t="str" cm="1">
        <f t="array" ref="BT239">IF(COUNTIF(AM$2:BJ$2,"Yes")=0,"N/A",IF(SUMPRODUCT(--(AM$2:BJ$2="Yes"),--(ProgramsTable[[#This Row],[Developmental Disability]:[Caregivers, Family Members, Advocates, or Practitioners of an Individual with Disabilities or Medical Conditions]]="Yes"))&gt;0,"Yes","No"))</f>
        <v>N/A</v>
      </c>
      <c r="BU2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39" s="18" t="str">
        <f>IF(BV$2=0, "N/A", IF(ISNUMBER(SEARCH(UPPER(BV$2), UPPER(ProgramsTable[[#This Row],[Type of Service]]))), "Yes", "No"))</f>
        <v>N/A</v>
      </c>
      <c r="BW239" s="18" t="str">
        <f>IF(BW$2=0, "N/A", IF(ISNUMBER(SEARCH(TRIM(BW$2), ProgramsTable[[#This Row],[Geographic Coverage]])), "Yes", "No"))</f>
        <v>N/A</v>
      </c>
      <c r="BX239" s="18" t="str">
        <f>IF(BX$2=0, "N/A", IF(ISNUMBER(SEARCH(TRIM(BX$2), ProgramsTable[[#This Row],[Geographic Coverage]])), "Yes", "No"))</f>
        <v>N/A</v>
      </c>
      <c r="BY239" s="18" t="str">
        <f>IF(AND(BW$2=0, BX$2=0), "*Required - Please Make a Selection*", IF(OR(ISNUMBER(SEARCH(TRIM(BW$2), ProgramsTable[[#This Row],[Geographic Coverage]])), ISNUMBER(SEARCH(TRIM(BX$2), ProgramsTable[[#This Row],[Geographic Coverage]]))), "Yes", "No"))</f>
        <v>*Required - Please Make a Selection*</v>
      </c>
      <c r="BZ239" s="18" t="str">
        <f>IF(I$2=0, "N/A", IF(I$2="Yes", IF(ProgramsTable[[#This Row],[Program Includes Services for Caregivers]]="Yes", IF(ProgramsTable[[#This Row],[Program May Require Caregiver to be Unpaid]]="No", "Yes", "No"), "No"), "N/A"))</f>
        <v>N/A</v>
      </c>
      <c r="CA2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39" s="18" t="str">
        <f>IF(CB$2=0, "N/A", IF(ISNUMBER(SEARCH(TRIM(UPPER(CB$2)), TRIM(UPPER(ProgramsTable[[#This Row],[Type of Service]])))), "Yes", "No"))</f>
        <v>N/A</v>
      </c>
      <c r="CC239" s="18" t="str">
        <f>IF(CC$2=0, "N/A", IF(ISNUMBER(SEARCH(TRIM(CC$2), ProgramsTable[[#This Row],[Geographic Coverage]])), "Yes", "No"))</f>
        <v>No</v>
      </c>
      <c r="CD239" s="18" t="str">
        <f>IF(CD$2=0, "N/A", IF(ISNUMBER(SEARCH(TRIM(CD$2), ProgramsTable[[#This Row],[Geographic Coverage]])), "Yes", "No"))</f>
        <v>N/A</v>
      </c>
      <c r="CE239" s="18" t="str">
        <f>IF(AND(CC$2=0, CD$2=0), "*Required - Please Make a Selection*", IF(OR(ISNUMBER(SEARCH(TRIM(CC$2), ProgramsTable[[#This Row],[Geographic Coverage]])), ISNUMBER(SEARCH(TRIM(CD$2), ProgramsTable[[#This Row],[Geographic Coverage]]))), "Yes", "No"))</f>
        <v>No</v>
      </c>
      <c r="CF239" s="18" t="str" cm="1">
        <f t="array" ref="CF239">IF(COUNTIF(BK$2:BN$2, "Yes")=0, "N/A", IF(SUMPRODUCT((BK$2:BN$2="Yes")*(ProgramsTable[[#This Row],[Veteran?]:[Disabled Veteran?]]="Yes"))&gt;0, "Yes", "No"))</f>
        <v>No</v>
      </c>
      <c r="CG2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39"/>
      <c r="CI239"/>
      <c r="CJ239"/>
      <c r="CK239"/>
      <c r="CL239"/>
      <c r="CM239"/>
      <c r="CN239"/>
      <c r="CO239"/>
      <c r="CP239"/>
      <c r="CQ239"/>
      <c r="CR239"/>
      <c r="CS239"/>
      <c r="CU239"/>
      <c r="CV239"/>
    </row>
    <row r="240" spans="1:100" hidden="1" x14ac:dyDescent="0.25">
      <c r="A240" s="10">
        <v>969</v>
      </c>
      <c r="B240" t="s">
        <v>647</v>
      </c>
      <c r="C240" t="s">
        <v>506</v>
      </c>
      <c r="D240" t="s">
        <v>592</v>
      </c>
      <c r="E240" t="s">
        <v>546</v>
      </c>
      <c r="F240" t="s">
        <v>600</v>
      </c>
      <c r="G240" t="s">
        <v>90</v>
      </c>
      <c r="H240" t="s">
        <v>215</v>
      </c>
      <c r="I240" t="s">
        <v>215</v>
      </c>
      <c r="J240" t="s">
        <v>208</v>
      </c>
      <c r="K240" t="s">
        <v>208</v>
      </c>
      <c r="L240" s="11" t="s">
        <v>599</v>
      </c>
      <c r="M240">
        <v>55</v>
      </c>
      <c r="N240">
        <v>120</v>
      </c>
      <c r="O240" t="s">
        <v>599</v>
      </c>
      <c r="P240" t="s">
        <v>601</v>
      </c>
      <c r="Q240" t="s">
        <v>597</v>
      </c>
      <c r="R240" t="s">
        <v>601</v>
      </c>
      <c r="S240" t="s">
        <v>208</v>
      </c>
      <c r="T240" t="s">
        <v>50</v>
      </c>
      <c r="U240" t="s">
        <v>207</v>
      </c>
      <c r="V240" t="s">
        <v>207</v>
      </c>
      <c r="W240" t="s">
        <v>207</v>
      </c>
      <c r="X240" t="s">
        <v>207</v>
      </c>
      <c r="Y240" t="s">
        <v>207</v>
      </c>
      <c r="Z240" t="s">
        <v>207</v>
      </c>
      <c r="AA240" t="s">
        <v>207</v>
      </c>
      <c r="AB240" t="s">
        <v>207</v>
      </c>
      <c r="AC240" t="s">
        <v>207</v>
      </c>
      <c r="AD240" t="s">
        <v>207</v>
      </c>
      <c r="AE240" t="s">
        <v>207</v>
      </c>
      <c r="AF240" t="s">
        <v>207</v>
      </c>
      <c r="AG240" t="s">
        <v>207</v>
      </c>
      <c r="AH240" t="s">
        <v>207</v>
      </c>
      <c r="AI240" t="s">
        <v>207</v>
      </c>
      <c r="AJ240" t="s">
        <v>207</v>
      </c>
      <c r="AK240" t="s">
        <v>207</v>
      </c>
      <c r="AL240" t="s">
        <v>207</v>
      </c>
      <c r="AM240" t="s">
        <v>207</v>
      </c>
      <c r="AN240" t="s">
        <v>207</v>
      </c>
      <c r="AO240" t="s">
        <v>207</v>
      </c>
      <c r="AP240" t="s">
        <v>207</v>
      </c>
      <c r="AQ240" t="s">
        <v>207</v>
      </c>
      <c r="AR240" t="s">
        <v>207</v>
      </c>
      <c r="AS240" t="s">
        <v>207</v>
      </c>
      <c r="AT240" t="s">
        <v>207</v>
      </c>
      <c r="AU240" t="s">
        <v>207</v>
      </c>
      <c r="AV240" t="s">
        <v>207</v>
      </c>
      <c r="AW240" t="s">
        <v>207</v>
      </c>
      <c r="AX240" t="s">
        <v>207</v>
      </c>
      <c r="AY240" t="s">
        <v>207</v>
      </c>
      <c r="AZ240" t="s">
        <v>207</v>
      </c>
      <c r="BA240" t="s">
        <v>207</v>
      </c>
      <c r="BB240" t="s">
        <v>207</v>
      </c>
      <c r="BC240" t="s">
        <v>207</v>
      </c>
      <c r="BD240" t="s">
        <v>207</v>
      </c>
      <c r="BE240" t="s">
        <v>207</v>
      </c>
      <c r="BF240" t="s">
        <v>207</v>
      </c>
      <c r="BG240" t="s">
        <v>207</v>
      </c>
      <c r="BH240" t="s">
        <v>207</v>
      </c>
      <c r="BI240" t="s">
        <v>207</v>
      </c>
      <c r="BJ240" t="s">
        <v>215</v>
      </c>
      <c r="BK240" t="s">
        <v>207</v>
      </c>
      <c r="BL240" t="s">
        <v>207</v>
      </c>
      <c r="BM240" t="s">
        <v>207</v>
      </c>
      <c r="BN240" t="s">
        <v>207</v>
      </c>
      <c r="BO240" s="18" t="str">
        <f>IF(OR(BO$2=0, BO$2=""), "N/A", IF(ISNUMBER(SEARCH(UPPER(BO$2), UPPER(ProgramsTable[[#This Row],[Type of Service]]))), "Yes", "No"))</f>
        <v>N/A</v>
      </c>
      <c r="BP240" s="18" t="str">
        <f>IF(BP$2=0, "N/A", IF(ISNUMBER(SEARCH(TRIM(BP$2), ProgramsTable[[#This Row],[Geographic Coverage]])), "Yes", "No"))</f>
        <v>N/A</v>
      </c>
      <c r="BQ240" s="18" t="str">
        <f>IF(BQ$2=0, "N/A", IF(ISNUMBER(SEARCH(TRIM(BQ$2), ProgramsTable[[#This Row],[Geographic Coverage]])), "Yes", "No"))</f>
        <v>N/A</v>
      </c>
      <c r="BR240" s="18" t="str">
        <f>IF(AND(BP$2=0, BQ$2=0), "*Required - Please Make a Selection*", IF(OR(ISNUMBER(SEARCH(TRIM(BP$2), ProgramsTable[[#This Row],[Geographic Coverage]])), ISNUMBER(SEARCH(TRIM(BQ$2), ProgramsTable[[#This Row],[Geographic Coverage]]))), "Yes", "No"))</f>
        <v>*Required - Please Make a Selection*</v>
      </c>
      <c r="BS240" s="18" t="str">
        <f>IF(OR(BS$2="",BS$2=0), "N/A", IF(AND(ProgramsTable[[#This Row],[Age Min]]= "None", ProgramsTable[[#This Row],[Age Max]]= "None"), "Yes", IF(AND(BS$2&gt;=ProgramsTable[[#This Row],[Age Min]], BS$2&lt;=ProgramsTable[[#This Row],[Age Max]]), "Yes", "No")))</f>
        <v>N/A</v>
      </c>
      <c r="BT240" s="18" t="str" cm="1">
        <f t="array" ref="BT240">IF(COUNTIF(AM$2:BJ$2,"Yes")=0,"N/A",IF(SUMPRODUCT(--(AM$2:BJ$2="Yes"),--(ProgramsTable[[#This Row],[Developmental Disability]:[Caregivers, Family Members, Advocates, or Practitioners of an Individual with Disabilities or Medical Conditions]]="Yes"))&gt;0,"Yes","No"))</f>
        <v>N/A</v>
      </c>
      <c r="BU2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40" s="18" t="str">
        <f>IF(BV$2=0, "N/A", IF(ISNUMBER(SEARCH(UPPER(BV$2), UPPER(ProgramsTable[[#This Row],[Type of Service]]))), "Yes", "No"))</f>
        <v>N/A</v>
      </c>
      <c r="BW240" s="18" t="str">
        <f>IF(BW$2=0, "N/A", IF(ISNUMBER(SEARCH(TRIM(BW$2), ProgramsTable[[#This Row],[Geographic Coverage]])), "Yes", "No"))</f>
        <v>N/A</v>
      </c>
      <c r="BX240" s="18" t="str">
        <f>IF(BX$2=0, "N/A", IF(ISNUMBER(SEARCH(TRIM(BX$2), ProgramsTable[[#This Row],[Geographic Coverage]])), "Yes", "No"))</f>
        <v>N/A</v>
      </c>
      <c r="BY240" s="18" t="str">
        <f>IF(AND(BW$2=0, BX$2=0), "*Required - Please Make a Selection*", IF(OR(ISNUMBER(SEARCH(TRIM(BW$2), ProgramsTable[[#This Row],[Geographic Coverage]])), ISNUMBER(SEARCH(TRIM(BX$2), ProgramsTable[[#This Row],[Geographic Coverage]]))), "Yes", "No"))</f>
        <v>*Required - Please Make a Selection*</v>
      </c>
      <c r="BZ240" s="18" t="str">
        <f>IF(I$2=0, "N/A", IF(I$2="Yes", IF(ProgramsTable[[#This Row],[Program Includes Services for Caregivers]]="Yes", IF(ProgramsTable[[#This Row],[Program May Require Caregiver to be Unpaid]]="No", "Yes", "No"), "No"), "N/A"))</f>
        <v>N/A</v>
      </c>
      <c r="CA2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40" s="18" t="str">
        <f>IF(CB$2=0, "N/A", IF(ISNUMBER(SEARCH(TRIM(UPPER(CB$2)), TRIM(UPPER(ProgramsTable[[#This Row],[Type of Service]])))), "Yes", "No"))</f>
        <v>N/A</v>
      </c>
      <c r="CC240" s="18" t="str">
        <f>IF(CC$2=0, "N/A", IF(ISNUMBER(SEARCH(TRIM(CC$2), ProgramsTable[[#This Row],[Geographic Coverage]])), "Yes", "No"))</f>
        <v>No</v>
      </c>
      <c r="CD240" s="18" t="str">
        <f>IF(CD$2=0, "N/A", IF(ISNUMBER(SEARCH(TRIM(CD$2), ProgramsTable[[#This Row],[Geographic Coverage]])), "Yes", "No"))</f>
        <v>N/A</v>
      </c>
      <c r="CE240" s="18" t="str">
        <f>IF(AND(CC$2=0, CD$2=0), "*Required - Please Make a Selection*", IF(OR(ISNUMBER(SEARCH(TRIM(CC$2), ProgramsTable[[#This Row],[Geographic Coverage]])), ISNUMBER(SEARCH(TRIM(CD$2), ProgramsTable[[#This Row],[Geographic Coverage]]))), "Yes", "No"))</f>
        <v>No</v>
      </c>
      <c r="CF240" s="18" t="str" cm="1">
        <f t="array" ref="CF240">IF(COUNTIF(BK$2:BN$2, "Yes")=0, "N/A", IF(SUMPRODUCT((BK$2:BN$2="Yes")*(ProgramsTable[[#This Row],[Veteran?]:[Disabled Veteran?]]="Yes"))&gt;0, "Yes", "No"))</f>
        <v>No</v>
      </c>
      <c r="CG2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40"/>
      <c r="CI240"/>
      <c r="CJ240"/>
      <c r="CK240"/>
      <c r="CL240"/>
      <c r="CM240"/>
      <c r="CN240"/>
      <c r="CO240"/>
      <c r="CP240"/>
      <c r="CQ240"/>
      <c r="CR240"/>
      <c r="CS240"/>
      <c r="CU240"/>
      <c r="CV240"/>
    </row>
    <row r="241" spans="1:100" hidden="1" x14ac:dyDescent="0.25">
      <c r="A241" s="10">
        <v>971</v>
      </c>
      <c r="B241" t="s">
        <v>647</v>
      </c>
      <c r="C241" t="s">
        <v>509</v>
      </c>
      <c r="D241" t="s">
        <v>535</v>
      </c>
      <c r="E241" t="s">
        <v>529</v>
      </c>
      <c r="F241" t="s">
        <v>536</v>
      </c>
      <c r="G241" t="s">
        <v>112</v>
      </c>
      <c r="H241" t="s">
        <v>215</v>
      </c>
      <c r="I241" t="s">
        <v>215</v>
      </c>
      <c r="J241" t="s">
        <v>531</v>
      </c>
      <c r="K241" t="s">
        <v>532</v>
      </c>
      <c r="L241" t="s">
        <v>306</v>
      </c>
      <c r="M241">
        <v>18</v>
      </c>
      <c r="N241">
        <v>120</v>
      </c>
      <c r="P241" t="s">
        <v>533</v>
      </c>
      <c r="Q241" t="s">
        <v>208</v>
      </c>
      <c r="R241" t="s">
        <v>534</v>
      </c>
      <c r="S241" t="s">
        <v>533</v>
      </c>
      <c r="T241" t="s">
        <v>51</v>
      </c>
      <c r="U241" t="s">
        <v>215</v>
      </c>
      <c r="V241" t="s">
        <v>207</v>
      </c>
      <c r="W241" t="s">
        <v>207</v>
      </c>
      <c r="X241" t="s">
        <v>207</v>
      </c>
      <c r="Y241" t="s">
        <v>207</v>
      </c>
      <c r="Z241" t="s">
        <v>207</v>
      </c>
      <c r="AA241" t="s">
        <v>207</v>
      </c>
      <c r="AB241" t="s">
        <v>207</v>
      </c>
      <c r="AC241" t="s">
        <v>207</v>
      </c>
      <c r="AD241" t="s">
        <v>207</v>
      </c>
      <c r="AE241" t="s">
        <v>215</v>
      </c>
      <c r="AF241" t="s">
        <v>207</v>
      </c>
      <c r="AG241" t="s">
        <v>207</v>
      </c>
      <c r="AH241" t="s">
        <v>207</v>
      </c>
      <c r="AI241" t="s">
        <v>207</v>
      </c>
      <c r="AJ241" t="s">
        <v>207</v>
      </c>
      <c r="AK241" t="s">
        <v>207</v>
      </c>
      <c r="AL241" t="s">
        <v>207</v>
      </c>
      <c r="AM241" t="s">
        <v>207</v>
      </c>
      <c r="AN241" t="s">
        <v>207</v>
      </c>
      <c r="AO241" t="s">
        <v>207</v>
      </c>
      <c r="AP241" t="s">
        <v>207</v>
      </c>
      <c r="AQ241" t="s">
        <v>207</v>
      </c>
      <c r="AR241" t="s">
        <v>215</v>
      </c>
      <c r="AS241" t="s">
        <v>207</v>
      </c>
      <c r="AT241" t="s">
        <v>207</v>
      </c>
      <c r="AU241" t="s">
        <v>207</v>
      </c>
      <c r="AV241" t="s">
        <v>207</v>
      </c>
      <c r="AW241" t="s">
        <v>207</v>
      </c>
      <c r="AX241" t="s">
        <v>207</v>
      </c>
      <c r="AY241" t="s">
        <v>207</v>
      </c>
      <c r="AZ241" t="s">
        <v>207</v>
      </c>
      <c r="BA241" t="s">
        <v>207</v>
      </c>
      <c r="BB241" t="s">
        <v>207</v>
      </c>
      <c r="BC241" t="s">
        <v>207</v>
      </c>
      <c r="BD241" t="s">
        <v>207</v>
      </c>
      <c r="BE241" t="s">
        <v>207</v>
      </c>
      <c r="BF241" t="s">
        <v>207</v>
      </c>
      <c r="BG241" t="s">
        <v>207</v>
      </c>
      <c r="BH241" t="s">
        <v>207</v>
      </c>
      <c r="BI241" t="s">
        <v>207</v>
      </c>
      <c r="BJ241" t="s">
        <v>207</v>
      </c>
      <c r="BK241" t="s">
        <v>207</v>
      </c>
      <c r="BL241" t="s">
        <v>207</v>
      </c>
      <c r="BM241" t="s">
        <v>207</v>
      </c>
      <c r="BN241" t="s">
        <v>207</v>
      </c>
      <c r="BO241" s="18" t="str">
        <f>IF(OR(BO$2=0, BO$2=""), "N/A", IF(ISNUMBER(SEARCH(UPPER(BO$2), UPPER(ProgramsTable[[#This Row],[Type of Service]]))), "Yes", "No"))</f>
        <v>N/A</v>
      </c>
      <c r="BP241" s="18" t="str">
        <f>IF(BP$2=0, "N/A", IF(ISNUMBER(SEARCH(TRIM(BP$2), ProgramsTable[[#This Row],[Geographic Coverage]])), "Yes", "No"))</f>
        <v>N/A</v>
      </c>
      <c r="BQ241" s="18" t="str">
        <f>IF(BQ$2=0, "N/A", IF(ISNUMBER(SEARCH(TRIM(BQ$2), ProgramsTable[[#This Row],[Geographic Coverage]])), "Yes", "No"))</f>
        <v>N/A</v>
      </c>
      <c r="BR241" s="18" t="str">
        <f>IF(AND(BP$2=0, BQ$2=0), "*Required - Please Make a Selection*", IF(OR(ISNUMBER(SEARCH(TRIM(BP$2), ProgramsTable[[#This Row],[Geographic Coverage]])), ISNUMBER(SEARCH(TRIM(BQ$2), ProgramsTable[[#This Row],[Geographic Coverage]]))), "Yes", "No"))</f>
        <v>*Required - Please Make a Selection*</v>
      </c>
      <c r="BS241" s="18" t="str">
        <f>IF(OR(BS$2="",BS$2=0), "N/A", IF(AND(ProgramsTable[[#This Row],[Age Min]]= "None", ProgramsTable[[#This Row],[Age Max]]= "None"), "Yes", IF(AND(BS$2&gt;=ProgramsTable[[#This Row],[Age Min]], BS$2&lt;=ProgramsTable[[#This Row],[Age Max]]), "Yes", "No")))</f>
        <v>N/A</v>
      </c>
      <c r="BT241" s="18" t="str" cm="1">
        <f t="array" ref="BT241">IF(COUNTIF(AM$2:BJ$2,"Yes")=0,"N/A",IF(SUMPRODUCT(--(AM$2:BJ$2="Yes"),--(ProgramsTable[[#This Row],[Developmental Disability]:[Caregivers, Family Members, Advocates, or Practitioners of an Individual with Disabilities or Medical Conditions]]="Yes"))&gt;0,"Yes","No"))</f>
        <v>N/A</v>
      </c>
      <c r="BU2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41" s="18" t="str">
        <f>IF(BV$2=0, "N/A", IF(ISNUMBER(SEARCH(UPPER(BV$2), UPPER(ProgramsTable[[#This Row],[Type of Service]]))), "Yes", "No"))</f>
        <v>N/A</v>
      </c>
      <c r="BW241" s="18" t="str">
        <f>IF(BW$2=0, "N/A", IF(ISNUMBER(SEARCH(TRIM(BW$2), ProgramsTable[[#This Row],[Geographic Coverage]])), "Yes", "No"))</f>
        <v>N/A</v>
      </c>
      <c r="BX241" s="18" t="str">
        <f>IF(BX$2=0, "N/A", IF(ISNUMBER(SEARCH(TRIM(BX$2), ProgramsTable[[#This Row],[Geographic Coverage]])), "Yes", "No"))</f>
        <v>N/A</v>
      </c>
      <c r="BY241" s="18" t="str">
        <f>IF(AND(BW$2=0, BX$2=0), "*Required - Please Make a Selection*", IF(OR(ISNUMBER(SEARCH(TRIM(BW$2), ProgramsTable[[#This Row],[Geographic Coverage]])), ISNUMBER(SEARCH(TRIM(BX$2), ProgramsTable[[#This Row],[Geographic Coverage]]))), "Yes", "No"))</f>
        <v>*Required - Please Make a Selection*</v>
      </c>
      <c r="BZ241" s="18" t="str">
        <f>IF(I$2=0, "N/A", IF(I$2="Yes", IF(ProgramsTable[[#This Row],[Program Includes Services for Caregivers]]="Yes", IF(ProgramsTable[[#This Row],[Program May Require Caregiver to be Unpaid]]="No", "Yes", "No"), "No"), "N/A"))</f>
        <v>N/A</v>
      </c>
      <c r="CA2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41" s="18" t="str">
        <f>IF(CB$2=0, "N/A", IF(ISNUMBER(SEARCH(TRIM(UPPER(CB$2)), TRIM(UPPER(ProgramsTable[[#This Row],[Type of Service]])))), "Yes", "No"))</f>
        <v>N/A</v>
      </c>
      <c r="CC241" s="18" t="str">
        <f>IF(CC$2=0, "N/A", IF(ISNUMBER(SEARCH(TRIM(CC$2), ProgramsTable[[#This Row],[Geographic Coverage]])), "Yes", "No"))</f>
        <v>No</v>
      </c>
      <c r="CD241" s="18" t="str">
        <f>IF(CD$2=0, "N/A", IF(ISNUMBER(SEARCH(TRIM(CD$2), ProgramsTable[[#This Row],[Geographic Coverage]])), "Yes", "No"))</f>
        <v>N/A</v>
      </c>
      <c r="CE241" s="18" t="str">
        <f>IF(AND(CC$2=0, CD$2=0), "*Required - Please Make a Selection*", IF(OR(ISNUMBER(SEARCH(TRIM(CC$2), ProgramsTable[[#This Row],[Geographic Coverage]])), ISNUMBER(SEARCH(TRIM(CD$2), ProgramsTable[[#This Row],[Geographic Coverage]]))), "Yes", "No"))</f>
        <v>No</v>
      </c>
      <c r="CF241" s="18" t="str" cm="1">
        <f t="array" ref="CF241">IF(COUNTIF(BK$2:BN$2, "Yes")=0, "N/A", IF(SUMPRODUCT((BK$2:BN$2="Yes")*(ProgramsTable[[#This Row],[Veteran?]:[Disabled Veteran?]]="Yes"))&gt;0, "Yes", "No"))</f>
        <v>No</v>
      </c>
      <c r="CG2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41"/>
      <c r="CI241"/>
      <c r="CJ241"/>
      <c r="CK241"/>
      <c r="CL241"/>
      <c r="CM241"/>
      <c r="CN241"/>
      <c r="CO241"/>
      <c r="CP241"/>
      <c r="CQ241"/>
      <c r="CR241"/>
      <c r="CS241"/>
      <c r="CU241"/>
      <c r="CV241"/>
    </row>
    <row r="242" spans="1:100" hidden="1" x14ac:dyDescent="0.25">
      <c r="A242" s="10">
        <v>990</v>
      </c>
      <c r="B242" t="s">
        <v>647</v>
      </c>
      <c r="C242" t="s">
        <v>509</v>
      </c>
      <c r="D242" t="s">
        <v>578</v>
      </c>
      <c r="E242" t="s">
        <v>546</v>
      </c>
      <c r="F242" t="s">
        <v>582</v>
      </c>
      <c r="G242" t="s">
        <v>112</v>
      </c>
      <c r="H242" t="s">
        <v>215</v>
      </c>
      <c r="I242" t="s">
        <v>215</v>
      </c>
      <c r="J242" t="s">
        <v>547</v>
      </c>
      <c r="K242" t="s">
        <v>583</v>
      </c>
      <c r="L242" t="s">
        <v>208</v>
      </c>
      <c r="M242" t="s">
        <v>208</v>
      </c>
      <c r="N242" t="s">
        <v>208</v>
      </c>
      <c r="P242" t="s">
        <v>581</v>
      </c>
      <c r="Q242" t="s">
        <v>208</v>
      </c>
      <c r="R242" t="s">
        <v>581</v>
      </c>
      <c r="S242" t="s">
        <v>208</v>
      </c>
      <c r="T242" t="s">
        <v>51</v>
      </c>
      <c r="U242" t="s">
        <v>215</v>
      </c>
      <c r="V242" t="s">
        <v>207</v>
      </c>
      <c r="W242" t="s">
        <v>207</v>
      </c>
      <c r="X242" t="s">
        <v>207</v>
      </c>
      <c r="Y242" t="s">
        <v>207</v>
      </c>
      <c r="Z242" t="s">
        <v>207</v>
      </c>
      <c r="AA242" t="s">
        <v>215</v>
      </c>
      <c r="AB242" t="s">
        <v>207</v>
      </c>
      <c r="AC242" t="s">
        <v>207</v>
      </c>
      <c r="AD242" t="s">
        <v>207</v>
      </c>
      <c r="AE242" t="s">
        <v>207</v>
      </c>
      <c r="AF242" t="s">
        <v>207</v>
      </c>
      <c r="AG242" t="s">
        <v>207</v>
      </c>
      <c r="AH242" t="s">
        <v>207</v>
      </c>
      <c r="AI242" t="s">
        <v>207</v>
      </c>
      <c r="AJ242" t="s">
        <v>207</v>
      </c>
      <c r="AK242" t="s">
        <v>207</v>
      </c>
      <c r="AL242" t="s">
        <v>207</v>
      </c>
      <c r="AM242" t="s">
        <v>207</v>
      </c>
      <c r="AN242" t="s">
        <v>207</v>
      </c>
      <c r="AO242" t="s">
        <v>207</v>
      </c>
      <c r="AP242" t="s">
        <v>207</v>
      </c>
      <c r="AQ242" t="s">
        <v>207</v>
      </c>
      <c r="AR242" t="s">
        <v>215</v>
      </c>
      <c r="AS242" t="s">
        <v>207</v>
      </c>
      <c r="AT242" t="s">
        <v>207</v>
      </c>
      <c r="AU242" t="s">
        <v>207</v>
      </c>
      <c r="AV242" t="s">
        <v>207</v>
      </c>
      <c r="AW242" t="s">
        <v>207</v>
      </c>
      <c r="AX242" t="s">
        <v>207</v>
      </c>
      <c r="AY242" t="s">
        <v>207</v>
      </c>
      <c r="AZ242" t="s">
        <v>207</v>
      </c>
      <c r="BA242" t="s">
        <v>207</v>
      </c>
      <c r="BB242" t="s">
        <v>207</v>
      </c>
      <c r="BC242" t="s">
        <v>207</v>
      </c>
      <c r="BD242" t="s">
        <v>207</v>
      </c>
      <c r="BE242" t="s">
        <v>207</v>
      </c>
      <c r="BF242" t="s">
        <v>207</v>
      </c>
      <c r="BG242" t="s">
        <v>207</v>
      </c>
      <c r="BH242" t="s">
        <v>207</v>
      </c>
      <c r="BI242" t="s">
        <v>207</v>
      </c>
      <c r="BJ242" t="s">
        <v>215</v>
      </c>
      <c r="BK242" t="s">
        <v>207</v>
      </c>
      <c r="BL242" t="s">
        <v>207</v>
      </c>
      <c r="BM242" t="s">
        <v>207</v>
      </c>
      <c r="BN242" t="s">
        <v>207</v>
      </c>
      <c r="BO242" s="18" t="str">
        <f>IF(OR(BO$2=0, BO$2=""), "N/A", IF(ISNUMBER(SEARCH(UPPER(BO$2), UPPER(ProgramsTable[[#This Row],[Type of Service]]))), "Yes", "No"))</f>
        <v>N/A</v>
      </c>
      <c r="BP242" s="18" t="str">
        <f>IF(BP$2=0, "N/A", IF(ISNUMBER(SEARCH(TRIM(BP$2), ProgramsTable[[#This Row],[Geographic Coverage]])), "Yes", "No"))</f>
        <v>N/A</v>
      </c>
      <c r="BQ242" s="18" t="str">
        <f>IF(BQ$2=0, "N/A", IF(ISNUMBER(SEARCH(TRIM(BQ$2), ProgramsTable[[#This Row],[Geographic Coverage]])), "Yes", "No"))</f>
        <v>N/A</v>
      </c>
      <c r="BR242" s="18" t="str">
        <f>IF(AND(BP$2=0, BQ$2=0), "*Required - Please Make a Selection*", IF(OR(ISNUMBER(SEARCH(TRIM(BP$2), ProgramsTable[[#This Row],[Geographic Coverage]])), ISNUMBER(SEARCH(TRIM(BQ$2), ProgramsTable[[#This Row],[Geographic Coverage]]))), "Yes", "No"))</f>
        <v>*Required - Please Make a Selection*</v>
      </c>
      <c r="BS242" s="18" t="str">
        <f>IF(OR(BS$2="",BS$2=0), "N/A", IF(AND(ProgramsTable[[#This Row],[Age Min]]= "None", ProgramsTable[[#This Row],[Age Max]]= "None"), "Yes", IF(AND(BS$2&gt;=ProgramsTable[[#This Row],[Age Min]], BS$2&lt;=ProgramsTable[[#This Row],[Age Max]]), "Yes", "No")))</f>
        <v>N/A</v>
      </c>
      <c r="BT242" s="18" t="str" cm="1">
        <f t="array" ref="BT242">IF(COUNTIF(AM$2:BJ$2,"Yes")=0,"N/A",IF(SUMPRODUCT(--(AM$2:BJ$2="Yes"),--(ProgramsTable[[#This Row],[Developmental Disability]:[Caregivers, Family Members, Advocates, or Practitioners of an Individual with Disabilities or Medical Conditions]]="Yes"))&gt;0,"Yes","No"))</f>
        <v>N/A</v>
      </c>
      <c r="BU2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42" s="18" t="str">
        <f>IF(BV$2=0, "N/A", IF(ISNUMBER(SEARCH(UPPER(BV$2), UPPER(ProgramsTable[[#This Row],[Type of Service]]))), "Yes", "No"))</f>
        <v>N/A</v>
      </c>
      <c r="BW242" s="18" t="str">
        <f>IF(BW$2=0, "N/A", IF(ISNUMBER(SEARCH(TRIM(BW$2), ProgramsTable[[#This Row],[Geographic Coverage]])), "Yes", "No"))</f>
        <v>N/A</v>
      </c>
      <c r="BX242" s="18" t="str">
        <f>IF(BX$2=0, "N/A", IF(ISNUMBER(SEARCH(TRIM(BX$2), ProgramsTable[[#This Row],[Geographic Coverage]])), "Yes", "No"))</f>
        <v>N/A</v>
      </c>
      <c r="BY242" s="18" t="str">
        <f>IF(AND(BW$2=0, BX$2=0), "*Required - Please Make a Selection*", IF(OR(ISNUMBER(SEARCH(TRIM(BW$2), ProgramsTable[[#This Row],[Geographic Coverage]])), ISNUMBER(SEARCH(TRIM(BX$2), ProgramsTable[[#This Row],[Geographic Coverage]]))), "Yes", "No"))</f>
        <v>*Required - Please Make a Selection*</v>
      </c>
      <c r="BZ242" s="18" t="str">
        <f>IF(I$2=0, "N/A", IF(I$2="Yes", IF(ProgramsTable[[#This Row],[Program Includes Services for Caregivers]]="Yes", IF(ProgramsTable[[#This Row],[Program May Require Caregiver to be Unpaid]]="No", "Yes", "No"), "No"), "N/A"))</f>
        <v>N/A</v>
      </c>
      <c r="CA2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42" s="18" t="str">
        <f>IF(CB$2=0, "N/A", IF(ISNUMBER(SEARCH(TRIM(UPPER(CB$2)), TRIM(UPPER(ProgramsTable[[#This Row],[Type of Service]])))), "Yes", "No"))</f>
        <v>N/A</v>
      </c>
      <c r="CC242" s="18" t="str">
        <f>IF(CC$2=0, "N/A", IF(ISNUMBER(SEARCH(TRIM(CC$2), ProgramsTable[[#This Row],[Geographic Coverage]])), "Yes", "No"))</f>
        <v>No</v>
      </c>
      <c r="CD242" s="18" t="str">
        <f>IF(CD$2=0, "N/A", IF(ISNUMBER(SEARCH(TRIM(CD$2), ProgramsTable[[#This Row],[Geographic Coverage]])), "Yes", "No"))</f>
        <v>N/A</v>
      </c>
      <c r="CE242" s="18" t="str">
        <f>IF(AND(CC$2=0, CD$2=0), "*Required - Please Make a Selection*", IF(OR(ISNUMBER(SEARCH(TRIM(CC$2), ProgramsTable[[#This Row],[Geographic Coverage]])), ISNUMBER(SEARCH(TRIM(CD$2), ProgramsTable[[#This Row],[Geographic Coverage]]))), "Yes", "No"))</f>
        <v>No</v>
      </c>
      <c r="CF242" s="18" t="str" cm="1">
        <f t="array" ref="CF242">IF(COUNTIF(BK$2:BN$2, "Yes")=0, "N/A", IF(SUMPRODUCT((BK$2:BN$2="Yes")*(ProgramsTable[[#This Row],[Veteran?]:[Disabled Veteran?]]="Yes"))&gt;0, "Yes", "No"))</f>
        <v>No</v>
      </c>
      <c r="CG2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42"/>
      <c r="CI242"/>
      <c r="CJ242"/>
      <c r="CK242"/>
      <c r="CL242"/>
      <c r="CM242"/>
      <c r="CN242"/>
      <c r="CO242"/>
      <c r="CP242"/>
      <c r="CQ242"/>
      <c r="CR242"/>
      <c r="CS242"/>
      <c r="CU242"/>
      <c r="CV242"/>
    </row>
    <row r="243" spans="1:100" hidden="1" x14ac:dyDescent="0.25">
      <c r="A243" s="10">
        <v>991</v>
      </c>
      <c r="B243" t="s">
        <v>647</v>
      </c>
      <c r="C243" t="s">
        <v>509</v>
      </c>
      <c r="D243" t="s">
        <v>578</v>
      </c>
      <c r="E243" t="s">
        <v>546</v>
      </c>
      <c r="F243" t="s">
        <v>584</v>
      </c>
      <c r="G243" t="s">
        <v>585</v>
      </c>
      <c r="H243" t="s">
        <v>215</v>
      </c>
      <c r="I243" t="s">
        <v>215</v>
      </c>
      <c r="J243" t="s">
        <v>208</v>
      </c>
      <c r="K243" t="s">
        <v>586</v>
      </c>
      <c r="L243" t="s">
        <v>208</v>
      </c>
      <c r="M243" t="s">
        <v>208</v>
      </c>
      <c r="N243" t="s">
        <v>208</v>
      </c>
      <c r="P243" t="s">
        <v>581</v>
      </c>
      <c r="Q243" t="s">
        <v>208</v>
      </c>
      <c r="R243" t="s">
        <v>581</v>
      </c>
      <c r="S243" t="s">
        <v>208</v>
      </c>
      <c r="T243" t="s">
        <v>51</v>
      </c>
      <c r="U243" t="s">
        <v>207</v>
      </c>
      <c r="V243" t="s">
        <v>207</v>
      </c>
      <c r="W243" t="s">
        <v>207</v>
      </c>
      <c r="X243" t="s">
        <v>207</v>
      </c>
      <c r="Y243" t="s">
        <v>207</v>
      </c>
      <c r="Z243" t="s">
        <v>207</v>
      </c>
      <c r="AA243" t="s">
        <v>207</v>
      </c>
      <c r="AB243" t="s">
        <v>207</v>
      </c>
      <c r="AC243" t="s">
        <v>207</v>
      </c>
      <c r="AD243" t="s">
        <v>207</v>
      </c>
      <c r="AE243" t="s">
        <v>207</v>
      </c>
      <c r="AF243" t="s">
        <v>207</v>
      </c>
      <c r="AG243" t="s">
        <v>207</v>
      </c>
      <c r="AH243" t="s">
        <v>207</v>
      </c>
      <c r="AI243" t="s">
        <v>207</v>
      </c>
      <c r="AJ243" t="s">
        <v>207</v>
      </c>
      <c r="AK243" t="s">
        <v>207</v>
      </c>
      <c r="AL243" t="s">
        <v>207</v>
      </c>
      <c r="AM243" t="s">
        <v>207</v>
      </c>
      <c r="AN243" t="s">
        <v>207</v>
      </c>
      <c r="AO243" t="s">
        <v>207</v>
      </c>
      <c r="AP243" t="s">
        <v>207</v>
      </c>
      <c r="AQ243" t="s">
        <v>207</v>
      </c>
      <c r="AR243" t="s">
        <v>215</v>
      </c>
      <c r="AS243" t="s">
        <v>207</v>
      </c>
      <c r="AT243" t="s">
        <v>207</v>
      </c>
      <c r="AU243" t="s">
        <v>207</v>
      </c>
      <c r="AV243" t="s">
        <v>207</v>
      </c>
      <c r="AW243" t="s">
        <v>207</v>
      </c>
      <c r="AX243" t="s">
        <v>207</v>
      </c>
      <c r="AY243" t="s">
        <v>207</v>
      </c>
      <c r="AZ243" t="s">
        <v>207</v>
      </c>
      <c r="BA243" t="s">
        <v>207</v>
      </c>
      <c r="BB243" t="s">
        <v>207</v>
      </c>
      <c r="BC243" t="s">
        <v>207</v>
      </c>
      <c r="BD243" t="s">
        <v>207</v>
      </c>
      <c r="BE243" t="s">
        <v>207</v>
      </c>
      <c r="BF243" t="s">
        <v>207</v>
      </c>
      <c r="BG243" t="s">
        <v>207</v>
      </c>
      <c r="BH243" t="s">
        <v>207</v>
      </c>
      <c r="BI243" t="s">
        <v>207</v>
      </c>
      <c r="BJ243" t="s">
        <v>215</v>
      </c>
      <c r="BK243" t="s">
        <v>207</v>
      </c>
      <c r="BL243" t="s">
        <v>207</v>
      </c>
      <c r="BM243" t="s">
        <v>207</v>
      </c>
      <c r="BN243" t="s">
        <v>207</v>
      </c>
      <c r="BO243" s="18" t="str">
        <f>IF(OR(BO$2=0, BO$2=""), "N/A", IF(ISNUMBER(SEARCH(UPPER(BO$2), UPPER(ProgramsTable[[#This Row],[Type of Service]]))), "Yes", "No"))</f>
        <v>N/A</v>
      </c>
      <c r="BP243" s="18" t="str">
        <f>IF(BP$2=0, "N/A", IF(ISNUMBER(SEARCH(TRIM(BP$2), ProgramsTable[[#This Row],[Geographic Coverage]])), "Yes", "No"))</f>
        <v>N/A</v>
      </c>
      <c r="BQ243" s="18" t="str">
        <f>IF(BQ$2=0, "N/A", IF(ISNUMBER(SEARCH(TRIM(BQ$2), ProgramsTable[[#This Row],[Geographic Coverage]])), "Yes", "No"))</f>
        <v>N/A</v>
      </c>
      <c r="BR243" s="18" t="str">
        <f>IF(AND(BP$2=0, BQ$2=0), "*Required - Please Make a Selection*", IF(OR(ISNUMBER(SEARCH(TRIM(BP$2), ProgramsTable[[#This Row],[Geographic Coverage]])), ISNUMBER(SEARCH(TRIM(BQ$2), ProgramsTable[[#This Row],[Geographic Coverage]]))), "Yes", "No"))</f>
        <v>*Required - Please Make a Selection*</v>
      </c>
      <c r="BS243" s="18" t="str">
        <f>IF(OR(BS$2="",BS$2=0), "N/A", IF(AND(ProgramsTable[[#This Row],[Age Min]]= "None", ProgramsTable[[#This Row],[Age Max]]= "None"), "Yes", IF(AND(BS$2&gt;=ProgramsTable[[#This Row],[Age Min]], BS$2&lt;=ProgramsTable[[#This Row],[Age Max]]), "Yes", "No")))</f>
        <v>N/A</v>
      </c>
      <c r="BT243" s="18" t="str" cm="1">
        <f t="array" ref="BT243">IF(COUNTIF(AM$2:BJ$2,"Yes")=0,"N/A",IF(SUMPRODUCT(--(AM$2:BJ$2="Yes"),--(ProgramsTable[[#This Row],[Developmental Disability]:[Caregivers, Family Members, Advocates, or Practitioners of an Individual with Disabilities or Medical Conditions]]="Yes"))&gt;0,"Yes","No"))</f>
        <v>N/A</v>
      </c>
      <c r="BU2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43" s="18" t="str">
        <f>IF(BV$2=0, "N/A", IF(ISNUMBER(SEARCH(UPPER(BV$2), UPPER(ProgramsTable[[#This Row],[Type of Service]]))), "Yes", "No"))</f>
        <v>N/A</v>
      </c>
      <c r="BW243" s="18" t="str">
        <f>IF(BW$2=0, "N/A", IF(ISNUMBER(SEARCH(TRIM(BW$2), ProgramsTable[[#This Row],[Geographic Coverage]])), "Yes", "No"))</f>
        <v>N/A</v>
      </c>
      <c r="BX243" s="18" t="str">
        <f>IF(BX$2=0, "N/A", IF(ISNUMBER(SEARCH(TRIM(BX$2), ProgramsTable[[#This Row],[Geographic Coverage]])), "Yes", "No"))</f>
        <v>N/A</v>
      </c>
      <c r="BY243" s="18" t="str">
        <f>IF(AND(BW$2=0, BX$2=0), "*Required - Please Make a Selection*", IF(OR(ISNUMBER(SEARCH(TRIM(BW$2), ProgramsTable[[#This Row],[Geographic Coverage]])), ISNUMBER(SEARCH(TRIM(BX$2), ProgramsTable[[#This Row],[Geographic Coverage]]))), "Yes", "No"))</f>
        <v>*Required - Please Make a Selection*</v>
      </c>
      <c r="BZ243" s="18" t="str">
        <f>IF(I$2=0, "N/A", IF(I$2="Yes", IF(ProgramsTable[[#This Row],[Program Includes Services for Caregivers]]="Yes", IF(ProgramsTable[[#This Row],[Program May Require Caregiver to be Unpaid]]="No", "Yes", "No"), "No"), "N/A"))</f>
        <v>N/A</v>
      </c>
      <c r="CA2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43" s="18" t="str">
        <f>IF(CB$2=0, "N/A", IF(ISNUMBER(SEARCH(TRIM(UPPER(CB$2)), TRIM(UPPER(ProgramsTable[[#This Row],[Type of Service]])))), "Yes", "No"))</f>
        <v>N/A</v>
      </c>
      <c r="CC243" s="18" t="str">
        <f>IF(CC$2=0, "N/A", IF(ISNUMBER(SEARCH(TRIM(CC$2), ProgramsTable[[#This Row],[Geographic Coverage]])), "Yes", "No"))</f>
        <v>No</v>
      </c>
      <c r="CD243" s="18" t="str">
        <f>IF(CD$2=0, "N/A", IF(ISNUMBER(SEARCH(TRIM(CD$2), ProgramsTable[[#This Row],[Geographic Coverage]])), "Yes", "No"))</f>
        <v>N/A</v>
      </c>
      <c r="CE243" s="18" t="str">
        <f>IF(AND(CC$2=0, CD$2=0), "*Required - Please Make a Selection*", IF(OR(ISNUMBER(SEARCH(TRIM(CC$2), ProgramsTable[[#This Row],[Geographic Coverage]])), ISNUMBER(SEARCH(TRIM(CD$2), ProgramsTable[[#This Row],[Geographic Coverage]]))), "Yes", "No"))</f>
        <v>No</v>
      </c>
      <c r="CF243" s="18" t="str" cm="1">
        <f t="array" ref="CF243">IF(COUNTIF(BK$2:BN$2, "Yes")=0, "N/A", IF(SUMPRODUCT((BK$2:BN$2="Yes")*(ProgramsTable[[#This Row],[Veteran?]:[Disabled Veteran?]]="Yes"))&gt;0, "Yes", "No"))</f>
        <v>No</v>
      </c>
      <c r="CG2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43"/>
      <c r="CI243"/>
      <c r="CJ243"/>
      <c r="CK243"/>
      <c r="CL243"/>
      <c r="CM243"/>
      <c r="CN243"/>
      <c r="CO243"/>
      <c r="CP243"/>
      <c r="CQ243"/>
      <c r="CR243"/>
      <c r="CS243"/>
      <c r="CU243"/>
      <c r="CV243"/>
    </row>
    <row r="244" spans="1:100" hidden="1" x14ac:dyDescent="0.25">
      <c r="A244" s="10">
        <v>992</v>
      </c>
      <c r="B244" t="s">
        <v>647</v>
      </c>
      <c r="C244" t="s">
        <v>509</v>
      </c>
      <c r="D244" t="s">
        <v>578</v>
      </c>
      <c r="E244" t="s">
        <v>546</v>
      </c>
      <c r="F244" t="s">
        <v>587</v>
      </c>
      <c r="G244" t="s">
        <v>588</v>
      </c>
      <c r="H244" t="s">
        <v>215</v>
      </c>
      <c r="I244" t="s">
        <v>207</v>
      </c>
      <c r="J244" t="s">
        <v>208</v>
      </c>
      <c r="K244" t="s">
        <v>208</v>
      </c>
      <c r="L244" s="11" t="s">
        <v>208</v>
      </c>
      <c r="M244" t="s">
        <v>208</v>
      </c>
      <c r="N244" t="s">
        <v>208</v>
      </c>
      <c r="P244" t="s">
        <v>208</v>
      </c>
      <c r="Q244" t="s">
        <v>208</v>
      </c>
      <c r="R244" t="s">
        <v>208</v>
      </c>
      <c r="S244" t="s">
        <v>208</v>
      </c>
      <c r="T244" t="s">
        <v>51</v>
      </c>
      <c r="U244" t="s">
        <v>207</v>
      </c>
      <c r="V244" t="s">
        <v>207</v>
      </c>
      <c r="W244" t="s">
        <v>207</v>
      </c>
      <c r="X244" t="s">
        <v>207</v>
      </c>
      <c r="Y244" t="s">
        <v>207</v>
      </c>
      <c r="Z244" t="s">
        <v>207</v>
      </c>
      <c r="AA244" t="s">
        <v>207</v>
      </c>
      <c r="AB244" t="s">
        <v>207</v>
      </c>
      <c r="AC244" t="s">
        <v>207</v>
      </c>
      <c r="AD244" t="s">
        <v>207</v>
      </c>
      <c r="AE244" t="s">
        <v>207</v>
      </c>
      <c r="AF244" t="s">
        <v>207</v>
      </c>
      <c r="AG244" t="s">
        <v>207</v>
      </c>
      <c r="AH244" t="s">
        <v>207</v>
      </c>
      <c r="AI244" t="s">
        <v>207</v>
      </c>
      <c r="AJ244" t="s">
        <v>207</v>
      </c>
      <c r="AK244" t="s">
        <v>207</v>
      </c>
      <c r="AL244" t="s">
        <v>207</v>
      </c>
      <c r="AM244" t="s">
        <v>207</v>
      </c>
      <c r="AN244" t="s">
        <v>207</v>
      </c>
      <c r="AO244" t="s">
        <v>207</v>
      </c>
      <c r="AP244" t="s">
        <v>207</v>
      </c>
      <c r="AQ244" t="s">
        <v>207</v>
      </c>
      <c r="AR244" t="s">
        <v>207</v>
      </c>
      <c r="AS244" t="s">
        <v>207</v>
      </c>
      <c r="AT244" t="s">
        <v>207</v>
      </c>
      <c r="AU244" t="s">
        <v>207</v>
      </c>
      <c r="AV244" t="s">
        <v>207</v>
      </c>
      <c r="AW244" t="s">
        <v>207</v>
      </c>
      <c r="AX244" t="s">
        <v>207</v>
      </c>
      <c r="AY244" t="s">
        <v>207</v>
      </c>
      <c r="AZ244" t="s">
        <v>207</v>
      </c>
      <c r="BA244" t="s">
        <v>207</v>
      </c>
      <c r="BB244" t="s">
        <v>207</v>
      </c>
      <c r="BC244" t="s">
        <v>207</v>
      </c>
      <c r="BD244" t="s">
        <v>207</v>
      </c>
      <c r="BE244" t="s">
        <v>207</v>
      </c>
      <c r="BF244" t="s">
        <v>207</v>
      </c>
      <c r="BG244" t="s">
        <v>207</v>
      </c>
      <c r="BH244" t="s">
        <v>207</v>
      </c>
      <c r="BI244" t="s">
        <v>207</v>
      </c>
      <c r="BJ244" t="s">
        <v>207</v>
      </c>
      <c r="BK244" t="s">
        <v>207</v>
      </c>
      <c r="BL244" t="s">
        <v>207</v>
      </c>
      <c r="BM244" t="s">
        <v>207</v>
      </c>
      <c r="BN244" t="s">
        <v>207</v>
      </c>
      <c r="BO244" s="18" t="str">
        <f>IF(OR(BO$2=0, BO$2=""), "N/A", IF(ISNUMBER(SEARCH(UPPER(BO$2), UPPER(ProgramsTable[[#This Row],[Type of Service]]))), "Yes", "No"))</f>
        <v>N/A</v>
      </c>
      <c r="BP244" s="18" t="str">
        <f>IF(BP$2=0, "N/A", IF(ISNUMBER(SEARCH(TRIM(BP$2), ProgramsTable[[#This Row],[Geographic Coverage]])), "Yes", "No"))</f>
        <v>N/A</v>
      </c>
      <c r="BQ244" s="18" t="str">
        <f>IF(BQ$2=0, "N/A", IF(ISNUMBER(SEARCH(TRIM(BQ$2), ProgramsTable[[#This Row],[Geographic Coverage]])), "Yes", "No"))</f>
        <v>N/A</v>
      </c>
      <c r="BR244" s="18" t="str">
        <f>IF(AND(BP$2=0, BQ$2=0), "*Required - Please Make a Selection*", IF(OR(ISNUMBER(SEARCH(TRIM(BP$2), ProgramsTable[[#This Row],[Geographic Coverage]])), ISNUMBER(SEARCH(TRIM(BQ$2), ProgramsTable[[#This Row],[Geographic Coverage]]))), "Yes", "No"))</f>
        <v>*Required - Please Make a Selection*</v>
      </c>
      <c r="BS244" s="18" t="str">
        <f>IF(OR(BS$2="",BS$2=0), "N/A", IF(AND(ProgramsTable[[#This Row],[Age Min]]= "None", ProgramsTable[[#This Row],[Age Max]]= "None"), "Yes", IF(AND(BS$2&gt;=ProgramsTable[[#This Row],[Age Min]], BS$2&lt;=ProgramsTable[[#This Row],[Age Max]]), "Yes", "No")))</f>
        <v>N/A</v>
      </c>
      <c r="BT244" s="18" t="str" cm="1">
        <f t="array" ref="BT244">IF(COUNTIF(AM$2:BJ$2,"Yes")=0,"N/A",IF(SUMPRODUCT(--(AM$2:BJ$2="Yes"),--(ProgramsTable[[#This Row],[Developmental Disability]:[Caregivers, Family Members, Advocates, or Practitioners of an Individual with Disabilities or Medical Conditions]]="Yes"))&gt;0,"Yes","No"))</f>
        <v>N/A</v>
      </c>
      <c r="BU2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44" s="18" t="str">
        <f>IF(BV$2=0, "N/A", IF(ISNUMBER(SEARCH(UPPER(BV$2), UPPER(ProgramsTable[[#This Row],[Type of Service]]))), "Yes", "No"))</f>
        <v>N/A</v>
      </c>
      <c r="BW244" s="18" t="str">
        <f>IF(BW$2=0, "N/A", IF(ISNUMBER(SEARCH(TRIM(BW$2), ProgramsTable[[#This Row],[Geographic Coverage]])), "Yes", "No"))</f>
        <v>N/A</v>
      </c>
      <c r="BX244" s="18" t="str">
        <f>IF(BX$2=0, "N/A", IF(ISNUMBER(SEARCH(TRIM(BX$2), ProgramsTable[[#This Row],[Geographic Coverage]])), "Yes", "No"))</f>
        <v>N/A</v>
      </c>
      <c r="BY244" s="18" t="str">
        <f>IF(AND(BW$2=0, BX$2=0), "*Required - Please Make a Selection*", IF(OR(ISNUMBER(SEARCH(TRIM(BW$2), ProgramsTable[[#This Row],[Geographic Coverage]])), ISNUMBER(SEARCH(TRIM(BX$2), ProgramsTable[[#This Row],[Geographic Coverage]]))), "Yes", "No"))</f>
        <v>*Required - Please Make a Selection*</v>
      </c>
      <c r="BZ244" s="18" t="str">
        <f>IF(I$2=0, "N/A", IF(I$2="Yes", IF(ProgramsTable[[#This Row],[Program Includes Services for Caregivers]]="Yes", IF(ProgramsTable[[#This Row],[Program May Require Caregiver to be Unpaid]]="No", "Yes", "No"), "No"), "N/A"))</f>
        <v>N/A</v>
      </c>
      <c r="CA2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44" s="18" t="str">
        <f>IF(CB$2=0, "N/A", IF(ISNUMBER(SEARCH(TRIM(UPPER(CB$2)), TRIM(UPPER(ProgramsTable[[#This Row],[Type of Service]])))), "Yes", "No"))</f>
        <v>N/A</v>
      </c>
      <c r="CC244" s="18" t="str">
        <f>IF(CC$2=0, "N/A", IF(ISNUMBER(SEARCH(TRIM(CC$2), ProgramsTable[[#This Row],[Geographic Coverage]])), "Yes", "No"))</f>
        <v>No</v>
      </c>
      <c r="CD244" s="18" t="str">
        <f>IF(CD$2=0, "N/A", IF(ISNUMBER(SEARCH(TRIM(CD$2), ProgramsTable[[#This Row],[Geographic Coverage]])), "Yes", "No"))</f>
        <v>N/A</v>
      </c>
      <c r="CE244" s="18" t="str">
        <f>IF(AND(CC$2=0, CD$2=0), "*Required - Please Make a Selection*", IF(OR(ISNUMBER(SEARCH(TRIM(CC$2), ProgramsTable[[#This Row],[Geographic Coverage]])), ISNUMBER(SEARCH(TRIM(CD$2), ProgramsTable[[#This Row],[Geographic Coverage]]))), "Yes", "No"))</f>
        <v>No</v>
      </c>
      <c r="CF244" s="18" t="str" cm="1">
        <f t="array" ref="CF244">IF(COUNTIF(BK$2:BN$2, "Yes")=0, "N/A", IF(SUMPRODUCT((BK$2:BN$2="Yes")*(ProgramsTable[[#This Row],[Veteran?]:[Disabled Veteran?]]="Yes"))&gt;0, "Yes", "No"))</f>
        <v>No</v>
      </c>
      <c r="CG2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44"/>
      <c r="CI244"/>
      <c r="CJ244"/>
      <c r="CK244"/>
      <c r="CL244"/>
      <c r="CM244"/>
      <c r="CN244"/>
      <c r="CO244"/>
      <c r="CP244"/>
      <c r="CQ244"/>
      <c r="CR244"/>
      <c r="CS244"/>
      <c r="CU244"/>
      <c r="CV244"/>
    </row>
    <row r="245" spans="1:100" hidden="1" x14ac:dyDescent="0.25">
      <c r="A245" s="10">
        <v>993</v>
      </c>
      <c r="B245" t="s">
        <v>647</v>
      </c>
      <c r="C245" t="s">
        <v>509</v>
      </c>
      <c r="D245" t="s">
        <v>578</v>
      </c>
      <c r="E245" t="s">
        <v>546</v>
      </c>
      <c r="F245" t="s">
        <v>589</v>
      </c>
      <c r="G245" t="s">
        <v>588</v>
      </c>
      <c r="H245" t="s">
        <v>215</v>
      </c>
      <c r="I245" t="s">
        <v>207</v>
      </c>
      <c r="J245" t="s">
        <v>208</v>
      </c>
      <c r="K245" t="s">
        <v>208</v>
      </c>
      <c r="L245" s="11" t="s">
        <v>208</v>
      </c>
      <c r="M245" t="s">
        <v>208</v>
      </c>
      <c r="N245" t="s">
        <v>208</v>
      </c>
      <c r="P245" t="s">
        <v>208</v>
      </c>
      <c r="Q245" t="s">
        <v>208</v>
      </c>
      <c r="R245" t="s">
        <v>208</v>
      </c>
      <c r="S245" t="s">
        <v>208</v>
      </c>
      <c r="T245" t="s">
        <v>51</v>
      </c>
      <c r="U245" t="s">
        <v>207</v>
      </c>
      <c r="V245" t="s">
        <v>207</v>
      </c>
      <c r="W245" t="s">
        <v>207</v>
      </c>
      <c r="X245" t="s">
        <v>207</v>
      </c>
      <c r="Y245" t="s">
        <v>207</v>
      </c>
      <c r="Z245" t="s">
        <v>207</v>
      </c>
      <c r="AA245" t="s">
        <v>207</v>
      </c>
      <c r="AB245" t="s">
        <v>207</v>
      </c>
      <c r="AC245" t="s">
        <v>207</v>
      </c>
      <c r="AD245" t="s">
        <v>207</v>
      </c>
      <c r="AE245" t="s">
        <v>207</v>
      </c>
      <c r="AF245" t="s">
        <v>207</v>
      </c>
      <c r="AG245" t="s">
        <v>207</v>
      </c>
      <c r="AH245" t="s">
        <v>207</v>
      </c>
      <c r="AI245" t="s">
        <v>207</v>
      </c>
      <c r="AJ245" t="s">
        <v>207</v>
      </c>
      <c r="AK245" t="s">
        <v>207</v>
      </c>
      <c r="AL245" t="s">
        <v>207</v>
      </c>
      <c r="AM245" t="s">
        <v>207</v>
      </c>
      <c r="AN245" t="s">
        <v>207</v>
      </c>
      <c r="AO245" t="s">
        <v>207</v>
      </c>
      <c r="AP245" t="s">
        <v>207</v>
      </c>
      <c r="AQ245" t="s">
        <v>207</v>
      </c>
      <c r="AR245" t="s">
        <v>207</v>
      </c>
      <c r="AS245" t="s">
        <v>207</v>
      </c>
      <c r="AT245" t="s">
        <v>207</v>
      </c>
      <c r="AU245" t="s">
        <v>207</v>
      </c>
      <c r="AV245" t="s">
        <v>207</v>
      </c>
      <c r="AW245" t="s">
        <v>207</v>
      </c>
      <c r="AX245" t="s">
        <v>207</v>
      </c>
      <c r="AY245" t="s">
        <v>207</v>
      </c>
      <c r="AZ245" t="s">
        <v>207</v>
      </c>
      <c r="BA245" t="s">
        <v>207</v>
      </c>
      <c r="BB245" t="s">
        <v>207</v>
      </c>
      <c r="BC245" t="s">
        <v>207</v>
      </c>
      <c r="BD245" t="s">
        <v>207</v>
      </c>
      <c r="BE245" t="s">
        <v>207</v>
      </c>
      <c r="BF245" t="s">
        <v>207</v>
      </c>
      <c r="BG245" t="s">
        <v>207</v>
      </c>
      <c r="BH245" t="s">
        <v>207</v>
      </c>
      <c r="BI245" t="s">
        <v>207</v>
      </c>
      <c r="BJ245" t="s">
        <v>207</v>
      </c>
      <c r="BK245" t="s">
        <v>207</v>
      </c>
      <c r="BL245" t="s">
        <v>207</v>
      </c>
      <c r="BM245" t="s">
        <v>207</v>
      </c>
      <c r="BN245" t="s">
        <v>207</v>
      </c>
      <c r="BO245" s="18" t="str">
        <f>IF(OR(BO$2=0, BO$2=""), "N/A", IF(ISNUMBER(SEARCH(UPPER(BO$2), UPPER(ProgramsTable[[#This Row],[Type of Service]]))), "Yes", "No"))</f>
        <v>N/A</v>
      </c>
      <c r="BP245" s="18" t="str">
        <f>IF(BP$2=0, "N/A", IF(ISNUMBER(SEARCH(TRIM(BP$2), ProgramsTable[[#This Row],[Geographic Coverage]])), "Yes", "No"))</f>
        <v>N/A</v>
      </c>
      <c r="BQ245" s="18" t="str">
        <f>IF(BQ$2=0, "N/A", IF(ISNUMBER(SEARCH(TRIM(BQ$2), ProgramsTable[[#This Row],[Geographic Coverage]])), "Yes", "No"))</f>
        <v>N/A</v>
      </c>
      <c r="BR245" s="18" t="str">
        <f>IF(AND(BP$2=0, BQ$2=0), "*Required - Please Make a Selection*", IF(OR(ISNUMBER(SEARCH(TRIM(BP$2), ProgramsTable[[#This Row],[Geographic Coverage]])), ISNUMBER(SEARCH(TRIM(BQ$2), ProgramsTable[[#This Row],[Geographic Coverage]]))), "Yes", "No"))</f>
        <v>*Required - Please Make a Selection*</v>
      </c>
      <c r="BS245" s="18" t="str">
        <f>IF(OR(BS$2="",BS$2=0), "N/A", IF(AND(ProgramsTable[[#This Row],[Age Min]]= "None", ProgramsTable[[#This Row],[Age Max]]= "None"), "Yes", IF(AND(BS$2&gt;=ProgramsTable[[#This Row],[Age Min]], BS$2&lt;=ProgramsTable[[#This Row],[Age Max]]), "Yes", "No")))</f>
        <v>N/A</v>
      </c>
      <c r="BT245" s="18" t="str" cm="1">
        <f t="array" ref="BT245">IF(COUNTIF(AM$2:BJ$2,"Yes")=0,"N/A",IF(SUMPRODUCT(--(AM$2:BJ$2="Yes"),--(ProgramsTable[[#This Row],[Developmental Disability]:[Caregivers, Family Members, Advocates, or Practitioners of an Individual with Disabilities or Medical Conditions]]="Yes"))&gt;0,"Yes","No"))</f>
        <v>N/A</v>
      </c>
      <c r="BU2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45" s="18" t="str">
        <f>IF(BV$2=0, "N/A", IF(ISNUMBER(SEARCH(UPPER(BV$2), UPPER(ProgramsTable[[#This Row],[Type of Service]]))), "Yes", "No"))</f>
        <v>N/A</v>
      </c>
      <c r="BW245" s="18" t="str">
        <f>IF(BW$2=0, "N/A", IF(ISNUMBER(SEARCH(TRIM(BW$2), ProgramsTable[[#This Row],[Geographic Coverage]])), "Yes", "No"))</f>
        <v>N/A</v>
      </c>
      <c r="BX245" s="18" t="str">
        <f>IF(BX$2=0, "N/A", IF(ISNUMBER(SEARCH(TRIM(BX$2), ProgramsTable[[#This Row],[Geographic Coverage]])), "Yes", "No"))</f>
        <v>N/A</v>
      </c>
      <c r="BY245" s="18" t="str">
        <f>IF(AND(BW$2=0, BX$2=0), "*Required - Please Make a Selection*", IF(OR(ISNUMBER(SEARCH(TRIM(BW$2), ProgramsTable[[#This Row],[Geographic Coverage]])), ISNUMBER(SEARCH(TRIM(BX$2), ProgramsTable[[#This Row],[Geographic Coverage]]))), "Yes", "No"))</f>
        <v>*Required - Please Make a Selection*</v>
      </c>
      <c r="BZ245" s="18" t="str">
        <f>IF(I$2=0, "N/A", IF(I$2="Yes", IF(ProgramsTable[[#This Row],[Program Includes Services for Caregivers]]="Yes", IF(ProgramsTable[[#This Row],[Program May Require Caregiver to be Unpaid]]="No", "Yes", "No"), "No"), "N/A"))</f>
        <v>N/A</v>
      </c>
      <c r="CA2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45" s="18" t="str">
        <f>IF(CB$2=0, "N/A", IF(ISNUMBER(SEARCH(TRIM(UPPER(CB$2)), TRIM(UPPER(ProgramsTable[[#This Row],[Type of Service]])))), "Yes", "No"))</f>
        <v>N/A</v>
      </c>
      <c r="CC245" s="18" t="str">
        <f>IF(CC$2=0, "N/A", IF(ISNUMBER(SEARCH(TRIM(CC$2), ProgramsTable[[#This Row],[Geographic Coverage]])), "Yes", "No"))</f>
        <v>No</v>
      </c>
      <c r="CD245" s="18" t="str">
        <f>IF(CD$2=0, "N/A", IF(ISNUMBER(SEARCH(TRIM(CD$2), ProgramsTable[[#This Row],[Geographic Coverage]])), "Yes", "No"))</f>
        <v>N/A</v>
      </c>
      <c r="CE245" s="18" t="str">
        <f>IF(AND(CC$2=0, CD$2=0), "*Required - Please Make a Selection*", IF(OR(ISNUMBER(SEARCH(TRIM(CC$2), ProgramsTable[[#This Row],[Geographic Coverage]])), ISNUMBER(SEARCH(TRIM(CD$2), ProgramsTable[[#This Row],[Geographic Coverage]]))), "Yes", "No"))</f>
        <v>No</v>
      </c>
      <c r="CF245" s="18" t="str" cm="1">
        <f t="array" ref="CF245">IF(COUNTIF(BK$2:BN$2, "Yes")=0, "N/A", IF(SUMPRODUCT((BK$2:BN$2="Yes")*(ProgramsTable[[#This Row],[Veteran?]:[Disabled Veteran?]]="Yes"))&gt;0, "Yes", "No"))</f>
        <v>No</v>
      </c>
      <c r="CG2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45"/>
      <c r="CI245"/>
      <c r="CJ245"/>
      <c r="CK245"/>
      <c r="CL245"/>
      <c r="CM245"/>
      <c r="CN245"/>
      <c r="CO245"/>
      <c r="CP245"/>
      <c r="CQ245"/>
      <c r="CR245"/>
      <c r="CS245"/>
      <c r="CU245"/>
      <c r="CV245"/>
    </row>
    <row r="246" spans="1:100" hidden="1" x14ac:dyDescent="0.25">
      <c r="A246" s="10">
        <v>994</v>
      </c>
      <c r="B246" t="s">
        <v>647</v>
      </c>
      <c r="C246" t="s">
        <v>509</v>
      </c>
      <c r="D246" t="s">
        <v>578</v>
      </c>
      <c r="E246" t="s">
        <v>546</v>
      </c>
      <c r="F246" t="s">
        <v>590</v>
      </c>
      <c r="G246" t="s">
        <v>90</v>
      </c>
      <c r="H246" t="s">
        <v>215</v>
      </c>
      <c r="I246" t="s">
        <v>215</v>
      </c>
      <c r="J246" t="s">
        <v>208</v>
      </c>
      <c r="K246" t="s">
        <v>586</v>
      </c>
      <c r="L246" t="s">
        <v>208</v>
      </c>
      <c r="M246" t="s">
        <v>208</v>
      </c>
      <c r="N246" t="s">
        <v>208</v>
      </c>
      <c r="P246" t="s">
        <v>591</v>
      </c>
      <c r="Q246" t="s">
        <v>208</v>
      </c>
      <c r="R246" t="s">
        <v>591</v>
      </c>
      <c r="S246" t="s">
        <v>208</v>
      </c>
      <c r="T246" t="s">
        <v>51</v>
      </c>
      <c r="U246" t="s">
        <v>207</v>
      </c>
      <c r="V246" t="s">
        <v>207</v>
      </c>
      <c r="W246" t="s">
        <v>207</v>
      </c>
      <c r="X246" t="s">
        <v>207</v>
      </c>
      <c r="Y246" t="s">
        <v>207</v>
      </c>
      <c r="Z246" t="s">
        <v>207</v>
      </c>
      <c r="AA246" t="s">
        <v>207</v>
      </c>
      <c r="AB246" t="s">
        <v>207</v>
      </c>
      <c r="AC246" t="s">
        <v>207</v>
      </c>
      <c r="AD246" t="s">
        <v>207</v>
      </c>
      <c r="AE246" t="s">
        <v>207</v>
      </c>
      <c r="AF246" t="s">
        <v>207</v>
      </c>
      <c r="AG246" t="s">
        <v>207</v>
      </c>
      <c r="AH246" t="s">
        <v>207</v>
      </c>
      <c r="AI246" t="s">
        <v>207</v>
      </c>
      <c r="AJ246" t="s">
        <v>207</v>
      </c>
      <c r="AK246" t="s">
        <v>207</v>
      </c>
      <c r="AL246" t="s">
        <v>207</v>
      </c>
      <c r="AM246" t="s">
        <v>207</v>
      </c>
      <c r="AN246" t="s">
        <v>207</v>
      </c>
      <c r="AO246" t="s">
        <v>207</v>
      </c>
      <c r="AP246" t="s">
        <v>207</v>
      </c>
      <c r="AQ246" t="s">
        <v>207</v>
      </c>
      <c r="AR246" t="s">
        <v>207</v>
      </c>
      <c r="AS246" t="s">
        <v>207</v>
      </c>
      <c r="AT246" t="s">
        <v>207</v>
      </c>
      <c r="AU246" t="s">
        <v>207</v>
      </c>
      <c r="AV246" t="s">
        <v>207</v>
      </c>
      <c r="AW246" t="s">
        <v>207</v>
      </c>
      <c r="AX246" t="s">
        <v>207</v>
      </c>
      <c r="AY246" t="s">
        <v>207</v>
      </c>
      <c r="AZ246" t="s">
        <v>207</v>
      </c>
      <c r="BA246" t="s">
        <v>207</v>
      </c>
      <c r="BB246" t="s">
        <v>207</v>
      </c>
      <c r="BC246" t="s">
        <v>207</v>
      </c>
      <c r="BD246" t="s">
        <v>207</v>
      </c>
      <c r="BE246" t="s">
        <v>207</v>
      </c>
      <c r="BF246" t="s">
        <v>207</v>
      </c>
      <c r="BG246" t="s">
        <v>207</v>
      </c>
      <c r="BH246" t="s">
        <v>207</v>
      </c>
      <c r="BI246" t="s">
        <v>207</v>
      </c>
      <c r="BJ246" t="s">
        <v>215</v>
      </c>
      <c r="BK246" t="s">
        <v>207</v>
      </c>
      <c r="BL246" t="s">
        <v>207</v>
      </c>
      <c r="BM246" t="s">
        <v>207</v>
      </c>
      <c r="BN246" t="s">
        <v>207</v>
      </c>
      <c r="BO246" s="18" t="str">
        <f>IF(OR(BO$2=0, BO$2=""), "N/A", IF(ISNUMBER(SEARCH(UPPER(BO$2), UPPER(ProgramsTable[[#This Row],[Type of Service]]))), "Yes", "No"))</f>
        <v>N/A</v>
      </c>
      <c r="BP246" s="18" t="str">
        <f>IF(BP$2=0, "N/A", IF(ISNUMBER(SEARCH(TRIM(BP$2), ProgramsTable[[#This Row],[Geographic Coverage]])), "Yes", "No"))</f>
        <v>N/A</v>
      </c>
      <c r="BQ246" s="18" t="str">
        <f>IF(BQ$2=0, "N/A", IF(ISNUMBER(SEARCH(TRIM(BQ$2), ProgramsTable[[#This Row],[Geographic Coverage]])), "Yes", "No"))</f>
        <v>N/A</v>
      </c>
      <c r="BR246" s="18" t="str">
        <f>IF(AND(BP$2=0, BQ$2=0), "*Required - Please Make a Selection*", IF(OR(ISNUMBER(SEARCH(TRIM(BP$2), ProgramsTable[[#This Row],[Geographic Coverage]])), ISNUMBER(SEARCH(TRIM(BQ$2), ProgramsTable[[#This Row],[Geographic Coverage]]))), "Yes", "No"))</f>
        <v>*Required - Please Make a Selection*</v>
      </c>
      <c r="BS246" s="18" t="str">
        <f>IF(OR(BS$2="",BS$2=0), "N/A", IF(AND(ProgramsTable[[#This Row],[Age Min]]= "None", ProgramsTable[[#This Row],[Age Max]]= "None"), "Yes", IF(AND(BS$2&gt;=ProgramsTable[[#This Row],[Age Min]], BS$2&lt;=ProgramsTable[[#This Row],[Age Max]]), "Yes", "No")))</f>
        <v>N/A</v>
      </c>
      <c r="BT246" s="18" t="str" cm="1">
        <f t="array" ref="BT246">IF(COUNTIF(AM$2:BJ$2,"Yes")=0,"N/A",IF(SUMPRODUCT(--(AM$2:BJ$2="Yes"),--(ProgramsTable[[#This Row],[Developmental Disability]:[Caregivers, Family Members, Advocates, or Practitioners of an Individual with Disabilities or Medical Conditions]]="Yes"))&gt;0,"Yes","No"))</f>
        <v>N/A</v>
      </c>
      <c r="BU2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46" s="18" t="str">
        <f>IF(BV$2=0, "N/A", IF(ISNUMBER(SEARCH(UPPER(BV$2), UPPER(ProgramsTable[[#This Row],[Type of Service]]))), "Yes", "No"))</f>
        <v>N/A</v>
      </c>
      <c r="BW246" s="18" t="str">
        <f>IF(BW$2=0, "N/A", IF(ISNUMBER(SEARCH(TRIM(BW$2), ProgramsTable[[#This Row],[Geographic Coverage]])), "Yes", "No"))</f>
        <v>N/A</v>
      </c>
      <c r="BX246" s="18" t="str">
        <f>IF(BX$2=0, "N/A", IF(ISNUMBER(SEARCH(TRIM(BX$2), ProgramsTable[[#This Row],[Geographic Coverage]])), "Yes", "No"))</f>
        <v>N/A</v>
      </c>
      <c r="BY246" s="18" t="str">
        <f>IF(AND(BW$2=0, BX$2=0), "*Required - Please Make a Selection*", IF(OR(ISNUMBER(SEARCH(TRIM(BW$2), ProgramsTable[[#This Row],[Geographic Coverage]])), ISNUMBER(SEARCH(TRIM(BX$2), ProgramsTable[[#This Row],[Geographic Coverage]]))), "Yes", "No"))</f>
        <v>*Required - Please Make a Selection*</v>
      </c>
      <c r="BZ246" s="18" t="str">
        <f>IF(I$2=0, "N/A", IF(I$2="Yes", IF(ProgramsTable[[#This Row],[Program Includes Services for Caregivers]]="Yes", IF(ProgramsTable[[#This Row],[Program May Require Caregiver to be Unpaid]]="No", "Yes", "No"), "No"), "N/A"))</f>
        <v>N/A</v>
      </c>
      <c r="CA2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46" s="18" t="str">
        <f>IF(CB$2=0, "N/A", IF(ISNUMBER(SEARCH(TRIM(UPPER(CB$2)), TRIM(UPPER(ProgramsTable[[#This Row],[Type of Service]])))), "Yes", "No"))</f>
        <v>N/A</v>
      </c>
      <c r="CC246" s="18" t="str">
        <f>IF(CC$2=0, "N/A", IF(ISNUMBER(SEARCH(TRIM(CC$2), ProgramsTable[[#This Row],[Geographic Coverage]])), "Yes", "No"))</f>
        <v>No</v>
      </c>
      <c r="CD246" s="18" t="str">
        <f>IF(CD$2=0, "N/A", IF(ISNUMBER(SEARCH(TRIM(CD$2), ProgramsTable[[#This Row],[Geographic Coverage]])), "Yes", "No"))</f>
        <v>N/A</v>
      </c>
      <c r="CE246" s="18" t="str">
        <f>IF(AND(CC$2=0, CD$2=0), "*Required - Please Make a Selection*", IF(OR(ISNUMBER(SEARCH(TRIM(CC$2), ProgramsTable[[#This Row],[Geographic Coverage]])), ISNUMBER(SEARCH(TRIM(CD$2), ProgramsTable[[#This Row],[Geographic Coverage]]))), "Yes", "No"))</f>
        <v>No</v>
      </c>
      <c r="CF246" s="18" t="str" cm="1">
        <f t="array" ref="CF246">IF(COUNTIF(BK$2:BN$2, "Yes")=0, "N/A", IF(SUMPRODUCT((BK$2:BN$2="Yes")*(ProgramsTable[[#This Row],[Veteran?]:[Disabled Veteran?]]="Yes"))&gt;0, "Yes", "No"))</f>
        <v>No</v>
      </c>
      <c r="CG2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46"/>
      <c r="CI246"/>
      <c r="CJ246"/>
      <c r="CK246"/>
      <c r="CL246"/>
      <c r="CM246"/>
      <c r="CN246"/>
      <c r="CO246"/>
      <c r="CP246"/>
      <c r="CQ246"/>
      <c r="CR246"/>
      <c r="CS246"/>
      <c r="CU246"/>
      <c r="CV246"/>
    </row>
    <row r="247" spans="1:100" hidden="1" x14ac:dyDescent="0.25">
      <c r="A247" s="10">
        <v>995</v>
      </c>
      <c r="B247" t="s">
        <v>647</v>
      </c>
      <c r="C247" t="s">
        <v>509</v>
      </c>
      <c r="D247" t="s">
        <v>592</v>
      </c>
      <c r="E247" t="s">
        <v>546</v>
      </c>
      <c r="F247" t="s">
        <v>593</v>
      </c>
      <c r="G247" t="s">
        <v>588</v>
      </c>
      <c r="H247" t="s">
        <v>215</v>
      </c>
      <c r="I247" t="s">
        <v>215</v>
      </c>
      <c r="J247" t="s">
        <v>208</v>
      </c>
      <c r="K247" t="s">
        <v>208</v>
      </c>
      <c r="L247" s="11" t="s">
        <v>594</v>
      </c>
      <c r="M247" t="s">
        <v>208</v>
      </c>
      <c r="N247" t="s">
        <v>208</v>
      </c>
      <c r="O247" t="s">
        <v>595</v>
      </c>
      <c r="P247" t="s">
        <v>596</v>
      </c>
      <c r="Q247" t="s">
        <v>597</v>
      </c>
      <c r="R247" t="s">
        <v>596</v>
      </c>
      <c r="S247" t="s">
        <v>208</v>
      </c>
      <c r="T247" t="s">
        <v>51</v>
      </c>
      <c r="U247" t="s">
        <v>207</v>
      </c>
      <c r="V247" t="s">
        <v>207</v>
      </c>
      <c r="W247" t="s">
        <v>207</v>
      </c>
      <c r="X247" t="s">
        <v>207</v>
      </c>
      <c r="Y247" t="s">
        <v>207</v>
      </c>
      <c r="Z247" t="s">
        <v>207</v>
      </c>
      <c r="AA247" t="s">
        <v>207</v>
      </c>
      <c r="AB247" t="s">
        <v>207</v>
      </c>
      <c r="AC247" t="s">
        <v>207</v>
      </c>
      <c r="AD247" t="s">
        <v>207</v>
      </c>
      <c r="AE247" t="s">
        <v>207</v>
      </c>
      <c r="AF247" t="s">
        <v>207</v>
      </c>
      <c r="AG247" t="s">
        <v>207</v>
      </c>
      <c r="AH247" t="s">
        <v>207</v>
      </c>
      <c r="AI247" t="s">
        <v>207</v>
      </c>
      <c r="AJ247" t="s">
        <v>207</v>
      </c>
      <c r="AK247" t="s">
        <v>207</v>
      </c>
      <c r="AL247" t="s">
        <v>207</v>
      </c>
      <c r="AM247" t="s">
        <v>207</v>
      </c>
      <c r="AN247" t="s">
        <v>207</v>
      </c>
      <c r="AO247" t="s">
        <v>207</v>
      </c>
      <c r="AP247" t="s">
        <v>207</v>
      </c>
      <c r="AQ247" t="s">
        <v>207</v>
      </c>
      <c r="AR247" t="s">
        <v>207</v>
      </c>
      <c r="AS247" t="s">
        <v>207</v>
      </c>
      <c r="AT247" t="s">
        <v>207</v>
      </c>
      <c r="AU247" t="s">
        <v>207</v>
      </c>
      <c r="AV247" t="s">
        <v>207</v>
      </c>
      <c r="AW247" t="s">
        <v>207</v>
      </c>
      <c r="AX247" t="s">
        <v>207</v>
      </c>
      <c r="AY247" t="s">
        <v>207</v>
      </c>
      <c r="AZ247" t="s">
        <v>207</v>
      </c>
      <c r="BA247" t="s">
        <v>207</v>
      </c>
      <c r="BB247" t="s">
        <v>207</v>
      </c>
      <c r="BC247" t="s">
        <v>207</v>
      </c>
      <c r="BD247" t="s">
        <v>207</v>
      </c>
      <c r="BE247" t="s">
        <v>207</v>
      </c>
      <c r="BF247" t="s">
        <v>207</v>
      </c>
      <c r="BG247" t="s">
        <v>207</v>
      </c>
      <c r="BH247" t="s">
        <v>207</v>
      </c>
      <c r="BI247" t="s">
        <v>207</v>
      </c>
      <c r="BJ247" t="s">
        <v>215</v>
      </c>
      <c r="BK247" t="s">
        <v>207</v>
      </c>
      <c r="BL247" t="s">
        <v>207</v>
      </c>
      <c r="BM247" t="s">
        <v>207</v>
      </c>
      <c r="BN247" t="s">
        <v>207</v>
      </c>
      <c r="BO247" s="18" t="str">
        <f>IF(OR(BO$2=0, BO$2=""), "N/A", IF(ISNUMBER(SEARCH(UPPER(BO$2), UPPER(ProgramsTable[[#This Row],[Type of Service]]))), "Yes", "No"))</f>
        <v>N/A</v>
      </c>
      <c r="BP247" s="18" t="str">
        <f>IF(BP$2=0, "N/A", IF(ISNUMBER(SEARCH(TRIM(BP$2), ProgramsTable[[#This Row],[Geographic Coverage]])), "Yes", "No"))</f>
        <v>N/A</v>
      </c>
      <c r="BQ247" s="18" t="str">
        <f>IF(BQ$2=0, "N/A", IF(ISNUMBER(SEARCH(TRIM(BQ$2), ProgramsTable[[#This Row],[Geographic Coverage]])), "Yes", "No"))</f>
        <v>N/A</v>
      </c>
      <c r="BR247" s="18" t="str">
        <f>IF(AND(BP$2=0, BQ$2=0), "*Required - Please Make a Selection*", IF(OR(ISNUMBER(SEARCH(TRIM(BP$2), ProgramsTable[[#This Row],[Geographic Coverage]])), ISNUMBER(SEARCH(TRIM(BQ$2), ProgramsTable[[#This Row],[Geographic Coverage]]))), "Yes", "No"))</f>
        <v>*Required - Please Make a Selection*</v>
      </c>
      <c r="BS247" s="18" t="str">
        <f>IF(OR(BS$2="",BS$2=0), "N/A", IF(AND(ProgramsTable[[#This Row],[Age Min]]= "None", ProgramsTable[[#This Row],[Age Max]]= "None"), "Yes", IF(AND(BS$2&gt;=ProgramsTable[[#This Row],[Age Min]], BS$2&lt;=ProgramsTable[[#This Row],[Age Max]]), "Yes", "No")))</f>
        <v>N/A</v>
      </c>
      <c r="BT247" s="18" t="str" cm="1">
        <f t="array" ref="BT247">IF(COUNTIF(AM$2:BJ$2,"Yes")=0,"N/A",IF(SUMPRODUCT(--(AM$2:BJ$2="Yes"),--(ProgramsTable[[#This Row],[Developmental Disability]:[Caregivers, Family Members, Advocates, or Practitioners of an Individual with Disabilities or Medical Conditions]]="Yes"))&gt;0,"Yes","No"))</f>
        <v>N/A</v>
      </c>
      <c r="BU2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47" s="18" t="str">
        <f>IF(BV$2=0, "N/A", IF(ISNUMBER(SEARCH(UPPER(BV$2), UPPER(ProgramsTable[[#This Row],[Type of Service]]))), "Yes", "No"))</f>
        <v>N/A</v>
      </c>
      <c r="BW247" s="18" t="str">
        <f>IF(BW$2=0, "N/A", IF(ISNUMBER(SEARCH(TRIM(BW$2), ProgramsTable[[#This Row],[Geographic Coverage]])), "Yes", "No"))</f>
        <v>N/A</v>
      </c>
      <c r="BX247" s="18" t="str">
        <f>IF(BX$2=0, "N/A", IF(ISNUMBER(SEARCH(TRIM(BX$2), ProgramsTable[[#This Row],[Geographic Coverage]])), "Yes", "No"))</f>
        <v>N/A</v>
      </c>
      <c r="BY247" s="18" t="str">
        <f>IF(AND(BW$2=0, BX$2=0), "*Required - Please Make a Selection*", IF(OR(ISNUMBER(SEARCH(TRIM(BW$2), ProgramsTable[[#This Row],[Geographic Coverage]])), ISNUMBER(SEARCH(TRIM(BX$2), ProgramsTable[[#This Row],[Geographic Coverage]]))), "Yes", "No"))</f>
        <v>*Required - Please Make a Selection*</v>
      </c>
      <c r="BZ247" s="18" t="str">
        <f>IF(I$2=0, "N/A", IF(I$2="Yes", IF(ProgramsTable[[#This Row],[Program Includes Services for Caregivers]]="Yes", IF(ProgramsTable[[#This Row],[Program May Require Caregiver to be Unpaid]]="No", "Yes", "No"), "No"), "N/A"))</f>
        <v>N/A</v>
      </c>
      <c r="CA2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47" s="18" t="str">
        <f>IF(CB$2=0, "N/A", IF(ISNUMBER(SEARCH(TRIM(UPPER(CB$2)), TRIM(UPPER(ProgramsTable[[#This Row],[Type of Service]])))), "Yes", "No"))</f>
        <v>N/A</v>
      </c>
      <c r="CC247" s="18" t="str">
        <f>IF(CC$2=0, "N/A", IF(ISNUMBER(SEARCH(TRIM(CC$2), ProgramsTable[[#This Row],[Geographic Coverage]])), "Yes", "No"))</f>
        <v>No</v>
      </c>
      <c r="CD247" s="18" t="str">
        <f>IF(CD$2=0, "N/A", IF(ISNUMBER(SEARCH(TRIM(CD$2), ProgramsTable[[#This Row],[Geographic Coverage]])), "Yes", "No"))</f>
        <v>N/A</v>
      </c>
      <c r="CE247" s="18" t="str">
        <f>IF(AND(CC$2=0, CD$2=0), "*Required - Please Make a Selection*", IF(OR(ISNUMBER(SEARCH(TRIM(CC$2), ProgramsTable[[#This Row],[Geographic Coverage]])), ISNUMBER(SEARCH(TRIM(CD$2), ProgramsTable[[#This Row],[Geographic Coverage]]))), "Yes", "No"))</f>
        <v>No</v>
      </c>
      <c r="CF247" s="18" t="str" cm="1">
        <f t="array" ref="CF247">IF(COUNTIF(BK$2:BN$2, "Yes")=0, "N/A", IF(SUMPRODUCT((BK$2:BN$2="Yes")*(ProgramsTable[[#This Row],[Veteran?]:[Disabled Veteran?]]="Yes"))&gt;0, "Yes", "No"))</f>
        <v>No</v>
      </c>
      <c r="CG2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47"/>
      <c r="CI247"/>
      <c r="CJ247"/>
      <c r="CK247"/>
      <c r="CL247"/>
      <c r="CM247"/>
      <c r="CN247"/>
      <c r="CO247"/>
      <c r="CP247"/>
      <c r="CQ247"/>
      <c r="CR247"/>
      <c r="CS247"/>
      <c r="CU247"/>
      <c r="CV247"/>
    </row>
    <row r="248" spans="1:100" hidden="1" x14ac:dyDescent="0.25">
      <c r="A248" s="10">
        <v>996</v>
      </c>
      <c r="B248" t="s">
        <v>647</v>
      </c>
      <c r="C248" t="s">
        <v>509</v>
      </c>
      <c r="D248" t="s">
        <v>592</v>
      </c>
      <c r="E248" t="s">
        <v>546</v>
      </c>
      <c r="F248" t="s">
        <v>598</v>
      </c>
      <c r="G248" t="s">
        <v>588</v>
      </c>
      <c r="H248" t="s">
        <v>215</v>
      </c>
      <c r="I248" t="s">
        <v>215</v>
      </c>
      <c r="J248" t="s">
        <v>208</v>
      </c>
      <c r="K248" t="s">
        <v>208</v>
      </c>
      <c r="L248" s="11" t="s">
        <v>599</v>
      </c>
      <c r="M248">
        <v>55</v>
      </c>
      <c r="N248">
        <v>120</v>
      </c>
      <c r="O248" t="s">
        <v>599</v>
      </c>
      <c r="P248" t="s">
        <v>596</v>
      </c>
      <c r="Q248" t="s">
        <v>597</v>
      </c>
      <c r="R248" t="s">
        <v>596</v>
      </c>
      <c r="S248" t="s">
        <v>208</v>
      </c>
      <c r="T248" t="s">
        <v>51</v>
      </c>
      <c r="U248" t="s">
        <v>207</v>
      </c>
      <c r="V248" t="s">
        <v>207</v>
      </c>
      <c r="W248" t="s">
        <v>207</v>
      </c>
      <c r="X248" t="s">
        <v>207</v>
      </c>
      <c r="Y248" t="s">
        <v>207</v>
      </c>
      <c r="Z248" t="s">
        <v>207</v>
      </c>
      <c r="AA248" t="s">
        <v>207</v>
      </c>
      <c r="AB248" t="s">
        <v>207</v>
      </c>
      <c r="AC248" t="s">
        <v>207</v>
      </c>
      <c r="AD248" t="s">
        <v>207</v>
      </c>
      <c r="AE248" t="s">
        <v>207</v>
      </c>
      <c r="AF248" t="s">
        <v>207</v>
      </c>
      <c r="AG248" t="s">
        <v>207</v>
      </c>
      <c r="AH248" t="s">
        <v>207</v>
      </c>
      <c r="AI248" t="s">
        <v>207</v>
      </c>
      <c r="AJ248" t="s">
        <v>207</v>
      </c>
      <c r="AK248" t="s">
        <v>207</v>
      </c>
      <c r="AL248" t="s">
        <v>207</v>
      </c>
      <c r="AM248" t="s">
        <v>207</v>
      </c>
      <c r="AN248" t="s">
        <v>207</v>
      </c>
      <c r="AO248" t="s">
        <v>207</v>
      </c>
      <c r="AP248" t="s">
        <v>207</v>
      </c>
      <c r="AQ248" t="s">
        <v>207</v>
      </c>
      <c r="AR248" t="s">
        <v>207</v>
      </c>
      <c r="AS248" t="s">
        <v>207</v>
      </c>
      <c r="AT248" t="s">
        <v>207</v>
      </c>
      <c r="AU248" t="s">
        <v>207</v>
      </c>
      <c r="AV248" t="s">
        <v>207</v>
      </c>
      <c r="AW248" t="s">
        <v>207</v>
      </c>
      <c r="AX248" t="s">
        <v>207</v>
      </c>
      <c r="AY248" t="s">
        <v>207</v>
      </c>
      <c r="AZ248" t="s">
        <v>207</v>
      </c>
      <c r="BA248" t="s">
        <v>207</v>
      </c>
      <c r="BB248" t="s">
        <v>207</v>
      </c>
      <c r="BC248" t="s">
        <v>207</v>
      </c>
      <c r="BD248" t="s">
        <v>207</v>
      </c>
      <c r="BE248" t="s">
        <v>207</v>
      </c>
      <c r="BF248" t="s">
        <v>207</v>
      </c>
      <c r="BG248" t="s">
        <v>207</v>
      </c>
      <c r="BH248" t="s">
        <v>207</v>
      </c>
      <c r="BI248" t="s">
        <v>207</v>
      </c>
      <c r="BJ248" t="s">
        <v>215</v>
      </c>
      <c r="BK248" t="s">
        <v>207</v>
      </c>
      <c r="BL248" t="s">
        <v>207</v>
      </c>
      <c r="BM248" t="s">
        <v>207</v>
      </c>
      <c r="BN248" t="s">
        <v>207</v>
      </c>
      <c r="BO248" s="18" t="str">
        <f>IF(OR(BO$2=0, BO$2=""), "N/A", IF(ISNUMBER(SEARCH(UPPER(BO$2), UPPER(ProgramsTable[[#This Row],[Type of Service]]))), "Yes", "No"))</f>
        <v>N/A</v>
      </c>
      <c r="BP248" s="18" t="str">
        <f>IF(BP$2=0, "N/A", IF(ISNUMBER(SEARCH(TRIM(BP$2), ProgramsTable[[#This Row],[Geographic Coverage]])), "Yes", "No"))</f>
        <v>N/A</v>
      </c>
      <c r="BQ248" s="18" t="str">
        <f>IF(BQ$2=0, "N/A", IF(ISNUMBER(SEARCH(TRIM(BQ$2), ProgramsTable[[#This Row],[Geographic Coverage]])), "Yes", "No"))</f>
        <v>N/A</v>
      </c>
      <c r="BR248" s="18" t="str">
        <f>IF(AND(BP$2=0, BQ$2=0), "*Required - Please Make a Selection*", IF(OR(ISNUMBER(SEARCH(TRIM(BP$2), ProgramsTable[[#This Row],[Geographic Coverage]])), ISNUMBER(SEARCH(TRIM(BQ$2), ProgramsTable[[#This Row],[Geographic Coverage]]))), "Yes", "No"))</f>
        <v>*Required - Please Make a Selection*</v>
      </c>
      <c r="BS248" s="18" t="str">
        <f>IF(OR(BS$2="",BS$2=0), "N/A", IF(AND(ProgramsTable[[#This Row],[Age Min]]= "None", ProgramsTable[[#This Row],[Age Max]]= "None"), "Yes", IF(AND(BS$2&gt;=ProgramsTable[[#This Row],[Age Min]], BS$2&lt;=ProgramsTable[[#This Row],[Age Max]]), "Yes", "No")))</f>
        <v>N/A</v>
      </c>
      <c r="BT248" s="18" t="str" cm="1">
        <f t="array" ref="BT248">IF(COUNTIF(AM$2:BJ$2,"Yes")=0,"N/A",IF(SUMPRODUCT(--(AM$2:BJ$2="Yes"),--(ProgramsTable[[#This Row],[Developmental Disability]:[Caregivers, Family Members, Advocates, or Practitioners of an Individual with Disabilities or Medical Conditions]]="Yes"))&gt;0,"Yes","No"))</f>
        <v>N/A</v>
      </c>
      <c r="BU2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48" s="18" t="str">
        <f>IF(BV$2=0, "N/A", IF(ISNUMBER(SEARCH(UPPER(BV$2), UPPER(ProgramsTable[[#This Row],[Type of Service]]))), "Yes", "No"))</f>
        <v>N/A</v>
      </c>
      <c r="BW248" s="18" t="str">
        <f>IF(BW$2=0, "N/A", IF(ISNUMBER(SEARCH(TRIM(BW$2), ProgramsTable[[#This Row],[Geographic Coverage]])), "Yes", "No"))</f>
        <v>N/A</v>
      </c>
      <c r="BX248" s="18" t="str">
        <f>IF(BX$2=0, "N/A", IF(ISNUMBER(SEARCH(TRIM(BX$2), ProgramsTable[[#This Row],[Geographic Coverage]])), "Yes", "No"))</f>
        <v>N/A</v>
      </c>
      <c r="BY248" s="18" t="str">
        <f>IF(AND(BW$2=0, BX$2=0), "*Required - Please Make a Selection*", IF(OR(ISNUMBER(SEARCH(TRIM(BW$2), ProgramsTable[[#This Row],[Geographic Coverage]])), ISNUMBER(SEARCH(TRIM(BX$2), ProgramsTable[[#This Row],[Geographic Coverage]]))), "Yes", "No"))</f>
        <v>*Required - Please Make a Selection*</v>
      </c>
      <c r="BZ248" s="18" t="str">
        <f>IF(I$2=0, "N/A", IF(I$2="Yes", IF(ProgramsTable[[#This Row],[Program Includes Services for Caregivers]]="Yes", IF(ProgramsTable[[#This Row],[Program May Require Caregiver to be Unpaid]]="No", "Yes", "No"), "No"), "N/A"))</f>
        <v>N/A</v>
      </c>
      <c r="CA2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48" s="18" t="str">
        <f>IF(CB$2=0, "N/A", IF(ISNUMBER(SEARCH(TRIM(UPPER(CB$2)), TRIM(UPPER(ProgramsTable[[#This Row],[Type of Service]])))), "Yes", "No"))</f>
        <v>N/A</v>
      </c>
      <c r="CC248" s="18" t="str">
        <f>IF(CC$2=0, "N/A", IF(ISNUMBER(SEARCH(TRIM(CC$2), ProgramsTable[[#This Row],[Geographic Coverage]])), "Yes", "No"))</f>
        <v>No</v>
      </c>
      <c r="CD248" s="18" t="str">
        <f>IF(CD$2=0, "N/A", IF(ISNUMBER(SEARCH(TRIM(CD$2), ProgramsTable[[#This Row],[Geographic Coverage]])), "Yes", "No"))</f>
        <v>N/A</v>
      </c>
      <c r="CE248" s="18" t="str">
        <f>IF(AND(CC$2=0, CD$2=0), "*Required - Please Make a Selection*", IF(OR(ISNUMBER(SEARCH(TRIM(CC$2), ProgramsTable[[#This Row],[Geographic Coverage]])), ISNUMBER(SEARCH(TRIM(CD$2), ProgramsTable[[#This Row],[Geographic Coverage]]))), "Yes", "No"))</f>
        <v>No</v>
      </c>
      <c r="CF248" s="18" t="str" cm="1">
        <f t="array" ref="CF248">IF(COUNTIF(BK$2:BN$2, "Yes")=0, "N/A", IF(SUMPRODUCT((BK$2:BN$2="Yes")*(ProgramsTable[[#This Row],[Veteran?]:[Disabled Veteran?]]="Yes"))&gt;0, "Yes", "No"))</f>
        <v>No</v>
      </c>
      <c r="CG2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48"/>
      <c r="CI248"/>
      <c r="CJ248"/>
      <c r="CK248"/>
      <c r="CL248"/>
      <c r="CM248"/>
      <c r="CN248"/>
      <c r="CO248"/>
      <c r="CP248"/>
      <c r="CQ248"/>
      <c r="CR248"/>
      <c r="CS248"/>
      <c r="CU248"/>
      <c r="CV248"/>
    </row>
    <row r="249" spans="1:100" hidden="1" x14ac:dyDescent="0.25">
      <c r="A249" s="10">
        <v>997</v>
      </c>
      <c r="B249" t="s">
        <v>647</v>
      </c>
      <c r="C249" t="s">
        <v>509</v>
      </c>
      <c r="D249" t="s">
        <v>592</v>
      </c>
      <c r="E249" t="s">
        <v>546</v>
      </c>
      <c r="F249" t="s">
        <v>600</v>
      </c>
      <c r="G249" t="s">
        <v>90</v>
      </c>
      <c r="H249" t="s">
        <v>215</v>
      </c>
      <c r="I249" t="s">
        <v>215</v>
      </c>
      <c r="J249" t="s">
        <v>208</v>
      </c>
      <c r="K249" t="s">
        <v>208</v>
      </c>
      <c r="L249" s="11" t="s">
        <v>599</v>
      </c>
      <c r="M249">
        <v>55</v>
      </c>
      <c r="N249">
        <v>120</v>
      </c>
      <c r="O249" t="s">
        <v>599</v>
      </c>
      <c r="P249" t="s">
        <v>601</v>
      </c>
      <c r="Q249" t="s">
        <v>597</v>
      </c>
      <c r="R249" t="s">
        <v>601</v>
      </c>
      <c r="S249" t="s">
        <v>208</v>
      </c>
      <c r="T249" t="s">
        <v>51</v>
      </c>
      <c r="U249" t="s">
        <v>207</v>
      </c>
      <c r="V249" t="s">
        <v>207</v>
      </c>
      <c r="W249" t="s">
        <v>207</v>
      </c>
      <c r="X249" t="s">
        <v>207</v>
      </c>
      <c r="Y249" t="s">
        <v>207</v>
      </c>
      <c r="Z249" t="s">
        <v>207</v>
      </c>
      <c r="AA249" t="s">
        <v>207</v>
      </c>
      <c r="AB249" t="s">
        <v>207</v>
      </c>
      <c r="AC249" t="s">
        <v>207</v>
      </c>
      <c r="AD249" t="s">
        <v>207</v>
      </c>
      <c r="AE249" t="s">
        <v>207</v>
      </c>
      <c r="AF249" t="s">
        <v>207</v>
      </c>
      <c r="AG249" t="s">
        <v>207</v>
      </c>
      <c r="AH249" t="s">
        <v>207</v>
      </c>
      <c r="AI249" t="s">
        <v>207</v>
      </c>
      <c r="AJ249" t="s">
        <v>207</v>
      </c>
      <c r="AK249" t="s">
        <v>207</v>
      </c>
      <c r="AL249" t="s">
        <v>207</v>
      </c>
      <c r="AM249" t="s">
        <v>207</v>
      </c>
      <c r="AN249" t="s">
        <v>207</v>
      </c>
      <c r="AO249" t="s">
        <v>207</v>
      </c>
      <c r="AP249" t="s">
        <v>207</v>
      </c>
      <c r="AQ249" t="s">
        <v>207</v>
      </c>
      <c r="AR249" t="s">
        <v>207</v>
      </c>
      <c r="AS249" t="s">
        <v>207</v>
      </c>
      <c r="AT249" t="s">
        <v>207</v>
      </c>
      <c r="AU249" t="s">
        <v>207</v>
      </c>
      <c r="AV249" t="s">
        <v>207</v>
      </c>
      <c r="AW249" t="s">
        <v>207</v>
      </c>
      <c r="AX249" t="s">
        <v>207</v>
      </c>
      <c r="AY249" t="s">
        <v>207</v>
      </c>
      <c r="AZ249" t="s">
        <v>207</v>
      </c>
      <c r="BA249" t="s">
        <v>207</v>
      </c>
      <c r="BB249" t="s">
        <v>207</v>
      </c>
      <c r="BC249" t="s">
        <v>207</v>
      </c>
      <c r="BD249" t="s">
        <v>207</v>
      </c>
      <c r="BE249" t="s">
        <v>207</v>
      </c>
      <c r="BF249" t="s">
        <v>207</v>
      </c>
      <c r="BG249" t="s">
        <v>207</v>
      </c>
      <c r="BH249" t="s">
        <v>207</v>
      </c>
      <c r="BI249" t="s">
        <v>207</v>
      </c>
      <c r="BJ249" t="s">
        <v>215</v>
      </c>
      <c r="BK249" t="s">
        <v>207</v>
      </c>
      <c r="BL249" t="s">
        <v>207</v>
      </c>
      <c r="BM249" t="s">
        <v>207</v>
      </c>
      <c r="BN249" t="s">
        <v>207</v>
      </c>
      <c r="BO249" s="18" t="str">
        <f>IF(OR(BO$2=0, BO$2=""), "N/A", IF(ISNUMBER(SEARCH(UPPER(BO$2), UPPER(ProgramsTable[[#This Row],[Type of Service]]))), "Yes", "No"))</f>
        <v>N/A</v>
      </c>
      <c r="BP249" s="18" t="str">
        <f>IF(BP$2=0, "N/A", IF(ISNUMBER(SEARCH(TRIM(BP$2), ProgramsTable[[#This Row],[Geographic Coverage]])), "Yes", "No"))</f>
        <v>N/A</v>
      </c>
      <c r="BQ249" s="18" t="str">
        <f>IF(BQ$2=0, "N/A", IF(ISNUMBER(SEARCH(TRIM(BQ$2), ProgramsTable[[#This Row],[Geographic Coverage]])), "Yes", "No"))</f>
        <v>N/A</v>
      </c>
      <c r="BR249" s="18" t="str">
        <f>IF(AND(BP$2=0, BQ$2=0), "*Required - Please Make a Selection*", IF(OR(ISNUMBER(SEARCH(TRIM(BP$2), ProgramsTable[[#This Row],[Geographic Coverage]])), ISNUMBER(SEARCH(TRIM(BQ$2), ProgramsTable[[#This Row],[Geographic Coverage]]))), "Yes", "No"))</f>
        <v>*Required - Please Make a Selection*</v>
      </c>
      <c r="BS249" s="18" t="str">
        <f>IF(OR(BS$2="",BS$2=0), "N/A", IF(AND(ProgramsTable[[#This Row],[Age Min]]= "None", ProgramsTable[[#This Row],[Age Max]]= "None"), "Yes", IF(AND(BS$2&gt;=ProgramsTable[[#This Row],[Age Min]], BS$2&lt;=ProgramsTable[[#This Row],[Age Max]]), "Yes", "No")))</f>
        <v>N/A</v>
      </c>
      <c r="BT249" s="18" t="str" cm="1">
        <f t="array" ref="BT249">IF(COUNTIF(AM$2:BJ$2,"Yes")=0,"N/A",IF(SUMPRODUCT(--(AM$2:BJ$2="Yes"),--(ProgramsTable[[#This Row],[Developmental Disability]:[Caregivers, Family Members, Advocates, or Practitioners of an Individual with Disabilities or Medical Conditions]]="Yes"))&gt;0,"Yes","No"))</f>
        <v>N/A</v>
      </c>
      <c r="BU2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49" s="18" t="str">
        <f>IF(BV$2=0, "N/A", IF(ISNUMBER(SEARCH(UPPER(BV$2), UPPER(ProgramsTable[[#This Row],[Type of Service]]))), "Yes", "No"))</f>
        <v>N/A</v>
      </c>
      <c r="BW249" s="18" t="str">
        <f>IF(BW$2=0, "N/A", IF(ISNUMBER(SEARCH(TRIM(BW$2), ProgramsTable[[#This Row],[Geographic Coverage]])), "Yes", "No"))</f>
        <v>N/A</v>
      </c>
      <c r="BX249" s="18" t="str">
        <f>IF(BX$2=0, "N/A", IF(ISNUMBER(SEARCH(TRIM(BX$2), ProgramsTable[[#This Row],[Geographic Coverage]])), "Yes", "No"))</f>
        <v>N/A</v>
      </c>
      <c r="BY249" s="18" t="str">
        <f>IF(AND(BW$2=0, BX$2=0), "*Required - Please Make a Selection*", IF(OR(ISNUMBER(SEARCH(TRIM(BW$2), ProgramsTable[[#This Row],[Geographic Coverage]])), ISNUMBER(SEARCH(TRIM(BX$2), ProgramsTable[[#This Row],[Geographic Coverage]]))), "Yes", "No"))</f>
        <v>*Required - Please Make a Selection*</v>
      </c>
      <c r="BZ249" s="18" t="str">
        <f>IF(I$2=0, "N/A", IF(I$2="Yes", IF(ProgramsTable[[#This Row],[Program Includes Services for Caregivers]]="Yes", IF(ProgramsTable[[#This Row],[Program May Require Caregiver to be Unpaid]]="No", "Yes", "No"), "No"), "N/A"))</f>
        <v>N/A</v>
      </c>
      <c r="CA2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49" s="18" t="str">
        <f>IF(CB$2=0, "N/A", IF(ISNUMBER(SEARCH(TRIM(UPPER(CB$2)), TRIM(UPPER(ProgramsTable[[#This Row],[Type of Service]])))), "Yes", "No"))</f>
        <v>N/A</v>
      </c>
      <c r="CC249" s="18" t="str">
        <f>IF(CC$2=0, "N/A", IF(ISNUMBER(SEARCH(TRIM(CC$2), ProgramsTable[[#This Row],[Geographic Coverage]])), "Yes", "No"))</f>
        <v>No</v>
      </c>
      <c r="CD249" s="18" t="str">
        <f>IF(CD$2=0, "N/A", IF(ISNUMBER(SEARCH(TRIM(CD$2), ProgramsTable[[#This Row],[Geographic Coverage]])), "Yes", "No"))</f>
        <v>N/A</v>
      </c>
      <c r="CE249" s="18" t="str">
        <f>IF(AND(CC$2=0, CD$2=0), "*Required - Please Make a Selection*", IF(OR(ISNUMBER(SEARCH(TRIM(CC$2), ProgramsTable[[#This Row],[Geographic Coverage]])), ISNUMBER(SEARCH(TRIM(CD$2), ProgramsTable[[#This Row],[Geographic Coverage]]))), "Yes", "No"))</f>
        <v>No</v>
      </c>
      <c r="CF249" s="18" t="str" cm="1">
        <f t="array" ref="CF249">IF(COUNTIF(BK$2:BN$2, "Yes")=0, "N/A", IF(SUMPRODUCT((BK$2:BN$2="Yes")*(ProgramsTable[[#This Row],[Veteran?]:[Disabled Veteran?]]="Yes"))&gt;0, "Yes", "No"))</f>
        <v>No</v>
      </c>
      <c r="CG2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49"/>
      <c r="CI249"/>
      <c r="CJ249"/>
      <c r="CK249"/>
      <c r="CL249"/>
      <c r="CM249"/>
      <c r="CN249"/>
      <c r="CO249"/>
      <c r="CP249"/>
      <c r="CQ249"/>
      <c r="CR249"/>
      <c r="CS249"/>
      <c r="CU249"/>
      <c r="CV249"/>
    </row>
    <row r="250" spans="1:100" hidden="1" x14ac:dyDescent="0.25">
      <c r="A250" s="10">
        <v>999</v>
      </c>
      <c r="B250" t="s">
        <v>647</v>
      </c>
      <c r="C250" t="s">
        <v>517</v>
      </c>
      <c r="D250" t="s">
        <v>535</v>
      </c>
      <c r="E250" t="s">
        <v>529</v>
      </c>
      <c r="F250" t="s">
        <v>536</v>
      </c>
      <c r="G250" t="s">
        <v>112</v>
      </c>
      <c r="H250" t="s">
        <v>215</v>
      </c>
      <c r="I250" t="s">
        <v>215</v>
      </c>
      <c r="J250" t="s">
        <v>531</v>
      </c>
      <c r="K250" t="s">
        <v>532</v>
      </c>
      <c r="L250" t="s">
        <v>306</v>
      </c>
      <c r="M250">
        <v>18</v>
      </c>
      <c r="N250">
        <v>120</v>
      </c>
      <c r="P250" t="s">
        <v>533</v>
      </c>
      <c r="Q250" t="s">
        <v>208</v>
      </c>
      <c r="R250" t="s">
        <v>534</v>
      </c>
      <c r="S250" t="s">
        <v>533</v>
      </c>
      <c r="T250" t="s">
        <v>651</v>
      </c>
      <c r="U250" t="s">
        <v>215</v>
      </c>
      <c r="V250" t="s">
        <v>207</v>
      </c>
      <c r="W250" t="s">
        <v>207</v>
      </c>
      <c r="X250" t="s">
        <v>207</v>
      </c>
      <c r="Y250" t="s">
        <v>207</v>
      </c>
      <c r="Z250" t="s">
        <v>207</v>
      </c>
      <c r="AA250" t="s">
        <v>207</v>
      </c>
      <c r="AB250" t="s">
        <v>207</v>
      </c>
      <c r="AC250" t="s">
        <v>207</v>
      </c>
      <c r="AD250" t="s">
        <v>207</v>
      </c>
      <c r="AE250" t="s">
        <v>215</v>
      </c>
      <c r="AF250" t="s">
        <v>207</v>
      </c>
      <c r="AG250" t="s">
        <v>207</v>
      </c>
      <c r="AH250" t="s">
        <v>207</v>
      </c>
      <c r="AI250" t="s">
        <v>207</v>
      </c>
      <c r="AJ250" t="s">
        <v>207</v>
      </c>
      <c r="AK250" t="s">
        <v>207</v>
      </c>
      <c r="AL250" t="s">
        <v>207</v>
      </c>
      <c r="AM250" t="s">
        <v>207</v>
      </c>
      <c r="AN250" t="s">
        <v>207</v>
      </c>
      <c r="AO250" t="s">
        <v>207</v>
      </c>
      <c r="AP250" t="s">
        <v>207</v>
      </c>
      <c r="AQ250" t="s">
        <v>207</v>
      </c>
      <c r="AR250" t="s">
        <v>215</v>
      </c>
      <c r="AS250" t="s">
        <v>207</v>
      </c>
      <c r="AT250" t="s">
        <v>207</v>
      </c>
      <c r="AU250" t="s">
        <v>207</v>
      </c>
      <c r="AV250" t="s">
        <v>207</v>
      </c>
      <c r="AW250" t="s">
        <v>207</v>
      </c>
      <c r="AX250" t="s">
        <v>207</v>
      </c>
      <c r="AY250" t="s">
        <v>207</v>
      </c>
      <c r="AZ250" t="s">
        <v>207</v>
      </c>
      <c r="BA250" t="s">
        <v>207</v>
      </c>
      <c r="BB250" t="s">
        <v>207</v>
      </c>
      <c r="BC250" t="s">
        <v>207</v>
      </c>
      <c r="BD250" t="s">
        <v>207</v>
      </c>
      <c r="BE250" t="s">
        <v>207</v>
      </c>
      <c r="BF250" t="s">
        <v>207</v>
      </c>
      <c r="BG250" t="s">
        <v>207</v>
      </c>
      <c r="BH250" t="s">
        <v>207</v>
      </c>
      <c r="BI250" t="s">
        <v>207</v>
      </c>
      <c r="BJ250" t="s">
        <v>207</v>
      </c>
      <c r="BK250" t="s">
        <v>207</v>
      </c>
      <c r="BL250" t="s">
        <v>207</v>
      </c>
      <c r="BM250" t="s">
        <v>207</v>
      </c>
      <c r="BN250" t="s">
        <v>207</v>
      </c>
      <c r="BO250" s="18" t="str">
        <f>IF(OR(BO$2=0, BO$2=""), "N/A", IF(ISNUMBER(SEARCH(UPPER(BO$2), UPPER(ProgramsTable[[#This Row],[Type of Service]]))), "Yes", "No"))</f>
        <v>N/A</v>
      </c>
      <c r="BP250" s="18" t="str">
        <f>IF(BP$2=0, "N/A", IF(ISNUMBER(SEARCH(TRIM(BP$2), ProgramsTable[[#This Row],[Geographic Coverage]])), "Yes", "No"))</f>
        <v>N/A</v>
      </c>
      <c r="BQ250" s="18" t="str">
        <f>IF(BQ$2=0, "N/A", IF(ISNUMBER(SEARCH(TRIM(BQ$2), ProgramsTable[[#This Row],[Geographic Coverage]])), "Yes", "No"))</f>
        <v>N/A</v>
      </c>
      <c r="BR250" s="18" t="str">
        <f>IF(AND(BP$2=0, BQ$2=0), "*Required - Please Make a Selection*", IF(OR(ISNUMBER(SEARCH(TRIM(BP$2), ProgramsTable[[#This Row],[Geographic Coverage]])), ISNUMBER(SEARCH(TRIM(BQ$2), ProgramsTable[[#This Row],[Geographic Coverage]]))), "Yes", "No"))</f>
        <v>*Required - Please Make a Selection*</v>
      </c>
      <c r="BS250" s="18" t="str">
        <f>IF(OR(BS$2="",BS$2=0), "N/A", IF(AND(ProgramsTable[[#This Row],[Age Min]]= "None", ProgramsTable[[#This Row],[Age Max]]= "None"), "Yes", IF(AND(BS$2&gt;=ProgramsTable[[#This Row],[Age Min]], BS$2&lt;=ProgramsTable[[#This Row],[Age Max]]), "Yes", "No")))</f>
        <v>N/A</v>
      </c>
      <c r="BT250" s="18" t="str" cm="1">
        <f t="array" ref="BT250">IF(COUNTIF(AM$2:BJ$2,"Yes")=0,"N/A",IF(SUMPRODUCT(--(AM$2:BJ$2="Yes"),--(ProgramsTable[[#This Row],[Developmental Disability]:[Caregivers, Family Members, Advocates, or Practitioners of an Individual with Disabilities or Medical Conditions]]="Yes"))&gt;0,"Yes","No"))</f>
        <v>N/A</v>
      </c>
      <c r="BU2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50" s="18" t="str">
        <f>IF(BV$2=0, "N/A", IF(ISNUMBER(SEARCH(UPPER(BV$2), UPPER(ProgramsTable[[#This Row],[Type of Service]]))), "Yes", "No"))</f>
        <v>N/A</v>
      </c>
      <c r="BW250" s="18" t="str">
        <f>IF(BW$2=0, "N/A", IF(ISNUMBER(SEARCH(TRIM(BW$2), ProgramsTable[[#This Row],[Geographic Coverage]])), "Yes", "No"))</f>
        <v>N/A</v>
      </c>
      <c r="BX250" s="18" t="str">
        <f>IF(BX$2=0, "N/A", IF(ISNUMBER(SEARCH(TRIM(BX$2), ProgramsTable[[#This Row],[Geographic Coverage]])), "Yes", "No"))</f>
        <v>N/A</v>
      </c>
      <c r="BY250" s="18" t="str">
        <f>IF(AND(BW$2=0, BX$2=0), "*Required - Please Make a Selection*", IF(OR(ISNUMBER(SEARCH(TRIM(BW$2), ProgramsTable[[#This Row],[Geographic Coverage]])), ISNUMBER(SEARCH(TRIM(BX$2), ProgramsTable[[#This Row],[Geographic Coverage]]))), "Yes", "No"))</f>
        <v>*Required - Please Make a Selection*</v>
      </c>
      <c r="BZ250" s="18" t="str">
        <f>IF(I$2=0, "N/A", IF(I$2="Yes", IF(ProgramsTable[[#This Row],[Program Includes Services for Caregivers]]="Yes", IF(ProgramsTable[[#This Row],[Program May Require Caregiver to be Unpaid]]="No", "Yes", "No"), "No"), "N/A"))</f>
        <v>N/A</v>
      </c>
      <c r="CA2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50" s="18" t="str">
        <f>IF(CB$2=0, "N/A", IF(ISNUMBER(SEARCH(TRIM(UPPER(CB$2)), TRIM(UPPER(ProgramsTable[[#This Row],[Type of Service]])))), "Yes", "No"))</f>
        <v>N/A</v>
      </c>
      <c r="CC250" s="18" t="str">
        <f>IF(CC$2=0, "N/A", IF(ISNUMBER(SEARCH(TRIM(CC$2), ProgramsTable[[#This Row],[Geographic Coverage]])), "Yes", "No"))</f>
        <v>No</v>
      </c>
      <c r="CD250" s="18" t="str">
        <f>IF(CD$2=0, "N/A", IF(ISNUMBER(SEARCH(TRIM(CD$2), ProgramsTable[[#This Row],[Geographic Coverage]])), "Yes", "No"))</f>
        <v>N/A</v>
      </c>
      <c r="CE250" s="18" t="str">
        <f>IF(AND(CC$2=0, CD$2=0), "*Required - Please Make a Selection*", IF(OR(ISNUMBER(SEARCH(TRIM(CC$2), ProgramsTable[[#This Row],[Geographic Coverage]])), ISNUMBER(SEARCH(TRIM(CD$2), ProgramsTable[[#This Row],[Geographic Coverage]]))), "Yes", "No"))</f>
        <v>No</v>
      </c>
      <c r="CF250" s="18" t="str" cm="1">
        <f t="array" ref="CF250">IF(COUNTIF(BK$2:BN$2, "Yes")=0, "N/A", IF(SUMPRODUCT((BK$2:BN$2="Yes")*(ProgramsTable[[#This Row],[Veteran?]:[Disabled Veteran?]]="Yes"))&gt;0, "Yes", "No"))</f>
        <v>No</v>
      </c>
      <c r="CG2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50"/>
      <c r="CI250"/>
      <c r="CJ250"/>
      <c r="CK250"/>
      <c r="CL250"/>
      <c r="CM250"/>
      <c r="CN250"/>
      <c r="CO250"/>
      <c r="CP250"/>
      <c r="CQ250"/>
      <c r="CR250"/>
      <c r="CS250"/>
      <c r="CU250"/>
      <c r="CV250"/>
    </row>
    <row r="251" spans="1:100" hidden="1" x14ac:dyDescent="0.25">
      <c r="A251" s="10">
        <v>1018</v>
      </c>
      <c r="B251" t="s">
        <v>647</v>
      </c>
      <c r="C251" t="s">
        <v>517</v>
      </c>
      <c r="D251" t="s">
        <v>578</v>
      </c>
      <c r="E251" t="s">
        <v>546</v>
      </c>
      <c r="F251" t="s">
        <v>582</v>
      </c>
      <c r="G251" t="s">
        <v>112</v>
      </c>
      <c r="H251" t="s">
        <v>215</v>
      </c>
      <c r="I251" t="s">
        <v>215</v>
      </c>
      <c r="J251" t="s">
        <v>547</v>
      </c>
      <c r="K251" t="s">
        <v>583</v>
      </c>
      <c r="L251" t="s">
        <v>208</v>
      </c>
      <c r="M251" t="s">
        <v>208</v>
      </c>
      <c r="N251" t="s">
        <v>208</v>
      </c>
      <c r="P251" t="s">
        <v>581</v>
      </c>
      <c r="Q251" t="s">
        <v>208</v>
      </c>
      <c r="R251" t="s">
        <v>581</v>
      </c>
      <c r="S251" t="s">
        <v>208</v>
      </c>
      <c r="T251" t="s">
        <v>651</v>
      </c>
      <c r="U251" t="s">
        <v>215</v>
      </c>
      <c r="V251" t="s">
        <v>207</v>
      </c>
      <c r="W251" t="s">
        <v>207</v>
      </c>
      <c r="X251" t="s">
        <v>207</v>
      </c>
      <c r="Y251" t="s">
        <v>207</v>
      </c>
      <c r="Z251" t="s">
        <v>207</v>
      </c>
      <c r="AA251" t="s">
        <v>215</v>
      </c>
      <c r="AB251" t="s">
        <v>207</v>
      </c>
      <c r="AC251" t="s">
        <v>207</v>
      </c>
      <c r="AD251" t="s">
        <v>207</v>
      </c>
      <c r="AE251" t="s">
        <v>207</v>
      </c>
      <c r="AF251" t="s">
        <v>207</v>
      </c>
      <c r="AG251" t="s">
        <v>207</v>
      </c>
      <c r="AH251" t="s">
        <v>207</v>
      </c>
      <c r="AI251" t="s">
        <v>207</v>
      </c>
      <c r="AJ251" t="s">
        <v>207</v>
      </c>
      <c r="AK251" t="s">
        <v>207</v>
      </c>
      <c r="AL251" t="s">
        <v>207</v>
      </c>
      <c r="AM251" t="s">
        <v>207</v>
      </c>
      <c r="AN251" t="s">
        <v>207</v>
      </c>
      <c r="AO251" t="s">
        <v>207</v>
      </c>
      <c r="AP251" t="s">
        <v>207</v>
      </c>
      <c r="AQ251" t="s">
        <v>207</v>
      </c>
      <c r="AR251" t="s">
        <v>215</v>
      </c>
      <c r="AS251" t="s">
        <v>207</v>
      </c>
      <c r="AT251" t="s">
        <v>207</v>
      </c>
      <c r="AU251" t="s">
        <v>207</v>
      </c>
      <c r="AV251" t="s">
        <v>207</v>
      </c>
      <c r="AW251" t="s">
        <v>207</v>
      </c>
      <c r="AX251" t="s">
        <v>207</v>
      </c>
      <c r="AY251" t="s">
        <v>207</v>
      </c>
      <c r="AZ251" t="s">
        <v>207</v>
      </c>
      <c r="BA251" t="s">
        <v>207</v>
      </c>
      <c r="BB251" t="s">
        <v>207</v>
      </c>
      <c r="BC251" t="s">
        <v>207</v>
      </c>
      <c r="BD251" t="s">
        <v>207</v>
      </c>
      <c r="BE251" t="s">
        <v>207</v>
      </c>
      <c r="BF251" t="s">
        <v>207</v>
      </c>
      <c r="BG251" t="s">
        <v>207</v>
      </c>
      <c r="BH251" t="s">
        <v>207</v>
      </c>
      <c r="BI251" t="s">
        <v>207</v>
      </c>
      <c r="BJ251" t="s">
        <v>215</v>
      </c>
      <c r="BK251" t="s">
        <v>207</v>
      </c>
      <c r="BL251" t="s">
        <v>207</v>
      </c>
      <c r="BM251" t="s">
        <v>207</v>
      </c>
      <c r="BN251" t="s">
        <v>207</v>
      </c>
      <c r="BO251" s="18" t="str">
        <f>IF(OR(BO$2=0, BO$2=""), "N/A", IF(ISNUMBER(SEARCH(UPPER(BO$2), UPPER(ProgramsTable[[#This Row],[Type of Service]]))), "Yes", "No"))</f>
        <v>N/A</v>
      </c>
      <c r="BP251" s="18" t="str">
        <f>IF(BP$2=0, "N/A", IF(ISNUMBER(SEARCH(TRIM(BP$2), ProgramsTable[[#This Row],[Geographic Coverage]])), "Yes", "No"))</f>
        <v>N/A</v>
      </c>
      <c r="BQ251" s="18" t="str">
        <f>IF(BQ$2=0, "N/A", IF(ISNUMBER(SEARCH(TRIM(BQ$2), ProgramsTable[[#This Row],[Geographic Coverage]])), "Yes", "No"))</f>
        <v>N/A</v>
      </c>
      <c r="BR251" s="18" t="str">
        <f>IF(AND(BP$2=0, BQ$2=0), "*Required - Please Make a Selection*", IF(OR(ISNUMBER(SEARCH(TRIM(BP$2), ProgramsTable[[#This Row],[Geographic Coverage]])), ISNUMBER(SEARCH(TRIM(BQ$2), ProgramsTable[[#This Row],[Geographic Coverage]]))), "Yes", "No"))</f>
        <v>*Required - Please Make a Selection*</v>
      </c>
      <c r="BS251" s="18" t="str">
        <f>IF(OR(BS$2="",BS$2=0), "N/A", IF(AND(ProgramsTable[[#This Row],[Age Min]]= "None", ProgramsTable[[#This Row],[Age Max]]= "None"), "Yes", IF(AND(BS$2&gt;=ProgramsTable[[#This Row],[Age Min]], BS$2&lt;=ProgramsTable[[#This Row],[Age Max]]), "Yes", "No")))</f>
        <v>N/A</v>
      </c>
      <c r="BT251" s="18" t="str" cm="1">
        <f t="array" ref="BT251">IF(COUNTIF(AM$2:BJ$2,"Yes")=0,"N/A",IF(SUMPRODUCT(--(AM$2:BJ$2="Yes"),--(ProgramsTable[[#This Row],[Developmental Disability]:[Caregivers, Family Members, Advocates, or Practitioners of an Individual with Disabilities or Medical Conditions]]="Yes"))&gt;0,"Yes","No"))</f>
        <v>N/A</v>
      </c>
      <c r="BU2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51" s="18" t="str">
        <f>IF(BV$2=0, "N/A", IF(ISNUMBER(SEARCH(UPPER(BV$2), UPPER(ProgramsTable[[#This Row],[Type of Service]]))), "Yes", "No"))</f>
        <v>N/A</v>
      </c>
      <c r="BW251" s="18" t="str">
        <f>IF(BW$2=0, "N/A", IF(ISNUMBER(SEARCH(TRIM(BW$2), ProgramsTable[[#This Row],[Geographic Coverage]])), "Yes", "No"))</f>
        <v>N/A</v>
      </c>
      <c r="BX251" s="18" t="str">
        <f>IF(BX$2=0, "N/A", IF(ISNUMBER(SEARCH(TRIM(BX$2), ProgramsTable[[#This Row],[Geographic Coverage]])), "Yes", "No"))</f>
        <v>N/A</v>
      </c>
      <c r="BY251" s="18" t="str">
        <f>IF(AND(BW$2=0, BX$2=0), "*Required - Please Make a Selection*", IF(OR(ISNUMBER(SEARCH(TRIM(BW$2), ProgramsTable[[#This Row],[Geographic Coverage]])), ISNUMBER(SEARCH(TRIM(BX$2), ProgramsTable[[#This Row],[Geographic Coverage]]))), "Yes", "No"))</f>
        <v>*Required - Please Make a Selection*</v>
      </c>
      <c r="BZ251" s="18" t="str">
        <f>IF(I$2=0, "N/A", IF(I$2="Yes", IF(ProgramsTable[[#This Row],[Program Includes Services for Caregivers]]="Yes", IF(ProgramsTable[[#This Row],[Program May Require Caregiver to be Unpaid]]="No", "Yes", "No"), "No"), "N/A"))</f>
        <v>N/A</v>
      </c>
      <c r="CA2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51" s="18" t="str">
        <f>IF(CB$2=0, "N/A", IF(ISNUMBER(SEARCH(TRIM(UPPER(CB$2)), TRIM(UPPER(ProgramsTable[[#This Row],[Type of Service]])))), "Yes", "No"))</f>
        <v>N/A</v>
      </c>
      <c r="CC251" s="18" t="str">
        <f>IF(CC$2=0, "N/A", IF(ISNUMBER(SEARCH(TRIM(CC$2), ProgramsTable[[#This Row],[Geographic Coverage]])), "Yes", "No"))</f>
        <v>No</v>
      </c>
      <c r="CD251" s="18" t="str">
        <f>IF(CD$2=0, "N/A", IF(ISNUMBER(SEARCH(TRIM(CD$2), ProgramsTable[[#This Row],[Geographic Coverage]])), "Yes", "No"))</f>
        <v>N/A</v>
      </c>
      <c r="CE251" s="18" t="str">
        <f>IF(AND(CC$2=0, CD$2=0), "*Required - Please Make a Selection*", IF(OR(ISNUMBER(SEARCH(TRIM(CC$2), ProgramsTable[[#This Row],[Geographic Coverage]])), ISNUMBER(SEARCH(TRIM(CD$2), ProgramsTable[[#This Row],[Geographic Coverage]]))), "Yes", "No"))</f>
        <v>No</v>
      </c>
      <c r="CF251" s="18" t="str" cm="1">
        <f t="array" ref="CF251">IF(COUNTIF(BK$2:BN$2, "Yes")=0, "N/A", IF(SUMPRODUCT((BK$2:BN$2="Yes")*(ProgramsTable[[#This Row],[Veteran?]:[Disabled Veteran?]]="Yes"))&gt;0, "Yes", "No"))</f>
        <v>No</v>
      </c>
      <c r="CG2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51"/>
      <c r="CI251"/>
      <c r="CJ251"/>
      <c r="CK251"/>
      <c r="CL251"/>
      <c r="CM251"/>
      <c r="CN251"/>
      <c r="CO251"/>
      <c r="CP251"/>
      <c r="CQ251"/>
      <c r="CR251"/>
      <c r="CS251"/>
      <c r="CU251"/>
      <c r="CV251"/>
    </row>
    <row r="252" spans="1:100" hidden="1" x14ac:dyDescent="0.25">
      <c r="A252" s="10">
        <v>1019</v>
      </c>
      <c r="B252" t="s">
        <v>647</v>
      </c>
      <c r="C252" t="s">
        <v>517</v>
      </c>
      <c r="D252" t="s">
        <v>578</v>
      </c>
      <c r="E252" t="s">
        <v>546</v>
      </c>
      <c r="F252" t="s">
        <v>584</v>
      </c>
      <c r="G252" t="s">
        <v>585</v>
      </c>
      <c r="H252" t="s">
        <v>215</v>
      </c>
      <c r="I252" t="s">
        <v>215</v>
      </c>
      <c r="J252" t="s">
        <v>208</v>
      </c>
      <c r="K252" t="s">
        <v>586</v>
      </c>
      <c r="L252" t="s">
        <v>208</v>
      </c>
      <c r="M252" t="s">
        <v>208</v>
      </c>
      <c r="N252" t="s">
        <v>208</v>
      </c>
      <c r="P252" t="s">
        <v>581</v>
      </c>
      <c r="Q252" t="s">
        <v>208</v>
      </c>
      <c r="R252" t="s">
        <v>581</v>
      </c>
      <c r="S252" t="s">
        <v>208</v>
      </c>
      <c r="T252" t="s">
        <v>651</v>
      </c>
      <c r="U252" t="s">
        <v>207</v>
      </c>
      <c r="V252" t="s">
        <v>207</v>
      </c>
      <c r="W252" t="s">
        <v>207</v>
      </c>
      <c r="X252" t="s">
        <v>207</v>
      </c>
      <c r="Y252" t="s">
        <v>207</v>
      </c>
      <c r="Z252" t="s">
        <v>207</v>
      </c>
      <c r="AA252" t="s">
        <v>207</v>
      </c>
      <c r="AB252" t="s">
        <v>207</v>
      </c>
      <c r="AC252" t="s">
        <v>207</v>
      </c>
      <c r="AD252" t="s">
        <v>207</v>
      </c>
      <c r="AE252" t="s">
        <v>207</v>
      </c>
      <c r="AF252" t="s">
        <v>207</v>
      </c>
      <c r="AG252" t="s">
        <v>207</v>
      </c>
      <c r="AH252" t="s">
        <v>207</v>
      </c>
      <c r="AI252" t="s">
        <v>207</v>
      </c>
      <c r="AJ252" t="s">
        <v>207</v>
      </c>
      <c r="AK252" t="s">
        <v>207</v>
      </c>
      <c r="AL252" t="s">
        <v>207</v>
      </c>
      <c r="AM252" t="s">
        <v>207</v>
      </c>
      <c r="AN252" t="s">
        <v>207</v>
      </c>
      <c r="AO252" t="s">
        <v>207</v>
      </c>
      <c r="AP252" t="s">
        <v>207</v>
      </c>
      <c r="AQ252" t="s">
        <v>207</v>
      </c>
      <c r="AR252" t="s">
        <v>215</v>
      </c>
      <c r="AS252" t="s">
        <v>207</v>
      </c>
      <c r="AT252" t="s">
        <v>207</v>
      </c>
      <c r="AU252" t="s">
        <v>207</v>
      </c>
      <c r="AV252" t="s">
        <v>207</v>
      </c>
      <c r="AW252" t="s">
        <v>207</v>
      </c>
      <c r="AX252" t="s">
        <v>207</v>
      </c>
      <c r="AY252" t="s">
        <v>207</v>
      </c>
      <c r="AZ252" t="s">
        <v>207</v>
      </c>
      <c r="BA252" t="s">
        <v>207</v>
      </c>
      <c r="BB252" t="s">
        <v>207</v>
      </c>
      <c r="BC252" t="s">
        <v>207</v>
      </c>
      <c r="BD252" t="s">
        <v>207</v>
      </c>
      <c r="BE252" t="s">
        <v>207</v>
      </c>
      <c r="BF252" t="s">
        <v>207</v>
      </c>
      <c r="BG252" t="s">
        <v>207</v>
      </c>
      <c r="BH252" t="s">
        <v>207</v>
      </c>
      <c r="BI252" t="s">
        <v>207</v>
      </c>
      <c r="BJ252" t="s">
        <v>215</v>
      </c>
      <c r="BK252" t="s">
        <v>207</v>
      </c>
      <c r="BL252" t="s">
        <v>207</v>
      </c>
      <c r="BM252" t="s">
        <v>207</v>
      </c>
      <c r="BN252" t="s">
        <v>207</v>
      </c>
      <c r="BO252" s="18" t="str">
        <f>IF(OR(BO$2=0, BO$2=""), "N/A", IF(ISNUMBER(SEARCH(UPPER(BO$2), UPPER(ProgramsTable[[#This Row],[Type of Service]]))), "Yes", "No"))</f>
        <v>N/A</v>
      </c>
      <c r="BP252" s="18" t="str">
        <f>IF(BP$2=0, "N/A", IF(ISNUMBER(SEARCH(TRIM(BP$2), ProgramsTable[[#This Row],[Geographic Coverage]])), "Yes", "No"))</f>
        <v>N/A</v>
      </c>
      <c r="BQ252" s="18" t="str">
        <f>IF(BQ$2=0, "N/A", IF(ISNUMBER(SEARCH(TRIM(BQ$2), ProgramsTable[[#This Row],[Geographic Coverage]])), "Yes", "No"))</f>
        <v>N/A</v>
      </c>
      <c r="BR252" s="18" t="str">
        <f>IF(AND(BP$2=0, BQ$2=0), "*Required - Please Make a Selection*", IF(OR(ISNUMBER(SEARCH(TRIM(BP$2), ProgramsTable[[#This Row],[Geographic Coverage]])), ISNUMBER(SEARCH(TRIM(BQ$2), ProgramsTable[[#This Row],[Geographic Coverage]]))), "Yes", "No"))</f>
        <v>*Required - Please Make a Selection*</v>
      </c>
      <c r="BS252" s="18" t="str">
        <f>IF(OR(BS$2="",BS$2=0), "N/A", IF(AND(ProgramsTable[[#This Row],[Age Min]]= "None", ProgramsTable[[#This Row],[Age Max]]= "None"), "Yes", IF(AND(BS$2&gt;=ProgramsTable[[#This Row],[Age Min]], BS$2&lt;=ProgramsTable[[#This Row],[Age Max]]), "Yes", "No")))</f>
        <v>N/A</v>
      </c>
      <c r="BT252" s="18" t="str" cm="1">
        <f t="array" ref="BT252">IF(COUNTIF(AM$2:BJ$2,"Yes")=0,"N/A",IF(SUMPRODUCT(--(AM$2:BJ$2="Yes"),--(ProgramsTable[[#This Row],[Developmental Disability]:[Caregivers, Family Members, Advocates, or Practitioners of an Individual with Disabilities or Medical Conditions]]="Yes"))&gt;0,"Yes","No"))</f>
        <v>N/A</v>
      </c>
      <c r="BU2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52" s="18" t="str">
        <f>IF(BV$2=0, "N/A", IF(ISNUMBER(SEARCH(UPPER(BV$2), UPPER(ProgramsTable[[#This Row],[Type of Service]]))), "Yes", "No"))</f>
        <v>N/A</v>
      </c>
      <c r="BW252" s="18" t="str">
        <f>IF(BW$2=0, "N/A", IF(ISNUMBER(SEARCH(TRIM(BW$2), ProgramsTable[[#This Row],[Geographic Coverage]])), "Yes", "No"))</f>
        <v>N/A</v>
      </c>
      <c r="BX252" s="18" t="str">
        <f>IF(BX$2=0, "N/A", IF(ISNUMBER(SEARCH(TRIM(BX$2), ProgramsTable[[#This Row],[Geographic Coverage]])), "Yes", "No"))</f>
        <v>N/A</v>
      </c>
      <c r="BY252" s="18" t="str">
        <f>IF(AND(BW$2=0, BX$2=0), "*Required - Please Make a Selection*", IF(OR(ISNUMBER(SEARCH(TRIM(BW$2), ProgramsTable[[#This Row],[Geographic Coverage]])), ISNUMBER(SEARCH(TRIM(BX$2), ProgramsTable[[#This Row],[Geographic Coverage]]))), "Yes", "No"))</f>
        <v>*Required - Please Make a Selection*</v>
      </c>
      <c r="BZ252" s="18" t="str">
        <f>IF(I$2=0, "N/A", IF(I$2="Yes", IF(ProgramsTable[[#This Row],[Program Includes Services for Caregivers]]="Yes", IF(ProgramsTable[[#This Row],[Program May Require Caregiver to be Unpaid]]="No", "Yes", "No"), "No"), "N/A"))</f>
        <v>N/A</v>
      </c>
      <c r="CA2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52" s="18" t="str">
        <f>IF(CB$2=0, "N/A", IF(ISNUMBER(SEARCH(TRIM(UPPER(CB$2)), TRIM(UPPER(ProgramsTable[[#This Row],[Type of Service]])))), "Yes", "No"))</f>
        <v>N/A</v>
      </c>
      <c r="CC252" s="18" t="str">
        <f>IF(CC$2=0, "N/A", IF(ISNUMBER(SEARCH(TRIM(CC$2), ProgramsTable[[#This Row],[Geographic Coverage]])), "Yes", "No"))</f>
        <v>No</v>
      </c>
      <c r="CD252" s="18" t="str">
        <f>IF(CD$2=0, "N/A", IF(ISNUMBER(SEARCH(TRIM(CD$2), ProgramsTable[[#This Row],[Geographic Coverage]])), "Yes", "No"))</f>
        <v>N/A</v>
      </c>
      <c r="CE252" s="18" t="str">
        <f>IF(AND(CC$2=0, CD$2=0), "*Required - Please Make a Selection*", IF(OR(ISNUMBER(SEARCH(TRIM(CC$2), ProgramsTable[[#This Row],[Geographic Coverage]])), ISNUMBER(SEARCH(TRIM(CD$2), ProgramsTable[[#This Row],[Geographic Coverage]]))), "Yes", "No"))</f>
        <v>No</v>
      </c>
      <c r="CF252" s="18" t="str" cm="1">
        <f t="array" ref="CF252">IF(COUNTIF(BK$2:BN$2, "Yes")=0, "N/A", IF(SUMPRODUCT((BK$2:BN$2="Yes")*(ProgramsTable[[#This Row],[Veteran?]:[Disabled Veteran?]]="Yes"))&gt;0, "Yes", "No"))</f>
        <v>No</v>
      </c>
      <c r="CG2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52"/>
      <c r="CI252"/>
      <c r="CJ252"/>
      <c r="CK252"/>
      <c r="CL252"/>
      <c r="CM252"/>
      <c r="CN252"/>
      <c r="CO252"/>
      <c r="CP252"/>
      <c r="CQ252"/>
      <c r="CR252"/>
      <c r="CS252"/>
      <c r="CU252"/>
      <c r="CV252"/>
    </row>
    <row r="253" spans="1:100" hidden="1" x14ac:dyDescent="0.25">
      <c r="A253" s="10">
        <v>1020</v>
      </c>
      <c r="B253" t="s">
        <v>647</v>
      </c>
      <c r="C253" t="s">
        <v>517</v>
      </c>
      <c r="D253" t="s">
        <v>578</v>
      </c>
      <c r="E253" t="s">
        <v>546</v>
      </c>
      <c r="F253" t="s">
        <v>587</v>
      </c>
      <c r="G253" t="s">
        <v>588</v>
      </c>
      <c r="H253" t="s">
        <v>215</v>
      </c>
      <c r="I253" t="s">
        <v>207</v>
      </c>
      <c r="J253" t="s">
        <v>208</v>
      </c>
      <c r="K253" t="s">
        <v>208</v>
      </c>
      <c r="L253" s="11" t="s">
        <v>208</v>
      </c>
      <c r="M253" t="s">
        <v>208</v>
      </c>
      <c r="N253" t="s">
        <v>208</v>
      </c>
      <c r="P253" t="s">
        <v>208</v>
      </c>
      <c r="Q253" t="s">
        <v>208</v>
      </c>
      <c r="R253" t="s">
        <v>208</v>
      </c>
      <c r="S253" t="s">
        <v>208</v>
      </c>
      <c r="T253" t="s">
        <v>651</v>
      </c>
      <c r="U253" t="s">
        <v>207</v>
      </c>
      <c r="V253" t="s">
        <v>207</v>
      </c>
      <c r="W253" t="s">
        <v>207</v>
      </c>
      <c r="X253" t="s">
        <v>207</v>
      </c>
      <c r="Y253" t="s">
        <v>207</v>
      </c>
      <c r="Z253" t="s">
        <v>207</v>
      </c>
      <c r="AA253" t="s">
        <v>207</v>
      </c>
      <c r="AB253" t="s">
        <v>207</v>
      </c>
      <c r="AC253" t="s">
        <v>207</v>
      </c>
      <c r="AD253" t="s">
        <v>207</v>
      </c>
      <c r="AE253" t="s">
        <v>207</v>
      </c>
      <c r="AF253" t="s">
        <v>207</v>
      </c>
      <c r="AG253" t="s">
        <v>207</v>
      </c>
      <c r="AH253" t="s">
        <v>207</v>
      </c>
      <c r="AI253" t="s">
        <v>207</v>
      </c>
      <c r="AJ253" t="s">
        <v>207</v>
      </c>
      <c r="AK253" t="s">
        <v>207</v>
      </c>
      <c r="AL253" t="s">
        <v>207</v>
      </c>
      <c r="AM253" t="s">
        <v>207</v>
      </c>
      <c r="AN253" t="s">
        <v>207</v>
      </c>
      <c r="AO253" t="s">
        <v>207</v>
      </c>
      <c r="AP253" t="s">
        <v>207</v>
      </c>
      <c r="AQ253" t="s">
        <v>207</v>
      </c>
      <c r="AR253" t="s">
        <v>207</v>
      </c>
      <c r="AS253" t="s">
        <v>207</v>
      </c>
      <c r="AT253" t="s">
        <v>207</v>
      </c>
      <c r="AU253" t="s">
        <v>207</v>
      </c>
      <c r="AV253" t="s">
        <v>207</v>
      </c>
      <c r="AW253" t="s">
        <v>207</v>
      </c>
      <c r="AX253" t="s">
        <v>207</v>
      </c>
      <c r="AY253" t="s">
        <v>207</v>
      </c>
      <c r="AZ253" t="s">
        <v>207</v>
      </c>
      <c r="BA253" t="s">
        <v>207</v>
      </c>
      <c r="BB253" t="s">
        <v>207</v>
      </c>
      <c r="BC253" t="s">
        <v>207</v>
      </c>
      <c r="BD253" t="s">
        <v>207</v>
      </c>
      <c r="BE253" t="s">
        <v>207</v>
      </c>
      <c r="BF253" t="s">
        <v>207</v>
      </c>
      <c r="BG253" t="s">
        <v>207</v>
      </c>
      <c r="BH253" t="s">
        <v>207</v>
      </c>
      <c r="BI253" t="s">
        <v>207</v>
      </c>
      <c r="BJ253" t="s">
        <v>207</v>
      </c>
      <c r="BK253" t="s">
        <v>207</v>
      </c>
      <c r="BL253" t="s">
        <v>207</v>
      </c>
      <c r="BM253" t="s">
        <v>207</v>
      </c>
      <c r="BN253" t="s">
        <v>207</v>
      </c>
      <c r="BO253" s="18" t="str">
        <f>IF(OR(BO$2=0, BO$2=""), "N/A", IF(ISNUMBER(SEARCH(UPPER(BO$2), UPPER(ProgramsTable[[#This Row],[Type of Service]]))), "Yes", "No"))</f>
        <v>N/A</v>
      </c>
      <c r="BP253" s="18" t="str">
        <f>IF(BP$2=0, "N/A", IF(ISNUMBER(SEARCH(TRIM(BP$2), ProgramsTable[[#This Row],[Geographic Coverage]])), "Yes", "No"))</f>
        <v>N/A</v>
      </c>
      <c r="BQ253" s="18" t="str">
        <f>IF(BQ$2=0, "N/A", IF(ISNUMBER(SEARCH(TRIM(BQ$2), ProgramsTable[[#This Row],[Geographic Coverage]])), "Yes", "No"))</f>
        <v>N/A</v>
      </c>
      <c r="BR253" s="18" t="str">
        <f>IF(AND(BP$2=0, BQ$2=0), "*Required - Please Make a Selection*", IF(OR(ISNUMBER(SEARCH(TRIM(BP$2), ProgramsTable[[#This Row],[Geographic Coverage]])), ISNUMBER(SEARCH(TRIM(BQ$2), ProgramsTable[[#This Row],[Geographic Coverage]]))), "Yes", "No"))</f>
        <v>*Required - Please Make a Selection*</v>
      </c>
      <c r="BS253" s="18" t="str">
        <f>IF(OR(BS$2="",BS$2=0), "N/A", IF(AND(ProgramsTable[[#This Row],[Age Min]]= "None", ProgramsTable[[#This Row],[Age Max]]= "None"), "Yes", IF(AND(BS$2&gt;=ProgramsTable[[#This Row],[Age Min]], BS$2&lt;=ProgramsTable[[#This Row],[Age Max]]), "Yes", "No")))</f>
        <v>N/A</v>
      </c>
      <c r="BT253" s="18" t="str" cm="1">
        <f t="array" ref="BT253">IF(COUNTIF(AM$2:BJ$2,"Yes")=0,"N/A",IF(SUMPRODUCT(--(AM$2:BJ$2="Yes"),--(ProgramsTable[[#This Row],[Developmental Disability]:[Caregivers, Family Members, Advocates, or Practitioners of an Individual with Disabilities or Medical Conditions]]="Yes"))&gt;0,"Yes","No"))</f>
        <v>N/A</v>
      </c>
      <c r="BU2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53" s="18" t="str">
        <f>IF(BV$2=0, "N/A", IF(ISNUMBER(SEARCH(UPPER(BV$2), UPPER(ProgramsTable[[#This Row],[Type of Service]]))), "Yes", "No"))</f>
        <v>N/A</v>
      </c>
      <c r="BW253" s="18" t="str">
        <f>IF(BW$2=0, "N/A", IF(ISNUMBER(SEARCH(TRIM(BW$2), ProgramsTable[[#This Row],[Geographic Coverage]])), "Yes", "No"))</f>
        <v>N/A</v>
      </c>
      <c r="BX253" s="18" t="str">
        <f>IF(BX$2=0, "N/A", IF(ISNUMBER(SEARCH(TRIM(BX$2), ProgramsTable[[#This Row],[Geographic Coverage]])), "Yes", "No"))</f>
        <v>N/A</v>
      </c>
      <c r="BY253" s="18" t="str">
        <f>IF(AND(BW$2=0, BX$2=0), "*Required - Please Make a Selection*", IF(OR(ISNUMBER(SEARCH(TRIM(BW$2), ProgramsTable[[#This Row],[Geographic Coverage]])), ISNUMBER(SEARCH(TRIM(BX$2), ProgramsTable[[#This Row],[Geographic Coverage]]))), "Yes", "No"))</f>
        <v>*Required - Please Make a Selection*</v>
      </c>
      <c r="BZ253" s="18" t="str">
        <f>IF(I$2=0, "N/A", IF(I$2="Yes", IF(ProgramsTable[[#This Row],[Program Includes Services for Caregivers]]="Yes", IF(ProgramsTable[[#This Row],[Program May Require Caregiver to be Unpaid]]="No", "Yes", "No"), "No"), "N/A"))</f>
        <v>N/A</v>
      </c>
      <c r="CA2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53" s="18" t="str">
        <f>IF(CB$2=0, "N/A", IF(ISNUMBER(SEARCH(TRIM(UPPER(CB$2)), TRIM(UPPER(ProgramsTable[[#This Row],[Type of Service]])))), "Yes", "No"))</f>
        <v>N/A</v>
      </c>
      <c r="CC253" s="18" t="str">
        <f>IF(CC$2=0, "N/A", IF(ISNUMBER(SEARCH(TRIM(CC$2), ProgramsTable[[#This Row],[Geographic Coverage]])), "Yes", "No"))</f>
        <v>No</v>
      </c>
      <c r="CD253" s="18" t="str">
        <f>IF(CD$2=0, "N/A", IF(ISNUMBER(SEARCH(TRIM(CD$2), ProgramsTable[[#This Row],[Geographic Coverage]])), "Yes", "No"))</f>
        <v>N/A</v>
      </c>
      <c r="CE253" s="18" t="str">
        <f>IF(AND(CC$2=0, CD$2=0), "*Required - Please Make a Selection*", IF(OR(ISNUMBER(SEARCH(TRIM(CC$2), ProgramsTable[[#This Row],[Geographic Coverage]])), ISNUMBER(SEARCH(TRIM(CD$2), ProgramsTable[[#This Row],[Geographic Coverage]]))), "Yes", "No"))</f>
        <v>No</v>
      </c>
      <c r="CF253" s="18" t="str" cm="1">
        <f t="array" ref="CF253">IF(COUNTIF(BK$2:BN$2, "Yes")=0, "N/A", IF(SUMPRODUCT((BK$2:BN$2="Yes")*(ProgramsTable[[#This Row],[Veteran?]:[Disabled Veteran?]]="Yes"))&gt;0, "Yes", "No"))</f>
        <v>No</v>
      </c>
      <c r="CG2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53"/>
      <c r="CI253"/>
      <c r="CJ253"/>
      <c r="CK253"/>
      <c r="CL253"/>
      <c r="CM253"/>
      <c r="CN253"/>
      <c r="CO253"/>
      <c r="CP253"/>
      <c r="CQ253"/>
      <c r="CR253"/>
      <c r="CS253"/>
      <c r="CU253"/>
      <c r="CV253"/>
    </row>
    <row r="254" spans="1:100" hidden="1" x14ac:dyDescent="0.25">
      <c r="A254" s="10">
        <v>1021</v>
      </c>
      <c r="B254" t="s">
        <v>647</v>
      </c>
      <c r="C254" t="s">
        <v>517</v>
      </c>
      <c r="D254" t="s">
        <v>578</v>
      </c>
      <c r="E254" t="s">
        <v>546</v>
      </c>
      <c r="F254" t="s">
        <v>589</v>
      </c>
      <c r="G254" t="s">
        <v>588</v>
      </c>
      <c r="H254" t="s">
        <v>215</v>
      </c>
      <c r="I254" t="s">
        <v>207</v>
      </c>
      <c r="J254" t="s">
        <v>208</v>
      </c>
      <c r="K254" t="s">
        <v>208</v>
      </c>
      <c r="L254" s="11" t="s">
        <v>208</v>
      </c>
      <c r="M254" t="s">
        <v>208</v>
      </c>
      <c r="N254" t="s">
        <v>208</v>
      </c>
      <c r="P254" t="s">
        <v>208</v>
      </c>
      <c r="Q254" t="s">
        <v>208</v>
      </c>
      <c r="R254" t="s">
        <v>208</v>
      </c>
      <c r="S254" t="s">
        <v>208</v>
      </c>
      <c r="T254" t="s">
        <v>651</v>
      </c>
      <c r="U254" t="s">
        <v>207</v>
      </c>
      <c r="V254" t="s">
        <v>207</v>
      </c>
      <c r="W254" t="s">
        <v>207</v>
      </c>
      <c r="X254" t="s">
        <v>207</v>
      </c>
      <c r="Y254" t="s">
        <v>207</v>
      </c>
      <c r="Z254" t="s">
        <v>207</v>
      </c>
      <c r="AA254" t="s">
        <v>207</v>
      </c>
      <c r="AB254" t="s">
        <v>207</v>
      </c>
      <c r="AC254" t="s">
        <v>207</v>
      </c>
      <c r="AD254" t="s">
        <v>207</v>
      </c>
      <c r="AE254" t="s">
        <v>207</v>
      </c>
      <c r="AF254" t="s">
        <v>207</v>
      </c>
      <c r="AG254" t="s">
        <v>207</v>
      </c>
      <c r="AH254" t="s">
        <v>207</v>
      </c>
      <c r="AI254" t="s">
        <v>207</v>
      </c>
      <c r="AJ254" t="s">
        <v>207</v>
      </c>
      <c r="AK254" t="s">
        <v>207</v>
      </c>
      <c r="AL254" t="s">
        <v>207</v>
      </c>
      <c r="AM254" t="s">
        <v>207</v>
      </c>
      <c r="AN254" t="s">
        <v>207</v>
      </c>
      <c r="AO254" t="s">
        <v>207</v>
      </c>
      <c r="AP254" t="s">
        <v>207</v>
      </c>
      <c r="AQ254" t="s">
        <v>207</v>
      </c>
      <c r="AR254" t="s">
        <v>207</v>
      </c>
      <c r="AS254" t="s">
        <v>207</v>
      </c>
      <c r="AT254" t="s">
        <v>207</v>
      </c>
      <c r="AU254" t="s">
        <v>207</v>
      </c>
      <c r="AV254" t="s">
        <v>207</v>
      </c>
      <c r="AW254" t="s">
        <v>207</v>
      </c>
      <c r="AX254" t="s">
        <v>207</v>
      </c>
      <c r="AY254" t="s">
        <v>207</v>
      </c>
      <c r="AZ254" t="s">
        <v>207</v>
      </c>
      <c r="BA254" t="s">
        <v>207</v>
      </c>
      <c r="BB254" t="s">
        <v>207</v>
      </c>
      <c r="BC254" t="s">
        <v>207</v>
      </c>
      <c r="BD254" t="s">
        <v>207</v>
      </c>
      <c r="BE254" t="s">
        <v>207</v>
      </c>
      <c r="BF254" t="s">
        <v>207</v>
      </c>
      <c r="BG254" t="s">
        <v>207</v>
      </c>
      <c r="BH254" t="s">
        <v>207</v>
      </c>
      <c r="BI254" t="s">
        <v>207</v>
      </c>
      <c r="BJ254" t="s">
        <v>207</v>
      </c>
      <c r="BK254" t="s">
        <v>207</v>
      </c>
      <c r="BL254" t="s">
        <v>207</v>
      </c>
      <c r="BM254" t="s">
        <v>207</v>
      </c>
      <c r="BN254" t="s">
        <v>207</v>
      </c>
      <c r="BO254" s="18" t="str">
        <f>IF(OR(BO$2=0, BO$2=""), "N/A", IF(ISNUMBER(SEARCH(UPPER(BO$2), UPPER(ProgramsTable[[#This Row],[Type of Service]]))), "Yes", "No"))</f>
        <v>N/A</v>
      </c>
      <c r="BP254" s="18" t="str">
        <f>IF(BP$2=0, "N/A", IF(ISNUMBER(SEARCH(TRIM(BP$2), ProgramsTable[[#This Row],[Geographic Coverage]])), "Yes", "No"))</f>
        <v>N/A</v>
      </c>
      <c r="BQ254" s="18" t="str">
        <f>IF(BQ$2=0, "N/A", IF(ISNUMBER(SEARCH(TRIM(BQ$2), ProgramsTable[[#This Row],[Geographic Coverage]])), "Yes", "No"))</f>
        <v>N/A</v>
      </c>
      <c r="BR254" s="18" t="str">
        <f>IF(AND(BP$2=0, BQ$2=0), "*Required - Please Make a Selection*", IF(OR(ISNUMBER(SEARCH(TRIM(BP$2), ProgramsTable[[#This Row],[Geographic Coverage]])), ISNUMBER(SEARCH(TRIM(BQ$2), ProgramsTable[[#This Row],[Geographic Coverage]]))), "Yes", "No"))</f>
        <v>*Required - Please Make a Selection*</v>
      </c>
      <c r="BS254" s="18" t="str">
        <f>IF(OR(BS$2="",BS$2=0), "N/A", IF(AND(ProgramsTable[[#This Row],[Age Min]]= "None", ProgramsTable[[#This Row],[Age Max]]= "None"), "Yes", IF(AND(BS$2&gt;=ProgramsTable[[#This Row],[Age Min]], BS$2&lt;=ProgramsTable[[#This Row],[Age Max]]), "Yes", "No")))</f>
        <v>N/A</v>
      </c>
      <c r="BT254" s="18" t="str" cm="1">
        <f t="array" ref="BT254">IF(COUNTIF(AM$2:BJ$2,"Yes")=0,"N/A",IF(SUMPRODUCT(--(AM$2:BJ$2="Yes"),--(ProgramsTable[[#This Row],[Developmental Disability]:[Caregivers, Family Members, Advocates, or Practitioners of an Individual with Disabilities or Medical Conditions]]="Yes"))&gt;0,"Yes","No"))</f>
        <v>N/A</v>
      </c>
      <c r="BU2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54" s="18" t="str">
        <f>IF(BV$2=0, "N/A", IF(ISNUMBER(SEARCH(UPPER(BV$2), UPPER(ProgramsTable[[#This Row],[Type of Service]]))), "Yes", "No"))</f>
        <v>N/A</v>
      </c>
      <c r="BW254" s="18" t="str">
        <f>IF(BW$2=0, "N/A", IF(ISNUMBER(SEARCH(TRIM(BW$2), ProgramsTable[[#This Row],[Geographic Coverage]])), "Yes", "No"))</f>
        <v>N/A</v>
      </c>
      <c r="BX254" s="18" t="str">
        <f>IF(BX$2=0, "N/A", IF(ISNUMBER(SEARCH(TRIM(BX$2), ProgramsTable[[#This Row],[Geographic Coverage]])), "Yes", "No"))</f>
        <v>N/A</v>
      </c>
      <c r="BY254" s="18" t="str">
        <f>IF(AND(BW$2=0, BX$2=0), "*Required - Please Make a Selection*", IF(OR(ISNUMBER(SEARCH(TRIM(BW$2), ProgramsTable[[#This Row],[Geographic Coverage]])), ISNUMBER(SEARCH(TRIM(BX$2), ProgramsTable[[#This Row],[Geographic Coverage]]))), "Yes", "No"))</f>
        <v>*Required - Please Make a Selection*</v>
      </c>
      <c r="BZ254" s="18" t="str">
        <f>IF(I$2=0, "N/A", IF(I$2="Yes", IF(ProgramsTable[[#This Row],[Program Includes Services for Caregivers]]="Yes", IF(ProgramsTable[[#This Row],[Program May Require Caregiver to be Unpaid]]="No", "Yes", "No"), "No"), "N/A"))</f>
        <v>N/A</v>
      </c>
      <c r="CA2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54" s="18" t="str">
        <f>IF(CB$2=0, "N/A", IF(ISNUMBER(SEARCH(TRIM(UPPER(CB$2)), TRIM(UPPER(ProgramsTable[[#This Row],[Type of Service]])))), "Yes", "No"))</f>
        <v>N/A</v>
      </c>
      <c r="CC254" s="18" t="str">
        <f>IF(CC$2=0, "N/A", IF(ISNUMBER(SEARCH(TRIM(CC$2), ProgramsTable[[#This Row],[Geographic Coverage]])), "Yes", "No"))</f>
        <v>No</v>
      </c>
      <c r="CD254" s="18" t="str">
        <f>IF(CD$2=0, "N/A", IF(ISNUMBER(SEARCH(TRIM(CD$2), ProgramsTable[[#This Row],[Geographic Coverage]])), "Yes", "No"))</f>
        <v>N/A</v>
      </c>
      <c r="CE254" s="18" t="str">
        <f>IF(AND(CC$2=0, CD$2=0), "*Required - Please Make a Selection*", IF(OR(ISNUMBER(SEARCH(TRIM(CC$2), ProgramsTable[[#This Row],[Geographic Coverage]])), ISNUMBER(SEARCH(TRIM(CD$2), ProgramsTable[[#This Row],[Geographic Coverage]]))), "Yes", "No"))</f>
        <v>No</v>
      </c>
      <c r="CF254" s="18" t="str" cm="1">
        <f t="array" ref="CF254">IF(COUNTIF(BK$2:BN$2, "Yes")=0, "N/A", IF(SUMPRODUCT((BK$2:BN$2="Yes")*(ProgramsTable[[#This Row],[Veteran?]:[Disabled Veteran?]]="Yes"))&gt;0, "Yes", "No"))</f>
        <v>No</v>
      </c>
      <c r="CG2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54"/>
      <c r="CI254"/>
      <c r="CJ254"/>
      <c r="CK254"/>
      <c r="CL254"/>
      <c r="CM254"/>
      <c r="CN254"/>
      <c r="CO254"/>
      <c r="CP254"/>
      <c r="CQ254"/>
      <c r="CR254"/>
      <c r="CS254"/>
      <c r="CU254"/>
      <c r="CV254"/>
    </row>
    <row r="255" spans="1:100" hidden="1" x14ac:dyDescent="0.25">
      <c r="A255" s="10">
        <v>1022</v>
      </c>
      <c r="B255" t="s">
        <v>647</v>
      </c>
      <c r="C255" t="s">
        <v>517</v>
      </c>
      <c r="D255" t="s">
        <v>578</v>
      </c>
      <c r="E255" t="s">
        <v>546</v>
      </c>
      <c r="F255" t="s">
        <v>590</v>
      </c>
      <c r="G255" t="s">
        <v>90</v>
      </c>
      <c r="H255" t="s">
        <v>215</v>
      </c>
      <c r="I255" t="s">
        <v>215</v>
      </c>
      <c r="J255" t="s">
        <v>208</v>
      </c>
      <c r="K255" t="s">
        <v>586</v>
      </c>
      <c r="L255" t="s">
        <v>208</v>
      </c>
      <c r="M255" t="s">
        <v>208</v>
      </c>
      <c r="N255" t="s">
        <v>208</v>
      </c>
      <c r="P255" t="s">
        <v>591</v>
      </c>
      <c r="Q255" t="s">
        <v>208</v>
      </c>
      <c r="R255" t="s">
        <v>591</v>
      </c>
      <c r="S255" t="s">
        <v>208</v>
      </c>
      <c r="T255" t="s">
        <v>651</v>
      </c>
      <c r="U255" t="s">
        <v>207</v>
      </c>
      <c r="V255" t="s">
        <v>207</v>
      </c>
      <c r="W255" t="s">
        <v>207</v>
      </c>
      <c r="X255" t="s">
        <v>207</v>
      </c>
      <c r="Y255" t="s">
        <v>207</v>
      </c>
      <c r="Z255" t="s">
        <v>207</v>
      </c>
      <c r="AA255" t="s">
        <v>207</v>
      </c>
      <c r="AB255" t="s">
        <v>207</v>
      </c>
      <c r="AC255" t="s">
        <v>207</v>
      </c>
      <c r="AD255" t="s">
        <v>207</v>
      </c>
      <c r="AE255" t="s">
        <v>207</v>
      </c>
      <c r="AF255" t="s">
        <v>207</v>
      </c>
      <c r="AG255" t="s">
        <v>207</v>
      </c>
      <c r="AH255" t="s">
        <v>207</v>
      </c>
      <c r="AI255" t="s">
        <v>207</v>
      </c>
      <c r="AJ255" t="s">
        <v>207</v>
      </c>
      <c r="AK255" t="s">
        <v>207</v>
      </c>
      <c r="AL255" t="s">
        <v>207</v>
      </c>
      <c r="AM255" t="s">
        <v>207</v>
      </c>
      <c r="AN255" t="s">
        <v>207</v>
      </c>
      <c r="AO255" t="s">
        <v>207</v>
      </c>
      <c r="AP255" t="s">
        <v>207</v>
      </c>
      <c r="AQ255" t="s">
        <v>207</v>
      </c>
      <c r="AR255" t="s">
        <v>207</v>
      </c>
      <c r="AS255" t="s">
        <v>207</v>
      </c>
      <c r="AT255" t="s">
        <v>207</v>
      </c>
      <c r="AU255" t="s">
        <v>207</v>
      </c>
      <c r="AV255" t="s">
        <v>207</v>
      </c>
      <c r="AW255" t="s">
        <v>207</v>
      </c>
      <c r="AX255" t="s">
        <v>207</v>
      </c>
      <c r="AY255" t="s">
        <v>207</v>
      </c>
      <c r="AZ255" t="s">
        <v>207</v>
      </c>
      <c r="BA255" t="s">
        <v>207</v>
      </c>
      <c r="BB255" t="s">
        <v>207</v>
      </c>
      <c r="BC255" t="s">
        <v>207</v>
      </c>
      <c r="BD255" t="s">
        <v>207</v>
      </c>
      <c r="BE255" t="s">
        <v>207</v>
      </c>
      <c r="BF255" t="s">
        <v>207</v>
      </c>
      <c r="BG255" t="s">
        <v>207</v>
      </c>
      <c r="BH255" t="s">
        <v>207</v>
      </c>
      <c r="BI255" t="s">
        <v>207</v>
      </c>
      <c r="BJ255" t="s">
        <v>215</v>
      </c>
      <c r="BK255" t="s">
        <v>207</v>
      </c>
      <c r="BL255" t="s">
        <v>207</v>
      </c>
      <c r="BM255" t="s">
        <v>207</v>
      </c>
      <c r="BN255" t="s">
        <v>207</v>
      </c>
      <c r="BO255" s="18" t="str">
        <f>IF(OR(BO$2=0, BO$2=""), "N/A", IF(ISNUMBER(SEARCH(UPPER(BO$2), UPPER(ProgramsTable[[#This Row],[Type of Service]]))), "Yes", "No"))</f>
        <v>N/A</v>
      </c>
      <c r="BP255" s="18" t="str">
        <f>IF(BP$2=0, "N/A", IF(ISNUMBER(SEARCH(TRIM(BP$2), ProgramsTable[[#This Row],[Geographic Coverage]])), "Yes", "No"))</f>
        <v>N/A</v>
      </c>
      <c r="BQ255" s="18" t="str">
        <f>IF(BQ$2=0, "N/A", IF(ISNUMBER(SEARCH(TRIM(BQ$2), ProgramsTable[[#This Row],[Geographic Coverage]])), "Yes", "No"))</f>
        <v>N/A</v>
      </c>
      <c r="BR255" s="18" t="str">
        <f>IF(AND(BP$2=0, BQ$2=0), "*Required - Please Make a Selection*", IF(OR(ISNUMBER(SEARCH(TRIM(BP$2), ProgramsTable[[#This Row],[Geographic Coverage]])), ISNUMBER(SEARCH(TRIM(BQ$2), ProgramsTable[[#This Row],[Geographic Coverage]]))), "Yes", "No"))</f>
        <v>*Required - Please Make a Selection*</v>
      </c>
      <c r="BS255" s="18" t="str">
        <f>IF(OR(BS$2="",BS$2=0), "N/A", IF(AND(ProgramsTable[[#This Row],[Age Min]]= "None", ProgramsTable[[#This Row],[Age Max]]= "None"), "Yes", IF(AND(BS$2&gt;=ProgramsTable[[#This Row],[Age Min]], BS$2&lt;=ProgramsTable[[#This Row],[Age Max]]), "Yes", "No")))</f>
        <v>N/A</v>
      </c>
      <c r="BT255" s="18" t="str" cm="1">
        <f t="array" ref="BT255">IF(COUNTIF(AM$2:BJ$2,"Yes")=0,"N/A",IF(SUMPRODUCT(--(AM$2:BJ$2="Yes"),--(ProgramsTable[[#This Row],[Developmental Disability]:[Caregivers, Family Members, Advocates, or Practitioners of an Individual with Disabilities or Medical Conditions]]="Yes"))&gt;0,"Yes","No"))</f>
        <v>N/A</v>
      </c>
      <c r="BU2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55" s="18" t="str">
        <f>IF(BV$2=0, "N/A", IF(ISNUMBER(SEARCH(UPPER(BV$2), UPPER(ProgramsTable[[#This Row],[Type of Service]]))), "Yes", "No"))</f>
        <v>N/A</v>
      </c>
      <c r="BW255" s="18" t="str">
        <f>IF(BW$2=0, "N/A", IF(ISNUMBER(SEARCH(TRIM(BW$2), ProgramsTable[[#This Row],[Geographic Coverage]])), "Yes", "No"))</f>
        <v>N/A</v>
      </c>
      <c r="BX255" s="18" t="str">
        <f>IF(BX$2=0, "N/A", IF(ISNUMBER(SEARCH(TRIM(BX$2), ProgramsTable[[#This Row],[Geographic Coverage]])), "Yes", "No"))</f>
        <v>N/A</v>
      </c>
      <c r="BY255" s="18" t="str">
        <f>IF(AND(BW$2=0, BX$2=0), "*Required - Please Make a Selection*", IF(OR(ISNUMBER(SEARCH(TRIM(BW$2), ProgramsTable[[#This Row],[Geographic Coverage]])), ISNUMBER(SEARCH(TRIM(BX$2), ProgramsTable[[#This Row],[Geographic Coverage]]))), "Yes", "No"))</f>
        <v>*Required - Please Make a Selection*</v>
      </c>
      <c r="BZ255" s="18" t="str">
        <f>IF(I$2=0, "N/A", IF(I$2="Yes", IF(ProgramsTable[[#This Row],[Program Includes Services for Caregivers]]="Yes", IF(ProgramsTable[[#This Row],[Program May Require Caregiver to be Unpaid]]="No", "Yes", "No"), "No"), "N/A"))</f>
        <v>N/A</v>
      </c>
      <c r="CA2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55" s="18" t="str">
        <f>IF(CB$2=0, "N/A", IF(ISNUMBER(SEARCH(TRIM(UPPER(CB$2)), TRIM(UPPER(ProgramsTable[[#This Row],[Type of Service]])))), "Yes", "No"))</f>
        <v>N/A</v>
      </c>
      <c r="CC255" s="18" t="str">
        <f>IF(CC$2=0, "N/A", IF(ISNUMBER(SEARCH(TRIM(CC$2), ProgramsTable[[#This Row],[Geographic Coverage]])), "Yes", "No"))</f>
        <v>No</v>
      </c>
      <c r="CD255" s="18" t="str">
        <f>IF(CD$2=0, "N/A", IF(ISNUMBER(SEARCH(TRIM(CD$2), ProgramsTable[[#This Row],[Geographic Coverage]])), "Yes", "No"))</f>
        <v>N/A</v>
      </c>
      <c r="CE255" s="18" t="str">
        <f>IF(AND(CC$2=0, CD$2=0), "*Required - Please Make a Selection*", IF(OR(ISNUMBER(SEARCH(TRIM(CC$2), ProgramsTable[[#This Row],[Geographic Coverage]])), ISNUMBER(SEARCH(TRIM(CD$2), ProgramsTable[[#This Row],[Geographic Coverage]]))), "Yes", "No"))</f>
        <v>No</v>
      </c>
      <c r="CF255" s="18" t="str" cm="1">
        <f t="array" ref="CF255">IF(COUNTIF(BK$2:BN$2, "Yes")=0, "N/A", IF(SUMPRODUCT((BK$2:BN$2="Yes")*(ProgramsTable[[#This Row],[Veteran?]:[Disabled Veteran?]]="Yes"))&gt;0, "Yes", "No"))</f>
        <v>No</v>
      </c>
      <c r="CG2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55"/>
      <c r="CI255"/>
      <c r="CJ255"/>
      <c r="CK255"/>
      <c r="CL255"/>
      <c r="CM255"/>
      <c r="CN255"/>
      <c r="CO255"/>
      <c r="CP255"/>
      <c r="CQ255"/>
      <c r="CR255"/>
      <c r="CS255"/>
      <c r="CU255"/>
      <c r="CV255"/>
    </row>
    <row r="256" spans="1:100" hidden="1" x14ac:dyDescent="0.25">
      <c r="A256" s="10">
        <v>1023</v>
      </c>
      <c r="B256" t="s">
        <v>647</v>
      </c>
      <c r="C256" t="s">
        <v>517</v>
      </c>
      <c r="D256" t="s">
        <v>592</v>
      </c>
      <c r="E256" t="s">
        <v>546</v>
      </c>
      <c r="F256" t="s">
        <v>593</v>
      </c>
      <c r="G256" t="s">
        <v>588</v>
      </c>
      <c r="H256" t="s">
        <v>215</v>
      </c>
      <c r="I256" t="s">
        <v>215</v>
      </c>
      <c r="J256" t="s">
        <v>208</v>
      </c>
      <c r="K256" t="s">
        <v>208</v>
      </c>
      <c r="L256" s="11" t="s">
        <v>594</v>
      </c>
      <c r="M256" t="s">
        <v>208</v>
      </c>
      <c r="N256" t="s">
        <v>208</v>
      </c>
      <c r="O256" t="s">
        <v>595</v>
      </c>
      <c r="P256" t="s">
        <v>596</v>
      </c>
      <c r="Q256" t="s">
        <v>597</v>
      </c>
      <c r="R256" t="s">
        <v>596</v>
      </c>
      <c r="S256" t="s">
        <v>208</v>
      </c>
      <c r="T256" t="s">
        <v>651</v>
      </c>
      <c r="U256" t="s">
        <v>207</v>
      </c>
      <c r="V256" t="s">
        <v>207</v>
      </c>
      <c r="W256" t="s">
        <v>207</v>
      </c>
      <c r="X256" t="s">
        <v>207</v>
      </c>
      <c r="Y256" t="s">
        <v>207</v>
      </c>
      <c r="Z256" t="s">
        <v>207</v>
      </c>
      <c r="AA256" t="s">
        <v>207</v>
      </c>
      <c r="AB256" t="s">
        <v>207</v>
      </c>
      <c r="AC256" t="s">
        <v>207</v>
      </c>
      <c r="AD256" t="s">
        <v>207</v>
      </c>
      <c r="AE256" t="s">
        <v>207</v>
      </c>
      <c r="AF256" t="s">
        <v>207</v>
      </c>
      <c r="AG256" t="s">
        <v>207</v>
      </c>
      <c r="AH256" t="s">
        <v>207</v>
      </c>
      <c r="AI256" t="s">
        <v>207</v>
      </c>
      <c r="AJ256" t="s">
        <v>207</v>
      </c>
      <c r="AK256" t="s">
        <v>207</v>
      </c>
      <c r="AL256" t="s">
        <v>207</v>
      </c>
      <c r="AM256" t="s">
        <v>207</v>
      </c>
      <c r="AN256" t="s">
        <v>207</v>
      </c>
      <c r="AO256" t="s">
        <v>207</v>
      </c>
      <c r="AP256" t="s">
        <v>207</v>
      </c>
      <c r="AQ256" t="s">
        <v>207</v>
      </c>
      <c r="AR256" t="s">
        <v>207</v>
      </c>
      <c r="AS256" t="s">
        <v>207</v>
      </c>
      <c r="AT256" t="s">
        <v>207</v>
      </c>
      <c r="AU256" t="s">
        <v>207</v>
      </c>
      <c r="AV256" t="s">
        <v>207</v>
      </c>
      <c r="AW256" t="s">
        <v>207</v>
      </c>
      <c r="AX256" t="s">
        <v>207</v>
      </c>
      <c r="AY256" t="s">
        <v>207</v>
      </c>
      <c r="AZ256" t="s">
        <v>207</v>
      </c>
      <c r="BA256" t="s">
        <v>207</v>
      </c>
      <c r="BB256" t="s">
        <v>207</v>
      </c>
      <c r="BC256" t="s">
        <v>207</v>
      </c>
      <c r="BD256" t="s">
        <v>207</v>
      </c>
      <c r="BE256" t="s">
        <v>207</v>
      </c>
      <c r="BF256" t="s">
        <v>207</v>
      </c>
      <c r="BG256" t="s">
        <v>207</v>
      </c>
      <c r="BH256" t="s">
        <v>207</v>
      </c>
      <c r="BI256" t="s">
        <v>207</v>
      </c>
      <c r="BJ256" t="s">
        <v>215</v>
      </c>
      <c r="BK256" t="s">
        <v>207</v>
      </c>
      <c r="BL256" t="s">
        <v>207</v>
      </c>
      <c r="BM256" t="s">
        <v>207</v>
      </c>
      <c r="BN256" t="s">
        <v>207</v>
      </c>
      <c r="BO256" s="18" t="str">
        <f>IF(OR(BO$2=0, BO$2=""), "N/A", IF(ISNUMBER(SEARCH(UPPER(BO$2), UPPER(ProgramsTable[[#This Row],[Type of Service]]))), "Yes", "No"))</f>
        <v>N/A</v>
      </c>
      <c r="BP256" s="18" t="str">
        <f>IF(BP$2=0, "N/A", IF(ISNUMBER(SEARCH(TRIM(BP$2), ProgramsTable[[#This Row],[Geographic Coverage]])), "Yes", "No"))</f>
        <v>N/A</v>
      </c>
      <c r="BQ256" s="18" t="str">
        <f>IF(BQ$2=0, "N/A", IF(ISNUMBER(SEARCH(TRIM(BQ$2), ProgramsTable[[#This Row],[Geographic Coverage]])), "Yes", "No"))</f>
        <v>N/A</v>
      </c>
      <c r="BR256" s="18" t="str">
        <f>IF(AND(BP$2=0, BQ$2=0), "*Required - Please Make a Selection*", IF(OR(ISNUMBER(SEARCH(TRIM(BP$2), ProgramsTable[[#This Row],[Geographic Coverage]])), ISNUMBER(SEARCH(TRIM(BQ$2), ProgramsTable[[#This Row],[Geographic Coverage]]))), "Yes", "No"))</f>
        <v>*Required - Please Make a Selection*</v>
      </c>
      <c r="BS256" s="18" t="str">
        <f>IF(OR(BS$2="",BS$2=0), "N/A", IF(AND(ProgramsTable[[#This Row],[Age Min]]= "None", ProgramsTable[[#This Row],[Age Max]]= "None"), "Yes", IF(AND(BS$2&gt;=ProgramsTable[[#This Row],[Age Min]], BS$2&lt;=ProgramsTable[[#This Row],[Age Max]]), "Yes", "No")))</f>
        <v>N/A</v>
      </c>
      <c r="BT256" s="18" t="str" cm="1">
        <f t="array" ref="BT256">IF(COUNTIF(AM$2:BJ$2,"Yes")=0,"N/A",IF(SUMPRODUCT(--(AM$2:BJ$2="Yes"),--(ProgramsTable[[#This Row],[Developmental Disability]:[Caregivers, Family Members, Advocates, or Practitioners of an Individual with Disabilities or Medical Conditions]]="Yes"))&gt;0,"Yes","No"))</f>
        <v>N/A</v>
      </c>
      <c r="BU2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56" s="18" t="str">
        <f>IF(BV$2=0, "N/A", IF(ISNUMBER(SEARCH(UPPER(BV$2), UPPER(ProgramsTable[[#This Row],[Type of Service]]))), "Yes", "No"))</f>
        <v>N/A</v>
      </c>
      <c r="BW256" s="18" t="str">
        <f>IF(BW$2=0, "N/A", IF(ISNUMBER(SEARCH(TRIM(BW$2), ProgramsTable[[#This Row],[Geographic Coverage]])), "Yes", "No"))</f>
        <v>N/A</v>
      </c>
      <c r="BX256" s="18" t="str">
        <f>IF(BX$2=0, "N/A", IF(ISNUMBER(SEARCH(TRIM(BX$2), ProgramsTable[[#This Row],[Geographic Coverage]])), "Yes", "No"))</f>
        <v>N/A</v>
      </c>
      <c r="BY256" s="18" t="str">
        <f>IF(AND(BW$2=0, BX$2=0), "*Required - Please Make a Selection*", IF(OR(ISNUMBER(SEARCH(TRIM(BW$2), ProgramsTable[[#This Row],[Geographic Coverage]])), ISNUMBER(SEARCH(TRIM(BX$2), ProgramsTable[[#This Row],[Geographic Coverage]]))), "Yes", "No"))</f>
        <v>*Required - Please Make a Selection*</v>
      </c>
      <c r="BZ256" s="18" t="str">
        <f>IF(I$2=0, "N/A", IF(I$2="Yes", IF(ProgramsTable[[#This Row],[Program Includes Services for Caregivers]]="Yes", IF(ProgramsTable[[#This Row],[Program May Require Caregiver to be Unpaid]]="No", "Yes", "No"), "No"), "N/A"))</f>
        <v>N/A</v>
      </c>
      <c r="CA2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56" s="18" t="str">
        <f>IF(CB$2=0, "N/A", IF(ISNUMBER(SEARCH(TRIM(UPPER(CB$2)), TRIM(UPPER(ProgramsTable[[#This Row],[Type of Service]])))), "Yes", "No"))</f>
        <v>N/A</v>
      </c>
      <c r="CC256" s="18" t="str">
        <f>IF(CC$2=0, "N/A", IF(ISNUMBER(SEARCH(TRIM(CC$2), ProgramsTable[[#This Row],[Geographic Coverage]])), "Yes", "No"))</f>
        <v>No</v>
      </c>
      <c r="CD256" s="18" t="str">
        <f>IF(CD$2=0, "N/A", IF(ISNUMBER(SEARCH(TRIM(CD$2), ProgramsTable[[#This Row],[Geographic Coverage]])), "Yes", "No"))</f>
        <v>N/A</v>
      </c>
      <c r="CE256" s="18" t="str">
        <f>IF(AND(CC$2=0, CD$2=0), "*Required - Please Make a Selection*", IF(OR(ISNUMBER(SEARCH(TRIM(CC$2), ProgramsTable[[#This Row],[Geographic Coverage]])), ISNUMBER(SEARCH(TRIM(CD$2), ProgramsTable[[#This Row],[Geographic Coverage]]))), "Yes", "No"))</f>
        <v>No</v>
      </c>
      <c r="CF256" s="18" t="str" cm="1">
        <f t="array" ref="CF256">IF(COUNTIF(BK$2:BN$2, "Yes")=0, "N/A", IF(SUMPRODUCT((BK$2:BN$2="Yes")*(ProgramsTable[[#This Row],[Veteran?]:[Disabled Veteran?]]="Yes"))&gt;0, "Yes", "No"))</f>
        <v>No</v>
      </c>
      <c r="CG2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56"/>
      <c r="CI256"/>
      <c r="CJ256"/>
      <c r="CK256"/>
      <c r="CL256"/>
      <c r="CM256"/>
      <c r="CN256"/>
      <c r="CO256"/>
      <c r="CP256"/>
      <c r="CQ256"/>
      <c r="CR256"/>
      <c r="CS256"/>
      <c r="CU256"/>
      <c r="CV256"/>
    </row>
    <row r="257" spans="1:100" hidden="1" x14ac:dyDescent="0.25">
      <c r="A257" s="10">
        <v>1024</v>
      </c>
      <c r="B257" t="s">
        <v>647</v>
      </c>
      <c r="C257" t="s">
        <v>517</v>
      </c>
      <c r="D257" t="s">
        <v>592</v>
      </c>
      <c r="E257" t="s">
        <v>546</v>
      </c>
      <c r="F257" t="s">
        <v>598</v>
      </c>
      <c r="G257" t="s">
        <v>588</v>
      </c>
      <c r="H257" t="s">
        <v>215</v>
      </c>
      <c r="I257" t="s">
        <v>215</v>
      </c>
      <c r="J257" t="s">
        <v>208</v>
      </c>
      <c r="K257" t="s">
        <v>208</v>
      </c>
      <c r="L257" s="11" t="s">
        <v>599</v>
      </c>
      <c r="M257">
        <v>55</v>
      </c>
      <c r="N257">
        <v>120</v>
      </c>
      <c r="O257" t="s">
        <v>599</v>
      </c>
      <c r="P257" t="s">
        <v>596</v>
      </c>
      <c r="Q257" t="s">
        <v>597</v>
      </c>
      <c r="R257" t="s">
        <v>596</v>
      </c>
      <c r="S257" t="s">
        <v>208</v>
      </c>
      <c r="T257" t="s">
        <v>651</v>
      </c>
      <c r="U257" t="s">
        <v>207</v>
      </c>
      <c r="V257" t="s">
        <v>207</v>
      </c>
      <c r="W257" t="s">
        <v>207</v>
      </c>
      <c r="X257" t="s">
        <v>207</v>
      </c>
      <c r="Y257" t="s">
        <v>207</v>
      </c>
      <c r="Z257" t="s">
        <v>207</v>
      </c>
      <c r="AA257" t="s">
        <v>207</v>
      </c>
      <c r="AB257" t="s">
        <v>207</v>
      </c>
      <c r="AC257" t="s">
        <v>207</v>
      </c>
      <c r="AD257" t="s">
        <v>207</v>
      </c>
      <c r="AE257" t="s">
        <v>207</v>
      </c>
      <c r="AF257" t="s">
        <v>207</v>
      </c>
      <c r="AG257" t="s">
        <v>207</v>
      </c>
      <c r="AH257" t="s">
        <v>207</v>
      </c>
      <c r="AI257" t="s">
        <v>207</v>
      </c>
      <c r="AJ257" t="s">
        <v>207</v>
      </c>
      <c r="AK257" t="s">
        <v>207</v>
      </c>
      <c r="AL257" t="s">
        <v>207</v>
      </c>
      <c r="AM257" t="s">
        <v>207</v>
      </c>
      <c r="AN257" t="s">
        <v>207</v>
      </c>
      <c r="AO257" t="s">
        <v>207</v>
      </c>
      <c r="AP257" t="s">
        <v>207</v>
      </c>
      <c r="AQ257" t="s">
        <v>207</v>
      </c>
      <c r="AR257" t="s">
        <v>207</v>
      </c>
      <c r="AS257" t="s">
        <v>207</v>
      </c>
      <c r="AT257" t="s">
        <v>207</v>
      </c>
      <c r="AU257" t="s">
        <v>207</v>
      </c>
      <c r="AV257" t="s">
        <v>207</v>
      </c>
      <c r="AW257" t="s">
        <v>207</v>
      </c>
      <c r="AX257" t="s">
        <v>207</v>
      </c>
      <c r="AY257" t="s">
        <v>207</v>
      </c>
      <c r="AZ257" t="s">
        <v>207</v>
      </c>
      <c r="BA257" t="s">
        <v>207</v>
      </c>
      <c r="BB257" t="s">
        <v>207</v>
      </c>
      <c r="BC257" t="s">
        <v>207</v>
      </c>
      <c r="BD257" t="s">
        <v>207</v>
      </c>
      <c r="BE257" t="s">
        <v>207</v>
      </c>
      <c r="BF257" t="s">
        <v>207</v>
      </c>
      <c r="BG257" t="s">
        <v>207</v>
      </c>
      <c r="BH257" t="s">
        <v>207</v>
      </c>
      <c r="BI257" t="s">
        <v>207</v>
      </c>
      <c r="BJ257" t="s">
        <v>215</v>
      </c>
      <c r="BK257" t="s">
        <v>207</v>
      </c>
      <c r="BL257" t="s">
        <v>207</v>
      </c>
      <c r="BM257" t="s">
        <v>207</v>
      </c>
      <c r="BN257" t="s">
        <v>207</v>
      </c>
      <c r="BO257" s="18" t="str">
        <f>IF(OR(BO$2=0, BO$2=""), "N/A", IF(ISNUMBER(SEARCH(UPPER(BO$2), UPPER(ProgramsTable[[#This Row],[Type of Service]]))), "Yes", "No"))</f>
        <v>N/A</v>
      </c>
      <c r="BP257" s="18" t="str">
        <f>IF(BP$2=0, "N/A", IF(ISNUMBER(SEARCH(TRIM(BP$2), ProgramsTable[[#This Row],[Geographic Coverage]])), "Yes", "No"))</f>
        <v>N/A</v>
      </c>
      <c r="BQ257" s="18" t="str">
        <f>IF(BQ$2=0, "N/A", IF(ISNUMBER(SEARCH(TRIM(BQ$2), ProgramsTable[[#This Row],[Geographic Coverage]])), "Yes", "No"))</f>
        <v>N/A</v>
      </c>
      <c r="BR257" s="18" t="str">
        <f>IF(AND(BP$2=0, BQ$2=0), "*Required - Please Make a Selection*", IF(OR(ISNUMBER(SEARCH(TRIM(BP$2), ProgramsTable[[#This Row],[Geographic Coverage]])), ISNUMBER(SEARCH(TRIM(BQ$2), ProgramsTable[[#This Row],[Geographic Coverage]]))), "Yes", "No"))</f>
        <v>*Required - Please Make a Selection*</v>
      </c>
      <c r="BS257" s="18" t="str">
        <f>IF(OR(BS$2="",BS$2=0), "N/A", IF(AND(ProgramsTable[[#This Row],[Age Min]]= "None", ProgramsTable[[#This Row],[Age Max]]= "None"), "Yes", IF(AND(BS$2&gt;=ProgramsTable[[#This Row],[Age Min]], BS$2&lt;=ProgramsTable[[#This Row],[Age Max]]), "Yes", "No")))</f>
        <v>N/A</v>
      </c>
      <c r="BT257" s="18" t="str" cm="1">
        <f t="array" ref="BT257">IF(COUNTIF(AM$2:BJ$2,"Yes")=0,"N/A",IF(SUMPRODUCT(--(AM$2:BJ$2="Yes"),--(ProgramsTable[[#This Row],[Developmental Disability]:[Caregivers, Family Members, Advocates, or Practitioners of an Individual with Disabilities or Medical Conditions]]="Yes"))&gt;0,"Yes","No"))</f>
        <v>N/A</v>
      </c>
      <c r="BU2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57" s="18" t="str">
        <f>IF(BV$2=0, "N/A", IF(ISNUMBER(SEARCH(UPPER(BV$2), UPPER(ProgramsTable[[#This Row],[Type of Service]]))), "Yes", "No"))</f>
        <v>N/A</v>
      </c>
      <c r="BW257" s="18" t="str">
        <f>IF(BW$2=0, "N/A", IF(ISNUMBER(SEARCH(TRIM(BW$2), ProgramsTable[[#This Row],[Geographic Coverage]])), "Yes", "No"))</f>
        <v>N/A</v>
      </c>
      <c r="BX257" s="18" t="str">
        <f>IF(BX$2=0, "N/A", IF(ISNUMBER(SEARCH(TRIM(BX$2), ProgramsTable[[#This Row],[Geographic Coverage]])), "Yes", "No"))</f>
        <v>N/A</v>
      </c>
      <c r="BY257" s="18" t="str">
        <f>IF(AND(BW$2=0, BX$2=0), "*Required - Please Make a Selection*", IF(OR(ISNUMBER(SEARCH(TRIM(BW$2), ProgramsTable[[#This Row],[Geographic Coverage]])), ISNUMBER(SEARCH(TRIM(BX$2), ProgramsTable[[#This Row],[Geographic Coverage]]))), "Yes", "No"))</f>
        <v>*Required - Please Make a Selection*</v>
      </c>
      <c r="BZ257" s="18" t="str">
        <f>IF(I$2=0, "N/A", IF(I$2="Yes", IF(ProgramsTable[[#This Row],[Program Includes Services for Caregivers]]="Yes", IF(ProgramsTable[[#This Row],[Program May Require Caregiver to be Unpaid]]="No", "Yes", "No"), "No"), "N/A"))</f>
        <v>N/A</v>
      </c>
      <c r="CA2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57" s="18" t="str">
        <f>IF(CB$2=0, "N/A", IF(ISNUMBER(SEARCH(TRIM(UPPER(CB$2)), TRIM(UPPER(ProgramsTable[[#This Row],[Type of Service]])))), "Yes", "No"))</f>
        <v>N/A</v>
      </c>
      <c r="CC257" s="18" t="str">
        <f>IF(CC$2=0, "N/A", IF(ISNUMBER(SEARCH(TRIM(CC$2), ProgramsTable[[#This Row],[Geographic Coverage]])), "Yes", "No"))</f>
        <v>No</v>
      </c>
      <c r="CD257" s="18" t="str">
        <f>IF(CD$2=0, "N/A", IF(ISNUMBER(SEARCH(TRIM(CD$2), ProgramsTable[[#This Row],[Geographic Coverage]])), "Yes", "No"))</f>
        <v>N/A</v>
      </c>
      <c r="CE257" s="18" t="str">
        <f>IF(AND(CC$2=0, CD$2=0), "*Required - Please Make a Selection*", IF(OR(ISNUMBER(SEARCH(TRIM(CC$2), ProgramsTable[[#This Row],[Geographic Coverage]])), ISNUMBER(SEARCH(TRIM(CD$2), ProgramsTable[[#This Row],[Geographic Coverage]]))), "Yes", "No"))</f>
        <v>No</v>
      </c>
      <c r="CF257" s="18" t="str" cm="1">
        <f t="array" ref="CF257">IF(COUNTIF(BK$2:BN$2, "Yes")=0, "N/A", IF(SUMPRODUCT((BK$2:BN$2="Yes")*(ProgramsTable[[#This Row],[Veteran?]:[Disabled Veteran?]]="Yes"))&gt;0, "Yes", "No"))</f>
        <v>No</v>
      </c>
      <c r="CG2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57"/>
      <c r="CI257"/>
      <c r="CJ257"/>
      <c r="CK257"/>
      <c r="CL257"/>
      <c r="CM257"/>
      <c r="CN257"/>
      <c r="CO257"/>
      <c r="CP257"/>
      <c r="CQ257"/>
      <c r="CR257"/>
      <c r="CS257"/>
      <c r="CU257"/>
      <c r="CV257"/>
    </row>
    <row r="258" spans="1:100" hidden="1" x14ac:dyDescent="0.25">
      <c r="A258" s="10">
        <v>1025</v>
      </c>
      <c r="B258" t="s">
        <v>647</v>
      </c>
      <c r="C258" t="s">
        <v>517</v>
      </c>
      <c r="D258" t="s">
        <v>592</v>
      </c>
      <c r="E258" t="s">
        <v>546</v>
      </c>
      <c r="F258" t="s">
        <v>600</v>
      </c>
      <c r="G258" t="s">
        <v>90</v>
      </c>
      <c r="H258" t="s">
        <v>215</v>
      </c>
      <c r="I258" t="s">
        <v>215</v>
      </c>
      <c r="J258" t="s">
        <v>208</v>
      </c>
      <c r="K258" t="s">
        <v>208</v>
      </c>
      <c r="L258" s="11" t="s">
        <v>599</v>
      </c>
      <c r="M258">
        <v>55</v>
      </c>
      <c r="N258">
        <v>120</v>
      </c>
      <c r="O258" t="s">
        <v>599</v>
      </c>
      <c r="P258" t="s">
        <v>601</v>
      </c>
      <c r="Q258" t="s">
        <v>597</v>
      </c>
      <c r="R258" t="s">
        <v>601</v>
      </c>
      <c r="S258" t="s">
        <v>208</v>
      </c>
      <c r="T258" t="s">
        <v>651</v>
      </c>
      <c r="U258" t="s">
        <v>207</v>
      </c>
      <c r="V258" t="s">
        <v>207</v>
      </c>
      <c r="W258" t="s">
        <v>207</v>
      </c>
      <c r="X258" t="s">
        <v>207</v>
      </c>
      <c r="Y258" t="s">
        <v>207</v>
      </c>
      <c r="Z258" t="s">
        <v>207</v>
      </c>
      <c r="AA258" t="s">
        <v>207</v>
      </c>
      <c r="AB258" t="s">
        <v>207</v>
      </c>
      <c r="AC258" t="s">
        <v>207</v>
      </c>
      <c r="AD258" t="s">
        <v>207</v>
      </c>
      <c r="AE258" t="s">
        <v>207</v>
      </c>
      <c r="AF258" t="s">
        <v>207</v>
      </c>
      <c r="AG258" t="s">
        <v>207</v>
      </c>
      <c r="AH258" t="s">
        <v>207</v>
      </c>
      <c r="AI258" t="s">
        <v>207</v>
      </c>
      <c r="AJ258" t="s">
        <v>207</v>
      </c>
      <c r="AK258" t="s">
        <v>207</v>
      </c>
      <c r="AL258" t="s">
        <v>207</v>
      </c>
      <c r="AM258" t="s">
        <v>207</v>
      </c>
      <c r="AN258" t="s">
        <v>207</v>
      </c>
      <c r="AO258" t="s">
        <v>207</v>
      </c>
      <c r="AP258" t="s">
        <v>207</v>
      </c>
      <c r="AQ258" t="s">
        <v>207</v>
      </c>
      <c r="AR258" t="s">
        <v>207</v>
      </c>
      <c r="AS258" t="s">
        <v>207</v>
      </c>
      <c r="AT258" t="s">
        <v>207</v>
      </c>
      <c r="AU258" t="s">
        <v>207</v>
      </c>
      <c r="AV258" t="s">
        <v>207</v>
      </c>
      <c r="AW258" t="s">
        <v>207</v>
      </c>
      <c r="AX258" t="s">
        <v>207</v>
      </c>
      <c r="AY258" t="s">
        <v>207</v>
      </c>
      <c r="AZ258" t="s">
        <v>207</v>
      </c>
      <c r="BA258" t="s">
        <v>207</v>
      </c>
      <c r="BB258" t="s">
        <v>207</v>
      </c>
      <c r="BC258" t="s">
        <v>207</v>
      </c>
      <c r="BD258" t="s">
        <v>207</v>
      </c>
      <c r="BE258" t="s">
        <v>207</v>
      </c>
      <c r="BF258" t="s">
        <v>207</v>
      </c>
      <c r="BG258" t="s">
        <v>207</v>
      </c>
      <c r="BH258" t="s">
        <v>207</v>
      </c>
      <c r="BI258" t="s">
        <v>207</v>
      </c>
      <c r="BJ258" t="s">
        <v>215</v>
      </c>
      <c r="BK258" t="s">
        <v>207</v>
      </c>
      <c r="BL258" t="s">
        <v>207</v>
      </c>
      <c r="BM258" t="s">
        <v>207</v>
      </c>
      <c r="BN258" t="s">
        <v>207</v>
      </c>
      <c r="BO258" s="18" t="str">
        <f>IF(OR(BO$2=0, BO$2=""), "N/A", IF(ISNUMBER(SEARCH(UPPER(BO$2), UPPER(ProgramsTable[[#This Row],[Type of Service]]))), "Yes", "No"))</f>
        <v>N/A</v>
      </c>
      <c r="BP258" s="18" t="str">
        <f>IF(BP$2=0, "N/A", IF(ISNUMBER(SEARCH(TRIM(BP$2), ProgramsTable[[#This Row],[Geographic Coverage]])), "Yes", "No"))</f>
        <v>N/A</v>
      </c>
      <c r="BQ258" s="18" t="str">
        <f>IF(BQ$2=0, "N/A", IF(ISNUMBER(SEARCH(TRIM(BQ$2), ProgramsTable[[#This Row],[Geographic Coverage]])), "Yes", "No"))</f>
        <v>N/A</v>
      </c>
      <c r="BR258" s="18" t="str">
        <f>IF(AND(BP$2=0, BQ$2=0), "*Required - Please Make a Selection*", IF(OR(ISNUMBER(SEARCH(TRIM(BP$2), ProgramsTable[[#This Row],[Geographic Coverage]])), ISNUMBER(SEARCH(TRIM(BQ$2), ProgramsTable[[#This Row],[Geographic Coverage]]))), "Yes", "No"))</f>
        <v>*Required - Please Make a Selection*</v>
      </c>
      <c r="BS258" s="18" t="str">
        <f>IF(OR(BS$2="",BS$2=0), "N/A", IF(AND(ProgramsTable[[#This Row],[Age Min]]= "None", ProgramsTable[[#This Row],[Age Max]]= "None"), "Yes", IF(AND(BS$2&gt;=ProgramsTable[[#This Row],[Age Min]], BS$2&lt;=ProgramsTable[[#This Row],[Age Max]]), "Yes", "No")))</f>
        <v>N/A</v>
      </c>
      <c r="BT258" s="18" t="str" cm="1">
        <f t="array" ref="BT258">IF(COUNTIF(AM$2:BJ$2,"Yes")=0,"N/A",IF(SUMPRODUCT(--(AM$2:BJ$2="Yes"),--(ProgramsTable[[#This Row],[Developmental Disability]:[Caregivers, Family Members, Advocates, or Practitioners of an Individual with Disabilities or Medical Conditions]]="Yes"))&gt;0,"Yes","No"))</f>
        <v>N/A</v>
      </c>
      <c r="BU2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58" s="18" t="str">
        <f>IF(BV$2=0, "N/A", IF(ISNUMBER(SEARCH(UPPER(BV$2), UPPER(ProgramsTable[[#This Row],[Type of Service]]))), "Yes", "No"))</f>
        <v>N/A</v>
      </c>
      <c r="BW258" s="18" t="str">
        <f>IF(BW$2=0, "N/A", IF(ISNUMBER(SEARCH(TRIM(BW$2), ProgramsTable[[#This Row],[Geographic Coverage]])), "Yes", "No"))</f>
        <v>N/A</v>
      </c>
      <c r="BX258" s="18" t="str">
        <f>IF(BX$2=0, "N/A", IF(ISNUMBER(SEARCH(TRIM(BX$2), ProgramsTable[[#This Row],[Geographic Coverage]])), "Yes", "No"))</f>
        <v>N/A</v>
      </c>
      <c r="BY258" s="18" t="str">
        <f>IF(AND(BW$2=0, BX$2=0), "*Required - Please Make a Selection*", IF(OR(ISNUMBER(SEARCH(TRIM(BW$2), ProgramsTable[[#This Row],[Geographic Coverage]])), ISNUMBER(SEARCH(TRIM(BX$2), ProgramsTable[[#This Row],[Geographic Coverage]]))), "Yes", "No"))</f>
        <v>*Required - Please Make a Selection*</v>
      </c>
      <c r="BZ258" s="18" t="str">
        <f>IF(I$2=0, "N/A", IF(I$2="Yes", IF(ProgramsTable[[#This Row],[Program Includes Services for Caregivers]]="Yes", IF(ProgramsTable[[#This Row],[Program May Require Caregiver to be Unpaid]]="No", "Yes", "No"), "No"), "N/A"))</f>
        <v>N/A</v>
      </c>
      <c r="CA2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58" s="18" t="str">
        <f>IF(CB$2=0, "N/A", IF(ISNUMBER(SEARCH(TRIM(UPPER(CB$2)), TRIM(UPPER(ProgramsTable[[#This Row],[Type of Service]])))), "Yes", "No"))</f>
        <v>N/A</v>
      </c>
      <c r="CC258" s="18" t="str">
        <f>IF(CC$2=0, "N/A", IF(ISNUMBER(SEARCH(TRIM(CC$2), ProgramsTable[[#This Row],[Geographic Coverage]])), "Yes", "No"))</f>
        <v>No</v>
      </c>
      <c r="CD258" s="18" t="str">
        <f>IF(CD$2=0, "N/A", IF(ISNUMBER(SEARCH(TRIM(CD$2), ProgramsTable[[#This Row],[Geographic Coverage]])), "Yes", "No"))</f>
        <v>N/A</v>
      </c>
      <c r="CE258" s="18" t="str">
        <f>IF(AND(CC$2=0, CD$2=0), "*Required - Please Make a Selection*", IF(OR(ISNUMBER(SEARCH(TRIM(CC$2), ProgramsTable[[#This Row],[Geographic Coverage]])), ISNUMBER(SEARCH(TRIM(CD$2), ProgramsTable[[#This Row],[Geographic Coverage]]))), "Yes", "No"))</f>
        <v>No</v>
      </c>
      <c r="CF258" s="18" t="str" cm="1">
        <f t="array" ref="CF258">IF(COUNTIF(BK$2:BN$2, "Yes")=0, "N/A", IF(SUMPRODUCT((BK$2:BN$2="Yes")*(ProgramsTable[[#This Row],[Veteran?]:[Disabled Veteran?]]="Yes"))&gt;0, "Yes", "No"))</f>
        <v>No</v>
      </c>
      <c r="CG2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58"/>
      <c r="CI258"/>
      <c r="CJ258"/>
      <c r="CK258"/>
      <c r="CL258"/>
      <c r="CM258"/>
      <c r="CN258"/>
      <c r="CO258"/>
      <c r="CP258"/>
      <c r="CQ258"/>
      <c r="CR258"/>
      <c r="CS258"/>
      <c r="CU258"/>
      <c r="CV258"/>
    </row>
    <row r="259" spans="1:100" hidden="1" x14ac:dyDescent="0.25">
      <c r="A259" s="10">
        <v>1026</v>
      </c>
      <c r="B259" t="s">
        <v>647</v>
      </c>
      <c r="C259" t="s">
        <v>519</v>
      </c>
      <c r="D259" t="s">
        <v>528</v>
      </c>
      <c r="E259" t="s">
        <v>529</v>
      </c>
      <c r="F259" t="s">
        <v>530</v>
      </c>
      <c r="G259" t="s">
        <v>112</v>
      </c>
      <c r="H259" t="s">
        <v>215</v>
      </c>
      <c r="I259" t="s">
        <v>215</v>
      </c>
      <c r="J259" t="s">
        <v>531</v>
      </c>
      <c r="K259" t="s">
        <v>532</v>
      </c>
      <c r="L259" t="s">
        <v>306</v>
      </c>
      <c r="M259">
        <v>18</v>
      </c>
      <c r="N259">
        <v>120</v>
      </c>
      <c r="P259" t="s">
        <v>533</v>
      </c>
      <c r="Q259" t="s">
        <v>208</v>
      </c>
      <c r="R259" t="s">
        <v>534</v>
      </c>
      <c r="S259" t="s">
        <v>533</v>
      </c>
      <c r="T259" t="s">
        <v>68</v>
      </c>
      <c r="U259" t="s">
        <v>215</v>
      </c>
      <c r="V259" t="s">
        <v>207</v>
      </c>
      <c r="W259" t="s">
        <v>207</v>
      </c>
      <c r="X259" t="s">
        <v>207</v>
      </c>
      <c r="Y259" t="s">
        <v>207</v>
      </c>
      <c r="Z259" t="s">
        <v>207</v>
      </c>
      <c r="AA259" t="s">
        <v>207</v>
      </c>
      <c r="AB259" t="s">
        <v>207</v>
      </c>
      <c r="AC259" t="s">
        <v>207</v>
      </c>
      <c r="AD259" t="s">
        <v>207</v>
      </c>
      <c r="AE259" t="s">
        <v>215</v>
      </c>
      <c r="AF259" t="s">
        <v>207</v>
      </c>
      <c r="AG259" t="s">
        <v>207</v>
      </c>
      <c r="AH259" t="s">
        <v>207</v>
      </c>
      <c r="AI259" t="s">
        <v>207</v>
      </c>
      <c r="AJ259" t="s">
        <v>207</v>
      </c>
      <c r="AK259" t="s">
        <v>207</v>
      </c>
      <c r="AL259" t="s">
        <v>207</v>
      </c>
      <c r="AM259" t="s">
        <v>207</v>
      </c>
      <c r="AN259" t="s">
        <v>207</v>
      </c>
      <c r="AO259" t="s">
        <v>207</v>
      </c>
      <c r="AP259" t="s">
        <v>207</v>
      </c>
      <c r="AQ259" t="s">
        <v>207</v>
      </c>
      <c r="AR259" t="s">
        <v>215</v>
      </c>
      <c r="AS259" t="s">
        <v>207</v>
      </c>
      <c r="AT259" t="s">
        <v>207</v>
      </c>
      <c r="AU259" t="s">
        <v>207</v>
      </c>
      <c r="AV259" t="s">
        <v>207</v>
      </c>
      <c r="AW259" t="s">
        <v>207</v>
      </c>
      <c r="AX259" t="s">
        <v>207</v>
      </c>
      <c r="AY259" t="s">
        <v>207</v>
      </c>
      <c r="AZ259" t="s">
        <v>207</v>
      </c>
      <c r="BA259" t="s">
        <v>207</v>
      </c>
      <c r="BB259" t="s">
        <v>207</v>
      </c>
      <c r="BC259" t="s">
        <v>207</v>
      </c>
      <c r="BD259" t="s">
        <v>207</v>
      </c>
      <c r="BE259" t="s">
        <v>207</v>
      </c>
      <c r="BF259" t="s">
        <v>207</v>
      </c>
      <c r="BG259" t="s">
        <v>207</v>
      </c>
      <c r="BH259" t="s">
        <v>207</v>
      </c>
      <c r="BI259" t="s">
        <v>207</v>
      </c>
      <c r="BJ259" t="s">
        <v>207</v>
      </c>
      <c r="BK259" t="s">
        <v>207</v>
      </c>
      <c r="BL259" t="s">
        <v>207</v>
      </c>
      <c r="BM259" t="s">
        <v>207</v>
      </c>
      <c r="BN259" t="s">
        <v>207</v>
      </c>
      <c r="BO259" s="18" t="str">
        <f>IF(OR(BO$2=0, BO$2=""), "N/A", IF(ISNUMBER(SEARCH(UPPER(BO$2), UPPER(ProgramsTable[[#This Row],[Type of Service]]))), "Yes", "No"))</f>
        <v>N/A</v>
      </c>
      <c r="BP259" s="18" t="str">
        <f>IF(BP$2=0, "N/A", IF(ISNUMBER(SEARCH(TRIM(BP$2), ProgramsTable[[#This Row],[Geographic Coverage]])), "Yes", "No"))</f>
        <v>N/A</v>
      </c>
      <c r="BQ259" s="18" t="str">
        <f>IF(BQ$2=0, "N/A", IF(ISNUMBER(SEARCH(TRIM(BQ$2), ProgramsTable[[#This Row],[Geographic Coverage]])), "Yes", "No"))</f>
        <v>N/A</v>
      </c>
      <c r="BR259" s="18" t="str">
        <f>IF(AND(BP$2=0, BQ$2=0), "*Required - Please Make a Selection*", IF(OR(ISNUMBER(SEARCH(TRIM(BP$2), ProgramsTable[[#This Row],[Geographic Coverage]])), ISNUMBER(SEARCH(TRIM(BQ$2), ProgramsTable[[#This Row],[Geographic Coverage]]))), "Yes", "No"))</f>
        <v>*Required - Please Make a Selection*</v>
      </c>
      <c r="BS259" s="18" t="str">
        <f>IF(OR(BS$2="",BS$2=0), "N/A", IF(AND(ProgramsTable[[#This Row],[Age Min]]= "None", ProgramsTable[[#This Row],[Age Max]]= "None"), "Yes", IF(AND(BS$2&gt;=ProgramsTable[[#This Row],[Age Min]], BS$2&lt;=ProgramsTable[[#This Row],[Age Max]]), "Yes", "No")))</f>
        <v>N/A</v>
      </c>
      <c r="BT259" s="18" t="str" cm="1">
        <f t="array" ref="BT259">IF(COUNTIF(AM$2:BJ$2,"Yes")=0,"N/A",IF(SUMPRODUCT(--(AM$2:BJ$2="Yes"),--(ProgramsTable[[#This Row],[Developmental Disability]:[Caregivers, Family Members, Advocates, or Practitioners of an Individual with Disabilities or Medical Conditions]]="Yes"))&gt;0,"Yes","No"))</f>
        <v>N/A</v>
      </c>
      <c r="BU2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59" s="18" t="str">
        <f>IF(BV$2=0, "N/A", IF(ISNUMBER(SEARCH(UPPER(BV$2), UPPER(ProgramsTable[[#This Row],[Type of Service]]))), "Yes", "No"))</f>
        <v>N/A</v>
      </c>
      <c r="BW259" s="18" t="str">
        <f>IF(BW$2=0, "N/A", IF(ISNUMBER(SEARCH(TRIM(BW$2), ProgramsTable[[#This Row],[Geographic Coverage]])), "Yes", "No"))</f>
        <v>N/A</v>
      </c>
      <c r="BX259" s="18" t="str">
        <f>IF(BX$2=0, "N/A", IF(ISNUMBER(SEARCH(TRIM(BX$2), ProgramsTable[[#This Row],[Geographic Coverage]])), "Yes", "No"))</f>
        <v>N/A</v>
      </c>
      <c r="BY259" s="18" t="str">
        <f>IF(AND(BW$2=0, BX$2=0), "*Required - Please Make a Selection*", IF(OR(ISNUMBER(SEARCH(TRIM(BW$2), ProgramsTable[[#This Row],[Geographic Coverage]])), ISNUMBER(SEARCH(TRIM(BX$2), ProgramsTable[[#This Row],[Geographic Coverage]]))), "Yes", "No"))</f>
        <v>*Required - Please Make a Selection*</v>
      </c>
      <c r="BZ259" s="18" t="str">
        <f>IF(I$2=0, "N/A", IF(I$2="Yes", IF(ProgramsTable[[#This Row],[Program Includes Services for Caregivers]]="Yes", IF(ProgramsTable[[#This Row],[Program May Require Caregiver to be Unpaid]]="No", "Yes", "No"), "No"), "N/A"))</f>
        <v>N/A</v>
      </c>
      <c r="CA2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59" s="18" t="str">
        <f>IF(CB$2=0, "N/A", IF(ISNUMBER(SEARCH(TRIM(UPPER(CB$2)), TRIM(UPPER(ProgramsTable[[#This Row],[Type of Service]])))), "Yes", "No"))</f>
        <v>N/A</v>
      </c>
      <c r="CC259" s="18" t="str">
        <f>IF(CC$2=0, "N/A", IF(ISNUMBER(SEARCH(TRIM(CC$2), ProgramsTable[[#This Row],[Geographic Coverage]])), "Yes", "No"))</f>
        <v>No</v>
      </c>
      <c r="CD259" s="18" t="str">
        <f>IF(CD$2=0, "N/A", IF(ISNUMBER(SEARCH(TRIM(CD$2), ProgramsTable[[#This Row],[Geographic Coverage]])), "Yes", "No"))</f>
        <v>N/A</v>
      </c>
      <c r="CE259" s="18" t="str">
        <f>IF(AND(CC$2=0, CD$2=0), "*Required - Please Make a Selection*", IF(OR(ISNUMBER(SEARCH(TRIM(CC$2), ProgramsTable[[#This Row],[Geographic Coverage]])), ISNUMBER(SEARCH(TRIM(CD$2), ProgramsTable[[#This Row],[Geographic Coverage]]))), "Yes", "No"))</f>
        <v>No</v>
      </c>
      <c r="CF259" s="18" t="str" cm="1">
        <f t="array" ref="CF259">IF(COUNTIF(BK$2:BN$2, "Yes")=0, "N/A", IF(SUMPRODUCT((BK$2:BN$2="Yes")*(ProgramsTable[[#This Row],[Veteran?]:[Disabled Veteran?]]="Yes"))&gt;0, "Yes", "No"))</f>
        <v>No</v>
      </c>
      <c r="CG2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59"/>
      <c r="CI259"/>
      <c r="CJ259"/>
      <c r="CK259"/>
      <c r="CL259"/>
      <c r="CM259"/>
      <c r="CN259"/>
      <c r="CO259"/>
      <c r="CP259"/>
      <c r="CQ259"/>
      <c r="CR259"/>
      <c r="CS259"/>
      <c r="CU259"/>
      <c r="CV259"/>
    </row>
    <row r="260" spans="1:100" hidden="1" x14ac:dyDescent="0.25">
      <c r="A260" s="10">
        <v>1027</v>
      </c>
      <c r="B260" t="s">
        <v>647</v>
      </c>
      <c r="C260" t="s">
        <v>519</v>
      </c>
      <c r="D260" t="s">
        <v>535</v>
      </c>
      <c r="E260" t="s">
        <v>529</v>
      </c>
      <c r="F260" t="s">
        <v>536</v>
      </c>
      <c r="G260" t="s">
        <v>112</v>
      </c>
      <c r="H260" t="s">
        <v>215</v>
      </c>
      <c r="I260" t="s">
        <v>215</v>
      </c>
      <c r="J260" t="s">
        <v>531</v>
      </c>
      <c r="K260" t="s">
        <v>532</v>
      </c>
      <c r="L260" t="s">
        <v>306</v>
      </c>
      <c r="M260">
        <v>18</v>
      </c>
      <c r="N260">
        <v>120</v>
      </c>
      <c r="P260" t="s">
        <v>533</v>
      </c>
      <c r="Q260" t="s">
        <v>208</v>
      </c>
      <c r="R260" t="s">
        <v>534</v>
      </c>
      <c r="S260" t="s">
        <v>533</v>
      </c>
      <c r="T260" t="s">
        <v>68</v>
      </c>
      <c r="U260" t="s">
        <v>215</v>
      </c>
      <c r="V260" t="s">
        <v>207</v>
      </c>
      <c r="W260" t="s">
        <v>207</v>
      </c>
      <c r="X260" t="s">
        <v>207</v>
      </c>
      <c r="Y260" t="s">
        <v>207</v>
      </c>
      <c r="Z260" t="s">
        <v>207</v>
      </c>
      <c r="AA260" t="s">
        <v>207</v>
      </c>
      <c r="AB260" t="s">
        <v>207</v>
      </c>
      <c r="AC260" t="s">
        <v>207</v>
      </c>
      <c r="AD260" t="s">
        <v>207</v>
      </c>
      <c r="AE260" t="s">
        <v>215</v>
      </c>
      <c r="AF260" t="s">
        <v>207</v>
      </c>
      <c r="AG260" t="s">
        <v>207</v>
      </c>
      <c r="AH260" t="s">
        <v>207</v>
      </c>
      <c r="AI260" t="s">
        <v>207</v>
      </c>
      <c r="AJ260" t="s">
        <v>207</v>
      </c>
      <c r="AK260" t="s">
        <v>207</v>
      </c>
      <c r="AL260" t="s">
        <v>207</v>
      </c>
      <c r="AM260" t="s">
        <v>207</v>
      </c>
      <c r="AN260" t="s">
        <v>207</v>
      </c>
      <c r="AO260" t="s">
        <v>207</v>
      </c>
      <c r="AP260" t="s">
        <v>207</v>
      </c>
      <c r="AQ260" t="s">
        <v>207</v>
      </c>
      <c r="AR260" t="s">
        <v>215</v>
      </c>
      <c r="AS260" t="s">
        <v>207</v>
      </c>
      <c r="AT260" t="s">
        <v>207</v>
      </c>
      <c r="AU260" t="s">
        <v>207</v>
      </c>
      <c r="AV260" t="s">
        <v>207</v>
      </c>
      <c r="AW260" t="s">
        <v>207</v>
      </c>
      <c r="AX260" t="s">
        <v>207</v>
      </c>
      <c r="AY260" t="s">
        <v>207</v>
      </c>
      <c r="AZ260" t="s">
        <v>207</v>
      </c>
      <c r="BA260" t="s">
        <v>207</v>
      </c>
      <c r="BB260" t="s">
        <v>207</v>
      </c>
      <c r="BC260" t="s">
        <v>207</v>
      </c>
      <c r="BD260" t="s">
        <v>207</v>
      </c>
      <c r="BE260" t="s">
        <v>207</v>
      </c>
      <c r="BF260" t="s">
        <v>207</v>
      </c>
      <c r="BG260" t="s">
        <v>207</v>
      </c>
      <c r="BH260" t="s">
        <v>207</v>
      </c>
      <c r="BI260" t="s">
        <v>207</v>
      </c>
      <c r="BJ260" t="s">
        <v>207</v>
      </c>
      <c r="BK260" t="s">
        <v>207</v>
      </c>
      <c r="BL260" t="s">
        <v>207</v>
      </c>
      <c r="BM260" t="s">
        <v>207</v>
      </c>
      <c r="BN260" t="s">
        <v>207</v>
      </c>
      <c r="BO260" s="18" t="str">
        <f>IF(OR(BO$2=0, BO$2=""), "N/A", IF(ISNUMBER(SEARCH(UPPER(BO$2), UPPER(ProgramsTable[[#This Row],[Type of Service]]))), "Yes", "No"))</f>
        <v>N/A</v>
      </c>
      <c r="BP260" s="18" t="str">
        <f>IF(BP$2=0, "N/A", IF(ISNUMBER(SEARCH(TRIM(BP$2), ProgramsTable[[#This Row],[Geographic Coverage]])), "Yes", "No"))</f>
        <v>N/A</v>
      </c>
      <c r="BQ260" s="18" t="str">
        <f>IF(BQ$2=0, "N/A", IF(ISNUMBER(SEARCH(TRIM(BQ$2), ProgramsTable[[#This Row],[Geographic Coverage]])), "Yes", "No"))</f>
        <v>N/A</v>
      </c>
      <c r="BR260" s="18" t="str">
        <f>IF(AND(BP$2=0, BQ$2=0), "*Required - Please Make a Selection*", IF(OR(ISNUMBER(SEARCH(TRIM(BP$2), ProgramsTable[[#This Row],[Geographic Coverage]])), ISNUMBER(SEARCH(TRIM(BQ$2), ProgramsTable[[#This Row],[Geographic Coverage]]))), "Yes", "No"))</f>
        <v>*Required - Please Make a Selection*</v>
      </c>
      <c r="BS260" s="18" t="str">
        <f>IF(OR(BS$2="",BS$2=0), "N/A", IF(AND(ProgramsTable[[#This Row],[Age Min]]= "None", ProgramsTable[[#This Row],[Age Max]]= "None"), "Yes", IF(AND(BS$2&gt;=ProgramsTable[[#This Row],[Age Min]], BS$2&lt;=ProgramsTable[[#This Row],[Age Max]]), "Yes", "No")))</f>
        <v>N/A</v>
      </c>
      <c r="BT260" s="18" t="str" cm="1">
        <f t="array" ref="BT260">IF(COUNTIF(AM$2:BJ$2,"Yes")=0,"N/A",IF(SUMPRODUCT(--(AM$2:BJ$2="Yes"),--(ProgramsTable[[#This Row],[Developmental Disability]:[Caregivers, Family Members, Advocates, or Practitioners of an Individual with Disabilities or Medical Conditions]]="Yes"))&gt;0,"Yes","No"))</f>
        <v>N/A</v>
      </c>
      <c r="BU2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60" s="18" t="str">
        <f>IF(BV$2=0, "N/A", IF(ISNUMBER(SEARCH(UPPER(BV$2), UPPER(ProgramsTable[[#This Row],[Type of Service]]))), "Yes", "No"))</f>
        <v>N/A</v>
      </c>
      <c r="BW260" s="18" t="str">
        <f>IF(BW$2=0, "N/A", IF(ISNUMBER(SEARCH(TRIM(BW$2), ProgramsTable[[#This Row],[Geographic Coverage]])), "Yes", "No"))</f>
        <v>N/A</v>
      </c>
      <c r="BX260" s="18" t="str">
        <f>IF(BX$2=0, "N/A", IF(ISNUMBER(SEARCH(TRIM(BX$2), ProgramsTable[[#This Row],[Geographic Coverage]])), "Yes", "No"))</f>
        <v>N/A</v>
      </c>
      <c r="BY260" s="18" t="str">
        <f>IF(AND(BW$2=0, BX$2=0), "*Required - Please Make a Selection*", IF(OR(ISNUMBER(SEARCH(TRIM(BW$2), ProgramsTable[[#This Row],[Geographic Coverage]])), ISNUMBER(SEARCH(TRIM(BX$2), ProgramsTable[[#This Row],[Geographic Coverage]]))), "Yes", "No"))</f>
        <v>*Required - Please Make a Selection*</v>
      </c>
      <c r="BZ260" s="18" t="str">
        <f>IF(I$2=0, "N/A", IF(I$2="Yes", IF(ProgramsTable[[#This Row],[Program Includes Services for Caregivers]]="Yes", IF(ProgramsTable[[#This Row],[Program May Require Caregiver to be Unpaid]]="No", "Yes", "No"), "No"), "N/A"))</f>
        <v>N/A</v>
      </c>
      <c r="CA2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60" s="18" t="str">
        <f>IF(CB$2=0, "N/A", IF(ISNUMBER(SEARCH(TRIM(UPPER(CB$2)), TRIM(UPPER(ProgramsTable[[#This Row],[Type of Service]])))), "Yes", "No"))</f>
        <v>N/A</v>
      </c>
      <c r="CC260" s="18" t="str">
        <f>IF(CC$2=0, "N/A", IF(ISNUMBER(SEARCH(TRIM(CC$2), ProgramsTable[[#This Row],[Geographic Coverage]])), "Yes", "No"))</f>
        <v>No</v>
      </c>
      <c r="CD260" s="18" t="str">
        <f>IF(CD$2=0, "N/A", IF(ISNUMBER(SEARCH(TRIM(CD$2), ProgramsTable[[#This Row],[Geographic Coverage]])), "Yes", "No"))</f>
        <v>N/A</v>
      </c>
      <c r="CE260" s="18" t="str">
        <f>IF(AND(CC$2=0, CD$2=0), "*Required - Please Make a Selection*", IF(OR(ISNUMBER(SEARCH(TRIM(CC$2), ProgramsTable[[#This Row],[Geographic Coverage]])), ISNUMBER(SEARCH(TRIM(CD$2), ProgramsTable[[#This Row],[Geographic Coverage]]))), "Yes", "No"))</f>
        <v>No</v>
      </c>
      <c r="CF260" s="18" t="str" cm="1">
        <f t="array" ref="CF260">IF(COUNTIF(BK$2:BN$2, "Yes")=0, "N/A", IF(SUMPRODUCT((BK$2:BN$2="Yes")*(ProgramsTable[[#This Row],[Veteran?]:[Disabled Veteran?]]="Yes"))&gt;0, "Yes", "No"))</f>
        <v>No</v>
      </c>
      <c r="CG2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60"/>
      <c r="CI260"/>
      <c r="CJ260"/>
      <c r="CK260"/>
      <c r="CL260"/>
      <c r="CM260"/>
      <c r="CN260"/>
      <c r="CO260"/>
      <c r="CP260"/>
      <c r="CQ260"/>
      <c r="CR260"/>
      <c r="CS260"/>
      <c r="CU260"/>
      <c r="CV260"/>
    </row>
    <row r="261" spans="1:100" hidden="1" x14ac:dyDescent="0.25">
      <c r="A261" s="10">
        <v>1045</v>
      </c>
      <c r="B261" t="s">
        <v>647</v>
      </c>
      <c r="C261" t="s">
        <v>519</v>
      </c>
      <c r="D261" t="s">
        <v>578</v>
      </c>
      <c r="E261" t="s">
        <v>546</v>
      </c>
      <c r="F261" t="s">
        <v>579</v>
      </c>
      <c r="G261" t="s">
        <v>112</v>
      </c>
      <c r="H261" t="s">
        <v>215</v>
      </c>
      <c r="I261" t="s">
        <v>215</v>
      </c>
      <c r="J261" t="s">
        <v>547</v>
      </c>
      <c r="K261" t="s">
        <v>580</v>
      </c>
      <c r="L261" t="s">
        <v>208</v>
      </c>
      <c r="M261" t="s">
        <v>208</v>
      </c>
      <c r="N261" t="s">
        <v>208</v>
      </c>
      <c r="P261" t="s">
        <v>581</v>
      </c>
      <c r="Q261" t="s">
        <v>208</v>
      </c>
      <c r="R261" t="s">
        <v>581</v>
      </c>
      <c r="S261" t="s">
        <v>208</v>
      </c>
      <c r="T261" t="s">
        <v>68</v>
      </c>
      <c r="U261" t="s">
        <v>215</v>
      </c>
      <c r="V261" t="s">
        <v>207</v>
      </c>
      <c r="W261" t="s">
        <v>207</v>
      </c>
      <c r="X261" t="s">
        <v>207</v>
      </c>
      <c r="Y261" t="s">
        <v>207</v>
      </c>
      <c r="Z261" t="s">
        <v>207</v>
      </c>
      <c r="AA261" t="s">
        <v>215</v>
      </c>
      <c r="AB261" t="s">
        <v>207</v>
      </c>
      <c r="AC261" t="s">
        <v>207</v>
      </c>
      <c r="AD261" t="s">
        <v>207</v>
      </c>
      <c r="AE261" t="s">
        <v>207</v>
      </c>
      <c r="AF261" t="s">
        <v>207</v>
      </c>
      <c r="AG261" t="s">
        <v>207</v>
      </c>
      <c r="AH261" t="s">
        <v>207</v>
      </c>
      <c r="AI261" t="s">
        <v>207</v>
      </c>
      <c r="AJ261" t="s">
        <v>207</v>
      </c>
      <c r="AK261" t="s">
        <v>207</v>
      </c>
      <c r="AL261" t="s">
        <v>207</v>
      </c>
      <c r="AM261" t="s">
        <v>207</v>
      </c>
      <c r="AN261" t="s">
        <v>207</v>
      </c>
      <c r="AO261" t="s">
        <v>207</v>
      </c>
      <c r="AP261" t="s">
        <v>207</v>
      </c>
      <c r="AQ261" t="s">
        <v>207</v>
      </c>
      <c r="AR261" t="s">
        <v>215</v>
      </c>
      <c r="AS261" t="s">
        <v>207</v>
      </c>
      <c r="AT261" t="s">
        <v>207</v>
      </c>
      <c r="AU261" t="s">
        <v>207</v>
      </c>
      <c r="AV261" t="s">
        <v>207</v>
      </c>
      <c r="AW261" t="s">
        <v>207</v>
      </c>
      <c r="AX261" t="s">
        <v>207</v>
      </c>
      <c r="AY261" t="s">
        <v>207</v>
      </c>
      <c r="AZ261" t="s">
        <v>207</v>
      </c>
      <c r="BA261" t="s">
        <v>207</v>
      </c>
      <c r="BB261" t="s">
        <v>207</v>
      </c>
      <c r="BC261" t="s">
        <v>207</v>
      </c>
      <c r="BD261" t="s">
        <v>207</v>
      </c>
      <c r="BE261" t="s">
        <v>207</v>
      </c>
      <c r="BF261" t="s">
        <v>207</v>
      </c>
      <c r="BG261" t="s">
        <v>207</v>
      </c>
      <c r="BH261" t="s">
        <v>207</v>
      </c>
      <c r="BI261" t="s">
        <v>207</v>
      </c>
      <c r="BJ261" t="s">
        <v>215</v>
      </c>
      <c r="BK261" t="s">
        <v>207</v>
      </c>
      <c r="BL261" t="s">
        <v>207</v>
      </c>
      <c r="BM261" t="s">
        <v>207</v>
      </c>
      <c r="BN261" t="s">
        <v>207</v>
      </c>
      <c r="BO261" s="18" t="str">
        <f>IF(OR(BO$2=0, BO$2=""), "N/A", IF(ISNUMBER(SEARCH(UPPER(BO$2), UPPER(ProgramsTable[[#This Row],[Type of Service]]))), "Yes", "No"))</f>
        <v>N/A</v>
      </c>
      <c r="BP261" s="18" t="str">
        <f>IF(BP$2=0, "N/A", IF(ISNUMBER(SEARCH(TRIM(BP$2), ProgramsTable[[#This Row],[Geographic Coverage]])), "Yes", "No"))</f>
        <v>N/A</v>
      </c>
      <c r="BQ261" s="18" t="str">
        <f>IF(BQ$2=0, "N/A", IF(ISNUMBER(SEARCH(TRIM(BQ$2), ProgramsTable[[#This Row],[Geographic Coverage]])), "Yes", "No"))</f>
        <v>N/A</v>
      </c>
      <c r="BR261" s="18" t="str">
        <f>IF(AND(BP$2=0, BQ$2=0), "*Required - Please Make a Selection*", IF(OR(ISNUMBER(SEARCH(TRIM(BP$2), ProgramsTable[[#This Row],[Geographic Coverage]])), ISNUMBER(SEARCH(TRIM(BQ$2), ProgramsTable[[#This Row],[Geographic Coverage]]))), "Yes", "No"))</f>
        <v>*Required - Please Make a Selection*</v>
      </c>
      <c r="BS261" s="18" t="str">
        <f>IF(OR(BS$2="",BS$2=0), "N/A", IF(AND(ProgramsTable[[#This Row],[Age Min]]= "None", ProgramsTable[[#This Row],[Age Max]]= "None"), "Yes", IF(AND(BS$2&gt;=ProgramsTable[[#This Row],[Age Min]], BS$2&lt;=ProgramsTable[[#This Row],[Age Max]]), "Yes", "No")))</f>
        <v>N/A</v>
      </c>
      <c r="BT261" s="18" t="str" cm="1">
        <f t="array" ref="BT261">IF(COUNTIF(AM$2:BJ$2,"Yes")=0,"N/A",IF(SUMPRODUCT(--(AM$2:BJ$2="Yes"),--(ProgramsTable[[#This Row],[Developmental Disability]:[Caregivers, Family Members, Advocates, or Practitioners of an Individual with Disabilities or Medical Conditions]]="Yes"))&gt;0,"Yes","No"))</f>
        <v>N/A</v>
      </c>
      <c r="BU2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61" s="18" t="str">
        <f>IF(BV$2=0, "N/A", IF(ISNUMBER(SEARCH(UPPER(BV$2), UPPER(ProgramsTable[[#This Row],[Type of Service]]))), "Yes", "No"))</f>
        <v>N/A</v>
      </c>
      <c r="BW261" s="18" t="str">
        <f>IF(BW$2=0, "N/A", IF(ISNUMBER(SEARCH(TRIM(BW$2), ProgramsTable[[#This Row],[Geographic Coverage]])), "Yes", "No"))</f>
        <v>N/A</v>
      </c>
      <c r="BX261" s="18" t="str">
        <f>IF(BX$2=0, "N/A", IF(ISNUMBER(SEARCH(TRIM(BX$2), ProgramsTable[[#This Row],[Geographic Coverage]])), "Yes", "No"))</f>
        <v>N/A</v>
      </c>
      <c r="BY261" s="18" t="str">
        <f>IF(AND(BW$2=0, BX$2=0), "*Required - Please Make a Selection*", IF(OR(ISNUMBER(SEARCH(TRIM(BW$2), ProgramsTable[[#This Row],[Geographic Coverage]])), ISNUMBER(SEARCH(TRIM(BX$2), ProgramsTable[[#This Row],[Geographic Coverage]]))), "Yes", "No"))</f>
        <v>*Required - Please Make a Selection*</v>
      </c>
      <c r="BZ261" s="18" t="str">
        <f>IF(I$2=0, "N/A", IF(I$2="Yes", IF(ProgramsTable[[#This Row],[Program Includes Services for Caregivers]]="Yes", IF(ProgramsTable[[#This Row],[Program May Require Caregiver to be Unpaid]]="No", "Yes", "No"), "No"), "N/A"))</f>
        <v>N/A</v>
      </c>
      <c r="CA2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61" s="18" t="str">
        <f>IF(CB$2=0, "N/A", IF(ISNUMBER(SEARCH(TRIM(UPPER(CB$2)), TRIM(UPPER(ProgramsTable[[#This Row],[Type of Service]])))), "Yes", "No"))</f>
        <v>N/A</v>
      </c>
      <c r="CC261" s="18" t="str">
        <f>IF(CC$2=0, "N/A", IF(ISNUMBER(SEARCH(TRIM(CC$2), ProgramsTable[[#This Row],[Geographic Coverage]])), "Yes", "No"))</f>
        <v>No</v>
      </c>
      <c r="CD261" s="18" t="str">
        <f>IF(CD$2=0, "N/A", IF(ISNUMBER(SEARCH(TRIM(CD$2), ProgramsTable[[#This Row],[Geographic Coverage]])), "Yes", "No"))</f>
        <v>N/A</v>
      </c>
      <c r="CE261" s="18" t="str">
        <f>IF(AND(CC$2=0, CD$2=0), "*Required - Please Make a Selection*", IF(OR(ISNUMBER(SEARCH(TRIM(CC$2), ProgramsTable[[#This Row],[Geographic Coverage]])), ISNUMBER(SEARCH(TRIM(CD$2), ProgramsTable[[#This Row],[Geographic Coverage]]))), "Yes", "No"))</f>
        <v>No</v>
      </c>
      <c r="CF261" s="18" t="str" cm="1">
        <f t="array" ref="CF261">IF(COUNTIF(BK$2:BN$2, "Yes")=0, "N/A", IF(SUMPRODUCT((BK$2:BN$2="Yes")*(ProgramsTable[[#This Row],[Veteran?]:[Disabled Veteran?]]="Yes"))&gt;0, "Yes", "No"))</f>
        <v>No</v>
      </c>
      <c r="CG2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61"/>
      <c r="CI261"/>
      <c r="CJ261"/>
      <c r="CK261"/>
      <c r="CL261"/>
      <c r="CM261"/>
      <c r="CN261"/>
      <c r="CO261"/>
      <c r="CP261"/>
      <c r="CQ261"/>
      <c r="CR261"/>
      <c r="CS261"/>
      <c r="CU261"/>
      <c r="CV261"/>
    </row>
    <row r="262" spans="1:100" hidden="1" x14ac:dyDescent="0.25">
      <c r="A262" s="10">
        <v>1046</v>
      </c>
      <c r="B262" t="s">
        <v>647</v>
      </c>
      <c r="C262" t="s">
        <v>519</v>
      </c>
      <c r="D262" t="s">
        <v>578</v>
      </c>
      <c r="E262" t="s">
        <v>546</v>
      </c>
      <c r="F262" t="s">
        <v>582</v>
      </c>
      <c r="G262" t="s">
        <v>112</v>
      </c>
      <c r="H262" t="s">
        <v>215</v>
      </c>
      <c r="I262" t="s">
        <v>215</v>
      </c>
      <c r="J262" t="s">
        <v>547</v>
      </c>
      <c r="K262" t="s">
        <v>583</v>
      </c>
      <c r="L262" t="s">
        <v>208</v>
      </c>
      <c r="M262" t="s">
        <v>208</v>
      </c>
      <c r="N262" t="s">
        <v>208</v>
      </c>
      <c r="P262" t="s">
        <v>581</v>
      </c>
      <c r="Q262" t="s">
        <v>208</v>
      </c>
      <c r="R262" t="s">
        <v>581</v>
      </c>
      <c r="S262" t="s">
        <v>208</v>
      </c>
      <c r="T262" t="s">
        <v>68</v>
      </c>
      <c r="U262" t="s">
        <v>215</v>
      </c>
      <c r="V262" t="s">
        <v>207</v>
      </c>
      <c r="W262" t="s">
        <v>207</v>
      </c>
      <c r="X262" t="s">
        <v>207</v>
      </c>
      <c r="Y262" t="s">
        <v>207</v>
      </c>
      <c r="Z262" t="s">
        <v>207</v>
      </c>
      <c r="AA262" t="s">
        <v>215</v>
      </c>
      <c r="AB262" t="s">
        <v>207</v>
      </c>
      <c r="AC262" t="s">
        <v>207</v>
      </c>
      <c r="AD262" t="s">
        <v>207</v>
      </c>
      <c r="AE262" t="s">
        <v>207</v>
      </c>
      <c r="AF262" t="s">
        <v>207</v>
      </c>
      <c r="AG262" t="s">
        <v>207</v>
      </c>
      <c r="AH262" t="s">
        <v>207</v>
      </c>
      <c r="AI262" t="s">
        <v>207</v>
      </c>
      <c r="AJ262" t="s">
        <v>207</v>
      </c>
      <c r="AK262" t="s">
        <v>207</v>
      </c>
      <c r="AL262" t="s">
        <v>207</v>
      </c>
      <c r="AM262" t="s">
        <v>207</v>
      </c>
      <c r="AN262" t="s">
        <v>207</v>
      </c>
      <c r="AO262" t="s">
        <v>207</v>
      </c>
      <c r="AP262" t="s">
        <v>207</v>
      </c>
      <c r="AQ262" t="s">
        <v>207</v>
      </c>
      <c r="AR262" t="s">
        <v>215</v>
      </c>
      <c r="AS262" t="s">
        <v>207</v>
      </c>
      <c r="AT262" t="s">
        <v>207</v>
      </c>
      <c r="AU262" t="s">
        <v>207</v>
      </c>
      <c r="AV262" t="s">
        <v>207</v>
      </c>
      <c r="AW262" t="s">
        <v>207</v>
      </c>
      <c r="AX262" t="s">
        <v>207</v>
      </c>
      <c r="AY262" t="s">
        <v>207</v>
      </c>
      <c r="AZ262" t="s">
        <v>207</v>
      </c>
      <c r="BA262" t="s">
        <v>207</v>
      </c>
      <c r="BB262" t="s">
        <v>207</v>
      </c>
      <c r="BC262" t="s">
        <v>207</v>
      </c>
      <c r="BD262" t="s">
        <v>207</v>
      </c>
      <c r="BE262" t="s">
        <v>207</v>
      </c>
      <c r="BF262" t="s">
        <v>207</v>
      </c>
      <c r="BG262" t="s">
        <v>207</v>
      </c>
      <c r="BH262" t="s">
        <v>207</v>
      </c>
      <c r="BI262" t="s">
        <v>207</v>
      </c>
      <c r="BJ262" t="s">
        <v>215</v>
      </c>
      <c r="BK262" t="s">
        <v>207</v>
      </c>
      <c r="BL262" t="s">
        <v>207</v>
      </c>
      <c r="BM262" t="s">
        <v>207</v>
      </c>
      <c r="BN262" t="s">
        <v>207</v>
      </c>
      <c r="BO262" s="18" t="str">
        <f>IF(OR(BO$2=0, BO$2=""), "N/A", IF(ISNUMBER(SEARCH(UPPER(BO$2), UPPER(ProgramsTable[[#This Row],[Type of Service]]))), "Yes", "No"))</f>
        <v>N/A</v>
      </c>
      <c r="BP262" s="18" t="str">
        <f>IF(BP$2=0, "N/A", IF(ISNUMBER(SEARCH(TRIM(BP$2), ProgramsTable[[#This Row],[Geographic Coverage]])), "Yes", "No"))</f>
        <v>N/A</v>
      </c>
      <c r="BQ262" s="18" t="str">
        <f>IF(BQ$2=0, "N/A", IF(ISNUMBER(SEARCH(TRIM(BQ$2), ProgramsTable[[#This Row],[Geographic Coverage]])), "Yes", "No"))</f>
        <v>N/A</v>
      </c>
      <c r="BR262" s="18" t="str">
        <f>IF(AND(BP$2=0, BQ$2=0), "*Required - Please Make a Selection*", IF(OR(ISNUMBER(SEARCH(TRIM(BP$2), ProgramsTable[[#This Row],[Geographic Coverage]])), ISNUMBER(SEARCH(TRIM(BQ$2), ProgramsTable[[#This Row],[Geographic Coverage]]))), "Yes", "No"))</f>
        <v>*Required - Please Make a Selection*</v>
      </c>
      <c r="BS262" s="18" t="str">
        <f>IF(OR(BS$2="",BS$2=0), "N/A", IF(AND(ProgramsTable[[#This Row],[Age Min]]= "None", ProgramsTable[[#This Row],[Age Max]]= "None"), "Yes", IF(AND(BS$2&gt;=ProgramsTable[[#This Row],[Age Min]], BS$2&lt;=ProgramsTable[[#This Row],[Age Max]]), "Yes", "No")))</f>
        <v>N/A</v>
      </c>
      <c r="BT262" s="18" t="str" cm="1">
        <f t="array" ref="BT262">IF(COUNTIF(AM$2:BJ$2,"Yes")=0,"N/A",IF(SUMPRODUCT(--(AM$2:BJ$2="Yes"),--(ProgramsTable[[#This Row],[Developmental Disability]:[Caregivers, Family Members, Advocates, or Practitioners of an Individual with Disabilities or Medical Conditions]]="Yes"))&gt;0,"Yes","No"))</f>
        <v>N/A</v>
      </c>
      <c r="BU2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62" s="18" t="str">
        <f>IF(BV$2=0, "N/A", IF(ISNUMBER(SEARCH(UPPER(BV$2), UPPER(ProgramsTable[[#This Row],[Type of Service]]))), "Yes", "No"))</f>
        <v>N/A</v>
      </c>
      <c r="BW262" s="18" t="str">
        <f>IF(BW$2=0, "N/A", IF(ISNUMBER(SEARCH(TRIM(BW$2), ProgramsTable[[#This Row],[Geographic Coverage]])), "Yes", "No"))</f>
        <v>N/A</v>
      </c>
      <c r="BX262" s="18" t="str">
        <f>IF(BX$2=0, "N/A", IF(ISNUMBER(SEARCH(TRIM(BX$2), ProgramsTable[[#This Row],[Geographic Coverage]])), "Yes", "No"))</f>
        <v>N/A</v>
      </c>
      <c r="BY262" s="18" t="str">
        <f>IF(AND(BW$2=0, BX$2=0), "*Required - Please Make a Selection*", IF(OR(ISNUMBER(SEARCH(TRIM(BW$2), ProgramsTable[[#This Row],[Geographic Coverage]])), ISNUMBER(SEARCH(TRIM(BX$2), ProgramsTable[[#This Row],[Geographic Coverage]]))), "Yes", "No"))</f>
        <v>*Required - Please Make a Selection*</v>
      </c>
      <c r="BZ262" s="18" t="str">
        <f>IF(I$2=0, "N/A", IF(I$2="Yes", IF(ProgramsTable[[#This Row],[Program Includes Services for Caregivers]]="Yes", IF(ProgramsTable[[#This Row],[Program May Require Caregiver to be Unpaid]]="No", "Yes", "No"), "No"), "N/A"))</f>
        <v>N/A</v>
      </c>
      <c r="CA2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62" s="18" t="str">
        <f>IF(CB$2=0, "N/A", IF(ISNUMBER(SEARCH(TRIM(UPPER(CB$2)), TRIM(UPPER(ProgramsTable[[#This Row],[Type of Service]])))), "Yes", "No"))</f>
        <v>N/A</v>
      </c>
      <c r="CC262" s="18" t="str">
        <f>IF(CC$2=0, "N/A", IF(ISNUMBER(SEARCH(TRIM(CC$2), ProgramsTable[[#This Row],[Geographic Coverage]])), "Yes", "No"))</f>
        <v>No</v>
      </c>
      <c r="CD262" s="18" t="str">
        <f>IF(CD$2=0, "N/A", IF(ISNUMBER(SEARCH(TRIM(CD$2), ProgramsTable[[#This Row],[Geographic Coverage]])), "Yes", "No"))</f>
        <v>N/A</v>
      </c>
      <c r="CE262" s="18" t="str">
        <f>IF(AND(CC$2=0, CD$2=0), "*Required - Please Make a Selection*", IF(OR(ISNUMBER(SEARCH(TRIM(CC$2), ProgramsTable[[#This Row],[Geographic Coverage]])), ISNUMBER(SEARCH(TRIM(CD$2), ProgramsTable[[#This Row],[Geographic Coverage]]))), "Yes", "No"))</f>
        <v>No</v>
      </c>
      <c r="CF262" s="18" t="str" cm="1">
        <f t="array" ref="CF262">IF(COUNTIF(BK$2:BN$2, "Yes")=0, "N/A", IF(SUMPRODUCT((BK$2:BN$2="Yes")*(ProgramsTable[[#This Row],[Veteran?]:[Disabled Veteran?]]="Yes"))&gt;0, "Yes", "No"))</f>
        <v>No</v>
      </c>
      <c r="CG2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62"/>
      <c r="CI262"/>
      <c r="CJ262"/>
      <c r="CK262"/>
      <c r="CL262"/>
      <c r="CM262"/>
      <c r="CN262"/>
      <c r="CO262"/>
      <c r="CP262"/>
      <c r="CQ262"/>
      <c r="CR262"/>
      <c r="CS262"/>
      <c r="CU262"/>
      <c r="CV262"/>
    </row>
    <row r="263" spans="1:100" hidden="1" x14ac:dyDescent="0.25">
      <c r="A263" s="10">
        <v>1047</v>
      </c>
      <c r="B263" t="s">
        <v>647</v>
      </c>
      <c r="C263" t="s">
        <v>519</v>
      </c>
      <c r="D263" t="s">
        <v>578</v>
      </c>
      <c r="E263" t="s">
        <v>546</v>
      </c>
      <c r="F263" t="s">
        <v>584</v>
      </c>
      <c r="G263" t="s">
        <v>585</v>
      </c>
      <c r="H263" t="s">
        <v>215</v>
      </c>
      <c r="I263" t="s">
        <v>215</v>
      </c>
      <c r="J263" t="s">
        <v>208</v>
      </c>
      <c r="K263" t="s">
        <v>586</v>
      </c>
      <c r="L263" t="s">
        <v>208</v>
      </c>
      <c r="M263" t="s">
        <v>208</v>
      </c>
      <c r="N263" t="s">
        <v>208</v>
      </c>
      <c r="P263" t="s">
        <v>581</v>
      </c>
      <c r="Q263" t="s">
        <v>208</v>
      </c>
      <c r="R263" t="s">
        <v>581</v>
      </c>
      <c r="S263" t="s">
        <v>208</v>
      </c>
      <c r="T263" t="s">
        <v>68</v>
      </c>
      <c r="U263" t="s">
        <v>207</v>
      </c>
      <c r="V263" t="s">
        <v>207</v>
      </c>
      <c r="W263" t="s">
        <v>207</v>
      </c>
      <c r="X263" t="s">
        <v>207</v>
      </c>
      <c r="Y263" t="s">
        <v>207</v>
      </c>
      <c r="Z263" t="s">
        <v>207</v>
      </c>
      <c r="AA263" t="s">
        <v>207</v>
      </c>
      <c r="AB263" t="s">
        <v>207</v>
      </c>
      <c r="AC263" t="s">
        <v>207</v>
      </c>
      <c r="AD263" t="s">
        <v>207</v>
      </c>
      <c r="AE263" t="s">
        <v>207</v>
      </c>
      <c r="AF263" t="s">
        <v>207</v>
      </c>
      <c r="AG263" t="s">
        <v>207</v>
      </c>
      <c r="AH263" t="s">
        <v>207</v>
      </c>
      <c r="AI263" t="s">
        <v>207</v>
      </c>
      <c r="AJ263" t="s">
        <v>207</v>
      </c>
      <c r="AK263" t="s">
        <v>207</v>
      </c>
      <c r="AL263" t="s">
        <v>207</v>
      </c>
      <c r="AM263" t="s">
        <v>207</v>
      </c>
      <c r="AN263" t="s">
        <v>207</v>
      </c>
      <c r="AO263" t="s">
        <v>207</v>
      </c>
      <c r="AP263" t="s">
        <v>207</v>
      </c>
      <c r="AQ263" t="s">
        <v>207</v>
      </c>
      <c r="AR263" t="s">
        <v>215</v>
      </c>
      <c r="AS263" t="s">
        <v>207</v>
      </c>
      <c r="AT263" t="s">
        <v>207</v>
      </c>
      <c r="AU263" t="s">
        <v>207</v>
      </c>
      <c r="AV263" t="s">
        <v>207</v>
      </c>
      <c r="AW263" t="s">
        <v>207</v>
      </c>
      <c r="AX263" t="s">
        <v>207</v>
      </c>
      <c r="AY263" t="s">
        <v>207</v>
      </c>
      <c r="AZ263" t="s">
        <v>207</v>
      </c>
      <c r="BA263" t="s">
        <v>207</v>
      </c>
      <c r="BB263" t="s">
        <v>207</v>
      </c>
      <c r="BC263" t="s">
        <v>207</v>
      </c>
      <c r="BD263" t="s">
        <v>207</v>
      </c>
      <c r="BE263" t="s">
        <v>207</v>
      </c>
      <c r="BF263" t="s">
        <v>207</v>
      </c>
      <c r="BG263" t="s">
        <v>207</v>
      </c>
      <c r="BH263" t="s">
        <v>207</v>
      </c>
      <c r="BI263" t="s">
        <v>207</v>
      </c>
      <c r="BJ263" t="s">
        <v>215</v>
      </c>
      <c r="BK263" t="s">
        <v>207</v>
      </c>
      <c r="BL263" t="s">
        <v>207</v>
      </c>
      <c r="BM263" t="s">
        <v>207</v>
      </c>
      <c r="BN263" t="s">
        <v>207</v>
      </c>
      <c r="BO263" s="18" t="str">
        <f>IF(OR(BO$2=0, BO$2=""), "N/A", IF(ISNUMBER(SEARCH(UPPER(BO$2), UPPER(ProgramsTable[[#This Row],[Type of Service]]))), "Yes", "No"))</f>
        <v>N/A</v>
      </c>
      <c r="BP263" s="18" t="str">
        <f>IF(BP$2=0, "N/A", IF(ISNUMBER(SEARCH(TRIM(BP$2), ProgramsTable[[#This Row],[Geographic Coverage]])), "Yes", "No"))</f>
        <v>N/A</v>
      </c>
      <c r="BQ263" s="18" t="str">
        <f>IF(BQ$2=0, "N/A", IF(ISNUMBER(SEARCH(TRIM(BQ$2), ProgramsTable[[#This Row],[Geographic Coverage]])), "Yes", "No"))</f>
        <v>N/A</v>
      </c>
      <c r="BR263" s="18" t="str">
        <f>IF(AND(BP$2=0, BQ$2=0), "*Required - Please Make a Selection*", IF(OR(ISNUMBER(SEARCH(TRIM(BP$2), ProgramsTable[[#This Row],[Geographic Coverage]])), ISNUMBER(SEARCH(TRIM(BQ$2), ProgramsTable[[#This Row],[Geographic Coverage]]))), "Yes", "No"))</f>
        <v>*Required - Please Make a Selection*</v>
      </c>
      <c r="BS263" s="18" t="str">
        <f>IF(OR(BS$2="",BS$2=0), "N/A", IF(AND(ProgramsTable[[#This Row],[Age Min]]= "None", ProgramsTable[[#This Row],[Age Max]]= "None"), "Yes", IF(AND(BS$2&gt;=ProgramsTable[[#This Row],[Age Min]], BS$2&lt;=ProgramsTable[[#This Row],[Age Max]]), "Yes", "No")))</f>
        <v>N/A</v>
      </c>
      <c r="BT263" s="18" t="str" cm="1">
        <f t="array" ref="BT263">IF(COUNTIF(AM$2:BJ$2,"Yes")=0,"N/A",IF(SUMPRODUCT(--(AM$2:BJ$2="Yes"),--(ProgramsTable[[#This Row],[Developmental Disability]:[Caregivers, Family Members, Advocates, or Practitioners of an Individual with Disabilities or Medical Conditions]]="Yes"))&gt;0,"Yes","No"))</f>
        <v>N/A</v>
      </c>
      <c r="BU2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63" s="18" t="str">
        <f>IF(BV$2=0, "N/A", IF(ISNUMBER(SEARCH(UPPER(BV$2), UPPER(ProgramsTable[[#This Row],[Type of Service]]))), "Yes", "No"))</f>
        <v>N/A</v>
      </c>
      <c r="BW263" s="18" t="str">
        <f>IF(BW$2=0, "N/A", IF(ISNUMBER(SEARCH(TRIM(BW$2), ProgramsTable[[#This Row],[Geographic Coverage]])), "Yes", "No"))</f>
        <v>N/A</v>
      </c>
      <c r="BX263" s="18" t="str">
        <f>IF(BX$2=0, "N/A", IF(ISNUMBER(SEARCH(TRIM(BX$2), ProgramsTable[[#This Row],[Geographic Coverage]])), "Yes", "No"))</f>
        <v>N/A</v>
      </c>
      <c r="BY263" s="18" t="str">
        <f>IF(AND(BW$2=0, BX$2=0), "*Required - Please Make a Selection*", IF(OR(ISNUMBER(SEARCH(TRIM(BW$2), ProgramsTable[[#This Row],[Geographic Coverage]])), ISNUMBER(SEARCH(TRIM(BX$2), ProgramsTable[[#This Row],[Geographic Coverage]]))), "Yes", "No"))</f>
        <v>*Required - Please Make a Selection*</v>
      </c>
      <c r="BZ263" s="18" t="str">
        <f>IF(I$2=0, "N/A", IF(I$2="Yes", IF(ProgramsTable[[#This Row],[Program Includes Services for Caregivers]]="Yes", IF(ProgramsTable[[#This Row],[Program May Require Caregiver to be Unpaid]]="No", "Yes", "No"), "No"), "N/A"))</f>
        <v>N/A</v>
      </c>
      <c r="CA2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63" s="18" t="str">
        <f>IF(CB$2=0, "N/A", IF(ISNUMBER(SEARCH(TRIM(UPPER(CB$2)), TRIM(UPPER(ProgramsTable[[#This Row],[Type of Service]])))), "Yes", "No"))</f>
        <v>N/A</v>
      </c>
      <c r="CC263" s="18" t="str">
        <f>IF(CC$2=0, "N/A", IF(ISNUMBER(SEARCH(TRIM(CC$2), ProgramsTable[[#This Row],[Geographic Coverage]])), "Yes", "No"))</f>
        <v>No</v>
      </c>
      <c r="CD263" s="18" t="str">
        <f>IF(CD$2=0, "N/A", IF(ISNUMBER(SEARCH(TRIM(CD$2), ProgramsTable[[#This Row],[Geographic Coverage]])), "Yes", "No"))</f>
        <v>N/A</v>
      </c>
      <c r="CE263" s="18" t="str">
        <f>IF(AND(CC$2=0, CD$2=0), "*Required - Please Make a Selection*", IF(OR(ISNUMBER(SEARCH(TRIM(CC$2), ProgramsTable[[#This Row],[Geographic Coverage]])), ISNUMBER(SEARCH(TRIM(CD$2), ProgramsTable[[#This Row],[Geographic Coverage]]))), "Yes", "No"))</f>
        <v>No</v>
      </c>
      <c r="CF263" s="18" t="str" cm="1">
        <f t="array" ref="CF263">IF(COUNTIF(BK$2:BN$2, "Yes")=0, "N/A", IF(SUMPRODUCT((BK$2:BN$2="Yes")*(ProgramsTable[[#This Row],[Veteran?]:[Disabled Veteran?]]="Yes"))&gt;0, "Yes", "No"))</f>
        <v>No</v>
      </c>
      <c r="CG2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63"/>
      <c r="CI263"/>
      <c r="CJ263"/>
      <c r="CK263"/>
      <c r="CL263"/>
      <c r="CM263"/>
      <c r="CN263"/>
      <c r="CO263"/>
      <c r="CP263"/>
      <c r="CQ263"/>
      <c r="CR263"/>
      <c r="CS263"/>
      <c r="CU263"/>
      <c r="CV263"/>
    </row>
    <row r="264" spans="1:100" hidden="1" x14ac:dyDescent="0.25">
      <c r="A264" s="10">
        <v>1048</v>
      </c>
      <c r="B264" t="s">
        <v>647</v>
      </c>
      <c r="C264" t="s">
        <v>519</v>
      </c>
      <c r="D264" t="s">
        <v>578</v>
      </c>
      <c r="E264" t="s">
        <v>546</v>
      </c>
      <c r="F264" t="s">
        <v>587</v>
      </c>
      <c r="G264" t="s">
        <v>588</v>
      </c>
      <c r="H264" t="s">
        <v>215</v>
      </c>
      <c r="I264" t="s">
        <v>207</v>
      </c>
      <c r="J264" t="s">
        <v>208</v>
      </c>
      <c r="K264" t="s">
        <v>208</v>
      </c>
      <c r="L264" s="11" t="s">
        <v>208</v>
      </c>
      <c r="M264" t="s">
        <v>208</v>
      </c>
      <c r="N264" t="s">
        <v>208</v>
      </c>
      <c r="P264" t="s">
        <v>208</v>
      </c>
      <c r="Q264" t="s">
        <v>208</v>
      </c>
      <c r="R264" t="s">
        <v>208</v>
      </c>
      <c r="S264" t="s">
        <v>208</v>
      </c>
      <c r="T264" t="s">
        <v>68</v>
      </c>
      <c r="U264" t="s">
        <v>207</v>
      </c>
      <c r="V264" t="s">
        <v>207</v>
      </c>
      <c r="W264" t="s">
        <v>207</v>
      </c>
      <c r="X264" t="s">
        <v>207</v>
      </c>
      <c r="Y264" t="s">
        <v>207</v>
      </c>
      <c r="Z264" t="s">
        <v>207</v>
      </c>
      <c r="AA264" t="s">
        <v>207</v>
      </c>
      <c r="AB264" t="s">
        <v>207</v>
      </c>
      <c r="AC264" t="s">
        <v>207</v>
      </c>
      <c r="AD264" t="s">
        <v>207</v>
      </c>
      <c r="AE264" t="s">
        <v>207</v>
      </c>
      <c r="AF264" t="s">
        <v>207</v>
      </c>
      <c r="AG264" t="s">
        <v>207</v>
      </c>
      <c r="AH264" t="s">
        <v>207</v>
      </c>
      <c r="AI264" t="s">
        <v>207</v>
      </c>
      <c r="AJ264" t="s">
        <v>207</v>
      </c>
      <c r="AK264" t="s">
        <v>207</v>
      </c>
      <c r="AL264" t="s">
        <v>207</v>
      </c>
      <c r="AM264" t="s">
        <v>207</v>
      </c>
      <c r="AN264" t="s">
        <v>207</v>
      </c>
      <c r="AO264" t="s">
        <v>207</v>
      </c>
      <c r="AP264" t="s">
        <v>207</v>
      </c>
      <c r="AQ264" t="s">
        <v>207</v>
      </c>
      <c r="AR264" t="s">
        <v>207</v>
      </c>
      <c r="AS264" t="s">
        <v>207</v>
      </c>
      <c r="AT264" t="s">
        <v>207</v>
      </c>
      <c r="AU264" t="s">
        <v>207</v>
      </c>
      <c r="AV264" t="s">
        <v>207</v>
      </c>
      <c r="AW264" t="s">
        <v>207</v>
      </c>
      <c r="AX264" t="s">
        <v>207</v>
      </c>
      <c r="AY264" t="s">
        <v>207</v>
      </c>
      <c r="AZ264" t="s">
        <v>207</v>
      </c>
      <c r="BA264" t="s">
        <v>207</v>
      </c>
      <c r="BB264" t="s">
        <v>207</v>
      </c>
      <c r="BC264" t="s">
        <v>207</v>
      </c>
      <c r="BD264" t="s">
        <v>207</v>
      </c>
      <c r="BE264" t="s">
        <v>207</v>
      </c>
      <c r="BF264" t="s">
        <v>207</v>
      </c>
      <c r="BG264" t="s">
        <v>207</v>
      </c>
      <c r="BH264" t="s">
        <v>207</v>
      </c>
      <c r="BI264" t="s">
        <v>207</v>
      </c>
      <c r="BJ264" t="s">
        <v>207</v>
      </c>
      <c r="BK264" t="s">
        <v>207</v>
      </c>
      <c r="BL264" t="s">
        <v>207</v>
      </c>
      <c r="BM264" t="s">
        <v>207</v>
      </c>
      <c r="BN264" t="s">
        <v>207</v>
      </c>
      <c r="BO264" s="18" t="str">
        <f>IF(OR(BO$2=0, BO$2=""), "N/A", IF(ISNUMBER(SEARCH(UPPER(BO$2), UPPER(ProgramsTable[[#This Row],[Type of Service]]))), "Yes", "No"))</f>
        <v>N/A</v>
      </c>
      <c r="BP264" s="18" t="str">
        <f>IF(BP$2=0, "N/A", IF(ISNUMBER(SEARCH(TRIM(BP$2), ProgramsTable[[#This Row],[Geographic Coverage]])), "Yes", "No"))</f>
        <v>N/A</v>
      </c>
      <c r="BQ264" s="18" t="str">
        <f>IF(BQ$2=0, "N/A", IF(ISNUMBER(SEARCH(TRIM(BQ$2), ProgramsTable[[#This Row],[Geographic Coverage]])), "Yes", "No"))</f>
        <v>N/A</v>
      </c>
      <c r="BR264" s="18" t="str">
        <f>IF(AND(BP$2=0, BQ$2=0), "*Required - Please Make a Selection*", IF(OR(ISNUMBER(SEARCH(TRIM(BP$2), ProgramsTable[[#This Row],[Geographic Coverage]])), ISNUMBER(SEARCH(TRIM(BQ$2), ProgramsTable[[#This Row],[Geographic Coverage]]))), "Yes", "No"))</f>
        <v>*Required - Please Make a Selection*</v>
      </c>
      <c r="BS264" s="18" t="str">
        <f>IF(OR(BS$2="",BS$2=0), "N/A", IF(AND(ProgramsTable[[#This Row],[Age Min]]= "None", ProgramsTable[[#This Row],[Age Max]]= "None"), "Yes", IF(AND(BS$2&gt;=ProgramsTable[[#This Row],[Age Min]], BS$2&lt;=ProgramsTable[[#This Row],[Age Max]]), "Yes", "No")))</f>
        <v>N/A</v>
      </c>
      <c r="BT264" s="18" t="str" cm="1">
        <f t="array" ref="BT264">IF(COUNTIF(AM$2:BJ$2,"Yes")=0,"N/A",IF(SUMPRODUCT(--(AM$2:BJ$2="Yes"),--(ProgramsTable[[#This Row],[Developmental Disability]:[Caregivers, Family Members, Advocates, or Practitioners of an Individual with Disabilities or Medical Conditions]]="Yes"))&gt;0,"Yes","No"))</f>
        <v>N/A</v>
      </c>
      <c r="BU2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64" s="18" t="str">
        <f>IF(BV$2=0, "N/A", IF(ISNUMBER(SEARCH(UPPER(BV$2), UPPER(ProgramsTable[[#This Row],[Type of Service]]))), "Yes", "No"))</f>
        <v>N/A</v>
      </c>
      <c r="BW264" s="18" t="str">
        <f>IF(BW$2=0, "N/A", IF(ISNUMBER(SEARCH(TRIM(BW$2), ProgramsTable[[#This Row],[Geographic Coverage]])), "Yes", "No"))</f>
        <v>N/A</v>
      </c>
      <c r="BX264" s="18" t="str">
        <f>IF(BX$2=0, "N/A", IF(ISNUMBER(SEARCH(TRIM(BX$2), ProgramsTable[[#This Row],[Geographic Coverage]])), "Yes", "No"))</f>
        <v>N/A</v>
      </c>
      <c r="BY264" s="18" t="str">
        <f>IF(AND(BW$2=0, BX$2=0), "*Required - Please Make a Selection*", IF(OR(ISNUMBER(SEARCH(TRIM(BW$2), ProgramsTable[[#This Row],[Geographic Coverage]])), ISNUMBER(SEARCH(TRIM(BX$2), ProgramsTable[[#This Row],[Geographic Coverage]]))), "Yes", "No"))</f>
        <v>*Required - Please Make a Selection*</v>
      </c>
      <c r="BZ264" s="18" t="str">
        <f>IF(I$2=0, "N/A", IF(I$2="Yes", IF(ProgramsTable[[#This Row],[Program Includes Services for Caregivers]]="Yes", IF(ProgramsTable[[#This Row],[Program May Require Caregiver to be Unpaid]]="No", "Yes", "No"), "No"), "N/A"))</f>
        <v>N/A</v>
      </c>
      <c r="CA2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64" s="18" t="str">
        <f>IF(CB$2=0, "N/A", IF(ISNUMBER(SEARCH(TRIM(UPPER(CB$2)), TRIM(UPPER(ProgramsTable[[#This Row],[Type of Service]])))), "Yes", "No"))</f>
        <v>N/A</v>
      </c>
      <c r="CC264" s="18" t="str">
        <f>IF(CC$2=0, "N/A", IF(ISNUMBER(SEARCH(TRIM(CC$2), ProgramsTable[[#This Row],[Geographic Coverage]])), "Yes", "No"))</f>
        <v>No</v>
      </c>
      <c r="CD264" s="18" t="str">
        <f>IF(CD$2=0, "N/A", IF(ISNUMBER(SEARCH(TRIM(CD$2), ProgramsTable[[#This Row],[Geographic Coverage]])), "Yes", "No"))</f>
        <v>N/A</v>
      </c>
      <c r="CE264" s="18" t="str">
        <f>IF(AND(CC$2=0, CD$2=0), "*Required - Please Make a Selection*", IF(OR(ISNUMBER(SEARCH(TRIM(CC$2), ProgramsTable[[#This Row],[Geographic Coverage]])), ISNUMBER(SEARCH(TRIM(CD$2), ProgramsTable[[#This Row],[Geographic Coverage]]))), "Yes", "No"))</f>
        <v>No</v>
      </c>
      <c r="CF264" s="18" t="str" cm="1">
        <f t="array" ref="CF264">IF(COUNTIF(BK$2:BN$2, "Yes")=0, "N/A", IF(SUMPRODUCT((BK$2:BN$2="Yes")*(ProgramsTable[[#This Row],[Veteran?]:[Disabled Veteran?]]="Yes"))&gt;0, "Yes", "No"))</f>
        <v>No</v>
      </c>
      <c r="CG2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64"/>
      <c r="CI264"/>
      <c r="CJ264"/>
      <c r="CK264"/>
      <c r="CL264"/>
      <c r="CM264"/>
      <c r="CN264"/>
      <c r="CO264"/>
      <c r="CP264"/>
      <c r="CQ264"/>
      <c r="CR264"/>
      <c r="CS264"/>
      <c r="CU264"/>
      <c r="CV264"/>
    </row>
    <row r="265" spans="1:100" hidden="1" x14ac:dyDescent="0.25">
      <c r="A265" s="10">
        <v>1049</v>
      </c>
      <c r="B265" t="s">
        <v>647</v>
      </c>
      <c r="C265" t="s">
        <v>519</v>
      </c>
      <c r="D265" t="s">
        <v>578</v>
      </c>
      <c r="E265" t="s">
        <v>546</v>
      </c>
      <c r="F265" t="s">
        <v>589</v>
      </c>
      <c r="G265" t="s">
        <v>588</v>
      </c>
      <c r="H265" t="s">
        <v>215</v>
      </c>
      <c r="I265" t="s">
        <v>207</v>
      </c>
      <c r="J265" t="s">
        <v>208</v>
      </c>
      <c r="K265" t="s">
        <v>208</v>
      </c>
      <c r="L265" s="11" t="s">
        <v>208</v>
      </c>
      <c r="M265" t="s">
        <v>208</v>
      </c>
      <c r="N265" t="s">
        <v>208</v>
      </c>
      <c r="P265" t="s">
        <v>208</v>
      </c>
      <c r="Q265" t="s">
        <v>208</v>
      </c>
      <c r="R265" t="s">
        <v>208</v>
      </c>
      <c r="S265" t="s">
        <v>208</v>
      </c>
      <c r="T265" t="s">
        <v>68</v>
      </c>
      <c r="U265" t="s">
        <v>207</v>
      </c>
      <c r="V265" t="s">
        <v>207</v>
      </c>
      <c r="W265" t="s">
        <v>207</v>
      </c>
      <c r="X265" t="s">
        <v>207</v>
      </c>
      <c r="Y265" t="s">
        <v>207</v>
      </c>
      <c r="Z265" t="s">
        <v>207</v>
      </c>
      <c r="AA265" t="s">
        <v>207</v>
      </c>
      <c r="AB265" t="s">
        <v>207</v>
      </c>
      <c r="AC265" t="s">
        <v>207</v>
      </c>
      <c r="AD265" t="s">
        <v>207</v>
      </c>
      <c r="AE265" t="s">
        <v>207</v>
      </c>
      <c r="AF265" t="s">
        <v>207</v>
      </c>
      <c r="AG265" t="s">
        <v>207</v>
      </c>
      <c r="AH265" t="s">
        <v>207</v>
      </c>
      <c r="AI265" t="s">
        <v>207</v>
      </c>
      <c r="AJ265" t="s">
        <v>207</v>
      </c>
      <c r="AK265" t="s">
        <v>207</v>
      </c>
      <c r="AL265" t="s">
        <v>207</v>
      </c>
      <c r="AM265" t="s">
        <v>207</v>
      </c>
      <c r="AN265" t="s">
        <v>207</v>
      </c>
      <c r="AO265" t="s">
        <v>207</v>
      </c>
      <c r="AP265" t="s">
        <v>207</v>
      </c>
      <c r="AQ265" t="s">
        <v>207</v>
      </c>
      <c r="AR265" t="s">
        <v>207</v>
      </c>
      <c r="AS265" t="s">
        <v>207</v>
      </c>
      <c r="AT265" t="s">
        <v>207</v>
      </c>
      <c r="AU265" t="s">
        <v>207</v>
      </c>
      <c r="AV265" t="s">
        <v>207</v>
      </c>
      <c r="AW265" t="s">
        <v>207</v>
      </c>
      <c r="AX265" t="s">
        <v>207</v>
      </c>
      <c r="AY265" t="s">
        <v>207</v>
      </c>
      <c r="AZ265" t="s">
        <v>207</v>
      </c>
      <c r="BA265" t="s">
        <v>207</v>
      </c>
      <c r="BB265" t="s">
        <v>207</v>
      </c>
      <c r="BC265" t="s">
        <v>207</v>
      </c>
      <c r="BD265" t="s">
        <v>207</v>
      </c>
      <c r="BE265" t="s">
        <v>207</v>
      </c>
      <c r="BF265" t="s">
        <v>207</v>
      </c>
      <c r="BG265" t="s">
        <v>207</v>
      </c>
      <c r="BH265" t="s">
        <v>207</v>
      </c>
      <c r="BI265" t="s">
        <v>207</v>
      </c>
      <c r="BJ265" t="s">
        <v>207</v>
      </c>
      <c r="BK265" t="s">
        <v>207</v>
      </c>
      <c r="BL265" t="s">
        <v>207</v>
      </c>
      <c r="BM265" t="s">
        <v>207</v>
      </c>
      <c r="BN265" t="s">
        <v>207</v>
      </c>
      <c r="BO265" s="18" t="str">
        <f>IF(OR(BO$2=0, BO$2=""), "N/A", IF(ISNUMBER(SEARCH(UPPER(BO$2), UPPER(ProgramsTable[[#This Row],[Type of Service]]))), "Yes", "No"))</f>
        <v>N/A</v>
      </c>
      <c r="BP265" s="18" t="str">
        <f>IF(BP$2=0, "N/A", IF(ISNUMBER(SEARCH(TRIM(BP$2), ProgramsTable[[#This Row],[Geographic Coverage]])), "Yes", "No"))</f>
        <v>N/A</v>
      </c>
      <c r="BQ265" s="18" t="str">
        <f>IF(BQ$2=0, "N/A", IF(ISNUMBER(SEARCH(TRIM(BQ$2), ProgramsTable[[#This Row],[Geographic Coverage]])), "Yes", "No"))</f>
        <v>N/A</v>
      </c>
      <c r="BR265" s="18" t="str">
        <f>IF(AND(BP$2=0, BQ$2=0), "*Required - Please Make a Selection*", IF(OR(ISNUMBER(SEARCH(TRIM(BP$2), ProgramsTable[[#This Row],[Geographic Coverage]])), ISNUMBER(SEARCH(TRIM(BQ$2), ProgramsTable[[#This Row],[Geographic Coverage]]))), "Yes", "No"))</f>
        <v>*Required - Please Make a Selection*</v>
      </c>
      <c r="BS265" s="18" t="str">
        <f>IF(OR(BS$2="",BS$2=0), "N/A", IF(AND(ProgramsTable[[#This Row],[Age Min]]= "None", ProgramsTable[[#This Row],[Age Max]]= "None"), "Yes", IF(AND(BS$2&gt;=ProgramsTable[[#This Row],[Age Min]], BS$2&lt;=ProgramsTable[[#This Row],[Age Max]]), "Yes", "No")))</f>
        <v>N/A</v>
      </c>
      <c r="BT265" s="18" t="str" cm="1">
        <f t="array" ref="BT265">IF(COUNTIF(AM$2:BJ$2,"Yes")=0,"N/A",IF(SUMPRODUCT(--(AM$2:BJ$2="Yes"),--(ProgramsTable[[#This Row],[Developmental Disability]:[Caregivers, Family Members, Advocates, or Practitioners of an Individual with Disabilities or Medical Conditions]]="Yes"))&gt;0,"Yes","No"))</f>
        <v>N/A</v>
      </c>
      <c r="BU2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65" s="18" t="str">
        <f>IF(BV$2=0, "N/A", IF(ISNUMBER(SEARCH(UPPER(BV$2), UPPER(ProgramsTable[[#This Row],[Type of Service]]))), "Yes", "No"))</f>
        <v>N/A</v>
      </c>
      <c r="BW265" s="18" t="str">
        <f>IF(BW$2=0, "N/A", IF(ISNUMBER(SEARCH(TRIM(BW$2), ProgramsTable[[#This Row],[Geographic Coverage]])), "Yes", "No"))</f>
        <v>N/A</v>
      </c>
      <c r="BX265" s="18" t="str">
        <f>IF(BX$2=0, "N/A", IF(ISNUMBER(SEARCH(TRIM(BX$2), ProgramsTable[[#This Row],[Geographic Coverage]])), "Yes", "No"))</f>
        <v>N/A</v>
      </c>
      <c r="BY265" s="18" t="str">
        <f>IF(AND(BW$2=0, BX$2=0), "*Required - Please Make a Selection*", IF(OR(ISNUMBER(SEARCH(TRIM(BW$2), ProgramsTable[[#This Row],[Geographic Coverage]])), ISNUMBER(SEARCH(TRIM(BX$2), ProgramsTable[[#This Row],[Geographic Coverage]]))), "Yes", "No"))</f>
        <v>*Required - Please Make a Selection*</v>
      </c>
      <c r="BZ265" s="18" t="str">
        <f>IF(I$2=0, "N/A", IF(I$2="Yes", IF(ProgramsTable[[#This Row],[Program Includes Services for Caregivers]]="Yes", IF(ProgramsTable[[#This Row],[Program May Require Caregiver to be Unpaid]]="No", "Yes", "No"), "No"), "N/A"))</f>
        <v>N/A</v>
      </c>
      <c r="CA2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65" s="18" t="str">
        <f>IF(CB$2=0, "N/A", IF(ISNUMBER(SEARCH(TRIM(UPPER(CB$2)), TRIM(UPPER(ProgramsTable[[#This Row],[Type of Service]])))), "Yes", "No"))</f>
        <v>N/A</v>
      </c>
      <c r="CC265" s="18" t="str">
        <f>IF(CC$2=0, "N/A", IF(ISNUMBER(SEARCH(TRIM(CC$2), ProgramsTable[[#This Row],[Geographic Coverage]])), "Yes", "No"))</f>
        <v>No</v>
      </c>
      <c r="CD265" s="18" t="str">
        <f>IF(CD$2=0, "N/A", IF(ISNUMBER(SEARCH(TRIM(CD$2), ProgramsTable[[#This Row],[Geographic Coverage]])), "Yes", "No"))</f>
        <v>N/A</v>
      </c>
      <c r="CE265" s="18" t="str">
        <f>IF(AND(CC$2=0, CD$2=0), "*Required - Please Make a Selection*", IF(OR(ISNUMBER(SEARCH(TRIM(CC$2), ProgramsTable[[#This Row],[Geographic Coverage]])), ISNUMBER(SEARCH(TRIM(CD$2), ProgramsTable[[#This Row],[Geographic Coverage]]))), "Yes", "No"))</f>
        <v>No</v>
      </c>
      <c r="CF265" s="18" t="str" cm="1">
        <f t="array" ref="CF265">IF(COUNTIF(BK$2:BN$2, "Yes")=0, "N/A", IF(SUMPRODUCT((BK$2:BN$2="Yes")*(ProgramsTable[[#This Row],[Veteran?]:[Disabled Veteran?]]="Yes"))&gt;0, "Yes", "No"))</f>
        <v>No</v>
      </c>
      <c r="CG2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65"/>
      <c r="CI265"/>
      <c r="CJ265"/>
      <c r="CK265"/>
      <c r="CL265"/>
      <c r="CM265"/>
      <c r="CN265"/>
      <c r="CO265"/>
      <c r="CP265"/>
      <c r="CQ265"/>
      <c r="CR265"/>
      <c r="CS265"/>
      <c r="CU265"/>
      <c r="CV265"/>
    </row>
    <row r="266" spans="1:100" hidden="1" x14ac:dyDescent="0.25">
      <c r="A266" s="10">
        <v>1050</v>
      </c>
      <c r="B266" t="s">
        <v>647</v>
      </c>
      <c r="C266" t="s">
        <v>519</v>
      </c>
      <c r="D266" t="s">
        <v>578</v>
      </c>
      <c r="E266" t="s">
        <v>546</v>
      </c>
      <c r="F266" t="s">
        <v>590</v>
      </c>
      <c r="G266" t="s">
        <v>90</v>
      </c>
      <c r="H266" t="s">
        <v>215</v>
      </c>
      <c r="I266" t="s">
        <v>215</v>
      </c>
      <c r="J266" t="s">
        <v>208</v>
      </c>
      <c r="K266" t="s">
        <v>586</v>
      </c>
      <c r="L266" t="s">
        <v>208</v>
      </c>
      <c r="M266" t="s">
        <v>208</v>
      </c>
      <c r="N266" t="s">
        <v>208</v>
      </c>
      <c r="P266" t="s">
        <v>591</v>
      </c>
      <c r="Q266" t="s">
        <v>208</v>
      </c>
      <c r="R266" t="s">
        <v>591</v>
      </c>
      <c r="S266" t="s">
        <v>208</v>
      </c>
      <c r="T266" t="s">
        <v>68</v>
      </c>
      <c r="U266" t="s">
        <v>207</v>
      </c>
      <c r="V266" t="s">
        <v>207</v>
      </c>
      <c r="W266" t="s">
        <v>207</v>
      </c>
      <c r="X266" t="s">
        <v>207</v>
      </c>
      <c r="Y266" t="s">
        <v>207</v>
      </c>
      <c r="Z266" t="s">
        <v>207</v>
      </c>
      <c r="AA266" t="s">
        <v>207</v>
      </c>
      <c r="AB266" t="s">
        <v>207</v>
      </c>
      <c r="AC266" t="s">
        <v>207</v>
      </c>
      <c r="AD266" t="s">
        <v>207</v>
      </c>
      <c r="AE266" t="s">
        <v>207</v>
      </c>
      <c r="AF266" t="s">
        <v>207</v>
      </c>
      <c r="AG266" t="s">
        <v>207</v>
      </c>
      <c r="AH266" t="s">
        <v>207</v>
      </c>
      <c r="AI266" t="s">
        <v>207</v>
      </c>
      <c r="AJ266" t="s">
        <v>207</v>
      </c>
      <c r="AK266" t="s">
        <v>207</v>
      </c>
      <c r="AL266" t="s">
        <v>207</v>
      </c>
      <c r="AM266" t="s">
        <v>207</v>
      </c>
      <c r="AN266" t="s">
        <v>207</v>
      </c>
      <c r="AO266" t="s">
        <v>207</v>
      </c>
      <c r="AP266" t="s">
        <v>207</v>
      </c>
      <c r="AQ266" t="s">
        <v>207</v>
      </c>
      <c r="AR266" t="s">
        <v>207</v>
      </c>
      <c r="AS266" t="s">
        <v>207</v>
      </c>
      <c r="AT266" t="s">
        <v>207</v>
      </c>
      <c r="AU266" t="s">
        <v>207</v>
      </c>
      <c r="AV266" t="s">
        <v>207</v>
      </c>
      <c r="AW266" t="s">
        <v>207</v>
      </c>
      <c r="AX266" t="s">
        <v>207</v>
      </c>
      <c r="AY266" t="s">
        <v>207</v>
      </c>
      <c r="AZ266" t="s">
        <v>207</v>
      </c>
      <c r="BA266" t="s">
        <v>207</v>
      </c>
      <c r="BB266" t="s">
        <v>207</v>
      </c>
      <c r="BC266" t="s">
        <v>207</v>
      </c>
      <c r="BD266" t="s">
        <v>207</v>
      </c>
      <c r="BE266" t="s">
        <v>207</v>
      </c>
      <c r="BF266" t="s">
        <v>207</v>
      </c>
      <c r="BG266" t="s">
        <v>207</v>
      </c>
      <c r="BH266" t="s">
        <v>207</v>
      </c>
      <c r="BI266" t="s">
        <v>207</v>
      </c>
      <c r="BJ266" t="s">
        <v>215</v>
      </c>
      <c r="BK266" t="s">
        <v>207</v>
      </c>
      <c r="BL266" t="s">
        <v>207</v>
      </c>
      <c r="BM266" t="s">
        <v>207</v>
      </c>
      <c r="BN266" t="s">
        <v>207</v>
      </c>
      <c r="BO266" s="18" t="str">
        <f>IF(OR(BO$2=0, BO$2=""), "N/A", IF(ISNUMBER(SEARCH(UPPER(BO$2), UPPER(ProgramsTable[[#This Row],[Type of Service]]))), "Yes", "No"))</f>
        <v>N/A</v>
      </c>
      <c r="BP266" s="18" t="str">
        <f>IF(BP$2=0, "N/A", IF(ISNUMBER(SEARCH(TRIM(BP$2), ProgramsTable[[#This Row],[Geographic Coverage]])), "Yes", "No"))</f>
        <v>N/A</v>
      </c>
      <c r="BQ266" s="18" t="str">
        <f>IF(BQ$2=0, "N/A", IF(ISNUMBER(SEARCH(TRIM(BQ$2), ProgramsTable[[#This Row],[Geographic Coverage]])), "Yes", "No"))</f>
        <v>N/A</v>
      </c>
      <c r="BR266" s="18" t="str">
        <f>IF(AND(BP$2=0, BQ$2=0), "*Required - Please Make a Selection*", IF(OR(ISNUMBER(SEARCH(TRIM(BP$2), ProgramsTable[[#This Row],[Geographic Coverage]])), ISNUMBER(SEARCH(TRIM(BQ$2), ProgramsTable[[#This Row],[Geographic Coverage]]))), "Yes", "No"))</f>
        <v>*Required - Please Make a Selection*</v>
      </c>
      <c r="BS266" s="18" t="str">
        <f>IF(OR(BS$2="",BS$2=0), "N/A", IF(AND(ProgramsTable[[#This Row],[Age Min]]= "None", ProgramsTable[[#This Row],[Age Max]]= "None"), "Yes", IF(AND(BS$2&gt;=ProgramsTable[[#This Row],[Age Min]], BS$2&lt;=ProgramsTable[[#This Row],[Age Max]]), "Yes", "No")))</f>
        <v>N/A</v>
      </c>
      <c r="BT266" s="18" t="str" cm="1">
        <f t="array" ref="BT266">IF(COUNTIF(AM$2:BJ$2,"Yes")=0,"N/A",IF(SUMPRODUCT(--(AM$2:BJ$2="Yes"),--(ProgramsTable[[#This Row],[Developmental Disability]:[Caregivers, Family Members, Advocates, or Practitioners of an Individual with Disabilities or Medical Conditions]]="Yes"))&gt;0,"Yes","No"))</f>
        <v>N/A</v>
      </c>
      <c r="BU2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66" s="18" t="str">
        <f>IF(BV$2=0, "N/A", IF(ISNUMBER(SEARCH(UPPER(BV$2), UPPER(ProgramsTable[[#This Row],[Type of Service]]))), "Yes", "No"))</f>
        <v>N/A</v>
      </c>
      <c r="BW266" s="18" t="str">
        <f>IF(BW$2=0, "N/A", IF(ISNUMBER(SEARCH(TRIM(BW$2), ProgramsTable[[#This Row],[Geographic Coverage]])), "Yes", "No"))</f>
        <v>N/A</v>
      </c>
      <c r="BX266" s="18" t="str">
        <f>IF(BX$2=0, "N/A", IF(ISNUMBER(SEARCH(TRIM(BX$2), ProgramsTable[[#This Row],[Geographic Coverage]])), "Yes", "No"))</f>
        <v>N/A</v>
      </c>
      <c r="BY266" s="18" t="str">
        <f>IF(AND(BW$2=0, BX$2=0), "*Required - Please Make a Selection*", IF(OR(ISNUMBER(SEARCH(TRIM(BW$2), ProgramsTable[[#This Row],[Geographic Coverage]])), ISNUMBER(SEARCH(TRIM(BX$2), ProgramsTable[[#This Row],[Geographic Coverage]]))), "Yes", "No"))</f>
        <v>*Required - Please Make a Selection*</v>
      </c>
      <c r="BZ266" s="18" t="str">
        <f>IF(I$2=0, "N/A", IF(I$2="Yes", IF(ProgramsTable[[#This Row],[Program Includes Services for Caregivers]]="Yes", IF(ProgramsTable[[#This Row],[Program May Require Caregiver to be Unpaid]]="No", "Yes", "No"), "No"), "N/A"))</f>
        <v>N/A</v>
      </c>
      <c r="CA2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66" s="18" t="str">
        <f>IF(CB$2=0, "N/A", IF(ISNUMBER(SEARCH(TRIM(UPPER(CB$2)), TRIM(UPPER(ProgramsTable[[#This Row],[Type of Service]])))), "Yes", "No"))</f>
        <v>N/A</v>
      </c>
      <c r="CC266" s="18" t="str">
        <f>IF(CC$2=0, "N/A", IF(ISNUMBER(SEARCH(TRIM(CC$2), ProgramsTable[[#This Row],[Geographic Coverage]])), "Yes", "No"))</f>
        <v>No</v>
      </c>
      <c r="CD266" s="18" t="str">
        <f>IF(CD$2=0, "N/A", IF(ISNUMBER(SEARCH(TRIM(CD$2), ProgramsTable[[#This Row],[Geographic Coverage]])), "Yes", "No"))</f>
        <v>N/A</v>
      </c>
      <c r="CE266" s="18" t="str">
        <f>IF(AND(CC$2=0, CD$2=0), "*Required - Please Make a Selection*", IF(OR(ISNUMBER(SEARCH(TRIM(CC$2), ProgramsTable[[#This Row],[Geographic Coverage]])), ISNUMBER(SEARCH(TRIM(CD$2), ProgramsTable[[#This Row],[Geographic Coverage]]))), "Yes", "No"))</f>
        <v>No</v>
      </c>
      <c r="CF266" s="18" t="str" cm="1">
        <f t="array" ref="CF266">IF(COUNTIF(BK$2:BN$2, "Yes")=0, "N/A", IF(SUMPRODUCT((BK$2:BN$2="Yes")*(ProgramsTable[[#This Row],[Veteran?]:[Disabled Veteran?]]="Yes"))&gt;0, "Yes", "No"))</f>
        <v>No</v>
      </c>
      <c r="CG2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66"/>
      <c r="CI266"/>
      <c r="CJ266"/>
      <c r="CK266"/>
      <c r="CL266"/>
      <c r="CM266"/>
      <c r="CN266"/>
      <c r="CO266"/>
      <c r="CP266"/>
      <c r="CQ266"/>
      <c r="CR266"/>
      <c r="CS266"/>
      <c r="CU266"/>
      <c r="CV266"/>
    </row>
    <row r="267" spans="1:100" hidden="1" x14ac:dyDescent="0.25">
      <c r="A267" s="10">
        <v>1051</v>
      </c>
      <c r="B267" t="s">
        <v>647</v>
      </c>
      <c r="C267" t="s">
        <v>519</v>
      </c>
      <c r="D267" t="s">
        <v>592</v>
      </c>
      <c r="E267" t="s">
        <v>546</v>
      </c>
      <c r="F267" t="s">
        <v>593</v>
      </c>
      <c r="G267" t="s">
        <v>588</v>
      </c>
      <c r="H267" t="s">
        <v>215</v>
      </c>
      <c r="I267" t="s">
        <v>215</v>
      </c>
      <c r="J267" t="s">
        <v>208</v>
      </c>
      <c r="K267" t="s">
        <v>208</v>
      </c>
      <c r="L267" s="11" t="s">
        <v>594</v>
      </c>
      <c r="M267" t="s">
        <v>208</v>
      </c>
      <c r="N267" t="s">
        <v>208</v>
      </c>
      <c r="O267" t="s">
        <v>595</v>
      </c>
      <c r="P267" t="s">
        <v>596</v>
      </c>
      <c r="Q267" t="s">
        <v>597</v>
      </c>
      <c r="R267" t="s">
        <v>596</v>
      </c>
      <c r="S267" t="s">
        <v>208</v>
      </c>
      <c r="T267" t="s">
        <v>68</v>
      </c>
      <c r="U267" t="s">
        <v>207</v>
      </c>
      <c r="V267" t="s">
        <v>207</v>
      </c>
      <c r="W267" t="s">
        <v>207</v>
      </c>
      <c r="X267" t="s">
        <v>207</v>
      </c>
      <c r="Y267" t="s">
        <v>207</v>
      </c>
      <c r="Z267" t="s">
        <v>207</v>
      </c>
      <c r="AA267" t="s">
        <v>207</v>
      </c>
      <c r="AB267" t="s">
        <v>207</v>
      </c>
      <c r="AC267" t="s">
        <v>207</v>
      </c>
      <c r="AD267" t="s">
        <v>207</v>
      </c>
      <c r="AE267" t="s">
        <v>207</v>
      </c>
      <c r="AF267" t="s">
        <v>207</v>
      </c>
      <c r="AG267" t="s">
        <v>207</v>
      </c>
      <c r="AH267" t="s">
        <v>207</v>
      </c>
      <c r="AI267" t="s">
        <v>207</v>
      </c>
      <c r="AJ267" t="s">
        <v>207</v>
      </c>
      <c r="AK267" t="s">
        <v>207</v>
      </c>
      <c r="AL267" t="s">
        <v>207</v>
      </c>
      <c r="AM267" t="s">
        <v>207</v>
      </c>
      <c r="AN267" t="s">
        <v>207</v>
      </c>
      <c r="AO267" t="s">
        <v>207</v>
      </c>
      <c r="AP267" t="s">
        <v>207</v>
      </c>
      <c r="AQ267" t="s">
        <v>207</v>
      </c>
      <c r="AR267" t="s">
        <v>207</v>
      </c>
      <c r="AS267" t="s">
        <v>207</v>
      </c>
      <c r="AT267" t="s">
        <v>207</v>
      </c>
      <c r="AU267" t="s">
        <v>207</v>
      </c>
      <c r="AV267" t="s">
        <v>207</v>
      </c>
      <c r="AW267" t="s">
        <v>207</v>
      </c>
      <c r="AX267" t="s">
        <v>207</v>
      </c>
      <c r="AY267" t="s">
        <v>207</v>
      </c>
      <c r="AZ267" t="s">
        <v>207</v>
      </c>
      <c r="BA267" t="s">
        <v>207</v>
      </c>
      <c r="BB267" t="s">
        <v>207</v>
      </c>
      <c r="BC267" t="s">
        <v>207</v>
      </c>
      <c r="BD267" t="s">
        <v>207</v>
      </c>
      <c r="BE267" t="s">
        <v>207</v>
      </c>
      <c r="BF267" t="s">
        <v>207</v>
      </c>
      <c r="BG267" t="s">
        <v>207</v>
      </c>
      <c r="BH267" t="s">
        <v>207</v>
      </c>
      <c r="BI267" t="s">
        <v>207</v>
      </c>
      <c r="BJ267" t="s">
        <v>215</v>
      </c>
      <c r="BK267" t="s">
        <v>207</v>
      </c>
      <c r="BL267" t="s">
        <v>207</v>
      </c>
      <c r="BM267" t="s">
        <v>207</v>
      </c>
      <c r="BN267" t="s">
        <v>207</v>
      </c>
      <c r="BO267" s="18" t="str">
        <f>IF(OR(BO$2=0, BO$2=""), "N/A", IF(ISNUMBER(SEARCH(UPPER(BO$2), UPPER(ProgramsTable[[#This Row],[Type of Service]]))), "Yes", "No"))</f>
        <v>N/A</v>
      </c>
      <c r="BP267" s="18" t="str">
        <f>IF(BP$2=0, "N/A", IF(ISNUMBER(SEARCH(TRIM(BP$2), ProgramsTable[[#This Row],[Geographic Coverage]])), "Yes", "No"))</f>
        <v>N/A</v>
      </c>
      <c r="BQ267" s="18" t="str">
        <f>IF(BQ$2=0, "N/A", IF(ISNUMBER(SEARCH(TRIM(BQ$2), ProgramsTable[[#This Row],[Geographic Coverage]])), "Yes", "No"))</f>
        <v>N/A</v>
      </c>
      <c r="BR267" s="18" t="str">
        <f>IF(AND(BP$2=0, BQ$2=0), "*Required - Please Make a Selection*", IF(OR(ISNUMBER(SEARCH(TRIM(BP$2), ProgramsTable[[#This Row],[Geographic Coverage]])), ISNUMBER(SEARCH(TRIM(BQ$2), ProgramsTable[[#This Row],[Geographic Coverage]]))), "Yes", "No"))</f>
        <v>*Required - Please Make a Selection*</v>
      </c>
      <c r="BS267" s="18" t="str">
        <f>IF(OR(BS$2="",BS$2=0), "N/A", IF(AND(ProgramsTable[[#This Row],[Age Min]]= "None", ProgramsTable[[#This Row],[Age Max]]= "None"), "Yes", IF(AND(BS$2&gt;=ProgramsTable[[#This Row],[Age Min]], BS$2&lt;=ProgramsTable[[#This Row],[Age Max]]), "Yes", "No")))</f>
        <v>N/A</v>
      </c>
      <c r="BT267" s="18" t="str" cm="1">
        <f t="array" ref="BT267">IF(COUNTIF(AM$2:BJ$2,"Yes")=0,"N/A",IF(SUMPRODUCT(--(AM$2:BJ$2="Yes"),--(ProgramsTable[[#This Row],[Developmental Disability]:[Caregivers, Family Members, Advocates, or Practitioners of an Individual with Disabilities or Medical Conditions]]="Yes"))&gt;0,"Yes","No"))</f>
        <v>N/A</v>
      </c>
      <c r="BU2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67" s="18" t="str">
        <f>IF(BV$2=0, "N/A", IF(ISNUMBER(SEARCH(UPPER(BV$2), UPPER(ProgramsTable[[#This Row],[Type of Service]]))), "Yes", "No"))</f>
        <v>N/A</v>
      </c>
      <c r="BW267" s="18" t="str">
        <f>IF(BW$2=0, "N/A", IF(ISNUMBER(SEARCH(TRIM(BW$2), ProgramsTable[[#This Row],[Geographic Coverage]])), "Yes", "No"))</f>
        <v>N/A</v>
      </c>
      <c r="BX267" s="18" t="str">
        <f>IF(BX$2=0, "N/A", IF(ISNUMBER(SEARCH(TRIM(BX$2), ProgramsTable[[#This Row],[Geographic Coverage]])), "Yes", "No"))</f>
        <v>N/A</v>
      </c>
      <c r="BY267" s="18" t="str">
        <f>IF(AND(BW$2=0, BX$2=0), "*Required - Please Make a Selection*", IF(OR(ISNUMBER(SEARCH(TRIM(BW$2), ProgramsTable[[#This Row],[Geographic Coverage]])), ISNUMBER(SEARCH(TRIM(BX$2), ProgramsTable[[#This Row],[Geographic Coverage]]))), "Yes", "No"))</f>
        <v>*Required - Please Make a Selection*</v>
      </c>
      <c r="BZ267" s="18" t="str">
        <f>IF(I$2=0, "N/A", IF(I$2="Yes", IF(ProgramsTable[[#This Row],[Program Includes Services for Caregivers]]="Yes", IF(ProgramsTable[[#This Row],[Program May Require Caregiver to be Unpaid]]="No", "Yes", "No"), "No"), "N/A"))</f>
        <v>N/A</v>
      </c>
      <c r="CA2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67" s="18" t="str">
        <f>IF(CB$2=0, "N/A", IF(ISNUMBER(SEARCH(TRIM(UPPER(CB$2)), TRIM(UPPER(ProgramsTable[[#This Row],[Type of Service]])))), "Yes", "No"))</f>
        <v>N/A</v>
      </c>
      <c r="CC267" s="18" t="str">
        <f>IF(CC$2=0, "N/A", IF(ISNUMBER(SEARCH(TRIM(CC$2), ProgramsTable[[#This Row],[Geographic Coverage]])), "Yes", "No"))</f>
        <v>No</v>
      </c>
      <c r="CD267" s="18" t="str">
        <f>IF(CD$2=0, "N/A", IF(ISNUMBER(SEARCH(TRIM(CD$2), ProgramsTable[[#This Row],[Geographic Coverage]])), "Yes", "No"))</f>
        <v>N/A</v>
      </c>
      <c r="CE267" s="18" t="str">
        <f>IF(AND(CC$2=0, CD$2=0), "*Required - Please Make a Selection*", IF(OR(ISNUMBER(SEARCH(TRIM(CC$2), ProgramsTable[[#This Row],[Geographic Coverage]])), ISNUMBER(SEARCH(TRIM(CD$2), ProgramsTable[[#This Row],[Geographic Coverage]]))), "Yes", "No"))</f>
        <v>No</v>
      </c>
      <c r="CF267" s="18" t="str" cm="1">
        <f t="array" ref="CF267">IF(COUNTIF(BK$2:BN$2, "Yes")=0, "N/A", IF(SUMPRODUCT((BK$2:BN$2="Yes")*(ProgramsTable[[#This Row],[Veteran?]:[Disabled Veteran?]]="Yes"))&gt;0, "Yes", "No"))</f>
        <v>No</v>
      </c>
      <c r="CG2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67"/>
      <c r="CI267"/>
      <c r="CJ267"/>
      <c r="CK267"/>
      <c r="CL267"/>
      <c r="CM267"/>
      <c r="CN267"/>
      <c r="CO267"/>
      <c r="CP267"/>
      <c r="CQ267"/>
      <c r="CR267"/>
      <c r="CS267"/>
      <c r="CU267"/>
      <c r="CV267"/>
    </row>
    <row r="268" spans="1:100" hidden="1" x14ac:dyDescent="0.25">
      <c r="A268" s="10">
        <v>1052</v>
      </c>
      <c r="B268" t="s">
        <v>647</v>
      </c>
      <c r="C268" t="s">
        <v>519</v>
      </c>
      <c r="D268" t="s">
        <v>592</v>
      </c>
      <c r="E268" t="s">
        <v>546</v>
      </c>
      <c r="F268" t="s">
        <v>598</v>
      </c>
      <c r="G268" t="s">
        <v>588</v>
      </c>
      <c r="H268" t="s">
        <v>215</v>
      </c>
      <c r="I268" t="s">
        <v>215</v>
      </c>
      <c r="J268" t="s">
        <v>208</v>
      </c>
      <c r="K268" t="s">
        <v>208</v>
      </c>
      <c r="L268" s="11" t="s">
        <v>599</v>
      </c>
      <c r="M268">
        <v>55</v>
      </c>
      <c r="N268">
        <v>120</v>
      </c>
      <c r="O268" t="s">
        <v>599</v>
      </c>
      <c r="P268" t="s">
        <v>596</v>
      </c>
      <c r="Q268" t="s">
        <v>597</v>
      </c>
      <c r="R268" t="s">
        <v>596</v>
      </c>
      <c r="S268" t="s">
        <v>208</v>
      </c>
      <c r="T268" t="s">
        <v>68</v>
      </c>
      <c r="U268" t="s">
        <v>207</v>
      </c>
      <c r="V268" t="s">
        <v>207</v>
      </c>
      <c r="W268" t="s">
        <v>207</v>
      </c>
      <c r="X268" t="s">
        <v>207</v>
      </c>
      <c r="Y268" t="s">
        <v>207</v>
      </c>
      <c r="Z268" t="s">
        <v>207</v>
      </c>
      <c r="AA268" t="s">
        <v>207</v>
      </c>
      <c r="AB268" t="s">
        <v>207</v>
      </c>
      <c r="AC268" t="s">
        <v>207</v>
      </c>
      <c r="AD268" t="s">
        <v>207</v>
      </c>
      <c r="AE268" t="s">
        <v>207</v>
      </c>
      <c r="AF268" t="s">
        <v>207</v>
      </c>
      <c r="AG268" t="s">
        <v>207</v>
      </c>
      <c r="AH268" t="s">
        <v>207</v>
      </c>
      <c r="AI268" t="s">
        <v>207</v>
      </c>
      <c r="AJ268" t="s">
        <v>207</v>
      </c>
      <c r="AK268" t="s">
        <v>207</v>
      </c>
      <c r="AL268" t="s">
        <v>207</v>
      </c>
      <c r="AM268" t="s">
        <v>207</v>
      </c>
      <c r="AN268" t="s">
        <v>207</v>
      </c>
      <c r="AO268" t="s">
        <v>207</v>
      </c>
      <c r="AP268" t="s">
        <v>207</v>
      </c>
      <c r="AQ268" t="s">
        <v>207</v>
      </c>
      <c r="AR268" t="s">
        <v>207</v>
      </c>
      <c r="AS268" t="s">
        <v>207</v>
      </c>
      <c r="AT268" t="s">
        <v>207</v>
      </c>
      <c r="AU268" t="s">
        <v>207</v>
      </c>
      <c r="AV268" t="s">
        <v>207</v>
      </c>
      <c r="AW268" t="s">
        <v>207</v>
      </c>
      <c r="AX268" t="s">
        <v>207</v>
      </c>
      <c r="AY268" t="s">
        <v>207</v>
      </c>
      <c r="AZ268" t="s">
        <v>207</v>
      </c>
      <c r="BA268" t="s">
        <v>207</v>
      </c>
      <c r="BB268" t="s">
        <v>207</v>
      </c>
      <c r="BC268" t="s">
        <v>207</v>
      </c>
      <c r="BD268" t="s">
        <v>207</v>
      </c>
      <c r="BE268" t="s">
        <v>207</v>
      </c>
      <c r="BF268" t="s">
        <v>207</v>
      </c>
      <c r="BG268" t="s">
        <v>207</v>
      </c>
      <c r="BH268" t="s">
        <v>207</v>
      </c>
      <c r="BI268" t="s">
        <v>207</v>
      </c>
      <c r="BJ268" t="s">
        <v>215</v>
      </c>
      <c r="BK268" t="s">
        <v>207</v>
      </c>
      <c r="BL268" t="s">
        <v>207</v>
      </c>
      <c r="BM268" t="s">
        <v>207</v>
      </c>
      <c r="BN268" t="s">
        <v>207</v>
      </c>
      <c r="BO268" s="18" t="str">
        <f>IF(OR(BO$2=0, BO$2=""), "N/A", IF(ISNUMBER(SEARCH(UPPER(BO$2), UPPER(ProgramsTable[[#This Row],[Type of Service]]))), "Yes", "No"))</f>
        <v>N/A</v>
      </c>
      <c r="BP268" s="18" t="str">
        <f>IF(BP$2=0, "N/A", IF(ISNUMBER(SEARCH(TRIM(BP$2), ProgramsTable[[#This Row],[Geographic Coverage]])), "Yes", "No"))</f>
        <v>N/A</v>
      </c>
      <c r="BQ268" s="18" t="str">
        <f>IF(BQ$2=0, "N/A", IF(ISNUMBER(SEARCH(TRIM(BQ$2), ProgramsTable[[#This Row],[Geographic Coverage]])), "Yes", "No"))</f>
        <v>N/A</v>
      </c>
      <c r="BR268" s="18" t="str">
        <f>IF(AND(BP$2=0, BQ$2=0), "*Required - Please Make a Selection*", IF(OR(ISNUMBER(SEARCH(TRIM(BP$2), ProgramsTable[[#This Row],[Geographic Coverage]])), ISNUMBER(SEARCH(TRIM(BQ$2), ProgramsTable[[#This Row],[Geographic Coverage]]))), "Yes", "No"))</f>
        <v>*Required - Please Make a Selection*</v>
      </c>
      <c r="BS268" s="18" t="str">
        <f>IF(OR(BS$2="",BS$2=0), "N/A", IF(AND(ProgramsTable[[#This Row],[Age Min]]= "None", ProgramsTable[[#This Row],[Age Max]]= "None"), "Yes", IF(AND(BS$2&gt;=ProgramsTable[[#This Row],[Age Min]], BS$2&lt;=ProgramsTable[[#This Row],[Age Max]]), "Yes", "No")))</f>
        <v>N/A</v>
      </c>
      <c r="BT268" s="18" t="str" cm="1">
        <f t="array" ref="BT268">IF(COUNTIF(AM$2:BJ$2,"Yes")=0,"N/A",IF(SUMPRODUCT(--(AM$2:BJ$2="Yes"),--(ProgramsTable[[#This Row],[Developmental Disability]:[Caregivers, Family Members, Advocates, or Practitioners of an Individual with Disabilities or Medical Conditions]]="Yes"))&gt;0,"Yes","No"))</f>
        <v>N/A</v>
      </c>
      <c r="BU2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68" s="18" t="str">
        <f>IF(BV$2=0, "N/A", IF(ISNUMBER(SEARCH(UPPER(BV$2), UPPER(ProgramsTable[[#This Row],[Type of Service]]))), "Yes", "No"))</f>
        <v>N/A</v>
      </c>
      <c r="BW268" s="18" t="str">
        <f>IF(BW$2=0, "N/A", IF(ISNUMBER(SEARCH(TRIM(BW$2), ProgramsTable[[#This Row],[Geographic Coverage]])), "Yes", "No"))</f>
        <v>N/A</v>
      </c>
      <c r="BX268" s="18" t="str">
        <f>IF(BX$2=0, "N/A", IF(ISNUMBER(SEARCH(TRIM(BX$2), ProgramsTable[[#This Row],[Geographic Coverage]])), "Yes", "No"))</f>
        <v>N/A</v>
      </c>
      <c r="BY268" s="18" t="str">
        <f>IF(AND(BW$2=0, BX$2=0), "*Required - Please Make a Selection*", IF(OR(ISNUMBER(SEARCH(TRIM(BW$2), ProgramsTable[[#This Row],[Geographic Coverage]])), ISNUMBER(SEARCH(TRIM(BX$2), ProgramsTable[[#This Row],[Geographic Coverage]]))), "Yes", "No"))</f>
        <v>*Required - Please Make a Selection*</v>
      </c>
      <c r="BZ268" s="18" t="str">
        <f>IF(I$2=0, "N/A", IF(I$2="Yes", IF(ProgramsTable[[#This Row],[Program Includes Services for Caregivers]]="Yes", IF(ProgramsTable[[#This Row],[Program May Require Caregiver to be Unpaid]]="No", "Yes", "No"), "No"), "N/A"))</f>
        <v>N/A</v>
      </c>
      <c r="CA2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68" s="18" t="str">
        <f>IF(CB$2=0, "N/A", IF(ISNUMBER(SEARCH(TRIM(UPPER(CB$2)), TRIM(UPPER(ProgramsTable[[#This Row],[Type of Service]])))), "Yes", "No"))</f>
        <v>N/A</v>
      </c>
      <c r="CC268" s="18" t="str">
        <f>IF(CC$2=0, "N/A", IF(ISNUMBER(SEARCH(TRIM(CC$2), ProgramsTable[[#This Row],[Geographic Coverage]])), "Yes", "No"))</f>
        <v>No</v>
      </c>
      <c r="CD268" s="18" t="str">
        <f>IF(CD$2=0, "N/A", IF(ISNUMBER(SEARCH(TRIM(CD$2), ProgramsTable[[#This Row],[Geographic Coverage]])), "Yes", "No"))</f>
        <v>N/A</v>
      </c>
      <c r="CE268" s="18" t="str">
        <f>IF(AND(CC$2=0, CD$2=0), "*Required - Please Make a Selection*", IF(OR(ISNUMBER(SEARCH(TRIM(CC$2), ProgramsTable[[#This Row],[Geographic Coverage]])), ISNUMBER(SEARCH(TRIM(CD$2), ProgramsTable[[#This Row],[Geographic Coverage]]))), "Yes", "No"))</f>
        <v>No</v>
      </c>
      <c r="CF268" s="18" t="str" cm="1">
        <f t="array" ref="CF268">IF(COUNTIF(BK$2:BN$2, "Yes")=0, "N/A", IF(SUMPRODUCT((BK$2:BN$2="Yes")*(ProgramsTable[[#This Row],[Veteran?]:[Disabled Veteran?]]="Yes"))&gt;0, "Yes", "No"))</f>
        <v>No</v>
      </c>
      <c r="CG2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68"/>
      <c r="CI268"/>
      <c r="CJ268"/>
      <c r="CK268"/>
      <c r="CL268"/>
      <c r="CM268"/>
      <c r="CN268"/>
      <c r="CO268"/>
      <c r="CP268"/>
      <c r="CQ268"/>
      <c r="CR268"/>
      <c r="CS268"/>
      <c r="CU268"/>
      <c r="CV268"/>
    </row>
    <row r="269" spans="1:100" hidden="1" x14ac:dyDescent="0.25">
      <c r="A269" s="10">
        <v>1053</v>
      </c>
      <c r="B269" t="s">
        <v>647</v>
      </c>
      <c r="C269" t="s">
        <v>519</v>
      </c>
      <c r="D269" t="s">
        <v>592</v>
      </c>
      <c r="E269" t="s">
        <v>546</v>
      </c>
      <c r="F269" t="s">
        <v>600</v>
      </c>
      <c r="G269" t="s">
        <v>90</v>
      </c>
      <c r="H269" t="s">
        <v>215</v>
      </c>
      <c r="I269" t="s">
        <v>215</v>
      </c>
      <c r="J269" t="s">
        <v>208</v>
      </c>
      <c r="K269" t="s">
        <v>208</v>
      </c>
      <c r="L269" s="11" t="s">
        <v>599</v>
      </c>
      <c r="M269">
        <v>55</v>
      </c>
      <c r="N269">
        <v>120</v>
      </c>
      <c r="O269" t="s">
        <v>599</v>
      </c>
      <c r="P269" t="s">
        <v>601</v>
      </c>
      <c r="Q269" t="s">
        <v>597</v>
      </c>
      <c r="R269" t="s">
        <v>601</v>
      </c>
      <c r="S269" t="s">
        <v>208</v>
      </c>
      <c r="T269" t="s">
        <v>68</v>
      </c>
      <c r="U269" t="s">
        <v>207</v>
      </c>
      <c r="V269" t="s">
        <v>207</v>
      </c>
      <c r="W269" t="s">
        <v>207</v>
      </c>
      <c r="X269" t="s">
        <v>207</v>
      </c>
      <c r="Y269" t="s">
        <v>207</v>
      </c>
      <c r="Z269" t="s">
        <v>207</v>
      </c>
      <c r="AA269" t="s">
        <v>207</v>
      </c>
      <c r="AB269" t="s">
        <v>207</v>
      </c>
      <c r="AC269" t="s">
        <v>207</v>
      </c>
      <c r="AD269" t="s">
        <v>207</v>
      </c>
      <c r="AE269" t="s">
        <v>207</v>
      </c>
      <c r="AF269" t="s">
        <v>207</v>
      </c>
      <c r="AG269" t="s">
        <v>207</v>
      </c>
      <c r="AH269" t="s">
        <v>207</v>
      </c>
      <c r="AI269" t="s">
        <v>207</v>
      </c>
      <c r="AJ269" t="s">
        <v>207</v>
      </c>
      <c r="AK269" t="s">
        <v>207</v>
      </c>
      <c r="AL269" t="s">
        <v>207</v>
      </c>
      <c r="AM269" t="s">
        <v>207</v>
      </c>
      <c r="AN269" t="s">
        <v>207</v>
      </c>
      <c r="AO269" t="s">
        <v>207</v>
      </c>
      <c r="AP269" t="s">
        <v>207</v>
      </c>
      <c r="AQ269" t="s">
        <v>207</v>
      </c>
      <c r="AR269" t="s">
        <v>207</v>
      </c>
      <c r="AS269" t="s">
        <v>207</v>
      </c>
      <c r="AT269" t="s">
        <v>207</v>
      </c>
      <c r="AU269" t="s">
        <v>207</v>
      </c>
      <c r="AV269" t="s">
        <v>207</v>
      </c>
      <c r="AW269" t="s">
        <v>207</v>
      </c>
      <c r="AX269" t="s">
        <v>207</v>
      </c>
      <c r="AY269" t="s">
        <v>207</v>
      </c>
      <c r="AZ269" t="s">
        <v>207</v>
      </c>
      <c r="BA269" t="s">
        <v>207</v>
      </c>
      <c r="BB269" t="s">
        <v>207</v>
      </c>
      <c r="BC269" t="s">
        <v>207</v>
      </c>
      <c r="BD269" t="s">
        <v>207</v>
      </c>
      <c r="BE269" t="s">
        <v>207</v>
      </c>
      <c r="BF269" t="s">
        <v>207</v>
      </c>
      <c r="BG269" t="s">
        <v>207</v>
      </c>
      <c r="BH269" t="s">
        <v>207</v>
      </c>
      <c r="BI269" t="s">
        <v>207</v>
      </c>
      <c r="BJ269" t="s">
        <v>215</v>
      </c>
      <c r="BK269" t="s">
        <v>207</v>
      </c>
      <c r="BL269" t="s">
        <v>207</v>
      </c>
      <c r="BM269" t="s">
        <v>207</v>
      </c>
      <c r="BN269" t="s">
        <v>207</v>
      </c>
      <c r="BO269" s="18" t="str">
        <f>IF(OR(BO$2=0, BO$2=""), "N/A", IF(ISNUMBER(SEARCH(UPPER(BO$2), UPPER(ProgramsTable[[#This Row],[Type of Service]]))), "Yes", "No"))</f>
        <v>N/A</v>
      </c>
      <c r="BP269" s="18" t="str">
        <f>IF(BP$2=0, "N/A", IF(ISNUMBER(SEARCH(TRIM(BP$2), ProgramsTable[[#This Row],[Geographic Coverage]])), "Yes", "No"))</f>
        <v>N/A</v>
      </c>
      <c r="BQ269" s="18" t="str">
        <f>IF(BQ$2=0, "N/A", IF(ISNUMBER(SEARCH(TRIM(BQ$2), ProgramsTable[[#This Row],[Geographic Coverage]])), "Yes", "No"))</f>
        <v>N/A</v>
      </c>
      <c r="BR269" s="18" t="str">
        <f>IF(AND(BP$2=0, BQ$2=0), "*Required - Please Make a Selection*", IF(OR(ISNUMBER(SEARCH(TRIM(BP$2), ProgramsTable[[#This Row],[Geographic Coverage]])), ISNUMBER(SEARCH(TRIM(BQ$2), ProgramsTable[[#This Row],[Geographic Coverage]]))), "Yes", "No"))</f>
        <v>*Required - Please Make a Selection*</v>
      </c>
      <c r="BS269" s="18" t="str">
        <f>IF(OR(BS$2="",BS$2=0), "N/A", IF(AND(ProgramsTable[[#This Row],[Age Min]]= "None", ProgramsTable[[#This Row],[Age Max]]= "None"), "Yes", IF(AND(BS$2&gt;=ProgramsTable[[#This Row],[Age Min]], BS$2&lt;=ProgramsTable[[#This Row],[Age Max]]), "Yes", "No")))</f>
        <v>N/A</v>
      </c>
      <c r="BT269" s="18" t="str" cm="1">
        <f t="array" ref="BT269">IF(COUNTIF(AM$2:BJ$2,"Yes")=0,"N/A",IF(SUMPRODUCT(--(AM$2:BJ$2="Yes"),--(ProgramsTable[[#This Row],[Developmental Disability]:[Caregivers, Family Members, Advocates, or Practitioners of an Individual with Disabilities or Medical Conditions]]="Yes"))&gt;0,"Yes","No"))</f>
        <v>N/A</v>
      </c>
      <c r="BU2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69" s="18" t="str">
        <f>IF(BV$2=0, "N/A", IF(ISNUMBER(SEARCH(UPPER(BV$2), UPPER(ProgramsTable[[#This Row],[Type of Service]]))), "Yes", "No"))</f>
        <v>N/A</v>
      </c>
      <c r="BW269" s="18" t="str">
        <f>IF(BW$2=0, "N/A", IF(ISNUMBER(SEARCH(TRIM(BW$2), ProgramsTable[[#This Row],[Geographic Coverage]])), "Yes", "No"))</f>
        <v>N/A</v>
      </c>
      <c r="BX269" s="18" t="str">
        <f>IF(BX$2=0, "N/A", IF(ISNUMBER(SEARCH(TRIM(BX$2), ProgramsTable[[#This Row],[Geographic Coverage]])), "Yes", "No"))</f>
        <v>N/A</v>
      </c>
      <c r="BY269" s="18" t="str">
        <f>IF(AND(BW$2=0, BX$2=0), "*Required - Please Make a Selection*", IF(OR(ISNUMBER(SEARCH(TRIM(BW$2), ProgramsTable[[#This Row],[Geographic Coverage]])), ISNUMBER(SEARCH(TRIM(BX$2), ProgramsTable[[#This Row],[Geographic Coverage]]))), "Yes", "No"))</f>
        <v>*Required - Please Make a Selection*</v>
      </c>
      <c r="BZ269" s="18" t="str">
        <f>IF(I$2=0, "N/A", IF(I$2="Yes", IF(ProgramsTable[[#This Row],[Program Includes Services for Caregivers]]="Yes", IF(ProgramsTable[[#This Row],[Program May Require Caregiver to be Unpaid]]="No", "Yes", "No"), "No"), "N/A"))</f>
        <v>N/A</v>
      </c>
      <c r="CA2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69" s="18" t="str">
        <f>IF(CB$2=0, "N/A", IF(ISNUMBER(SEARCH(TRIM(UPPER(CB$2)), TRIM(UPPER(ProgramsTable[[#This Row],[Type of Service]])))), "Yes", "No"))</f>
        <v>N/A</v>
      </c>
      <c r="CC269" s="18" t="str">
        <f>IF(CC$2=0, "N/A", IF(ISNUMBER(SEARCH(TRIM(CC$2), ProgramsTable[[#This Row],[Geographic Coverage]])), "Yes", "No"))</f>
        <v>No</v>
      </c>
      <c r="CD269" s="18" t="str">
        <f>IF(CD$2=0, "N/A", IF(ISNUMBER(SEARCH(TRIM(CD$2), ProgramsTable[[#This Row],[Geographic Coverage]])), "Yes", "No"))</f>
        <v>N/A</v>
      </c>
      <c r="CE269" s="18" t="str">
        <f>IF(AND(CC$2=0, CD$2=0), "*Required - Please Make a Selection*", IF(OR(ISNUMBER(SEARCH(TRIM(CC$2), ProgramsTable[[#This Row],[Geographic Coverage]])), ISNUMBER(SEARCH(TRIM(CD$2), ProgramsTable[[#This Row],[Geographic Coverage]]))), "Yes", "No"))</f>
        <v>No</v>
      </c>
      <c r="CF269" s="18" t="str" cm="1">
        <f t="array" ref="CF269">IF(COUNTIF(BK$2:BN$2, "Yes")=0, "N/A", IF(SUMPRODUCT((BK$2:BN$2="Yes")*(ProgramsTable[[#This Row],[Veteran?]:[Disabled Veteran?]]="Yes"))&gt;0, "Yes", "No"))</f>
        <v>No</v>
      </c>
      <c r="CG2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69"/>
      <c r="CI269"/>
      <c r="CJ269"/>
      <c r="CK269"/>
      <c r="CL269"/>
      <c r="CM269"/>
      <c r="CN269"/>
      <c r="CO269"/>
      <c r="CP269"/>
      <c r="CQ269"/>
      <c r="CR269"/>
      <c r="CS269"/>
      <c r="CU269"/>
      <c r="CV269"/>
    </row>
    <row r="270" spans="1:100" hidden="1" x14ac:dyDescent="0.25">
      <c r="A270" s="10">
        <v>1054</v>
      </c>
      <c r="B270" t="s">
        <v>647</v>
      </c>
      <c r="C270" t="s">
        <v>653</v>
      </c>
      <c r="D270" t="s">
        <v>528</v>
      </c>
      <c r="E270" t="s">
        <v>529</v>
      </c>
      <c r="F270" t="s">
        <v>530</v>
      </c>
      <c r="G270" t="s">
        <v>112</v>
      </c>
      <c r="H270" t="s">
        <v>215</v>
      </c>
      <c r="I270" t="s">
        <v>215</v>
      </c>
      <c r="J270" t="s">
        <v>531</v>
      </c>
      <c r="K270" t="s">
        <v>532</v>
      </c>
      <c r="L270" t="s">
        <v>306</v>
      </c>
      <c r="M270">
        <v>18</v>
      </c>
      <c r="N270">
        <v>120</v>
      </c>
      <c r="P270" t="s">
        <v>533</v>
      </c>
      <c r="Q270" t="s">
        <v>208</v>
      </c>
      <c r="R270" t="s">
        <v>534</v>
      </c>
      <c r="S270" t="s">
        <v>533</v>
      </c>
      <c r="T270" t="s">
        <v>654</v>
      </c>
      <c r="U270" t="s">
        <v>215</v>
      </c>
      <c r="V270" t="s">
        <v>207</v>
      </c>
      <c r="W270" t="s">
        <v>207</v>
      </c>
      <c r="X270" t="s">
        <v>207</v>
      </c>
      <c r="Y270" t="s">
        <v>207</v>
      </c>
      <c r="Z270" t="s">
        <v>207</v>
      </c>
      <c r="AA270" t="s">
        <v>207</v>
      </c>
      <c r="AB270" t="s">
        <v>207</v>
      </c>
      <c r="AC270" t="s">
        <v>207</v>
      </c>
      <c r="AD270" t="s">
        <v>207</v>
      </c>
      <c r="AE270" t="s">
        <v>215</v>
      </c>
      <c r="AF270" t="s">
        <v>207</v>
      </c>
      <c r="AG270" t="s">
        <v>207</v>
      </c>
      <c r="AH270" t="s">
        <v>207</v>
      </c>
      <c r="AI270" t="s">
        <v>207</v>
      </c>
      <c r="AJ270" t="s">
        <v>207</v>
      </c>
      <c r="AK270" t="s">
        <v>207</v>
      </c>
      <c r="AL270" t="s">
        <v>207</v>
      </c>
      <c r="AM270" t="s">
        <v>207</v>
      </c>
      <c r="AN270" t="s">
        <v>207</v>
      </c>
      <c r="AO270" t="s">
        <v>207</v>
      </c>
      <c r="AP270" t="s">
        <v>207</v>
      </c>
      <c r="AQ270" t="s">
        <v>207</v>
      </c>
      <c r="AR270" t="s">
        <v>215</v>
      </c>
      <c r="AS270" t="s">
        <v>207</v>
      </c>
      <c r="AT270" t="s">
        <v>207</v>
      </c>
      <c r="AU270" t="s">
        <v>207</v>
      </c>
      <c r="AV270" t="s">
        <v>207</v>
      </c>
      <c r="AW270" t="s">
        <v>207</v>
      </c>
      <c r="AX270" t="s">
        <v>207</v>
      </c>
      <c r="AY270" t="s">
        <v>207</v>
      </c>
      <c r="AZ270" t="s">
        <v>207</v>
      </c>
      <c r="BA270" t="s">
        <v>207</v>
      </c>
      <c r="BB270" t="s">
        <v>207</v>
      </c>
      <c r="BC270" t="s">
        <v>207</v>
      </c>
      <c r="BD270" t="s">
        <v>207</v>
      </c>
      <c r="BE270" t="s">
        <v>207</v>
      </c>
      <c r="BF270" t="s">
        <v>207</v>
      </c>
      <c r="BG270" t="s">
        <v>207</v>
      </c>
      <c r="BH270" t="s">
        <v>207</v>
      </c>
      <c r="BI270" t="s">
        <v>207</v>
      </c>
      <c r="BJ270" t="s">
        <v>207</v>
      </c>
      <c r="BK270" t="s">
        <v>207</v>
      </c>
      <c r="BL270" t="s">
        <v>207</v>
      </c>
      <c r="BM270" t="s">
        <v>207</v>
      </c>
      <c r="BN270" t="s">
        <v>207</v>
      </c>
      <c r="BO270" s="18" t="str">
        <f>IF(OR(BO$2=0, BO$2=""), "N/A", IF(ISNUMBER(SEARCH(UPPER(BO$2), UPPER(ProgramsTable[[#This Row],[Type of Service]]))), "Yes", "No"))</f>
        <v>N/A</v>
      </c>
      <c r="BP270" s="18" t="str">
        <f>IF(BP$2=0, "N/A", IF(ISNUMBER(SEARCH(TRIM(BP$2), ProgramsTable[[#This Row],[Geographic Coverage]])), "Yes", "No"))</f>
        <v>N/A</v>
      </c>
      <c r="BQ270" s="18" t="str">
        <f>IF(BQ$2=0, "N/A", IF(ISNUMBER(SEARCH(TRIM(BQ$2), ProgramsTable[[#This Row],[Geographic Coverage]])), "Yes", "No"))</f>
        <v>N/A</v>
      </c>
      <c r="BR270" s="18" t="str">
        <f>IF(AND(BP$2=0, BQ$2=0), "*Required - Please Make a Selection*", IF(OR(ISNUMBER(SEARCH(TRIM(BP$2), ProgramsTable[[#This Row],[Geographic Coverage]])), ISNUMBER(SEARCH(TRIM(BQ$2), ProgramsTable[[#This Row],[Geographic Coverage]]))), "Yes", "No"))</f>
        <v>*Required - Please Make a Selection*</v>
      </c>
      <c r="BS270" s="18" t="str">
        <f>IF(OR(BS$2="",BS$2=0), "N/A", IF(AND(ProgramsTable[[#This Row],[Age Min]]= "None", ProgramsTable[[#This Row],[Age Max]]= "None"), "Yes", IF(AND(BS$2&gt;=ProgramsTable[[#This Row],[Age Min]], BS$2&lt;=ProgramsTable[[#This Row],[Age Max]]), "Yes", "No")))</f>
        <v>N/A</v>
      </c>
      <c r="BT270" s="18" t="str" cm="1">
        <f t="array" ref="BT270">IF(COUNTIF(AM$2:BJ$2,"Yes")=0,"N/A",IF(SUMPRODUCT(--(AM$2:BJ$2="Yes"),--(ProgramsTable[[#This Row],[Developmental Disability]:[Caregivers, Family Members, Advocates, or Practitioners of an Individual with Disabilities or Medical Conditions]]="Yes"))&gt;0,"Yes","No"))</f>
        <v>N/A</v>
      </c>
      <c r="BU2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70" s="18" t="str">
        <f>IF(BV$2=0, "N/A", IF(ISNUMBER(SEARCH(UPPER(BV$2), UPPER(ProgramsTable[[#This Row],[Type of Service]]))), "Yes", "No"))</f>
        <v>N/A</v>
      </c>
      <c r="BW270" s="18" t="str">
        <f>IF(BW$2=0, "N/A", IF(ISNUMBER(SEARCH(TRIM(BW$2), ProgramsTable[[#This Row],[Geographic Coverage]])), "Yes", "No"))</f>
        <v>N/A</v>
      </c>
      <c r="BX270" s="18" t="str">
        <f>IF(BX$2=0, "N/A", IF(ISNUMBER(SEARCH(TRIM(BX$2), ProgramsTable[[#This Row],[Geographic Coverage]])), "Yes", "No"))</f>
        <v>N/A</v>
      </c>
      <c r="BY270" s="18" t="str">
        <f>IF(AND(BW$2=0, BX$2=0), "*Required - Please Make a Selection*", IF(OR(ISNUMBER(SEARCH(TRIM(BW$2), ProgramsTable[[#This Row],[Geographic Coverage]])), ISNUMBER(SEARCH(TRIM(BX$2), ProgramsTable[[#This Row],[Geographic Coverage]]))), "Yes", "No"))</f>
        <v>*Required - Please Make a Selection*</v>
      </c>
      <c r="BZ270" s="18" t="str">
        <f>IF(I$2=0, "N/A", IF(I$2="Yes", IF(ProgramsTable[[#This Row],[Program Includes Services for Caregivers]]="Yes", IF(ProgramsTable[[#This Row],[Program May Require Caregiver to be Unpaid]]="No", "Yes", "No"), "No"), "N/A"))</f>
        <v>N/A</v>
      </c>
      <c r="CA2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70" s="18" t="str">
        <f>IF(CB$2=0, "N/A", IF(ISNUMBER(SEARCH(TRIM(UPPER(CB$2)), TRIM(UPPER(ProgramsTable[[#This Row],[Type of Service]])))), "Yes", "No"))</f>
        <v>N/A</v>
      </c>
      <c r="CC270" s="18" t="str">
        <f>IF(CC$2=0, "N/A", IF(ISNUMBER(SEARCH(TRIM(CC$2), ProgramsTable[[#This Row],[Geographic Coverage]])), "Yes", "No"))</f>
        <v>No</v>
      </c>
      <c r="CD270" s="18" t="str">
        <f>IF(CD$2=0, "N/A", IF(ISNUMBER(SEARCH(TRIM(CD$2), ProgramsTable[[#This Row],[Geographic Coverage]])), "Yes", "No"))</f>
        <v>N/A</v>
      </c>
      <c r="CE270" s="18" t="str">
        <f>IF(AND(CC$2=0, CD$2=0), "*Required - Please Make a Selection*", IF(OR(ISNUMBER(SEARCH(TRIM(CC$2), ProgramsTable[[#This Row],[Geographic Coverage]])), ISNUMBER(SEARCH(TRIM(CD$2), ProgramsTable[[#This Row],[Geographic Coverage]]))), "Yes", "No"))</f>
        <v>No</v>
      </c>
      <c r="CF270" s="18" t="str" cm="1">
        <f t="array" ref="CF270">IF(COUNTIF(BK$2:BN$2, "Yes")=0, "N/A", IF(SUMPRODUCT((BK$2:BN$2="Yes")*(ProgramsTable[[#This Row],[Veteran?]:[Disabled Veteran?]]="Yes"))&gt;0, "Yes", "No"))</f>
        <v>No</v>
      </c>
      <c r="CG2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70"/>
      <c r="CI270"/>
      <c r="CJ270"/>
      <c r="CK270"/>
      <c r="CL270"/>
      <c r="CM270"/>
      <c r="CN270"/>
      <c r="CO270"/>
      <c r="CP270"/>
      <c r="CQ270"/>
      <c r="CR270"/>
      <c r="CS270"/>
      <c r="CU270"/>
      <c r="CV270"/>
    </row>
    <row r="271" spans="1:100" hidden="1" x14ac:dyDescent="0.25">
      <c r="A271" s="10">
        <v>1055</v>
      </c>
      <c r="B271" t="s">
        <v>647</v>
      </c>
      <c r="C271" t="s">
        <v>653</v>
      </c>
      <c r="D271" t="s">
        <v>535</v>
      </c>
      <c r="E271" t="s">
        <v>529</v>
      </c>
      <c r="F271" t="s">
        <v>536</v>
      </c>
      <c r="G271" t="s">
        <v>112</v>
      </c>
      <c r="H271" t="s">
        <v>215</v>
      </c>
      <c r="I271" t="s">
        <v>215</v>
      </c>
      <c r="J271" t="s">
        <v>531</v>
      </c>
      <c r="K271" t="s">
        <v>532</v>
      </c>
      <c r="L271" t="s">
        <v>306</v>
      </c>
      <c r="M271">
        <v>18</v>
      </c>
      <c r="N271">
        <v>120</v>
      </c>
      <c r="P271" t="s">
        <v>533</v>
      </c>
      <c r="Q271" t="s">
        <v>208</v>
      </c>
      <c r="R271" t="s">
        <v>534</v>
      </c>
      <c r="S271" t="s">
        <v>533</v>
      </c>
      <c r="T271" t="s">
        <v>654</v>
      </c>
      <c r="U271" t="s">
        <v>215</v>
      </c>
      <c r="V271" t="s">
        <v>207</v>
      </c>
      <c r="W271" t="s">
        <v>207</v>
      </c>
      <c r="X271" t="s">
        <v>207</v>
      </c>
      <c r="Y271" t="s">
        <v>207</v>
      </c>
      <c r="Z271" t="s">
        <v>207</v>
      </c>
      <c r="AA271" t="s">
        <v>207</v>
      </c>
      <c r="AB271" t="s">
        <v>207</v>
      </c>
      <c r="AC271" t="s">
        <v>207</v>
      </c>
      <c r="AD271" t="s">
        <v>207</v>
      </c>
      <c r="AE271" t="s">
        <v>215</v>
      </c>
      <c r="AF271" t="s">
        <v>207</v>
      </c>
      <c r="AG271" t="s">
        <v>207</v>
      </c>
      <c r="AH271" t="s">
        <v>207</v>
      </c>
      <c r="AI271" t="s">
        <v>207</v>
      </c>
      <c r="AJ271" t="s">
        <v>207</v>
      </c>
      <c r="AK271" t="s">
        <v>207</v>
      </c>
      <c r="AL271" t="s">
        <v>207</v>
      </c>
      <c r="AM271" t="s">
        <v>207</v>
      </c>
      <c r="AN271" t="s">
        <v>207</v>
      </c>
      <c r="AO271" t="s">
        <v>207</v>
      </c>
      <c r="AP271" t="s">
        <v>207</v>
      </c>
      <c r="AQ271" t="s">
        <v>207</v>
      </c>
      <c r="AR271" t="s">
        <v>215</v>
      </c>
      <c r="AS271" t="s">
        <v>207</v>
      </c>
      <c r="AT271" t="s">
        <v>207</v>
      </c>
      <c r="AU271" t="s">
        <v>207</v>
      </c>
      <c r="AV271" t="s">
        <v>207</v>
      </c>
      <c r="AW271" t="s">
        <v>207</v>
      </c>
      <c r="AX271" t="s">
        <v>207</v>
      </c>
      <c r="AY271" t="s">
        <v>207</v>
      </c>
      <c r="AZ271" t="s">
        <v>207</v>
      </c>
      <c r="BA271" t="s">
        <v>207</v>
      </c>
      <c r="BB271" t="s">
        <v>207</v>
      </c>
      <c r="BC271" t="s">
        <v>207</v>
      </c>
      <c r="BD271" t="s">
        <v>207</v>
      </c>
      <c r="BE271" t="s">
        <v>207</v>
      </c>
      <c r="BF271" t="s">
        <v>207</v>
      </c>
      <c r="BG271" t="s">
        <v>207</v>
      </c>
      <c r="BH271" t="s">
        <v>207</v>
      </c>
      <c r="BI271" t="s">
        <v>207</v>
      </c>
      <c r="BJ271" t="s">
        <v>207</v>
      </c>
      <c r="BK271" t="s">
        <v>207</v>
      </c>
      <c r="BL271" t="s">
        <v>207</v>
      </c>
      <c r="BM271" t="s">
        <v>207</v>
      </c>
      <c r="BN271" t="s">
        <v>207</v>
      </c>
      <c r="BO271" s="18" t="str">
        <f>IF(OR(BO$2=0, BO$2=""), "N/A", IF(ISNUMBER(SEARCH(UPPER(BO$2), UPPER(ProgramsTable[[#This Row],[Type of Service]]))), "Yes", "No"))</f>
        <v>N/A</v>
      </c>
      <c r="BP271" s="18" t="str">
        <f>IF(BP$2=0, "N/A", IF(ISNUMBER(SEARCH(TRIM(BP$2), ProgramsTable[[#This Row],[Geographic Coverage]])), "Yes", "No"))</f>
        <v>N/A</v>
      </c>
      <c r="BQ271" s="18" t="str">
        <f>IF(BQ$2=0, "N/A", IF(ISNUMBER(SEARCH(TRIM(BQ$2), ProgramsTable[[#This Row],[Geographic Coverage]])), "Yes", "No"))</f>
        <v>N/A</v>
      </c>
      <c r="BR271" s="18" t="str">
        <f>IF(AND(BP$2=0, BQ$2=0), "*Required - Please Make a Selection*", IF(OR(ISNUMBER(SEARCH(TRIM(BP$2), ProgramsTable[[#This Row],[Geographic Coverage]])), ISNUMBER(SEARCH(TRIM(BQ$2), ProgramsTable[[#This Row],[Geographic Coverage]]))), "Yes", "No"))</f>
        <v>*Required - Please Make a Selection*</v>
      </c>
      <c r="BS271" s="18" t="str">
        <f>IF(OR(BS$2="",BS$2=0), "N/A", IF(AND(ProgramsTable[[#This Row],[Age Min]]= "None", ProgramsTable[[#This Row],[Age Max]]= "None"), "Yes", IF(AND(BS$2&gt;=ProgramsTable[[#This Row],[Age Min]], BS$2&lt;=ProgramsTable[[#This Row],[Age Max]]), "Yes", "No")))</f>
        <v>N/A</v>
      </c>
      <c r="BT271" s="18" t="str" cm="1">
        <f t="array" ref="BT271">IF(COUNTIF(AM$2:BJ$2,"Yes")=0,"N/A",IF(SUMPRODUCT(--(AM$2:BJ$2="Yes"),--(ProgramsTable[[#This Row],[Developmental Disability]:[Caregivers, Family Members, Advocates, or Practitioners of an Individual with Disabilities or Medical Conditions]]="Yes"))&gt;0,"Yes","No"))</f>
        <v>N/A</v>
      </c>
      <c r="BU2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71" s="18" t="str">
        <f>IF(BV$2=0, "N/A", IF(ISNUMBER(SEARCH(UPPER(BV$2), UPPER(ProgramsTable[[#This Row],[Type of Service]]))), "Yes", "No"))</f>
        <v>N/A</v>
      </c>
      <c r="BW271" s="18" t="str">
        <f>IF(BW$2=0, "N/A", IF(ISNUMBER(SEARCH(TRIM(BW$2), ProgramsTable[[#This Row],[Geographic Coverage]])), "Yes", "No"))</f>
        <v>N/A</v>
      </c>
      <c r="BX271" s="18" t="str">
        <f>IF(BX$2=0, "N/A", IF(ISNUMBER(SEARCH(TRIM(BX$2), ProgramsTable[[#This Row],[Geographic Coverage]])), "Yes", "No"))</f>
        <v>N/A</v>
      </c>
      <c r="BY271" s="18" t="str">
        <f>IF(AND(BW$2=0, BX$2=0), "*Required - Please Make a Selection*", IF(OR(ISNUMBER(SEARCH(TRIM(BW$2), ProgramsTable[[#This Row],[Geographic Coverage]])), ISNUMBER(SEARCH(TRIM(BX$2), ProgramsTable[[#This Row],[Geographic Coverage]]))), "Yes", "No"))</f>
        <v>*Required - Please Make a Selection*</v>
      </c>
      <c r="BZ271" s="18" t="str">
        <f>IF(I$2=0, "N/A", IF(I$2="Yes", IF(ProgramsTable[[#This Row],[Program Includes Services for Caregivers]]="Yes", IF(ProgramsTable[[#This Row],[Program May Require Caregiver to be Unpaid]]="No", "Yes", "No"), "No"), "N/A"))</f>
        <v>N/A</v>
      </c>
      <c r="CA2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71" s="18" t="str">
        <f>IF(CB$2=0, "N/A", IF(ISNUMBER(SEARCH(TRIM(UPPER(CB$2)), TRIM(UPPER(ProgramsTable[[#This Row],[Type of Service]])))), "Yes", "No"))</f>
        <v>N/A</v>
      </c>
      <c r="CC271" s="18" t="str">
        <f>IF(CC$2=0, "N/A", IF(ISNUMBER(SEARCH(TRIM(CC$2), ProgramsTable[[#This Row],[Geographic Coverage]])), "Yes", "No"))</f>
        <v>No</v>
      </c>
      <c r="CD271" s="18" t="str">
        <f>IF(CD$2=0, "N/A", IF(ISNUMBER(SEARCH(TRIM(CD$2), ProgramsTable[[#This Row],[Geographic Coverage]])), "Yes", "No"))</f>
        <v>N/A</v>
      </c>
      <c r="CE271" s="18" t="str">
        <f>IF(AND(CC$2=0, CD$2=0), "*Required - Please Make a Selection*", IF(OR(ISNUMBER(SEARCH(TRIM(CC$2), ProgramsTable[[#This Row],[Geographic Coverage]])), ISNUMBER(SEARCH(TRIM(CD$2), ProgramsTable[[#This Row],[Geographic Coverage]]))), "Yes", "No"))</f>
        <v>No</v>
      </c>
      <c r="CF271" s="18" t="str" cm="1">
        <f t="array" ref="CF271">IF(COUNTIF(BK$2:BN$2, "Yes")=0, "N/A", IF(SUMPRODUCT((BK$2:BN$2="Yes")*(ProgramsTable[[#This Row],[Veteran?]:[Disabled Veteran?]]="Yes"))&gt;0, "Yes", "No"))</f>
        <v>No</v>
      </c>
      <c r="CG2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71"/>
      <c r="CI271"/>
      <c r="CJ271"/>
      <c r="CK271"/>
      <c r="CL271"/>
      <c r="CM271"/>
      <c r="CN271"/>
      <c r="CO271"/>
      <c r="CP271"/>
      <c r="CQ271"/>
      <c r="CR271"/>
      <c r="CS271"/>
      <c r="CU271"/>
      <c r="CV271"/>
    </row>
    <row r="272" spans="1:100" hidden="1" x14ac:dyDescent="0.25">
      <c r="A272" s="10">
        <v>1073</v>
      </c>
      <c r="B272" t="s">
        <v>647</v>
      </c>
      <c r="C272" t="s">
        <v>653</v>
      </c>
      <c r="D272" t="s">
        <v>578</v>
      </c>
      <c r="E272" t="s">
        <v>546</v>
      </c>
      <c r="F272" t="s">
        <v>579</v>
      </c>
      <c r="G272" t="s">
        <v>112</v>
      </c>
      <c r="H272" t="s">
        <v>215</v>
      </c>
      <c r="I272" t="s">
        <v>215</v>
      </c>
      <c r="J272" t="s">
        <v>547</v>
      </c>
      <c r="K272" t="s">
        <v>580</v>
      </c>
      <c r="L272" t="s">
        <v>208</v>
      </c>
      <c r="M272" t="s">
        <v>208</v>
      </c>
      <c r="N272" t="s">
        <v>208</v>
      </c>
      <c r="P272" t="s">
        <v>581</v>
      </c>
      <c r="Q272" t="s">
        <v>208</v>
      </c>
      <c r="R272" t="s">
        <v>581</v>
      </c>
      <c r="S272" t="s">
        <v>208</v>
      </c>
      <c r="T272" t="s">
        <v>654</v>
      </c>
      <c r="U272" t="s">
        <v>215</v>
      </c>
      <c r="V272" t="s">
        <v>207</v>
      </c>
      <c r="W272" t="s">
        <v>207</v>
      </c>
      <c r="X272" t="s">
        <v>207</v>
      </c>
      <c r="Y272" t="s">
        <v>207</v>
      </c>
      <c r="Z272" t="s">
        <v>207</v>
      </c>
      <c r="AA272" t="s">
        <v>215</v>
      </c>
      <c r="AB272" t="s">
        <v>207</v>
      </c>
      <c r="AC272" t="s">
        <v>207</v>
      </c>
      <c r="AD272" t="s">
        <v>207</v>
      </c>
      <c r="AE272" t="s">
        <v>207</v>
      </c>
      <c r="AF272" t="s">
        <v>207</v>
      </c>
      <c r="AG272" t="s">
        <v>207</v>
      </c>
      <c r="AH272" t="s">
        <v>207</v>
      </c>
      <c r="AI272" t="s">
        <v>207</v>
      </c>
      <c r="AJ272" t="s">
        <v>207</v>
      </c>
      <c r="AK272" t="s">
        <v>207</v>
      </c>
      <c r="AL272" t="s">
        <v>207</v>
      </c>
      <c r="AM272" t="s">
        <v>207</v>
      </c>
      <c r="AN272" t="s">
        <v>207</v>
      </c>
      <c r="AO272" t="s">
        <v>207</v>
      </c>
      <c r="AP272" t="s">
        <v>207</v>
      </c>
      <c r="AQ272" t="s">
        <v>207</v>
      </c>
      <c r="AR272" t="s">
        <v>215</v>
      </c>
      <c r="AS272" t="s">
        <v>207</v>
      </c>
      <c r="AT272" t="s">
        <v>207</v>
      </c>
      <c r="AU272" t="s">
        <v>207</v>
      </c>
      <c r="AV272" t="s">
        <v>207</v>
      </c>
      <c r="AW272" t="s">
        <v>207</v>
      </c>
      <c r="AX272" t="s">
        <v>207</v>
      </c>
      <c r="AY272" t="s">
        <v>207</v>
      </c>
      <c r="AZ272" t="s">
        <v>207</v>
      </c>
      <c r="BA272" t="s">
        <v>207</v>
      </c>
      <c r="BB272" t="s">
        <v>207</v>
      </c>
      <c r="BC272" t="s">
        <v>207</v>
      </c>
      <c r="BD272" t="s">
        <v>207</v>
      </c>
      <c r="BE272" t="s">
        <v>207</v>
      </c>
      <c r="BF272" t="s">
        <v>207</v>
      </c>
      <c r="BG272" t="s">
        <v>207</v>
      </c>
      <c r="BH272" t="s">
        <v>207</v>
      </c>
      <c r="BI272" t="s">
        <v>207</v>
      </c>
      <c r="BJ272" t="s">
        <v>215</v>
      </c>
      <c r="BK272" t="s">
        <v>207</v>
      </c>
      <c r="BL272" t="s">
        <v>207</v>
      </c>
      <c r="BM272" t="s">
        <v>207</v>
      </c>
      <c r="BN272" t="s">
        <v>207</v>
      </c>
      <c r="BO272" s="18" t="str">
        <f>IF(OR(BO$2=0, BO$2=""), "N/A", IF(ISNUMBER(SEARCH(UPPER(BO$2), UPPER(ProgramsTable[[#This Row],[Type of Service]]))), "Yes", "No"))</f>
        <v>N/A</v>
      </c>
      <c r="BP272" s="18" t="str">
        <f>IF(BP$2=0, "N/A", IF(ISNUMBER(SEARCH(TRIM(BP$2), ProgramsTable[[#This Row],[Geographic Coverage]])), "Yes", "No"))</f>
        <v>N/A</v>
      </c>
      <c r="BQ272" s="18" t="str">
        <f>IF(BQ$2=0, "N/A", IF(ISNUMBER(SEARCH(TRIM(BQ$2), ProgramsTable[[#This Row],[Geographic Coverage]])), "Yes", "No"))</f>
        <v>N/A</v>
      </c>
      <c r="BR272" s="18" t="str">
        <f>IF(AND(BP$2=0, BQ$2=0), "*Required - Please Make a Selection*", IF(OR(ISNUMBER(SEARCH(TRIM(BP$2), ProgramsTable[[#This Row],[Geographic Coverage]])), ISNUMBER(SEARCH(TRIM(BQ$2), ProgramsTable[[#This Row],[Geographic Coverage]]))), "Yes", "No"))</f>
        <v>*Required - Please Make a Selection*</v>
      </c>
      <c r="BS272" s="18" t="str">
        <f>IF(OR(BS$2="",BS$2=0), "N/A", IF(AND(ProgramsTable[[#This Row],[Age Min]]= "None", ProgramsTable[[#This Row],[Age Max]]= "None"), "Yes", IF(AND(BS$2&gt;=ProgramsTable[[#This Row],[Age Min]], BS$2&lt;=ProgramsTable[[#This Row],[Age Max]]), "Yes", "No")))</f>
        <v>N/A</v>
      </c>
      <c r="BT272" s="18" t="str" cm="1">
        <f t="array" ref="BT272">IF(COUNTIF(AM$2:BJ$2,"Yes")=0,"N/A",IF(SUMPRODUCT(--(AM$2:BJ$2="Yes"),--(ProgramsTable[[#This Row],[Developmental Disability]:[Caregivers, Family Members, Advocates, or Practitioners of an Individual with Disabilities or Medical Conditions]]="Yes"))&gt;0,"Yes","No"))</f>
        <v>N/A</v>
      </c>
      <c r="BU2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72" s="18" t="str">
        <f>IF(BV$2=0, "N/A", IF(ISNUMBER(SEARCH(UPPER(BV$2), UPPER(ProgramsTable[[#This Row],[Type of Service]]))), "Yes", "No"))</f>
        <v>N/A</v>
      </c>
      <c r="BW272" s="18" t="str">
        <f>IF(BW$2=0, "N/A", IF(ISNUMBER(SEARCH(TRIM(BW$2), ProgramsTable[[#This Row],[Geographic Coverage]])), "Yes", "No"))</f>
        <v>N/A</v>
      </c>
      <c r="BX272" s="18" t="str">
        <f>IF(BX$2=0, "N/A", IF(ISNUMBER(SEARCH(TRIM(BX$2), ProgramsTable[[#This Row],[Geographic Coverage]])), "Yes", "No"))</f>
        <v>N/A</v>
      </c>
      <c r="BY272" s="18" t="str">
        <f>IF(AND(BW$2=0, BX$2=0), "*Required - Please Make a Selection*", IF(OR(ISNUMBER(SEARCH(TRIM(BW$2), ProgramsTable[[#This Row],[Geographic Coverage]])), ISNUMBER(SEARCH(TRIM(BX$2), ProgramsTable[[#This Row],[Geographic Coverage]]))), "Yes", "No"))</f>
        <v>*Required - Please Make a Selection*</v>
      </c>
      <c r="BZ272" s="18" t="str">
        <f>IF(I$2=0, "N/A", IF(I$2="Yes", IF(ProgramsTable[[#This Row],[Program Includes Services for Caregivers]]="Yes", IF(ProgramsTable[[#This Row],[Program May Require Caregiver to be Unpaid]]="No", "Yes", "No"), "No"), "N/A"))</f>
        <v>N/A</v>
      </c>
      <c r="CA2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72" s="18" t="str">
        <f>IF(CB$2=0, "N/A", IF(ISNUMBER(SEARCH(TRIM(UPPER(CB$2)), TRIM(UPPER(ProgramsTable[[#This Row],[Type of Service]])))), "Yes", "No"))</f>
        <v>N/A</v>
      </c>
      <c r="CC272" s="18" t="str">
        <f>IF(CC$2=0, "N/A", IF(ISNUMBER(SEARCH(TRIM(CC$2), ProgramsTable[[#This Row],[Geographic Coverage]])), "Yes", "No"))</f>
        <v>No</v>
      </c>
      <c r="CD272" s="18" t="str">
        <f>IF(CD$2=0, "N/A", IF(ISNUMBER(SEARCH(TRIM(CD$2), ProgramsTable[[#This Row],[Geographic Coverage]])), "Yes", "No"))</f>
        <v>N/A</v>
      </c>
      <c r="CE272" s="18" t="str">
        <f>IF(AND(CC$2=0, CD$2=0), "*Required - Please Make a Selection*", IF(OR(ISNUMBER(SEARCH(TRIM(CC$2), ProgramsTable[[#This Row],[Geographic Coverage]])), ISNUMBER(SEARCH(TRIM(CD$2), ProgramsTable[[#This Row],[Geographic Coverage]]))), "Yes", "No"))</f>
        <v>No</v>
      </c>
      <c r="CF272" s="18" t="str" cm="1">
        <f t="array" ref="CF272">IF(COUNTIF(BK$2:BN$2, "Yes")=0, "N/A", IF(SUMPRODUCT((BK$2:BN$2="Yes")*(ProgramsTable[[#This Row],[Veteran?]:[Disabled Veteran?]]="Yes"))&gt;0, "Yes", "No"))</f>
        <v>No</v>
      </c>
      <c r="CG2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72"/>
      <c r="CI272"/>
      <c r="CJ272"/>
      <c r="CK272"/>
      <c r="CL272"/>
      <c r="CM272"/>
      <c r="CN272"/>
      <c r="CO272"/>
      <c r="CP272"/>
      <c r="CQ272"/>
      <c r="CR272"/>
      <c r="CS272"/>
      <c r="CU272"/>
      <c r="CV272"/>
    </row>
    <row r="273" spans="1:100" hidden="1" x14ac:dyDescent="0.25">
      <c r="A273" s="10">
        <v>1074</v>
      </c>
      <c r="B273" t="s">
        <v>647</v>
      </c>
      <c r="C273" t="s">
        <v>653</v>
      </c>
      <c r="D273" t="s">
        <v>578</v>
      </c>
      <c r="E273" t="s">
        <v>546</v>
      </c>
      <c r="F273" t="s">
        <v>582</v>
      </c>
      <c r="G273" t="s">
        <v>112</v>
      </c>
      <c r="H273" t="s">
        <v>215</v>
      </c>
      <c r="I273" t="s">
        <v>215</v>
      </c>
      <c r="J273" t="s">
        <v>547</v>
      </c>
      <c r="K273" t="s">
        <v>583</v>
      </c>
      <c r="L273" t="s">
        <v>208</v>
      </c>
      <c r="M273" t="s">
        <v>208</v>
      </c>
      <c r="N273" t="s">
        <v>208</v>
      </c>
      <c r="P273" t="s">
        <v>581</v>
      </c>
      <c r="Q273" t="s">
        <v>208</v>
      </c>
      <c r="R273" t="s">
        <v>581</v>
      </c>
      <c r="S273" t="s">
        <v>208</v>
      </c>
      <c r="T273" t="s">
        <v>654</v>
      </c>
      <c r="U273" t="s">
        <v>215</v>
      </c>
      <c r="V273" t="s">
        <v>207</v>
      </c>
      <c r="W273" t="s">
        <v>207</v>
      </c>
      <c r="X273" t="s">
        <v>207</v>
      </c>
      <c r="Y273" t="s">
        <v>207</v>
      </c>
      <c r="Z273" t="s">
        <v>207</v>
      </c>
      <c r="AA273" t="s">
        <v>215</v>
      </c>
      <c r="AB273" t="s">
        <v>207</v>
      </c>
      <c r="AC273" t="s">
        <v>207</v>
      </c>
      <c r="AD273" t="s">
        <v>207</v>
      </c>
      <c r="AE273" t="s">
        <v>207</v>
      </c>
      <c r="AF273" t="s">
        <v>207</v>
      </c>
      <c r="AG273" t="s">
        <v>207</v>
      </c>
      <c r="AH273" t="s">
        <v>207</v>
      </c>
      <c r="AI273" t="s">
        <v>207</v>
      </c>
      <c r="AJ273" t="s">
        <v>207</v>
      </c>
      <c r="AK273" t="s">
        <v>207</v>
      </c>
      <c r="AL273" t="s">
        <v>207</v>
      </c>
      <c r="AM273" t="s">
        <v>207</v>
      </c>
      <c r="AN273" t="s">
        <v>207</v>
      </c>
      <c r="AO273" t="s">
        <v>207</v>
      </c>
      <c r="AP273" t="s">
        <v>207</v>
      </c>
      <c r="AQ273" t="s">
        <v>207</v>
      </c>
      <c r="AR273" t="s">
        <v>215</v>
      </c>
      <c r="AS273" t="s">
        <v>207</v>
      </c>
      <c r="AT273" t="s">
        <v>207</v>
      </c>
      <c r="AU273" t="s">
        <v>207</v>
      </c>
      <c r="AV273" t="s">
        <v>207</v>
      </c>
      <c r="AW273" t="s">
        <v>207</v>
      </c>
      <c r="AX273" t="s">
        <v>207</v>
      </c>
      <c r="AY273" t="s">
        <v>207</v>
      </c>
      <c r="AZ273" t="s">
        <v>207</v>
      </c>
      <c r="BA273" t="s">
        <v>207</v>
      </c>
      <c r="BB273" t="s">
        <v>207</v>
      </c>
      <c r="BC273" t="s">
        <v>207</v>
      </c>
      <c r="BD273" t="s">
        <v>207</v>
      </c>
      <c r="BE273" t="s">
        <v>207</v>
      </c>
      <c r="BF273" t="s">
        <v>207</v>
      </c>
      <c r="BG273" t="s">
        <v>207</v>
      </c>
      <c r="BH273" t="s">
        <v>207</v>
      </c>
      <c r="BI273" t="s">
        <v>207</v>
      </c>
      <c r="BJ273" t="s">
        <v>215</v>
      </c>
      <c r="BK273" t="s">
        <v>207</v>
      </c>
      <c r="BL273" t="s">
        <v>207</v>
      </c>
      <c r="BM273" t="s">
        <v>207</v>
      </c>
      <c r="BN273" t="s">
        <v>207</v>
      </c>
      <c r="BO273" s="18" t="str">
        <f>IF(OR(BO$2=0, BO$2=""), "N/A", IF(ISNUMBER(SEARCH(UPPER(BO$2), UPPER(ProgramsTable[[#This Row],[Type of Service]]))), "Yes", "No"))</f>
        <v>N/A</v>
      </c>
      <c r="BP273" s="18" t="str">
        <f>IF(BP$2=0, "N/A", IF(ISNUMBER(SEARCH(TRIM(BP$2), ProgramsTable[[#This Row],[Geographic Coverage]])), "Yes", "No"))</f>
        <v>N/A</v>
      </c>
      <c r="BQ273" s="18" t="str">
        <f>IF(BQ$2=0, "N/A", IF(ISNUMBER(SEARCH(TRIM(BQ$2), ProgramsTable[[#This Row],[Geographic Coverage]])), "Yes", "No"))</f>
        <v>N/A</v>
      </c>
      <c r="BR273" s="18" t="str">
        <f>IF(AND(BP$2=0, BQ$2=0), "*Required - Please Make a Selection*", IF(OR(ISNUMBER(SEARCH(TRIM(BP$2), ProgramsTable[[#This Row],[Geographic Coverage]])), ISNUMBER(SEARCH(TRIM(BQ$2), ProgramsTable[[#This Row],[Geographic Coverage]]))), "Yes", "No"))</f>
        <v>*Required - Please Make a Selection*</v>
      </c>
      <c r="BS273" s="18" t="str">
        <f>IF(OR(BS$2="",BS$2=0), "N/A", IF(AND(ProgramsTable[[#This Row],[Age Min]]= "None", ProgramsTable[[#This Row],[Age Max]]= "None"), "Yes", IF(AND(BS$2&gt;=ProgramsTable[[#This Row],[Age Min]], BS$2&lt;=ProgramsTable[[#This Row],[Age Max]]), "Yes", "No")))</f>
        <v>N/A</v>
      </c>
      <c r="BT273" s="18" t="str" cm="1">
        <f t="array" ref="BT273">IF(COUNTIF(AM$2:BJ$2,"Yes")=0,"N/A",IF(SUMPRODUCT(--(AM$2:BJ$2="Yes"),--(ProgramsTable[[#This Row],[Developmental Disability]:[Caregivers, Family Members, Advocates, or Practitioners of an Individual with Disabilities or Medical Conditions]]="Yes"))&gt;0,"Yes","No"))</f>
        <v>N/A</v>
      </c>
      <c r="BU2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73" s="18" t="str">
        <f>IF(BV$2=0, "N/A", IF(ISNUMBER(SEARCH(UPPER(BV$2), UPPER(ProgramsTable[[#This Row],[Type of Service]]))), "Yes", "No"))</f>
        <v>N/A</v>
      </c>
      <c r="BW273" s="18" t="str">
        <f>IF(BW$2=0, "N/A", IF(ISNUMBER(SEARCH(TRIM(BW$2), ProgramsTable[[#This Row],[Geographic Coverage]])), "Yes", "No"))</f>
        <v>N/A</v>
      </c>
      <c r="BX273" s="18" t="str">
        <f>IF(BX$2=0, "N/A", IF(ISNUMBER(SEARCH(TRIM(BX$2), ProgramsTable[[#This Row],[Geographic Coverage]])), "Yes", "No"))</f>
        <v>N/A</v>
      </c>
      <c r="BY273" s="18" t="str">
        <f>IF(AND(BW$2=0, BX$2=0), "*Required - Please Make a Selection*", IF(OR(ISNUMBER(SEARCH(TRIM(BW$2), ProgramsTable[[#This Row],[Geographic Coverage]])), ISNUMBER(SEARCH(TRIM(BX$2), ProgramsTable[[#This Row],[Geographic Coverage]]))), "Yes", "No"))</f>
        <v>*Required - Please Make a Selection*</v>
      </c>
      <c r="BZ273" s="18" t="str">
        <f>IF(I$2=0, "N/A", IF(I$2="Yes", IF(ProgramsTable[[#This Row],[Program Includes Services for Caregivers]]="Yes", IF(ProgramsTable[[#This Row],[Program May Require Caregiver to be Unpaid]]="No", "Yes", "No"), "No"), "N/A"))</f>
        <v>N/A</v>
      </c>
      <c r="CA2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73" s="18" t="str">
        <f>IF(CB$2=0, "N/A", IF(ISNUMBER(SEARCH(TRIM(UPPER(CB$2)), TRIM(UPPER(ProgramsTable[[#This Row],[Type of Service]])))), "Yes", "No"))</f>
        <v>N/A</v>
      </c>
      <c r="CC273" s="18" t="str">
        <f>IF(CC$2=0, "N/A", IF(ISNUMBER(SEARCH(TRIM(CC$2), ProgramsTable[[#This Row],[Geographic Coverage]])), "Yes", "No"))</f>
        <v>No</v>
      </c>
      <c r="CD273" s="18" t="str">
        <f>IF(CD$2=0, "N/A", IF(ISNUMBER(SEARCH(TRIM(CD$2), ProgramsTable[[#This Row],[Geographic Coverage]])), "Yes", "No"))</f>
        <v>N/A</v>
      </c>
      <c r="CE273" s="18" t="str">
        <f>IF(AND(CC$2=0, CD$2=0), "*Required - Please Make a Selection*", IF(OR(ISNUMBER(SEARCH(TRIM(CC$2), ProgramsTable[[#This Row],[Geographic Coverage]])), ISNUMBER(SEARCH(TRIM(CD$2), ProgramsTable[[#This Row],[Geographic Coverage]]))), "Yes", "No"))</f>
        <v>No</v>
      </c>
      <c r="CF273" s="18" t="str" cm="1">
        <f t="array" ref="CF273">IF(COUNTIF(BK$2:BN$2, "Yes")=0, "N/A", IF(SUMPRODUCT((BK$2:BN$2="Yes")*(ProgramsTable[[#This Row],[Veteran?]:[Disabled Veteran?]]="Yes"))&gt;0, "Yes", "No"))</f>
        <v>No</v>
      </c>
      <c r="CG2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73"/>
      <c r="CI273"/>
      <c r="CJ273"/>
      <c r="CK273"/>
      <c r="CL273"/>
      <c r="CM273"/>
      <c r="CN273"/>
      <c r="CO273"/>
      <c r="CP273"/>
      <c r="CQ273"/>
      <c r="CR273"/>
      <c r="CS273"/>
      <c r="CU273"/>
      <c r="CV273"/>
    </row>
    <row r="274" spans="1:100" hidden="1" x14ac:dyDescent="0.25">
      <c r="A274" s="10">
        <v>1075</v>
      </c>
      <c r="B274" t="s">
        <v>647</v>
      </c>
      <c r="C274" t="s">
        <v>653</v>
      </c>
      <c r="D274" t="s">
        <v>578</v>
      </c>
      <c r="E274" t="s">
        <v>546</v>
      </c>
      <c r="F274" t="s">
        <v>584</v>
      </c>
      <c r="G274" t="s">
        <v>585</v>
      </c>
      <c r="H274" t="s">
        <v>215</v>
      </c>
      <c r="I274" t="s">
        <v>215</v>
      </c>
      <c r="J274" t="s">
        <v>208</v>
      </c>
      <c r="K274" t="s">
        <v>586</v>
      </c>
      <c r="L274" t="s">
        <v>208</v>
      </c>
      <c r="M274" t="s">
        <v>208</v>
      </c>
      <c r="N274" t="s">
        <v>208</v>
      </c>
      <c r="P274" t="s">
        <v>581</v>
      </c>
      <c r="Q274" t="s">
        <v>208</v>
      </c>
      <c r="R274" t="s">
        <v>581</v>
      </c>
      <c r="S274" t="s">
        <v>208</v>
      </c>
      <c r="T274" t="s">
        <v>654</v>
      </c>
      <c r="U274" t="s">
        <v>207</v>
      </c>
      <c r="V274" t="s">
        <v>207</v>
      </c>
      <c r="W274" t="s">
        <v>207</v>
      </c>
      <c r="X274" t="s">
        <v>207</v>
      </c>
      <c r="Y274" t="s">
        <v>207</v>
      </c>
      <c r="Z274" t="s">
        <v>207</v>
      </c>
      <c r="AA274" t="s">
        <v>207</v>
      </c>
      <c r="AB274" t="s">
        <v>207</v>
      </c>
      <c r="AC274" t="s">
        <v>207</v>
      </c>
      <c r="AD274" t="s">
        <v>207</v>
      </c>
      <c r="AE274" t="s">
        <v>207</v>
      </c>
      <c r="AF274" t="s">
        <v>207</v>
      </c>
      <c r="AG274" t="s">
        <v>207</v>
      </c>
      <c r="AH274" t="s">
        <v>207</v>
      </c>
      <c r="AI274" t="s">
        <v>207</v>
      </c>
      <c r="AJ274" t="s">
        <v>207</v>
      </c>
      <c r="AK274" t="s">
        <v>207</v>
      </c>
      <c r="AL274" t="s">
        <v>207</v>
      </c>
      <c r="AM274" t="s">
        <v>207</v>
      </c>
      <c r="AN274" t="s">
        <v>207</v>
      </c>
      <c r="AO274" t="s">
        <v>207</v>
      </c>
      <c r="AP274" t="s">
        <v>207</v>
      </c>
      <c r="AQ274" t="s">
        <v>207</v>
      </c>
      <c r="AR274" t="s">
        <v>215</v>
      </c>
      <c r="AS274" t="s">
        <v>207</v>
      </c>
      <c r="AT274" t="s">
        <v>207</v>
      </c>
      <c r="AU274" t="s">
        <v>207</v>
      </c>
      <c r="AV274" t="s">
        <v>207</v>
      </c>
      <c r="AW274" t="s">
        <v>207</v>
      </c>
      <c r="AX274" t="s">
        <v>207</v>
      </c>
      <c r="AY274" t="s">
        <v>207</v>
      </c>
      <c r="AZ274" t="s">
        <v>207</v>
      </c>
      <c r="BA274" t="s">
        <v>207</v>
      </c>
      <c r="BB274" t="s">
        <v>207</v>
      </c>
      <c r="BC274" t="s">
        <v>207</v>
      </c>
      <c r="BD274" t="s">
        <v>207</v>
      </c>
      <c r="BE274" t="s">
        <v>207</v>
      </c>
      <c r="BF274" t="s">
        <v>207</v>
      </c>
      <c r="BG274" t="s">
        <v>207</v>
      </c>
      <c r="BH274" t="s">
        <v>207</v>
      </c>
      <c r="BI274" t="s">
        <v>207</v>
      </c>
      <c r="BJ274" t="s">
        <v>215</v>
      </c>
      <c r="BK274" t="s">
        <v>207</v>
      </c>
      <c r="BL274" t="s">
        <v>207</v>
      </c>
      <c r="BM274" t="s">
        <v>207</v>
      </c>
      <c r="BN274" t="s">
        <v>207</v>
      </c>
      <c r="BO274" s="18" t="str">
        <f>IF(OR(BO$2=0, BO$2=""), "N/A", IF(ISNUMBER(SEARCH(UPPER(BO$2), UPPER(ProgramsTable[[#This Row],[Type of Service]]))), "Yes", "No"))</f>
        <v>N/A</v>
      </c>
      <c r="BP274" s="18" t="str">
        <f>IF(BP$2=0, "N/A", IF(ISNUMBER(SEARCH(TRIM(BP$2), ProgramsTable[[#This Row],[Geographic Coverage]])), "Yes", "No"))</f>
        <v>N/A</v>
      </c>
      <c r="BQ274" s="18" t="str">
        <f>IF(BQ$2=0, "N/A", IF(ISNUMBER(SEARCH(TRIM(BQ$2), ProgramsTable[[#This Row],[Geographic Coverage]])), "Yes", "No"))</f>
        <v>N/A</v>
      </c>
      <c r="BR274" s="18" t="str">
        <f>IF(AND(BP$2=0, BQ$2=0), "*Required - Please Make a Selection*", IF(OR(ISNUMBER(SEARCH(TRIM(BP$2), ProgramsTable[[#This Row],[Geographic Coverage]])), ISNUMBER(SEARCH(TRIM(BQ$2), ProgramsTable[[#This Row],[Geographic Coverage]]))), "Yes", "No"))</f>
        <v>*Required - Please Make a Selection*</v>
      </c>
      <c r="BS274" s="18" t="str">
        <f>IF(OR(BS$2="",BS$2=0), "N/A", IF(AND(ProgramsTable[[#This Row],[Age Min]]= "None", ProgramsTable[[#This Row],[Age Max]]= "None"), "Yes", IF(AND(BS$2&gt;=ProgramsTable[[#This Row],[Age Min]], BS$2&lt;=ProgramsTable[[#This Row],[Age Max]]), "Yes", "No")))</f>
        <v>N/A</v>
      </c>
      <c r="BT274" s="18" t="str" cm="1">
        <f t="array" ref="BT274">IF(COUNTIF(AM$2:BJ$2,"Yes")=0,"N/A",IF(SUMPRODUCT(--(AM$2:BJ$2="Yes"),--(ProgramsTable[[#This Row],[Developmental Disability]:[Caregivers, Family Members, Advocates, or Practitioners of an Individual with Disabilities or Medical Conditions]]="Yes"))&gt;0,"Yes","No"))</f>
        <v>N/A</v>
      </c>
      <c r="BU2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74" s="18" t="str">
        <f>IF(BV$2=0, "N/A", IF(ISNUMBER(SEARCH(UPPER(BV$2), UPPER(ProgramsTable[[#This Row],[Type of Service]]))), "Yes", "No"))</f>
        <v>N/A</v>
      </c>
      <c r="BW274" s="18" t="str">
        <f>IF(BW$2=0, "N/A", IF(ISNUMBER(SEARCH(TRIM(BW$2), ProgramsTable[[#This Row],[Geographic Coverage]])), "Yes", "No"))</f>
        <v>N/A</v>
      </c>
      <c r="BX274" s="18" t="str">
        <f>IF(BX$2=0, "N/A", IF(ISNUMBER(SEARCH(TRIM(BX$2), ProgramsTable[[#This Row],[Geographic Coverage]])), "Yes", "No"))</f>
        <v>N/A</v>
      </c>
      <c r="BY274" s="18" t="str">
        <f>IF(AND(BW$2=0, BX$2=0), "*Required - Please Make a Selection*", IF(OR(ISNUMBER(SEARCH(TRIM(BW$2), ProgramsTable[[#This Row],[Geographic Coverage]])), ISNUMBER(SEARCH(TRIM(BX$2), ProgramsTable[[#This Row],[Geographic Coverage]]))), "Yes", "No"))</f>
        <v>*Required - Please Make a Selection*</v>
      </c>
      <c r="BZ274" s="18" t="str">
        <f>IF(I$2=0, "N/A", IF(I$2="Yes", IF(ProgramsTable[[#This Row],[Program Includes Services for Caregivers]]="Yes", IF(ProgramsTable[[#This Row],[Program May Require Caregiver to be Unpaid]]="No", "Yes", "No"), "No"), "N/A"))</f>
        <v>N/A</v>
      </c>
      <c r="CA2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74" s="18" t="str">
        <f>IF(CB$2=0, "N/A", IF(ISNUMBER(SEARCH(TRIM(UPPER(CB$2)), TRIM(UPPER(ProgramsTable[[#This Row],[Type of Service]])))), "Yes", "No"))</f>
        <v>N/A</v>
      </c>
      <c r="CC274" s="18" t="str">
        <f>IF(CC$2=0, "N/A", IF(ISNUMBER(SEARCH(TRIM(CC$2), ProgramsTable[[#This Row],[Geographic Coverage]])), "Yes", "No"))</f>
        <v>No</v>
      </c>
      <c r="CD274" s="18" t="str">
        <f>IF(CD$2=0, "N/A", IF(ISNUMBER(SEARCH(TRIM(CD$2), ProgramsTable[[#This Row],[Geographic Coverage]])), "Yes", "No"))</f>
        <v>N/A</v>
      </c>
      <c r="CE274" s="18" t="str">
        <f>IF(AND(CC$2=0, CD$2=0), "*Required - Please Make a Selection*", IF(OR(ISNUMBER(SEARCH(TRIM(CC$2), ProgramsTable[[#This Row],[Geographic Coverage]])), ISNUMBER(SEARCH(TRIM(CD$2), ProgramsTable[[#This Row],[Geographic Coverage]]))), "Yes", "No"))</f>
        <v>No</v>
      </c>
      <c r="CF274" s="18" t="str" cm="1">
        <f t="array" ref="CF274">IF(COUNTIF(BK$2:BN$2, "Yes")=0, "N/A", IF(SUMPRODUCT((BK$2:BN$2="Yes")*(ProgramsTable[[#This Row],[Veteran?]:[Disabled Veteran?]]="Yes"))&gt;0, "Yes", "No"))</f>
        <v>No</v>
      </c>
      <c r="CG2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74"/>
      <c r="CI274"/>
      <c r="CJ274"/>
      <c r="CK274"/>
      <c r="CL274"/>
      <c r="CM274"/>
      <c r="CN274"/>
      <c r="CO274"/>
      <c r="CP274"/>
      <c r="CQ274"/>
      <c r="CR274"/>
      <c r="CS274"/>
      <c r="CU274"/>
      <c r="CV274"/>
    </row>
    <row r="275" spans="1:100" hidden="1" x14ac:dyDescent="0.25">
      <c r="A275" s="10">
        <v>1076</v>
      </c>
      <c r="B275" t="s">
        <v>647</v>
      </c>
      <c r="C275" t="s">
        <v>653</v>
      </c>
      <c r="D275" t="s">
        <v>578</v>
      </c>
      <c r="E275" t="s">
        <v>546</v>
      </c>
      <c r="F275" t="s">
        <v>587</v>
      </c>
      <c r="G275" t="s">
        <v>588</v>
      </c>
      <c r="H275" t="s">
        <v>215</v>
      </c>
      <c r="I275" t="s">
        <v>207</v>
      </c>
      <c r="J275" t="s">
        <v>208</v>
      </c>
      <c r="K275" t="s">
        <v>208</v>
      </c>
      <c r="L275" s="11" t="s">
        <v>208</v>
      </c>
      <c r="M275" t="s">
        <v>208</v>
      </c>
      <c r="N275" t="s">
        <v>208</v>
      </c>
      <c r="P275" t="s">
        <v>208</v>
      </c>
      <c r="Q275" t="s">
        <v>208</v>
      </c>
      <c r="R275" t="s">
        <v>208</v>
      </c>
      <c r="S275" t="s">
        <v>208</v>
      </c>
      <c r="T275" t="s">
        <v>654</v>
      </c>
      <c r="U275" t="s">
        <v>207</v>
      </c>
      <c r="V275" t="s">
        <v>207</v>
      </c>
      <c r="W275" t="s">
        <v>207</v>
      </c>
      <c r="X275" t="s">
        <v>207</v>
      </c>
      <c r="Y275" t="s">
        <v>207</v>
      </c>
      <c r="Z275" t="s">
        <v>207</v>
      </c>
      <c r="AA275" t="s">
        <v>207</v>
      </c>
      <c r="AB275" t="s">
        <v>207</v>
      </c>
      <c r="AC275" t="s">
        <v>207</v>
      </c>
      <c r="AD275" t="s">
        <v>207</v>
      </c>
      <c r="AE275" t="s">
        <v>207</v>
      </c>
      <c r="AF275" t="s">
        <v>207</v>
      </c>
      <c r="AG275" t="s">
        <v>207</v>
      </c>
      <c r="AH275" t="s">
        <v>207</v>
      </c>
      <c r="AI275" t="s">
        <v>207</v>
      </c>
      <c r="AJ275" t="s">
        <v>207</v>
      </c>
      <c r="AK275" t="s">
        <v>207</v>
      </c>
      <c r="AL275" t="s">
        <v>207</v>
      </c>
      <c r="AM275" t="s">
        <v>207</v>
      </c>
      <c r="AN275" t="s">
        <v>207</v>
      </c>
      <c r="AO275" t="s">
        <v>207</v>
      </c>
      <c r="AP275" t="s">
        <v>207</v>
      </c>
      <c r="AQ275" t="s">
        <v>207</v>
      </c>
      <c r="AR275" t="s">
        <v>207</v>
      </c>
      <c r="AS275" t="s">
        <v>207</v>
      </c>
      <c r="AT275" t="s">
        <v>207</v>
      </c>
      <c r="AU275" t="s">
        <v>207</v>
      </c>
      <c r="AV275" t="s">
        <v>207</v>
      </c>
      <c r="AW275" t="s">
        <v>207</v>
      </c>
      <c r="AX275" t="s">
        <v>207</v>
      </c>
      <c r="AY275" t="s">
        <v>207</v>
      </c>
      <c r="AZ275" t="s">
        <v>207</v>
      </c>
      <c r="BA275" t="s">
        <v>207</v>
      </c>
      <c r="BB275" t="s">
        <v>207</v>
      </c>
      <c r="BC275" t="s">
        <v>207</v>
      </c>
      <c r="BD275" t="s">
        <v>207</v>
      </c>
      <c r="BE275" t="s">
        <v>207</v>
      </c>
      <c r="BF275" t="s">
        <v>207</v>
      </c>
      <c r="BG275" t="s">
        <v>207</v>
      </c>
      <c r="BH275" t="s">
        <v>207</v>
      </c>
      <c r="BI275" t="s">
        <v>207</v>
      </c>
      <c r="BJ275" t="s">
        <v>207</v>
      </c>
      <c r="BK275" t="s">
        <v>207</v>
      </c>
      <c r="BL275" t="s">
        <v>207</v>
      </c>
      <c r="BM275" t="s">
        <v>207</v>
      </c>
      <c r="BN275" t="s">
        <v>207</v>
      </c>
      <c r="BO275" s="18" t="str">
        <f>IF(OR(BO$2=0, BO$2=""), "N/A", IF(ISNUMBER(SEARCH(UPPER(BO$2), UPPER(ProgramsTable[[#This Row],[Type of Service]]))), "Yes", "No"))</f>
        <v>N/A</v>
      </c>
      <c r="BP275" s="18" t="str">
        <f>IF(BP$2=0, "N/A", IF(ISNUMBER(SEARCH(TRIM(BP$2), ProgramsTable[[#This Row],[Geographic Coverage]])), "Yes", "No"))</f>
        <v>N/A</v>
      </c>
      <c r="BQ275" s="18" t="str">
        <f>IF(BQ$2=0, "N/A", IF(ISNUMBER(SEARCH(TRIM(BQ$2), ProgramsTable[[#This Row],[Geographic Coverage]])), "Yes", "No"))</f>
        <v>N/A</v>
      </c>
      <c r="BR275" s="18" t="str">
        <f>IF(AND(BP$2=0, BQ$2=0), "*Required - Please Make a Selection*", IF(OR(ISNUMBER(SEARCH(TRIM(BP$2), ProgramsTable[[#This Row],[Geographic Coverage]])), ISNUMBER(SEARCH(TRIM(BQ$2), ProgramsTable[[#This Row],[Geographic Coverage]]))), "Yes", "No"))</f>
        <v>*Required - Please Make a Selection*</v>
      </c>
      <c r="BS275" s="18" t="str">
        <f>IF(OR(BS$2="",BS$2=0), "N/A", IF(AND(ProgramsTable[[#This Row],[Age Min]]= "None", ProgramsTable[[#This Row],[Age Max]]= "None"), "Yes", IF(AND(BS$2&gt;=ProgramsTable[[#This Row],[Age Min]], BS$2&lt;=ProgramsTable[[#This Row],[Age Max]]), "Yes", "No")))</f>
        <v>N/A</v>
      </c>
      <c r="BT275" s="18" t="str" cm="1">
        <f t="array" ref="BT275">IF(COUNTIF(AM$2:BJ$2,"Yes")=0,"N/A",IF(SUMPRODUCT(--(AM$2:BJ$2="Yes"),--(ProgramsTable[[#This Row],[Developmental Disability]:[Caregivers, Family Members, Advocates, or Practitioners of an Individual with Disabilities or Medical Conditions]]="Yes"))&gt;0,"Yes","No"))</f>
        <v>N/A</v>
      </c>
      <c r="BU2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75" s="18" t="str">
        <f>IF(BV$2=0, "N/A", IF(ISNUMBER(SEARCH(UPPER(BV$2), UPPER(ProgramsTable[[#This Row],[Type of Service]]))), "Yes", "No"))</f>
        <v>N/A</v>
      </c>
      <c r="BW275" s="18" t="str">
        <f>IF(BW$2=0, "N/A", IF(ISNUMBER(SEARCH(TRIM(BW$2), ProgramsTable[[#This Row],[Geographic Coverage]])), "Yes", "No"))</f>
        <v>N/A</v>
      </c>
      <c r="BX275" s="18" t="str">
        <f>IF(BX$2=0, "N/A", IF(ISNUMBER(SEARCH(TRIM(BX$2), ProgramsTable[[#This Row],[Geographic Coverage]])), "Yes", "No"))</f>
        <v>N/A</v>
      </c>
      <c r="BY275" s="18" t="str">
        <f>IF(AND(BW$2=0, BX$2=0), "*Required - Please Make a Selection*", IF(OR(ISNUMBER(SEARCH(TRIM(BW$2), ProgramsTable[[#This Row],[Geographic Coverage]])), ISNUMBER(SEARCH(TRIM(BX$2), ProgramsTable[[#This Row],[Geographic Coverage]]))), "Yes", "No"))</f>
        <v>*Required - Please Make a Selection*</v>
      </c>
      <c r="BZ275" s="18" t="str">
        <f>IF(I$2=0, "N/A", IF(I$2="Yes", IF(ProgramsTable[[#This Row],[Program Includes Services for Caregivers]]="Yes", IF(ProgramsTable[[#This Row],[Program May Require Caregiver to be Unpaid]]="No", "Yes", "No"), "No"), "N/A"))</f>
        <v>N/A</v>
      </c>
      <c r="CA2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75" s="18" t="str">
        <f>IF(CB$2=0, "N/A", IF(ISNUMBER(SEARCH(TRIM(UPPER(CB$2)), TRIM(UPPER(ProgramsTable[[#This Row],[Type of Service]])))), "Yes", "No"))</f>
        <v>N/A</v>
      </c>
      <c r="CC275" s="18" t="str">
        <f>IF(CC$2=0, "N/A", IF(ISNUMBER(SEARCH(TRIM(CC$2), ProgramsTable[[#This Row],[Geographic Coverage]])), "Yes", "No"))</f>
        <v>No</v>
      </c>
      <c r="CD275" s="18" t="str">
        <f>IF(CD$2=0, "N/A", IF(ISNUMBER(SEARCH(TRIM(CD$2), ProgramsTable[[#This Row],[Geographic Coverage]])), "Yes", "No"))</f>
        <v>N/A</v>
      </c>
      <c r="CE275" s="18" t="str">
        <f>IF(AND(CC$2=0, CD$2=0), "*Required - Please Make a Selection*", IF(OR(ISNUMBER(SEARCH(TRIM(CC$2), ProgramsTable[[#This Row],[Geographic Coverage]])), ISNUMBER(SEARCH(TRIM(CD$2), ProgramsTable[[#This Row],[Geographic Coverage]]))), "Yes", "No"))</f>
        <v>No</v>
      </c>
      <c r="CF275" s="18" t="str" cm="1">
        <f t="array" ref="CF275">IF(COUNTIF(BK$2:BN$2, "Yes")=0, "N/A", IF(SUMPRODUCT((BK$2:BN$2="Yes")*(ProgramsTable[[#This Row],[Veteran?]:[Disabled Veteran?]]="Yes"))&gt;0, "Yes", "No"))</f>
        <v>No</v>
      </c>
      <c r="CG2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75"/>
      <c r="CI275"/>
      <c r="CJ275"/>
      <c r="CK275"/>
      <c r="CL275"/>
      <c r="CM275"/>
      <c r="CN275"/>
      <c r="CO275"/>
      <c r="CP275"/>
      <c r="CQ275"/>
      <c r="CR275"/>
      <c r="CS275"/>
      <c r="CU275"/>
      <c r="CV275"/>
    </row>
    <row r="276" spans="1:100" hidden="1" x14ac:dyDescent="0.25">
      <c r="A276" s="10">
        <v>1077</v>
      </c>
      <c r="B276" t="s">
        <v>647</v>
      </c>
      <c r="C276" t="s">
        <v>653</v>
      </c>
      <c r="D276" t="s">
        <v>578</v>
      </c>
      <c r="E276" t="s">
        <v>546</v>
      </c>
      <c r="F276" t="s">
        <v>589</v>
      </c>
      <c r="G276" t="s">
        <v>588</v>
      </c>
      <c r="H276" t="s">
        <v>215</v>
      </c>
      <c r="I276" t="s">
        <v>207</v>
      </c>
      <c r="J276" t="s">
        <v>208</v>
      </c>
      <c r="K276" t="s">
        <v>208</v>
      </c>
      <c r="L276" s="11" t="s">
        <v>208</v>
      </c>
      <c r="M276" t="s">
        <v>208</v>
      </c>
      <c r="N276" t="s">
        <v>208</v>
      </c>
      <c r="P276" t="s">
        <v>208</v>
      </c>
      <c r="Q276" t="s">
        <v>208</v>
      </c>
      <c r="R276" t="s">
        <v>208</v>
      </c>
      <c r="S276" t="s">
        <v>208</v>
      </c>
      <c r="T276" t="s">
        <v>654</v>
      </c>
      <c r="U276" t="s">
        <v>207</v>
      </c>
      <c r="V276" t="s">
        <v>207</v>
      </c>
      <c r="W276" t="s">
        <v>207</v>
      </c>
      <c r="X276" t="s">
        <v>207</v>
      </c>
      <c r="Y276" t="s">
        <v>207</v>
      </c>
      <c r="Z276" t="s">
        <v>207</v>
      </c>
      <c r="AA276" t="s">
        <v>207</v>
      </c>
      <c r="AB276" t="s">
        <v>207</v>
      </c>
      <c r="AC276" t="s">
        <v>207</v>
      </c>
      <c r="AD276" t="s">
        <v>207</v>
      </c>
      <c r="AE276" t="s">
        <v>207</v>
      </c>
      <c r="AF276" t="s">
        <v>207</v>
      </c>
      <c r="AG276" t="s">
        <v>207</v>
      </c>
      <c r="AH276" t="s">
        <v>207</v>
      </c>
      <c r="AI276" t="s">
        <v>207</v>
      </c>
      <c r="AJ276" t="s">
        <v>207</v>
      </c>
      <c r="AK276" t="s">
        <v>207</v>
      </c>
      <c r="AL276" t="s">
        <v>207</v>
      </c>
      <c r="AM276" t="s">
        <v>207</v>
      </c>
      <c r="AN276" t="s">
        <v>207</v>
      </c>
      <c r="AO276" t="s">
        <v>207</v>
      </c>
      <c r="AP276" t="s">
        <v>207</v>
      </c>
      <c r="AQ276" t="s">
        <v>207</v>
      </c>
      <c r="AR276" t="s">
        <v>207</v>
      </c>
      <c r="AS276" t="s">
        <v>207</v>
      </c>
      <c r="AT276" t="s">
        <v>207</v>
      </c>
      <c r="AU276" t="s">
        <v>207</v>
      </c>
      <c r="AV276" t="s">
        <v>207</v>
      </c>
      <c r="AW276" t="s">
        <v>207</v>
      </c>
      <c r="AX276" t="s">
        <v>207</v>
      </c>
      <c r="AY276" t="s">
        <v>207</v>
      </c>
      <c r="AZ276" t="s">
        <v>207</v>
      </c>
      <c r="BA276" t="s">
        <v>207</v>
      </c>
      <c r="BB276" t="s">
        <v>207</v>
      </c>
      <c r="BC276" t="s">
        <v>207</v>
      </c>
      <c r="BD276" t="s">
        <v>207</v>
      </c>
      <c r="BE276" t="s">
        <v>207</v>
      </c>
      <c r="BF276" t="s">
        <v>207</v>
      </c>
      <c r="BG276" t="s">
        <v>207</v>
      </c>
      <c r="BH276" t="s">
        <v>207</v>
      </c>
      <c r="BI276" t="s">
        <v>207</v>
      </c>
      <c r="BJ276" t="s">
        <v>207</v>
      </c>
      <c r="BK276" t="s">
        <v>207</v>
      </c>
      <c r="BL276" t="s">
        <v>207</v>
      </c>
      <c r="BM276" t="s">
        <v>207</v>
      </c>
      <c r="BN276" t="s">
        <v>207</v>
      </c>
      <c r="BO276" s="18" t="str">
        <f>IF(OR(BO$2=0, BO$2=""), "N/A", IF(ISNUMBER(SEARCH(UPPER(BO$2), UPPER(ProgramsTable[[#This Row],[Type of Service]]))), "Yes", "No"))</f>
        <v>N/A</v>
      </c>
      <c r="BP276" s="18" t="str">
        <f>IF(BP$2=0, "N/A", IF(ISNUMBER(SEARCH(TRIM(BP$2), ProgramsTable[[#This Row],[Geographic Coverage]])), "Yes", "No"))</f>
        <v>N/A</v>
      </c>
      <c r="BQ276" s="18" t="str">
        <f>IF(BQ$2=0, "N/A", IF(ISNUMBER(SEARCH(TRIM(BQ$2), ProgramsTable[[#This Row],[Geographic Coverage]])), "Yes", "No"))</f>
        <v>N/A</v>
      </c>
      <c r="BR276" s="18" t="str">
        <f>IF(AND(BP$2=0, BQ$2=0), "*Required - Please Make a Selection*", IF(OR(ISNUMBER(SEARCH(TRIM(BP$2), ProgramsTable[[#This Row],[Geographic Coverage]])), ISNUMBER(SEARCH(TRIM(BQ$2), ProgramsTable[[#This Row],[Geographic Coverage]]))), "Yes", "No"))</f>
        <v>*Required - Please Make a Selection*</v>
      </c>
      <c r="BS276" s="18" t="str">
        <f>IF(OR(BS$2="",BS$2=0), "N/A", IF(AND(ProgramsTable[[#This Row],[Age Min]]= "None", ProgramsTable[[#This Row],[Age Max]]= "None"), "Yes", IF(AND(BS$2&gt;=ProgramsTable[[#This Row],[Age Min]], BS$2&lt;=ProgramsTable[[#This Row],[Age Max]]), "Yes", "No")))</f>
        <v>N/A</v>
      </c>
      <c r="BT276" s="18" t="str" cm="1">
        <f t="array" ref="BT276">IF(COUNTIF(AM$2:BJ$2,"Yes")=0,"N/A",IF(SUMPRODUCT(--(AM$2:BJ$2="Yes"),--(ProgramsTable[[#This Row],[Developmental Disability]:[Caregivers, Family Members, Advocates, or Practitioners of an Individual with Disabilities or Medical Conditions]]="Yes"))&gt;0,"Yes","No"))</f>
        <v>N/A</v>
      </c>
      <c r="BU2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76" s="18" t="str">
        <f>IF(BV$2=0, "N/A", IF(ISNUMBER(SEARCH(UPPER(BV$2), UPPER(ProgramsTable[[#This Row],[Type of Service]]))), "Yes", "No"))</f>
        <v>N/A</v>
      </c>
      <c r="BW276" s="18" t="str">
        <f>IF(BW$2=0, "N/A", IF(ISNUMBER(SEARCH(TRIM(BW$2), ProgramsTable[[#This Row],[Geographic Coverage]])), "Yes", "No"))</f>
        <v>N/A</v>
      </c>
      <c r="BX276" s="18" t="str">
        <f>IF(BX$2=0, "N/A", IF(ISNUMBER(SEARCH(TRIM(BX$2), ProgramsTable[[#This Row],[Geographic Coverage]])), "Yes", "No"))</f>
        <v>N/A</v>
      </c>
      <c r="BY276" s="18" t="str">
        <f>IF(AND(BW$2=0, BX$2=0), "*Required - Please Make a Selection*", IF(OR(ISNUMBER(SEARCH(TRIM(BW$2), ProgramsTable[[#This Row],[Geographic Coverage]])), ISNUMBER(SEARCH(TRIM(BX$2), ProgramsTable[[#This Row],[Geographic Coverage]]))), "Yes", "No"))</f>
        <v>*Required - Please Make a Selection*</v>
      </c>
      <c r="BZ276" s="18" t="str">
        <f>IF(I$2=0, "N/A", IF(I$2="Yes", IF(ProgramsTable[[#This Row],[Program Includes Services for Caregivers]]="Yes", IF(ProgramsTable[[#This Row],[Program May Require Caregiver to be Unpaid]]="No", "Yes", "No"), "No"), "N/A"))</f>
        <v>N/A</v>
      </c>
      <c r="CA2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76" s="18" t="str">
        <f>IF(CB$2=0, "N/A", IF(ISNUMBER(SEARCH(TRIM(UPPER(CB$2)), TRIM(UPPER(ProgramsTable[[#This Row],[Type of Service]])))), "Yes", "No"))</f>
        <v>N/A</v>
      </c>
      <c r="CC276" s="18" t="str">
        <f>IF(CC$2=0, "N/A", IF(ISNUMBER(SEARCH(TRIM(CC$2), ProgramsTable[[#This Row],[Geographic Coverage]])), "Yes", "No"))</f>
        <v>No</v>
      </c>
      <c r="CD276" s="18" t="str">
        <f>IF(CD$2=0, "N/A", IF(ISNUMBER(SEARCH(TRIM(CD$2), ProgramsTable[[#This Row],[Geographic Coverage]])), "Yes", "No"))</f>
        <v>N/A</v>
      </c>
      <c r="CE276" s="18" t="str">
        <f>IF(AND(CC$2=0, CD$2=0), "*Required - Please Make a Selection*", IF(OR(ISNUMBER(SEARCH(TRIM(CC$2), ProgramsTable[[#This Row],[Geographic Coverage]])), ISNUMBER(SEARCH(TRIM(CD$2), ProgramsTable[[#This Row],[Geographic Coverage]]))), "Yes", "No"))</f>
        <v>No</v>
      </c>
      <c r="CF276" s="18" t="str" cm="1">
        <f t="array" ref="CF276">IF(COUNTIF(BK$2:BN$2, "Yes")=0, "N/A", IF(SUMPRODUCT((BK$2:BN$2="Yes")*(ProgramsTable[[#This Row],[Veteran?]:[Disabled Veteran?]]="Yes"))&gt;0, "Yes", "No"))</f>
        <v>No</v>
      </c>
      <c r="CG2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76"/>
      <c r="CI276"/>
      <c r="CJ276"/>
      <c r="CK276"/>
      <c r="CL276"/>
      <c r="CM276"/>
      <c r="CN276"/>
      <c r="CO276"/>
      <c r="CP276"/>
      <c r="CQ276"/>
      <c r="CR276"/>
      <c r="CS276"/>
      <c r="CU276"/>
      <c r="CV276"/>
    </row>
    <row r="277" spans="1:100" hidden="1" x14ac:dyDescent="0.25">
      <c r="A277" s="10">
        <v>1078</v>
      </c>
      <c r="B277" t="s">
        <v>647</v>
      </c>
      <c r="C277" t="s">
        <v>653</v>
      </c>
      <c r="D277" t="s">
        <v>578</v>
      </c>
      <c r="E277" t="s">
        <v>546</v>
      </c>
      <c r="F277" t="s">
        <v>590</v>
      </c>
      <c r="G277" t="s">
        <v>90</v>
      </c>
      <c r="H277" t="s">
        <v>215</v>
      </c>
      <c r="I277" t="s">
        <v>215</v>
      </c>
      <c r="J277" t="s">
        <v>208</v>
      </c>
      <c r="K277" t="s">
        <v>586</v>
      </c>
      <c r="L277" t="s">
        <v>208</v>
      </c>
      <c r="M277" t="s">
        <v>208</v>
      </c>
      <c r="N277" t="s">
        <v>208</v>
      </c>
      <c r="P277" t="s">
        <v>591</v>
      </c>
      <c r="Q277" t="s">
        <v>208</v>
      </c>
      <c r="R277" t="s">
        <v>591</v>
      </c>
      <c r="S277" t="s">
        <v>208</v>
      </c>
      <c r="T277" t="s">
        <v>654</v>
      </c>
      <c r="U277" t="s">
        <v>207</v>
      </c>
      <c r="V277" t="s">
        <v>207</v>
      </c>
      <c r="W277" t="s">
        <v>207</v>
      </c>
      <c r="X277" t="s">
        <v>207</v>
      </c>
      <c r="Y277" t="s">
        <v>207</v>
      </c>
      <c r="Z277" t="s">
        <v>207</v>
      </c>
      <c r="AA277" t="s">
        <v>207</v>
      </c>
      <c r="AB277" t="s">
        <v>207</v>
      </c>
      <c r="AC277" t="s">
        <v>207</v>
      </c>
      <c r="AD277" t="s">
        <v>207</v>
      </c>
      <c r="AE277" t="s">
        <v>207</v>
      </c>
      <c r="AF277" t="s">
        <v>207</v>
      </c>
      <c r="AG277" t="s">
        <v>207</v>
      </c>
      <c r="AH277" t="s">
        <v>207</v>
      </c>
      <c r="AI277" t="s">
        <v>207</v>
      </c>
      <c r="AJ277" t="s">
        <v>207</v>
      </c>
      <c r="AK277" t="s">
        <v>207</v>
      </c>
      <c r="AL277" t="s">
        <v>207</v>
      </c>
      <c r="AM277" t="s">
        <v>207</v>
      </c>
      <c r="AN277" t="s">
        <v>207</v>
      </c>
      <c r="AO277" t="s">
        <v>207</v>
      </c>
      <c r="AP277" t="s">
        <v>207</v>
      </c>
      <c r="AQ277" t="s">
        <v>207</v>
      </c>
      <c r="AR277" t="s">
        <v>207</v>
      </c>
      <c r="AS277" t="s">
        <v>207</v>
      </c>
      <c r="AT277" t="s">
        <v>207</v>
      </c>
      <c r="AU277" t="s">
        <v>207</v>
      </c>
      <c r="AV277" t="s">
        <v>207</v>
      </c>
      <c r="AW277" t="s">
        <v>207</v>
      </c>
      <c r="AX277" t="s">
        <v>207</v>
      </c>
      <c r="AY277" t="s">
        <v>207</v>
      </c>
      <c r="AZ277" t="s">
        <v>207</v>
      </c>
      <c r="BA277" t="s">
        <v>207</v>
      </c>
      <c r="BB277" t="s">
        <v>207</v>
      </c>
      <c r="BC277" t="s">
        <v>207</v>
      </c>
      <c r="BD277" t="s">
        <v>207</v>
      </c>
      <c r="BE277" t="s">
        <v>207</v>
      </c>
      <c r="BF277" t="s">
        <v>207</v>
      </c>
      <c r="BG277" t="s">
        <v>207</v>
      </c>
      <c r="BH277" t="s">
        <v>207</v>
      </c>
      <c r="BI277" t="s">
        <v>207</v>
      </c>
      <c r="BJ277" t="s">
        <v>215</v>
      </c>
      <c r="BK277" t="s">
        <v>207</v>
      </c>
      <c r="BL277" t="s">
        <v>207</v>
      </c>
      <c r="BM277" t="s">
        <v>207</v>
      </c>
      <c r="BN277" t="s">
        <v>207</v>
      </c>
      <c r="BO277" s="18" t="str">
        <f>IF(OR(BO$2=0, BO$2=""), "N/A", IF(ISNUMBER(SEARCH(UPPER(BO$2), UPPER(ProgramsTable[[#This Row],[Type of Service]]))), "Yes", "No"))</f>
        <v>N/A</v>
      </c>
      <c r="BP277" s="18" t="str">
        <f>IF(BP$2=0, "N/A", IF(ISNUMBER(SEARCH(TRIM(BP$2), ProgramsTable[[#This Row],[Geographic Coverage]])), "Yes", "No"))</f>
        <v>N/A</v>
      </c>
      <c r="BQ277" s="18" t="str">
        <f>IF(BQ$2=0, "N/A", IF(ISNUMBER(SEARCH(TRIM(BQ$2), ProgramsTable[[#This Row],[Geographic Coverage]])), "Yes", "No"))</f>
        <v>N/A</v>
      </c>
      <c r="BR277" s="18" t="str">
        <f>IF(AND(BP$2=0, BQ$2=0), "*Required - Please Make a Selection*", IF(OR(ISNUMBER(SEARCH(TRIM(BP$2), ProgramsTable[[#This Row],[Geographic Coverage]])), ISNUMBER(SEARCH(TRIM(BQ$2), ProgramsTable[[#This Row],[Geographic Coverage]]))), "Yes", "No"))</f>
        <v>*Required - Please Make a Selection*</v>
      </c>
      <c r="BS277" s="18" t="str">
        <f>IF(OR(BS$2="",BS$2=0), "N/A", IF(AND(ProgramsTable[[#This Row],[Age Min]]= "None", ProgramsTable[[#This Row],[Age Max]]= "None"), "Yes", IF(AND(BS$2&gt;=ProgramsTable[[#This Row],[Age Min]], BS$2&lt;=ProgramsTable[[#This Row],[Age Max]]), "Yes", "No")))</f>
        <v>N/A</v>
      </c>
      <c r="BT277" s="18" t="str" cm="1">
        <f t="array" ref="BT277">IF(COUNTIF(AM$2:BJ$2,"Yes")=0,"N/A",IF(SUMPRODUCT(--(AM$2:BJ$2="Yes"),--(ProgramsTable[[#This Row],[Developmental Disability]:[Caregivers, Family Members, Advocates, or Practitioners of an Individual with Disabilities or Medical Conditions]]="Yes"))&gt;0,"Yes","No"))</f>
        <v>N/A</v>
      </c>
      <c r="BU2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77" s="18" t="str">
        <f>IF(BV$2=0, "N/A", IF(ISNUMBER(SEARCH(UPPER(BV$2), UPPER(ProgramsTable[[#This Row],[Type of Service]]))), "Yes", "No"))</f>
        <v>N/A</v>
      </c>
      <c r="BW277" s="18" t="str">
        <f>IF(BW$2=0, "N/A", IF(ISNUMBER(SEARCH(TRIM(BW$2), ProgramsTable[[#This Row],[Geographic Coverage]])), "Yes", "No"))</f>
        <v>N/A</v>
      </c>
      <c r="BX277" s="18" t="str">
        <f>IF(BX$2=0, "N/A", IF(ISNUMBER(SEARCH(TRIM(BX$2), ProgramsTable[[#This Row],[Geographic Coverage]])), "Yes", "No"))</f>
        <v>N/A</v>
      </c>
      <c r="BY277" s="18" t="str">
        <f>IF(AND(BW$2=0, BX$2=0), "*Required - Please Make a Selection*", IF(OR(ISNUMBER(SEARCH(TRIM(BW$2), ProgramsTable[[#This Row],[Geographic Coverage]])), ISNUMBER(SEARCH(TRIM(BX$2), ProgramsTable[[#This Row],[Geographic Coverage]]))), "Yes", "No"))</f>
        <v>*Required - Please Make a Selection*</v>
      </c>
      <c r="BZ277" s="18" t="str">
        <f>IF(I$2=0, "N/A", IF(I$2="Yes", IF(ProgramsTable[[#This Row],[Program Includes Services for Caregivers]]="Yes", IF(ProgramsTable[[#This Row],[Program May Require Caregiver to be Unpaid]]="No", "Yes", "No"), "No"), "N/A"))</f>
        <v>N/A</v>
      </c>
      <c r="CA2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77" s="18" t="str">
        <f>IF(CB$2=0, "N/A", IF(ISNUMBER(SEARCH(TRIM(UPPER(CB$2)), TRIM(UPPER(ProgramsTable[[#This Row],[Type of Service]])))), "Yes", "No"))</f>
        <v>N/A</v>
      </c>
      <c r="CC277" s="18" t="str">
        <f>IF(CC$2=0, "N/A", IF(ISNUMBER(SEARCH(TRIM(CC$2), ProgramsTable[[#This Row],[Geographic Coverage]])), "Yes", "No"))</f>
        <v>No</v>
      </c>
      <c r="CD277" s="18" t="str">
        <f>IF(CD$2=0, "N/A", IF(ISNUMBER(SEARCH(TRIM(CD$2), ProgramsTable[[#This Row],[Geographic Coverage]])), "Yes", "No"))</f>
        <v>N/A</v>
      </c>
      <c r="CE277" s="18" t="str">
        <f>IF(AND(CC$2=0, CD$2=0), "*Required - Please Make a Selection*", IF(OR(ISNUMBER(SEARCH(TRIM(CC$2), ProgramsTable[[#This Row],[Geographic Coverage]])), ISNUMBER(SEARCH(TRIM(CD$2), ProgramsTable[[#This Row],[Geographic Coverage]]))), "Yes", "No"))</f>
        <v>No</v>
      </c>
      <c r="CF277" s="18" t="str" cm="1">
        <f t="array" ref="CF277">IF(COUNTIF(BK$2:BN$2, "Yes")=0, "N/A", IF(SUMPRODUCT((BK$2:BN$2="Yes")*(ProgramsTable[[#This Row],[Veteran?]:[Disabled Veteran?]]="Yes"))&gt;0, "Yes", "No"))</f>
        <v>No</v>
      </c>
      <c r="CG2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77"/>
      <c r="CI277"/>
      <c r="CJ277"/>
      <c r="CK277"/>
      <c r="CL277"/>
      <c r="CM277"/>
      <c r="CN277"/>
      <c r="CO277"/>
      <c r="CP277"/>
      <c r="CQ277"/>
      <c r="CR277"/>
      <c r="CS277"/>
      <c r="CU277"/>
      <c r="CV277"/>
    </row>
    <row r="278" spans="1:100" hidden="1" x14ac:dyDescent="0.25">
      <c r="A278" s="10">
        <v>1079</v>
      </c>
      <c r="B278" t="s">
        <v>647</v>
      </c>
      <c r="C278" t="s">
        <v>653</v>
      </c>
      <c r="D278" t="s">
        <v>592</v>
      </c>
      <c r="E278" t="s">
        <v>546</v>
      </c>
      <c r="F278" t="s">
        <v>593</v>
      </c>
      <c r="G278" t="s">
        <v>588</v>
      </c>
      <c r="H278" t="s">
        <v>215</v>
      </c>
      <c r="I278" t="s">
        <v>215</v>
      </c>
      <c r="J278" t="s">
        <v>208</v>
      </c>
      <c r="K278" t="s">
        <v>208</v>
      </c>
      <c r="L278" s="11" t="s">
        <v>594</v>
      </c>
      <c r="M278" t="s">
        <v>208</v>
      </c>
      <c r="N278" t="s">
        <v>208</v>
      </c>
      <c r="O278" t="s">
        <v>595</v>
      </c>
      <c r="P278" t="s">
        <v>596</v>
      </c>
      <c r="Q278" t="s">
        <v>597</v>
      </c>
      <c r="R278" t="s">
        <v>596</v>
      </c>
      <c r="S278" t="s">
        <v>208</v>
      </c>
      <c r="T278" t="s">
        <v>654</v>
      </c>
      <c r="U278" t="s">
        <v>207</v>
      </c>
      <c r="V278" t="s">
        <v>207</v>
      </c>
      <c r="W278" t="s">
        <v>207</v>
      </c>
      <c r="X278" t="s">
        <v>207</v>
      </c>
      <c r="Y278" t="s">
        <v>207</v>
      </c>
      <c r="Z278" t="s">
        <v>207</v>
      </c>
      <c r="AA278" t="s">
        <v>207</v>
      </c>
      <c r="AB278" t="s">
        <v>207</v>
      </c>
      <c r="AC278" t="s">
        <v>207</v>
      </c>
      <c r="AD278" t="s">
        <v>207</v>
      </c>
      <c r="AE278" t="s">
        <v>207</v>
      </c>
      <c r="AF278" t="s">
        <v>207</v>
      </c>
      <c r="AG278" t="s">
        <v>207</v>
      </c>
      <c r="AH278" t="s">
        <v>207</v>
      </c>
      <c r="AI278" t="s">
        <v>207</v>
      </c>
      <c r="AJ278" t="s">
        <v>207</v>
      </c>
      <c r="AK278" t="s">
        <v>207</v>
      </c>
      <c r="AL278" t="s">
        <v>207</v>
      </c>
      <c r="AM278" t="s">
        <v>207</v>
      </c>
      <c r="AN278" t="s">
        <v>207</v>
      </c>
      <c r="AO278" t="s">
        <v>207</v>
      </c>
      <c r="AP278" t="s">
        <v>207</v>
      </c>
      <c r="AQ278" t="s">
        <v>207</v>
      </c>
      <c r="AR278" t="s">
        <v>207</v>
      </c>
      <c r="AS278" t="s">
        <v>207</v>
      </c>
      <c r="AT278" t="s">
        <v>207</v>
      </c>
      <c r="AU278" t="s">
        <v>207</v>
      </c>
      <c r="AV278" t="s">
        <v>207</v>
      </c>
      <c r="AW278" t="s">
        <v>207</v>
      </c>
      <c r="AX278" t="s">
        <v>207</v>
      </c>
      <c r="AY278" t="s">
        <v>207</v>
      </c>
      <c r="AZ278" t="s">
        <v>207</v>
      </c>
      <c r="BA278" t="s">
        <v>207</v>
      </c>
      <c r="BB278" t="s">
        <v>207</v>
      </c>
      <c r="BC278" t="s">
        <v>207</v>
      </c>
      <c r="BD278" t="s">
        <v>207</v>
      </c>
      <c r="BE278" t="s">
        <v>207</v>
      </c>
      <c r="BF278" t="s">
        <v>207</v>
      </c>
      <c r="BG278" t="s">
        <v>207</v>
      </c>
      <c r="BH278" t="s">
        <v>207</v>
      </c>
      <c r="BI278" t="s">
        <v>207</v>
      </c>
      <c r="BJ278" t="s">
        <v>215</v>
      </c>
      <c r="BK278" t="s">
        <v>207</v>
      </c>
      <c r="BL278" t="s">
        <v>207</v>
      </c>
      <c r="BM278" t="s">
        <v>207</v>
      </c>
      <c r="BN278" t="s">
        <v>207</v>
      </c>
      <c r="BO278" s="18" t="str">
        <f>IF(OR(BO$2=0, BO$2=""), "N/A", IF(ISNUMBER(SEARCH(UPPER(BO$2), UPPER(ProgramsTable[[#This Row],[Type of Service]]))), "Yes", "No"))</f>
        <v>N/A</v>
      </c>
      <c r="BP278" s="18" t="str">
        <f>IF(BP$2=0, "N/A", IF(ISNUMBER(SEARCH(TRIM(BP$2), ProgramsTable[[#This Row],[Geographic Coverage]])), "Yes", "No"))</f>
        <v>N/A</v>
      </c>
      <c r="BQ278" s="18" t="str">
        <f>IF(BQ$2=0, "N/A", IF(ISNUMBER(SEARCH(TRIM(BQ$2), ProgramsTable[[#This Row],[Geographic Coverage]])), "Yes", "No"))</f>
        <v>N/A</v>
      </c>
      <c r="BR278" s="18" t="str">
        <f>IF(AND(BP$2=0, BQ$2=0), "*Required - Please Make a Selection*", IF(OR(ISNUMBER(SEARCH(TRIM(BP$2), ProgramsTable[[#This Row],[Geographic Coverage]])), ISNUMBER(SEARCH(TRIM(BQ$2), ProgramsTable[[#This Row],[Geographic Coverage]]))), "Yes", "No"))</f>
        <v>*Required - Please Make a Selection*</v>
      </c>
      <c r="BS278" s="18" t="str">
        <f>IF(OR(BS$2="",BS$2=0), "N/A", IF(AND(ProgramsTable[[#This Row],[Age Min]]= "None", ProgramsTable[[#This Row],[Age Max]]= "None"), "Yes", IF(AND(BS$2&gt;=ProgramsTable[[#This Row],[Age Min]], BS$2&lt;=ProgramsTable[[#This Row],[Age Max]]), "Yes", "No")))</f>
        <v>N/A</v>
      </c>
      <c r="BT278" s="18" t="str" cm="1">
        <f t="array" ref="BT278">IF(COUNTIF(AM$2:BJ$2,"Yes")=0,"N/A",IF(SUMPRODUCT(--(AM$2:BJ$2="Yes"),--(ProgramsTable[[#This Row],[Developmental Disability]:[Caregivers, Family Members, Advocates, or Practitioners of an Individual with Disabilities or Medical Conditions]]="Yes"))&gt;0,"Yes","No"))</f>
        <v>N/A</v>
      </c>
      <c r="BU2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78" s="18" t="str">
        <f>IF(BV$2=0, "N/A", IF(ISNUMBER(SEARCH(UPPER(BV$2), UPPER(ProgramsTable[[#This Row],[Type of Service]]))), "Yes", "No"))</f>
        <v>N/A</v>
      </c>
      <c r="BW278" s="18" t="str">
        <f>IF(BW$2=0, "N/A", IF(ISNUMBER(SEARCH(TRIM(BW$2), ProgramsTable[[#This Row],[Geographic Coverage]])), "Yes", "No"))</f>
        <v>N/A</v>
      </c>
      <c r="BX278" s="18" t="str">
        <f>IF(BX$2=0, "N/A", IF(ISNUMBER(SEARCH(TRIM(BX$2), ProgramsTable[[#This Row],[Geographic Coverage]])), "Yes", "No"))</f>
        <v>N/A</v>
      </c>
      <c r="BY278" s="18" t="str">
        <f>IF(AND(BW$2=0, BX$2=0), "*Required - Please Make a Selection*", IF(OR(ISNUMBER(SEARCH(TRIM(BW$2), ProgramsTable[[#This Row],[Geographic Coverage]])), ISNUMBER(SEARCH(TRIM(BX$2), ProgramsTable[[#This Row],[Geographic Coverage]]))), "Yes", "No"))</f>
        <v>*Required - Please Make a Selection*</v>
      </c>
      <c r="BZ278" s="18" t="str">
        <f>IF(I$2=0, "N/A", IF(I$2="Yes", IF(ProgramsTable[[#This Row],[Program Includes Services for Caregivers]]="Yes", IF(ProgramsTable[[#This Row],[Program May Require Caregiver to be Unpaid]]="No", "Yes", "No"), "No"), "N/A"))</f>
        <v>N/A</v>
      </c>
      <c r="CA2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78" s="18" t="str">
        <f>IF(CB$2=0, "N/A", IF(ISNUMBER(SEARCH(TRIM(UPPER(CB$2)), TRIM(UPPER(ProgramsTable[[#This Row],[Type of Service]])))), "Yes", "No"))</f>
        <v>N/A</v>
      </c>
      <c r="CC278" s="18" t="str">
        <f>IF(CC$2=0, "N/A", IF(ISNUMBER(SEARCH(TRIM(CC$2), ProgramsTable[[#This Row],[Geographic Coverage]])), "Yes", "No"))</f>
        <v>No</v>
      </c>
      <c r="CD278" s="18" t="str">
        <f>IF(CD$2=0, "N/A", IF(ISNUMBER(SEARCH(TRIM(CD$2), ProgramsTable[[#This Row],[Geographic Coverage]])), "Yes", "No"))</f>
        <v>N/A</v>
      </c>
      <c r="CE278" s="18" t="str">
        <f>IF(AND(CC$2=0, CD$2=0), "*Required - Please Make a Selection*", IF(OR(ISNUMBER(SEARCH(TRIM(CC$2), ProgramsTable[[#This Row],[Geographic Coverage]])), ISNUMBER(SEARCH(TRIM(CD$2), ProgramsTable[[#This Row],[Geographic Coverage]]))), "Yes", "No"))</f>
        <v>No</v>
      </c>
      <c r="CF278" s="18" t="str" cm="1">
        <f t="array" ref="CF278">IF(COUNTIF(BK$2:BN$2, "Yes")=0, "N/A", IF(SUMPRODUCT((BK$2:BN$2="Yes")*(ProgramsTable[[#This Row],[Veteran?]:[Disabled Veteran?]]="Yes"))&gt;0, "Yes", "No"))</f>
        <v>No</v>
      </c>
      <c r="CG2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78"/>
      <c r="CI278"/>
      <c r="CJ278"/>
      <c r="CK278"/>
      <c r="CL278"/>
      <c r="CM278"/>
      <c r="CN278"/>
      <c r="CO278"/>
      <c r="CP278"/>
      <c r="CQ278"/>
      <c r="CR278"/>
      <c r="CS278"/>
      <c r="CU278"/>
      <c r="CV278"/>
    </row>
    <row r="279" spans="1:100" hidden="1" x14ac:dyDescent="0.25">
      <c r="A279" s="10">
        <v>1080</v>
      </c>
      <c r="B279" t="s">
        <v>647</v>
      </c>
      <c r="C279" t="s">
        <v>653</v>
      </c>
      <c r="D279" t="s">
        <v>592</v>
      </c>
      <c r="E279" t="s">
        <v>546</v>
      </c>
      <c r="F279" t="s">
        <v>598</v>
      </c>
      <c r="G279" t="s">
        <v>588</v>
      </c>
      <c r="H279" t="s">
        <v>215</v>
      </c>
      <c r="I279" t="s">
        <v>215</v>
      </c>
      <c r="J279" t="s">
        <v>208</v>
      </c>
      <c r="K279" t="s">
        <v>208</v>
      </c>
      <c r="L279" s="11" t="s">
        <v>599</v>
      </c>
      <c r="M279">
        <v>55</v>
      </c>
      <c r="N279">
        <v>120</v>
      </c>
      <c r="O279" t="s">
        <v>599</v>
      </c>
      <c r="P279" t="s">
        <v>596</v>
      </c>
      <c r="Q279" t="s">
        <v>597</v>
      </c>
      <c r="R279" t="s">
        <v>596</v>
      </c>
      <c r="S279" t="s">
        <v>208</v>
      </c>
      <c r="T279" t="s">
        <v>654</v>
      </c>
      <c r="U279" t="s">
        <v>207</v>
      </c>
      <c r="V279" t="s">
        <v>207</v>
      </c>
      <c r="W279" t="s">
        <v>207</v>
      </c>
      <c r="X279" t="s">
        <v>207</v>
      </c>
      <c r="Y279" t="s">
        <v>207</v>
      </c>
      <c r="Z279" t="s">
        <v>207</v>
      </c>
      <c r="AA279" t="s">
        <v>207</v>
      </c>
      <c r="AB279" t="s">
        <v>207</v>
      </c>
      <c r="AC279" t="s">
        <v>207</v>
      </c>
      <c r="AD279" t="s">
        <v>207</v>
      </c>
      <c r="AE279" t="s">
        <v>207</v>
      </c>
      <c r="AF279" t="s">
        <v>207</v>
      </c>
      <c r="AG279" t="s">
        <v>207</v>
      </c>
      <c r="AH279" t="s">
        <v>207</v>
      </c>
      <c r="AI279" t="s">
        <v>207</v>
      </c>
      <c r="AJ279" t="s">
        <v>207</v>
      </c>
      <c r="AK279" t="s">
        <v>207</v>
      </c>
      <c r="AL279" t="s">
        <v>207</v>
      </c>
      <c r="AM279" t="s">
        <v>207</v>
      </c>
      <c r="AN279" t="s">
        <v>207</v>
      </c>
      <c r="AO279" t="s">
        <v>207</v>
      </c>
      <c r="AP279" t="s">
        <v>207</v>
      </c>
      <c r="AQ279" t="s">
        <v>207</v>
      </c>
      <c r="AR279" t="s">
        <v>207</v>
      </c>
      <c r="AS279" t="s">
        <v>207</v>
      </c>
      <c r="AT279" t="s">
        <v>207</v>
      </c>
      <c r="AU279" t="s">
        <v>207</v>
      </c>
      <c r="AV279" t="s">
        <v>207</v>
      </c>
      <c r="AW279" t="s">
        <v>207</v>
      </c>
      <c r="AX279" t="s">
        <v>207</v>
      </c>
      <c r="AY279" t="s">
        <v>207</v>
      </c>
      <c r="AZ279" t="s">
        <v>207</v>
      </c>
      <c r="BA279" t="s">
        <v>207</v>
      </c>
      <c r="BB279" t="s">
        <v>207</v>
      </c>
      <c r="BC279" t="s">
        <v>207</v>
      </c>
      <c r="BD279" t="s">
        <v>207</v>
      </c>
      <c r="BE279" t="s">
        <v>207</v>
      </c>
      <c r="BF279" t="s">
        <v>207</v>
      </c>
      <c r="BG279" t="s">
        <v>207</v>
      </c>
      <c r="BH279" t="s">
        <v>207</v>
      </c>
      <c r="BI279" t="s">
        <v>207</v>
      </c>
      <c r="BJ279" t="s">
        <v>215</v>
      </c>
      <c r="BK279" t="s">
        <v>207</v>
      </c>
      <c r="BL279" t="s">
        <v>207</v>
      </c>
      <c r="BM279" t="s">
        <v>207</v>
      </c>
      <c r="BN279" t="s">
        <v>207</v>
      </c>
      <c r="BO279" s="18" t="str">
        <f>IF(OR(BO$2=0, BO$2=""), "N/A", IF(ISNUMBER(SEARCH(UPPER(BO$2), UPPER(ProgramsTable[[#This Row],[Type of Service]]))), "Yes", "No"))</f>
        <v>N/A</v>
      </c>
      <c r="BP279" s="18" t="str">
        <f>IF(BP$2=0, "N/A", IF(ISNUMBER(SEARCH(TRIM(BP$2), ProgramsTable[[#This Row],[Geographic Coverage]])), "Yes", "No"))</f>
        <v>N/A</v>
      </c>
      <c r="BQ279" s="18" t="str">
        <f>IF(BQ$2=0, "N/A", IF(ISNUMBER(SEARCH(TRIM(BQ$2), ProgramsTable[[#This Row],[Geographic Coverage]])), "Yes", "No"))</f>
        <v>N/A</v>
      </c>
      <c r="BR279" s="18" t="str">
        <f>IF(AND(BP$2=0, BQ$2=0), "*Required - Please Make a Selection*", IF(OR(ISNUMBER(SEARCH(TRIM(BP$2), ProgramsTable[[#This Row],[Geographic Coverage]])), ISNUMBER(SEARCH(TRIM(BQ$2), ProgramsTable[[#This Row],[Geographic Coverage]]))), "Yes", "No"))</f>
        <v>*Required - Please Make a Selection*</v>
      </c>
      <c r="BS279" s="18" t="str">
        <f>IF(OR(BS$2="",BS$2=0), "N/A", IF(AND(ProgramsTable[[#This Row],[Age Min]]= "None", ProgramsTable[[#This Row],[Age Max]]= "None"), "Yes", IF(AND(BS$2&gt;=ProgramsTable[[#This Row],[Age Min]], BS$2&lt;=ProgramsTable[[#This Row],[Age Max]]), "Yes", "No")))</f>
        <v>N/A</v>
      </c>
      <c r="BT279" s="18" t="str" cm="1">
        <f t="array" ref="BT279">IF(COUNTIF(AM$2:BJ$2,"Yes")=0,"N/A",IF(SUMPRODUCT(--(AM$2:BJ$2="Yes"),--(ProgramsTable[[#This Row],[Developmental Disability]:[Caregivers, Family Members, Advocates, or Practitioners of an Individual with Disabilities or Medical Conditions]]="Yes"))&gt;0,"Yes","No"))</f>
        <v>N/A</v>
      </c>
      <c r="BU2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79" s="18" t="str">
        <f>IF(BV$2=0, "N/A", IF(ISNUMBER(SEARCH(UPPER(BV$2), UPPER(ProgramsTable[[#This Row],[Type of Service]]))), "Yes", "No"))</f>
        <v>N/A</v>
      </c>
      <c r="BW279" s="18" t="str">
        <f>IF(BW$2=0, "N/A", IF(ISNUMBER(SEARCH(TRIM(BW$2), ProgramsTable[[#This Row],[Geographic Coverage]])), "Yes", "No"))</f>
        <v>N/A</v>
      </c>
      <c r="BX279" s="18" t="str">
        <f>IF(BX$2=0, "N/A", IF(ISNUMBER(SEARCH(TRIM(BX$2), ProgramsTable[[#This Row],[Geographic Coverage]])), "Yes", "No"))</f>
        <v>N/A</v>
      </c>
      <c r="BY279" s="18" t="str">
        <f>IF(AND(BW$2=0, BX$2=0), "*Required - Please Make a Selection*", IF(OR(ISNUMBER(SEARCH(TRIM(BW$2), ProgramsTable[[#This Row],[Geographic Coverage]])), ISNUMBER(SEARCH(TRIM(BX$2), ProgramsTable[[#This Row],[Geographic Coverage]]))), "Yes", "No"))</f>
        <v>*Required - Please Make a Selection*</v>
      </c>
      <c r="BZ279" s="18" t="str">
        <f>IF(I$2=0, "N/A", IF(I$2="Yes", IF(ProgramsTable[[#This Row],[Program Includes Services for Caregivers]]="Yes", IF(ProgramsTable[[#This Row],[Program May Require Caregiver to be Unpaid]]="No", "Yes", "No"), "No"), "N/A"))</f>
        <v>N/A</v>
      </c>
      <c r="CA2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79" s="18" t="str">
        <f>IF(CB$2=0, "N/A", IF(ISNUMBER(SEARCH(TRIM(UPPER(CB$2)), TRIM(UPPER(ProgramsTable[[#This Row],[Type of Service]])))), "Yes", "No"))</f>
        <v>N/A</v>
      </c>
      <c r="CC279" s="18" t="str">
        <f>IF(CC$2=0, "N/A", IF(ISNUMBER(SEARCH(TRIM(CC$2), ProgramsTable[[#This Row],[Geographic Coverage]])), "Yes", "No"))</f>
        <v>No</v>
      </c>
      <c r="CD279" s="18" t="str">
        <f>IF(CD$2=0, "N/A", IF(ISNUMBER(SEARCH(TRIM(CD$2), ProgramsTable[[#This Row],[Geographic Coverage]])), "Yes", "No"))</f>
        <v>N/A</v>
      </c>
      <c r="CE279" s="18" t="str">
        <f>IF(AND(CC$2=0, CD$2=0), "*Required - Please Make a Selection*", IF(OR(ISNUMBER(SEARCH(TRIM(CC$2), ProgramsTable[[#This Row],[Geographic Coverage]])), ISNUMBER(SEARCH(TRIM(CD$2), ProgramsTable[[#This Row],[Geographic Coverage]]))), "Yes", "No"))</f>
        <v>No</v>
      </c>
      <c r="CF279" s="18" t="str" cm="1">
        <f t="array" ref="CF279">IF(COUNTIF(BK$2:BN$2, "Yes")=0, "N/A", IF(SUMPRODUCT((BK$2:BN$2="Yes")*(ProgramsTable[[#This Row],[Veteran?]:[Disabled Veteran?]]="Yes"))&gt;0, "Yes", "No"))</f>
        <v>No</v>
      </c>
      <c r="CG2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79"/>
      <c r="CI279"/>
      <c r="CJ279"/>
      <c r="CK279"/>
      <c r="CL279"/>
      <c r="CM279"/>
      <c r="CN279"/>
      <c r="CO279"/>
      <c r="CP279"/>
      <c r="CQ279"/>
      <c r="CR279"/>
      <c r="CS279"/>
      <c r="CU279"/>
      <c r="CV279"/>
    </row>
    <row r="280" spans="1:100" hidden="1" x14ac:dyDescent="0.25">
      <c r="A280" s="10">
        <v>1081</v>
      </c>
      <c r="B280" t="s">
        <v>647</v>
      </c>
      <c r="C280" t="s">
        <v>653</v>
      </c>
      <c r="D280" t="s">
        <v>592</v>
      </c>
      <c r="E280" t="s">
        <v>546</v>
      </c>
      <c r="F280" t="s">
        <v>600</v>
      </c>
      <c r="G280" t="s">
        <v>90</v>
      </c>
      <c r="H280" t="s">
        <v>215</v>
      </c>
      <c r="I280" t="s">
        <v>215</v>
      </c>
      <c r="J280" t="s">
        <v>208</v>
      </c>
      <c r="K280" t="s">
        <v>208</v>
      </c>
      <c r="L280" s="11" t="s">
        <v>599</v>
      </c>
      <c r="M280">
        <v>55</v>
      </c>
      <c r="N280">
        <v>120</v>
      </c>
      <c r="O280" t="s">
        <v>599</v>
      </c>
      <c r="P280" t="s">
        <v>601</v>
      </c>
      <c r="Q280" t="s">
        <v>597</v>
      </c>
      <c r="R280" t="s">
        <v>601</v>
      </c>
      <c r="S280" t="s">
        <v>208</v>
      </c>
      <c r="T280" t="s">
        <v>654</v>
      </c>
      <c r="U280" t="s">
        <v>207</v>
      </c>
      <c r="V280" t="s">
        <v>207</v>
      </c>
      <c r="W280" t="s">
        <v>207</v>
      </c>
      <c r="X280" t="s">
        <v>207</v>
      </c>
      <c r="Y280" t="s">
        <v>207</v>
      </c>
      <c r="Z280" t="s">
        <v>207</v>
      </c>
      <c r="AA280" t="s">
        <v>207</v>
      </c>
      <c r="AB280" t="s">
        <v>207</v>
      </c>
      <c r="AC280" t="s">
        <v>207</v>
      </c>
      <c r="AD280" t="s">
        <v>207</v>
      </c>
      <c r="AE280" t="s">
        <v>207</v>
      </c>
      <c r="AF280" t="s">
        <v>207</v>
      </c>
      <c r="AG280" t="s">
        <v>207</v>
      </c>
      <c r="AH280" t="s">
        <v>207</v>
      </c>
      <c r="AI280" t="s">
        <v>207</v>
      </c>
      <c r="AJ280" t="s">
        <v>207</v>
      </c>
      <c r="AK280" t="s">
        <v>207</v>
      </c>
      <c r="AL280" t="s">
        <v>207</v>
      </c>
      <c r="AM280" t="s">
        <v>207</v>
      </c>
      <c r="AN280" t="s">
        <v>207</v>
      </c>
      <c r="AO280" t="s">
        <v>207</v>
      </c>
      <c r="AP280" t="s">
        <v>207</v>
      </c>
      <c r="AQ280" t="s">
        <v>207</v>
      </c>
      <c r="AR280" t="s">
        <v>207</v>
      </c>
      <c r="AS280" t="s">
        <v>207</v>
      </c>
      <c r="AT280" t="s">
        <v>207</v>
      </c>
      <c r="AU280" t="s">
        <v>207</v>
      </c>
      <c r="AV280" t="s">
        <v>207</v>
      </c>
      <c r="AW280" t="s">
        <v>207</v>
      </c>
      <c r="AX280" t="s">
        <v>207</v>
      </c>
      <c r="AY280" t="s">
        <v>207</v>
      </c>
      <c r="AZ280" t="s">
        <v>207</v>
      </c>
      <c r="BA280" t="s">
        <v>207</v>
      </c>
      <c r="BB280" t="s">
        <v>207</v>
      </c>
      <c r="BC280" t="s">
        <v>207</v>
      </c>
      <c r="BD280" t="s">
        <v>207</v>
      </c>
      <c r="BE280" t="s">
        <v>207</v>
      </c>
      <c r="BF280" t="s">
        <v>207</v>
      </c>
      <c r="BG280" t="s">
        <v>207</v>
      </c>
      <c r="BH280" t="s">
        <v>207</v>
      </c>
      <c r="BI280" t="s">
        <v>207</v>
      </c>
      <c r="BJ280" t="s">
        <v>215</v>
      </c>
      <c r="BK280" t="s">
        <v>207</v>
      </c>
      <c r="BL280" t="s">
        <v>207</v>
      </c>
      <c r="BM280" t="s">
        <v>207</v>
      </c>
      <c r="BN280" t="s">
        <v>207</v>
      </c>
      <c r="BO280" s="18" t="str">
        <f>IF(OR(BO$2=0, BO$2=""), "N/A", IF(ISNUMBER(SEARCH(UPPER(BO$2), UPPER(ProgramsTable[[#This Row],[Type of Service]]))), "Yes", "No"))</f>
        <v>N/A</v>
      </c>
      <c r="BP280" s="18" t="str">
        <f>IF(BP$2=0, "N/A", IF(ISNUMBER(SEARCH(TRIM(BP$2), ProgramsTable[[#This Row],[Geographic Coverage]])), "Yes", "No"))</f>
        <v>N/A</v>
      </c>
      <c r="BQ280" s="18" t="str">
        <f>IF(BQ$2=0, "N/A", IF(ISNUMBER(SEARCH(TRIM(BQ$2), ProgramsTable[[#This Row],[Geographic Coverage]])), "Yes", "No"))</f>
        <v>N/A</v>
      </c>
      <c r="BR280" s="18" t="str">
        <f>IF(AND(BP$2=0, BQ$2=0), "*Required - Please Make a Selection*", IF(OR(ISNUMBER(SEARCH(TRIM(BP$2), ProgramsTable[[#This Row],[Geographic Coverage]])), ISNUMBER(SEARCH(TRIM(BQ$2), ProgramsTable[[#This Row],[Geographic Coverage]]))), "Yes", "No"))</f>
        <v>*Required - Please Make a Selection*</v>
      </c>
      <c r="BS280" s="18" t="str">
        <f>IF(OR(BS$2="",BS$2=0), "N/A", IF(AND(ProgramsTable[[#This Row],[Age Min]]= "None", ProgramsTable[[#This Row],[Age Max]]= "None"), "Yes", IF(AND(BS$2&gt;=ProgramsTable[[#This Row],[Age Min]], BS$2&lt;=ProgramsTable[[#This Row],[Age Max]]), "Yes", "No")))</f>
        <v>N/A</v>
      </c>
      <c r="BT280" s="18" t="str" cm="1">
        <f t="array" ref="BT280">IF(COUNTIF(AM$2:BJ$2,"Yes")=0,"N/A",IF(SUMPRODUCT(--(AM$2:BJ$2="Yes"),--(ProgramsTable[[#This Row],[Developmental Disability]:[Caregivers, Family Members, Advocates, or Practitioners of an Individual with Disabilities or Medical Conditions]]="Yes"))&gt;0,"Yes","No"))</f>
        <v>N/A</v>
      </c>
      <c r="BU2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80" s="18" t="str">
        <f>IF(BV$2=0, "N/A", IF(ISNUMBER(SEARCH(UPPER(BV$2), UPPER(ProgramsTable[[#This Row],[Type of Service]]))), "Yes", "No"))</f>
        <v>N/A</v>
      </c>
      <c r="BW280" s="18" t="str">
        <f>IF(BW$2=0, "N/A", IF(ISNUMBER(SEARCH(TRIM(BW$2), ProgramsTable[[#This Row],[Geographic Coverage]])), "Yes", "No"))</f>
        <v>N/A</v>
      </c>
      <c r="BX280" s="18" t="str">
        <f>IF(BX$2=0, "N/A", IF(ISNUMBER(SEARCH(TRIM(BX$2), ProgramsTable[[#This Row],[Geographic Coverage]])), "Yes", "No"))</f>
        <v>N/A</v>
      </c>
      <c r="BY280" s="18" t="str">
        <f>IF(AND(BW$2=0, BX$2=0), "*Required - Please Make a Selection*", IF(OR(ISNUMBER(SEARCH(TRIM(BW$2), ProgramsTable[[#This Row],[Geographic Coverage]])), ISNUMBER(SEARCH(TRIM(BX$2), ProgramsTable[[#This Row],[Geographic Coverage]]))), "Yes", "No"))</f>
        <v>*Required - Please Make a Selection*</v>
      </c>
      <c r="BZ280" s="18" t="str">
        <f>IF(I$2=0, "N/A", IF(I$2="Yes", IF(ProgramsTable[[#This Row],[Program Includes Services for Caregivers]]="Yes", IF(ProgramsTable[[#This Row],[Program May Require Caregiver to be Unpaid]]="No", "Yes", "No"), "No"), "N/A"))</f>
        <v>N/A</v>
      </c>
      <c r="CA2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80" s="18" t="str">
        <f>IF(CB$2=0, "N/A", IF(ISNUMBER(SEARCH(TRIM(UPPER(CB$2)), TRIM(UPPER(ProgramsTable[[#This Row],[Type of Service]])))), "Yes", "No"))</f>
        <v>N/A</v>
      </c>
      <c r="CC280" s="18" t="str">
        <f>IF(CC$2=0, "N/A", IF(ISNUMBER(SEARCH(TRIM(CC$2), ProgramsTable[[#This Row],[Geographic Coverage]])), "Yes", "No"))</f>
        <v>No</v>
      </c>
      <c r="CD280" s="18" t="str">
        <f>IF(CD$2=0, "N/A", IF(ISNUMBER(SEARCH(TRIM(CD$2), ProgramsTable[[#This Row],[Geographic Coverage]])), "Yes", "No"))</f>
        <v>N/A</v>
      </c>
      <c r="CE280" s="18" t="str">
        <f>IF(AND(CC$2=0, CD$2=0), "*Required - Please Make a Selection*", IF(OR(ISNUMBER(SEARCH(TRIM(CC$2), ProgramsTable[[#This Row],[Geographic Coverage]])), ISNUMBER(SEARCH(TRIM(CD$2), ProgramsTable[[#This Row],[Geographic Coverage]]))), "Yes", "No"))</f>
        <v>No</v>
      </c>
      <c r="CF280" s="18" t="str" cm="1">
        <f t="array" ref="CF280">IF(COUNTIF(BK$2:BN$2, "Yes")=0, "N/A", IF(SUMPRODUCT((BK$2:BN$2="Yes")*(ProgramsTable[[#This Row],[Veteran?]:[Disabled Veteran?]]="Yes"))&gt;0, "Yes", "No"))</f>
        <v>No</v>
      </c>
      <c r="CG2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80"/>
      <c r="CI280"/>
      <c r="CJ280"/>
      <c r="CK280"/>
      <c r="CL280"/>
      <c r="CM280"/>
      <c r="CN280"/>
      <c r="CO280"/>
      <c r="CP280"/>
      <c r="CQ280"/>
      <c r="CR280"/>
      <c r="CS280"/>
      <c r="CU280"/>
      <c r="CV280"/>
    </row>
    <row r="281" spans="1:100" hidden="1" x14ac:dyDescent="0.25">
      <c r="A281" s="10">
        <v>1083</v>
      </c>
      <c r="B281" t="s">
        <v>647</v>
      </c>
      <c r="C281" t="s">
        <v>522</v>
      </c>
      <c r="D281" t="s">
        <v>535</v>
      </c>
      <c r="E281" t="s">
        <v>529</v>
      </c>
      <c r="F281" t="s">
        <v>536</v>
      </c>
      <c r="G281" t="s">
        <v>112</v>
      </c>
      <c r="H281" t="s">
        <v>215</v>
      </c>
      <c r="I281" t="s">
        <v>215</v>
      </c>
      <c r="J281" t="s">
        <v>531</v>
      </c>
      <c r="K281" t="s">
        <v>532</v>
      </c>
      <c r="L281" t="s">
        <v>306</v>
      </c>
      <c r="M281">
        <v>18</v>
      </c>
      <c r="N281">
        <v>120</v>
      </c>
      <c r="P281" t="s">
        <v>533</v>
      </c>
      <c r="Q281" t="s">
        <v>208</v>
      </c>
      <c r="R281" t="s">
        <v>534</v>
      </c>
      <c r="S281" t="s">
        <v>533</v>
      </c>
      <c r="T281" t="s">
        <v>75</v>
      </c>
      <c r="U281" t="s">
        <v>215</v>
      </c>
      <c r="V281" t="s">
        <v>207</v>
      </c>
      <c r="W281" t="s">
        <v>207</v>
      </c>
      <c r="X281" t="s">
        <v>207</v>
      </c>
      <c r="Y281" t="s">
        <v>207</v>
      </c>
      <c r="Z281" t="s">
        <v>207</v>
      </c>
      <c r="AA281" t="s">
        <v>207</v>
      </c>
      <c r="AB281" t="s">
        <v>207</v>
      </c>
      <c r="AC281" t="s">
        <v>207</v>
      </c>
      <c r="AD281" t="s">
        <v>207</v>
      </c>
      <c r="AE281" t="s">
        <v>215</v>
      </c>
      <c r="AF281" t="s">
        <v>207</v>
      </c>
      <c r="AG281" t="s">
        <v>207</v>
      </c>
      <c r="AH281" t="s">
        <v>207</v>
      </c>
      <c r="AI281" t="s">
        <v>207</v>
      </c>
      <c r="AJ281" t="s">
        <v>207</v>
      </c>
      <c r="AK281" t="s">
        <v>207</v>
      </c>
      <c r="AL281" t="s">
        <v>207</v>
      </c>
      <c r="AM281" t="s">
        <v>207</v>
      </c>
      <c r="AN281" t="s">
        <v>207</v>
      </c>
      <c r="AO281" t="s">
        <v>207</v>
      </c>
      <c r="AP281" t="s">
        <v>207</v>
      </c>
      <c r="AQ281" t="s">
        <v>207</v>
      </c>
      <c r="AR281" t="s">
        <v>215</v>
      </c>
      <c r="AS281" t="s">
        <v>207</v>
      </c>
      <c r="AT281" t="s">
        <v>207</v>
      </c>
      <c r="AU281" t="s">
        <v>207</v>
      </c>
      <c r="AV281" t="s">
        <v>207</v>
      </c>
      <c r="AW281" t="s">
        <v>207</v>
      </c>
      <c r="AX281" t="s">
        <v>207</v>
      </c>
      <c r="AY281" t="s">
        <v>207</v>
      </c>
      <c r="AZ281" t="s">
        <v>207</v>
      </c>
      <c r="BA281" t="s">
        <v>207</v>
      </c>
      <c r="BB281" t="s">
        <v>207</v>
      </c>
      <c r="BC281" t="s">
        <v>207</v>
      </c>
      <c r="BD281" t="s">
        <v>207</v>
      </c>
      <c r="BE281" t="s">
        <v>207</v>
      </c>
      <c r="BF281" t="s">
        <v>207</v>
      </c>
      <c r="BG281" t="s">
        <v>207</v>
      </c>
      <c r="BH281" t="s">
        <v>207</v>
      </c>
      <c r="BI281" t="s">
        <v>207</v>
      </c>
      <c r="BJ281" t="s">
        <v>207</v>
      </c>
      <c r="BK281" t="s">
        <v>207</v>
      </c>
      <c r="BL281" t="s">
        <v>207</v>
      </c>
      <c r="BM281" t="s">
        <v>207</v>
      </c>
      <c r="BN281" t="s">
        <v>207</v>
      </c>
      <c r="BO281" s="18" t="str">
        <f>IF(OR(BO$2=0, BO$2=""), "N/A", IF(ISNUMBER(SEARCH(UPPER(BO$2), UPPER(ProgramsTable[[#This Row],[Type of Service]]))), "Yes", "No"))</f>
        <v>N/A</v>
      </c>
      <c r="BP281" s="18" t="str">
        <f>IF(BP$2=0, "N/A", IF(ISNUMBER(SEARCH(TRIM(BP$2), ProgramsTable[[#This Row],[Geographic Coverage]])), "Yes", "No"))</f>
        <v>N/A</v>
      </c>
      <c r="BQ281" s="18" t="str">
        <f>IF(BQ$2=0, "N/A", IF(ISNUMBER(SEARCH(TRIM(BQ$2), ProgramsTable[[#This Row],[Geographic Coverage]])), "Yes", "No"))</f>
        <v>N/A</v>
      </c>
      <c r="BR281" s="18" t="str">
        <f>IF(AND(BP$2=0, BQ$2=0), "*Required - Please Make a Selection*", IF(OR(ISNUMBER(SEARCH(TRIM(BP$2), ProgramsTable[[#This Row],[Geographic Coverage]])), ISNUMBER(SEARCH(TRIM(BQ$2), ProgramsTable[[#This Row],[Geographic Coverage]]))), "Yes", "No"))</f>
        <v>*Required - Please Make a Selection*</v>
      </c>
      <c r="BS281" s="18" t="str">
        <f>IF(OR(BS$2="",BS$2=0), "N/A", IF(AND(ProgramsTable[[#This Row],[Age Min]]= "None", ProgramsTable[[#This Row],[Age Max]]= "None"), "Yes", IF(AND(BS$2&gt;=ProgramsTable[[#This Row],[Age Min]], BS$2&lt;=ProgramsTable[[#This Row],[Age Max]]), "Yes", "No")))</f>
        <v>N/A</v>
      </c>
      <c r="BT281" s="18" t="str" cm="1">
        <f t="array" ref="BT281">IF(COUNTIF(AM$2:BJ$2,"Yes")=0,"N/A",IF(SUMPRODUCT(--(AM$2:BJ$2="Yes"),--(ProgramsTable[[#This Row],[Developmental Disability]:[Caregivers, Family Members, Advocates, or Practitioners of an Individual with Disabilities or Medical Conditions]]="Yes"))&gt;0,"Yes","No"))</f>
        <v>N/A</v>
      </c>
      <c r="BU2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81" s="18" t="str">
        <f>IF(BV$2=0, "N/A", IF(ISNUMBER(SEARCH(UPPER(BV$2), UPPER(ProgramsTable[[#This Row],[Type of Service]]))), "Yes", "No"))</f>
        <v>N/A</v>
      </c>
      <c r="BW281" s="18" t="str">
        <f>IF(BW$2=0, "N/A", IF(ISNUMBER(SEARCH(TRIM(BW$2), ProgramsTable[[#This Row],[Geographic Coverage]])), "Yes", "No"))</f>
        <v>N/A</v>
      </c>
      <c r="BX281" s="18" t="str">
        <f>IF(BX$2=0, "N/A", IF(ISNUMBER(SEARCH(TRIM(BX$2), ProgramsTable[[#This Row],[Geographic Coverage]])), "Yes", "No"))</f>
        <v>N/A</v>
      </c>
      <c r="BY281" s="18" t="str">
        <f>IF(AND(BW$2=0, BX$2=0), "*Required - Please Make a Selection*", IF(OR(ISNUMBER(SEARCH(TRIM(BW$2), ProgramsTable[[#This Row],[Geographic Coverage]])), ISNUMBER(SEARCH(TRIM(BX$2), ProgramsTable[[#This Row],[Geographic Coverage]]))), "Yes", "No"))</f>
        <v>*Required - Please Make a Selection*</v>
      </c>
      <c r="BZ281" s="18" t="str">
        <f>IF(I$2=0, "N/A", IF(I$2="Yes", IF(ProgramsTable[[#This Row],[Program Includes Services for Caregivers]]="Yes", IF(ProgramsTable[[#This Row],[Program May Require Caregiver to be Unpaid]]="No", "Yes", "No"), "No"), "N/A"))</f>
        <v>N/A</v>
      </c>
      <c r="CA2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81" s="18" t="str">
        <f>IF(CB$2=0, "N/A", IF(ISNUMBER(SEARCH(TRIM(UPPER(CB$2)), TRIM(UPPER(ProgramsTable[[#This Row],[Type of Service]])))), "Yes", "No"))</f>
        <v>N/A</v>
      </c>
      <c r="CC281" s="18" t="str">
        <f>IF(CC$2=0, "N/A", IF(ISNUMBER(SEARCH(TRIM(CC$2), ProgramsTable[[#This Row],[Geographic Coverage]])), "Yes", "No"))</f>
        <v>No</v>
      </c>
      <c r="CD281" s="18" t="str">
        <f>IF(CD$2=0, "N/A", IF(ISNUMBER(SEARCH(TRIM(CD$2), ProgramsTable[[#This Row],[Geographic Coverage]])), "Yes", "No"))</f>
        <v>N/A</v>
      </c>
      <c r="CE281" s="18" t="str">
        <f>IF(AND(CC$2=0, CD$2=0), "*Required - Please Make a Selection*", IF(OR(ISNUMBER(SEARCH(TRIM(CC$2), ProgramsTable[[#This Row],[Geographic Coverage]])), ISNUMBER(SEARCH(TRIM(CD$2), ProgramsTable[[#This Row],[Geographic Coverage]]))), "Yes", "No"))</f>
        <v>No</v>
      </c>
      <c r="CF281" s="18" t="str" cm="1">
        <f t="array" ref="CF281">IF(COUNTIF(BK$2:BN$2, "Yes")=0, "N/A", IF(SUMPRODUCT((BK$2:BN$2="Yes")*(ProgramsTable[[#This Row],[Veteran?]:[Disabled Veteran?]]="Yes"))&gt;0, "Yes", "No"))</f>
        <v>No</v>
      </c>
      <c r="CG2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81"/>
      <c r="CI281"/>
      <c r="CJ281"/>
      <c r="CK281"/>
      <c r="CL281"/>
      <c r="CM281"/>
      <c r="CN281"/>
      <c r="CO281"/>
      <c r="CP281"/>
      <c r="CQ281"/>
      <c r="CR281"/>
      <c r="CS281"/>
      <c r="CU281"/>
      <c r="CV281"/>
    </row>
    <row r="282" spans="1:100" hidden="1" x14ac:dyDescent="0.25">
      <c r="A282" s="10">
        <v>1100</v>
      </c>
      <c r="B282" t="s">
        <v>647</v>
      </c>
      <c r="C282" t="s">
        <v>522</v>
      </c>
      <c r="D282" t="s">
        <v>578</v>
      </c>
      <c r="E282" t="s">
        <v>546</v>
      </c>
      <c r="F282" t="s">
        <v>579</v>
      </c>
      <c r="G282" t="s">
        <v>112</v>
      </c>
      <c r="H282" t="s">
        <v>215</v>
      </c>
      <c r="I282" t="s">
        <v>215</v>
      </c>
      <c r="J282" t="s">
        <v>547</v>
      </c>
      <c r="K282" t="s">
        <v>580</v>
      </c>
      <c r="L282" t="s">
        <v>208</v>
      </c>
      <c r="M282" t="s">
        <v>208</v>
      </c>
      <c r="N282" t="s">
        <v>208</v>
      </c>
      <c r="P282" t="s">
        <v>581</v>
      </c>
      <c r="Q282" t="s">
        <v>208</v>
      </c>
      <c r="R282" t="s">
        <v>581</v>
      </c>
      <c r="S282" t="s">
        <v>208</v>
      </c>
      <c r="T282" t="s">
        <v>75</v>
      </c>
      <c r="U282" t="s">
        <v>215</v>
      </c>
      <c r="V282" t="s">
        <v>207</v>
      </c>
      <c r="W282" t="s">
        <v>207</v>
      </c>
      <c r="X282" t="s">
        <v>207</v>
      </c>
      <c r="Y282" t="s">
        <v>207</v>
      </c>
      <c r="Z282" t="s">
        <v>207</v>
      </c>
      <c r="AA282" t="s">
        <v>215</v>
      </c>
      <c r="AB282" t="s">
        <v>207</v>
      </c>
      <c r="AC282" t="s">
        <v>207</v>
      </c>
      <c r="AD282" t="s">
        <v>207</v>
      </c>
      <c r="AE282" t="s">
        <v>207</v>
      </c>
      <c r="AF282" t="s">
        <v>207</v>
      </c>
      <c r="AG282" t="s">
        <v>207</v>
      </c>
      <c r="AH282" t="s">
        <v>207</v>
      </c>
      <c r="AI282" t="s">
        <v>207</v>
      </c>
      <c r="AJ282" t="s">
        <v>207</v>
      </c>
      <c r="AK282" t="s">
        <v>207</v>
      </c>
      <c r="AL282" t="s">
        <v>207</v>
      </c>
      <c r="AM282" t="s">
        <v>207</v>
      </c>
      <c r="AN282" t="s">
        <v>207</v>
      </c>
      <c r="AO282" t="s">
        <v>207</v>
      </c>
      <c r="AP282" t="s">
        <v>207</v>
      </c>
      <c r="AQ282" t="s">
        <v>207</v>
      </c>
      <c r="AR282" t="s">
        <v>215</v>
      </c>
      <c r="AS282" t="s">
        <v>207</v>
      </c>
      <c r="AT282" t="s">
        <v>207</v>
      </c>
      <c r="AU282" t="s">
        <v>207</v>
      </c>
      <c r="AV282" t="s">
        <v>207</v>
      </c>
      <c r="AW282" t="s">
        <v>207</v>
      </c>
      <c r="AX282" t="s">
        <v>207</v>
      </c>
      <c r="AY282" t="s">
        <v>207</v>
      </c>
      <c r="AZ282" t="s">
        <v>207</v>
      </c>
      <c r="BA282" t="s">
        <v>207</v>
      </c>
      <c r="BB282" t="s">
        <v>207</v>
      </c>
      <c r="BC282" t="s">
        <v>207</v>
      </c>
      <c r="BD282" t="s">
        <v>207</v>
      </c>
      <c r="BE282" t="s">
        <v>207</v>
      </c>
      <c r="BF282" t="s">
        <v>207</v>
      </c>
      <c r="BG282" t="s">
        <v>207</v>
      </c>
      <c r="BH282" t="s">
        <v>207</v>
      </c>
      <c r="BI282" t="s">
        <v>207</v>
      </c>
      <c r="BJ282" t="s">
        <v>215</v>
      </c>
      <c r="BK282" t="s">
        <v>207</v>
      </c>
      <c r="BL282" t="s">
        <v>207</v>
      </c>
      <c r="BM282" t="s">
        <v>207</v>
      </c>
      <c r="BN282" t="s">
        <v>207</v>
      </c>
      <c r="BO282" s="18" t="str">
        <f>IF(OR(BO$2=0, BO$2=""), "N/A", IF(ISNUMBER(SEARCH(UPPER(BO$2), UPPER(ProgramsTable[[#This Row],[Type of Service]]))), "Yes", "No"))</f>
        <v>N/A</v>
      </c>
      <c r="BP282" s="18" t="str">
        <f>IF(BP$2=0, "N/A", IF(ISNUMBER(SEARCH(TRIM(BP$2), ProgramsTable[[#This Row],[Geographic Coverage]])), "Yes", "No"))</f>
        <v>N/A</v>
      </c>
      <c r="BQ282" s="18" t="str">
        <f>IF(BQ$2=0, "N/A", IF(ISNUMBER(SEARCH(TRIM(BQ$2), ProgramsTable[[#This Row],[Geographic Coverage]])), "Yes", "No"))</f>
        <v>N/A</v>
      </c>
      <c r="BR282" s="18" t="str">
        <f>IF(AND(BP$2=0, BQ$2=0), "*Required - Please Make a Selection*", IF(OR(ISNUMBER(SEARCH(TRIM(BP$2), ProgramsTable[[#This Row],[Geographic Coverage]])), ISNUMBER(SEARCH(TRIM(BQ$2), ProgramsTable[[#This Row],[Geographic Coverage]]))), "Yes", "No"))</f>
        <v>*Required - Please Make a Selection*</v>
      </c>
      <c r="BS282" s="18" t="str">
        <f>IF(OR(BS$2="",BS$2=0), "N/A", IF(AND(ProgramsTable[[#This Row],[Age Min]]= "None", ProgramsTable[[#This Row],[Age Max]]= "None"), "Yes", IF(AND(BS$2&gt;=ProgramsTable[[#This Row],[Age Min]], BS$2&lt;=ProgramsTable[[#This Row],[Age Max]]), "Yes", "No")))</f>
        <v>N/A</v>
      </c>
      <c r="BT282" s="18" t="str" cm="1">
        <f t="array" ref="BT282">IF(COUNTIF(AM$2:BJ$2,"Yes")=0,"N/A",IF(SUMPRODUCT(--(AM$2:BJ$2="Yes"),--(ProgramsTable[[#This Row],[Developmental Disability]:[Caregivers, Family Members, Advocates, or Practitioners of an Individual with Disabilities or Medical Conditions]]="Yes"))&gt;0,"Yes","No"))</f>
        <v>N/A</v>
      </c>
      <c r="BU2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82" s="18" t="str">
        <f>IF(BV$2=0, "N/A", IF(ISNUMBER(SEARCH(UPPER(BV$2), UPPER(ProgramsTable[[#This Row],[Type of Service]]))), "Yes", "No"))</f>
        <v>N/A</v>
      </c>
      <c r="BW282" s="18" t="str">
        <f>IF(BW$2=0, "N/A", IF(ISNUMBER(SEARCH(TRIM(BW$2), ProgramsTable[[#This Row],[Geographic Coverage]])), "Yes", "No"))</f>
        <v>N/A</v>
      </c>
      <c r="BX282" s="18" t="str">
        <f>IF(BX$2=0, "N/A", IF(ISNUMBER(SEARCH(TRIM(BX$2), ProgramsTable[[#This Row],[Geographic Coverage]])), "Yes", "No"))</f>
        <v>N/A</v>
      </c>
      <c r="BY282" s="18" t="str">
        <f>IF(AND(BW$2=0, BX$2=0), "*Required - Please Make a Selection*", IF(OR(ISNUMBER(SEARCH(TRIM(BW$2), ProgramsTable[[#This Row],[Geographic Coverage]])), ISNUMBER(SEARCH(TRIM(BX$2), ProgramsTable[[#This Row],[Geographic Coverage]]))), "Yes", "No"))</f>
        <v>*Required - Please Make a Selection*</v>
      </c>
      <c r="BZ282" s="18" t="str">
        <f>IF(I$2=0, "N/A", IF(I$2="Yes", IF(ProgramsTable[[#This Row],[Program Includes Services for Caregivers]]="Yes", IF(ProgramsTable[[#This Row],[Program May Require Caregiver to be Unpaid]]="No", "Yes", "No"), "No"), "N/A"))</f>
        <v>N/A</v>
      </c>
      <c r="CA2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82" s="18" t="str">
        <f>IF(CB$2=0, "N/A", IF(ISNUMBER(SEARCH(TRIM(UPPER(CB$2)), TRIM(UPPER(ProgramsTable[[#This Row],[Type of Service]])))), "Yes", "No"))</f>
        <v>N/A</v>
      </c>
      <c r="CC282" s="18" t="str">
        <f>IF(CC$2=0, "N/A", IF(ISNUMBER(SEARCH(TRIM(CC$2), ProgramsTable[[#This Row],[Geographic Coverage]])), "Yes", "No"))</f>
        <v>No</v>
      </c>
      <c r="CD282" s="18" t="str">
        <f>IF(CD$2=0, "N/A", IF(ISNUMBER(SEARCH(TRIM(CD$2), ProgramsTable[[#This Row],[Geographic Coverage]])), "Yes", "No"))</f>
        <v>N/A</v>
      </c>
      <c r="CE282" s="18" t="str">
        <f>IF(AND(CC$2=0, CD$2=0), "*Required - Please Make a Selection*", IF(OR(ISNUMBER(SEARCH(TRIM(CC$2), ProgramsTable[[#This Row],[Geographic Coverage]])), ISNUMBER(SEARCH(TRIM(CD$2), ProgramsTable[[#This Row],[Geographic Coverage]]))), "Yes", "No"))</f>
        <v>No</v>
      </c>
      <c r="CF282" s="18" t="str" cm="1">
        <f t="array" ref="CF282">IF(COUNTIF(BK$2:BN$2, "Yes")=0, "N/A", IF(SUMPRODUCT((BK$2:BN$2="Yes")*(ProgramsTable[[#This Row],[Veteran?]:[Disabled Veteran?]]="Yes"))&gt;0, "Yes", "No"))</f>
        <v>No</v>
      </c>
      <c r="CG2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82"/>
      <c r="CI282"/>
      <c r="CJ282"/>
      <c r="CK282"/>
      <c r="CL282"/>
      <c r="CM282"/>
      <c r="CN282"/>
      <c r="CO282"/>
      <c r="CP282"/>
      <c r="CQ282"/>
      <c r="CR282"/>
      <c r="CS282"/>
      <c r="CU282"/>
      <c r="CV282"/>
    </row>
    <row r="283" spans="1:100" hidden="1" x14ac:dyDescent="0.25">
      <c r="A283" s="10">
        <v>1101</v>
      </c>
      <c r="B283" t="s">
        <v>647</v>
      </c>
      <c r="C283" t="s">
        <v>522</v>
      </c>
      <c r="D283" t="s">
        <v>578</v>
      </c>
      <c r="E283" t="s">
        <v>546</v>
      </c>
      <c r="F283" t="s">
        <v>582</v>
      </c>
      <c r="G283" t="s">
        <v>112</v>
      </c>
      <c r="H283" t="s">
        <v>215</v>
      </c>
      <c r="I283" t="s">
        <v>215</v>
      </c>
      <c r="J283" t="s">
        <v>547</v>
      </c>
      <c r="K283" t="s">
        <v>583</v>
      </c>
      <c r="L283" t="s">
        <v>208</v>
      </c>
      <c r="M283" t="s">
        <v>208</v>
      </c>
      <c r="N283" t="s">
        <v>208</v>
      </c>
      <c r="P283" t="s">
        <v>581</v>
      </c>
      <c r="Q283" t="s">
        <v>208</v>
      </c>
      <c r="R283" t="s">
        <v>581</v>
      </c>
      <c r="S283" t="s">
        <v>208</v>
      </c>
      <c r="T283" t="s">
        <v>75</v>
      </c>
      <c r="U283" t="s">
        <v>215</v>
      </c>
      <c r="V283" t="s">
        <v>207</v>
      </c>
      <c r="W283" t="s">
        <v>207</v>
      </c>
      <c r="X283" t="s">
        <v>207</v>
      </c>
      <c r="Y283" t="s">
        <v>207</v>
      </c>
      <c r="Z283" t="s">
        <v>207</v>
      </c>
      <c r="AA283" t="s">
        <v>215</v>
      </c>
      <c r="AB283" t="s">
        <v>207</v>
      </c>
      <c r="AC283" t="s">
        <v>207</v>
      </c>
      <c r="AD283" t="s">
        <v>207</v>
      </c>
      <c r="AE283" t="s">
        <v>207</v>
      </c>
      <c r="AF283" t="s">
        <v>207</v>
      </c>
      <c r="AG283" t="s">
        <v>207</v>
      </c>
      <c r="AH283" t="s">
        <v>207</v>
      </c>
      <c r="AI283" t="s">
        <v>207</v>
      </c>
      <c r="AJ283" t="s">
        <v>207</v>
      </c>
      <c r="AK283" t="s">
        <v>207</v>
      </c>
      <c r="AL283" t="s">
        <v>207</v>
      </c>
      <c r="AM283" t="s">
        <v>207</v>
      </c>
      <c r="AN283" t="s">
        <v>207</v>
      </c>
      <c r="AO283" t="s">
        <v>207</v>
      </c>
      <c r="AP283" t="s">
        <v>207</v>
      </c>
      <c r="AQ283" t="s">
        <v>207</v>
      </c>
      <c r="AR283" t="s">
        <v>215</v>
      </c>
      <c r="AS283" t="s">
        <v>207</v>
      </c>
      <c r="AT283" t="s">
        <v>207</v>
      </c>
      <c r="AU283" t="s">
        <v>207</v>
      </c>
      <c r="AV283" t="s">
        <v>207</v>
      </c>
      <c r="AW283" t="s">
        <v>207</v>
      </c>
      <c r="AX283" t="s">
        <v>207</v>
      </c>
      <c r="AY283" t="s">
        <v>207</v>
      </c>
      <c r="AZ283" t="s">
        <v>207</v>
      </c>
      <c r="BA283" t="s">
        <v>207</v>
      </c>
      <c r="BB283" t="s">
        <v>207</v>
      </c>
      <c r="BC283" t="s">
        <v>207</v>
      </c>
      <c r="BD283" t="s">
        <v>207</v>
      </c>
      <c r="BE283" t="s">
        <v>207</v>
      </c>
      <c r="BF283" t="s">
        <v>207</v>
      </c>
      <c r="BG283" t="s">
        <v>207</v>
      </c>
      <c r="BH283" t="s">
        <v>207</v>
      </c>
      <c r="BI283" t="s">
        <v>207</v>
      </c>
      <c r="BJ283" t="s">
        <v>215</v>
      </c>
      <c r="BK283" t="s">
        <v>207</v>
      </c>
      <c r="BL283" t="s">
        <v>207</v>
      </c>
      <c r="BM283" t="s">
        <v>207</v>
      </c>
      <c r="BN283" t="s">
        <v>207</v>
      </c>
      <c r="BO283" s="18" t="str">
        <f>IF(OR(BO$2=0, BO$2=""), "N/A", IF(ISNUMBER(SEARCH(UPPER(BO$2), UPPER(ProgramsTable[[#This Row],[Type of Service]]))), "Yes", "No"))</f>
        <v>N/A</v>
      </c>
      <c r="BP283" s="18" t="str">
        <f>IF(BP$2=0, "N/A", IF(ISNUMBER(SEARCH(TRIM(BP$2), ProgramsTable[[#This Row],[Geographic Coverage]])), "Yes", "No"))</f>
        <v>N/A</v>
      </c>
      <c r="BQ283" s="18" t="str">
        <f>IF(BQ$2=0, "N/A", IF(ISNUMBER(SEARCH(TRIM(BQ$2), ProgramsTable[[#This Row],[Geographic Coverage]])), "Yes", "No"))</f>
        <v>N/A</v>
      </c>
      <c r="BR283" s="18" t="str">
        <f>IF(AND(BP$2=0, BQ$2=0), "*Required - Please Make a Selection*", IF(OR(ISNUMBER(SEARCH(TRIM(BP$2), ProgramsTable[[#This Row],[Geographic Coverage]])), ISNUMBER(SEARCH(TRIM(BQ$2), ProgramsTable[[#This Row],[Geographic Coverage]]))), "Yes", "No"))</f>
        <v>*Required - Please Make a Selection*</v>
      </c>
      <c r="BS283" s="18" t="str">
        <f>IF(OR(BS$2="",BS$2=0), "N/A", IF(AND(ProgramsTable[[#This Row],[Age Min]]= "None", ProgramsTable[[#This Row],[Age Max]]= "None"), "Yes", IF(AND(BS$2&gt;=ProgramsTable[[#This Row],[Age Min]], BS$2&lt;=ProgramsTable[[#This Row],[Age Max]]), "Yes", "No")))</f>
        <v>N/A</v>
      </c>
      <c r="BT283" s="18" t="str" cm="1">
        <f t="array" ref="BT283">IF(COUNTIF(AM$2:BJ$2,"Yes")=0,"N/A",IF(SUMPRODUCT(--(AM$2:BJ$2="Yes"),--(ProgramsTable[[#This Row],[Developmental Disability]:[Caregivers, Family Members, Advocates, or Practitioners of an Individual with Disabilities or Medical Conditions]]="Yes"))&gt;0,"Yes","No"))</f>
        <v>N/A</v>
      </c>
      <c r="BU2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83" s="18" t="str">
        <f>IF(BV$2=0, "N/A", IF(ISNUMBER(SEARCH(UPPER(BV$2), UPPER(ProgramsTable[[#This Row],[Type of Service]]))), "Yes", "No"))</f>
        <v>N/A</v>
      </c>
      <c r="BW283" s="18" t="str">
        <f>IF(BW$2=0, "N/A", IF(ISNUMBER(SEARCH(TRIM(BW$2), ProgramsTable[[#This Row],[Geographic Coverage]])), "Yes", "No"))</f>
        <v>N/A</v>
      </c>
      <c r="BX283" s="18" t="str">
        <f>IF(BX$2=0, "N/A", IF(ISNUMBER(SEARCH(TRIM(BX$2), ProgramsTable[[#This Row],[Geographic Coverage]])), "Yes", "No"))</f>
        <v>N/A</v>
      </c>
      <c r="BY283" s="18" t="str">
        <f>IF(AND(BW$2=0, BX$2=0), "*Required - Please Make a Selection*", IF(OR(ISNUMBER(SEARCH(TRIM(BW$2), ProgramsTable[[#This Row],[Geographic Coverage]])), ISNUMBER(SEARCH(TRIM(BX$2), ProgramsTable[[#This Row],[Geographic Coverage]]))), "Yes", "No"))</f>
        <v>*Required - Please Make a Selection*</v>
      </c>
      <c r="BZ283" s="18" t="str">
        <f>IF(I$2=0, "N/A", IF(I$2="Yes", IF(ProgramsTable[[#This Row],[Program Includes Services for Caregivers]]="Yes", IF(ProgramsTable[[#This Row],[Program May Require Caregiver to be Unpaid]]="No", "Yes", "No"), "No"), "N/A"))</f>
        <v>N/A</v>
      </c>
      <c r="CA2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83" s="18" t="str">
        <f>IF(CB$2=0, "N/A", IF(ISNUMBER(SEARCH(TRIM(UPPER(CB$2)), TRIM(UPPER(ProgramsTable[[#This Row],[Type of Service]])))), "Yes", "No"))</f>
        <v>N/A</v>
      </c>
      <c r="CC283" s="18" t="str">
        <f>IF(CC$2=0, "N/A", IF(ISNUMBER(SEARCH(TRIM(CC$2), ProgramsTable[[#This Row],[Geographic Coverage]])), "Yes", "No"))</f>
        <v>No</v>
      </c>
      <c r="CD283" s="18" t="str">
        <f>IF(CD$2=0, "N/A", IF(ISNUMBER(SEARCH(TRIM(CD$2), ProgramsTable[[#This Row],[Geographic Coverage]])), "Yes", "No"))</f>
        <v>N/A</v>
      </c>
      <c r="CE283" s="18" t="str">
        <f>IF(AND(CC$2=0, CD$2=0), "*Required - Please Make a Selection*", IF(OR(ISNUMBER(SEARCH(TRIM(CC$2), ProgramsTable[[#This Row],[Geographic Coverage]])), ISNUMBER(SEARCH(TRIM(CD$2), ProgramsTable[[#This Row],[Geographic Coverage]]))), "Yes", "No"))</f>
        <v>No</v>
      </c>
      <c r="CF283" s="18" t="str" cm="1">
        <f t="array" ref="CF283">IF(COUNTIF(BK$2:BN$2, "Yes")=0, "N/A", IF(SUMPRODUCT((BK$2:BN$2="Yes")*(ProgramsTable[[#This Row],[Veteran?]:[Disabled Veteran?]]="Yes"))&gt;0, "Yes", "No"))</f>
        <v>No</v>
      </c>
      <c r="CG2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83"/>
      <c r="CI283"/>
      <c r="CJ283"/>
      <c r="CK283"/>
      <c r="CL283"/>
      <c r="CM283"/>
      <c r="CN283"/>
      <c r="CO283"/>
      <c r="CP283"/>
      <c r="CQ283"/>
      <c r="CR283"/>
      <c r="CS283"/>
      <c r="CU283"/>
      <c r="CV283"/>
    </row>
    <row r="284" spans="1:100" hidden="1" x14ac:dyDescent="0.25">
      <c r="A284" s="10">
        <v>1102</v>
      </c>
      <c r="B284" t="s">
        <v>647</v>
      </c>
      <c r="C284" t="s">
        <v>522</v>
      </c>
      <c r="D284" t="s">
        <v>578</v>
      </c>
      <c r="E284" t="s">
        <v>546</v>
      </c>
      <c r="F284" t="s">
        <v>584</v>
      </c>
      <c r="G284" t="s">
        <v>585</v>
      </c>
      <c r="H284" t="s">
        <v>215</v>
      </c>
      <c r="I284" t="s">
        <v>215</v>
      </c>
      <c r="J284" t="s">
        <v>208</v>
      </c>
      <c r="K284" t="s">
        <v>586</v>
      </c>
      <c r="L284" t="s">
        <v>208</v>
      </c>
      <c r="M284" t="s">
        <v>208</v>
      </c>
      <c r="N284" t="s">
        <v>208</v>
      </c>
      <c r="P284" t="s">
        <v>581</v>
      </c>
      <c r="Q284" t="s">
        <v>208</v>
      </c>
      <c r="R284" t="s">
        <v>581</v>
      </c>
      <c r="S284" t="s">
        <v>208</v>
      </c>
      <c r="T284" t="s">
        <v>75</v>
      </c>
      <c r="U284" t="s">
        <v>207</v>
      </c>
      <c r="V284" t="s">
        <v>207</v>
      </c>
      <c r="W284" t="s">
        <v>207</v>
      </c>
      <c r="X284" t="s">
        <v>207</v>
      </c>
      <c r="Y284" t="s">
        <v>207</v>
      </c>
      <c r="Z284" t="s">
        <v>207</v>
      </c>
      <c r="AA284" t="s">
        <v>207</v>
      </c>
      <c r="AB284" t="s">
        <v>207</v>
      </c>
      <c r="AC284" t="s">
        <v>207</v>
      </c>
      <c r="AD284" t="s">
        <v>207</v>
      </c>
      <c r="AE284" t="s">
        <v>207</v>
      </c>
      <c r="AF284" t="s">
        <v>207</v>
      </c>
      <c r="AG284" t="s">
        <v>207</v>
      </c>
      <c r="AH284" t="s">
        <v>207</v>
      </c>
      <c r="AI284" t="s">
        <v>207</v>
      </c>
      <c r="AJ284" t="s">
        <v>207</v>
      </c>
      <c r="AK284" t="s">
        <v>207</v>
      </c>
      <c r="AL284" t="s">
        <v>207</v>
      </c>
      <c r="AM284" t="s">
        <v>207</v>
      </c>
      <c r="AN284" t="s">
        <v>207</v>
      </c>
      <c r="AO284" t="s">
        <v>207</v>
      </c>
      <c r="AP284" t="s">
        <v>207</v>
      </c>
      <c r="AQ284" t="s">
        <v>207</v>
      </c>
      <c r="AR284" t="s">
        <v>215</v>
      </c>
      <c r="AS284" t="s">
        <v>207</v>
      </c>
      <c r="AT284" t="s">
        <v>207</v>
      </c>
      <c r="AU284" t="s">
        <v>207</v>
      </c>
      <c r="AV284" t="s">
        <v>207</v>
      </c>
      <c r="AW284" t="s">
        <v>207</v>
      </c>
      <c r="AX284" t="s">
        <v>207</v>
      </c>
      <c r="AY284" t="s">
        <v>207</v>
      </c>
      <c r="AZ284" t="s">
        <v>207</v>
      </c>
      <c r="BA284" t="s">
        <v>207</v>
      </c>
      <c r="BB284" t="s">
        <v>207</v>
      </c>
      <c r="BC284" t="s">
        <v>207</v>
      </c>
      <c r="BD284" t="s">
        <v>207</v>
      </c>
      <c r="BE284" t="s">
        <v>207</v>
      </c>
      <c r="BF284" t="s">
        <v>207</v>
      </c>
      <c r="BG284" t="s">
        <v>207</v>
      </c>
      <c r="BH284" t="s">
        <v>207</v>
      </c>
      <c r="BI284" t="s">
        <v>207</v>
      </c>
      <c r="BJ284" t="s">
        <v>215</v>
      </c>
      <c r="BK284" t="s">
        <v>207</v>
      </c>
      <c r="BL284" t="s">
        <v>207</v>
      </c>
      <c r="BM284" t="s">
        <v>207</v>
      </c>
      <c r="BN284" t="s">
        <v>207</v>
      </c>
      <c r="BO284" s="18" t="str">
        <f>IF(OR(BO$2=0, BO$2=""), "N/A", IF(ISNUMBER(SEARCH(UPPER(BO$2), UPPER(ProgramsTable[[#This Row],[Type of Service]]))), "Yes", "No"))</f>
        <v>N/A</v>
      </c>
      <c r="BP284" s="18" t="str">
        <f>IF(BP$2=0, "N/A", IF(ISNUMBER(SEARCH(TRIM(BP$2), ProgramsTable[[#This Row],[Geographic Coverage]])), "Yes", "No"))</f>
        <v>N/A</v>
      </c>
      <c r="BQ284" s="18" t="str">
        <f>IF(BQ$2=0, "N/A", IF(ISNUMBER(SEARCH(TRIM(BQ$2), ProgramsTable[[#This Row],[Geographic Coverage]])), "Yes", "No"))</f>
        <v>N/A</v>
      </c>
      <c r="BR284" s="18" t="str">
        <f>IF(AND(BP$2=0, BQ$2=0), "*Required - Please Make a Selection*", IF(OR(ISNUMBER(SEARCH(TRIM(BP$2), ProgramsTable[[#This Row],[Geographic Coverage]])), ISNUMBER(SEARCH(TRIM(BQ$2), ProgramsTable[[#This Row],[Geographic Coverage]]))), "Yes", "No"))</f>
        <v>*Required - Please Make a Selection*</v>
      </c>
      <c r="BS284" s="18" t="str">
        <f>IF(OR(BS$2="",BS$2=0), "N/A", IF(AND(ProgramsTable[[#This Row],[Age Min]]= "None", ProgramsTable[[#This Row],[Age Max]]= "None"), "Yes", IF(AND(BS$2&gt;=ProgramsTable[[#This Row],[Age Min]], BS$2&lt;=ProgramsTable[[#This Row],[Age Max]]), "Yes", "No")))</f>
        <v>N/A</v>
      </c>
      <c r="BT284" s="18" t="str" cm="1">
        <f t="array" ref="BT284">IF(COUNTIF(AM$2:BJ$2,"Yes")=0,"N/A",IF(SUMPRODUCT(--(AM$2:BJ$2="Yes"),--(ProgramsTable[[#This Row],[Developmental Disability]:[Caregivers, Family Members, Advocates, or Practitioners of an Individual with Disabilities or Medical Conditions]]="Yes"))&gt;0,"Yes","No"))</f>
        <v>N/A</v>
      </c>
      <c r="BU2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84" s="18" t="str">
        <f>IF(BV$2=0, "N/A", IF(ISNUMBER(SEARCH(UPPER(BV$2), UPPER(ProgramsTable[[#This Row],[Type of Service]]))), "Yes", "No"))</f>
        <v>N/A</v>
      </c>
      <c r="BW284" s="18" t="str">
        <f>IF(BW$2=0, "N/A", IF(ISNUMBER(SEARCH(TRIM(BW$2), ProgramsTable[[#This Row],[Geographic Coverage]])), "Yes", "No"))</f>
        <v>N/A</v>
      </c>
      <c r="BX284" s="18" t="str">
        <f>IF(BX$2=0, "N/A", IF(ISNUMBER(SEARCH(TRIM(BX$2), ProgramsTable[[#This Row],[Geographic Coverage]])), "Yes", "No"))</f>
        <v>N/A</v>
      </c>
      <c r="BY284" s="18" t="str">
        <f>IF(AND(BW$2=0, BX$2=0), "*Required - Please Make a Selection*", IF(OR(ISNUMBER(SEARCH(TRIM(BW$2), ProgramsTable[[#This Row],[Geographic Coverage]])), ISNUMBER(SEARCH(TRIM(BX$2), ProgramsTable[[#This Row],[Geographic Coverage]]))), "Yes", "No"))</f>
        <v>*Required - Please Make a Selection*</v>
      </c>
      <c r="BZ284" s="18" t="str">
        <f>IF(I$2=0, "N/A", IF(I$2="Yes", IF(ProgramsTable[[#This Row],[Program Includes Services for Caregivers]]="Yes", IF(ProgramsTable[[#This Row],[Program May Require Caregiver to be Unpaid]]="No", "Yes", "No"), "No"), "N/A"))</f>
        <v>N/A</v>
      </c>
      <c r="CA2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84" s="18" t="str">
        <f>IF(CB$2=0, "N/A", IF(ISNUMBER(SEARCH(TRIM(UPPER(CB$2)), TRIM(UPPER(ProgramsTable[[#This Row],[Type of Service]])))), "Yes", "No"))</f>
        <v>N/A</v>
      </c>
      <c r="CC284" s="18" t="str">
        <f>IF(CC$2=0, "N/A", IF(ISNUMBER(SEARCH(TRIM(CC$2), ProgramsTable[[#This Row],[Geographic Coverage]])), "Yes", "No"))</f>
        <v>No</v>
      </c>
      <c r="CD284" s="18" t="str">
        <f>IF(CD$2=0, "N/A", IF(ISNUMBER(SEARCH(TRIM(CD$2), ProgramsTable[[#This Row],[Geographic Coverage]])), "Yes", "No"))</f>
        <v>N/A</v>
      </c>
      <c r="CE284" s="18" t="str">
        <f>IF(AND(CC$2=0, CD$2=0), "*Required - Please Make a Selection*", IF(OR(ISNUMBER(SEARCH(TRIM(CC$2), ProgramsTable[[#This Row],[Geographic Coverage]])), ISNUMBER(SEARCH(TRIM(CD$2), ProgramsTable[[#This Row],[Geographic Coverage]]))), "Yes", "No"))</f>
        <v>No</v>
      </c>
      <c r="CF284" s="18" t="str" cm="1">
        <f t="array" ref="CF284">IF(COUNTIF(BK$2:BN$2, "Yes")=0, "N/A", IF(SUMPRODUCT((BK$2:BN$2="Yes")*(ProgramsTable[[#This Row],[Veteran?]:[Disabled Veteran?]]="Yes"))&gt;0, "Yes", "No"))</f>
        <v>No</v>
      </c>
      <c r="CG2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84"/>
      <c r="CI284"/>
      <c r="CJ284"/>
      <c r="CK284"/>
      <c r="CL284"/>
      <c r="CM284"/>
      <c r="CN284"/>
      <c r="CO284"/>
      <c r="CP284"/>
      <c r="CQ284"/>
      <c r="CR284"/>
      <c r="CS284"/>
      <c r="CU284"/>
      <c r="CV284"/>
    </row>
    <row r="285" spans="1:100" hidden="1" x14ac:dyDescent="0.25">
      <c r="A285" s="10">
        <v>1103</v>
      </c>
      <c r="B285" t="s">
        <v>647</v>
      </c>
      <c r="C285" t="s">
        <v>522</v>
      </c>
      <c r="D285" t="s">
        <v>578</v>
      </c>
      <c r="E285" t="s">
        <v>546</v>
      </c>
      <c r="F285" t="s">
        <v>587</v>
      </c>
      <c r="G285" t="s">
        <v>588</v>
      </c>
      <c r="H285" t="s">
        <v>215</v>
      </c>
      <c r="I285" t="s">
        <v>207</v>
      </c>
      <c r="J285" t="s">
        <v>208</v>
      </c>
      <c r="K285" t="s">
        <v>208</v>
      </c>
      <c r="L285" s="11" t="s">
        <v>208</v>
      </c>
      <c r="M285" t="s">
        <v>208</v>
      </c>
      <c r="N285" t="s">
        <v>208</v>
      </c>
      <c r="P285" t="s">
        <v>208</v>
      </c>
      <c r="Q285" t="s">
        <v>208</v>
      </c>
      <c r="R285" t="s">
        <v>208</v>
      </c>
      <c r="S285" t="s">
        <v>208</v>
      </c>
      <c r="T285" t="s">
        <v>75</v>
      </c>
      <c r="U285" t="s">
        <v>207</v>
      </c>
      <c r="V285" t="s">
        <v>207</v>
      </c>
      <c r="W285" t="s">
        <v>207</v>
      </c>
      <c r="X285" t="s">
        <v>207</v>
      </c>
      <c r="Y285" t="s">
        <v>207</v>
      </c>
      <c r="Z285" t="s">
        <v>207</v>
      </c>
      <c r="AA285" t="s">
        <v>207</v>
      </c>
      <c r="AB285" t="s">
        <v>207</v>
      </c>
      <c r="AC285" t="s">
        <v>207</v>
      </c>
      <c r="AD285" t="s">
        <v>207</v>
      </c>
      <c r="AE285" t="s">
        <v>207</v>
      </c>
      <c r="AF285" t="s">
        <v>207</v>
      </c>
      <c r="AG285" t="s">
        <v>207</v>
      </c>
      <c r="AH285" t="s">
        <v>207</v>
      </c>
      <c r="AI285" t="s">
        <v>207</v>
      </c>
      <c r="AJ285" t="s">
        <v>207</v>
      </c>
      <c r="AK285" t="s">
        <v>207</v>
      </c>
      <c r="AL285" t="s">
        <v>207</v>
      </c>
      <c r="AM285" t="s">
        <v>207</v>
      </c>
      <c r="AN285" t="s">
        <v>207</v>
      </c>
      <c r="AO285" t="s">
        <v>207</v>
      </c>
      <c r="AP285" t="s">
        <v>207</v>
      </c>
      <c r="AQ285" t="s">
        <v>207</v>
      </c>
      <c r="AR285" t="s">
        <v>207</v>
      </c>
      <c r="AS285" t="s">
        <v>207</v>
      </c>
      <c r="AT285" t="s">
        <v>207</v>
      </c>
      <c r="AU285" t="s">
        <v>207</v>
      </c>
      <c r="AV285" t="s">
        <v>207</v>
      </c>
      <c r="AW285" t="s">
        <v>207</v>
      </c>
      <c r="AX285" t="s">
        <v>207</v>
      </c>
      <c r="AY285" t="s">
        <v>207</v>
      </c>
      <c r="AZ285" t="s">
        <v>207</v>
      </c>
      <c r="BA285" t="s">
        <v>207</v>
      </c>
      <c r="BB285" t="s">
        <v>207</v>
      </c>
      <c r="BC285" t="s">
        <v>207</v>
      </c>
      <c r="BD285" t="s">
        <v>207</v>
      </c>
      <c r="BE285" t="s">
        <v>207</v>
      </c>
      <c r="BF285" t="s">
        <v>207</v>
      </c>
      <c r="BG285" t="s">
        <v>207</v>
      </c>
      <c r="BH285" t="s">
        <v>207</v>
      </c>
      <c r="BI285" t="s">
        <v>207</v>
      </c>
      <c r="BJ285" t="s">
        <v>207</v>
      </c>
      <c r="BK285" t="s">
        <v>207</v>
      </c>
      <c r="BL285" t="s">
        <v>207</v>
      </c>
      <c r="BM285" t="s">
        <v>207</v>
      </c>
      <c r="BN285" t="s">
        <v>207</v>
      </c>
      <c r="BO285" s="18" t="str">
        <f>IF(OR(BO$2=0, BO$2=""), "N/A", IF(ISNUMBER(SEARCH(UPPER(BO$2), UPPER(ProgramsTable[[#This Row],[Type of Service]]))), "Yes", "No"))</f>
        <v>N/A</v>
      </c>
      <c r="BP285" s="18" t="str">
        <f>IF(BP$2=0, "N/A", IF(ISNUMBER(SEARCH(TRIM(BP$2), ProgramsTable[[#This Row],[Geographic Coverage]])), "Yes", "No"))</f>
        <v>N/A</v>
      </c>
      <c r="BQ285" s="18" t="str">
        <f>IF(BQ$2=0, "N/A", IF(ISNUMBER(SEARCH(TRIM(BQ$2), ProgramsTable[[#This Row],[Geographic Coverage]])), "Yes", "No"))</f>
        <v>N/A</v>
      </c>
      <c r="BR285" s="18" t="str">
        <f>IF(AND(BP$2=0, BQ$2=0), "*Required - Please Make a Selection*", IF(OR(ISNUMBER(SEARCH(TRIM(BP$2), ProgramsTable[[#This Row],[Geographic Coverage]])), ISNUMBER(SEARCH(TRIM(BQ$2), ProgramsTable[[#This Row],[Geographic Coverage]]))), "Yes", "No"))</f>
        <v>*Required - Please Make a Selection*</v>
      </c>
      <c r="BS285" s="18" t="str">
        <f>IF(OR(BS$2="",BS$2=0), "N/A", IF(AND(ProgramsTable[[#This Row],[Age Min]]= "None", ProgramsTable[[#This Row],[Age Max]]= "None"), "Yes", IF(AND(BS$2&gt;=ProgramsTable[[#This Row],[Age Min]], BS$2&lt;=ProgramsTable[[#This Row],[Age Max]]), "Yes", "No")))</f>
        <v>N/A</v>
      </c>
      <c r="BT285" s="18" t="str" cm="1">
        <f t="array" ref="BT285">IF(COUNTIF(AM$2:BJ$2,"Yes")=0,"N/A",IF(SUMPRODUCT(--(AM$2:BJ$2="Yes"),--(ProgramsTable[[#This Row],[Developmental Disability]:[Caregivers, Family Members, Advocates, or Practitioners of an Individual with Disabilities or Medical Conditions]]="Yes"))&gt;0,"Yes","No"))</f>
        <v>N/A</v>
      </c>
      <c r="BU2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85" s="18" t="str">
        <f>IF(BV$2=0, "N/A", IF(ISNUMBER(SEARCH(UPPER(BV$2), UPPER(ProgramsTable[[#This Row],[Type of Service]]))), "Yes", "No"))</f>
        <v>N/A</v>
      </c>
      <c r="BW285" s="18" t="str">
        <f>IF(BW$2=0, "N/A", IF(ISNUMBER(SEARCH(TRIM(BW$2), ProgramsTable[[#This Row],[Geographic Coverage]])), "Yes", "No"))</f>
        <v>N/A</v>
      </c>
      <c r="BX285" s="18" t="str">
        <f>IF(BX$2=0, "N/A", IF(ISNUMBER(SEARCH(TRIM(BX$2), ProgramsTable[[#This Row],[Geographic Coverage]])), "Yes", "No"))</f>
        <v>N/A</v>
      </c>
      <c r="BY285" s="18" t="str">
        <f>IF(AND(BW$2=0, BX$2=0), "*Required - Please Make a Selection*", IF(OR(ISNUMBER(SEARCH(TRIM(BW$2), ProgramsTable[[#This Row],[Geographic Coverage]])), ISNUMBER(SEARCH(TRIM(BX$2), ProgramsTable[[#This Row],[Geographic Coverage]]))), "Yes", "No"))</f>
        <v>*Required - Please Make a Selection*</v>
      </c>
      <c r="BZ285" s="18" t="str">
        <f>IF(I$2=0, "N/A", IF(I$2="Yes", IF(ProgramsTable[[#This Row],[Program Includes Services for Caregivers]]="Yes", IF(ProgramsTable[[#This Row],[Program May Require Caregiver to be Unpaid]]="No", "Yes", "No"), "No"), "N/A"))</f>
        <v>N/A</v>
      </c>
      <c r="CA2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85" s="18" t="str">
        <f>IF(CB$2=0, "N/A", IF(ISNUMBER(SEARCH(TRIM(UPPER(CB$2)), TRIM(UPPER(ProgramsTable[[#This Row],[Type of Service]])))), "Yes", "No"))</f>
        <v>N/A</v>
      </c>
      <c r="CC285" s="18" t="str">
        <f>IF(CC$2=0, "N/A", IF(ISNUMBER(SEARCH(TRIM(CC$2), ProgramsTable[[#This Row],[Geographic Coverage]])), "Yes", "No"))</f>
        <v>No</v>
      </c>
      <c r="CD285" s="18" t="str">
        <f>IF(CD$2=0, "N/A", IF(ISNUMBER(SEARCH(TRIM(CD$2), ProgramsTable[[#This Row],[Geographic Coverage]])), "Yes", "No"))</f>
        <v>N/A</v>
      </c>
      <c r="CE285" s="18" t="str">
        <f>IF(AND(CC$2=0, CD$2=0), "*Required - Please Make a Selection*", IF(OR(ISNUMBER(SEARCH(TRIM(CC$2), ProgramsTable[[#This Row],[Geographic Coverage]])), ISNUMBER(SEARCH(TRIM(CD$2), ProgramsTable[[#This Row],[Geographic Coverage]]))), "Yes", "No"))</f>
        <v>No</v>
      </c>
      <c r="CF285" s="18" t="str" cm="1">
        <f t="array" ref="CF285">IF(COUNTIF(BK$2:BN$2, "Yes")=0, "N/A", IF(SUMPRODUCT((BK$2:BN$2="Yes")*(ProgramsTable[[#This Row],[Veteran?]:[Disabled Veteran?]]="Yes"))&gt;0, "Yes", "No"))</f>
        <v>No</v>
      </c>
      <c r="CG2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85"/>
      <c r="CI285"/>
      <c r="CJ285"/>
      <c r="CK285"/>
      <c r="CL285"/>
      <c r="CM285"/>
      <c r="CN285"/>
      <c r="CO285"/>
      <c r="CP285"/>
      <c r="CQ285"/>
      <c r="CR285"/>
      <c r="CS285"/>
      <c r="CU285"/>
      <c r="CV285"/>
    </row>
    <row r="286" spans="1:100" hidden="1" x14ac:dyDescent="0.25">
      <c r="A286" s="10">
        <v>1104</v>
      </c>
      <c r="B286" t="s">
        <v>647</v>
      </c>
      <c r="C286" t="s">
        <v>522</v>
      </c>
      <c r="D286" t="s">
        <v>578</v>
      </c>
      <c r="E286" t="s">
        <v>546</v>
      </c>
      <c r="F286" t="s">
        <v>589</v>
      </c>
      <c r="G286" t="s">
        <v>588</v>
      </c>
      <c r="H286" t="s">
        <v>215</v>
      </c>
      <c r="I286" t="s">
        <v>207</v>
      </c>
      <c r="J286" t="s">
        <v>208</v>
      </c>
      <c r="K286" t="s">
        <v>208</v>
      </c>
      <c r="L286" s="11" t="s">
        <v>208</v>
      </c>
      <c r="M286" t="s">
        <v>208</v>
      </c>
      <c r="N286" t="s">
        <v>208</v>
      </c>
      <c r="P286" t="s">
        <v>208</v>
      </c>
      <c r="Q286" t="s">
        <v>208</v>
      </c>
      <c r="R286" t="s">
        <v>208</v>
      </c>
      <c r="S286" t="s">
        <v>208</v>
      </c>
      <c r="T286" t="s">
        <v>75</v>
      </c>
      <c r="U286" t="s">
        <v>207</v>
      </c>
      <c r="V286" t="s">
        <v>207</v>
      </c>
      <c r="W286" t="s">
        <v>207</v>
      </c>
      <c r="X286" t="s">
        <v>207</v>
      </c>
      <c r="Y286" t="s">
        <v>207</v>
      </c>
      <c r="Z286" t="s">
        <v>207</v>
      </c>
      <c r="AA286" t="s">
        <v>207</v>
      </c>
      <c r="AB286" t="s">
        <v>207</v>
      </c>
      <c r="AC286" t="s">
        <v>207</v>
      </c>
      <c r="AD286" t="s">
        <v>207</v>
      </c>
      <c r="AE286" t="s">
        <v>207</v>
      </c>
      <c r="AF286" t="s">
        <v>207</v>
      </c>
      <c r="AG286" t="s">
        <v>207</v>
      </c>
      <c r="AH286" t="s">
        <v>207</v>
      </c>
      <c r="AI286" t="s">
        <v>207</v>
      </c>
      <c r="AJ286" t="s">
        <v>207</v>
      </c>
      <c r="AK286" t="s">
        <v>207</v>
      </c>
      <c r="AL286" t="s">
        <v>207</v>
      </c>
      <c r="AM286" t="s">
        <v>207</v>
      </c>
      <c r="AN286" t="s">
        <v>207</v>
      </c>
      <c r="AO286" t="s">
        <v>207</v>
      </c>
      <c r="AP286" t="s">
        <v>207</v>
      </c>
      <c r="AQ286" t="s">
        <v>207</v>
      </c>
      <c r="AR286" t="s">
        <v>207</v>
      </c>
      <c r="AS286" t="s">
        <v>207</v>
      </c>
      <c r="AT286" t="s">
        <v>207</v>
      </c>
      <c r="AU286" t="s">
        <v>207</v>
      </c>
      <c r="AV286" t="s">
        <v>207</v>
      </c>
      <c r="AW286" t="s">
        <v>207</v>
      </c>
      <c r="AX286" t="s">
        <v>207</v>
      </c>
      <c r="AY286" t="s">
        <v>207</v>
      </c>
      <c r="AZ286" t="s">
        <v>207</v>
      </c>
      <c r="BA286" t="s">
        <v>207</v>
      </c>
      <c r="BB286" t="s">
        <v>207</v>
      </c>
      <c r="BC286" t="s">
        <v>207</v>
      </c>
      <c r="BD286" t="s">
        <v>207</v>
      </c>
      <c r="BE286" t="s">
        <v>207</v>
      </c>
      <c r="BF286" t="s">
        <v>207</v>
      </c>
      <c r="BG286" t="s">
        <v>207</v>
      </c>
      <c r="BH286" t="s">
        <v>207</v>
      </c>
      <c r="BI286" t="s">
        <v>207</v>
      </c>
      <c r="BJ286" t="s">
        <v>207</v>
      </c>
      <c r="BK286" t="s">
        <v>207</v>
      </c>
      <c r="BL286" t="s">
        <v>207</v>
      </c>
      <c r="BM286" t="s">
        <v>207</v>
      </c>
      <c r="BN286" t="s">
        <v>207</v>
      </c>
      <c r="BO286" s="18" t="str">
        <f>IF(OR(BO$2=0, BO$2=""), "N/A", IF(ISNUMBER(SEARCH(UPPER(BO$2), UPPER(ProgramsTable[[#This Row],[Type of Service]]))), "Yes", "No"))</f>
        <v>N/A</v>
      </c>
      <c r="BP286" s="18" t="str">
        <f>IF(BP$2=0, "N/A", IF(ISNUMBER(SEARCH(TRIM(BP$2), ProgramsTable[[#This Row],[Geographic Coverage]])), "Yes", "No"))</f>
        <v>N/A</v>
      </c>
      <c r="BQ286" s="18" t="str">
        <f>IF(BQ$2=0, "N/A", IF(ISNUMBER(SEARCH(TRIM(BQ$2), ProgramsTable[[#This Row],[Geographic Coverage]])), "Yes", "No"))</f>
        <v>N/A</v>
      </c>
      <c r="BR286" s="18" t="str">
        <f>IF(AND(BP$2=0, BQ$2=0), "*Required - Please Make a Selection*", IF(OR(ISNUMBER(SEARCH(TRIM(BP$2), ProgramsTable[[#This Row],[Geographic Coverage]])), ISNUMBER(SEARCH(TRIM(BQ$2), ProgramsTable[[#This Row],[Geographic Coverage]]))), "Yes", "No"))</f>
        <v>*Required - Please Make a Selection*</v>
      </c>
      <c r="BS286" s="18" t="str">
        <f>IF(OR(BS$2="",BS$2=0), "N/A", IF(AND(ProgramsTable[[#This Row],[Age Min]]= "None", ProgramsTable[[#This Row],[Age Max]]= "None"), "Yes", IF(AND(BS$2&gt;=ProgramsTable[[#This Row],[Age Min]], BS$2&lt;=ProgramsTable[[#This Row],[Age Max]]), "Yes", "No")))</f>
        <v>N/A</v>
      </c>
      <c r="BT286" s="18" t="str" cm="1">
        <f t="array" ref="BT286">IF(COUNTIF(AM$2:BJ$2,"Yes")=0,"N/A",IF(SUMPRODUCT(--(AM$2:BJ$2="Yes"),--(ProgramsTable[[#This Row],[Developmental Disability]:[Caregivers, Family Members, Advocates, or Practitioners of an Individual with Disabilities or Medical Conditions]]="Yes"))&gt;0,"Yes","No"))</f>
        <v>N/A</v>
      </c>
      <c r="BU2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86" s="18" t="str">
        <f>IF(BV$2=0, "N/A", IF(ISNUMBER(SEARCH(UPPER(BV$2), UPPER(ProgramsTable[[#This Row],[Type of Service]]))), "Yes", "No"))</f>
        <v>N/A</v>
      </c>
      <c r="BW286" s="18" t="str">
        <f>IF(BW$2=0, "N/A", IF(ISNUMBER(SEARCH(TRIM(BW$2), ProgramsTable[[#This Row],[Geographic Coverage]])), "Yes", "No"))</f>
        <v>N/A</v>
      </c>
      <c r="BX286" s="18" t="str">
        <f>IF(BX$2=0, "N/A", IF(ISNUMBER(SEARCH(TRIM(BX$2), ProgramsTable[[#This Row],[Geographic Coverage]])), "Yes", "No"))</f>
        <v>N/A</v>
      </c>
      <c r="BY286" s="18" t="str">
        <f>IF(AND(BW$2=0, BX$2=0), "*Required - Please Make a Selection*", IF(OR(ISNUMBER(SEARCH(TRIM(BW$2), ProgramsTable[[#This Row],[Geographic Coverage]])), ISNUMBER(SEARCH(TRIM(BX$2), ProgramsTable[[#This Row],[Geographic Coverage]]))), "Yes", "No"))</f>
        <v>*Required - Please Make a Selection*</v>
      </c>
      <c r="BZ286" s="18" t="str">
        <f>IF(I$2=0, "N/A", IF(I$2="Yes", IF(ProgramsTable[[#This Row],[Program Includes Services for Caregivers]]="Yes", IF(ProgramsTable[[#This Row],[Program May Require Caregiver to be Unpaid]]="No", "Yes", "No"), "No"), "N/A"))</f>
        <v>N/A</v>
      </c>
      <c r="CA2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86" s="18" t="str">
        <f>IF(CB$2=0, "N/A", IF(ISNUMBER(SEARCH(TRIM(UPPER(CB$2)), TRIM(UPPER(ProgramsTable[[#This Row],[Type of Service]])))), "Yes", "No"))</f>
        <v>N/A</v>
      </c>
      <c r="CC286" s="18" t="str">
        <f>IF(CC$2=0, "N/A", IF(ISNUMBER(SEARCH(TRIM(CC$2), ProgramsTable[[#This Row],[Geographic Coverage]])), "Yes", "No"))</f>
        <v>No</v>
      </c>
      <c r="CD286" s="18" t="str">
        <f>IF(CD$2=0, "N/A", IF(ISNUMBER(SEARCH(TRIM(CD$2), ProgramsTable[[#This Row],[Geographic Coverage]])), "Yes", "No"))</f>
        <v>N/A</v>
      </c>
      <c r="CE286" s="18" t="str">
        <f>IF(AND(CC$2=0, CD$2=0), "*Required - Please Make a Selection*", IF(OR(ISNUMBER(SEARCH(TRIM(CC$2), ProgramsTable[[#This Row],[Geographic Coverage]])), ISNUMBER(SEARCH(TRIM(CD$2), ProgramsTable[[#This Row],[Geographic Coverage]]))), "Yes", "No"))</f>
        <v>No</v>
      </c>
      <c r="CF286" s="18" t="str" cm="1">
        <f t="array" ref="CF286">IF(COUNTIF(BK$2:BN$2, "Yes")=0, "N/A", IF(SUMPRODUCT((BK$2:BN$2="Yes")*(ProgramsTable[[#This Row],[Veteran?]:[Disabled Veteran?]]="Yes"))&gt;0, "Yes", "No"))</f>
        <v>No</v>
      </c>
      <c r="CG2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86"/>
      <c r="CI286"/>
      <c r="CJ286"/>
      <c r="CK286"/>
      <c r="CL286"/>
      <c r="CM286"/>
      <c r="CN286"/>
      <c r="CO286"/>
      <c r="CP286"/>
      <c r="CQ286"/>
      <c r="CR286"/>
      <c r="CS286"/>
      <c r="CU286"/>
      <c r="CV286"/>
    </row>
    <row r="287" spans="1:100" hidden="1" x14ac:dyDescent="0.25">
      <c r="A287" s="10">
        <v>1105</v>
      </c>
      <c r="B287" t="s">
        <v>647</v>
      </c>
      <c r="C287" t="s">
        <v>522</v>
      </c>
      <c r="D287" t="s">
        <v>578</v>
      </c>
      <c r="E287" t="s">
        <v>546</v>
      </c>
      <c r="F287" t="s">
        <v>590</v>
      </c>
      <c r="G287" t="s">
        <v>90</v>
      </c>
      <c r="H287" t="s">
        <v>215</v>
      </c>
      <c r="I287" t="s">
        <v>215</v>
      </c>
      <c r="J287" t="s">
        <v>208</v>
      </c>
      <c r="K287" t="s">
        <v>586</v>
      </c>
      <c r="L287" t="s">
        <v>208</v>
      </c>
      <c r="M287" t="s">
        <v>208</v>
      </c>
      <c r="N287" t="s">
        <v>208</v>
      </c>
      <c r="P287" t="s">
        <v>591</v>
      </c>
      <c r="Q287" t="s">
        <v>208</v>
      </c>
      <c r="R287" t="s">
        <v>591</v>
      </c>
      <c r="S287" t="s">
        <v>208</v>
      </c>
      <c r="T287" t="s">
        <v>75</v>
      </c>
      <c r="U287" t="s">
        <v>207</v>
      </c>
      <c r="V287" t="s">
        <v>207</v>
      </c>
      <c r="W287" t="s">
        <v>207</v>
      </c>
      <c r="X287" t="s">
        <v>207</v>
      </c>
      <c r="Y287" t="s">
        <v>207</v>
      </c>
      <c r="Z287" t="s">
        <v>207</v>
      </c>
      <c r="AA287" t="s">
        <v>207</v>
      </c>
      <c r="AB287" t="s">
        <v>207</v>
      </c>
      <c r="AC287" t="s">
        <v>207</v>
      </c>
      <c r="AD287" t="s">
        <v>207</v>
      </c>
      <c r="AE287" t="s">
        <v>207</v>
      </c>
      <c r="AF287" t="s">
        <v>207</v>
      </c>
      <c r="AG287" t="s">
        <v>207</v>
      </c>
      <c r="AH287" t="s">
        <v>207</v>
      </c>
      <c r="AI287" t="s">
        <v>207</v>
      </c>
      <c r="AJ287" t="s">
        <v>207</v>
      </c>
      <c r="AK287" t="s">
        <v>207</v>
      </c>
      <c r="AL287" t="s">
        <v>207</v>
      </c>
      <c r="AM287" t="s">
        <v>207</v>
      </c>
      <c r="AN287" t="s">
        <v>207</v>
      </c>
      <c r="AO287" t="s">
        <v>207</v>
      </c>
      <c r="AP287" t="s">
        <v>207</v>
      </c>
      <c r="AQ287" t="s">
        <v>207</v>
      </c>
      <c r="AR287" t="s">
        <v>207</v>
      </c>
      <c r="AS287" t="s">
        <v>207</v>
      </c>
      <c r="AT287" t="s">
        <v>207</v>
      </c>
      <c r="AU287" t="s">
        <v>207</v>
      </c>
      <c r="AV287" t="s">
        <v>207</v>
      </c>
      <c r="AW287" t="s">
        <v>207</v>
      </c>
      <c r="AX287" t="s">
        <v>207</v>
      </c>
      <c r="AY287" t="s">
        <v>207</v>
      </c>
      <c r="AZ287" t="s">
        <v>207</v>
      </c>
      <c r="BA287" t="s">
        <v>207</v>
      </c>
      <c r="BB287" t="s">
        <v>207</v>
      </c>
      <c r="BC287" t="s">
        <v>207</v>
      </c>
      <c r="BD287" t="s">
        <v>207</v>
      </c>
      <c r="BE287" t="s">
        <v>207</v>
      </c>
      <c r="BF287" t="s">
        <v>207</v>
      </c>
      <c r="BG287" t="s">
        <v>207</v>
      </c>
      <c r="BH287" t="s">
        <v>207</v>
      </c>
      <c r="BI287" t="s">
        <v>207</v>
      </c>
      <c r="BJ287" t="s">
        <v>215</v>
      </c>
      <c r="BK287" t="s">
        <v>207</v>
      </c>
      <c r="BL287" t="s">
        <v>207</v>
      </c>
      <c r="BM287" t="s">
        <v>207</v>
      </c>
      <c r="BN287" t="s">
        <v>207</v>
      </c>
      <c r="BO287" s="18" t="str">
        <f>IF(OR(BO$2=0, BO$2=""), "N/A", IF(ISNUMBER(SEARCH(UPPER(BO$2), UPPER(ProgramsTable[[#This Row],[Type of Service]]))), "Yes", "No"))</f>
        <v>N/A</v>
      </c>
      <c r="BP287" s="18" t="str">
        <f>IF(BP$2=0, "N/A", IF(ISNUMBER(SEARCH(TRIM(BP$2), ProgramsTable[[#This Row],[Geographic Coverage]])), "Yes", "No"))</f>
        <v>N/A</v>
      </c>
      <c r="BQ287" s="18" t="str">
        <f>IF(BQ$2=0, "N/A", IF(ISNUMBER(SEARCH(TRIM(BQ$2), ProgramsTable[[#This Row],[Geographic Coverage]])), "Yes", "No"))</f>
        <v>N/A</v>
      </c>
      <c r="BR287" s="18" t="str">
        <f>IF(AND(BP$2=0, BQ$2=0), "*Required - Please Make a Selection*", IF(OR(ISNUMBER(SEARCH(TRIM(BP$2), ProgramsTable[[#This Row],[Geographic Coverage]])), ISNUMBER(SEARCH(TRIM(BQ$2), ProgramsTable[[#This Row],[Geographic Coverage]]))), "Yes", "No"))</f>
        <v>*Required - Please Make a Selection*</v>
      </c>
      <c r="BS287" s="18" t="str">
        <f>IF(OR(BS$2="",BS$2=0), "N/A", IF(AND(ProgramsTable[[#This Row],[Age Min]]= "None", ProgramsTable[[#This Row],[Age Max]]= "None"), "Yes", IF(AND(BS$2&gt;=ProgramsTable[[#This Row],[Age Min]], BS$2&lt;=ProgramsTable[[#This Row],[Age Max]]), "Yes", "No")))</f>
        <v>N/A</v>
      </c>
      <c r="BT287" s="18" t="str" cm="1">
        <f t="array" ref="BT287">IF(COUNTIF(AM$2:BJ$2,"Yes")=0,"N/A",IF(SUMPRODUCT(--(AM$2:BJ$2="Yes"),--(ProgramsTable[[#This Row],[Developmental Disability]:[Caregivers, Family Members, Advocates, or Practitioners of an Individual with Disabilities or Medical Conditions]]="Yes"))&gt;0,"Yes","No"))</f>
        <v>N/A</v>
      </c>
      <c r="BU2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87" s="18" t="str">
        <f>IF(BV$2=0, "N/A", IF(ISNUMBER(SEARCH(UPPER(BV$2), UPPER(ProgramsTable[[#This Row],[Type of Service]]))), "Yes", "No"))</f>
        <v>N/A</v>
      </c>
      <c r="BW287" s="18" t="str">
        <f>IF(BW$2=0, "N/A", IF(ISNUMBER(SEARCH(TRIM(BW$2), ProgramsTable[[#This Row],[Geographic Coverage]])), "Yes", "No"))</f>
        <v>N/A</v>
      </c>
      <c r="BX287" s="18" t="str">
        <f>IF(BX$2=0, "N/A", IF(ISNUMBER(SEARCH(TRIM(BX$2), ProgramsTable[[#This Row],[Geographic Coverage]])), "Yes", "No"))</f>
        <v>N/A</v>
      </c>
      <c r="BY287" s="18" t="str">
        <f>IF(AND(BW$2=0, BX$2=0), "*Required - Please Make a Selection*", IF(OR(ISNUMBER(SEARCH(TRIM(BW$2), ProgramsTable[[#This Row],[Geographic Coverage]])), ISNUMBER(SEARCH(TRIM(BX$2), ProgramsTable[[#This Row],[Geographic Coverage]]))), "Yes", "No"))</f>
        <v>*Required - Please Make a Selection*</v>
      </c>
      <c r="BZ287" s="18" t="str">
        <f>IF(I$2=0, "N/A", IF(I$2="Yes", IF(ProgramsTable[[#This Row],[Program Includes Services for Caregivers]]="Yes", IF(ProgramsTable[[#This Row],[Program May Require Caregiver to be Unpaid]]="No", "Yes", "No"), "No"), "N/A"))</f>
        <v>N/A</v>
      </c>
      <c r="CA2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87" s="18" t="str">
        <f>IF(CB$2=0, "N/A", IF(ISNUMBER(SEARCH(TRIM(UPPER(CB$2)), TRIM(UPPER(ProgramsTable[[#This Row],[Type of Service]])))), "Yes", "No"))</f>
        <v>N/A</v>
      </c>
      <c r="CC287" s="18" t="str">
        <f>IF(CC$2=0, "N/A", IF(ISNUMBER(SEARCH(TRIM(CC$2), ProgramsTable[[#This Row],[Geographic Coverage]])), "Yes", "No"))</f>
        <v>No</v>
      </c>
      <c r="CD287" s="18" t="str">
        <f>IF(CD$2=0, "N/A", IF(ISNUMBER(SEARCH(TRIM(CD$2), ProgramsTable[[#This Row],[Geographic Coverage]])), "Yes", "No"))</f>
        <v>N/A</v>
      </c>
      <c r="CE287" s="18" t="str">
        <f>IF(AND(CC$2=0, CD$2=0), "*Required - Please Make a Selection*", IF(OR(ISNUMBER(SEARCH(TRIM(CC$2), ProgramsTable[[#This Row],[Geographic Coverage]])), ISNUMBER(SEARCH(TRIM(CD$2), ProgramsTable[[#This Row],[Geographic Coverage]]))), "Yes", "No"))</f>
        <v>No</v>
      </c>
      <c r="CF287" s="18" t="str" cm="1">
        <f t="array" ref="CF287">IF(COUNTIF(BK$2:BN$2, "Yes")=0, "N/A", IF(SUMPRODUCT((BK$2:BN$2="Yes")*(ProgramsTable[[#This Row],[Veteran?]:[Disabled Veteran?]]="Yes"))&gt;0, "Yes", "No"))</f>
        <v>No</v>
      </c>
      <c r="CG2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87"/>
      <c r="CI287"/>
      <c r="CJ287"/>
      <c r="CK287"/>
      <c r="CL287"/>
      <c r="CM287"/>
      <c r="CN287"/>
      <c r="CO287"/>
      <c r="CP287"/>
      <c r="CQ287"/>
      <c r="CR287"/>
      <c r="CS287"/>
      <c r="CU287"/>
      <c r="CV287"/>
    </row>
    <row r="288" spans="1:100" hidden="1" x14ac:dyDescent="0.25">
      <c r="A288" s="10">
        <v>1106</v>
      </c>
      <c r="B288" t="s">
        <v>647</v>
      </c>
      <c r="C288" t="s">
        <v>522</v>
      </c>
      <c r="D288" t="s">
        <v>592</v>
      </c>
      <c r="E288" t="s">
        <v>546</v>
      </c>
      <c r="F288" t="s">
        <v>593</v>
      </c>
      <c r="G288" t="s">
        <v>588</v>
      </c>
      <c r="H288" t="s">
        <v>215</v>
      </c>
      <c r="I288" t="s">
        <v>215</v>
      </c>
      <c r="J288" t="s">
        <v>208</v>
      </c>
      <c r="K288" t="s">
        <v>208</v>
      </c>
      <c r="L288" s="11" t="s">
        <v>594</v>
      </c>
      <c r="M288" t="s">
        <v>208</v>
      </c>
      <c r="N288" t="s">
        <v>208</v>
      </c>
      <c r="O288" t="s">
        <v>595</v>
      </c>
      <c r="P288" t="s">
        <v>596</v>
      </c>
      <c r="Q288" t="s">
        <v>597</v>
      </c>
      <c r="R288" t="s">
        <v>596</v>
      </c>
      <c r="S288" t="s">
        <v>208</v>
      </c>
      <c r="T288" t="s">
        <v>75</v>
      </c>
      <c r="U288" t="s">
        <v>207</v>
      </c>
      <c r="V288" t="s">
        <v>207</v>
      </c>
      <c r="W288" t="s">
        <v>207</v>
      </c>
      <c r="X288" t="s">
        <v>207</v>
      </c>
      <c r="Y288" t="s">
        <v>207</v>
      </c>
      <c r="Z288" t="s">
        <v>207</v>
      </c>
      <c r="AA288" t="s">
        <v>207</v>
      </c>
      <c r="AB288" t="s">
        <v>207</v>
      </c>
      <c r="AC288" t="s">
        <v>207</v>
      </c>
      <c r="AD288" t="s">
        <v>207</v>
      </c>
      <c r="AE288" t="s">
        <v>207</v>
      </c>
      <c r="AF288" t="s">
        <v>207</v>
      </c>
      <c r="AG288" t="s">
        <v>207</v>
      </c>
      <c r="AH288" t="s">
        <v>207</v>
      </c>
      <c r="AI288" t="s">
        <v>207</v>
      </c>
      <c r="AJ288" t="s">
        <v>207</v>
      </c>
      <c r="AK288" t="s">
        <v>207</v>
      </c>
      <c r="AL288" t="s">
        <v>207</v>
      </c>
      <c r="AM288" t="s">
        <v>207</v>
      </c>
      <c r="AN288" t="s">
        <v>207</v>
      </c>
      <c r="AO288" t="s">
        <v>207</v>
      </c>
      <c r="AP288" t="s">
        <v>207</v>
      </c>
      <c r="AQ288" t="s">
        <v>207</v>
      </c>
      <c r="AR288" t="s">
        <v>207</v>
      </c>
      <c r="AS288" t="s">
        <v>207</v>
      </c>
      <c r="AT288" t="s">
        <v>207</v>
      </c>
      <c r="AU288" t="s">
        <v>207</v>
      </c>
      <c r="AV288" t="s">
        <v>207</v>
      </c>
      <c r="AW288" t="s">
        <v>207</v>
      </c>
      <c r="AX288" t="s">
        <v>207</v>
      </c>
      <c r="AY288" t="s">
        <v>207</v>
      </c>
      <c r="AZ288" t="s">
        <v>207</v>
      </c>
      <c r="BA288" t="s">
        <v>207</v>
      </c>
      <c r="BB288" t="s">
        <v>207</v>
      </c>
      <c r="BC288" t="s">
        <v>207</v>
      </c>
      <c r="BD288" t="s">
        <v>207</v>
      </c>
      <c r="BE288" t="s">
        <v>207</v>
      </c>
      <c r="BF288" t="s">
        <v>207</v>
      </c>
      <c r="BG288" t="s">
        <v>207</v>
      </c>
      <c r="BH288" t="s">
        <v>207</v>
      </c>
      <c r="BI288" t="s">
        <v>207</v>
      </c>
      <c r="BJ288" t="s">
        <v>215</v>
      </c>
      <c r="BK288" t="s">
        <v>207</v>
      </c>
      <c r="BL288" t="s">
        <v>207</v>
      </c>
      <c r="BM288" t="s">
        <v>207</v>
      </c>
      <c r="BN288" t="s">
        <v>207</v>
      </c>
      <c r="BO288" s="18" t="str">
        <f>IF(OR(BO$2=0, BO$2=""), "N/A", IF(ISNUMBER(SEARCH(UPPER(BO$2), UPPER(ProgramsTable[[#This Row],[Type of Service]]))), "Yes", "No"))</f>
        <v>N/A</v>
      </c>
      <c r="BP288" s="18" t="str">
        <f>IF(BP$2=0, "N/A", IF(ISNUMBER(SEARCH(TRIM(BP$2), ProgramsTable[[#This Row],[Geographic Coverage]])), "Yes", "No"))</f>
        <v>N/A</v>
      </c>
      <c r="BQ288" s="18" t="str">
        <f>IF(BQ$2=0, "N/A", IF(ISNUMBER(SEARCH(TRIM(BQ$2), ProgramsTable[[#This Row],[Geographic Coverage]])), "Yes", "No"))</f>
        <v>N/A</v>
      </c>
      <c r="BR288" s="18" t="str">
        <f>IF(AND(BP$2=0, BQ$2=0), "*Required - Please Make a Selection*", IF(OR(ISNUMBER(SEARCH(TRIM(BP$2), ProgramsTable[[#This Row],[Geographic Coverage]])), ISNUMBER(SEARCH(TRIM(BQ$2), ProgramsTable[[#This Row],[Geographic Coverage]]))), "Yes", "No"))</f>
        <v>*Required - Please Make a Selection*</v>
      </c>
      <c r="BS288" s="18" t="str">
        <f>IF(OR(BS$2="",BS$2=0), "N/A", IF(AND(ProgramsTable[[#This Row],[Age Min]]= "None", ProgramsTable[[#This Row],[Age Max]]= "None"), "Yes", IF(AND(BS$2&gt;=ProgramsTable[[#This Row],[Age Min]], BS$2&lt;=ProgramsTable[[#This Row],[Age Max]]), "Yes", "No")))</f>
        <v>N/A</v>
      </c>
      <c r="BT288" s="18" t="str" cm="1">
        <f t="array" ref="BT288">IF(COUNTIF(AM$2:BJ$2,"Yes")=0,"N/A",IF(SUMPRODUCT(--(AM$2:BJ$2="Yes"),--(ProgramsTable[[#This Row],[Developmental Disability]:[Caregivers, Family Members, Advocates, or Practitioners of an Individual with Disabilities or Medical Conditions]]="Yes"))&gt;0,"Yes","No"))</f>
        <v>N/A</v>
      </c>
      <c r="BU2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88" s="18" t="str">
        <f>IF(BV$2=0, "N/A", IF(ISNUMBER(SEARCH(UPPER(BV$2), UPPER(ProgramsTable[[#This Row],[Type of Service]]))), "Yes", "No"))</f>
        <v>N/A</v>
      </c>
      <c r="BW288" s="18" t="str">
        <f>IF(BW$2=0, "N/A", IF(ISNUMBER(SEARCH(TRIM(BW$2), ProgramsTable[[#This Row],[Geographic Coverage]])), "Yes", "No"))</f>
        <v>N/A</v>
      </c>
      <c r="BX288" s="18" t="str">
        <f>IF(BX$2=0, "N/A", IF(ISNUMBER(SEARCH(TRIM(BX$2), ProgramsTable[[#This Row],[Geographic Coverage]])), "Yes", "No"))</f>
        <v>N/A</v>
      </c>
      <c r="BY288" s="18" t="str">
        <f>IF(AND(BW$2=0, BX$2=0), "*Required - Please Make a Selection*", IF(OR(ISNUMBER(SEARCH(TRIM(BW$2), ProgramsTable[[#This Row],[Geographic Coverage]])), ISNUMBER(SEARCH(TRIM(BX$2), ProgramsTable[[#This Row],[Geographic Coverage]]))), "Yes", "No"))</f>
        <v>*Required - Please Make a Selection*</v>
      </c>
      <c r="BZ288" s="18" t="str">
        <f>IF(I$2=0, "N/A", IF(I$2="Yes", IF(ProgramsTable[[#This Row],[Program Includes Services for Caregivers]]="Yes", IF(ProgramsTable[[#This Row],[Program May Require Caregiver to be Unpaid]]="No", "Yes", "No"), "No"), "N/A"))</f>
        <v>N/A</v>
      </c>
      <c r="CA2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88" s="18" t="str">
        <f>IF(CB$2=0, "N/A", IF(ISNUMBER(SEARCH(TRIM(UPPER(CB$2)), TRIM(UPPER(ProgramsTable[[#This Row],[Type of Service]])))), "Yes", "No"))</f>
        <v>N/A</v>
      </c>
      <c r="CC288" s="18" t="str">
        <f>IF(CC$2=0, "N/A", IF(ISNUMBER(SEARCH(TRIM(CC$2), ProgramsTable[[#This Row],[Geographic Coverage]])), "Yes", "No"))</f>
        <v>No</v>
      </c>
      <c r="CD288" s="18" t="str">
        <f>IF(CD$2=0, "N/A", IF(ISNUMBER(SEARCH(TRIM(CD$2), ProgramsTable[[#This Row],[Geographic Coverage]])), "Yes", "No"))</f>
        <v>N/A</v>
      </c>
      <c r="CE288" s="18" t="str">
        <f>IF(AND(CC$2=0, CD$2=0), "*Required - Please Make a Selection*", IF(OR(ISNUMBER(SEARCH(TRIM(CC$2), ProgramsTable[[#This Row],[Geographic Coverage]])), ISNUMBER(SEARCH(TRIM(CD$2), ProgramsTable[[#This Row],[Geographic Coverage]]))), "Yes", "No"))</f>
        <v>No</v>
      </c>
      <c r="CF288" s="18" t="str" cm="1">
        <f t="array" ref="CF288">IF(COUNTIF(BK$2:BN$2, "Yes")=0, "N/A", IF(SUMPRODUCT((BK$2:BN$2="Yes")*(ProgramsTable[[#This Row],[Veteran?]:[Disabled Veteran?]]="Yes"))&gt;0, "Yes", "No"))</f>
        <v>No</v>
      </c>
      <c r="CG2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88"/>
      <c r="CI288"/>
      <c r="CJ288"/>
      <c r="CK288"/>
      <c r="CL288"/>
      <c r="CM288"/>
      <c r="CN288"/>
      <c r="CO288"/>
      <c r="CP288"/>
      <c r="CQ288"/>
      <c r="CR288"/>
      <c r="CS288"/>
      <c r="CU288"/>
      <c r="CV288"/>
    </row>
    <row r="289" spans="1:100" hidden="1" x14ac:dyDescent="0.25">
      <c r="A289" s="10">
        <v>1107</v>
      </c>
      <c r="B289" t="s">
        <v>647</v>
      </c>
      <c r="C289" t="s">
        <v>522</v>
      </c>
      <c r="D289" t="s">
        <v>592</v>
      </c>
      <c r="E289" t="s">
        <v>546</v>
      </c>
      <c r="F289" t="s">
        <v>598</v>
      </c>
      <c r="G289" t="s">
        <v>588</v>
      </c>
      <c r="H289" t="s">
        <v>215</v>
      </c>
      <c r="I289" t="s">
        <v>215</v>
      </c>
      <c r="J289" t="s">
        <v>208</v>
      </c>
      <c r="K289" t="s">
        <v>208</v>
      </c>
      <c r="L289" s="11" t="s">
        <v>599</v>
      </c>
      <c r="M289">
        <v>55</v>
      </c>
      <c r="N289">
        <v>120</v>
      </c>
      <c r="O289" t="s">
        <v>599</v>
      </c>
      <c r="P289" t="s">
        <v>596</v>
      </c>
      <c r="Q289" t="s">
        <v>597</v>
      </c>
      <c r="R289" t="s">
        <v>596</v>
      </c>
      <c r="S289" t="s">
        <v>208</v>
      </c>
      <c r="T289" t="s">
        <v>75</v>
      </c>
      <c r="U289" t="s">
        <v>207</v>
      </c>
      <c r="V289" t="s">
        <v>207</v>
      </c>
      <c r="W289" t="s">
        <v>207</v>
      </c>
      <c r="X289" t="s">
        <v>207</v>
      </c>
      <c r="Y289" t="s">
        <v>207</v>
      </c>
      <c r="Z289" t="s">
        <v>207</v>
      </c>
      <c r="AA289" t="s">
        <v>207</v>
      </c>
      <c r="AB289" t="s">
        <v>207</v>
      </c>
      <c r="AC289" t="s">
        <v>207</v>
      </c>
      <c r="AD289" t="s">
        <v>207</v>
      </c>
      <c r="AE289" t="s">
        <v>207</v>
      </c>
      <c r="AF289" t="s">
        <v>207</v>
      </c>
      <c r="AG289" t="s">
        <v>207</v>
      </c>
      <c r="AH289" t="s">
        <v>207</v>
      </c>
      <c r="AI289" t="s">
        <v>207</v>
      </c>
      <c r="AJ289" t="s">
        <v>207</v>
      </c>
      <c r="AK289" t="s">
        <v>207</v>
      </c>
      <c r="AL289" t="s">
        <v>207</v>
      </c>
      <c r="AM289" t="s">
        <v>207</v>
      </c>
      <c r="AN289" t="s">
        <v>207</v>
      </c>
      <c r="AO289" t="s">
        <v>207</v>
      </c>
      <c r="AP289" t="s">
        <v>207</v>
      </c>
      <c r="AQ289" t="s">
        <v>207</v>
      </c>
      <c r="AR289" t="s">
        <v>207</v>
      </c>
      <c r="AS289" t="s">
        <v>207</v>
      </c>
      <c r="AT289" t="s">
        <v>207</v>
      </c>
      <c r="AU289" t="s">
        <v>207</v>
      </c>
      <c r="AV289" t="s">
        <v>207</v>
      </c>
      <c r="AW289" t="s">
        <v>207</v>
      </c>
      <c r="AX289" t="s">
        <v>207</v>
      </c>
      <c r="AY289" t="s">
        <v>207</v>
      </c>
      <c r="AZ289" t="s">
        <v>207</v>
      </c>
      <c r="BA289" t="s">
        <v>207</v>
      </c>
      <c r="BB289" t="s">
        <v>207</v>
      </c>
      <c r="BC289" t="s">
        <v>207</v>
      </c>
      <c r="BD289" t="s">
        <v>207</v>
      </c>
      <c r="BE289" t="s">
        <v>207</v>
      </c>
      <c r="BF289" t="s">
        <v>207</v>
      </c>
      <c r="BG289" t="s">
        <v>207</v>
      </c>
      <c r="BH289" t="s">
        <v>207</v>
      </c>
      <c r="BI289" t="s">
        <v>207</v>
      </c>
      <c r="BJ289" t="s">
        <v>215</v>
      </c>
      <c r="BK289" t="s">
        <v>207</v>
      </c>
      <c r="BL289" t="s">
        <v>207</v>
      </c>
      <c r="BM289" t="s">
        <v>207</v>
      </c>
      <c r="BN289" t="s">
        <v>207</v>
      </c>
      <c r="BO289" s="18" t="str">
        <f>IF(OR(BO$2=0, BO$2=""), "N/A", IF(ISNUMBER(SEARCH(UPPER(BO$2), UPPER(ProgramsTable[[#This Row],[Type of Service]]))), "Yes", "No"))</f>
        <v>N/A</v>
      </c>
      <c r="BP289" s="18" t="str">
        <f>IF(BP$2=0, "N/A", IF(ISNUMBER(SEARCH(TRIM(BP$2), ProgramsTable[[#This Row],[Geographic Coverage]])), "Yes", "No"))</f>
        <v>N/A</v>
      </c>
      <c r="BQ289" s="18" t="str">
        <f>IF(BQ$2=0, "N/A", IF(ISNUMBER(SEARCH(TRIM(BQ$2), ProgramsTable[[#This Row],[Geographic Coverage]])), "Yes", "No"))</f>
        <v>N/A</v>
      </c>
      <c r="BR289" s="18" t="str">
        <f>IF(AND(BP$2=0, BQ$2=0), "*Required - Please Make a Selection*", IF(OR(ISNUMBER(SEARCH(TRIM(BP$2), ProgramsTable[[#This Row],[Geographic Coverage]])), ISNUMBER(SEARCH(TRIM(BQ$2), ProgramsTable[[#This Row],[Geographic Coverage]]))), "Yes", "No"))</f>
        <v>*Required - Please Make a Selection*</v>
      </c>
      <c r="BS289" s="18" t="str">
        <f>IF(OR(BS$2="",BS$2=0), "N/A", IF(AND(ProgramsTable[[#This Row],[Age Min]]= "None", ProgramsTable[[#This Row],[Age Max]]= "None"), "Yes", IF(AND(BS$2&gt;=ProgramsTable[[#This Row],[Age Min]], BS$2&lt;=ProgramsTable[[#This Row],[Age Max]]), "Yes", "No")))</f>
        <v>N/A</v>
      </c>
      <c r="BT289" s="18" t="str" cm="1">
        <f t="array" ref="BT289">IF(COUNTIF(AM$2:BJ$2,"Yes")=0,"N/A",IF(SUMPRODUCT(--(AM$2:BJ$2="Yes"),--(ProgramsTable[[#This Row],[Developmental Disability]:[Caregivers, Family Members, Advocates, or Practitioners of an Individual with Disabilities or Medical Conditions]]="Yes"))&gt;0,"Yes","No"))</f>
        <v>N/A</v>
      </c>
      <c r="BU2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89" s="18" t="str">
        <f>IF(BV$2=0, "N/A", IF(ISNUMBER(SEARCH(UPPER(BV$2), UPPER(ProgramsTable[[#This Row],[Type of Service]]))), "Yes", "No"))</f>
        <v>N/A</v>
      </c>
      <c r="BW289" s="18" t="str">
        <f>IF(BW$2=0, "N/A", IF(ISNUMBER(SEARCH(TRIM(BW$2), ProgramsTable[[#This Row],[Geographic Coverage]])), "Yes", "No"))</f>
        <v>N/A</v>
      </c>
      <c r="BX289" s="18" t="str">
        <f>IF(BX$2=0, "N/A", IF(ISNUMBER(SEARCH(TRIM(BX$2), ProgramsTable[[#This Row],[Geographic Coverage]])), "Yes", "No"))</f>
        <v>N/A</v>
      </c>
      <c r="BY289" s="18" t="str">
        <f>IF(AND(BW$2=0, BX$2=0), "*Required - Please Make a Selection*", IF(OR(ISNUMBER(SEARCH(TRIM(BW$2), ProgramsTable[[#This Row],[Geographic Coverage]])), ISNUMBER(SEARCH(TRIM(BX$2), ProgramsTable[[#This Row],[Geographic Coverage]]))), "Yes", "No"))</f>
        <v>*Required - Please Make a Selection*</v>
      </c>
      <c r="BZ289" s="18" t="str">
        <f>IF(I$2=0, "N/A", IF(I$2="Yes", IF(ProgramsTable[[#This Row],[Program Includes Services for Caregivers]]="Yes", IF(ProgramsTable[[#This Row],[Program May Require Caregiver to be Unpaid]]="No", "Yes", "No"), "No"), "N/A"))</f>
        <v>N/A</v>
      </c>
      <c r="CA2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89" s="18" t="str">
        <f>IF(CB$2=0, "N/A", IF(ISNUMBER(SEARCH(TRIM(UPPER(CB$2)), TRIM(UPPER(ProgramsTable[[#This Row],[Type of Service]])))), "Yes", "No"))</f>
        <v>N/A</v>
      </c>
      <c r="CC289" s="18" t="str">
        <f>IF(CC$2=0, "N/A", IF(ISNUMBER(SEARCH(TRIM(CC$2), ProgramsTable[[#This Row],[Geographic Coverage]])), "Yes", "No"))</f>
        <v>No</v>
      </c>
      <c r="CD289" s="18" t="str">
        <f>IF(CD$2=0, "N/A", IF(ISNUMBER(SEARCH(TRIM(CD$2), ProgramsTable[[#This Row],[Geographic Coverage]])), "Yes", "No"))</f>
        <v>N/A</v>
      </c>
      <c r="CE289" s="18" t="str">
        <f>IF(AND(CC$2=0, CD$2=0), "*Required - Please Make a Selection*", IF(OR(ISNUMBER(SEARCH(TRIM(CC$2), ProgramsTable[[#This Row],[Geographic Coverage]])), ISNUMBER(SEARCH(TRIM(CD$2), ProgramsTable[[#This Row],[Geographic Coverage]]))), "Yes", "No"))</f>
        <v>No</v>
      </c>
      <c r="CF289" s="18" t="str" cm="1">
        <f t="array" ref="CF289">IF(COUNTIF(BK$2:BN$2, "Yes")=0, "N/A", IF(SUMPRODUCT((BK$2:BN$2="Yes")*(ProgramsTable[[#This Row],[Veteran?]:[Disabled Veteran?]]="Yes"))&gt;0, "Yes", "No"))</f>
        <v>No</v>
      </c>
      <c r="CG2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89"/>
      <c r="CI289"/>
      <c r="CJ289"/>
      <c r="CK289"/>
      <c r="CL289"/>
      <c r="CM289"/>
      <c r="CN289"/>
      <c r="CO289"/>
      <c r="CP289"/>
      <c r="CQ289"/>
      <c r="CR289"/>
      <c r="CS289"/>
      <c r="CU289"/>
      <c r="CV289"/>
    </row>
    <row r="290" spans="1:100" hidden="1" x14ac:dyDescent="0.25">
      <c r="A290" s="10">
        <v>1108</v>
      </c>
      <c r="B290" t="s">
        <v>647</v>
      </c>
      <c r="C290" t="s">
        <v>522</v>
      </c>
      <c r="D290" t="s">
        <v>592</v>
      </c>
      <c r="E290" t="s">
        <v>546</v>
      </c>
      <c r="F290" t="s">
        <v>600</v>
      </c>
      <c r="G290" t="s">
        <v>90</v>
      </c>
      <c r="H290" t="s">
        <v>215</v>
      </c>
      <c r="I290" t="s">
        <v>215</v>
      </c>
      <c r="J290" t="s">
        <v>208</v>
      </c>
      <c r="K290" t="s">
        <v>208</v>
      </c>
      <c r="L290" s="11" t="s">
        <v>599</v>
      </c>
      <c r="M290">
        <v>55</v>
      </c>
      <c r="N290">
        <v>120</v>
      </c>
      <c r="O290" t="s">
        <v>599</v>
      </c>
      <c r="P290" t="s">
        <v>601</v>
      </c>
      <c r="Q290" t="s">
        <v>597</v>
      </c>
      <c r="R290" t="s">
        <v>601</v>
      </c>
      <c r="S290" t="s">
        <v>208</v>
      </c>
      <c r="T290" t="s">
        <v>75</v>
      </c>
      <c r="U290" t="s">
        <v>207</v>
      </c>
      <c r="V290" t="s">
        <v>207</v>
      </c>
      <c r="W290" t="s">
        <v>207</v>
      </c>
      <c r="X290" t="s">
        <v>207</v>
      </c>
      <c r="Y290" t="s">
        <v>207</v>
      </c>
      <c r="Z290" t="s">
        <v>207</v>
      </c>
      <c r="AA290" t="s">
        <v>207</v>
      </c>
      <c r="AB290" t="s">
        <v>207</v>
      </c>
      <c r="AC290" t="s">
        <v>207</v>
      </c>
      <c r="AD290" t="s">
        <v>207</v>
      </c>
      <c r="AE290" t="s">
        <v>207</v>
      </c>
      <c r="AF290" t="s">
        <v>207</v>
      </c>
      <c r="AG290" t="s">
        <v>207</v>
      </c>
      <c r="AH290" t="s">
        <v>207</v>
      </c>
      <c r="AI290" t="s">
        <v>207</v>
      </c>
      <c r="AJ290" t="s">
        <v>207</v>
      </c>
      <c r="AK290" t="s">
        <v>207</v>
      </c>
      <c r="AL290" t="s">
        <v>207</v>
      </c>
      <c r="AM290" t="s">
        <v>207</v>
      </c>
      <c r="AN290" t="s">
        <v>207</v>
      </c>
      <c r="AO290" t="s">
        <v>207</v>
      </c>
      <c r="AP290" t="s">
        <v>207</v>
      </c>
      <c r="AQ290" t="s">
        <v>207</v>
      </c>
      <c r="AR290" t="s">
        <v>207</v>
      </c>
      <c r="AS290" t="s">
        <v>207</v>
      </c>
      <c r="AT290" t="s">
        <v>207</v>
      </c>
      <c r="AU290" t="s">
        <v>207</v>
      </c>
      <c r="AV290" t="s">
        <v>207</v>
      </c>
      <c r="AW290" t="s">
        <v>207</v>
      </c>
      <c r="AX290" t="s">
        <v>207</v>
      </c>
      <c r="AY290" t="s">
        <v>207</v>
      </c>
      <c r="AZ290" t="s">
        <v>207</v>
      </c>
      <c r="BA290" t="s">
        <v>207</v>
      </c>
      <c r="BB290" t="s">
        <v>207</v>
      </c>
      <c r="BC290" t="s">
        <v>207</v>
      </c>
      <c r="BD290" t="s">
        <v>207</v>
      </c>
      <c r="BE290" t="s">
        <v>207</v>
      </c>
      <c r="BF290" t="s">
        <v>207</v>
      </c>
      <c r="BG290" t="s">
        <v>207</v>
      </c>
      <c r="BH290" t="s">
        <v>207</v>
      </c>
      <c r="BI290" t="s">
        <v>207</v>
      </c>
      <c r="BJ290" t="s">
        <v>215</v>
      </c>
      <c r="BK290" t="s">
        <v>207</v>
      </c>
      <c r="BL290" t="s">
        <v>207</v>
      </c>
      <c r="BM290" t="s">
        <v>207</v>
      </c>
      <c r="BN290" t="s">
        <v>207</v>
      </c>
      <c r="BO290" s="18" t="str">
        <f>IF(OR(BO$2=0, BO$2=""), "N/A", IF(ISNUMBER(SEARCH(UPPER(BO$2), UPPER(ProgramsTable[[#This Row],[Type of Service]]))), "Yes", "No"))</f>
        <v>N/A</v>
      </c>
      <c r="BP290" s="18" t="str">
        <f>IF(BP$2=0, "N/A", IF(ISNUMBER(SEARCH(TRIM(BP$2), ProgramsTable[[#This Row],[Geographic Coverage]])), "Yes", "No"))</f>
        <v>N/A</v>
      </c>
      <c r="BQ290" s="18" t="str">
        <f>IF(BQ$2=0, "N/A", IF(ISNUMBER(SEARCH(TRIM(BQ$2), ProgramsTable[[#This Row],[Geographic Coverage]])), "Yes", "No"))</f>
        <v>N/A</v>
      </c>
      <c r="BR290" s="18" t="str">
        <f>IF(AND(BP$2=0, BQ$2=0), "*Required - Please Make a Selection*", IF(OR(ISNUMBER(SEARCH(TRIM(BP$2), ProgramsTable[[#This Row],[Geographic Coverage]])), ISNUMBER(SEARCH(TRIM(BQ$2), ProgramsTable[[#This Row],[Geographic Coverage]]))), "Yes", "No"))</f>
        <v>*Required - Please Make a Selection*</v>
      </c>
      <c r="BS290" s="18" t="str">
        <f>IF(OR(BS$2="",BS$2=0), "N/A", IF(AND(ProgramsTable[[#This Row],[Age Min]]= "None", ProgramsTable[[#This Row],[Age Max]]= "None"), "Yes", IF(AND(BS$2&gt;=ProgramsTable[[#This Row],[Age Min]], BS$2&lt;=ProgramsTable[[#This Row],[Age Max]]), "Yes", "No")))</f>
        <v>N/A</v>
      </c>
      <c r="BT290" s="18" t="str" cm="1">
        <f t="array" ref="BT290">IF(COUNTIF(AM$2:BJ$2,"Yes")=0,"N/A",IF(SUMPRODUCT(--(AM$2:BJ$2="Yes"),--(ProgramsTable[[#This Row],[Developmental Disability]:[Caregivers, Family Members, Advocates, or Practitioners of an Individual with Disabilities or Medical Conditions]]="Yes"))&gt;0,"Yes","No"))</f>
        <v>N/A</v>
      </c>
      <c r="BU2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90" s="18" t="str">
        <f>IF(BV$2=0, "N/A", IF(ISNUMBER(SEARCH(UPPER(BV$2), UPPER(ProgramsTable[[#This Row],[Type of Service]]))), "Yes", "No"))</f>
        <v>N/A</v>
      </c>
      <c r="BW290" s="18" t="str">
        <f>IF(BW$2=0, "N/A", IF(ISNUMBER(SEARCH(TRIM(BW$2), ProgramsTable[[#This Row],[Geographic Coverage]])), "Yes", "No"))</f>
        <v>N/A</v>
      </c>
      <c r="BX290" s="18" t="str">
        <f>IF(BX$2=0, "N/A", IF(ISNUMBER(SEARCH(TRIM(BX$2), ProgramsTable[[#This Row],[Geographic Coverage]])), "Yes", "No"))</f>
        <v>N/A</v>
      </c>
      <c r="BY290" s="18" t="str">
        <f>IF(AND(BW$2=0, BX$2=0), "*Required - Please Make a Selection*", IF(OR(ISNUMBER(SEARCH(TRIM(BW$2), ProgramsTable[[#This Row],[Geographic Coverage]])), ISNUMBER(SEARCH(TRIM(BX$2), ProgramsTable[[#This Row],[Geographic Coverage]]))), "Yes", "No"))</f>
        <v>*Required - Please Make a Selection*</v>
      </c>
      <c r="BZ290" s="18" t="str">
        <f>IF(I$2=0, "N/A", IF(I$2="Yes", IF(ProgramsTable[[#This Row],[Program Includes Services for Caregivers]]="Yes", IF(ProgramsTable[[#This Row],[Program May Require Caregiver to be Unpaid]]="No", "Yes", "No"), "No"), "N/A"))</f>
        <v>N/A</v>
      </c>
      <c r="CA2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90" s="18" t="str">
        <f>IF(CB$2=0, "N/A", IF(ISNUMBER(SEARCH(TRIM(UPPER(CB$2)), TRIM(UPPER(ProgramsTable[[#This Row],[Type of Service]])))), "Yes", "No"))</f>
        <v>N/A</v>
      </c>
      <c r="CC290" s="18" t="str">
        <f>IF(CC$2=0, "N/A", IF(ISNUMBER(SEARCH(TRIM(CC$2), ProgramsTable[[#This Row],[Geographic Coverage]])), "Yes", "No"))</f>
        <v>No</v>
      </c>
      <c r="CD290" s="18" t="str">
        <f>IF(CD$2=0, "N/A", IF(ISNUMBER(SEARCH(TRIM(CD$2), ProgramsTable[[#This Row],[Geographic Coverage]])), "Yes", "No"))</f>
        <v>N/A</v>
      </c>
      <c r="CE290" s="18" t="str">
        <f>IF(AND(CC$2=0, CD$2=0), "*Required - Please Make a Selection*", IF(OR(ISNUMBER(SEARCH(TRIM(CC$2), ProgramsTable[[#This Row],[Geographic Coverage]])), ISNUMBER(SEARCH(TRIM(CD$2), ProgramsTable[[#This Row],[Geographic Coverage]]))), "Yes", "No"))</f>
        <v>No</v>
      </c>
      <c r="CF290" s="18" t="str" cm="1">
        <f t="array" ref="CF290">IF(COUNTIF(BK$2:BN$2, "Yes")=0, "N/A", IF(SUMPRODUCT((BK$2:BN$2="Yes")*(ProgramsTable[[#This Row],[Veteran?]:[Disabled Veteran?]]="Yes"))&gt;0, "Yes", "No"))</f>
        <v>No</v>
      </c>
      <c r="CG2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90"/>
      <c r="CI290"/>
      <c r="CJ290"/>
      <c r="CK290"/>
      <c r="CL290"/>
      <c r="CM290"/>
      <c r="CN290"/>
      <c r="CO290"/>
      <c r="CP290"/>
      <c r="CQ290"/>
      <c r="CR290"/>
      <c r="CS290"/>
      <c r="CU290"/>
      <c r="CV290"/>
    </row>
    <row r="291" spans="1:100" hidden="1" x14ac:dyDescent="0.25">
      <c r="A291" s="10">
        <v>1110</v>
      </c>
      <c r="B291" t="s">
        <v>647</v>
      </c>
      <c r="C291" t="s">
        <v>523</v>
      </c>
      <c r="D291" t="s">
        <v>535</v>
      </c>
      <c r="E291" t="s">
        <v>529</v>
      </c>
      <c r="F291" t="s">
        <v>536</v>
      </c>
      <c r="G291" t="s">
        <v>112</v>
      </c>
      <c r="H291" t="s">
        <v>215</v>
      </c>
      <c r="I291" t="s">
        <v>215</v>
      </c>
      <c r="J291" t="s">
        <v>531</v>
      </c>
      <c r="K291" t="s">
        <v>532</v>
      </c>
      <c r="L291" t="s">
        <v>306</v>
      </c>
      <c r="M291">
        <v>18</v>
      </c>
      <c r="N291">
        <v>120</v>
      </c>
      <c r="P291" t="s">
        <v>533</v>
      </c>
      <c r="Q291" t="s">
        <v>208</v>
      </c>
      <c r="R291" t="s">
        <v>534</v>
      </c>
      <c r="S291" t="s">
        <v>533</v>
      </c>
      <c r="T291" t="s">
        <v>71</v>
      </c>
      <c r="U291" t="s">
        <v>215</v>
      </c>
      <c r="V291" t="s">
        <v>207</v>
      </c>
      <c r="W291" t="s">
        <v>207</v>
      </c>
      <c r="X291" t="s">
        <v>207</v>
      </c>
      <c r="Y291" t="s">
        <v>207</v>
      </c>
      <c r="Z291" t="s">
        <v>207</v>
      </c>
      <c r="AA291" t="s">
        <v>207</v>
      </c>
      <c r="AB291" t="s">
        <v>207</v>
      </c>
      <c r="AC291" t="s">
        <v>207</v>
      </c>
      <c r="AD291" t="s">
        <v>207</v>
      </c>
      <c r="AE291" t="s">
        <v>215</v>
      </c>
      <c r="AF291" t="s">
        <v>207</v>
      </c>
      <c r="AG291" t="s">
        <v>207</v>
      </c>
      <c r="AH291" t="s">
        <v>207</v>
      </c>
      <c r="AI291" t="s">
        <v>207</v>
      </c>
      <c r="AJ291" t="s">
        <v>207</v>
      </c>
      <c r="AK291" t="s">
        <v>207</v>
      </c>
      <c r="AL291" t="s">
        <v>207</v>
      </c>
      <c r="AM291" t="s">
        <v>207</v>
      </c>
      <c r="AN291" t="s">
        <v>207</v>
      </c>
      <c r="AO291" t="s">
        <v>207</v>
      </c>
      <c r="AP291" t="s">
        <v>207</v>
      </c>
      <c r="AQ291" t="s">
        <v>207</v>
      </c>
      <c r="AR291" t="s">
        <v>215</v>
      </c>
      <c r="AS291" t="s">
        <v>207</v>
      </c>
      <c r="AT291" t="s">
        <v>207</v>
      </c>
      <c r="AU291" t="s">
        <v>207</v>
      </c>
      <c r="AV291" t="s">
        <v>207</v>
      </c>
      <c r="AW291" t="s">
        <v>207</v>
      </c>
      <c r="AX291" t="s">
        <v>207</v>
      </c>
      <c r="AY291" t="s">
        <v>207</v>
      </c>
      <c r="AZ291" t="s">
        <v>207</v>
      </c>
      <c r="BA291" t="s">
        <v>207</v>
      </c>
      <c r="BB291" t="s">
        <v>207</v>
      </c>
      <c r="BC291" t="s">
        <v>207</v>
      </c>
      <c r="BD291" t="s">
        <v>207</v>
      </c>
      <c r="BE291" t="s">
        <v>207</v>
      </c>
      <c r="BF291" t="s">
        <v>207</v>
      </c>
      <c r="BG291" t="s">
        <v>207</v>
      </c>
      <c r="BH291" t="s">
        <v>207</v>
      </c>
      <c r="BI291" t="s">
        <v>207</v>
      </c>
      <c r="BJ291" t="s">
        <v>207</v>
      </c>
      <c r="BK291" t="s">
        <v>207</v>
      </c>
      <c r="BL291" t="s">
        <v>207</v>
      </c>
      <c r="BM291" t="s">
        <v>207</v>
      </c>
      <c r="BN291" t="s">
        <v>207</v>
      </c>
      <c r="BO291" s="18" t="str">
        <f>IF(OR(BO$2=0, BO$2=""), "N/A", IF(ISNUMBER(SEARCH(UPPER(BO$2), UPPER(ProgramsTable[[#This Row],[Type of Service]]))), "Yes", "No"))</f>
        <v>N/A</v>
      </c>
      <c r="BP291" s="18" t="str">
        <f>IF(BP$2=0, "N/A", IF(ISNUMBER(SEARCH(TRIM(BP$2), ProgramsTable[[#This Row],[Geographic Coverage]])), "Yes", "No"))</f>
        <v>N/A</v>
      </c>
      <c r="BQ291" s="18" t="str">
        <f>IF(BQ$2=0, "N/A", IF(ISNUMBER(SEARCH(TRIM(BQ$2), ProgramsTable[[#This Row],[Geographic Coverage]])), "Yes", "No"))</f>
        <v>N/A</v>
      </c>
      <c r="BR291" s="18" t="str">
        <f>IF(AND(BP$2=0, BQ$2=0), "*Required - Please Make a Selection*", IF(OR(ISNUMBER(SEARCH(TRIM(BP$2), ProgramsTable[[#This Row],[Geographic Coverage]])), ISNUMBER(SEARCH(TRIM(BQ$2), ProgramsTable[[#This Row],[Geographic Coverage]]))), "Yes", "No"))</f>
        <v>*Required - Please Make a Selection*</v>
      </c>
      <c r="BS291" s="18" t="str">
        <f>IF(OR(BS$2="",BS$2=0), "N/A", IF(AND(ProgramsTable[[#This Row],[Age Min]]= "None", ProgramsTable[[#This Row],[Age Max]]= "None"), "Yes", IF(AND(BS$2&gt;=ProgramsTable[[#This Row],[Age Min]], BS$2&lt;=ProgramsTable[[#This Row],[Age Max]]), "Yes", "No")))</f>
        <v>N/A</v>
      </c>
      <c r="BT291" s="18" t="str" cm="1">
        <f t="array" ref="BT291">IF(COUNTIF(AM$2:BJ$2,"Yes")=0,"N/A",IF(SUMPRODUCT(--(AM$2:BJ$2="Yes"),--(ProgramsTable[[#This Row],[Developmental Disability]:[Caregivers, Family Members, Advocates, or Practitioners of an Individual with Disabilities or Medical Conditions]]="Yes"))&gt;0,"Yes","No"))</f>
        <v>N/A</v>
      </c>
      <c r="BU2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91" s="18" t="str">
        <f>IF(BV$2=0, "N/A", IF(ISNUMBER(SEARCH(UPPER(BV$2), UPPER(ProgramsTable[[#This Row],[Type of Service]]))), "Yes", "No"))</f>
        <v>N/A</v>
      </c>
      <c r="BW291" s="18" t="str">
        <f>IF(BW$2=0, "N/A", IF(ISNUMBER(SEARCH(TRIM(BW$2), ProgramsTable[[#This Row],[Geographic Coverage]])), "Yes", "No"))</f>
        <v>N/A</v>
      </c>
      <c r="BX291" s="18" t="str">
        <f>IF(BX$2=0, "N/A", IF(ISNUMBER(SEARCH(TRIM(BX$2), ProgramsTable[[#This Row],[Geographic Coverage]])), "Yes", "No"))</f>
        <v>N/A</v>
      </c>
      <c r="BY291" s="18" t="str">
        <f>IF(AND(BW$2=0, BX$2=0), "*Required - Please Make a Selection*", IF(OR(ISNUMBER(SEARCH(TRIM(BW$2), ProgramsTable[[#This Row],[Geographic Coverage]])), ISNUMBER(SEARCH(TRIM(BX$2), ProgramsTable[[#This Row],[Geographic Coverage]]))), "Yes", "No"))</f>
        <v>*Required - Please Make a Selection*</v>
      </c>
      <c r="BZ291" s="18" t="str">
        <f>IF(I$2=0, "N/A", IF(I$2="Yes", IF(ProgramsTable[[#This Row],[Program Includes Services for Caregivers]]="Yes", IF(ProgramsTable[[#This Row],[Program May Require Caregiver to be Unpaid]]="No", "Yes", "No"), "No"), "N/A"))</f>
        <v>N/A</v>
      </c>
      <c r="CA2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91" s="18" t="str">
        <f>IF(CB$2=0, "N/A", IF(ISNUMBER(SEARCH(TRIM(UPPER(CB$2)), TRIM(UPPER(ProgramsTable[[#This Row],[Type of Service]])))), "Yes", "No"))</f>
        <v>N/A</v>
      </c>
      <c r="CC291" s="18" t="str">
        <f>IF(CC$2=0, "N/A", IF(ISNUMBER(SEARCH(TRIM(CC$2), ProgramsTable[[#This Row],[Geographic Coverage]])), "Yes", "No"))</f>
        <v>No</v>
      </c>
      <c r="CD291" s="18" t="str">
        <f>IF(CD$2=0, "N/A", IF(ISNUMBER(SEARCH(TRIM(CD$2), ProgramsTable[[#This Row],[Geographic Coverage]])), "Yes", "No"))</f>
        <v>N/A</v>
      </c>
      <c r="CE291" s="18" t="str">
        <f>IF(AND(CC$2=0, CD$2=0), "*Required - Please Make a Selection*", IF(OR(ISNUMBER(SEARCH(TRIM(CC$2), ProgramsTable[[#This Row],[Geographic Coverage]])), ISNUMBER(SEARCH(TRIM(CD$2), ProgramsTable[[#This Row],[Geographic Coverage]]))), "Yes", "No"))</f>
        <v>No</v>
      </c>
      <c r="CF291" s="18" t="str" cm="1">
        <f t="array" ref="CF291">IF(COUNTIF(BK$2:BN$2, "Yes")=0, "N/A", IF(SUMPRODUCT((BK$2:BN$2="Yes")*(ProgramsTable[[#This Row],[Veteran?]:[Disabled Veteran?]]="Yes"))&gt;0, "Yes", "No"))</f>
        <v>No</v>
      </c>
      <c r="CG2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91"/>
      <c r="CI291"/>
      <c r="CJ291"/>
      <c r="CK291"/>
      <c r="CL291"/>
      <c r="CM291"/>
      <c r="CN291"/>
      <c r="CO291"/>
      <c r="CP291"/>
      <c r="CQ291"/>
      <c r="CR291"/>
      <c r="CS291"/>
      <c r="CU291"/>
      <c r="CV291"/>
    </row>
    <row r="292" spans="1:100" hidden="1" x14ac:dyDescent="0.25">
      <c r="A292" s="10">
        <v>1128</v>
      </c>
      <c r="B292" t="s">
        <v>647</v>
      </c>
      <c r="C292" t="s">
        <v>523</v>
      </c>
      <c r="D292" t="s">
        <v>578</v>
      </c>
      <c r="E292" t="s">
        <v>546</v>
      </c>
      <c r="F292" t="s">
        <v>582</v>
      </c>
      <c r="G292" t="s">
        <v>112</v>
      </c>
      <c r="H292" t="s">
        <v>215</v>
      </c>
      <c r="I292" t="s">
        <v>215</v>
      </c>
      <c r="J292" t="s">
        <v>547</v>
      </c>
      <c r="K292" t="s">
        <v>583</v>
      </c>
      <c r="L292" t="s">
        <v>208</v>
      </c>
      <c r="M292" t="s">
        <v>208</v>
      </c>
      <c r="N292" t="s">
        <v>208</v>
      </c>
      <c r="P292" t="s">
        <v>581</v>
      </c>
      <c r="Q292" t="s">
        <v>208</v>
      </c>
      <c r="R292" t="s">
        <v>581</v>
      </c>
      <c r="S292" t="s">
        <v>208</v>
      </c>
      <c r="T292" t="s">
        <v>71</v>
      </c>
      <c r="U292" t="s">
        <v>215</v>
      </c>
      <c r="V292" t="s">
        <v>207</v>
      </c>
      <c r="W292" t="s">
        <v>207</v>
      </c>
      <c r="X292" t="s">
        <v>207</v>
      </c>
      <c r="Y292" t="s">
        <v>207</v>
      </c>
      <c r="Z292" t="s">
        <v>207</v>
      </c>
      <c r="AA292" t="s">
        <v>215</v>
      </c>
      <c r="AB292" t="s">
        <v>207</v>
      </c>
      <c r="AC292" t="s">
        <v>207</v>
      </c>
      <c r="AD292" t="s">
        <v>207</v>
      </c>
      <c r="AE292" t="s">
        <v>207</v>
      </c>
      <c r="AF292" t="s">
        <v>207</v>
      </c>
      <c r="AG292" t="s">
        <v>207</v>
      </c>
      <c r="AH292" t="s">
        <v>207</v>
      </c>
      <c r="AI292" t="s">
        <v>207</v>
      </c>
      <c r="AJ292" t="s">
        <v>207</v>
      </c>
      <c r="AK292" t="s">
        <v>207</v>
      </c>
      <c r="AL292" t="s">
        <v>207</v>
      </c>
      <c r="AM292" t="s">
        <v>207</v>
      </c>
      <c r="AN292" t="s">
        <v>207</v>
      </c>
      <c r="AO292" t="s">
        <v>207</v>
      </c>
      <c r="AP292" t="s">
        <v>207</v>
      </c>
      <c r="AQ292" t="s">
        <v>207</v>
      </c>
      <c r="AR292" t="s">
        <v>215</v>
      </c>
      <c r="AS292" t="s">
        <v>207</v>
      </c>
      <c r="AT292" t="s">
        <v>207</v>
      </c>
      <c r="AU292" t="s">
        <v>207</v>
      </c>
      <c r="AV292" t="s">
        <v>207</v>
      </c>
      <c r="AW292" t="s">
        <v>207</v>
      </c>
      <c r="AX292" t="s">
        <v>207</v>
      </c>
      <c r="AY292" t="s">
        <v>207</v>
      </c>
      <c r="AZ292" t="s">
        <v>207</v>
      </c>
      <c r="BA292" t="s">
        <v>207</v>
      </c>
      <c r="BB292" t="s">
        <v>207</v>
      </c>
      <c r="BC292" t="s">
        <v>207</v>
      </c>
      <c r="BD292" t="s">
        <v>207</v>
      </c>
      <c r="BE292" t="s">
        <v>207</v>
      </c>
      <c r="BF292" t="s">
        <v>207</v>
      </c>
      <c r="BG292" t="s">
        <v>207</v>
      </c>
      <c r="BH292" t="s">
        <v>207</v>
      </c>
      <c r="BI292" t="s">
        <v>207</v>
      </c>
      <c r="BJ292" t="s">
        <v>215</v>
      </c>
      <c r="BK292" t="s">
        <v>207</v>
      </c>
      <c r="BL292" t="s">
        <v>207</v>
      </c>
      <c r="BM292" t="s">
        <v>207</v>
      </c>
      <c r="BN292" t="s">
        <v>207</v>
      </c>
      <c r="BO292" s="18" t="str">
        <f>IF(OR(BO$2=0, BO$2=""), "N/A", IF(ISNUMBER(SEARCH(UPPER(BO$2), UPPER(ProgramsTable[[#This Row],[Type of Service]]))), "Yes", "No"))</f>
        <v>N/A</v>
      </c>
      <c r="BP292" s="18" t="str">
        <f>IF(BP$2=0, "N/A", IF(ISNUMBER(SEARCH(TRIM(BP$2), ProgramsTable[[#This Row],[Geographic Coverage]])), "Yes", "No"))</f>
        <v>N/A</v>
      </c>
      <c r="BQ292" s="18" t="str">
        <f>IF(BQ$2=0, "N/A", IF(ISNUMBER(SEARCH(TRIM(BQ$2), ProgramsTable[[#This Row],[Geographic Coverage]])), "Yes", "No"))</f>
        <v>N/A</v>
      </c>
      <c r="BR292" s="18" t="str">
        <f>IF(AND(BP$2=0, BQ$2=0), "*Required - Please Make a Selection*", IF(OR(ISNUMBER(SEARCH(TRIM(BP$2), ProgramsTable[[#This Row],[Geographic Coverage]])), ISNUMBER(SEARCH(TRIM(BQ$2), ProgramsTable[[#This Row],[Geographic Coverage]]))), "Yes", "No"))</f>
        <v>*Required - Please Make a Selection*</v>
      </c>
      <c r="BS292" s="18" t="str">
        <f>IF(OR(BS$2="",BS$2=0), "N/A", IF(AND(ProgramsTable[[#This Row],[Age Min]]= "None", ProgramsTable[[#This Row],[Age Max]]= "None"), "Yes", IF(AND(BS$2&gt;=ProgramsTable[[#This Row],[Age Min]], BS$2&lt;=ProgramsTable[[#This Row],[Age Max]]), "Yes", "No")))</f>
        <v>N/A</v>
      </c>
      <c r="BT292" s="18" t="str" cm="1">
        <f t="array" ref="BT292">IF(COUNTIF(AM$2:BJ$2,"Yes")=0,"N/A",IF(SUMPRODUCT(--(AM$2:BJ$2="Yes"),--(ProgramsTable[[#This Row],[Developmental Disability]:[Caregivers, Family Members, Advocates, or Practitioners of an Individual with Disabilities or Medical Conditions]]="Yes"))&gt;0,"Yes","No"))</f>
        <v>N/A</v>
      </c>
      <c r="BU2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92" s="18" t="str">
        <f>IF(BV$2=0, "N/A", IF(ISNUMBER(SEARCH(UPPER(BV$2), UPPER(ProgramsTable[[#This Row],[Type of Service]]))), "Yes", "No"))</f>
        <v>N/A</v>
      </c>
      <c r="BW292" s="18" t="str">
        <f>IF(BW$2=0, "N/A", IF(ISNUMBER(SEARCH(TRIM(BW$2), ProgramsTable[[#This Row],[Geographic Coverage]])), "Yes", "No"))</f>
        <v>N/A</v>
      </c>
      <c r="BX292" s="18" t="str">
        <f>IF(BX$2=0, "N/A", IF(ISNUMBER(SEARCH(TRIM(BX$2), ProgramsTable[[#This Row],[Geographic Coverage]])), "Yes", "No"))</f>
        <v>N/A</v>
      </c>
      <c r="BY292" s="18" t="str">
        <f>IF(AND(BW$2=0, BX$2=0), "*Required - Please Make a Selection*", IF(OR(ISNUMBER(SEARCH(TRIM(BW$2), ProgramsTable[[#This Row],[Geographic Coverage]])), ISNUMBER(SEARCH(TRIM(BX$2), ProgramsTable[[#This Row],[Geographic Coverage]]))), "Yes", "No"))</f>
        <v>*Required - Please Make a Selection*</v>
      </c>
      <c r="BZ292" s="18" t="str">
        <f>IF(I$2=0, "N/A", IF(I$2="Yes", IF(ProgramsTable[[#This Row],[Program Includes Services for Caregivers]]="Yes", IF(ProgramsTable[[#This Row],[Program May Require Caregiver to be Unpaid]]="No", "Yes", "No"), "No"), "N/A"))</f>
        <v>N/A</v>
      </c>
      <c r="CA2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92" s="18" t="str">
        <f>IF(CB$2=0, "N/A", IF(ISNUMBER(SEARCH(TRIM(UPPER(CB$2)), TRIM(UPPER(ProgramsTable[[#This Row],[Type of Service]])))), "Yes", "No"))</f>
        <v>N/A</v>
      </c>
      <c r="CC292" s="18" t="str">
        <f>IF(CC$2=0, "N/A", IF(ISNUMBER(SEARCH(TRIM(CC$2), ProgramsTable[[#This Row],[Geographic Coverage]])), "Yes", "No"))</f>
        <v>No</v>
      </c>
      <c r="CD292" s="18" t="str">
        <f>IF(CD$2=0, "N/A", IF(ISNUMBER(SEARCH(TRIM(CD$2), ProgramsTable[[#This Row],[Geographic Coverage]])), "Yes", "No"))</f>
        <v>N/A</v>
      </c>
      <c r="CE292" s="18" t="str">
        <f>IF(AND(CC$2=0, CD$2=0), "*Required - Please Make a Selection*", IF(OR(ISNUMBER(SEARCH(TRIM(CC$2), ProgramsTable[[#This Row],[Geographic Coverage]])), ISNUMBER(SEARCH(TRIM(CD$2), ProgramsTable[[#This Row],[Geographic Coverage]]))), "Yes", "No"))</f>
        <v>No</v>
      </c>
      <c r="CF292" s="18" t="str" cm="1">
        <f t="array" ref="CF292">IF(COUNTIF(BK$2:BN$2, "Yes")=0, "N/A", IF(SUMPRODUCT((BK$2:BN$2="Yes")*(ProgramsTable[[#This Row],[Veteran?]:[Disabled Veteran?]]="Yes"))&gt;0, "Yes", "No"))</f>
        <v>No</v>
      </c>
      <c r="CG2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92"/>
      <c r="CI292"/>
      <c r="CJ292"/>
      <c r="CK292"/>
      <c r="CL292"/>
      <c r="CM292"/>
      <c r="CN292"/>
      <c r="CO292"/>
      <c r="CP292"/>
      <c r="CQ292"/>
      <c r="CR292"/>
      <c r="CS292"/>
      <c r="CU292"/>
      <c r="CV292"/>
    </row>
    <row r="293" spans="1:100" hidden="1" x14ac:dyDescent="0.25">
      <c r="A293" s="10">
        <v>1129</v>
      </c>
      <c r="B293" t="s">
        <v>647</v>
      </c>
      <c r="C293" t="s">
        <v>523</v>
      </c>
      <c r="D293" t="s">
        <v>578</v>
      </c>
      <c r="E293" t="s">
        <v>546</v>
      </c>
      <c r="F293" t="s">
        <v>584</v>
      </c>
      <c r="G293" t="s">
        <v>585</v>
      </c>
      <c r="H293" t="s">
        <v>215</v>
      </c>
      <c r="I293" t="s">
        <v>215</v>
      </c>
      <c r="J293" t="s">
        <v>208</v>
      </c>
      <c r="K293" t="s">
        <v>586</v>
      </c>
      <c r="L293" t="s">
        <v>208</v>
      </c>
      <c r="M293" t="s">
        <v>208</v>
      </c>
      <c r="N293" t="s">
        <v>208</v>
      </c>
      <c r="P293" t="s">
        <v>581</v>
      </c>
      <c r="Q293" t="s">
        <v>208</v>
      </c>
      <c r="R293" t="s">
        <v>581</v>
      </c>
      <c r="S293" t="s">
        <v>208</v>
      </c>
      <c r="T293" t="s">
        <v>71</v>
      </c>
      <c r="U293" t="s">
        <v>207</v>
      </c>
      <c r="V293" t="s">
        <v>207</v>
      </c>
      <c r="W293" t="s">
        <v>207</v>
      </c>
      <c r="X293" t="s">
        <v>207</v>
      </c>
      <c r="Y293" t="s">
        <v>207</v>
      </c>
      <c r="Z293" t="s">
        <v>207</v>
      </c>
      <c r="AA293" t="s">
        <v>207</v>
      </c>
      <c r="AB293" t="s">
        <v>207</v>
      </c>
      <c r="AC293" t="s">
        <v>207</v>
      </c>
      <c r="AD293" t="s">
        <v>207</v>
      </c>
      <c r="AE293" t="s">
        <v>207</v>
      </c>
      <c r="AF293" t="s">
        <v>207</v>
      </c>
      <c r="AG293" t="s">
        <v>207</v>
      </c>
      <c r="AH293" t="s">
        <v>207</v>
      </c>
      <c r="AI293" t="s">
        <v>207</v>
      </c>
      <c r="AJ293" t="s">
        <v>207</v>
      </c>
      <c r="AK293" t="s">
        <v>207</v>
      </c>
      <c r="AL293" t="s">
        <v>207</v>
      </c>
      <c r="AM293" t="s">
        <v>207</v>
      </c>
      <c r="AN293" t="s">
        <v>207</v>
      </c>
      <c r="AO293" t="s">
        <v>207</v>
      </c>
      <c r="AP293" t="s">
        <v>207</v>
      </c>
      <c r="AQ293" t="s">
        <v>207</v>
      </c>
      <c r="AR293" t="s">
        <v>215</v>
      </c>
      <c r="AS293" t="s">
        <v>207</v>
      </c>
      <c r="AT293" t="s">
        <v>207</v>
      </c>
      <c r="AU293" t="s">
        <v>207</v>
      </c>
      <c r="AV293" t="s">
        <v>207</v>
      </c>
      <c r="AW293" t="s">
        <v>207</v>
      </c>
      <c r="AX293" t="s">
        <v>207</v>
      </c>
      <c r="AY293" t="s">
        <v>207</v>
      </c>
      <c r="AZ293" t="s">
        <v>207</v>
      </c>
      <c r="BA293" t="s">
        <v>207</v>
      </c>
      <c r="BB293" t="s">
        <v>207</v>
      </c>
      <c r="BC293" t="s">
        <v>207</v>
      </c>
      <c r="BD293" t="s">
        <v>207</v>
      </c>
      <c r="BE293" t="s">
        <v>207</v>
      </c>
      <c r="BF293" t="s">
        <v>207</v>
      </c>
      <c r="BG293" t="s">
        <v>207</v>
      </c>
      <c r="BH293" t="s">
        <v>207</v>
      </c>
      <c r="BI293" t="s">
        <v>207</v>
      </c>
      <c r="BJ293" t="s">
        <v>215</v>
      </c>
      <c r="BK293" t="s">
        <v>207</v>
      </c>
      <c r="BL293" t="s">
        <v>207</v>
      </c>
      <c r="BM293" t="s">
        <v>207</v>
      </c>
      <c r="BN293" t="s">
        <v>207</v>
      </c>
      <c r="BO293" s="18" t="str">
        <f>IF(OR(BO$2=0, BO$2=""), "N/A", IF(ISNUMBER(SEARCH(UPPER(BO$2), UPPER(ProgramsTable[[#This Row],[Type of Service]]))), "Yes", "No"))</f>
        <v>N/A</v>
      </c>
      <c r="BP293" s="18" t="str">
        <f>IF(BP$2=0, "N/A", IF(ISNUMBER(SEARCH(TRIM(BP$2), ProgramsTable[[#This Row],[Geographic Coverage]])), "Yes", "No"))</f>
        <v>N/A</v>
      </c>
      <c r="BQ293" s="18" t="str">
        <f>IF(BQ$2=0, "N/A", IF(ISNUMBER(SEARCH(TRIM(BQ$2), ProgramsTable[[#This Row],[Geographic Coverage]])), "Yes", "No"))</f>
        <v>N/A</v>
      </c>
      <c r="BR293" s="18" t="str">
        <f>IF(AND(BP$2=0, BQ$2=0), "*Required - Please Make a Selection*", IF(OR(ISNUMBER(SEARCH(TRIM(BP$2), ProgramsTable[[#This Row],[Geographic Coverage]])), ISNUMBER(SEARCH(TRIM(BQ$2), ProgramsTable[[#This Row],[Geographic Coverage]]))), "Yes", "No"))</f>
        <v>*Required - Please Make a Selection*</v>
      </c>
      <c r="BS293" s="18" t="str">
        <f>IF(OR(BS$2="",BS$2=0), "N/A", IF(AND(ProgramsTable[[#This Row],[Age Min]]= "None", ProgramsTable[[#This Row],[Age Max]]= "None"), "Yes", IF(AND(BS$2&gt;=ProgramsTable[[#This Row],[Age Min]], BS$2&lt;=ProgramsTable[[#This Row],[Age Max]]), "Yes", "No")))</f>
        <v>N/A</v>
      </c>
      <c r="BT293" s="18" t="str" cm="1">
        <f t="array" ref="BT293">IF(COUNTIF(AM$2:BJ$2,"Yes")=0,"N/A",IF(SUMPRODUCT(--(AM$2:BJ$2="Yes"),--(ProgramsTable[[#This Row],[Developmental Disability]:[Caregivers, Family Members, Advocates, or Practitioners of an Individual with Disabilities or Medical Conditions]]="Yes"))&gt;0,"Yes","No"))</f>
        <v>N/A</v>
      </c>
      <c r="BU2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93" s="18" t="str">
        <f>IF(BV$2=0, "N/A", IF(ISNUMBER(SEARCH(UPPER(BV$2), UPPER(ProgramsTable[[#This Row],[Type of Service]]))), "Yes", "No"))</f>
        <v>N/A</v>
      </c>
      <c r="BW293" s="18" t="str">
        <f>IF(BW$2=0, "N/A", IF(ISNUMBER(SEARCH(TRIM(BW$2), ProgramsTable[[#This Row],[Geographic Coverage]])), "Yes", "No"))</f>
        <v>N/A</v>
      </c>
      <c r="BX293" s="18" t="str">
        <f>IF(BX$2=0, "N/A", IF(ISNUMBER(SEARCH(TRIM(BX$2), ProgramsTable[[#This Row],[Geographic Coverage]])), "Yes", "No"))</f>
        <v>N/A</v>
      </c>
      <c r="BY293" s="18" t="str">
        <f>IF(AND(BW$2=0, BX$2=0), "*Required - Please Make a Selection*", IF(OR(ISNUMBER(SEARCH(TRIM(BW$2), ProgramsTable[[#This Row],[Geographic Coverage]])), ISNUMBER(SEARCH(TRIM(BX$2), ProgramsTable[[#This Row],[Geographic Coverage]]))), "Yes", "No"))</f>
        <v>*Required - Please Make a Selection*</v>
      </c>
      <c r="BZ293" s="18" t="str">
        <f>IF(I$2=0, "N/A", IF(I$2="Yes", IF(ProgramsTable[[#This Row],[Program Includes Services for Caregivers]]="Yes", IF(ProgramsTable[[#This Row],[Program May Require Caregiver to be Unpaid]]="No", "Yes", "No"), "No"), "N/A"))</f>
        <v>N/A</v>
      </c>
      <c r="CA2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93" s="18" t="str">
        <f>IF(CB$2=0, "N/A", IF(ISNUMBER(SEARCH(TRIM(UPPER(CB$2)), TRIM(UPPER(ProgramsTable[[#This Row],[Type of Service]])))), "Yes", "No"))</f>
        <v>N/A</v>
      </c>
      <c r="CC293" s="18" t="str">
        <f>IF(CC$2=0, "N/A", IF(ISNUMBER(SEARCH(TRIM(CC$2), ProgramsTable[[#This Row],[Geographic Coverage]])), "Yes", "No"))</f>
        <v>No</v>
      </c>
      <c r="CD293" s="18" t="str">
        <f>IF(CD$2=0, "N/A", IF(ISNUMBER(SEARCH(TRIM(CD$2), ProgramsTable[[#This Row],[Geographic Coverage]])), "Yes", "No"))</f>
        <v>N/A</v>
      </c>
      <c r="CE293" s="18" t="str">
        <f>IF(AND(CC$2=0, CD$2=0), "*Required - Please Make a Selection*", IF(OR(ISNUMBER(SEARCH(TRIM(CC$2), ProgramsTable[[#This Row],[Geographic Coverage]])), ISNUMBER(SEARCH(TRIM(CD$2), ProgramsTable[[#This Row],[Geographic Coverage]]))), "Yes", "No"))</f>
        <v>No</v>
      </c>
      <c r="CF293" s="18" t="str" cm="1">
        <f t="array" ref="CF293">IF(COUNTIF(BK$2:BN$2, "Yes")=0, "N/A", IF(SUMPRODUCT((BK$2:BN$2="Yes")*(ProgramsTable[[#This Row],[Veteran?]:[Disabled Veteran?]]="Yes"))&gt;0, "Yes", "No"))</f>
        <v>No</v>
      </c>
      <c r="CG2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93"/>
      <c r="CI293"/>
      <c r="CJ293"/>
      <c r="CK293"/>
      <c r="CL293"/>
      <c r="CM293"/>
      <c r="CN293"/>
      <c r="CO293"/>
      <c r="CP293"/>
      <c r="CQ293"/>
      <c r="CR293"/>
      <c r="CS293"/>
      <c r="CU293"/>
      <c r="CV293"/>
    </row>
    <row r="294" spans="1:100" hidden="1" x14ac:dyDescent="0.25">
      <c r="A294" s="10">
        <v>1130</v>
      </c>
      <c r="B294" t="s">
        <v>647</v>
      </c>
      <c r="C294" t="s">
        <v>523</v>
      </c>
      <c r="D294" t="s">
        <v>578</v>
      </c>
      <c r="E294" t="s">
        <v>546</v>
      </c>
      <c r="F294" t="s">
        <v>587</v>
      </c>
      <c r="G294" t="s">
        <v>588</v>
      </c>
      <c r="H294" t="s">
        <v>215</v>
      </c>
      <c r="I294" t="s">
        <v>207</v>
      </c>
      <c r="J294" t="s">
        <v>208</v>
      </c>
      <c r="K294" t="s">
        <v>208</v>
      </c>
      <c r="L294" s="11" t="s">
        <v>208</v>
      </c>
      <c r="M294" t="s">
        <v>208</v>
      </c>
      <c r="N294" t="s">
        <v>208</v>
      </c>
      <c r="P294" t="s">
        <v>208</v>
      </c>
      <c r="Q294" t="s">
        <v>208</v>
      </c>
      <c r="R294" t="s">
        <v>208</v>
      </c>
      <c r="S294" t="s">
        <v>208</v>
      </c>
      <c r="T294" t="s">
        <v>71</v>
      </c>
      <c r="U294" t="s">
        <v>207</v>
      </c>
      <c r="V294" t="s">
        <v>207</v>
      </c>
      <c r="W294" t="s">
        <v>207</v>
      </c>
      <c r="X294" t="s">
        <v>207</v>
      </c>
      <c r="Y294" t="s">
        <v>207</v>
      </c>
      <c r="Z294" t="s">
        <v>207</v>
      </c>
      <c r="AA294" t="s">
        <v>207</v>
      </c>
      <c r="AB294" t="s">
        <v>207</v>
      </c>
      <c r="AC294" t="s">
        <v>207</v>
      </c>
      <c r="AD294" t="s">
        <v>207</v>
      </c>
      <c r="AE294" t="s">
        <v>207</v>
      </c>
      <c r="AF294" t="s">
        <v>207</v>
      </c>
      <c r="AG294" t="s">
        <v>207</v>
      </c>
      <c r="AH294" t="s">
        <v>207</v>
      </c>
      <c r="AI294" t="s">
        <v>207</v>
      </c>
      <c r="AJ294" t="s">
        <v>207</v>
      </c>
      <c r="AK294" t="s">
        <v>207</v>
      </c>
      <c r="AL294" t="s">
        <v>207</v>
      </c>
      <c r="AM294" t="s">
        <v>207</v>
      </c>
      <c r="AN294" t="s">
        <v>207</v>
      </c>
      <c r="AO294" t="s">
        <v>207</v>
      </c>
      <c r="AP294" t="s">
        <v>207</v>
      </c>
      <c r="AQ294" t="s">
        <v>207</v>
      </c>
      <c r="AR294" t="s">
        <v>207</v>
      </c>
      <c r="AS294" t="s">
        <v>207</v>
      </c>
      <c r="AT294" t="s">
        <v>207</v>
      </c>
      <c r="AU294" t="s">
        <v>207</v>
      </c>
      <c r="AV294" t="s">
        <v>207</v>
      </c>
      <c r="AW294" t="s">
        <v>207</v>
      </c>
      <c r="AX294" t="s">
        <v>207</v>
      </c>
      <c r="AY294" t="s">
        <v>207</v>
      </c>
      <c r="AZ294" t="s">
        <v>207</v>
      </c>
      <c r="BA294" t="s">
        <v>207</v>
      </c>
      <c r="BB294" t="s">
        <v>207</v>
      </c>
      <c r="BC294" t="s">
        <v>207</v>
      </c>
      <c r="BD294" t="s">
        <v>207</v>
      </c>
      <c r="BE294" t="s">
        <v>207</v>
      </c>
      <c r="BF294" t="s">
        <v>207</v>
      </c>
      <c r="BG294" t="s">
        <v>207</v>
      </c>
      <c r="BH294" t="s">
        <v>207</v>
      </c>
      <c r="BI294" t="s">
        <v>207</v>
      </c>
      <c r="BJ294" t="s">
        <v>207</v>
      </c>
      <c r="BK294" t="s">
        <v>207</v>
      </c>
      <c r="BL294" t="s">
        <v>207</v>
      </c>
      <c r="BM294" t="s">
        <v>207</v>
      </c>
      <c r="BN294" t="s">
        <v>207</v>
      </c>
      <c r="BO294" s="18" t="str">
        <f>IF(OR(BO$2=0, BO$2=""), "N/A", IF(ISNUMBER(SEARCH(UPPER(BO$2), UPPER(ProgramsTable[[#This Row],[Type of Service]]))), "Yes", "No"))</f>
        <v>N/A</v>
      </c>
      <c r="BP294" s="18" t="str">
        <f>IF(BP$2=0, "N/A", IF(ISNUMBER(SEARCH(TRIM(BP$2), ProgramsTable[[#This Row],[Geographic Coverage]])), "Yes", "No"))</f>
        <v>N/A</v>
      </c>
      <c r="BQ294" s="18" t="str">
        <f>IF(BQ$2=0, "N/A", IF(ISNUMBER(SEARCH(TRIM(BQ$2), ProgramsTable[[#This Row],[Geographic Coverage]])), "Yes", "No"))</f>
        <v>N/A</v>
      </c>
      <c r="BR294" s="18" t="str">
        <f>IF(AND(BP$2=0, BQ$2=0), "*Required - Please Make a Selection*", IF(OR(ISNUMBER(SEARCH(TRIM(BP$2), ProgramsTable[[#This Row],[Geographic Coverage]])), ISNUMBER(SEARCH(TRIM(BQ$2), ProgramsTable[[#This Row],[Geographic Coverage]]))), "Yes", "No"))</f>
        <v>*Required - Please Make a Selection*</v>
      </c>
      <c r="BS294" s="18" t="str">
        <f>IF(OR(BS$2="",BS$2=0), "N/A", IF(AND(ProgramsTable[[#This Row],[Age Min]]= "None", ProgramsTable[[#This Row],[Age Max]]= "None"), "Yes", IF(AND(BS$2&gt;=ProgramsTable[[#This Row],[Age Min]], BS$2&lt;=ProgramsTable[[#This Row],[Age Max]]), "Yes", "No")))</f>
        <v>N/A</v>
      </c>
      <c r="BT294" s="18" t="str" cm="1">
        <f t="array" ref="BT294">IF(COUNTIF(AM$2:BJ$2,"Yes")=0,"N/A",IF(SUMPRODUCT(--(AM$2:BJ$2="Yes"),--(ProgramsTable[[#This Row],[Developmental Disability]:[Caregivers, Family Members, Advocates, or Practitioners of an Individual with Disabilities or Medical Conditions]]="Yes"))&gt;0,"Yes","No"))</f>
        <v>N/A</v>
      </c>
      <c r="BU2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94" s="18" t="str">
        <f>IF(BV$2=0, "N/A", IF(ISNUMBER(SEARCH(UPPER(BV$2), UPPER(ProgramsTable[[#This Row],[Type of Service]]))), "Yes", "No"))</f>
        <v>N/A</v>
      </c>
      <c r="BW294" s="18" t="str">
        <f>IF(BW$2=0, "N/A", IF(ISNUMBER(SEARCH(TRIM(BW$2), ProgramsTable[[#This Row],[Geographic Coverage]])), "Yes", "No"))</f>
        <v>N/A</v>
      </c>
      <c r="BX294" s="18" t="str">
        <f>IF(BX$2=0, "N/A", IF(ISNUMBER(SEARCH(TRIM(BX$2), ProgramsTable[[#This Row],[Geographic Coverage]])), "Yes", "No"))</f>
        <v>N/A</v>
      </c>
      <c r="BY294" s="18" t="str">
        <f>IF(AND(BW$2=0, BX$2=0), "*Required - Please Make a Selection*", IF(OR(ISNUMBER(SEARCH(TRIM(BW$2), ProgramsTable[[#This Row],[Geographic Coverage]])), ISNUMBER(SEARCH(TRIM(BX$2), ProgramsTable[[#This Row],[Geographic Coverage]]))), "Yes", "No"))</f>
        <v>*Required - Please Make a Selection*</v>
      </c>
      <c r="BZ294" s="18" t="str">
        <f>IF(I$2=0, "N/A", IF(I$2="Yes", IF(ProgramsTable[[#This Row],[Program Includes Services for Caregivers]]="Yes", IF(ProgramsTable[[#This Row],[Program May Require Caregiver to be Unpaid]]="No", "Yes", "No"), "No"), "N/A"))</f>
        <v>N/A</v>
      </c>
      <c r="CA2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94" s="18" t="str">
        <f>IF(CB$2=0, "N/A", IF(ISNUMBER(SEARCH(TRIM(UPPER(CB$2)), TRIM(UPPER(ProgramsTable[[#This Row],[Type of Service]])))), "Yes", "No"))</f>
        <v>N/A</v>
      </c>
      <c r="CC294" s="18" t="str">
        <f>IF(CC$2=0, "N/A", IF(ISNUMBER(SEARCH(TRIM(CC$2), ProgramsTable[[#This Row],[Geographic Coverage]])), "Yes", "No"))</f>
        <v>No</v>
      </c>
      <c r="CD294" s="18" t="str">
        <f>IF(CD$2=0, "N/A", IF(ISNUMBER(SEARCH(TRIM(CD$2), ProgramsTable[[#This Row],[Geographic Coverage]])), "Yes", "No"))</f>
        <v>N/A</v>
      </c>
      <c r="CE294" s="18" t="str">
        <f>IF(AND(CC$2=0, CD$2=0), "*Required - Please Make a Selection*", IF(OR(ISNUMBER(SEARCH(TRIM(CC$2), ProgramsTable[[#This Row],[Geographic Coverage]])), ISNUMBER(SEARCH(TRIM(CD$2), ProgramsTable[[#This Row],[Geographic Coverage]]))), "Yes", "No"))</f>
        <v>No</v>
      </c>
      <c r="CF294" s="18" t="str" cm="1">
        <f t="array" ref="CF294">IF(COUNTIF(BK$2:BN$2, "Yes")=0, "N/A", IF(SUMPRODUCT((BK$2:BN$2="Yes")*(ProgramsTable[[#This Row],[Veteran?]:[Disabled Veteran?]]="Yes"))&gt;0, "Yes", "No"))</f>
        <v>No</v>
      </c>
      <c r="CG2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94"/>
      <c r="CI294"/>
      <c r="CJ294"/>
      <c r="CK294"/>
      <c r="CL294"/>
      <c r="CM294"/>
      <c r="CN294"/>
      <c r="CO294"/>
      <c r="CP294"/>
      <c r="CQ294"/>
      <c r="CR294"/>
      <c r="CS294"/>
      <c r="CU294"/>
      <c r="CV294"/>
    </row>
    <row r="295" spans="1:100" hidden="1" x14ac:dyDescent="0.25">
      <c r="A295" s="10">
        <v>1131</v>
      </c>
      <c r="B295" t="s">
        <v>647</v>
      </c>
      <c r="C295" t="s">
        <v>523</v>
      </c>
      <c r="D295" t="s">
        <v>578</v>
      </c>
      <c r="E295" t="s">
        <v>546</v>
      </c>
      <c r="F295" t="s">
        <v>589</v>
      </c>
      <c r="G295" t="s">
        <v>588</v>
      </c>
      <c r="H295" t="s">
        <v>215</v>
      </c>
      <c r="I295" t="s">
        <v>207</v>
      </c>
      <c r="J295" t="s">
        <v>208</v>
      </c>
      <c r="K295" t="s">
        <v>208</v>
      </c>
      <c r="L295" s="11" t="s">
        <v>208</v>
      </c>
      <c r="M295" t="s">
        <v>208</v>
      </c>
      <c r="N295" t="s">
        <v>208</v>
      </c>
      <c r="P295" t="s">
        <v>208</v>
      </c>
      <c r="Q295" t="s">
        <v>208</v>
      </c>
      <c r="R295" t="s">
        <v>208</v>
      </c>
      <c r="S295" t="s">
        <v>208</v>
      </c>
      <c r="T295" t="s">
        <v>71</v>
      </c>
      <c r="U295" t="s">
        <v>207</v>
      </c>
      <c r="V295" t="s">
        <v>207</v>
      </c>
      <c r="W295" t="s">
        <v>207</v>
      </c>
      <c r="X295" t="s">
        <v>207</v>
      </c>
      <c r="Y295" t="s">
        <v>207</v>
      </c>
      <c r="Z295" t="s">
        <v>207</v>
      </c>
      <c r="AA295" t="s">
        <v>207</v>
      </c>
      <c r="AB295" t="s">
        <v>207</v>
      </c>
      <c r="AC295" t="s">
        <v>207</v>
      </c>
      <c r="AD295" t="s">
        <v>207</v>
      </c>
      <c r="AE295" t="s">
        <v>207</v>
      </c>
      <c r="AF295" t="s">
        <v>207</v>
      </c>
      <c r="AG295" t="s">
        <v>207</v>
      </c>
      <c r="AH295" t="s">
        <v>207</v>
      </c>
      <c r="AI295" t="s">
        <v>207</v>
      </c>
      <c r="AJ295" t="s">
        <v>207</v>
      </c>
      <c r="AK295" t="s">
        <v>207</v>
      </c>
      <c r="AL295" t="s">
        <v>207</v>
      </c>
      <c r="AM295" t="s">
        <v>207</v>
      </c>
      <c r="AN295" t="s">
        <v>207</v>
      </c>
      <c r="AO295" t="s">
        <v>207</v>
      </c>
      <c r="AP295" t="s">
        <v>207</v>
      </c>
      <c r="AQ295" t="s">
        <v>207</v>
      </c>
      <c r="AR295" t="s">
        <v>207</v>
      </c>
      <c r="AS295" t="s">
        <v>207</v>
      </c>
      <c r="AT295" t="s">
        <v>207</v>
      </c>
      <c r="AU295" t="s">
        <v>207</v>
      </c>
      <c r="AV295" t="s">
        <v>207</v>
      </c>
      <c r="AW295" t="s">
        <v>207</v>
      </c>
      <c r="AX295" t="s">
        <v>207</v>
      </c>
      <c r="AY295" t="s">
        <v>207</v>
      </c>
      <c r="AZ295" t="s">
        <v>207</v>
      </c>
      <c r="BA295" t="s">
        <v>207</v>
      </c>
      <c r="BB295" t="s">
        <v>207</v>
      </c>
      <c r="BC295" t="s">
        <v>207</v>
      </c>
      <c r="BD295" t="s">
        <v>207</v>
      </c>
      <c r="BE295" t="s">
        <v>207</v>
      </c>
      <c r="BF295" t="s">
        <v>207</v>
      </c>
      <c r="BG295" t="s">
        <v>207</v>
      </c>
      <c r="BH295" t="s">
        <v>207</v>
      </c>
      <c r="BI295" t="s">
        <v>207</v>
      </c>
      <c r="BJ295" t="s">
        <v>207</v>
      </c>
      <c r="BK295" t="s">
        <v>207</v>
      </c>
      <c r="BL295" t="s">
        <v>207</v>
      </c>
      <c r="BM295" t="s">
        <v>207</v>
      </c>
      <c r="BN295" t="s">
        <v>207</v>
      </c>
      <c r="BO295" s="18" t="str">
        <f>IF(OR(BO$2=0, BO$2=""), "N/A", IF(ISNUMBER(SEARCH(UPPER(BO$2), UPPER(ProgramsTable[[#This Row],[Type of Service]]))), "Yes", "No"))</f>
        <v>N/A</v>
      </c>
      <c r="BP295" s="18" t="str">
        <f>IF(BP$2=0, "N/A", IF(ISNUMBER(SEARCH(TRIM(BP$2), ProgramsTable[[#This Row],[Geographic Coverage]])), "Yes", "No"))</f>
        <v>N/A</v>
      </c>
      <c r="BQ295" s="18" t="str">
        <f>IF(BQ$2=0, "N/A", IF(ISNUMBER(SEARCH(TRIM(BQ$2), ProgramsTable[[#This Row],[Geographic Coverage]])), "Yes", "No"))</f>
        <v>N/A</v>
      </c>
      <c r="BR295" s="18" t="str">
        <f>IF(AND(BP$2=0, BQ$2=0), "*Required - Please Make a Selection*", IF(OR(ISNUMBER(SEARCH(TRIM(BP$2), ProgramsTable[[#This Row],[Geographic Coverage]])), ISNUMBER(SEARCH(TRIM(BQ$2), ProgramsTable[[#This Row],[Geographic Coverage]]))), "Yes", "No"))</f>
        <v>*Required - Please Make a Selection*</v>
      </c>
      <c r="BS295" s="18" t="str">
        <f>IF(OR(BS$2="",BS$2=0), "N/A", IF(AND(ProgramsTable[[#This Row],[Age Min]]= "None", ProgramsTable[[#This Row],[Age Max]]= "None"), "Yes", IF(AND(BS$2&gt;=ProgramsTable[[#This Row],[Age Min]], BS$2&lt;=ProgramsTable[[#This Row],[Age Max]]), "Yes", "No")))</f>
        <v>N/A</v>
      </c>
      <c r="BT295" s="18" t="str" cm="1">
        <f t="array" ref="BT295">IF(COUNTIF(AM$2:BJ$2,"Yes")=0,"N/A",IF(SUMPRODUCT(--(AM$2:BJ$2="Yes"),--(ProgramsTable[[#This Row],[Developmental Disability]:[Caregivers, Family Members, Advocates, or Practitioners of an Individual with Disabilities or Medical Conditions]]="Yes"))&gt;0,"Yes","No"))</f>
        <v>N/A</v>
      </c>
      <c r="BU2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95" s="18" t="str">
        <f>IF(BV$2=0, "N/A", IF(ISNUMBER(SEARCH(UPPER(BV$2), UPPER(ProgramsTable[[#This Row],[Type of Service]]))), "Yes", "No"))</f>
        <v>N/A</v>
      </c>
      <c r="BW295" s="18" t="str">
        <f>IF(BW$2=0, "N/A", IF(ISNUMBER(SEARCH(TRIM(BW$2), ProgramsTable[[#This Row],[Geographic Coverage]])), "Yes", "No"))</f>
        <v>N/A</v>
      </c>
      <c r="BX295" s="18" t="str">
        <f>IF(BX$2=0, "N/A", IF(ISNUMBER(SEARCH(TRIM(BX$2), ProgramsTable[[#This Row],[Geographic Coverage]])), "Yes", "No"))</f>
        <v>N/A</v>
      </c>
      <c r="BY295" s="18" t="str">
        <f>IF(AND(BW$2=0, BX$2=0), "*Required - Please Make a Selection*", IF(OR(ISNUMBER(SEARCH(TRIM(BW$2), ProgramsTable[[#This Row],[Geographic Coverage]])), ISNUMBER(SEARCH(TRIM(BX$2), ProgramsTable[[#This Row],[Geographic Coverage]]))), "Yes", "No"))</f>
        <v>*Required - Please Make a Selection*</v>
      </c>
      <c r="BZ295" s="18" t="str">
        <f>IF(I$2=0, "N/A", IF(I$2="Yes", IF(ProgramsTable[[#This Row],[Program Includes Services for Caregivers]]="Yes", IF(ProgramsTable[[#This Row],[Program May Require Caregiver to be Unpaid]]="No", "Yes", "No"), "No"), "N/A"))</f>
        <v>N/A</v>
      </c>
      <c r="CA2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95" s="18" t="str">
        <f>IF(CB$2=0, "N/A", IF(ISNUMBER(SEARCH(TRIM(UPPER(CB$2)), TRIM(UPPER(ProgramsTable[[#This Row],[Type of Service]])))), "Yes", "No"))</f>
        <v>N/A</v>
      </c>
      <c r="CC295" s="18" t="str">
        <f>IF(CC$2=0, "N/A", IF(ISNUMBER(SEARCH(TRIM(CC$2), ProgramsTable[[#This Row],[Geographic Coverage]])), "Yes", "No"))</f>
        <v>No</v>
      </c>
      <c r="CD295" s="18" t="str">
        <f>IF(CD$2=0, "N/A", IF(ISNUMBER(SEARCH(TRIM(CD$2), ProgramsTable[[#This Row],[Geographic Coverage]])), "Yes", "No"))</f>
        <v>N/A</v>
      </c>
      <c r="CE295" s="18" t="str">
        <f>IF(AND(CC$2=0, CD$2=0), "*Required - Please Make a Selection*", IF(OR(ISNUMBER(SEARCH(TRIM(CC$2), ProgramsTable[[#This Row],[Geographic Coverage]])), ISNUMBER(SEARCH(TRIM(CD$2), ProgramsTable[[#This Row],[Geographic Coverage]]))), "Yes", "No"))</f>
        <v>No</v>
      </c>
      <c r="CF295" s="18" t="str" cm="1">
        <f t="array" ref="CF295">IF(COUNTIF(BK$2:BN$2, "Yes")=0, "N/A", IF(SUMPRODUCT((BK$2:BN$2="Yes")*(ProgramsTable[[#This Row],[Veteran?]:[Disabled Veteran?]]="Yes"))&gt;0, "Yes", "No"))</f>
        <v>No</v>
      </c>
      <c r="CG2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95"/>
      <c r="CI295"/>
      <c r="CJ295"/>
      <c r="CK295"/>
      <c r="CL295"/>
      <c r="CM295"/>
      <c r="CN295"/>
      <c r="CO295"/>
      <c r="CP295"/>
      <c r="CQ295"/>
      <c r="CR295"/>
      <c r="CS295"/>
      <c r="CU295"/>
      <c r="CV295"/>
    </row>
    <row r="296" spans="1:100" hidden="1" x14ac:dyDescent="0.25">
      <c r="A296" s="10">
        <v>1132</v>
      </c>
      <c r="B296" t="s">
        <v>647</v>
      </c>
      <c r="C296" t="s">
        <v>523</v>
      </c>
      <c r="D296" t="s">
        <v>578</v>
      </c>
      <c r="E296" t="s">
        <v>546</v>
      </c>
      <c r="F296" t="s">
        <v>590</v>
      </c>
      <c r="G296" t="s">
        <v>90</v>
      </c>
      <c r="H296" t="s">
        <v>215</v>
      </c>
      <c r="I296" t="s">
        <v>215</v>
      </c>
      <c r="J296" t="s">
        <v>208</v>
      </c>
      <c r="K296" t="s">
        <v>586</v>
      </c>
      <c r="L296" t="s">
        <v>208</v>
      </c>
      <c r="M296" t="s">
        <v>208</v>
      </c>
      <c r="N296" t="s">
        <v>208</v>
      </c>
      <c r="P296" t="s">
        <v>591</v>
      </c>
      <c r="Q296" t="s">
        <v>208</v>
      </c>
      <c r="R296" t="s">
        <v>591</v>
      </c>
      <c r="S296" t="s">
        <v>208</v>
      </c>
      <c r="T296" t="s">
        <v>71</v>
      </c>
      <c r="U296" t="s">
        <v>207</v>
      </c>
      <c r="V296" t="s">
        <v>207</v>
      </c>
      <c r="W296" t="s">
        <v>207</v>
      </c>
      <c r="X296" t="s">
        <v>207</v>
      </c>
      <c r="Y296" t="s">
        <v>207</v>
      </c>
      <c r="Z296" t="s">
        <v>207</v>
      </c>
      <c r="AA296" t="s">
        <v>207</v>
      </c>
      <c r="AB296" t="s">
        <v>207</v>
      </c>
      <c r="AC296" t="s">
        <v>207</v>
      </c>
      <c r="AD296" t="s">
        <v>207</v>
      </c>
      <c r="AE296" t="s">
        <v>207</v>
      </c>
      <c r="AF296" t="s">
        <v>207</v>
      </c>
      <c r="AG296" t="s">
        <v>207</v>
      </c>
      <c r="AH296" t="s">
        <v>207</v>
      </c>
      <c r="AI296" t="s">
        <v>207</v>
      </c>
      <c r="AJ296" t="s">
        <v>207</v>
      </c>
      <c r="AK296" t="s">
        <v>207</v>
      </c>
      <c r="AL296" t="s">
        <v>207</v>
      </c>
      <c r="AM296" t="s">
        <v>207</v>
      </c>
      <c r="AN296" t="s">
        <v>207</v>
      </c>
      <c r="AO296" t="s">
        <v>207</v>
      </c>
      <c r="AP296" t="s">
        <v>207</v>
      </c>
      <c r="AQ296" t="s">
        <v>207</v>
      </c>
      <c r="AR296" t="s">
        <v>207</v>
      </c>
      <c r="AS296" t="s">
        <v>207</v>
      </c>
      <c r="AT296" t="s">
        <v>207</v>
      </c>
      <c r="AU296" t="s">
        <v>207</v>
      </c>
      <c r="AV296" t="s">
        <v>207</v>
      </c>
      <c r="AW296" t="s">
        <v>207</v>
      </c>
      <c r="AX296" t="s">
        <v>207</v>
      </c>
      <c r="AY296" t="s">
        <v>207</v>
      </c>
      <c r="AZ296" t="s">
        <v>207</v>
      </c>
      <c r="BA296" t="s">
        <v>207</v>
      </c>
      <c r="BB296" t="s">
        <v>207</v>
      </c>
      <c r="BC296" t="s">
        <v>207</v>
      </c>
      <c r="BD296" t="s">
        <v>207</v>
      </c>
      <c r="BE296" t="s">
        <v>207</v>
      </c>
      <c r="BF296" t="s">
        <v>207</v>
      </c>
      <c r="BG296" t="s">
        <v>207</v>
      </c>
      <c r="BH296" t="s">
        <v>207</v>
      </c>
      <c r="BI296" t="s">
        <v>207</v>
      </c>
      <c r="BJ296" t="s">
        <v>215</v>
      </c>
      <c r="BK296" t="s">
        <v>207</v>
      </c>
      <c r="BL296" t="s">
        <v>207</v>
      </c>
      <c r="BM296" t="s">
        <v>207</v>
      </c>
      <c r="BN296" t="s">
        <v>207</v>
      </c>
      <c r="BO296" s="18" t="str">
        <f>IF(OR(BO$2=0, BO$2=""), "N/A", IF(ISNUMBER(SEARCH(UPPER(BO$2), UPPER(ProgramsTable[[#This Row],[Type of Service]]))), "Yes", "No"))</f>
        <v>N/A</v>
      </c>
      <c r="BP296" s="18" t="str">
        <f>IF(BP$2=0, "N/A", IF(ISNUMBER(SEARCH(TRIM(BP$2), ProgramsTable[[#This Row],[Geographic Coverage]])), "Yes", "No"))</f>
        <v>N/A</v>
      </c>
      <c r="BQ296" s="18" t="str">
        <f>IF(BQ$2=0, "N/A", IF(ISNUMBER(SEARCH(TRIM(BQ$2), ProgramsTable[[#This Row],[Geographic Coverage]])), "Yes", "No"))</f>
        <v>N/A</v>
      </c>
      <c r="BR296" s="18" t="str">
        <f>IF(AND(BP$2=0, BQ$2=0), "*Required - Please Make a Selection*", IF(OR(ISNUMBER(SEARCH(TRIM(BP$2), ProgramsTable[[#This Row],[Geographic Coverage]])), ISNUMBER(SEARCH(TRIM(BQ$2), ProgramsTable[[#This Row],[Geographic Coverage]]))), "Yes", "No"))</f>
        <v>*Required - Please Make a Selection*</v>
      </c>
      <c r="BS296" s="18" t="str">
        <f>IF(OR(BS$2="",BS$2=0), "N/A", IF(AND(ProgramsTable[[#This Row],[Age Min]]= "None", ProgramsTable[[#This Row],[Age Max]]= "None"), "Yes", IF(AND(BS$2&gt;=ProgramsTable[[#This Row],[Age Min]], BS$2&lt;=ProgramsTable[[#This Row],[Age Max]]), "Yes", "No")))</f>
        <v>N/A</v>
      </c>
      <c r="BT296" s="18" t="str" cm="1">
        <f t="array" ref="BT296">IF(COUNTIF(AM$2:BJ$2,"Yes")=0,"N/A",IF(SUMPRODUCT(--(AM$2:BJ$2="Yes"),--(ProgramsTable[[#This Row],[Developmental Disability]:[Caregivers, Family Members, Advocates, or Practitioners of an Individual with Disabilities or Medical Conditions]]="Yes"))&gt;0,"Yes","No"))</f>
        <v>N/A</v>
      </c>
      <c r="BU2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96" s="18" t="str">
        <f>IF(BV$2=0, "N/A", IF(ISNUMBER(SEARCH(UPPER(BV$2), UPPER(ProgramsTable[[#This Row],[Type of Service]]))), "Yes", "No"))</f>
        <v>N/A</v>
      </c>
      <c r="BW296" s="18" t="str">
        <f>IF(BW$2=0, "N/A", IF(ISNUMBER(SEARCH(TRIM(BW$2), ProgramsTable[[#This Row],[Geographic Coverage]])), "Yes", "No"))</f>
        <v>N/A</v>
      </c>
      <c r="BX296" s="18" t="str">
        <f>IF(BX$2=0, "N/A", IF(ISNUMBER(SEARCH(TRIM(BX$2), ProgramsTable[[#This Row],[Geographic Coverage]])), "Yes", "No"))</f>
        <v>N/A</v>
      </c>
      <c r="BY296" s="18" t="str">
        <f>IF(AND(BW$2=0, BX$2=0), "*Required - Please Make a Selection*", IF(OR(ISNUMBER(SEARCH(TRIM(BW$2), ProgramsTable[[#This Row],[Geographic Coverage]])), ISNUMBER(SEARCH(TRIM(BX$2), ProgramsTable[[#This Row],[Geographic Coverage]]))), "Yes", "No"))</f>
        <v>*Required - Please Make a Selection*</v>
      </c>
      <c r="BZ296" s="18" t="str">
        <f>IF(I$2=0, "N/A", IF(I$2="Yes", IF(ProgramsTable[[#This Row],[Program Includes Services for Caregivers]]="Yes", IF(ProgramsTable[[#This Row],[Program May Require Caregiver to be Unpaid]]="No", "Yes", "No"), "No"), "N/A"))</f>
        <v>N/A</v>
      </c>
      <c r="CA2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96" s="18" t="str">
        <f>IF(CB$2=0, "N/A", IF(ISNUMBER(SEARCH(TRIM(UPPER(CB$2)), TRIM(UPPER(ProgramsTable[[#This Row],[Type of Service]])))), "Yes", "No"))</f>
        <v>N/A</v>
      </c>
      <c r="CC296" s="18" t="str">
        <f>IF(CC$2=0, "N/A", IF(ISNUMBER(SEARCH(TRIM(CC$2), ProgramsTable[[#This Row],[Geographic Coverage]])), "Yes", "No"))</f>
        <v>No</v>
      </c>
      <c r="CD296" s="18" t="str">
        <f>IF(CD$2=0, "N/A", IF(ISNUMBER(SEARCH(TRIM(CD$2), ProgramsTable[[#This Row],[Geographic Coverage]])), "Yes", "No"))</f>
        <v>N/A</v>
      </c>
      <c r="CE296" s="18" t="str">
        <f>IF(AND(CC$2=0, CD$2=0), "*Required - Please Make a Selection*", IF(OR(ISNUMBER(SEARCH(TRIM(CC$2), ProgramsTable[[#This Row],[Geographic Coverage]])), ISNUMBER(SEARCH(TRIM(CD$2), ProgramsTable[[#This Row],[Geographic Coverage]]))), "Yes", "No"))</f>
        <v>No</v>
      </c>
      <c r="CF296" s="18" t="str" cm="1">
        <f t="array" ref="CF296">IF(COUNTIF(BK$2:BN$2, "Yes")=0, "N/A", IF(SUMPRODUCT((BK$2:BN$2="Yes")*(ProgramsTable[[#This Row],[Veteran?]:[Disabled Veteran?]]="Yes"))&gt;0, "Yes", "No"))</f>
        <v>No</v>
      </c>
      <c r="CG2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96"/>
      <c r="CI296"/>
      <c r="CJ296"/>
      <c r="CK296"/>
      <c r="CL296"/>
      <c r="CM296"/>
      <c r="CN296"/>
      <c r="CO296"/>
      <c r="CP296"/>
      <c r="CQ296"/>
      <c r="CR296"/>
      <c r="CS296"/>
      <c r="CU296"/>
      <c r="CV296"/>
    </row>
    <row r="297" spans="1:100" hidden="1" x14ac:dyDescent="0.25">
      <c r="A297" s="10">
        <v>1133</v>
      </c>
      <c r="B297" t="s">
        <v>647</v>
      </c>
      <c r="C297" t="s">
        <v>523</v>
      </c>
      <c r="D297" t="s">
        <v>592</v>
      </c>
      <c r="E297" t="s">
        <v>546</v>
      </c>
      <c r="F297" t="s">
        <v>593</v>
      </c>
      <c r="G297" t="s">
        <v>588</v>
      </c>
      <c r="H297" t="s">
        <v>215</v>
      </c>
      <c r="I297" t="s">
        <v>215</v>
      </c>
      <c r="J297" t="s">
        <v>208</v>
      </c>
      <c r="K297" t="s">
        <v>208</v>
      </c>
      <c r="L297" s="11" t="s">
        <v>594</v>
      </c>
      <c r="M297" t="s">
        <v>208</v>
      </c>
      <c r="N297" t="s">
        <v>208</v>
      </c>
      <c r="O297" t="s">
        <v>595</v>
      </c>
      <c r="P297" t="s">
        <v>596</v>
      </c>
      <c r="Q297" t="s">
        <v>597</v>
      </c>
      <c r="R297" t="s">
        <v>596</v>
      </c>
      <c r="S297" t="s">
        <v>208</v>
      </c>
      <c r="T297" t="s">
        <v>71</v>
      </c>
      <c r="U297" t="s">
        <v>207</v>
      </c>
      <c r="V297" t="s">
        <v>207</v>
      </c>
      <c r="W297" t="s">
        <v>207</v>
      </c>
      <c r="X297" t="s">
        <v>207</v>
      </c>
      <c r="Y297" t="s">
        <v>207</v>
      </c>
      <c r="Z297" t="s">
        <v>207</v>
      </c>
      <c r="AA297" t="s">
        <v>207</v>
      </c>
      <c r="AB297" t="s">
        <v>207</v>
      </c>
      <c r="AC297" t="s">
        <v>207</v>
      </c>
      <c r="AD297" t="s">
        <v>207</v>
      </c>
      <c r="AE297" t="s">
        <v>207</v>
      </c>
      <c r="AF297" t="s">
        <v>207</v>
      </c>
      <c r="AG297" t="s">
        <v>207</v>
      </c>
      <c r="AH297" t="s">
        <v>207</v>
      </c>
      <c r="AI297" t="s">
        <v>207</v>
      </c>
      <c r="AJ297" t="s">
        <v>207</v>
      </c>
      <c r="AK297" t="s">
        <v>207</v>
      </c>
      <c r="AL297" t="s">
        <v>207</v>
      </c>
      <c r="AM297" t="s">
        <v>207</v>
      </c>
      <c r="AN297" t="s">
        <v>207</v>
      </c>
      <c r="AO297" t="s">
        <v>207</v>
      </c>
      <c r="AP297" t="s">
        <v>207</v>
      </c>
      <c r="AQ297" t="s">
        <v>207</v>
      </c>
      <c r="AR297" t="s">
        <v>207</v>
      </c>
      <c r="AS297" t="s">
        <v>207</v>
      </c>
      <c r="AT297" t="s">
        <v>207</v>
      </c>
      <c r="AU297" t="s">
        <v>207</v>
      </c>
      <c r="AV297" t="s">
        <v>207</v>
      </c>
      <c r="AW297" t="s">
        <v>207</v>
      </c>
      <c r="AX297" t="s">
        <v>207</v>
      </c>
      <c r="AY297" t="s">
        <v>207</v>
      </c>
      <c r="AZ297" t="s">
        <v>207</v>
      </c>
      <c r="BA297" t="s">
        <v>207</v>
      </c>
      <c r="BB297" t="s">
        <v>207</v>
      </c>
      <c r="BC297" t="s">
        <v>207</v>
      </c>
      <c r="BD297" t="s">
        <v>207</v>
      </c>
      <c r="BE297" t="s">
        <v>207</v>
      </c>
      <c r="BF297" t="s">
        <v>207</v>
      </c>
      <c r="BG297" t="s">
        <v>207</v>
      </c>
      <c r="BH297" t="s">
        <v>207</v>
      </c>
      <c r="BI297" t="s">
        <v>207</v>
      </c>
      <c r="BJ297" t="s">
        <v>215</v>
      </c>
      <c r="BK297" t="s">
        <v>207</v>
      </c>
      <c r="BL297" t="s">
        <v>207</v>
      </c>
      <c r="BM297" t="s">
        <v>207</v>
      </c>
      <c r="BN297" t="s">
        <v>207</v>
      </c>
      <c r="BO297" s="18" t="str">
        <f>IF(OR(BO$2=0, BO$2=""), "N/A", IF(ISNUMBER(SEARCH(UPPER(BO$2), UPPER(ProgramsTable[[#This Row],[Type of Service]]))), "Yes", "No"))</f>
        <v>N/A</v>
      </c>
      <c r="BP297" s="18" t="str">
        <f>IF(BP$2=0, "N/A", IF(ISNUMBER(SEARCH(TRIM(BP$2), ProgramsTable[[#This Row],[Geographic Coverage]])), "Yes", "No"))</f>
        <v>N/A</v>
      </c>
      <c r="BQ297" s="18" t="str">
        <f>IF(BQ$2=0, "N/A", IF(ISNUMBER(SEARCH(TRIM(BQ$2), ProgramsTable[[#This Row],[Geographic Coverage]])), "Yes", "No"))</f>
        <v>N/A</v>
      </c>
      <c r="BR297" s="18" t="str">
        <f>IF(AND(BP$2=0, BQ$2=0), "*Required - Please Make a Selection*", IF(OR(ISNUMBER(SEARCH(TRIM(BP$2), ProgramsTable[[#This Row],[Geographic Coverage]])), ISNUMBER(SEARCH(TRIM(BQ$2), ProgramsTable[[#This Row],[Geographic Coverage]]))), "Yes", "No"))</f>
        <v>*Required - Please Make a Selection*</v>
      </c>
      <c r="BS297" s="18" t="str">
        <f>IF(OR(BS$2="",BS$2=0), "N/A", IF(AND(ProgramsTable[[#This Row],[Age Min]]= "None", ProgramsTable[[#This Row],[Age Max]]= "None"), "Yes", IF(AND(BS$2&gt;=ProgramsTable[[#This Row],[Age Min]], BS$2&lt;=ProgramsTable[[#This Row],[Age Max]]), "Yes", "No")))</f>
        <v>N/A</v>
      </c>
      <c r="BT297" s="18" t="str" cm="1">
        <f t="array" ref="BT297">IF(COUNTIF(AM$2:BJ$2,"Yes")=0,"N/A",IF(SUMPRODUCT(--(AM$2:BJ$2="Yes"),--(ProgramsTable[[#This Row],[Developmental Disability]:[Caregivers, Family Members, Advocates, or Practitioners of an Individual with Disabilities or Medical Conditions]]="Yes"))&gt;0,"Yes","No"))</f>
        <v>N/A</v>
      </c>
      <c r="BU2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97" s="18" t="str">
        <f>IF(BV$2=0, "N/A", IF(ISNUMBER(SEARCH(UPPER(BV$2), UPPER(ProgramsTable[[#This Row],[Type of Service]]))), "Yes", "No"))</f>
        <v>N/A</v>
      </c>
      <c r="BW297" s="18" t="str">
        <f>IF(BW$2=0, "N/A", IF(ISNUMBER(SEARCH(TRIM(BW$2), ProgramsTable[[#This Row],[Geographic Coverage]])), "Yes", "No"))</f>
        <v>N/A</v>
      </c>
      <c r="BX297" s="18" t="str">
        <f>IF(BX$2=0, "N/A", IF(ISNUMBER(SEARCH(TRIM(BX$2), ProgramsTable[[#This Row],[Geographic Coverage]])), "Yes", "No"))</f>
        <v>N/A</v>
      </c>
      <c r="BY297" s="18" t="str">
        <f>IF(AND(BW$2=0, BX$2=0), "*Required - Please Make a Selection*", IF(OR(ISNUMBER(SEARCH(TRIM(BW$2), ProgramsTable[[#This Row],[Geographic Coverage]])), ISNUMBER(SEARCH(TRIM(BX$2), ProgramsTable[[#This Row],[Geographic Coverage]]))), "Yes", "No"))</f>
        <v>*Required - Please Make a Selection*</v>
      </c>
      <c r="BZ297" s="18" t="str">
        <f>IF(I$2=0, "N/A", IF(I$2="Yes", IF(ProgramsTable[[#This Row],[Program Includes Services for Caregivers]]="Yes", IF(ProgramsTable[[#This Row],[Program May Require Caregiver to be Unpaid]]="No", "Yes", "No"), "No"), "N/A"))</f>
        <v>N/A</v>
      </c>
      <c r="CA2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97" s="18" t="str">
        <f>IF(CB$2=0, "N/A", IF(ISNUMBER(SEARCH(TRIM(UPPER(CB$2)), TRIM(UPPER(ProgramsTable[[#This Row],[Type of Service]])))), "Yes", "No"))</f>
        <v>N/A</v>
      </c>
      <c r="CC297" s="18" t="str">
        <f>IF(CC$2=0, "N/A", IF(ISNUMBER(SEARCH(TRIM(CC$2), ProgramsTable[[#This Row],[Geographic Coverage]])), "Yes", "No"))</f>
        <v>No</v>
      </c>
      <c r="CD297" s="18" t="str">
        <f>IF(CD$2=0, "N/A", IF(ISNUMBER(SEARCH(TRIM(CD$2), ProgramsTable[[#This Row],[Geographic Coverage]])), "Yes", "No"))</f>
        <v>N/A</v>
      </c>
      <c r="CE297" s="18" t="str">
        <f>IF(AND(CC$2=0, CD$2=0), "*Required - Please Make a Selection*", IF(OR(ISNUMBER(SEARCH(TRIM(CC$2), ProgramsTable[[#This Row],[Geographic Coverage]])), ISNUMBER(SEARCH(TRIM(CD$2), ProgramsTable[[#This Row],[Geographic Coverage]]))), "Yes", "No"))</f>
        <v>No</v>
      </c>
      <c r="CF297" s="18" t="str" cm="1">
        <f t="array" ref="CF297">IF(COUNTIF(BK$2:BN$2, "Yes")=0, "N/A", IF(SUMPRODUCT((BK$2:BN$2="Yes")*(ProgramsTable[[#This Row],[Veteran?]:[Disabled Veteran?]]="Yes"))&gt;0, "Yes", "No"))</f>
        <v>No</v>
      </c>
      <c r="CG2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97"/>
      <c r="CI297"/>
      <c r="CJ297"/>
      <c r="CK297"/>
      <c r="CL297"/>
      <c r="CM297"/>
      <c r="CN297"/>
      <c r="CO297"/>
      <c r="CP297"/>
      <c r="CQ297"/>
      <c r="CR297"/>
      <c r="CS297"/>
      <c r="CU297"/>
      <c r="CV297"/>
    </row>
    <row r="298" spans="1:100" hidden="1" x14ac:dyDescent="0.25">
      <c r="A298" s="10">
        <v>1134</v>
      </c>
      <c r="B298" t="s">
        <v>647</v>
      </c>
      <c r="C298" t="s">
        <v>523</v>
      </c>
      <c r="D298" t="s">
        <v>592</v>
      </c>
      <c r="E298" t="s">
        <v>546</v>
      </c>
      <c r="F298" t="s">
        <v>598</v>
      </c>
      <c r="G298" t="s">
        <v>588</v>
      </c>
      <c r="H298" t="s">
        <v>215</v>
      </c>
      <c r="I298" t="s">
        <v>215</v>
      </c>
      <c r="J298" t="s">
        <v>208</v>
      </c>
      <c r="K298" t="s">
        <v>208</v>
      </c>
      <c r="L298" s="11" t="s">
        <v>599</v>
      </c>
      <c r="M298">
        <v>55</v>
      </c>
      <c r="N298">
        <v>120</v>
      </c>
      <c r="O298" t="s">
        <v>599</v>
      </c>
      <c r="P298" t="s">
        <v>596</v>
      </c>
      <c r="Q298" t="s">
        <v>597</v>
      </c>
      <c r="R298" t="s">
        <v>596</v>
      </c>
      <c r="S298" t="s">
        <v>208</v>
      </c>
      <c r="T298" t="s">
        <v>71</v>
      </c>
      <c r="U298" t="s">
        <v>207</v>
      </c>
      <c r="V298" t="s">
        <v>207</v>
      </c>
      <c r="W298" t="s">
        <v>207</v>
      </c>
      <c r="X298" t="s">
        <v>207</v>
      </c>
      <c r="Y298" t="s">
        <v>207</v>
      </c>
      <c r="Z298" t="s">
        <v>207</v>
      </c>
      <c r="AA298" t="s">
        <v>207</v>
      </c>
      <c r="AB298" t="s">
        <v>207</v>
      </c>
      <c r="AC298" t="s">
        <v>207</v>
      </c>
      <c r="AD298" t="s">
        <v>207</v>
      </c>
      <c r="AE298" t="s">
        <v>207</v>
      </c>
      <c r="AF298" t="s">
        <v>207</v>
      </c>
      <c r="AG298" t="s">
        <v>207</v>
      </c>
      <c r="AH298" t="s">
        <v>207</v>
      </c>
      <c r="AI298" t="s">
        <v>207</v>
      </c>
      <c r="AJ298" t="s">
        <v>207</v>
      </c>
      <c r="AK298" t="s">
        <v>207</v>
      </c>
      <c r="AL298" t="s">
        <v>207</v>
      </c>
      <c r="AM298" t="s">
        <v>207</v>
      </c>
      <c r="AN298" t="s">
        <v>207</v>
      </c>
      <c r="AO298" t="s">
        <v>207</v>
      </c>
      <c r="AP298" t="s">
        <v>207</v>
      </c>
      <c r="AQ298" t="s">
        <v>207</v>
      </c>
      <c r="AR298" t="s">
        <v>207</v>
      </c>
      <c r="AS298" t="s">
        <v>207</v>
      </c>
      <c r="AT298" t="s">
        <v>207</v>
      </c>
      <c r="AU298" t="s">
        <v>207</v>
      </c>
      <c r="AV298" t="s">
        <v>207</v>
      </c>
      <c r="AW298" t="s">
        <v>207</v>
      </c>
      <c r="AX298" t="s">
        <v>207</v>
      </c>
      <c r="AY298" t="s">
        <v>207</v>
      </c>
      <c r="AZ298" t="s">
        <v>207</v>
      </c>
      <c r="BA298" t="s">
        <v>207</v>
      </c>
      <c r="BB298" t="s">
        <v>207</v>
      </c>
      <c r="BC298" t="s">
        <v>207</v>
      </c>
      <c r="BD298" t="s">
        <v>207</v>
      </c>
      <c r="BE298" t="s">
        <v>207</v>
      </c>
      <c r="BF298" t="s">
        <v>207</v>
      </c>
      <c r="BG298" t="s">
        <v>207</v>
      </c>
      <c r="BH298" t="s">
        <v>207</v>
      </c>
      <c r="BI298" t="s">
        <v>207</v>
      </c>
      <c r="BJ298" t="s">
        <v>215</v>
      </c>
      <c r="BK298" t="s">
        <v>207</v>
      </c>
      <c r="BL298" t="s">
        <v>207</v>
      </c>
      <c r="BM298" t="s">
        <v>207</v>
      </c>
      <c r="BN298" t="s">
        <v>207</v>
      </c>
      <c r="BO298" s="18" t="str">
        <f>IF(OR(BO$2=0, BO$2=""), "N/A", IF(ISNUMBER(SEARCH(UPPER(BO$2), UPPER(ProgramsTable[[#This Row],[Type of Service]]))), "Yes", "No"))</f>
        <v>N/A</v>
      </c>
      <c r="BP298" s="18" t="str">
        <f>IF(BP$2=0, "N/A", IF(ISNUMBER(SEARCH(TRIM(BP$2), ProgramsTable[[#This Row],[Geographic Coverage]])), "Yes", "No"))</f>
        <v>N/A</v>
      </c>
      <c r="BQ298" s="18" t="str">
        <f>IF(BQ$2=0, "N/A", IF(ISNUMBER(SEARCH(TRIM(BQ$2), ProgramsTable[[#This Row],[Geographic Coverage]])), "Yes", "No"))</f>
        <v>N/A</v>
      </c>
      <c r="BR298" s="18" t="str">
        <f>IF(AND(BP$2=0, BQ$2=0), "*Required - Please Make a Selection*", IF(OR(ISNUMBER(SEARCH(TRIM(BP$2), ProgramsTable[[#This Row],[Geographic Coverage]])), ISNUMBER(SEARCH(TRIM(BQ$2), ProgramsTable[[#This Row],[Geographic Coverage]]))), "Yes", "No"))</f>
        <v>*Required - Please Make a Selection*</v>
      </c>
      <c r="BS298" s="18" t="str">
        <f>IF(OR(BS$2="",BS$2=0), "N/A", IF(AND(ProgramsTable[[#This Row],[Age Min]]= "None", ProgramsTable[[#This Row],[Age Max]]= "None"), "Yes", IF(AND(BS$2&gt;=ProgramsTable[[#This Row],[Age Min]], BS$2&lt;=ProgramsTable[[#This Row],[Age Max]]), "Yes", "No")))</f>
        <v>N/A</v>
      </c>
      <c r="BT298" s="18" t="str" cm="1">
        <f t="array" ref="BT298">IF(COUNTIF(AM$2:BJ$2,"Yes")=0,"N/A",IF(SUMPRODUCT(--(AM$2:BJ$2="Yes"),--(ProgramsTable[[#This Row],[Developmental Disability]:[Caregivers, Family Members, Advocates, or Practitioners of an Individual with Disabilities or Medical Conditions]]="Yes"))&gt;0,"Yes","No"))</f>
        <v>N/A</v>
      </c>
      <c r="BU2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98" s="18" t="str">
        <f>IF(BV$2=0, "N/A", IF(ISNUMBER(SEARCH(UPPER(BV$2), UPPER(ProgramsTable[[#This Row],[Type of Service]]))), "Yes", "No"))</f>
        <v>N/A</v>
      </c>
      <c r="BW298" s="18" t="str">
        <f>IF(BW$2=0, "N/A", IF(ISNUMBER(SEARCH(TRIM(BW$2), ProgramsTable[[#This Row],[Geographic Coverage]])), "Yes", "No"))</f>
        <v>N/A</v>
      </c>
      <c r="BX298" s="18" t="str">
        <f>IF(BX$2=0, "N/A", IF(ISNUMBER(SEARCH(TRIM(BX$2), ProgramsTable[[#This Row],[Geographic Coverage]])), "Yes", "No"))</f>
        <v>N/A</v>
      </c>
      <c r="BY298" s="18" t="str">
        <f>IF(AND(BW$2=0, BX$2=0), "*Required - Please Make a Selection*", IF(OR(ISNUMBER(SEARCH(TRIM(BW$2), ProgramsTable[[#This Row],[Geographic Coverage]])), ISNUMBER(SEARCH(TRIM(BX$2), ProgramsTable[[#This Row],[Geographic Coverage]]))), "Yes", "No"))</f>
        <v>*Required - Please Make a Selection*</v>
      </c>
      <c r="BZ298" s="18" t="str">
        <f>IF(I$2=0, "N/A", IF(I$2="Yes", IF(ProgramsTable[[#This Row],[Program Includes Services for Caregivers]]="Yes", IF(ProgramsTable[[#This Row],[Program May Require Caregiver to be Unpaid]]="No", "Yes", "No"), "No"), "N/A"))</f>
        <v>N/A</v>
      </c>
      <c r="CA2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98" s="18" t="str">
        <f>IF(CB$2=0, "N/A", IF(ISNUMBER(SEARCH(TRIM(UPPER(CB$2)), TRIM(UPPER(ProgramsTable[[#This Row],[Type of Service]])))), "Yes", "No"))</f>
        <v>N/A</v>
      </c>
      <c r="CC298" s="18" t="str">
        <f>IF(CC$2=0, "N/A", IF(ISNUMBER(SEARCH(TRIM(CC$2), ProgramsTable[[#This Row],[Geographic Coverage]])), "Yes", "No"))</f>
        <v>No</v>
      </c>
      <c r="CD298" s="18" t="str">
        <f>IF(CD$2=0, "N/A", IF(ISNUMBER(SEARCH(TRIM(CD$2), ProgramsTable[[#This Row],[Geographic Coverage]])), "Yes", "No"))</f>
        <v>N/A</v>
      </c>
      <c r="CE298" s="18" t="str">
        <f>IF(AND(CC$2=0, CD$2=0), "*Required - Please Make a Selection*", IF(OR(ISNUMBER(SEARCH(TRIM(CC$2), ProgramsTable[[#This Row],[Geographic Coverage]])), ISNUMBER(SEARCH(TRIM(CD$2), ProgramsTable[[#This Row],[Geographic Coverage]]))), "Yes", "No"))</f>
        <v>No</v>
      </c>
      <c r="CF298" s="18" t="str" cm="1">
        <f t="array" ref="CF298">IF(COUNTIF(BK$2:BN$2, "Yes")=0, "N/A", IF(SUMPRODUCT((BK$2:BN$2="Yes")*(ProgramsTable[[#This Row],[Veteran?]:[Disabled Veteran?]]="Yes"))&gt;0, "Yes", "No"))</f>
        <v>No</v>
      </c>
      <c r="CG2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98"/>
      <c r="CI298"/>
      <c r="CJ298"/>
      <c r="CK298"/>
      <c r="CL298"/>
      <c r="CM298"/>
      <c r="CN298"/>
      <c r="CO298"/>
      <c r="CP298"/>
      <c r="CQ298"/>
      <c r="CR298"/>
      <c r="CS298"/>
      <c r="CU298"/>
      <c r="CV298"/>
    </row>
    <row r="299" spans="1:100" hidden="1" x14ac:dyDescent="0.25">
      <c r="A299" s="10">
        <v>1135</v>
      </c>
      <c r="B299" t="s">
        <v>647</v>
      </c>
      <c r="C299" t="s">
        <v>523</v>
      </c>
      <c r="D299" t="s">
        <v>592</v>
      </c>
      <c r="E299" t="s">
        <v>546</v>
      </c>
      <c r="F299" t="s">
        <v>600</v>
      </c>
      <c r="G299" t="s">
        <v>90</v>
      </c>
      <c r="H299" t="s">
        <v>215</v>
      </c>
      <c r="I299" t="s">
        <v>215</v>
      </c>
      <c r="J299" t="s">
        <v>208</v>
      </c>
      <c r="K299" t="s">
        <v>208</v>
      </c>
      <c r="L299" s="11" t="s">
        <v>599</v>
      </c>
      <c r="M299">
        <v>55</v>
      </c>
      <c r="N299">
        <v>120</v>
      </c>
      <c r="O299" t="s">
        <v>599</v>
      </c>
      <c r="P299" t="s">
        <v>601</v>
      </c>
      <c r="Q299" t="s">
        <v>597</v>
      </c>
      <c r="R299" t="s">
        <v>601</v>
      </c>
      <c r="S299" t="s">
        <v>208</v>
      </c>
      <c r="T299" t="s">
        <v>71</v>
      </c>
      <c r="U299" t="s">
        <v>207</v>
      </c>
      <c r="V299" t="s">
        <v>207</v>
      </c>
      <c r="W299" t="s">
        <v>207</v>
      </c>
      <c r="X299" t="s">
        <v>207</v>
      </c>
      <c r="Y299" t="s">
        <v>207</v>
      </c>
      <c r="Z299" t="s">
        <v>207</v>
      </c>
      <c r="AA299" t="s">
        <v>207</v>
      </c>
      <c r="AB299" t="s">
        <v>207</v>
      </c>
      <c r="AC299" t="s">
        <v>207</v>
      </c>
      <c r="AD299" t="s">
        <v>207</v>
      </c>
      <c r="AE299" t="s">
        <v>207</v>
      </c>
      <c r="AF299" t="s">
        <v>207</v>
      </c>
      <c r="AG299" t="s">
        <v>207</v>
      </c>
      <c r="AH299" t="s">
        <v>207</v>
      </c>
      <c r="AI299" t="s">
        <v>207</v>
      </c>
      <c r="AJ299" t="s">
        <v>207</v>
      </c>
      <c r="AK299" t="s">
        <v>207</v>
      </c>
      <c r="AL299" t="s">
        <v>207</v>
      </c>
      <c r="AM299" t="s">
        <v>207</v>
      </c>
      <c r="AN299" t="s">
        <v>207</v>
      </c>
      <c r="AO299" t="s">
        <v>207</v>
      </c>
      <c r="AP299" t="s">
        <v>207</v>
      </c>
      <c r="AQ299" t="s">
        <v>207</v>
      </c>
      <c r="AR299" t="s">
        <v>207</v>
      </c>
      <c r="AS299" t="s">
        <v>207</v>
      </c>
      <c r="AT299" t="s">
        <v>207</v>
      </c>
      <c r="AU299" t="s">
        <v>207</v>
      </c>
      <c r="AV299" t="s">
        <v>207</v>
      </c>
      <c r="AW299" t="s">
        <v>207</v>
      </c>
      <c r="AX299" t="s">
        <v>207</v>
      </c>
      <c r="AY299" t="s">
        <v>207</v>
      </c>
      <c r="AZ299" t="s">
        <v>207</v>
      </c>
      <c r="BA299" t="s">
        <v>207</v>
      </c>
      <c r="BB299" t="s">
        <v>207</v>
      </c>
      <c r="BC299" t="s">
        <v>207</v>
      </c>
      <c r="BD299" t="s">
        <v>207</v>
      </c>
      <c r="BE299" t="s">
        <v>207</v>
      </c>
      <c r="BF299" t="s">
        <v>207</v>
      </c>
      <c r="BG299" t="s">
        <v>207</v>
      </c>
      <c r="BH299" t="s">
        <v>207</v>
      </c>
      <c r="BI299" t="s">
        <v>207</v>
      </c>
      <c r="BJ299" t="s">
        <v>215</v>
      </c>
      <c r="BK299" t="s">
        <v>207</v>
      </c>
      <c r="BL299" t="s">
        <v>207</v>
      </c>
      <c r="BM299" t="s">
        <v>207</v>
      </c>
      <c r="BN299" t="s">
        <v>207</v>
      </c>
      <c r="BO299" s="18" t="str">
        <f>IF(OR(BO$2=0, BO$2=""), "N/A", IF(ISNUMBER(SEARCH(UPPER(BO$2), UPPER(ProgramsTable[[#This Row],[Type of Service]]))), "Yes", "No"))</f>
        <v>N/A</v>
      </c>
      <c r="BP299" s="18" t="str">
        <f>IF(BP$2=0, "N/A", IF(ISNUMBER(SEARCH(TRIM(BP$2), ProgramsTable[[#This Row],[Geographic Coverage]])), "Yes", "No"))</f>
        <v>N/A</v>
      </c>
      <c r="BQ299" s="18" t="str">
        <f>IF(BQ$2=0, "N/A", IF(ISNUMBER(SEARCH(TRIM(BQ$2), ProgramsTable[[#This Row],[Geographic Coverage]])), "Yes", "No"))</f>
        <v>N/A</v>
      </c>
      <c r="BR299" s="18" t="str">
        <f>IF(AND(BP$2=0, BQ$2=0), "*Required - Please Make a Selection*", IF(OR(ISNUMBER(SEARCH(TRIM(BP$2), ProgramsTable[[#This Row],[Geographic Coverage]])), ISNUMBER(SEARCH(TRIM(BQ$2), ProgramsTable[[#This Row],[Geographic Coverage]]))), "Yes", "No"))</f>
        <v>*Required - Please Make a Selection*</v>
      </c>
      <c r="BS299" s="18" t="str">
        <f>IF(OR(BS$2="",BS$2=0), "N/A", IF(AND(ProgramsTable[[#This Row],[Age Min]]= "None", ProgramsTable[[#This Row],[Age Max]]= "None"), "Yes", IF(AND(BS$2&gt;=ProgramsTable[[#This Row],[Age Min]], BS$2&lt;=ProgramsTable[[#This Row],[Age Max]]), "Yes", "No")))</f>
        <v>N/A</v>
      </c>
      <c r="BT299" s="18" t="str" cm="1">
        <f t="array" ref="BT299">IF(COUNTIF(AM$2:BJ$2,"Yes")=0,"N/A",IF(SUMPRODUCT(--(AM$2:BJ$2="Yes"),--(ProgramsTable[[#This Row],[Developmental Disability]:[Caregivers, Family Members, Advocates, or Practitioners of an Individual with Disabilities or Medical Conditions]]="Yes"))&gt;0,"Yes","No"))</f>
        <v>N/A</v>
      </c>
      <c r="BU2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299" s="18" t="str">
        <f>IF(BV$2=0, "N/A", IF(ISNUMBER(SEARCH(UPPER(BV$2), UPPER(ProgramsTable[[#This Row],[Type of Service]]))), "Yes", "No"))</f>
        <v>N/A</v>
      </c>
      <c r="BW299" s="18" t="str">
        <f>IF(BW$2=0, "N/A", IF(ISNUMBER(SEARCH(TRIM(BW$2), ProgramsTable[[#This Row],[Geographic Coverage]])), "Yes", "No"))</f>
        <v>N/A</v>
      </c>
      <c r="BX299" s="18" t="str">
        <f>IF(BX$2=0, "N/A", IF(ISNUMBER(SEARCH(TRIM(BX$2), ProgramsTable[[#This Row],[Geographic Coverage]])), "Yes", "No"))</f>
        <v>N/A</v>
      </c>
      <c r="BY299" s="18" t="str">
        <f>IF(AND(BW$2=0, BX$2=0), "*Required - Please Make a Selection*", IF(OR(ISNUMBER(SEARCH(TRIM(BW$2), ProgramsTable[[#This Row],[Geographic Coverage]])), ISNUMBER(SEARCH(TRIM(BX$2), ProgramsTable[[#This Row],[Geographic Coverage]]))), "Yes", "No"))</f>
        <v>*Required - Please Make a Selection*</v>
      </c>
      <c r="BZ299" s="18" t="str">
        <f>IF(I$2=0, "N/A", IF(I$2="Yes", IF(ProgramsTable[[#This Row],[Program Includes Services for Caregivers]]="Yes", IF(ProgramsTable[[#This Row],[Program May Require Caregiver to be Unpaid]]="No", "Yes", "No"), "No"), "N/A"))</f>
        <v>N/A</v>
      </c>
      <c r="CA2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299" s="18" t="str">
        <f>IF(CB$2=0, "N/A", IF(ISNUMBER(SEARCH(TRIM(UPPER(CB$2)), TRIM(UPPER(ProgramsTable[[#This Row],[Type of Service]])))), "Yes", "No"))</f>
        <v>N/A</v>
      </c>
      <c r="CC299" s="18" t="str">
        <f>IF(CC$2=0, "N/A", IF(ISNUMBER(SEARCH(TRIM(CC$2), ProgramsTable[[#This Row],[Geographic Coverage]])), "Yes", "No"))</f>
        <v>No</v>
      </c>
      <c r="CD299" s="18" t="str">
        <f>IF(CD$2=0, "N/A", IF(ISNUMBER(SEARCH(TRIM(CD$2), ProgramsTable[[#This Row],[Geographic Coverage]])), "Yes", "No"))</f>
        <v>N/A</v>
      </c>
      <c r="CE299" s="18" t="str">
        <f>IF(AND(CC$2=0, CD$2=0), "*Required - Please Make a Selection*", IF(OR(ISNUMBER(SEARCH(TRIM(CC$2), ProgramsTable[[#This Row],[Geographic Coverage]])), ISNUMBER(SEARCH(TRIM(CD$2), ProgramsTable[[#This Row],[Geographic Coverage]]))), "Yes", "No"))</f>
        <v>No</v>
      </c>
      <c r="CF299" s="18" t="str" cm="1">
        <f t="array" ref="CF299">IF(COUNTIF(BK$2:BN$2, "Yes")=0, "N/A", IF(SUMPRODUCT((BK$2:BN$2="Yes")*(ProgramsTable[[#This Row],[Veteran?]:[Disabled Veteran?]]="Yes"))&gt;0, "Yes", "No"))</f>
        <v>No</v>
      </c>
      <c r="CG2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299"/>
      <c r="CI299"/>
      <c r="CJ299"/>
      <c r="CK299"/>
      <c r="CL299"/>
      <c r="CM299"/>
      <c r="CN299"/>
      <c r="CO299"/>
      <c r="CP299"/>
      <c r="CQ299"/>
      <c r="CR299"/>
      <c r="CS299"/>
      <c r="CU299"/>
      <c r="CV299"/>
    </row>
    <row r="300" spans="1:100" hidden="1" x14ac:dyDescent="0.25">
      <c r="A300" s="10">
        <v>1137</v>
      </c>
      <c r="B300" t="s">
        <v>647</v>
      </c>
      <c r="C300" t="s">
        <v>656</v>
      </c>
      <c r="D300" t="s">
        <v>535</v>
      </c>
      <c r="E300" t="s">
        <v>529</v>
      </c>
      <c r="F300" t="s">
        <v>536</v>
      </c>
      <c r="G300" t="s">
        <v>112</v>
      </c>
      <c r="H300" t="s">
        <v>215</v>
      </c>
      <c r="I300" t="s">
        <v>215</v>
      </c>
      <c r="J300" t="s">
        <v>531</v>
      </c>
      <c r="K300" t="s">
        <v>532</v>
      </c>
      <c r="L300" t="s">
        <v>306</v>
      </c>
      <c r="M300">
        <v>18</v>
      </c>
      <c r="N300">
        <v>120</v>
      </c>
      <c r="P300" t="s">
        <v>533</v>
      </c>
      <c r="Q300" t="s">
        <v>208</v>
      </c>
      <c r="R300" t="s">
        <v>534</v>
      </c>
      <c r="S300" t="s">
        <v>533</v>
      </c>
      <c r="T300" t="s">
        <v>76</v>
      </c>
      <c r="U300" t="s">
        <v>215</v>
      </c>
      <c r="V300" t="s">
        <v>207</v>
      </c>
      <c r="W300" t="s">
        <v>207</v>
      </c>
      <c r="X300" t="s">
        <v>207</v>
      </c>
      <c r="Y300" t="s">
        <v>207</v>
      </c>
      <c r="Z300" t="s">
        <v>207</v>
      </c>
      <c r="AA300" t="s">
        <v>207</v>
      </c>
      <c r="AB300" t="s">
        <v>207</v>
      </c>
      <c r="AC300" t="s">
        <v>207</v>
      </c>
      <c r="AD300" t="s">
        <v>207</v>
      </c>
      <c r="AE300" t="s">
        <v>215</v>
      </c>
      <c r="AF300" t="s">
        <v>207</v>
      </c>
      <c r="AG300" t="s">
        <v>207</v>
      </c>
      <c r="AH300" t="s">
        <v>207</v>
      </c>
      <c r="AI300" t="s">
        <v>207</v>
      </c>
      <c r="AJ300" t="s">
        <v>207</v>
      </c>
      <c r="AK300" t="s">
        <v>207</v>
      </c>
      <c r="AL300" t="s">
        <v>207</v>
      </c>
      <c r="AM300" t="s">
        <v>207</v>
      </c>
      <c r="AN300" t="s">
        <v>207</v>
      </c>
      <c r="AO300" t="s">
        <v>207</v>
      </c>
      <c r="AP300" t="s">
        <v>207</v>
      </c>
      <c r="AQ300" t="s">
        <v>207</v>
      </c>
      <c r="AR300" t="s">
        <v>215</v>
      </c>
      <c r="AS300" t="s">
        <v>207</v>
      </c>
      <c r="AT300" t="s">
        <v>207</v>
      </c>
      <c r="AU300" t="s">
        <v>207</v>
      </c>
      <c r="AV300" t="s">
        <v>207</v>
      </c>
      <c r="AW300" t="s">
        <v>207</v>
      </c>
      <c r="AX300" t="s">
        <v>207</v>
      </c>
      <c r="AY300" t="s">
        <v>207</v>
      </c>
      <c r="AZ300" t="s">
        <v>207</v>
      </c>
      <c r="BA300" t="s">
        <v>207</v>
      </c>
      <c r="BB300" t="s">
        <v>207</v>
      </c>
      <c r="BC300" t="s">
        <v>207</v>
      </c>
      <c r="BD300" t="s">
        <v>207</v>
      </c>
      <c r="BE300" t="s">
        <v>207</v>
      </c>
      <c r="BF300" t="s">
        <v>207</v>
      </c>
      <c r="BG300" t="s">
        <v>207</v>
      </c>
      <c r="BH300" t="s">
        <v>207</v>
      </c>
      <c r="BI300" t="s">
        <v>207</v>
      </c>
      <c r="BJ300" t="s">
        <v>207</v>
      </c>
      <c r="BK300" t="s">
        <v>207</v>
      </c>
      <c r="BL300" t="s">
        <v>207</v>
      </c>
      <c r="BM300" t="s">
        <v>207</v>
      </c>
      <c r="BN300" t="s">
        <v>207</v>
      </c>
      <c r="BO300" s="18" t="str">
        <f>IF(OR(BO$2=0, BO$2=""), "N/A", IF(ISNUMBER(SEARCH(UPPER(BO$2), UPPER(ProgramsTable[[#This Row],[Type of Service]]))), "Yes", "No"))</f>
        <v>N/A</v>
      </c>
      <c r="BP300" s="18" t="str">
        <f>IF(BP$2=0, "N/A", IF(ISNUMBER(SEARCH(TRIM(BP$2), ProgramsTable[[#This Row],[Geographic Coverage]])), "Yes", "No"))</f>
        <v>N/A</v>
      </c>
      <c r="BQ300" s="18" t="str">
        <f>IF(BQ$2=0, "N/A", IF(ISNUMBER(SEARCH(TRIM(BQ$2), ProgramsTable[[#This Row],[Geographic Coverage]])), "Yes", "No"))</f>
        <v>N/A</v>
      </c>
      <c r="BR300" s="18" t="str">
        <f>IF(AND(BP$2=0, BQ$2=0), "*Required - Please Make a Selection*", IF(OR(ISNUMBER(SEARCH(TRIM(BP$2), ProgramsTable[[#This Row],[Geographic Coverage]])), ISNUMBER(SEARCH(TRIM(BQ$2), ProgramsTable[[#This Row],[Geographic Coverage]]))), "Yes", "No"))</f>
        <v>*Required - Please Make a Selection*</v>
      </c>
      <c r="BS300" s="18" t="str">
        <f>IF(OR(BS$2="",BS$2=0), "N/A", IF(AND(ProgramsTable[[#This Row],[Age Min]]= "None", ProgramsTable[[#This Row],[Age Max]]= "None"), "Yes", IF(AND(BS$2&gt;=ProgramsTable[[#This Row],[Age Min]], BS$2&lt;=ProgramsTable[[#This Row],[Age Max]]), "Yes", "No")))</f>
        <v>N/A</v>
      </c>
      <c r="BT300" s="18" t="str" cm="1">
        <f t="array" ref="BT300">IF(COUNTIF(AM$2:BJ$2,"Yes")=0,"N/A",IF(SUMPRODUCT(--(AM$2:BJ$2="Yes"),--(ProgramsTable[[#This Row],[Developmental Disability]:[Caregivers, Family Members, Advocates, or Practitioners of an Individual with Disabilities or Medical Conditions]]="Yes"))&gt;0,"Yes","No"))</f>
        <v>N/A</v>
      </c>
      <c r="BU3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00" s="18" t="str">
        <f>IF(BV$2=0, "N/A", IF(ISNUMBER(SEARCH(UPPER(BV$2), UPPER(ProgramsTable[[#This Row],[Type of Service]]))), "Yes", "No"))</f>
        <v>N/A</v>
      </c>
      <c r="BW300" s="18" t="str">
        <f>IF(BW$2=0, "N/A", IF(ISNUMBER(SEARCH(TRIM(BW$2), ProgramsTable[[#This Row],[Geographic Coverage]])), "Yes", "No"))</f>
        <v>N/A</v>
      </c>
      <c r="BX300" s="18" t="str">
        <f>IF(BX$2=0, "N/A", IF(ISNUMBER(SEARCH(TRIM(BX$2), ProgramsTable[[#This Row],[Geographic Coverage]])), "Yes", "No"))</f>
        <v>N/A</v>
      </c>
      <c r="BY300" s="18" t="str">
        <f>IF(AND(BW$2=0, BX$2=0), "*Required - Please Make a Selection*", IF(OR(ISNUMBER(SEARCH(TRIM(BW$2), ProgramsTable[[#This Row],[Geographic Coverage]])), ISNUMBER(SEARCH(TRIM(BX$2), ProgramsTable[[#This Row],[Geographic Coverage]]))), "Yes", "No"))</f>
        <v>*Required - Please Make a Selection*</v>
      </c>
      <c r="BZ300" s="18" t="str">
        <f>IF(I$2=0, "N/A", IF(I$2="Yes", IF(ProgramsTable[[#This Row],[Program Includes Services for Caregivers]]="Yes", IF(ProgramsTable[[#This Row],[Program May Require Caregiver to be Unpaid]]="No", "Yes", "No"), "No"), "N/A"))</f>
        <v>N/A</v>
      </c>
      <c r="CA3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00" s="18" t="str">
        <f>IF(CB$2=0, "N/A", IF(ISNUMBER(SEARCH(TRIM(UPPER(CB$2)), TRIM(UPPER(ProgramsTable[[#This Row],[Type of Service]])))), "Yes", "No"))</f>
        <v>N/A</v>
      </c>
      <c r="CC300" s="18" t="str">
        <f>IF(CC$2=0, "N/A", IF(ISNUMBER(SEARCH(TRIM(CC$2), ProgramsTable[[#This Row],[Geographic Coverage]])), "Yes", "No"))</f>
        <v>No</v>
      </c>
      <c r="CD300" s="18" t="str">
        <f>IF(CD$2=0, "N/A", IF(ISNUMBER(SEARCH(TRIM(CD$2), ProgramsTable[[#This Row],[Geographic Coverage]])), "Yes", "No"))</f>
        <v>N/A</v>
      </c>
      <c r="CE300" s="18" t="str">
        <f>IF(AND(CC$2=0, CD$2=0), "*Required - Please Make a Selection*", IF(OR(ISNUMBER(SEARCH(TRIM(CC$2), ProgramsTable[[#This Row],[Geographic Coverage]])), ISNUMBER(SEARCH(TRIM(CD$2), ProgramsTable[[#This Row],[Geographic Coverage]]))), "Yes", "No"))</f>
        <v>No</v>
      </c>
      <c r="CF300" s="18" t="str" cm="1">
        <f t="array" ref="CF300">IF(COUNTIF(BK$2:BN$2, "Yes")=0, "N/A", IF(SUMPRODUCT((BK$2:BN$2="Yes")*(ProgramsTable[[#This Row],[Veteran?]:[Disabled Veteran?]]="Yes"))&gt;0, "Yes", "No"))</f>
        <v>No</v>
      </c>
      <c r="CG3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00"/>
      <c r="CI300"/>
      <c r="CJ300"/>
      <c r="CK300"/>
      <c r="CL300"/>
      <c r="CM300"/>
      <c r="CN300"/>
      <c r="CO300"/>
      <c r="CP300"/>
      <c r="CQ300"/>
      <c r="CR300"/>
      <c r="CS300"/>
      <c r="CU300"/>
      <c r="CV300"/>
    </row>
    <row r="301" spans="1:100" hidden="1" x14ac:dyDescent="0.25">
      <c r="A301" s="10">
        <v>1155</v>
      </c>
      <c r="B301" t="s">
        <v>647</v>
      </c>
      <c r="C301" t="s">
        <v>656</v>
      </c>
      <c r="D301" t="s">
        <v>578</v>
      </c>
      <c r="E301" t="s">
        <v>546</v>
      </c>
      <c r="F301" t="s">
        <v>582</v>
      </c>
      <c r="G301" t="s">
        <v>112</v>
      </c>
      <c r="H301" t="s">
        <v>215</v>
      </c>
      <c r="I301" t="s">
        <v>215</v>
      </c>
      <c r="J301" t="s">
        <v>547</v>
      </c>
      <c r="K301" t="s">
        <v>583</v>
      </c>
      <c r="L301" t="s">
        <v>208</v>
      </c>
      <c r="M301" t="s">
        <v>208</v>
      </c>
      <c r="N301" t="s">
        <v>208</v>
      </c>
      <c r="P301" t="s">
        <v>581</v>
      </c>
      <c r="Q301" t="s">
        <v>208</v>
      </c>
      <c r="R301" t="s">
        <v>581</v>
      </c>
      <c r="S301" t="s">
        <v>208</v>
      </c>
      <c r="T301" t="s">
        <v>76</v>
      </c>
      <c r="U301" t="s">
        <v>215</v>
      </c>
      <c r="V301" t="s">
        <v>207</v>
      </c>
      <c r="W301" t="s">
        <v>207</v>
      </c>
      <c r="X301" t="s">
        <v>207</v>
      </c>
      <c r="Y301" t="s">
        <v>207</v>
      </c>
      <c r="Z301" t="s">
        <v>207</v>
      </c>
      <c r="AA301" t="s">
        <v>215</v>
      </c>
      <c r="AB301" t="s">
        <v>207</v>
      </c>
      <c r="AC301" t="s">
        <v>207</v>
      </c>
      <c r="AD301" t="s">
        <v>207</v>
      </c>
      <c r="AE301" t="s">
        <v>207</v>
      </c>
      <c r="AF301" t="s">
        <v>207</v>
      </c>
      <c r="AG301" t="s">
        <v>207</v>
      </c>
      <c r="AH301" t="s">
        <v>207</v>
      </c>
      <c r="AI301" t="s">
        <v>207</v>
      </c>
      <c r="AJ301" t="s">
        <v>207</v>
      </c>
      <c r="AK301" t="s">
        <v>207</v>
      </c>
      <c r="AL301" t="s">
        <v>207</v>
      </c>
      <c r="AM301" t="s">
        <v>207</v>
      </c>
      <c r="AN301" t="s">
        <v>207</v>
      </c>
      <c r="AO301" t="s">
        <v>207</v>
      </c>
      <c r="AP301" t="s">
        <v>207</v>
      </c>
      <c r="AQ301" t="s">
        <v>207</v>
      </c>
      <c r="AR301" t="s">
        <v>215</v>
      </c>
      <c r="AS301" t="s">
        <v>207</v>
      </c>
      <c r="AT301" t="s">
        <v>207</v>
      </c>
      <c r="AU301" t="s">
        <v>207</v>
      </c>
      <c r="AV301" t="s">
        <v>207</v>
      </c>
      <c r="AW301" t="s">
        <v>207</v>
      </c>
      <c r="AX301" t="s">
        <v>207</v>
      </c>
      <c r="AY301" t="s">
        <v>207</v>
      </c>
      <c r="AZ301" t="s">
        <v>207</v>
      </c>
      <c r="BA301" t="s">
        <v>207</v>
      </c>
      <c r="BB301" t="s">
        <v>207</v>
      </c>
      <c r="BC301" t="s">
        <v>207</v>
      </c>
      <c r="BD301" t="s">
        <v>207</v>
      </c>
      <c r="BE301" t="s">
        <v>207</v>
      </c>
      <c r="BF301" t="s">
        <v>207</v>
      </c>
      <c r="BG301" t="s">
        <v>207</v>
      </c>
      <c r="BH301" t="s">
        <v>207</v>
      </c>
      <c r="BI301" t="s">
        <v>207</v>
      </c>
      <c r="BJ301" t="s">
        <v>215</v>
      </c>
      <c r="BK301" t="s">
        <v>207</v>
      </c>
      <c r="BL301" t="s">
        <v>207</v>
      </c>
      <c r="BM301" t="s">
        <v>207</v>
      </c>
      <c r="BN301" t="s">
        <v>207</v>
      </c>
      <c r="BO301" s="18" t="str">
        <f>IF(OR(BO$2=0, BO$2=""), "N/A", IF(ISNUMBER(SEARCH(UPPER(BO$2), UPPER(ProgramsTable[[#This Row],[Type of Service]]))), "Yes", "No"))</f>
        <v>N/A</v>
      </c>
      <c r="BP301" s="18" t="str">
        <f>IF(BP$2=0, "N/A", IF(ISNUMBER(SEARCH(TRIM(BP$2), ProgramsTable[[#This Row],[Geographic Coverage]])), "Yes", "No"))</f>
        <v>N/A</v>
      </c>
      <c r="BQ301" s="18" t="str">
        <f>IF(BQ$2=0, "N/A", IF(ISNUMBER(SEARCH(TRIM(BQ$2), ProgramsTable[[#This Row],[Geographic Coverage]])), "Yes", "No"))</f>
        <v>N/A</v>
      </c>
      <c r="BR301" s="18" t="str">
        <f>IF(AND(BP$2=0, BQ$2=0), "*Required - Please Make a Selection*", IF(OR(ISNUMBER(SEARCH(TRIM(BP$2), ProgramsTable[[#This Row],[Geographic Coverage]])), ISNUMBER(SEARCH(TRIM(BQ$2), ProgramsTable[[#This Row],[Geographic Coverage]]))), "Yes", "No"))</f>
        <v>*Required - Please Make a Selection*</v>
      </c>
      <c r="BS301" s="18" t="str">
        <f>IF(OR(BS$2="",BS$2=0), "N/A", IF(AND(ProgramsTable[[#This Row],[Age Min]]= "None", ProgramsTable[[#This Row],[Age Max]]= "None"), "Yes", IF(AND(BS$2&gt;=ProgramsTable[[#This Row],[Age Min]], BS$2&lt;=ProgramsTable[[#This Row],[Age Max]]), "Yes", "No")))</f>
        <v>N/A</v>
      </c>
      <c r="BT301" s="18" t="str" cm="1">
        <f t="array" ref="BT301">IF(COUNTIF(AM$2:BJ$2,"Yes")=0,"N/A",IF(SUMPRODUCT(--(AM$2:BJ$2="Yes"),--(ProgramsTable[[#This Row],[Developmental Disability]:[Caregivers, Family Members, Advocates, or Practitioners of an Individual with Disabilities or Medical Conditions]]="Yes"))&gt;0,"Yes","No"))</f>
        <v>N/A</v>
      </c>
      <c r="BU3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01" s="18" t="str">
        <f>IF(BV$2=0, "N/A", IF(ISNUMBER(SEARCH(UPPER(BV$2), UPPER(ProgramsTable[[#This Row],[Type of Service]]))), "Yes", "No"))</f>
        <v>N/A</v>
      </c>
      <c r="BW301" s="18" t="str">
        <f>IF(BW$2=0, "N/A", IF(ISNUMBER(SEARCH(TRIM(BW$2), ProgramsTable[[#This Row],[Geographic Coverage]])), "Yes", "No"))</f>
        <v>N/A</v>
      </c>
      <c r="BX301" s="18" t="str">
        <f>IF(BX$2=0, "N/A", IF(ISNUMBER(SEARCH(TRIM(BX$2), ProgramsTable[[#This Row],[Geographic Coverage]])), "Yes", "No"))</f>
        <v>N/A</v>
      </c>
      <c r="BY301" s="18" t="str">
        <f>IF(AND(BW$2=0, BX$2=0), "*Required - Please Make a Selection*", IF(OR(ISNUMBER(SEARCH(TRIM(BW$2), ProgramsTable[[#This Row],[Geographic Coverage]])), ISNUMBER(SEARCH(TRIM(BX$2), ProgramsTable[[#This Row],[Geographic Coverage]]))), "Yes", "No"))</f>
        <v>*Required - Please Make a Selection*</v>
      </c>
      <c r="BZ301" s="18" t="str">
        <f>IF(I$2=0, "N/A", IF(I$2="Yes", IF(ProgramsTable[[#This Row],[Program Includes Services for Caregivers]]="Yes", IF(ProgramsTable[[#This Row],[Program May Require Caregiver to be Unpaid]]="No", "Yes", "No"), "No"), "N/A"))</f>
        <v>N/A</v>
      </c>
      <c r="CA3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01" s="18" t="str">
        <f>IF(CB$2=0, "N/A", IF(ISNUMBER(SEARCH(TRIM(UPPER(CB$2)), TRIM(UPPER(ProgramsTable[[#This Row],[Type of Service]])))), "Yes", "No"))</f>
        <v>N/A</v>
      </c>
      <c r="CC301" s="18" t="str">
        <f>IF(CC$2=0, "N/A", IF(ISNUMBER(SEARCH(TRIM(CC$2), ProgramsTable[[#This Row],[Geographic Coverage]])), "Yes", "No"))</f>
        <v>No</v>
      </c>
      <c r="CD301" s="18" t="str">
        <f>IF(CD$2=0, "N/A", IF(ISNUMBER(SEARCH(TRIM(CD$2), ProgramsTable[[#This Row],[Geographic Coverage]])), "Yes", "No"))</f>
        <v>N/A</v>
      </c>
      <c r="CE301" s="18" t="str">
        <f>IF(AND(CC$2=0, CD$2=0), "*Required - Please Make a Selection*", IF(OR(ISNUMBER(SEARCH(TRIM(CC$2), ProgramsTable[[#This Row],[Geographic Coverage]])), ISNUMBER(SEARCH(TRIM(CD$2), ProgramsTable[[#This Row],[Geographic Coverage]]))), "Yes", "No"))</f>
        <v>No</v>
      </c>
      <c r="CF301" s="18" t="str" cm="1">
        <f t="array" ref="CF301">IF(COUNTIF(BK$2:BN$2, "Yes")=0, "N/A", IF(SUMPRODUCT((BK$2:BN$2="Yes")*(ProgramsTable[[#This Row],[Veteran?]:[Disabled Veteran?]]="Yes"))&gt;0, "Yes", "No"))</f>
        <v>No</v>
      </c>
      <c r="CG3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01"/>
      <c r="CI301"/>
      <c r="CJ301"/>
      <c r="CK301"/>
      <c r="CL301"/>
      <c r="CM301"/>
      <c r="CN301"/>
      <c r="CO301"/>
      <c r="CP301"/>
      <c r="CQ301"/>
      <c r="CR301"/>
      <c r="CS301"/>
      <c r="CU301"/>
      <c r="CV301"/>
    </row>
    <row r="302" spans="1:100" hidden="1" x14ac:dyDescent="0.25">
      <c r="A302" s="10">
        <v>1156</v>
      </c>
      <c r="B302" t="s">
        <v>647</v>
      </c>
      <c r="C302" t="s">
        <v>656</v>
      </c>
      <c r="D302" t="s">
        <v>578</v>
      </c>
      <c r="E302" t="s">
        <v>546</v>
      </c>
      <c r="F302" t="s">
        <v>584</v>
      </c>
      <c r="G302" t="s">
        <v>585</v>
      </c>
      <c r="H302" t="s">
        <v>215</v>
      </c>
      <c r="I302" t="s">
        <v>215</v>
      </c>
      <c r="J302" t="s">
        <v>208</v>
      </c>
      <c r="K302" t="s">
        <v>586</v>
      </c>
      <c r="L302" t="s">
        <v>208</v>
      </c>
      <c r="M302" t="s">
        <v>208</v>
      </c>
      <c r="N302" t="s">
        <v>208</v>
      </c>
      <c r="P302" t="s">
        <v>581</v>
      </c>
      <c r="Q302" t="s">
        <v>208</v>
      </c>
      <c r="R302" t="s">
        <v>581</v>
      </c>
      <c r="S302" t="s">
        <v>208</v>
      </c>
      <c r="T302" t="s">
        <v>76</v>
      </c>
      <c r="U302" t="s">
        <v>207</v>
      </c>
      <c r="V302" t="s">
        <v>207</v>
      </c>
      <c r="W302" t="s">
        <v>207</v>
      </c>
      <c r="X302" t="s">
        <v>207</v>
      </c>
      <c r="Y302" t="s">
        <v>207</v>
      </c>
      <c r="Z302" t="s">
        <v>207</v>
      </c>
      <c r="AA302" t="s">
        <v>207</v>
      </c>
      <c r="AB302" t="s">
        <v>207</v>
      </c>
      <c r="AC302" t="s">
        <v>207</v>
      </c>
      <c r="AD302" t="s">
        <v>207</v>
      </c>
      <c r="AE302" t="s">
        <v>207</v>
      </c>
      <c r="AF302" t="s">
        <v>207</v>
      </c>
      <c r="AG302" t="s">
        <v>207</v>
      </c>
      <c r="AH302" t="s">
        <v>207</v>
      </c>
      <c r="AI302" t="s">
        <v>207</v>
      </c>
      <c r="AJ302" t="s">
        <v>207</v>
      </c>
      <c r="AK302" t="s">
        <v>207</v>
      </c>
      <c r="AL302" t="s">
        <v>207</v>
      </c>
      <c r="AM302" t="s">
        <v>207</v>
      </c>
      <c r="AN302" t="s">
        <v>207</v>
      </c>
      <c r="AO302" t="s">
        <v>207</v>
      </c>
      <c r="AP302" t="s">
        <v>207</v>
      </c>
      <c r="AQ302" t="s">
        <v>207</v>
      </c>
      <c r="AR302" t="s">
        <v>215</v>
      </c>
      <c r="AS302" t="s">
        <v>207</v>
      </c>
      <c r="AT302" t="s">
        <v>207</v>
      </c>
      <c r="AU302" t="s">
        <v>207</v>
      </c>
      <c r="AV302" t="s">
        <v>207</v>
      </c>
      <c r="AW302" t="s">
        <v>207</v>
      </c>
      <c r="AX302" t="s">
        <v>207</v>
      </c>
      <c r="AY302" t="s">
        <v>207</v>
      </c>
      <c r="AZ302" t="s">
        <v>207</v>
      </c>
      <c r="BA302" t="s">
        <v>207</v>
      </c>
      <c r="BB302" t="s">
        <v>207</v>
      </c>
      <c r="BC302" t="s">
        <v>207</v>
      </c>
      <c r="BD302" t="s">
        <v>207</v>
      </c>
      <c r="BE302" t="s">
        <v>207</v>
      </c>
      <c r="BF302" t="s">
        <v>207</v>
      </c>
      <c r="BG302" t="s">
        <v>207</v>
      </c>
      <c r="BH302" t="s">
        <v>207</v>
      </c>
      <c r="BI302" t="s">
        <v>207</v>
      </c>
      <c r="BJ302" t="s">
        <v>215</v>
      </c>
      <c r="BK302" t="s">
        <v>207</v>
      </c>
      <c r="BL302" t="s">
        <v>207</v>
      </c>
      <c r="BM302" t="s">
        <v>207</v>
      </c>
      <c r="BN302" t="s">
        <v>207</v>
      </c>
      <c r="BO302" s="18" t="str">
        <f>IF(OR(BO$2=0, BO$2=""), "N/A", IF(ISNUMBER(SEARCH(UPPER(BO$2), UPPER(ProgramsTable[[#This Row],[Type of Service]]))), "Yes", "No"))</f>
        <v>N/A</v>
      </c>
      <c r="BP302" s="18" t="str">
        <f>IF(BP$2=0, "N/A", IF(ISNUMBER(SEARCH(TRIM(BP$2), ProgramsTable[[#This Row],[Geographic Coverage]])), "Yes", "No"))</f>
        <v>N/A</v>
      </c>
      <c r="BQ302" s="18" t="str">
        <f>IF(BQ$2=0, "N/A", IF(ISNUMBER(SEARCH(TRIM(BQ$2), ProgramsTable[[#This Row],[Geographic Coverage]])), "Yes", "No"))</f>
        <v>N/A</v>
      </c>
      <c r="BR302" s="18" t="str">
        <f>IF(AND(BP$2=0, BQ$2=0), "*Required - Please Make a Selection*", IF(OR(ISNUMBER(SEARCH(TRIM(BP$2), ProgramsTable[[#This Row],[Geographic Coverage]])), ISNUMBER(SEARCH(TRIM(BQ$2), ProgramsTable[[#This Row],[Geographic Coverage]]))), "Yes", "No"))</f>
        <v>*Required - Please Make a Selection*</v>
      </c>
      <c r="BS302" s="18" t="str">
        <f>IF(OR(BS$2="",BS$2=0), "N/A", IF(AND(ProgramsTable[[#This Row],[Age Min]]= "None", ProgramsTable[[#This Row],[Age Max]]= "None"), "Yes", IF(AND(BS$2&gt;=ProgramsTable[[#This Row],[Age Min]], BS$2&lt;=ProgramsTable[[#This Row],[Age Max]]), "Yes", "No")))</f>
        <v>N/A</v>
      </c>
      <c r="BT302" s="18" t="str" cm="1">
        <f t="array" ref="BT302">IF(COUNTIF(AM$2:BJ$2,"Yes")=0,"N/A",IF(SUMPRODUCT(--(AM$2:BJ$2="Yes"),--(ProgramsTable[[#This Row],[Developmental Disability]:[Caregivers, Family Members, Advocates, or Practitioners of an Individual with Disabilities or Medical Conditions]]="Yes"))&gt;0,"Yes","No"))</f>
        <v>N/A</v>
      </c>
      <c r="BU3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02" s="18" t="str">
        <f>IF(BV$2=0, "N/A", IF(ISNUMBER(SEARCH(UPPER(BV$2), UPPER(ProgramsTable[[#This Row],[Type of Service]]))), "Yes", "No"))</f>
        <v>N/A</v>
      </c>
      <c r="BW302" s="18" t="str">
        <f>IF(BW$2=0, "N/A", IF(ISNUMBER(SEARCH(TRIM(BW$2), ProgramsTable[[#This Row],[Geographic Coverage]])), "Yes", "No"))</f>
        <v>N/A</v>
      </c>
      <c r="BX302" s="18" t="str">
        <f>IF(BX$2=0, "N/A", IF(ISNUMBER(SEARCH(TRIM(BX$2), ProgramsTable[[#This Row],[Geographic Coverage]])), "Yes", "No"))</f>
        <v>N/A</v>
      </c>
      <c r="BY302" s="18" t="str">
        <f>IF(AND(BW$2=0, BX$2=0), "*Required - Please Make a Selection*", IF(OR(ISNUMBER(SEARCH(TRIM(BW$2), ProgramsTable[[#This Row],[Geographic Coverage]])), ISNUMBER(SEARCH(TRIM(BX$2), ProgramsTable[[#This Row],[Geographic Coverage]]))), "Yes", "No"))</f>
        <v>*Required - Please Make a Selection*</v>
      </c>
      <c r="BZ302" s="18" t="str">
        <f>IF(I$2=0, "N/A", IF(I$2="Yes", IF(ProgramsTable[[#This Row],[Program Includes Services for Caregivers]]="Yes", IF(ProgramsTable[[#This Row],[Program May Require Caregiver to be Unpaid]]="No", "Yes", "No"), "No"), "N/A"))</f>
        <v>N/A</v>
      </c>
      <c r="CA3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02" s="18" t="str">
        <f>IF(CB$2=0, "N/A", IF(ISNUMBER(SEARCH(TRIM(UPPER(CB$2)), TRIM(UPPER(ProgramsTable[[#This Row],[Type of Service]])))), "Yes", "No"))</f>
        <v>N/A</v>
      </c>
      <c r="CC302" s="18" t="str">
        <f>IF(CC$2=0, "N/A", IF(ISNUMBER(SEARCH(TRIM(CC$2), ProgramsTable[[#This Row],[Geographic Coverage]])), "Yes", "No"))</f>
        <v>No</v>
      </c>
      <c r="CD302" s="18" t="str">
        <f>IF(CD$2=0, "N/A", IF(ISNUMBER(SEARCH(TRIM(CD$2), ProgramsTable[[#This Row],[Geographic Coverage]])), "Yes", "No"))</f>
        <v>N/A</v>
      </c>
      <c r="CE302" s="18" t="str">
        <f>IF(AND(CC$2=0, CD$2=0), "*Required - Please Make a Selection*", IF(OR(ISNUMBER(SEARCH(TRIM(CC$2), ProgramsTable[[#This Row],[Geographic Coverage]])), ISNUMBER(SEARCH(TRIM(CD$2), ProgramsTable[[#This Row],[Geographic Coverage]]))), "Yes", "No"))</f>
        <v>No</v>
      </c>
      <c r="CF302" s="18" t="str" cm="1">
        <f t="array" ref="CF302">IF(COUNTIF(BK$2:BN$2, "Yes")=0, "N/A", IF(SUMPRODUCT((BK$2:BN$2="Yes")*(ProgramsTable[[#This Row],[Veteran?]:[Disabled Veteran?]]="Yes"))&gt;0, "Yes", "No"))</f>
        <v>No</v>
      </c>
      <c r="CG3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02"/>
      <c r="CI302"/>
      <c r="CJ302"/>
      <c r="CK302"/>
      <c r="CL302"/>
      <c r="CM302"/>
      <c r="CN302"/>
      <c r="CO302"/>
      <c r="CP302"/>
      <c r="CQ302"/>
      <c r="CR302"/>
      <c r="CS302"/>
      <c r="CU302"/>
      <c r="CV302"/>
    </row>
    <row r="303" spans="1:100" hidden="1" x14ac:dyDescent="0.25">
      <c r="A303" s="10">
        <v>1157</v>
      </c>
      <c r="B303" t="s">
        <v>647</v>
      </c>
      <c r="C303" t="s">
        <v>656</v>
      </c>
      <c r="D303" t="s">
        <v>578</v>
      </c>
      <c r="E303" t="s">
        <v>546</v>
      </c>
      <c r="F303" t="s">
        <v>587</v>
      </c>
      <c r="G303" t="s">
        <v>588</v>
      </c>
      <c r="H303" t="s">
        <v>215</v>
      </c>
      <c r="I303" t="s">
        <v>207</v>
      </c>
      <c r="J303" t="s">
        <v>208</v>
      </c>
      <c r="K303" t="s">
        <v>208</v>
      </c>
      <c r="L303" s="11" t="s">
        <v>208</v>
      </c>
      <c r="M303" t="s">
        <v>208</v>
      </c>
      <c r="N303" t="s">
        <v>208</v>
      </c>
      <c r="P303" t="s">
        <v>208</v>
      </c>
      <c r="Q303" t="s">
        <v>208</v>
      </c>
      <c r="R303" t="s">
        <v>208</v>
      </c>
      <c r="S303" t="s">
        <v>208</v>
      </c>
      <c r="T303" t="s">
        <v>76</v>
      </c>
      <c r="U303" t="s">
        <v>207</v>
      </c>
      <c r="V303" t="s">
        <v>207</v>
      </c>
      <c r="W303" t="s">
        <v>207</v>
      </c>
      <c r="X303" t="s">
        <v>207</v>
      </c>
      <c r="Y303" t="s">
        <v>207</v>
      </c>
      <c r="Z303" t="s">
        <v>207</v>
      </c>
      <c r="AA303" t="s">
        <v>207</v>
      </c>
      <c r="AB303" t="s">
        <v>207</v>
      </c>
      <c r="AC303" t="s">
        <v>207</v>
      </c>
      <c r="AD303" t="s">
        <v>207</v>
      </c>
      <c r="AE303" t="s">
        <v>207</v>
      </c>
      <c r="AF303" t="s">
        <v>207</v>
      </c>
      <c r="AG303" t="s">
        <v>207</v>
      </c>
      <c r="AH303" t="s">
        <v>207</v>
      </c>
      <c r="AI303" t="s">
        <v>207</v>
      </c>
      <c r="AJ303" t="s">
        <v>207</v>
      </c>
      <c r="AK303" t="s">
        <v>207</v>
      </c>
      <c r="AL303" t="s">
        <v>207</v>
      </c>
      <c r="AM303" t="s">
        <v>207</v>
      </c>
      <c r="AN303" t="s">
        <v>207</v>
      </c>
      <c r="AO303" t="s">
        <v>207</v>
      </c>
      <c r="AP303" t="s">
        <v>207</v>
      </c>
      <c r="AQ303" t="s">
        <v>207</v>
      </c>
      <c r="AR303" t="s">
        <v>207</v>
      </c>
      <c r="AS303" t="s">
        <v>207</v>
      </c>
      <c r="AT303" t="s">
        <v>207</v>
      </c>
      <c r="AU303" t="s">
        <v>207</v>
      </c>
      <c r="AV303" t="s">
        <v>207</v>
      </c>
      <c r="AW303" t="s">
        <v>207</v>
      </c>
      <c r="AX303" t="s">
        <v>207</v>
      </c>
      <c r="AY303" t="s">
        <v>207</v>
      </c>
      <c r="AZ303" t="s">
        <v>207</v>
      </c>
      <c r="BA303" t="s">
        <v>207</v>
      </c>
      <c r="BB303" t="s">
        <v>207</v>
      </c>
      <c r="BC303" t="s">
        <v>207</v>
      </c>
      <c r="BD303" t="s">
        <v>207</v>
      </c>
      <c r="BE303" t="s">
        <v>207</v>
      </c>
      <c r="BF303" t="s">
        <v>207</v>
      </c>
      <c r="BG303" t="s">
        <v>207</v>
      </c>
      <c r="BH303" t="s">
        <v>207</v>
      </c>
      <c r="BI303" t="s">
        <v>207</v>
      </c>
      <c r="BJ303" t="s">
        <v>207</v>
      </c>
      <c r="BK303" t="s">
        <v>207</v>
      </c>
      <c r="BL303" t="s">
        <v>207</v>
      </c>
      <c r="BM303" t="s">
        <v>207</v>
      </c>
      <c r="BN303" t="s">
        <v>207</v>
      </c>
      <c r="BO303" s="18" t="str">
        <f>IF(OR(BO$2=0, BO$2=""), "N/A", IF(ISNUMBER(SEARCH(UPPER(BO$2), UPPER(ProgramsTable[[#This Row],[Type of Service]]))), "Yes", "No"))</f>
        <v>N/A</v>
      </c>
      <c r="BP303" s="18" t="str">
        <f>IF(BP$2=0, "N/A", IF(ISNUMBER(SEARCH(TRIM(BP$2), ProgramsTable[[#This Row],[Geographic Coverage]])), "Yes", "No"))</f>
        <v>N/A</v>
      </c>
      <c r="BQ303" s="18" t="str">
        <f>IF(BQ$2=0, "N/A", IF(ISNUMBER(SEARCH(TRIM(BQ$2), ProgramsTable[[#This Row],[Geographic Coverage]])), "Yes", "No"))</f>
        <v>N/A</v>
      </c>
      <c r="BR303" s="18" t="str">
        <f>IF(AND(BP$2=0, BQ$2=0), "*Required - Please Make a Selection*", IF(OR(ISNUMBER(SEARCH(TRIM(BP$2), ProgramsTable[[#This Row],[Geographic Coverage]])), ISNUMBER(SEARCH(TRIM(BQ$2), ProgramsTable[[#This Row],[Geographic Coverage]]))), "Yes", "No"))</f>
        <v>*Required - Please Make a Selection*</v>
      </c>
      <c r="BS303" s="18" t="str">
        <f>IF(OR(BS$2="",BS$2=0), "N/A", IF(AND(ProgramsTable[[#This Row],[Age Min]]= "None", ProgramsTable[[#This Row],[Age Max]]= "None"), "Yes", IF(AND(BS$2&gt;=ProgramsTable[[#This Row],[Age Min]], BS$2&lt;=ProgramsTable[[#This Row],[Age Max]]), "Yes", "No")))</f>
        <v>N/A</v>
      </c>
      <c r="BT303" s="18" t="str" cm="1">
        <f t="array" ref="BT303">IF(COUNTIF(AM$2:BJ$2,"Yes")=0,"N/A",IF(SUMPRODUCT(--(AM$2:BJ$2="Yes"),--(ProgramsTable[[#This Row],[Developmental Disability]:[Caregivers, Family Members, Advocates, or Practitioners of an Individual with Disabilities or Medical Conditions]]="Yes"))&gt;0,"Yes","No"))</f>
        <v>N/A</v>
      </c>
      <c r="BU3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03" s="18" t="str">
        <f>IF(BV$2=0, "N/A", IF(ISNUMBER(SEARCH(UPPER(BV$2), UPPER(ProgramsTable[[#This Row],[Type of Service]]))), "Yes", "No"))</f>
        <v>N/A</v>
      </c>
      <c r="BW303" s="18" t="str">
        <f>IF(BW$2=0, "N/A", IF(ISNUMBER(SEARCH(TRIM(BW$2), ProgramsTable[[#This Row],[Geographic Coverage]])), "Yes", "No"))</f>
        <v>N/A</v>
      </c>
      <c r="BX303" s="18" t="str">
        <f>IF(BX$2=0, "N/A", IF(ISNUMBER(SEARCH(TRIM(BX$2), ProgramsTable[[#This Row],[Geographic Coverage]])), "Yes", "No"))</f>
        <v>N/A</v>
      </c>
      <c r="BY303" s="18" t="str">
        <f>IF(AND(BW$2=0, BX$2=0), "*Required - Please Make a Selection*", IF(OR(ISNUMBER(SEARCH(TRIM(BW$2), ProgramsTable[[#This Row],[Geographic Coverage]])), ISNUMBER(SEARCH(TRIM(BX$2), ProgramsTable[[#This Row],[Geographic Coverage]]))), "Yes", "No"))</f>
        <v>*Required - Please Make a Selection*</v>
      </c>
      <c r="BZ303" s="18" t="str">
        <f>IF(I$2=0, "N/A", IF(I$2="Yes", IF(ProgramsTable[[#This Row],[Program Includes Services for Caregivers]]="Yes", IF(ProgramsTable[[#This Row],[Program May Require Caregiver to be Unpaid]]="No", "Yes", "No"), "No"), "N/A"))</f>
        <v>N/A</v>
      </c>
      <c r="CA3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03" s="18" t="str">
        <f>IF(CB$2=0, "N/A", IF(ISNUMBER(SEARCH(TRIM(UPPER(CB$2)), TRIM(UPPER(ProgramsTable[[#This Row],[Type of Service]])))), "Yes", "No"))</f>
        <v>N/A</v>
      </c>
      <c r="CC303" s="18" t="str">
        <f>IF(CC$2=0, "N/A", IF(ISNUMBER(SEARCH(TRIM(CC$2), ProgramsTable[[#This Row],[Geographic Coverage]])), "Yes", "No"))</f>
        <v>No</v>
      </c>
      <c r="CD303" s="18" t="str">
        <f>IF(CD$2=0, "N/A", IF(ISNUMBER(SEARCH(TRIM(CD$2), ProgramsTable[[#This Row],[Geographic Coverage]])), "Yes", "No"))</f>
        <v>N/A</v>
      </c>
      <c r="CE303" s="18" t="str">
        <f>IF(AND(CC$2=0, CD$2=0), "*Required - Please Make a Selection*", IF(OR(ISNUMBER(SEARCH(TRIM(CC$2), ProgramsTable[[#This Row],[Geographic Coverage]])), ISNUMBER(SEARCH(TRIM(CD$2), ProgramsTable[[#This Row],[Geographic Coverage]]))), "Yes", "No"))</f>
        <v>No</v>
      </c>
      <c r="CF303" s="18" t="str" cm="1">
        <f t="array" ref="CF303">IF(COUNTIF(BK$2:BN$2, "Yes")=0, "N/A", IF(SUMPRODUCT((BK$2:BN$2="Yes")*(ProgramsTable[[#This Row],[Veteran?]:[Disabled Veteran?]]="Yes"))&gt;0, "Yes", "No"))</f>
        <v>No</v>
      </c>
      <c r="CG3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03"/>
      <c r="CI303"/>
      <c r="CJ303"/>
      <c r="CK303"/>
      <c r="CL303"/>
      <c r="CM303"/>
      <c r="CN303"/>
      <c r="CO303"/>
      <c r="CP303"/>
      <c r="CQ303"/>
      <c r="CR303"/>
      <c r="CS303"/>
      <c r="CU303"/>
      <c r="CV303"/>
    </row>
    <row r="304" spans="1:100" hidden="1" x14ac:dyDescent="0.25">
      <c r="A304" s="10">
        <v>1158</v>
      </c>
      <c r="B304" t="s">
        <v>647</v>
      </c>
      <c r="C304" t="s">
        <v>656</v>
      </c>
      <c r="D304" t="s">
        <v>578</v>
      </c>
      <c r="E304" t="s">
        <v>546</v>
      </c>
      <c r="F304" t="s">
        <v>589</v>
      </c>
      <c r="G304" t="s">
        <v>588</v>
      </c>
      <c r="H304" t="s">
        <v>215</v>
      </c>
      <c r="I304" t="s">
        <v>207</v>
      </c>
      <c r="J304" t="s">
        <v>208</v>
      </c>
      <c r="K304" t="s">
        <v>208</v>
      </c>
      <c r="L304" s="11" t="s">
        <v>208</v>
      </c>
      <c r="M304" t="s">
        <v>208</v>
      </c>
      <c r="N304" t="s">
        <v>208</v>
      </c>
      <c r="P304" t="s">
        <v>208</v>
      </c>
      <c r="Q304" t="s">
        <v>208</v>
      </c>
      <c r="R304" t="s">
        <v>208</v>
      </c>
      <c r="S304" t="s">
        <v>208</v>
      </c>
      <c r="T304" t="s">
        <v>76</v>
      </c>
      <c r="U304" t="s">
        <v>207</v>
      </c>
      <c r="V304" t="s">
        <v>207</v>
      </c>
      <c r="W304" t="s">
        <v>207</v>
      </c>
      <c r="X304" t="s">
        <v>207</v>
      </c>
      <c r="Y304" t="s">
        <v>207</v>
      </c>
      <c r="Z304" t="s">
        <v>207</v>
      </c>
      <c r="AA304" t="s">
        <v>207</v>
      </c>
      <c r="AB304" t="s">
        <v>207</v>
      </c>
      <c r="AC304" t="s">
        <v>207</v>
      </c>
      <c r="AD304" t="s">
        <v>207</v>
      </c>
      <c r="AE304" t="s">
        <v>207</v>
      </c>
      <c r="AF304" t="s">
        <v>207</v>
      </c>
      <c r="AG304" t="s">
        <v>207</v>
      </c>
      <c r="AH304" t="s">
        <v>207</v>
      </c>
      <c r="AI304" t="s">
        <v>207</v>
      </c>
      <c r="AJ304" t="s">
        <v>207</v>
      </c>
      <c r="AK304" t="s">
        <v>207</v>
      </c>
      <c r="AL304" t="s">
        <v>207</v>
      </c>
      <c r="AM304" t="s">
        <v>207</v>
      </c>
      <c r="AN304" t="s">
        <v>207</v>
      </c>
      <c r="AO304" t="s">
        <v>207</v>
      </c>
      <c r="AP304" t="s">
        <v>207</v>
      </c>
      <c r="AQ304" t="s">
        <v>207</v>
      </c>
      <c r="AR304" t="s">
        <v>207</v>
      </c>
      <c r="AS304" t="s">
        <v>207</v>
      </c>
      <c r="AT304" t="s">
        <v>207</v>
      </c>
      <c r="AU304" t="s">
        <v>207</v>
      </c>
      <c r="AV304" t="s">
        <v>207</v>
      </c>
      <c r="AW304" t="s">
        <v>207</v>
      </c>
      <c r="AX304" t="s">
        <v>207</v>
      </c>
      <c r="AY304" t="s">
        <v>207</v>
      </c>
      <c r="AZ304" t="s">
        <v>207</v>
      </c>
      <c r="BA304" t="s">
        <v>207</v>
      </c>
      <c r="BB304" t="s">
        <v>207</v>
      </c>
      <c r="BC304" t="s">
        <v>207</v>
      </c>
      <c r="BD304" t="s">
        <v>207</v>
      </c>
      <c r="BE304" t="s">
        <v>207</v>
      </c>
      <c r="BF304" t="s">
        <v>207</v>
      </c>
      <c r="BG304" t="s">
        <v>207</v>
      </c>
      <c r="BH304" t="s">
        <v>207</v>
      </c>
      <c r="BI304" t="s">
        <v>207</v>
      </c>
      <c r="BJ304" t="s">
        <v>207</v>
      </c>
      <c r="BK304" t="s">
        <v>207</v>
      </c>
      <c r="BL304" t="s">
        <v>207</v>
      </c>
      <c r="BM304" t="s">
        <v>207</v>
      </c>
      <c r="BN304" t="s">
        <v>207</v>
      </c>
      <c r="BO304" s="18" t="str">
        <f>IF(OR(BO$2=0, BO$2=""), "N/A", IF(ISNUMBER(SEARCH(UPPER(BO$2), UPPER(ProgramsTable[[#This Row],[Type of Service]]))), "Yes", "No"))</f>
        <v>N/A</v>
      </c>
      <c r="BP304" s="18" t="str">
        <f>IF(BP$2=0, "N/A", IF(ISNUMBER(SEARCH(TRIM(BP$2), ProgramsTable[[#This Row],[Geographic Coverage]])), "Yes", "No"))</f>
        <v>N/A</v>
      </c>
      <c r="BQ304" s="18" t="str">
        <f>IF(BQ$2=0, "N/A", IF(ISNUMBER(SEARCH(TRIM(BQ$2), ProgramsTable[[#This Row],[Geographic Coverage]])), "Yes", "No"))</f>
        <v>N/A</v>
      </c>
      <c r="BR304" s="18" t="str">
        <f>IF(AND(BP$2=0, BQ$2=0), "*Required - Please Make a Selection*", IF(OR(ISNUMBER(SEARCH(TRIM(BP$2), ProgramsTable[[#This Row],[Geographic Coverage]])), ISNUMBER(SEARCH(TRIM(BQ$2), ProgramsTable[[#This Row],[Geographic Coverage]]))), "Yes", "No"))</f>
        <v>*Required - Please Make a Selection*</v>
      </c>
      <c r="BS304" s="18" t="str">
        <f>IF(OR(BS$2="",BS$2=0), "N/A", IF(AND(ProgramsTable[[#This Row],[Age Min]]= "None", ProgramsTable[[#This Row],[Age Max]]= "None"), "Yes", IF(AND(BS$2&gt;=ProgramsTable[[#This Row],[Age Min]], BS$2&lt;=ProgramsTable[[#This Row],[Age Max]]), "Yes", "No")))</f>
        <v>N/A</v>
      </c>
      <c r="BT304" s="18" t="str" cm="1">
        <f t="array" ref="BT304">IF(COUNTIF(AM$2:BJ$2,"Yes")=0,"N/A",IF(SUMPRODUCT(--(AM$2:BJ$2="Yes"),--(ProgramsTable[[#This Row],[Developmental Disability]:[Caregivers, Family Members, Advocates, or Practitioners of an Individual with Disabilities or Medical Conditions]]="Yes"))&gt;0,"Yes","No"))</f>
        <v>N/A</v>
      </c>
      <c r="BU3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04" s="18" t="str">
        <f>IF(BV$2=0, "N/A", IF(ISNUMBER(SEARCH(UPPER(BV$2), UPPER(ProgramsTable[[#This Row],[Type of Service]]))), "Yes", "No"))</f>
        <v>N/A</v>
      </c>
      <c r="BW304" s="18" t="str">
        <f>IF(BW$2=0, "N/A", IF(ISNUMBER(SEARCH(TRIM(BW$2), ProgramsTable[[#This Row],[Geographic Coverage]])), "Yes", "No"))</f>
        <v>N/A</v>
      </c>
      <c r="BX304" s="18" t="str">
        <f>IF(BX$2=0, "N/A", IF(ISNUMBER(SEARCH(TRIM(BX$2), ProgramsTable[[#This Row],[Geographic Coverage]])), "Yes", "No"))</f>
        <v>N/A</v>
      </c>
      <c r="BY304" s="18" t="str">
        <f>IF(AND(BW$2=0, BX$2=0), "*Required - Please Make a Selection*", IF(OR(ISNUMBER(SEARCH(TRIM(BW$2), ProgramsTable[[#This Row],[Geographic Coverage]])), ISNUMBER(SEARCH(TRIM(BX$2), ProgramsTable[[#This Row],[Geographic Coverage]]))), "Yes", "No"))</f>
        <v>*Required - Please Make a Selection*</v>
      </c>
      <c r="BZ304" s="18" t="str">
        <f>IF(I$2=0, "N/A", IF(I$2="Yes", IF(ProgramsTable[[#This Row],[Program Includes Services for Caregivers]]="Yes", IF(ProgramsTable[[#This Row],[Program May Require Caregiver to be Unpaid]]="No", "Yes", "No"), "No"), "N/A"))</f>
        <v>N/A</v>
      </c>
      <c r="CA3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04" s="18" t="str">
        <f>IF(CB$2=0, "N/A", IF(ISNUMBER(SEARCH(TRIM(UPPER(CB$2)), TRIM(UPPER(ProgramsTable[[#This Row],[Type of Service]])))), "Yes", "No"))</f>
        <v>N/A</v>
      </c>
      <c r="CC304" s="18" t="str">
        <f>IF(CC$2=0, "N/A", IF(ISNUMBER(SEARCH(TRIM(CC$2), ProgramsTable[[#This Row],[Geographic Coverage]])), "Yes", "No"))</f>
        <v>No</v>
      </c>
      <c r="CD304" s="18" t="str">
        <f>IF(CD$2=0, "N/A", IF(ISNUMBER(SEARCH(TRIM(CD$2), ProgramsTable[[#This Row],[Geographic Coverage]])), "Yes", "No"))</f>
        <v>N/A</v>
      </c>
      <c r="CE304" s="18" t="str">
        <f>IF(AND(CC$2=0, CD$2=0), "*Required - Please Make a Selection*", IF(OR(ISNUMBER(SEARCH(TRIM(CC$2), ProgramsTable[[#This Row],[Geographic Coverage]])), ISNUMBER(SEARCH(TRIM(CD$2), ProgramsTable[[#This Row],[Geographic Coverage]]))), "Yes", "No"))</f>
        <v>No</v>
      </c>
      <c r="CF304" s="18" t="str" cm="1">
        <f t="array" ref="CF304">IF(COUNTIF(BK$2:BN$2, "Yes")=0, "N/A", IF(SUMPRODUCT((BK$2:BN$2="Yes")*(ProgramsTable[[#This Row],[Veteran?]:[Disabled Veteran?]]="Yes"))&gt;0, "Yes", "No"))</f>
        <v>No</v>
      </c>
      <c r="CG3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04"/>
      <c r="CI304"/>
      <c r="CJ304"/>
      <c r="CK304"/>
      <c r="CL304"/>
      <c r="CM304"/>
      <c r="CN304"/>
      <c r="CO304"/>
      <c r="CP304"/>
      <c r="CQ304"/>
      <c r="CR304"/>
      <c r="CS304"/>
      <c r="CU304"/>
      <c r="CV304"/>
    </row>
    <row r="305" spans="1:100" hidden="1" x14ac:dyDescent="0.25">
      <c r="A305" s="10">
        <v>1159</v>
      </c>
      <c r="B305" t="s">
        <v>647</v>
      </c>
      <c r="C305" t="s">
        <v>656</v>
      </c>
      <c r="D305" t="s">
        <v>578</v>
      </c>
      <c r="E305" t="s">
        <v>546</v>
      </c>
      <c r="F305" t="s">
        <v>590</v>
      </c>
      <c r="G305" t="s">
        <v>90</v>
      </c>
      <c r="H305" t="s">
        <v>215</v>
      </c>
      <c r="I305" t="s">
        <v>215</v>
      </c>
      <c r="J305" t="s">
        <v>208</v>
      </c>
      <c r="K305" t="s">
        <v>586</v>
      </c>
      <c r="L305" t="s">
        <v>208</v>
      </c>
      <c r="M305" t="s">
        <v>208</v>
      </c>
      <c r="N305" t="s">
        <v>208</v>
      </c>
      <c r="P305" t="s">
        <v>591</v>
      </c>
      <c r="Q305" t="s">
        <v>208</v>
      </c>
      <c r="R305" t="s">
        <v>591</v>
      </c>
      <c r="S305" t="s">
        <v>208</v>
      </c>
      <c r="T305" t="s">
        <v>76</v>
      </c>
      <c r="U305" t="s">
        <v>207</v>
      </c>
      <c r="V305" t="s">
        <v>207</v>
      </c>
      <c r="W305" t="s">
        <v>207</v>
      </c>
      <c r="X305" t="s">
        <v>207</v>
      </c>
      <c r="Y305" t="s">
        <v>207</v>
      </c>
      <c r="Z305" t="s">
        <v>207</v>
      </c>
      <c r="AA305" t="s">
        <v>207</v>
      </c>
      <c r="AB305" t="s">
        <v>207</v>
      </c>
      <c r="AC305" t="s">
        <v>207</v>
      </c>
      <c r="AD305" t="s">
        <v>207</v>
      </c>
      <c r="AE305" t="s">
        <v>207</v>
      </c>
      <c r="AF305" t="s">
        <v>207</v>
      </c>
      <c r="AG305" t="s">
        <v>207</v>
      </c>
      <c r="AH305" t="s">
        <v>207</v>
      </c>
      <c r="AI305" t="s">
        <v>207</v>
      </c>
      <c r="AJ305" t="s">
        <v>207</v>
      </c>
      <c r="AK305" t="s">
        <v>207</v>
      </c>
      <c r="AL305" t="s">
        <v>207</v>
      </c>
      <c r="AM305" t="s">
        <v>207</v>
      </c>
      <c r="AN305" t="s">
        <v>207</v>
      </c>
      <c r="AO305" t="s">
        <v>207</v>
      </c>
      <c r="AP305" t="s">
        <v>207</v>
      </c>
      <c r="AQ305" t="s">
        <v>207</v>
      </c>
      <c r="AR305" t="s">
        <v>207</v>
      </c>
      <c r="AS305" t="s">
        <v>207</v>
      </c>
      <c r="AT305" t="s">
        <v>207</v>
      </c>
      <c r="AU305" t="s">
        <v>207</v>
      </c>
      <c r="AV305" t="s">
        <v>207</v>
      </c>
      <c r="AW305" t="s">
        <v>207</v>
      </c>
      <c r="AX305" t="s">
        <v>207</v>
      </c>
      <c r="AY305" t="s">
        <v>207</v>
      </c>
      <c r="AZ305" t="s">
        <v>207</v>
      </c>
      <c r="BA305" t="s">
        <v>207</v>
      </c>
      <c r="BB305" t="s">
        <v>207</v>
      </c>
      <c r="BC305" t="s">
        <v>207</v>
      </c>
      <c r="BD305" t="s">
        <v>207</v>
      </c>
      <c r="BE305" t="s">
        <v>207</v>
      </c>
      <c r="BF305" t="s">
        <v>207</v>
      </c>
      <c r="BG305" t="s">
        <v>207</v>
      </c>
      <c r="BH305" t="s">
        <v>207</v>
      </c>
      <c r="BI305" t="s">
        <v>207</v>
      </c>
      <c r="BJ305" t="s">
        <v>215</v>
      </c>
      <c r="BK305" t="s">
        <v>207</v>
      </c>
      <c r="BL305" t="s">
        <v>207</v>
      </c>
      <c r="BM305" t="s">
        <v>207</v>
      </c>
      <c r="BN305" t="s">
        <v>207</v>
      </c>
      <c r="BO305" s="18" t="str">
        <f>IF(OR(BO$2=0, BO$2=""), "N/A", IF(ISNUMBER(SEARCH(UPPER(BO$2), UPPER(ProgramsTable[[#This Row],[Type of Service]]))), "Yes", "No"))</f>
        <v>N/A</v>
      </c>
      <c r="BP305" s="18" t="str">
        <f>IF(BP$2=0, "N/A", IF(ISNUMBER(SEARCH(TRIM(BP$2), ProgramsTable[[#This Row],[Geographic Coverage]])), "Yes", "No"))</f>
        <v>N/A</v>
      </c>
      <c r="BQ305" s="18" t="str">
        <f>IF(BQ$2=0, "N/A", IF(ISNUMBER(SEARCH(TRIM(BQ$2), ProgramsTable[[#This Row],[Geographic Coverage]])), "Yes", "No"))</f>
        <v>N/A</v>
      </c>
      <c r="BR305" s="18" t="str">
        <f>IF(AND(BP$2=0, BQ$2=0), "*Required - Please Make a Selection*", IF(OR(ISNUMBER(SEARCH(TRIM(BP$2), ProgramsTable[[#This Row],[Geographic Coverage]])), ISNUMBER(SEARCH(TRIM(BQ$2), ProgramsTable[[#This Row],[Geographic Coverage]]))), "Yes", "No"))</f>
        <v>*Required - Please Make a Selection*</v>
      </c>
      <c r="BS305" s="18" t="str">
        <f>IF(OR(BS$2="",BS$2=0), "N/A", IF(AND(ProgramsTable[[#This Row],[Age Min]]= "None", ProgramsTable[[#This Row],[Age Max]]= "None"), "Yes", IF(AND(BS$2&gt;=ProgramsTable[[#This Row],[Age Min]], BS$2&lt;=ProgramsTable[[#This Row],[Age Max]]), "Yes", "No")))</f>
        <v>N/A</v>
      </c>
      <c r="BT305" s="18" t="str" cm="1">
        <f t="array" ref="BT305">IF(COUNTIF(AM$2:BJ$2,"Yes")=0,"N/A",IF(SUMPRODUCT(--(AM$2:BJ$2="Yes"),--(ProgramsTable[[#This Row],[Developmental Disability]:[Caregivers, Family Members, Advocates, or Practitioners of an Individual with Disabilities or Medical Conditions]]="Yes"))&gt;0,"Yes","No"))</f>
        <v>N/A</v>
      </c>
      <c r="BU3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05" s="18" t="str">
        <f>IF(BV$2=0, "N/A", IF(ISNUMBER(SEARCH(UPPER(BV$2), UPPER(ProgramsTable[[#This Row],[Type of Service]]))), "Yes", "No"))</f>
        <v>N/A</v>
      </c>
      <c r="BW305" s="18" t="str">
        <f>IF(BW$2=0, "N/A", IF(ISNUMBER(SEARCH(TRIM(BW$2), ProgramsTable[[#This Row],[Geographic Coverage]])), "Yes", "No"))</f>
        <v>N/A</v>
      </c>
      <c r="BX305" s="18" t="str">
        <f>IF(BX$2=0, "N/A", IF(ISNUMBER(SEARCH(TRIM(BX$2), ProgramsTable[[#This Row],[Geographic Coverage]])), "Yes", "No"))</f>
        <v>N/A</v>
      </c>
      <c r="BY305" s="18" t="str">
        <f>IF(AND(BW$2=0, BX$2=0), "*Required - Please Make a Selection*", IF(OR(ISNUMBER(SEARCH(TRIM(BW$2), ProgramsTable[[#This Row],[Geographic Coverage]])), ISNUMBER(SEARCH(TRIM(BX$2), ProgramsTable[[#This Row],[Geographic Coverage]]))), "Yes", "No"))</f>
        <v>*Required - Please Make a Selection*</v>
      </c>
      <c r="BZ305" s="18" t="str">
        <f>IF(I$2=0, "N/A", IF(I$2="Yes", IF(ProgramsTable[[#This Row],[Program Includes Services for Caregivers]]="Yes", IF(ProgramsTable[[#This Row],[Program May Require Caregiver to be Unpaid]]="No", "Yes", "No"), "No"), "N/A"))</f>
        <v>N/A</v>
      </c>
      <c r="CA3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05" s="18" t="str">
        <f>IF(CB$2=0, "N/A", IF(ISNUMBER(SEARCH(TRIM(UPPER(CB$2)), TRIM(UPPER(ProgramsTable[[#This Row],[Type of Service]])))), "Yes", "No"))</f>
        <v>N/A</v>
      </c>
      <c r="CC305" s="18" t="str">
        <f>IF(CC$2=0, "N/A", IF(ISNUMBER(SEARCH(TRIM(CC$2), ProgramsTable[[#This Row],[Geographic Coverage]])), "Yes", "No"))</f>
        <v>No</v>
      </c>
      <c r="CD305" s="18" t="str">
        <f>IF(CD$2=0, "N/A", IF(ISNUMBER(SEARCH(TRIM(CD$2), ProgramsTable[[#This Row],[Geographic Coverage]])), "Yes", "No"))</f>
        <v>N/A</v>
      </c>
      <c r="CE305" s="18" t="str">
        <f>IF(AND(CC$2=0, CD$2=0), "*Required - Please Make a Selection*", IF(OR(ISNUMBER(SEARCH(TRIM(CC$2), ProgramsTable[[#This Row],[Geographic Coverage]])), ISNUMBER(SEARCH(TRIM(CD$2), ProgramsTable[[#This Row],[Geographic Coverage]]))), "Yes", "No"))</f>
        <v>No</v>
      </c>
      <c r="CF305" s="18" t="str" cm="1">
        <f t="array" ref="CF305">IF(COUNTIF(BK$2:BN$2, "Yes")=0, "N/A", IF(SUMPRODUCT((BK$2:BN$2="Yes")*(ProgramsTable[[#This Row],[Veteran?]:[Disabled Veteran?]]="Yes"))&gt;0, "Yes", "No"))</f>
        <v>No</v>
      </c>
      <c r="CG3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05"/>
      <c r="CI305"/>
      <c r="CJ305"/>
      <c r="CK305"/>
      <c r="CL305"/>
      <c r="CM305"/>
      <c r="CN305"/>
      <c r="CO305"/>
      <c r="CP305"/>
      <c r="CQ305"/>
      <c r="CR305"/>
      <c r="CS305"/>
      <c r="CU305"/>
      <c r="CV305"/>
    </row>
    <row r="306" spans="1:100" hidden="1" x14ac:dyDescent="0.25">
      <c r="A306" s="10">
        <v>1160</v>
      </c>
      <c r="B306" t="s">
        <v>647</v>
      </c>
      <c r="C306" t="s">
        <v>656</v>
      </c>
      <c r="D306" t="s">
        <v>592</v>
      </c>
      <c r="E306" t="s">
        <v>546</v>
      </c>
      <c r="F306" t="s">
        <v>593</v>
      </c>
      <c r="G306" t="s">
        <v>588</v>
      </c>
      <c r="H306" t="s">
        <v>215</v>
      </c>
      <c r="I306" t="s">
        <v>215</v>
      </c>
      <c r="J306" t="s">
        <v>208</v>
      </c>
      <c r="K306" t="s">
        <v>208</v>
      </c>
      <c r="L306" s="11" t="s">
        <v>594</v>
      </c>
      <c r="M306" t="s">
        <v>208</v>
      </c>
      <c r="N306" t="s">
        <v>208</v>
      </c>
      <c r="O306" t="s">
        <v>595</v>
      </c>
      <c r="P306" t="s">
        <v>596</v>
      </c>
      <c r="Q306" t="s">
        <v>597</v>
      </c>
      <c r="R306" t="s">
        <v>596</v>
      </c>
      <c r="S306" t="s">
        <v>208</v>
      </c>
      <c r="T306" t="s">
        <v>76</v>
      </c>
      <c r="U306" t="s">
        <v>207</v>
      </c>
      <c r="V306" t="s">
        <v>207</v>
      </c>
      <c r="W306" t="s">
        <v>207</v>
      </c>
      <c r="X306" t="s">
        <v>207</v>
      </c>
      <c r="Y306" t="s">
        <v>207</v>
      </c>
      <c r="Z306" t="s">
        <v>207</v>
      </c>
      <c r="AA306" t="s">
        <v>207</v>
      </c>
      <c r="AB306" t="s">
        <v>207</v>
      </c>
      <c r="AC306" t="s">
        <v>207</v>
      </c>
      <c r="AD306" t="s">
        <v>207</v>
      </c>
      <c r="AE306" t="s">
        <v>207</v>
      </c>
      <c r="AF306" t="s">
        <v>207</v>
      </c>
      <c r="AG306" t="s">
        <v>207</v>
      </c>
      <c r="AH306" t="s">
        <v>207</v>
      </c>
      <c r="AI306" t="s">
        <v>207</v>
      </c>
      <c r="AJ306" t="s">
        <v>207</v>
      </c>
      <c r="AK306" t="s">
        <v>207</v>
      </c>
      <c r="AL306" t="s">
        <v>207</v>
      </c>
      <c r="AM306" t="s">
        <v>207</v>
      </c>
      <c r="AN306" t="s">
        <v>207</v>
      </c>
      <c r="AO306" t="s">
        <v>207</v>
      </c>
      <c r="AP306" t="s">
        <v>207</v>
      </c>
      <c r="AQ306" t="s">
        <v>207</v>
      </c>
      <c r="AR306" t="s">
        <v>207</v>
      </c>
      <c r="AS306" t="s">
        <v>207</v>
      </c>
      <c r="AT306" t="s">
        <v>207</v>
      </c>
      <c r="AU306" t="s">
        <v>207</v>
      </c>
      <c r="AV306" t="s">
        <v>207</v>
      </c>
      <c r="AW306" t="s">
        <v>207</v>
      </c>
      <c r="AX306" t="s">
        <v>207</v>
      </c>
      <c r="AY306" t="s">
        <v>207</v>
      </c>
      <c r="AZ306" t="s">
        <v>207</v>
      </c>
      <c r="BA306" t="s">
        <v>207</v>
      </c>
      <c r="BB306" t="s">
        <v>207</v>
      </c>
      <c r="BC306" t="s">
        <v>207</v>
      </c>
      <c r="BD306" t="s">
        <v>207</v>
      </c>
      <c r="BE306" t="s">
        <v>207</v>
      </c>
      <c r="BF306" t="s">
        <v>207</v>
      </c>
      <c r="BG306" t="s">
        <v>207</v>
      </c>
      <c r="BH306" t="s">
        <v>207</v>
      </c>
      <c r="BI306" t="s">
        <v>207</v>
      </c>
      <c r="BJ306" t="s">
        <v>215</v>
      </c>
      <c r="BK306" t="s">
        <v>207</v>
      </c>
      <c r="BL306" t="s">
        <v>207</v>
      </c>
      <c r="BM306" t="s">
        <v>207</v>
      </c>
      <c r="BN306" t="s">
        <v>207</v>
      </c>
      <c r="BO306" s="18" t="str">
        <f>IF(OR(BO$2=0, BO$2=""), "N/A", IF(ISNUMBER(SEARCH(UPPER(BO$2), UPPER(ProgramsTable[[#This Row],[Type of Service]]))), "Yes", "No"))</f>
        <v>N/A</v>
      </c>
      <c r="BP306" s="18" t="str">
        <f>IF(BP$2=0, "N/A", IF(ISNUMBER(SEARCH(TRIM(BP$2), ProgramsTable[[#This Row],[Geographic Coverage]])), "Yes", "No"))</f>
        <v>N/A</v>
      </c>
      <c r="BQ306" s="18" t="str">
        <f>IF(BQ$2=0, "N/A", IF(ISNUMBER(SEARCH(TRIM(BQ$2), ProgramsTable[[#This Row],[Geographic Coverage]])), "Yes", "No"))</f>
        <v>N/A</v>
      </c>
      <c r="BR306" s="18" t="str">
        <f>IF(AND(BP$2=0, BQ$2=0), "*Required - Please Make a Selection*", IF(OR(ISNUMBER(SEARCH(TRIM(BP$2), ProgramsTable[[#This Row],[Geographic Coverage]])), ISNUMBER(SEARCH(TRIM(BQ$2), ProgramsTable[[#This Row],[Geographic Coverage]]))), "Yes", "No"))</f>
        <v>*Required - Please Make a Selection*</v>
      </c>
      <c r="BS306" s="18" t="str">
        <f>IF(OR(BS$2="",BS$2=0), "N/A", IF(AND(ProgramsTable[[#This Row],[Age Min]]= "None", ProgramsTable[[#This Row],[Age Max]]= "None"), "Yes", IF(AND(BS$2&gt;=ProgramsTable[[#This Row],[Age Min]], BS$2&lt;=ProgramsTable[[#This Row],[Age Max]]), "Yes", "No")))</f>
        <v>N/A</v>
      </c>
      <c r="BT306" s="18" t="str" cm="1">
        <f t="array" ref="BT306">IF(COUNTIF(AM$2:BJ$2,"Yes")=0,"N/A",IF(SUMPRODUCT(--(AM$2:BJ$2="Yes"),--(ProgramsTable[[#This Row],[Developmental Disability]:[Caregivers, Family Members, Advocates, or Practitioners of an Individual with Disabilities or Medical Conditions]]="Yes"))&gt;0,"Yes","No"))</f>
        <v>N/A</v>
      </c>
      <c r="BU3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06" s="18" t="str">
        <f>IF(BV$2=0, "N/A", IF(ISNUMBER(SEARCH(UPPER(BV$2), UPPER(ProgramsTable[[#This Row],[Type of Service]]))), "Yes", "No"))</f>
        <v>N/A</v>
      </c>
      <c r="BW306" s="18" t="str">
        <f>IF(BW$2=0, "N/A", IF(ISNUMBER(SEARCH(TRIM(BW$2), ProgramsTable[[#This Row],[Geographic Coverage]])), "Yes", "No"))</f>
        <v>N/A</v>
      </c>
      <c r="BX306" s="18" t="str">
        <f>IF(BX$2=0, "N/A", IF(ISNUMBER(SEARCH(TRIM(BX$2), ProgramsTable[[#This Row],[Geographic Coverage]])), "Yes", "No"))</f>
        <v>N/A</v>
      </c>
      <c r="BY306" s="18" t="str">
        <f>IF(AND(BW$2=0, BX$2=0), "*Required - Please Make a Selection*", IF(OR(ISNUMBER(SEARCH(TRIM(BW$2), ProgramsTable[[#This Row],[Geographic Coverage]])), ISNUMBER(SEARCH(TRIM(BX$2), ProgramsTable[[#This Row],[Geographic Coverage]]))), "Yes", "No"))</f>
        <v>*Required - Please Make a Selection*</v>
      </c>
      <c r="BZ306" s="18" t="str">
        <f>IF(I$2=0, "N/A", IF(I$2="Yes", IF(ProgramsTable[[#This Row],[Program Includes Services for Caregivers]]="Yes", IF(ProgramsTable[[#This Row],[Program May Require Caregiver to be Unpaid]]="No", "Yes", "No"), "No"), "N/A"))</f>
        <v>N/A</v>
      </c>
      <c r="CA3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06" s="18" t="str">
        <f>IF(CB$2=0, "N/A", IF(ISNUMBER(SEARCH(TRIM(UPPER(CB$2)), TRIM(UPPER(ProgramsTable[[#This Row],[Type of Service]])))), "Yes", "No"))</f>
        <v>N/A</v>
      </c>
      <c r="CC306" s="18" t="str">
        <f>IF(CC$2=0, "N/A", IF(ISNUMBER(SEARCH(TRIM(CC$2), ProgramsTable[[#This Row],[Geographic Coverage]])), "Yes", "No"))</f>
        <v>No</v>
      </c>
      <c r="CD306" s="18" t="str">
        <f>IF(CD$2=0, "N/A", IF(ISNUMBER(SEARCH(TRIM(CD$2), ProgramsTable[[#This Row],[Geographic Coverage]])), "Yes", "No"))</f>
        <v>N/A</v>
      </c>
      <c r="CE306" s="18" t="str">
        <f>IF(AND(CC$2=0, CD$2=0), "*Required - Please Make a Selection*", IF(OR(ISNUMBER(SEARCH(TRIM(CC$2), ProgramsTable[[#This Row],[Geographic Coverage]])), ISNUMBER(SEARCH(TRIM(CD$2), ProgramsTable[[#This Row],[Geographic Coverage]]))), "Yes", "No"))</f>
        <v>No</v>
      </c>
      <c r="CF306" s="18" t="str" cm="1">
        <f t="array" ref="CF306">IF(COUNTIF(BK$2:BN$2, "Yes")=0, "N/A", IF(SUMPRODUCT((BK$2:BN$2="Yes")*(ProgramsTable[[#This Row],[Veteran?]:[Disabled Veteran?]]="Yes"))&gt;0, "Yes", "No"))</f>
        <v>No</v>
      </c>
      <c r="CG3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06"/>
      <c r="CI306"/>
      <c r="CJ306"/>
      <c r="CK306"/>
      <c r="CL306"/>
      <c r="CM306"/>
      <c r="CN306"/>
      <c r="CO306"/>
      <c r="CP306"/>
      <c r="CQ306"/>
      <c r="CR306"/>
      <c r="CS306"/>
      <c r="CU306"/>
      <c r="CV306"/>
    </row>
    <row r="307" spans="1:100" hidden="1" x14ac:dyDescent="0.25">
      <c r="A307" s="10">
        <v>1161</v>
      </c>
      <c r="B307" t="s">
        <v>647</v>
      </c>
      <c r="C307" t="s">
        <v>656</v>
      </c>
      <c r="D307" t="s">
        <v>592</v>
      </c>
      <c r="E307" t="s">
        <v>546</v>
      </c>
      <c r="F307" t="s">
        <v>598</v>
      </c>
      <c r="G307" t="s">
        <v>588</v>
      </c>
      <c r="H307" t="s">
        <v>215</v>
      </c>
      <c r="I307" t="s">
        <v>215</v>
      </c>
      <c r="J307" t="s">
        <v>208</v>
      </c>
      <c r="K307" t="s">
        <v>208</v>
      </c>
      <c r="L307" s="11" t="s">
        <v>599</v>
      </c>
      <c r="M307">
        <v>55</v>
      </c>
      <c r="N307">
        <v>120</v>
      </c>
      <c r="O307" t="s">
        <v>599</v>
      </c>
      <c r="P307" t="s">
        <v>596</v>
      </c>
      <c r="Q307" t="s">
        <v>597</v>
      </c>
      <c r="R307" t="s">
        <v>596</v>
      </c>
      <c r="S307" t="s">
        <v>208</v>
      </c>
      <c r="T307" t="s">
        <v>76</v>
      </c>
      <c r="U307" t="s">
        <v>207</v>
      </c>
      <c r="V307" t="s">
        <v>207</v>
      </c>
      <c r="W307" t="s">
        <v>207</v>
      </c>
      <c r="X307" t="s">
        <v>207</v>
      </c>
      <c r="Y307" t="s">
        <v>207</v>
      </c>
      <c r="Z307" t="s">
        <v>207</v>
      </c>
      <c r="AA307" t="s">
        <v>207</v>
      </c>
      <c r="AB307" t="s">
        <v>207</v>
      </c>
      <c r="AC307" t="s">
        <v>207</v>
      </c>
      <c r="AD307" t="s">
        <v>207</v>
      </c>
      <c r="AE307" t="s">
        <v>207</v>
      </c>
      <c r="AF307" t="s">
        <v>207</v>
      </c>
      <c r="AG307" t="s">
        <v>207</v>
      </c>
      <c r="AH307" t="s">
        <v>207</v>
      </c>
      <c r="AI307" t="s">
        <v>207</v>
      </c>
      <c r="AJ307" t="s">
        <v>207</v>
      </c>
      <c r="AK307" t="s">
        <v>207</v>
      </c>
      <c r="AL307" t="s">
        <v>207</v>
      </c>
      <c r="AM307" t="s">
        <v>207</v>
      </c>
      <c r="AN307" t="s">
        <v>207</v>
      </c>
      <c r="AO307" t="s">
        <v>207</v>
      </c>
      <c r="AP307" t="s">
        <v>207</v>
      </c>
      <c r="AQ307" t="s">
        <v>207</v>
      </c>
      <c r="AR307" t="s">
        <v>207</v>
      </c>
      <c r="AS307" t="s">
        <v>207</v>
      </c>
      <c r="AT307" t="s">
        <v>207</v>
      </c>
      <c r="AU307" t="s">
        <v>207</v>
      </c>
      <c r="AV307" t="s">
        <v>207</v>
      </c>
      <c r="AW307" t="s">
        <v>207</v>
      </c>
      <c r="AX307" t="s">
        <v>207</v>
      </c>
      <c r="AY307" t="s">
        <v>207</v>
      </c>
      <c r="AZ307" t="s">
        <v>207</v>
      </c>
      <c r="BA307" t="s">
        <v>207</v>
      </c>
      <c r="BB307" t="s">
        <v>207</v>
      </c>
      <c r="BC307" t="s">
        <v>207</v>
      </c>
      <c r="BD307" t="s">
        <v>207</v>
      </c>
      <c r="BE307" t="s">
        <v>207</v>
      </c>
      <c r="BF307" t="s">
        <v>207</v>
      </c>
      <c r="BG307" t="s">
        <v>207</v>
      </c>
      <c r="BH307" t="s">
        <v>207</v>
      </c>
      <c r="BI307" t="s">
        <v>207</v>
      </c>
      <c r="BJ307" t="s">
        <v>215</v>
      </c>
      <c r="BK307" t="s">
        <v>207</v>
      </c>
      <c r="BL307" t="s">
        <v>207</v>
      </c>
      <c r="BM307" t="s">
        <v>207</v>
      </c>
      <c r="BN307" t="s">
        <v>207</v>
      </c>
      <c r="BO307" s="18" t="str">
        <f>IF(OR(BO$2=0, BO$2=""), "N/A", IF(ISNUMBER(SEARCH(UPPER(BO$2), UPPER(ProgramsTable[[#This Row],[Type of Service]]))), "Yes", "No"))</f>
        <v>N/A</v>
      </c>
      <c r="BP307" s="18" t="str">
        <f>IF(BP$2=0, "N/A", IF(ISNUMBER(SEARCH(TRIM(BP$2), ProgramsTable[[#This Row],[Geographic Coverage]])), "Yes", "No"))</f>
        <v>N/A</v>
      </c>
      <c r="BQ307" s="18" t="str">
        <f>IF(BQ$2=0, "N/A", IF(ISNUMBER(SEARCH(TRIM(BQ$2), ProgramsTable[[#This Row],[Geographic Coverage]])), "Yes", "No"))</f>
        <v>N/A</v>
      </c>
      <c r="BR307" s="18" t="str">
        <f>IF(AND(BP$2=0, BQ$2=0), "*Required - Please Make a Selection*", IF(OR(ISNUMBER(SEARCH(TRIM(BP$2), ProgramsTable[[#This Row],[Geographic Coverage]])), ISNUMBER(SEARCH(TRIM(BQ$2), ProgramsTable[[#This Row],[Geographic Coverage]]))), "Yes", "No"))</f>
        <v>*Required - Please Make a Selection*</v>
      </c>
      <c r="BS307" s="18" t="str">
        <f>IF(OR(BS$2="",BS$2=0), "N/A", IF(AND(ProgramsTable[[#This Row],[Age Min]]= "None", ProgramsTable[[#This Row],[Age Max]]= "None"), "Yes", IF(AND(BS$2&gt;=ProgramsTable[[#This Row],[Age Min]], BS$2&lt;=ProgramsTable[[#This Row],[Age Max]]), "Yes", "No")))</f>
        <v>N/A</v>
      </c>
      <c r="BT307" s="18" t="str" cm="1">
        <f t="array" ref="BT307">IF(COUNTIF(AM$2:BJ$2,"Yes")=0,"N/A",IF(SUMPRODUCT(--(AM$2:BJ$2="Yes"),--(ProgramsTable[[#This Row],[Developmental Disability]:[Caregivers, Family Members, Advocates, or Practitioners of an Individual with Disabilities or Medical Conditions]]="Yes"))&gt;0,"Yes","No"))</f>
        <v>N/A</v>
      </c>
      <c r="BU3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07" s="18" t="str">
        <f>IF(BV$2=0, "N/A", IF(ISNUMBER(SEARCH(UPPER(BV$2), UPPER(ProgramsTable[[#This Row],[Type of Service]]))), "Yes", "No"))</f>
        <v>N/A</v>
      </c>
      <c r="BW307" s="18" t="str">
        <f>IF(BW$2=0, "N/A", IF(ISNUMBER(SEARCH(TRIM(BW$2), ProgramsTable[[#This Row],[Geographic Coverage]])), "Yes", "No"))</f>
        <v>N/A</v>
      </c>
      <c r="BX307" s="18" t="str">
        <f>IF(BX$2=0, "N/A", IF(ISNUMBER(SEARCH(TRIM(BX$2), ProgramsTable[[#This Row],[Geographic Coverage]])), "Yes", "No"))</f>
        <v>N/A</v>
      </c>
      <c r="BY307" s="18" t="str">
        <f>IF(AND(BW$2=0, BX$2=0), "*Required - Please Make a Selection*", IF(OR(ISNUMBER(SEARCH(TRIM(BW$2), ProgramsTable[[#This Row],[Geographic Coverage]])), ISNUMBER(SEARCH(TRIM(BX$2), ProgramsTable[[#This Row],[Geographic Coverage]]))), "Yes", "No"))</f>
        <v>*Required - Please Make a Selection*</v>
      </c>
      <c r="BZ307" s="18" t="str">
        <f>IF(I$2=0, "N/A", IF(I$2="Yes", IF(ProgramsTable[[#This Row],[Program Includes Services for Caregivers]]="Yes", IF(ProgramsTable[[#This Row],[Program May Require Caregiver to be Unpaid]]="No", "Yes", "No"), "No"), "N/A"))</f>
        <v>N/A</v>
      </c>
      <c r="CA3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07" s="18" t="str">
        <f>IF(CB$2=0, "N/A", IF(ISNUMBER(SEARCH(TRIM(UPPER(CB$2)), TRIM(UPPER(ProgramsTable[[#This Row],[Type of Service]])))), "Yes", "No"))</f>
        <v>N/A</v>
      </c>
      <c r="CC307" s="18" t="str">
        <f>IF(CC$2=0, "N/A", IF(ISNUMBER(SEARCH(TRIM(CC$2), ProgramsTable[[#This Row],[Geographic Coverage]])), "Yes", "No"))</f>
        <v>No</v>
      </c>
      <c r="CD307" s="18" t="str">
        <f>IF(CD$2=0, "N/A", IF(ISNUMBER(SEARCH(TRIM(CD$2), ProgramsTable[[#This Row],[Geographic Coverage]])), "Yes", "No"))</f>
        <v>N/A</v>
      </c>
      <c r="CE307" s="18" t="str">
        <f>IF(AND(CC$2=0, CD$2=0), "*Required - Please Make a Selection*", IF(OR(ISNUMBER(SEARCH(TRIM(CC$2), ProgramsTable[[#This Row],[Geographic Coverage]])), ISNUMBER(SEARCH(TRIM(CD$2), ProgramsTable[[#This Row],[Geographic Coverage]]))), "Yes", "No"))</f>
        <v>No</v>
      </c>
      <c r="CF307" s="18" t="str" cm="1">
        <f t="array" ref="CF307">IF(COUNTIF(BK$2:BN$2, "Yes")=0, "N/A", IF(SUMPRODUCT((BK$2:BN$2="Yes")*(ProgramsTable[[#This Row],[Veteran?]:[Disabled Veteran?]]="Yes"))&gt;0, "Yes", "No"))</f>
        <v>No</v>
      </c>
      <c r="CG3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07"/>
      <c r="CI307"/>
      <c r="CJ307"/>
      <c r="CK307"/>
      <c r="CL307"/>
      <c r="CM307"/>
      <c r="CN307"/>
      <c r="CO307"/>
      <c r="CP307"/>
      <c r="CQ307"/>
      <c r="CR307"/>
      <c r="CS307"/>
      <c r="CU307"/>
      <c r="CV307"/>
    </row>
    <row r="308" spans="1:100" hidden="1" x14ac:dyDescent="0.25">
      <c r="A308" s="10">
        <v>1162</v>
      </c>
      <c r="B308" t="s">
        <v>647</v>
      </c>
      <c r="C308" t="s">
        <v>656</v>
      </c>
      <c r="D308" t="s">
        <v>592</v>
      </c>
      <c r="E308" t="s">
        <v>546</v>
      </c>
      <c r="F308" t="s">
        <v>600</v>
      </c>
      <c r="G308" t="s">
        <v>90</v>
      </c>
      <c r="H308" t="s">
        <v>215</v>
      </c>
      <c r="I308" t="s">
        <v>215</v>
      </c>
      <c r="J308" t="s">
        <v>208</v>
      </c>
      <c r="K308" t="s">
        <v>208</v>
      </c>
      <c r="L308" s="11" t="s">
        <v>599</v>
      </c>
      <c r="M308">
        <v>55</v>
      </c>
      <c r="N308">
        <v>120</v>
      </c>
      <c r="O308" t="s">
        <v>599</v>
      </c>
      <c r="P308" t="s">
        <v>601</v>
      </c>
      <c r="Q308" t="s">
        <v>597</v>
      </c>
      <c r="R308" t="s">
        <v>601</v>
      </c>
      <c r="S308" t="s">
        <v>208</v>
      </c>
      <c r="T308" t="s">
        <v>76</v>
      </c>
      <c r="U308" t="s">
        <v>207</v>
      </c>
      <c r="V308" t="s">
        <v>207</v>
      </c>
      <c r="W308" t="s">
        <v>207</v>
      </c>
      <c r="X308" t="s">
        <v>207</v>
      </c>
      <c r="Y308" t="s">
        <v>207</v>
      </c>
      <c r="Z308" t="s">
        <v>207</v>
      </c>
      <c r="AA308" t="s">
        <v>207</v>
      </c>
      <c r="AB308" t="s">
        <v>207</v>
      </c>
      <c r="AC308" t="s">
        <v>207</v>
      </c>
      <c r="AD308" t="s">
        <v>207</v>
      </c>
      <c r="AE308" t="s">
        <v>207</v>
      </c>
      <c r="AF308" t="s">
        <v>207</v>
      </c>
      <c r="AG308" t="s">
        <v>207</v>
      </c>
      <c r="AH308" t="s">
        <v>207</v>
      </c>
      <c r="AI308" t="s">
        <v>207</v>
      </c>
      <c r="AJ308" t="s">
        <v>207</v>
      </c>
      <c r="AK308" t="s">
        <v>207</v>
      </c>
      <c r="AL308" t="s">
        <v>207</v>
      </c>
      <c r="AM308" t="s">
        <v>207</v>
      </c>
      <c r="AN308" t="s">
        <v>207</v>
      </c>
      <c r="AO308" t="s">
        <v>207</v>
      </c>
      <c r="AP308" t="s">
        <v>207</v>
      </c>
      <c r="AQ308" t="s">
        <v>207</v>
      </c>
      <c r="AR308" t="s">
        <v>207</v>
      </c>
      <c r="AS308" t="s">
        <v>207</v>
      </c>
      <c r="AT308" t="s">
        <v>207</v>
      </c>
      <c r="AU308" t="s">
        <v>207</v>
      </c>
      <c r="AV308" t="s">
        <v>207</v>
      </c>
      <c r="AW308" t="s">
        <v>207</v>
      </c>
      <c r="AX308" t="s">
        <v>207</v>
      </c>
      <c r="AY308" t="s">
        <v>207</v>
      </c>
      <c r="AZ308" t="s">
        <v>207</v>
      </c>
      <c r="BA308" t="s">
        <v>207</v>
      </c>
      <c r="BB308" t="s">
        <v>207</v>
      </c>
      <c r="BC308" t="s">
        <v>207</v>
      </c>
      <c r="BD308" t="s">
        <v>207</v>
      </c>
      <c r="BE308" t="s">
        <v>207</v>
      </c>
      <c r="BF308" t="s">
        <v>207</v>
      </c>
      <c r="BG308" t="s">
        <v>207</v>
      </c>
      <c r="BH308" t="s">
        <v>207</v>
      </c>
      <c r="BI308" t="s">
        <v>207</v>
      </c>
      <c r="BJ308" t="s">
        <v>215</v>
      </c>
      <c r="BK308" t="s">
        <v>207</v>
      </c>
      <c r="BL308" t="s">
        <v>207</v>
      </c>
      <c r="BM308" t="s">
        <v>207</v>
      </c>
      <c r="BN308" t="s">
        <v>207</v>
      </c>
      <c r="BO308" s="18" t="str">
        <f>IF(OR(BO$2=0, BO$2=""), "N/A", IF(ISNUMBER(SEARCH(UPPER(BO$2), UPPER(ProgramsTable[[#This Row],[Type of Service]]))), "Yes", "No"))</f>
        <v>N/A</v>
      </c>
      <c r="BP308" s="18" t="str">
        <f>IF(BP$2=0, "N/A", IF(ISNUMBER(SEARCH(TRIM(BP$2), ProgramsTable[[#This Row],[Geographic Coverage]])), "Yes", "No"))</f>
        <v>N/A</v>
      </c>
      <c r="BQ308" s="18" t="str">
        <f>IF(BQ$2=0, "N/A", IF(ISNUMBER(SEARCH(TRIM(BQ$2), ProgramsTable[[#This Row],[Geographic Coverage]])), "Yes", "No"))</f>
        <v>N/A</v>
      </c>
      <c r="BR308" s="18" t="str">
        <f>IF(AND(BP$2=0, BQ$2=0), "*Required - Please Make a Selection*", IF(OR(ISNUMBER(SEARCH(TRIM(BP$2), ProgramsTable[[#This Row],[Geographic Coverage]])), ISNUMBER(SEARCH(TRIM(BQ$2), ProgramsTable[[#This Row],[Geographic Coverage]]))), "Yes", "No"))</f>
        <v>*Required - Please Make a Selection*</v>
      </c>
      <c r="BS308" s="18" t="str">
        <f>IF(OR(BS$2="",BS$2=0), "N/A", IF(AND(ProgramsTable[[#This Row],[Age Min]]= "None", ProgramsTable[[#This Row],[Age Max]]= "None"), "Yes", IF(AND(BS$2&gt;=ProgramsTable[[#This Row],[Age Min]], BS$2&lt;=ProgramsTable[[#This Row],[Age Max]]), "Yes", "No")))</f>
        <v>N/A</v>
      </c>
      <c r="BT308" s="18" t="str" cm="1">
        <f t="array" ref="BT308">IF(COUNTIF(AM$2:BJ$2,"Yes")=0,"N/A",IF(SUMPRODUCT(--(AM$2:BJ$2="Yes"),--(ProgramsTable[[#This Row],[Developmental Disability]:[Caregivers, Family Members, Advocates, or Practitioners of an Individual with Disabilities or Medical Conditions]]="Yes"))&gt;0,"Yes","No"))</f>
        <v>N/A</v>
      </c>
      <c r="BU3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08" s="18" t="str">
        <f>IF(BV$2=0, "N/A", IF(ISNUMBER(SEARCH(UPPER(BV$2), UPPER(ProgramsTable[[#This Row],[Type of Service]]))), "Yes", "No"))</f>
        <v>N/A</v>
      </c>
      <c r="BW308" s="18" t="str">
        <f>IF(BW$2=0, "N/A", IF(ISNUMBER(SEARCH(TRIM(BW$2), ProgramsTable[[#This Row],[Geographic Coverage]])), "Yes", "No"))</f>
        <v>N/A</v>
      </c>
      <c r="BX308" s="18" t="str">
        <f>IF(BX$2=0, "N/A", IF(ISNUMBER(SEARCH(TRIM(BX$2), ProgramsTable[[#This Row],[Geographic Coverage]])), "Yes", "No"))</f>
        <v>N/A</v>
      </c>
      <c r="BY308" s="18" t="str">
        <f>IF(AND(BW$2=0, BX$2=0), "*Required - Please Make a Selection*", IF(OR(ISNUMBER(SEARCH(TRIM(BW$2), ProgramsTable[[#This Row],[Geographic Coverage]])), ISNUMBER(SEARCH(TRIM(BX$2), ProgramsTable[[#This Row],[Geographic Coverage]]))), "Yes", "No"))</f>
        <v>*Required - Please Make a Selection*</v>
      </c>
      <c r="BZ308" s="18" t="str">
        <f>IF(I$2=0, "N/A", IF(I$2="Yes", IF(ProgramsTable[[#This Row],[Program Includes Services for Caregivers]]="Yes", IF(ProgramsTable[[#This Row],[Program May Require Caregiver to be Unpaid]]="No", "Yes", "No"), "No"), "N/A"))</f>
        <v>N/A</v>
      </c>
      <c r="CA3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08" s="18" t="str">
        <f>IF(CB$2=0, "N/A", IF(ISNUMBER(SEARCH(TRIM(UPPER(CB$2)), TRIM(UPPER(ProgramsTable[[#This Row],[Type of Service]])))), "Yes", "No"))</f>
        <v>N/A</v>
      </c>
      <c r="CC308" s="18" t="str">
        <f>IF(CC$2=0, "N/A", IF(ISNUMBER(SEARCH(TRIM(CC$2), ProgramsTable[[#This Row],[Geographic Coverage]])), "Yes", "No"))</f>
        <v>No</v>
      </c>
      <c r="CD308" s="18" t="str">
        <f>IF(CD$2=0, "N/A", IF(ISNUMBER(SEARCH(TRIM(CD$2), ProgramsTable[[#This Row],[Geographic Coverage]])), "Yes", "No"))</f>
        <v>N/A</v>
      </c>
      <c r="CE308" s="18" t="str">
        <f>IF(AND(CC$2=0, CD$2=0), "*Required - Please Make a Selection*", IF(OR(ISNUMBER(SEARCH(TRIM(CC$2), ProgramsTable[[#This Row],[Geographic Coverage]])), ISNUMBER(SEARCH(TRIM(CD$2), ProgramsTable[[#This Row],[Geographic Coverage]]))), "Yes", "No"))</f>
        <v>No</v>
      </c>
      <c r="CF308" s="18" t="str" cm="1">
        <f t="array" ref="CF308">IF(COUNTIF(BK$2:BN$2, "Yes")=0, "N/A", IF(SUMPRODUCT((BK$2:BN$2="Yes")*(ProgramsTable[[#This Row],[Veteran?]:[Disabled Veteran?]]="Yes"))&gt;0, "Yes", "No"))</f>
        <v>No</v>
      </c>
      <c r="CG3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08"/>
      <c r="CI308"/>
      <c r="CJ308"/>
      <c r="CK308"/>
      <c r="CL308"/>
      <c r="CM308"/>
      <c r="CN308"/>
      <c r="CO308"/>
      <c r="CP308"/>
      <c r="CQ308"/>
      <c r="CR308"/>
      <c r="CS308"/>
      <c r="CU308"/>
      <c r="CV308"/>
    </row>
    <row r="309" spans="1:100" hidden="1" x14ac:dyDescent="0.25">
      <c r="A309" s="10">
        <v>1164</v>
      </c>
      <c r="B309" t="s">
        <v>647</v>
      </c>
      <c r="C309" t="s">
        <v>657</v>
      </c>
      <c r="D309" t="s">
        <v>535</v>
      </c>
      <c r="E309" t="s">
        <v>529</v>
      </c>
      <c r="F309" t="s">
        <v>536</v>
      </c>
      <c r="G309" t="s">
        <v>112</v>
      </c>
      <c r="H309" t="s">
        <v>215</v>
      </c>
      <c r="I309" t="s">
        <v>215</v>
      </c>
      <c r="J309" t="s">
        <v>531</v>
      </c>
      <c r="K309" t="s">
        <v>532</v>
      </c>
      <c r="L309" t="s">
        <v>306</v>
      </c>
      <c r="M309">
        <v>18</v>
      </c>
      <c r="N309">
        <v>120</v>
      </c>
      <c r="P309" t="s">
        <v>533</v>
      </c>
      <c r="Q309" t="s">
        <v>208</v>
      </c>
      <c r="R309" t="s">
        <v>534</v>
      </c>
      <c r="S309" t="s">
        <v>533</v>
      </c>
      <c r="T309" t="s">
        <v>78</v>
      </c>
      <c r="U309" t="s">
        <v>215</v>
      </c>
      <c r="V309" t="s">
        <v>207</v>
      </c>
      <c r="W309" t="s">
        <v>207</v>
      </c>
      <c r="X309" t="s">
        <v>207</v>
      </c>
      <c r="Y309" t="s">
        <v>207</v>
      </c>
      <c r="Z309" t="s">
        <v>207</v>
      </c>
      <c r="AA309" t="s">
        <v>207</v>
      </c>
      <c r="AB309" t="s">
        <v>207</v>
      </c>
      <c r="AC309" t="s">
        <v>207</v>
      </c>
      <c r="AD309" t="s">
        <v>207</v>
      </c>
      <c r="AE309" t="s">
        <v>215</v>
      </c>
      <c r="AF309" t="s">
        <v>207</v>
      </c>
      <c r="AG309" t="s">
        <v>207</v>
      </c>
      <c r="AH309" t="s">
        <v>207</v>
      </c>
      <c r="AI309" t="s">
        <v>207</v>
      </c>
      <c r="AJ309" t="s">
        <v>207</v>
      </c>
      <c r="AK309" t="s">
        <v>207</v>
      </c>
      <c r="AL309" t="s">
        <v>207</v>
      </c>
      <c r="AM309" t="s">
        <v>207</v>
      </c>
      <c r="AN309" t="s">
        <v>207</v>
      </c>
      <c r="AO309" t="s">
        <v>207</v>
      </c>
      <c r="AP309" t="s">
        <v>207</v>
      </c>
      <c r="AQ309" t="s">
        <v>207</v>
      </c>
      <c r="AR309" t="s">
        <v>215</v>
      </c>
      <c r="AS309" t="s">
        <v>207</v>
      </c>
      <c r="AT309" t="s">
        <v>207</v>
      </c>
      <c r="AU309" t="s">
        <v>207</v>
      </c>
      <c r="AV309" t="s">
        <v>207</v>
      </c>
      <c r="AW309" t="s">
        <v>207</v>
      </c>
      <c r="AX309" t="s">
        <v>207</v>
      </c>
      <c r="AY309" t="s">
        <v>207</v>
      </c>
      <c r="AZ309" t="s">
        <v>207</v>
      </c>
      <c r="BA309" t="s">
        <v>207</v>
      </c>
      <c r="BB309" t="s">
        <v>207</v>
      </c>
      <c r="BC309" t="s">
        <v>207</v>
      </c>
      <c r="BD309" t="s">
        <v>207</v>
      </c>
      <c r="BE309" t="s">
        <v>207</v>
      </c>
      <c r="BF309" t="s">
        <v>207</v>
      </c>
      <c r="BG309" t="s">
        <v>207</v>
      </c>
      <c r="BH309" t="s">
        <v>207</v>
      </c>
      <c r="BI309" t="s">
        <v>207</v>
      </c>
      <c r="BJ309" t="s">
        <v>207</v>
      </c>
      <c r="BK309" t="s">
        <v>207</v>
      </c>
      <c r="BL309" t="s">
        <v>207</v>
      </c>
      <c r="BM309" t="s">
        <v>207</v>
      </c>
      <c r="BN309" t="s">
        <v>207</v>
      </c>
      <c r="BO309" s="18" t="str">
        <f>IF(OR(BO$2=0, BO$2=""), "N/A", IF(ISNUMBER(SEARCH(UPPER(BO$2), UPPER(ProgramsTable[[#This Row],[Type of Service]]))), "Yes", "No"))</f>
        <v>N/A</v>
      </c>
      <c r="BP309" s="18" t="str">
        <f>IF(BP$2=0, "N/A", IF(ISNUMBER(SEARCH(TRIM(BP$2), ProgramsTable[[#This Row],[Geographic Coverage]])), "Yes", "No"))</f>
        <v>N/A</v>
      </c>
      <c r="BQ309" s="18" t="str">
        <f>IF(BQ$2=0, "N/A", IF(ISNUMBER(SEARCH(TRIM(BQ$2), ProgramsTable[[#This Row],[Geographic Coverage]])), "Yes", "No"))</f>
        <v>N/A</v>
      </c>
      <c r="BR309" s="18" t="str">
        <f>IF(AND(BP$2=0, BQ$2=0), "*Required - Please Make a Selection*", IF(OR(ISNUMBER(SEARCH(TRIM(BP$2), ProgramsTable[[#This Row],[Geographic Coverage]])), ISNUMBER(SEARCH(TRIM(BQ$2), ProgramsTable[[#This Row],[Geographic Coverage]]))), "Yes", "No"))</f>
        <v>*Required - Please Make a Selection*</v>
      </c>
      <c r="BS309" s="18" t="str">
        <f>IF(OR(BS$2="",BS$2=0), "N/A", IF(AND(ProgramsTable[[#This Row],[Age Min]]= "None", ProgramsTable[[#This Row],[Age Max]]= "None"), "Yes", IF(AND(BS$2&gt;=ProgramsTable[[#This Row],[Age Min]], BS$2&lt;=ProgramsTable[[#This Row],[Age Max]]), "Yes", "No")))</f>
        <v>N/A</v>
      </c>
      <c r="BT309" s="18" t="str" cm="1">
        <f t="array" ref="BT309">IF(COUNTIF(AM$2:BJ$2,"Yes")=0,"N/A",IF(SUMPRODUCT(--(AM$2:BJ$2="Yes"),--(ProgramsTable[[#This Row],[Developmental Disability]:[Caregivers, Family Members, Advocates, or Practitioners of an Individual with Disabilities or Medical Conditions]]="Yes"))&gt;0,"Yes","No"))</f>
        <v>N/A</v>
      </c>
      <c r="BU3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09" s="18" t="str">
        <f>IF(BV$2=0, "N/A", IF(ISNUMBER(SEARCH(UPPER(BV$2), UPPER(ProgramsTable[[#This Row],[Type of Service]]))), "Yes", "No"))</f>
        <v>N/A</v>
      </c>
      <c r="BW309" s="18" t="str">
        <f>IF(BW$2=0, "N/A", IF(ISNUMBER(SEARCH(TRIM(BW$2), ProgramsTable[[#This Row],[Geographic Coverage]])), "Yes", "No"))</f>
        <v>N/A</v>
      </c>
      <c r="BX309" s="18" t="str">
        <f>IF(BX$2=0, "N/A", IF(ISNUMBER(SEARCH(TRIM(BX$2), ProgramsTable[[#This Row],[Geographic Coverage]])), "Yes", "No"))</f>
        <v>N/A</v>
      </c>
      <c r="BY309" s="18" t="str">
        <f>IF(AND(BW$2=0, BX$2=0), "*Required - Please Make a Selection*", IF(OR(ISNUMBER(SEARCH(TRIM(BW$2), ProgramsTable[[#This Row],[Geographic Coverage]])), ISNUMBER(SEARCH(TRIM(BX$2), ProgramsTable[[#This Row],[Geographic Coverage]]))), "Yes", "No"))</f>
        <v>*Required - Please Make a Selection*</v>
      </c>
      <c r="BZ309" s="18" t="str">
        <f>IF(I$2=0, "N/A", IF(I$2="Yes", IF(ProgramsTable[[#This Row],[Program Includes Services for Caregivers]]="Yes", IF(ProgramsTable[[#This Row],[Program May Require Caregiver to be Unpaid]]="No", "Yes", "No"), "No"), "N/A"))</f>
        <v>N/A</v>
      </c>
      <c r="CA3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09" s="18" t="str">
        <f>IF(CB$2=0, "N/A", IF(ISNUMBER(SEARCH(TRIM(UPPER(CB$2)), TRIM(UPPER(ProgramsTable[[#This Row],[Type of Service]])))), "Yes", "No"))</f>
        <v>N/A</v>
      </c>
      <c r="CC309" s="18" t="str">
        <f>IF(CC$2=0, "N/A", IF(ISNUMBER(SEARCH(TRIM(CC$2), ProgramsTable[[#This Row],[Geographic Coverage]])), "Yes", "No"))</f>
        <v>No</v>
      </c>
      <c r="CD309" s="18" t="str">
        <f>IF(CD$2=0, "N/A", IF(ISNUMBER(SEARCH(TRIM(CD$2), ProgramsTable[[#This Row],[Geographic Coverage]])), "Yes", "No"))</f>
        <v>N/A</v>
      </c>
      <c r="CE309" s="18" t="str">
        <f>IF(AND(CC$2=0, CD$2=0), "*Required - Please Make a Selection*", IF(OR(ISNUMBER(SEARCH(TRIM(CC$2), ProgramsTable[[#This Row],[Geographic Coverage]])), ISNUMBER(SEARCH(TRIM(CD$2), ProgramsTable[[#This Row],[Geographic Coverage]]))), "Yes", "No"))</f>
        <v>No</v>
      </c>
      <c r="CF309" s="18" t="str" cm="1">
        <f t="array" ref="CF309">IF(COUNTIF(BK$2:BN$2, "Yes")=0, "N/A", IF(SUMPRODUCT((BK$2:BN$2="Yes")*(ProgramsTable[[#This Row],[Veteran?]:[Disabled Veteran?]]="Yes"))&gt;0, "Yes", "No"))</f>
        <v>No</v>
      </c>
      <c r="CG3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09"/>
      <c r="CI309"/>
      <c r="CJ309"/>
      <c r="CK309"/>
      <c r="CL309"/>
      <c r="CM309"/>
      <c r="CN309"/>
      <c r="CO309"/>
      <c r="CP309"/>
      <c r="CQ309"/>
      <c r="CR309"/>
      <c r="CS309"/>
      <c r="CU309"/>
      <c r="CV309"/>
    </row>
    <row r="310" spans="1:100" hidden="1" x14ac:dyDescent="0.25">
      <c r="A310" s="10">
        <v>1182</v>
      </c>
      <c r="B310" t="s">
        <v>647</v>
      </c>
      <c r="C310" t="s">
        <v>657</v>
      </c>
      <c r="D310" t="s">
        <v>578</v>
      </c>
      <c r="E310" t="s">
        <v>546</v>
      </c>
      <c r="F310" t="s">
        <v>582</v>
      </c>
      <c r="G310" t="s">
        <v>112</v>
      </c>
      <c r="H310" t="s">
        <v>215</v>
      </c>
      <c r="I310" t="s">
        <v>215</v>
      </c>
      <c r="J310" t="s">
        <v>547</v>
      </c>
      <c r="K310" t="s">
        <v>583</v>
      </c>
      <c r="L310" t="s">
        <v>208</v>
      </c>
      <c r="M310" t="s">
        <v>208</v>
      </c>
      <c r="N310" t="s">
        <v>208</v>
      </c>
      <c r="P310" t="s">
        <v>581</v>
      </c>
      <c r="Q310" t="s">
        <v>208</v>
      </c>
      <c r="R310" t="s">
        <v>581</v>
      </c>
      <c r="S310" t="s">
        <v>208</v>
      </c>
      <c r="T310" t="s">
        <v>78</v>
      </c>
      <c r="U310" t="s">
        <v>215</v>
      </c>
      <c r="V310" t="s">
        <v>207</v>
      </c>
      <c r="W310" t="s">
        <v>207</v>
      </c>
      <c r="X310" t="s">
        <v>207</v>
      </c>
      <c r="Y310" t="s">
        <v>207</v>
      </c>
      <c r="Z310" t="s">
        <v>207</v>
      </c>
      <c r="AA310" t="s">
        <v>215</v>
      </c>
      <c r="AB310" t="s">
        <v>207</v>
      </c>
      <c r="AC310" t="s">
        <v>207</v>
      </c>
      <c r="AD310" t="s">
        <v>207</v>
      </c>
      <c r="AE310" t="s">
        <v>207</v>
      </c>
      <c r="AF310" t="s">
        <v>207</v>
      </c>
      <c r="AG310" t="s">
        <v>207</v>
      </c>
      <c r="AH310" t="s">
        <v>207</v>
      </c>
      <c r="AI310" t="s">
        <v>207</v>
      </c>
      <c r="AJ310" t="s">
        <v>207</v>
      </c>
      <c r="AK310" t="s">
        <v>207</v>
      </c>
      <c r="AL310" t="s">
        <v>207</v>
      </c>
      <c r="AM310" t="s">
        <v>207</v>
      </c>
      <c r="AN310" t="s">
        <v>207</v>
      </c>
      <c r="AO310" t="s">
        <v>207</v>
      </c>
      <c r="AP310" t="s">
        <v>207</v>
      </c>
      <c r="AQ310" t="s">
        <v>207</v>
      </c>
      <c r="AR310" t="s">
        <v>215</v>
      </c>
      <c r="AS310" t="s">
        <v>207</v>
      </c>
      <c r="AT310" t="s">
        <v>207</v>
      </c>
      <c r="AU310" t="s">
        <v>207</v>
      </c>
      <c r="AV310" t="s">
        <v>207</v>
      </c>
      <c r="AW310" t="s">
        <v>207</v>
      </c>
      <c r="AX310" t="s">
        <v>207</v>
      </c>
      <c r="AY310" t="s">
        <v>207</v>
      </c>
      <c r="AZ310" t="s">
        <v>207</v>
      </c>
      <c r="BA310" t="s">
        <v>207</v>
      </c>
      <c r="BB310" t="s">
        <v>207</v>
      </c>
      <c r="BC310" t="s">
        <v>207</v>
      </c>
      <c r="BD310" t="s">
        <v>207</v>
      </c>
      <c r="BE310" t="s">
        <v>207</v>
      </c>
      <c r="BF310" t="s">
        <v>207</v>
      </c>
      <c r="BG310" t="s">
        <v>207</v>
      </c>
      <c r="BH310" t="s">
        <v>207</v>
      </c>
      <c r="BI310" t="s">
        <v>207</v>
      </c>
      <c r="BJ310" t="s">
        <v>215</v>
      </c>
      <c r="BK310" t="s">
        <v>207</v>
      </c>
      <c r="BL310" t="s">
        <v>207</v>
      </c>
      <c r="BM310" t="s">
        <v>207</v>
      </c>
      <c r="BN310" t="s">
        <v>207</v>
      </c>
      <c r="BO310" s="18" t="str">
        <f>IF(OR(BO$2=0, BO$2=""), "N/A", IF(ISNUMBER(SEARCH(UPPER(BO$2), UPPER(ProgramsTable[[#This Row],[Type of Service]]))), "Yes", "No"))</f>
        <v>N/A</v>
      </c>
      <c r="BP310" s="18" t="str">
        <f>IF(BP$2=0, "N/A", IF(ISNUMBER(SEARCH(TRIM(BP$2), ProgramsTable[[#This Row],[Geographic Coverage]])), "Yes", "No"))</f>
        <v>N/A</v>
      </c>
      <c r="BQ310" s="18" t="str">
        <f>IF(BQ$2=0, "N/A", IF(ISNUMBER(SEARCH(TRIM(BQ$2), ProgramsTable[[#This Row],[Geographic Coverage]])), "Yes", "No"))</f>
        <v>N/A</v>
      </c>
      <c r="BR310" s="18" t="str">
        <f>IF(AND(BP$2=0, BQ$2=0), "*Required - Please Make a Selection*", IF(OR(ISNUMBER(SEARCH(TRIM(BP$2), ProgramsTable[[#This Row],[Geographic Coverage]])), ISNUMBER(SEARCH(TRIM(BQ$2), ProgramsTable[[#This Row],[Geographic Coverage]]))), "Yes", "No"))</f>
        <v>*Required - Please Make a Selection*</v>
      </c>
      <c r="BS310" s="18" t="str">
        <f>IF(OR(BS$2="",BS$2=0), "N/A", IF(AND(ProgramsTable[[#This Row],[Age Min]]= "None", ProgramsTable[[#This Row],[Age Max]]= "None"), "Yes", IF(AND(BS$2&gt;=ProgramsTable[[#This Row],[Age Min]], BS$2&lt;=ProgramsTable[[#This Row],[Age Max]]), "Yes", "No")))</f>
        <v>N/A</v>
      </c>
      <c r="BT310" s="18" t="str" cm="1">
        <f t="array" ref="BT310">IF(COUNTIF(AM$2:BJ$2,"Yes")=0,"N/A",IF(SUMPRODUCT(--(AM$2:BJ$2="Yes"),--(ProgramsTable[[#This Row],[Developmental Disability]:[Caregivers, Family Members, Advocates, or Practitioners of an Individual with Disabilities or Medical Conditions]]="Yes"))&gt;0,"Yes","No"))</f>
        <v>N/A</v>
      </c>
      <c r="BU3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10" s="18" t="str">
        <f>IF(BV$2=0, "N/A", IF(ISNUMBER(SEARCH(UPPER(BV$2), UPPER(ProgramsTable[[#This Row],[Type of Service]]))), "Yes", "No"))</f>
        <v>N/A</v>
      </c>
      <c r="BW310" s="18" t="str">
        <f>IF(BW$2=0, "N/A", IF(ISNUMBER(SEARCH(TRIM(BW$2), ProgramsTable[[#This Row],[Geographic Coverage]])), "Yes", "No"))</f>
        <v>N/A</v>
      </c>
      <c r="BX310" s="18" t="str">
        <f>IF(BX$2=0, "N/A", IF(ISNUMBER(SEARCH(TRIM(BX$2), ProgramsTable[[#This Row],[Geographic Coverage]])), "Yes", "No"))</f>
        <v>N/A</v>
      </c>
      <c r="BY310" s="18" t="str">
        <f>IF(AND(BW$2=0, BX$2=0), "*Required - Please Make a Selection*", IF(OR(ISNUMBER(SEARCH(TRIM(BW$2), ProgramsTable[[#This Row],[Geographic Coverage]])), ISNUMBER(SEARCH(TRIM(BX$2), ProgramsTable[[#This Row],[Geographic Coverage]]))), "Yes", "No"))</f>
        <v>*Required - Please Make a Selection*</v>
      </c>
      <c r="BZ310" s="18" t="str">
        <f>IF(I$2=0, "N/A", IF(I$2="Yes", IF(ProgramsTable[[#This Row],[Program Includes Services for Caregivers]]="Yes", IF(ProgramsTable[[#This Row],[Program May Require Caregiver to be Unpaid]]="No", "Yes", "No"), "No"), "N/A"))</f>
        <v>N/A</v>
      </c>
      <c r="CA3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10" s="18" t="str">
        <f>IF(CB$2=0, "N/A", IF(ISNUMBER(SEARCH(TRIM(UPPER(CB$2)), TRIM(UPPER(ProgramsTable[[#This Row],[Type of Service]])))), "Yes", "No"))</f>
        <v>N/A</v>
      </c>
      <c r="CC310" s="18" t="str">
        <f>IF(CC$2=0, "N/A", IF(ISNUMBER(SEARCH(TRIM(CC$2), ProgramsTable[[#This Row],[Geographic Coverage]])), "Yes", "No"))</f>
        <v>No</v>
      </c>
      <c r="CD310" s="18" t="str">
        <f>IF(CD$2=0, "N/A", IF(ISNUMBER(SEARCH(TRIM(CD$2), ProgramsTable[[#This Row],[Geographic Coverage]])), "Yes", "No"))</f>
        <v>N/A</v>
      </c>
      <c r="CE310" s="18" t="str">
        <f>IF(AND(CC$2=0, CD$2=0), "*Required - Please Make a Selection*", IF(OR(ISNUMBER(SEARCH(TRIM(CC$2), ProgramsTable[[#This Row],[Geographic Coverage]])), ISNUMBER(SEARCH(TRIM(CD$2), ProgramsTable[[#This Row],[Geographic Coverage]]))), "Yes", "No"))</f>
        <v>No</v>
      </c>
      <c r="CF310" s="18" t="str" cm="1">
        <f t="array" ref="CF310">IF(COUNTIF(BK$2:BN$2, "Yes")=0, "N/A", IF(SUMPRODUCT((BK$2:BN$2="Yes")*(ProgramsTable[[#This Row],[Veteran?]:[Disabled Veteran?]]="Yes"))&gt;0, "Yes", "No"))</f>
        <v>No</v>
      </c>
      <c r="CG3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10"/>
      <c r="CI310"/>
      <c r="CJ310"/>
      <c r="CK310"/>
      <c r="CL310"/>
      <c r="CM310"/>
      <c r="CN310"/>
      <c r="CO310"/>
      <c r="CP310"/>
      <c r="CQ310"/>
      <c r="CR310"/>
      <c r="CS310"/>
      <c r="CU310"/>
      <c r="CV310"/>
    </row>
    <row r="311" spans="1:100" hidden="1" x14ac:dyDescent="0.25">
      <c r="A311" s="10">
        <v>1183</v>
      </c>
      <c r="B311" t="s">
        <v>647</v>
      </c>
      <c r="C311" t="s">
        <v>657</v>
      </c>
      <c r="D311" t="s">
        <v>578</v>
      </c>
      <c r="E311" t="s">
        <v>546</v>
      </c>
      <c r="F311" t="s">
        <v>584</v>
      </c>
      <c r="G311" t="s">
        <v>585</v>
      </c>
      <c r="H311" t="s">
        <v>215</v>
      </c>
      <c r="I311" t="s">
        <v>215</v>
      </c>
      <c r="J311" t="s">
        <v>208</v>
      </c>
      <c r="K311" t="s">
        <v>586</v>
      </c>
      <c r="L311" t="s">
        <v>208</v>
      </c>
      <c r="M311" t="s">
        <v>208</v>
      </c>
      <c r="N311" t="s">
        <v>208</v>
      </c>
      <c r="P311" t="s">
        <v>581</v>
      </c>
      <c r="Q311" t="s">
        <v>208</v>
      </c>
      <c r="R311" t="s">
        <v>581</v>
      </c>
      <c r="S311" t="s">
        <v>208</v>
      </c>
      <c r="T311" t="s">
        <v>78</v>
      </c>
      <c r="U311" t="s">
        <v>207</v>
      </c>
      <c r="V311" t="s">
        <v>207</v>
      </c>
      <c r="W311" t="s">
        <v>207</v>
      </c>
      <c r="X311" t="s">
        <v>207</v>
      </c>
      <c r="Y311" t="s">
        <v>207</v>
      </c>
      <c r="Z311" t="s">
        <v>207</v>
      </c>
      <c r="AA311" t="s">
        <v>207</v>
      </c>
      <c r="AB311" t="s">
        <v>207</v>
      </c>
      <c r="AC311" t="s">
        <v>207</v>
      </c>
      <c r="AD311" t="s">
        <v>207</v>
      </c>
      <c r="AE311" t="s">
        <v>207</v>
      </c>
      <c r="AF311" t="s">
        <v>207</v>
      </c>
      <c r="AG311" t="s">
        <v>207</v>
      </c>
      <c r="AH311" t="s">
        <v>207</v>
      </c>
      <c r="AI311" t="s">
        <v>207</v>
      </c>
      <c r="AJ311" t="s">
        <v>207</v>
      </c>
      <c r="AK311" t="s">
        <v>207</v>
      </c>
      <c r="AL311" t="s">
        <v>207</v>
      </c>
      <c r="AM311" t="s">
        <v>207</v>
      </c>
      <c r="AN311" t="s">
        <v>207</v>
      </c>
      <c r="AO311" t="s">
        <v>207</v>
      </c>
      <c r="AP311" t="s">
        <v>207</v>
      </c>
      <c r="AQ311" t="s">
        <v>207</v>
      </c>
      <c r="AR311" t="s">
        <v>215</v>
      </c>
      <c r="AS311" t="s">
        <v>207</v>
      </c>
      <c r="AT311" t="s">
        <v>207</v>
      </c>
      <c r="AU311" t="s">
        <v>207</v>
      </c>
      <c r="AV311" t="s">
        <v>207</v>
      </c>
      <c r="AW311" t="s">
        <v>207</v>
      </c>
      <c r="AX311" t="s">
        <v>207</v>
      </c>
      <c r="AY311" t="s">
        <v>207</v>
      </c>
      <c r="AZ311" t="s">
        <v>207</v>
      </c>
      <c r="BA311" t="s">
        <v>207</v>
      </c>
      <c r="BB311" t="s">
        <v>207</v>
      </c>
      <c r="BC311" t="s">
        <v>207</v>
      </c>
      <c r="BD311" t="s">
        <v>207</v>
      </c>
      <c r="BE311" t="s">
        <v>207</v>
      </c>
      <c r="BF311" t="s">
        <v>207</v>
      </c>
      <c r="BG311" t="s">
        <v>207</v>
      </c>
      <c r="BH311" t="s">
        <v>207</v>
      </c>
      <c r="BI311" t="s">
        <v>207</v>
      </c>
      <c r="BJ311" t="s">
        <v>215</v>
      </c>
      <c r="BK311" t="s">
        <v>207</v>
      </c>
      <c r="BL311" t="s">
        <v>207</v>
      </c>
      <c r="BM311" t="s">
        <v>207</v>
      </c>
      <c r="BN311" t="s">
        <v>207</v>
      </c>
      <c r="BO311" s="18" t="str">
        <f>IF(OR(BO$2=0, BO$2=""), "N/A", IF(ISNUMBER(SEARCH(UPPER(BO$2), UPPER(ProgramsTable[[#This Row],[Type of Service]]))), "Yes", "No"))</f>
        <v>N/A</v>
      </c>
      <c r="BP311" s="18" t="str">
        <f>IF(BP$2=0, "N/A", IF(ISNUMBER(SEARCH(TRIM(BP$2), ProgramsTable[[#This Row],[Geographic Coverage]])), "Yes", "No"))</f>
        <v>N/A</v>
      </c>
      <c r="BQ311" s="18" t="str">
        <f>IF(BQ$2=0, "N/A", IF(ISNUMBER(SEARCH(TRIM(BQ$2), ProgramsTable[[#This Row],[Geographic Coverage]])), "Yes", "No"))</f>
        <v>N/A</v>
      </c>
      <c r="BR311" s="18" t="str">
        <f>IF(AND(BP$2=0, BQ$2=0), "*Required - Please Make a Selection*", IF(OR(ISNUMBER(SEARCH(TRIM(BP$2), ProgramsTable[[#This Row],[Geographic Coverage]])), ISNUMBER(SEARCH(TRIM(BQ$2), ProgramsTable[[#This Row],[Geographic Coverage]]))), "Yes", "No"))</f>
        <v>*Required - Please Make a Selection*</v>
      </c>
      <c r="BS311" s="18" t="str">
        <f>IF(OR(BS$2="",BS$2=0), "N/A", IF(AND(ProgramsTable[[#This Row],[Age Min]]= "None", ProgramsTable[[#This Row],[Age Max]]= "None"), "Yes", IF(AND(BS$2&gt;=ProgramsTable[[#This Row],[Age Min]], BS$2&lt;=ProgramsTable[[#This Row],[Age Max]]), "Yes", "No")))</f>
        <v>N/A</v>
      </c>
      <c r="BT311" s="18" t="str" cm="1">
        <f t="array" ref="BT311">IF(COUNTIF(AM$2:BJ$2,"Yes")=0,"N/A",IF(SUMPRODUCT(--(AM$2:BJ$2="Yes"),--(ProgramsTable[[#This Row],[Developmental Disability]:[Caregivers, Family Members, Advocates, or Practitioners of an Individual with Disabilities or Medical Conditions]]="Yes"))&gt;0,"Yes","No"))</f>
        <v>N/A</v>
      </c>
      <c r="BU3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11" s="18" t="str">
        <f>IF(BV$2=0, "N/A", IF(ISNUMBER(SEARCH(UPPER(BV$2), UPPER(ProgramsTable[[#This Row],[Type of Service]]))), "Yes", "No"))</f>
        <v>N/A</v>
      </c>
      <c r="BW311" s="18" t="str">
        <f>IF(BW$2=0, "N/A", IF(ISNUMBER(SEARCH(TRIM(BW$2), ProgramsTable[[#This Row],[Geographic Coverage]])), "Yes", "No"))</f>
        <v>N/A</v>
      </c>
      <c r="BX311" s="18" t="str">
        <f>IF(BX$2=0, "N/A", IF(ISNUMBER(SEARCH(TRIM(BX$2), ProgramsTable[[#This Row],[Geographic Coverage]])), "Yes", "No"))</f>
        <v>N/A</v>
      </c>
      <c r="BY311" s="18" t="str">
        <f>IF(AND(BW$2=0, BX$2=0), "*Required - Please Make a Selection*", IF(OR(ISNUMBER(SEARCH(TRIM(BW$2), ProgramsTable[[#This Row],[Geographic Coverage]])), ISNUMBER(SEARCH(TRIM(BX$2), ProgramsTable[[#This Row],[Geographic Coverage]]))), "Yes", "No"))</f>
        <v>*Required - Please Make a Selection*</v>
      </c>
      <c r="BZ311" s="18" t="str">
        <f>IF(I$2=0, "N/A", IF(I$2="Yes", IF(ProgramsTable[[#This Row],[Program Includes Services for Caregivers]]="Yes", IF(ProgramsTable[[#This Row],[Program May Require Caregiver to be Unpaid]]="No", "Yes", "No"), "No"), "N/A"))</f>
        <v>N/A</v>
      </c>
      <c r="CA3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11" s="18" t="str">
        <f>IF(CB$2=0, "N/A", IF(ISNUMBER(SEARCH(TRIM(UPPER(CB$2)), TRIM(UPPER(ProgramsTable[[#This Row],[Type of Service]])))), "Yes", "No"))</f>
        <v>N/A</v>
      </c>
      <c r="CC311" s="18" t="str">
        <f>IF(CC$2=0, "N/A", IF(ISNUMBER(SEARCH(TRIM(CC$2), ProgramsTable[[#This Row],[Geographic Coverage]])), "Yes", "No"))</f>
        <v>No</v>
      </c>
      <c r="CD311" s="18" t="str">
        <f>IF(CD$2=0, "N/A", IF(ISNUMBER(SEARCH(TRIM(CD$2), ProgramsTable[[#This Row],[Geographic Coverage]])), "Yes", "No"))</f>
        <v>N/A</v>
      </c>
      <c r="CE311" s="18" t="str">
        <f>IF(AND(CC$2=0, CD$2=0), "*Required - Please Make a Selection*", IF(OR(ISNUMBER(SEARCH(TRIM(CC$2), ProgramsTable[[#This Row],[Geographic Coverage]])), ISNUMBER(SEARCH(TRIM(CD$2), ProgramsTable[[#This Row],[Geographic Coverage]]))), "Yes", "No"))</f>
        <v>No</v>
      </c>
      <c r="CF311" s="18" t="str" cm="1">
        <f t="array" ref="CF311">IF(COUNTIF(BK$2:BN$2, "Yes")=0, "N/A", IF(SUMPRODUCT((BK$2:BN$2="Yes")*(ProgramsTable[[#This Row],[Veteran?]:[Disabled Veteran?]]="Yes"))&gt;0, "Yes", "No"))</f>
        <v>No</v>
      </c>
      <c r="CG3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11"/>
      <c r="CI311"/>
      <c r="CJ311"/>
      <c r="CK311"/>
      <c r="CL311"/>
      <c r="CM311"/>
      <c r="CN311"/>
      <c r="CO311"/>
      <c r="CP311"/>
      <c r="CQ311"/>
      <c r="CR311"/>
      <c r="CS311"/>
      <c r="CU311"/>
      <c r="CV311"/>
    </row>
    <row r="312" spans="1:100" hidden="1" x14ac:dyDescent="0.25">
      <c r="A312" s="10">
        <v>1184</v>
      </c>
      <c r="B312" t="s">
        <v>647</v>
      </c>
      <c r="C312" t="s">
        <v>657</v>
      </c>
      <c r="D312" t="s">
        <v>578</v>
      </c>
      <c r="E312" t="s">
        <v>546</v>
      </c>
      <c r="F312" t="s">
        <v>587</v>
      </c>
      <c r="G312" t="s">
        <v>588</v>
      </c>
      <c r="H312" t="s">
        <v>215</v>
      </c>
      <c r="I312" t="s">
        <v>207</v>
      </c>
      <c r="J312" t="s">
        <v>208</v>
      </c>
      <c r="K312" t="s">
        <v>208</v>
      </c>
      <c r="L312" s="11" t="s">
        <v>208</v>
      </c>
      <c r="M312" t="s">
        <v>208</v>
      </c>
      <c r="N312" t="s">
        <v>208</v>
      </c>
      <c r="P312" t="s">
        <v>208</v>
      </c>
      <c r="Q312" t="s">
        <v>208</v>
      </c>
      <c r="R312" t="s">
        <v>208</v>
      </c>
      <c r="S312" t="s">
        <v>208</v>
      </c>
      <c r="T312" t="s">
        <v>78</v>
      </c>
      <c r="U312" t="s">
        <v>207</v>
      </c>
      <c r="V312" t="s">
        <v>207</v>
      </c>
      <c r="W312" t="s">
        <v>207</v>
      </c>
      <c r="X312" t="s">
        <v>207</v>
      </c>
      <c r="Y312" t="s">
        <v>207</v>
      </c>
      <c r="Z312" t="s">
        <v>207</v>
      </c>
      <c r="AA312" t="s">
        <v>207</v>
      </c>
      <c r="AB312" t="s">
        <v>207</v>
      </c>
      <c r="AC312" t="s">
        <v>207</v>
      </c>
      <c r="AD312" t="s">
        <v>207</v>
      </c>
      <c r="AE312" t="s">
        <v>207</v>
      </c>
      <c r="AF312" t="s">
        <v>207</v>
      </c>
      <c r="AG312" t="s">
        <v>207</v>
      </c>
      <c r="AH312" t="s">
        <v>207</v>
      </c>
      <c r="AI312" t="s">
        <v>207</v>
      </c>
      <c r="AJ312" t="s">
        <v>207</v>
      </c>
      <c r="AK312" t="s">
        <v>207</v>
      </c>
      <c r="AL312" t="s">
        <v>207</v>
      </c>
      <c r="AM312" t="s">
        <v>207</v>
      </c>
      <c r="AN312" t="s">
        <v>207</v>
      </c>
      <c r="AO312" t="s">
        <v>207</v>
      </c>
      <c r="AP312" t="s">
        <v>207</v>
      </c>
      <c r="AQ312" t="s">
        <v>207</v>
      </c>
      <c r="AR312" t="s">
        <v>207</v>
      </c>
      <c r="AS312" t="s">
        <v>207</v>
      </c>
      <c r="AT312" t="s">
        <v>207</v>
      </c>
      <c r="AU312" t="s">
        <v>207</v>
      </c>
      <c r="AV312" t="s">
        <v>207</v>
      </c>
      <c r="AW312" t="s">
        <v>207</v>
      </c>
      <c r="AX312" t="s">
        <v>207</v>
      </c>
      <c r="AY312" t="s">
        <v>207</v>
      </c>
      <c r="AZ312" t="s">
        <v>207</v>
      </c>
      <c r="BA312" t="s">
        <v>207</v>
      </c>
      <c r="BB312" t="s">
        <v>207</v>
      </c>
      <c r="BC312" t="s">
        <v>207</v>
      </c>
      <c r="BD312" t="s">
        <v>207</v>
      </c>
      <c r="BE312" t="s">
        <v>207</v>
      </c>
      <c r="BF312" t="s">
        <v>207</v>
      </c>
      <c r="BG312" t="s">
        <v>207</v>
      </c>
      <c r="BH312" t="s">
        <v>207</v>
      </c>
      <c r="BI312" t="s">
        <v>207</v>
      </c>
      <c r="BJ312" t="s">
        <v>207</v>
      </c>
      <c r="BK312" t="s">
        <v>207</v>
      </c>
      <c r="BL312" t="s">
        <v>207</v>
      </c>
      <c r="BM312" t="s">
        <v>207</v>
      </c>
      <c r="BN312" t="s">
        <v>207</v>
      </c>
      <c r="BO312" s="18" t="str">
        <f>IF(OR(BO$2=0, BO$2=""), "N/A", IF(ISNUMBER(SEARCH(UPPER(BO$2), UPPER(ProgramsTable[[#This Row],[Type of Service]]))), "Yes", "No"))</f>
        <v>N/A</v>
      </c>
      <c r="BP312" s="18" t="str">
        <f>IF(BP$2=0, "N/A", IF(ISNUMBER(SEARCH(TRIM(BP$2), ProgramsTable[[#This Row],[Geographic Coverage]])), "Yes", "No"))</f>
        <v>N/A</v>
      </c>
      <c r="BQ312" s="18" t="str">
        <f>IF(BQ$2=0, "N/A", IF(ISNUMBER(SEARCH(TRIM(BQ$2), ProgramsTable[[#This Row],[Geographic Coverage]])), "Yes", "No"))</f>
        <v>N/A</v>
      </c>
      <c r="BR312" s="18" t="str">
        <f>IF(AND(BP$2=0, BQ$2=0), "*Required - Please Make a Selection*", IF(OR(ISNUMBER(SEARCH(TRIM(BP$2), ProgramsTable[[#This Row],[Geographic Coverage]])), ISNUMBER(SEARCH(TRIM(BQ$2), ProgramsTable[[#This Row],[Geographic Coverage]]))), "Yes", "No"))</f>
        <v>*Required - Please Make a Selection*</v>
      </c>
      <c r="BS312" s="18" t="str">
        <f>IF(OR(BS$2="",BS$2=0), "N/A", IF(AND(ProgramsTable[[#This Row],[Age Min]]= "None", ProgramsTable[[#This Row],[Age Max]]= "None"), "Yes", IF(AND(BS$2&gt;=ProgramsTable[[#This Row],[Age Min]], BS$2&lt;=ProgramsTable[[#This Row],[Age Max]]), "Yes", "No")))</f>
        <v>N/A</v>
      </c>
      <c r="BT312" s="18" t="str" cm="1">
        <f t="array" ref="BT312">IF(COUNTIF(AM$2:BJ$2,"Yes")=0,"N/A",IF(SUMPRODUCT(--(AM$2:BJ$2="Yes"),--(ProgramsTable[[#This Row],[Developmental Disability]:[Caregivers, Family Members, Advocates, or Practitioners of an Individual with Disabilities or Medical Conditions]]="Yes"))&gt;0,"Yes","No"))</f>
        <v>N/A</v>
      </c>
      <c r="BU3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12" s="18" t="str">
        <f>IF(BV$2=0, "N/A", IF(ISNUMBER(SEARCH(UPPER(BV$2), UPPER(ProgramsTable[[#This Row],[Type of Service]]))), "Yes", "No"))</f>
        <v>N/A</v>
      </c>
      <c r="BW312" s="18" t="str">
        <f>IF(BW$2=0, "N/A", IF(ISNUMBER(SEARCH(TRIM(BW$2), ProgramsTable[[#This Row],[Geographic Coverage]])), "Yes", "No"))</f>
        <v>N/A</v>
      </c>
      <c r="BX312" s="18" t="str">
        <f>IF(BX$2=0, "N/A", IF(ISNUMBER(SEARCH(TRIM(BX$2), ProgramsTable[[#This Row],[Geographic Coverage]])), "Yes", "No"))</f>
        <v>N/A</v>
      </c>
      <c r="BY312" s="18" t="str">
        <f>IF(AND(BW$2=0, BX$2=0), "*Required - Please Make a Selection*", IF(OR(ISNUMBER(SEARCH(TRIM(BW$2), ProgramsTable[[#This Row],[Geographic Coverage]])), ISNUMBER(SEARCH(TRIM(BX$2), ProgramsTable[[#This Row],[Geographic Coverage]]))), "Yes", "No"))</f>
        <v>*Required - Please Make a Selection*</v>
      </c>
      <c r="BZ312" s="18" t="str">
        <f>IF(I$2=0, "N/A", IF(I$2="Yes", IF(ProgramsTable[[#This Row],[Program Includes Services for Caregivers]]="Yes", IF(ProgramsTable[[#This Row],[Program May Require Caregiver to be Unpaid]]="No", "Yes", "No"), "No"), "N/A"))</f>
        <v>N/A</v>
      </c>
      <c r="CA3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12" s="18" t="str">
        <f>IF(CB$2=0, "N/A", IF(ISNUMBER(SEARCH(TRIM(UPPER(CB$2)), TRIM(UPPER(ProgramsTable[[#This Row],[Type of Service]])))), "Yes", "No"))</f>
        <v>N/A</v>
      </c>
      <c r="CC312" s="18" t="str">
        <f>IF(CC$2=0, "N/A", IF(ISNUMBER(SEARCH(TRIM(CC$2), ProgramsTable[[#This Row],[Geographic Coverage]])), "Yes", "No"))</f>
        <v>No</v>
      </c>
      <c r="CD312" s="18" t="str">
        <f>IF(CD$2=0, "N/A", IF(ISNUMBER(SEARCH(TRIM(CD$2), ProgramsTable[[#This Row],[Geographic Coverage]])), "Yes", "No"))</f>
        <v>N/A</v>
      </c>
      <c r="CE312" s="18" t="str">
        <f>IF(AND(CC$2=0, CD$2=0), "*Required - Please Make a Selection*", IF(OR(ISNUMBER(SEARCH(TRIM(CC$2), ProgramsTable[[#This Row],[Geographic Coverage]])), ISNUMBER(SEARCH(TRIM(CD$2), ProgramsTable[[#This Row],[Geographic Coverage]]))), "Yes", "No"))</f>
        <v>No</v>
      </c>
      <c r="CF312" s="18" t="str" cm="1">
        <f t="array" ref="CF312">IF(COUNTIF(BK$2:BN$2, "Yes")=0, "N/A", IF(SUMPRODUCT((BK$2:BN$2="Yes")*(ProgramsTable[[#This Row],[Veteran?]:[Disabled Veteran?]]="Yes"))&gt;0, "Yes", "No"))</f>
        <v>No</v>
      </c>
      <c r="CG3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12"/>
      <c r="CI312"/>
      <c r="CJ312"/>
      <c r="CK312"/>
      <c r="CL312"/>
      <c r="CM312"/>
      <c r="CN312"/>
      <c r="CO312"/>
      <c r="CP312"/>
      <c r="CQ312"/>
      <c r="CR312"/>
      <c r="CS312"/>
      <c r="CU312"/>
      <c r="CV312"/>
    </row>
    <row r="313" spans="1:100" hidden="1" x14ac:dyDescent="0.25">
      <c r="A313" s="10">
        <v>1185</v>
      </c>
      <c r="B313" t="s">
        <v>647</v>
      </c>
      <c r="C313" t="s">
        <v>657</v>
      </c>
      <c r="D313" t="s">
        <v>578</v>
      </c>
      <c r="E313" t="s">
        <v>546</v>
      </c>
      <c r="F313" t="s">
        <v>589</v>
      </c>
      <c r="G313" t="s">
        <v>588</v>
      </c>
      <c r="H313" t="s">
        <v>215</v>
      </c>
      <c r="I313" t="s">
        <v>207</v>
      </c>
      <c r="J313" t="s">
        <v>208</v>
      </c>
      <c r="K313" t="s">
        <v>208</v>
      </c>
      <c r="L313" s="11" t="s">
        <v>208</v>
      </c>
      <c r="M313" t="s">
        <v>208</v>
      </c>
      <c r="N313" t="s">
        <v>208</v>
      </c>
      <c r="P313" t="s">
        <v>208</v>
      </c>
      <c r="Q313" t="s">
        <v>208</v>
      </c>
      <c r="R313" t="s">
        <v>208</v>
      </c>
      <c r="S313" t="s">
        <v>208</v>
      </c>
      <c r="T313" t="s">
        <v>78</v>
      </c>
      <c r="U313" t="s">
        <v>207</v>
      </c>
      <c r="V313" t="s">
        <v>207</v>
      </c>
      <c r="W313" t="s">
        <v>207</v>
      </c>
      <c r="X313" t="s">
        <v>207</v>
      </c>
      <c r="Y313" t="s">
        <v>207</v>
      </c>
      <c r="Z313" t="s">
        <v>207</v>
      </c>
      <c r="AA313" t="s">
        <v>207</v>
      </c>
      <c r="AB313" t="s">
        <v>207</v>
      </c>
      <c r="AC313" t="s">
        <v>207</v>
      </c>
      <c r="AD313" t="s">
        <v>207</v>
      </c>
      <c r="AE313" t="s">
        <v>207</v>
      </c>
      <c r="AF313" t="s">
        <v>207</v>
      </c>
      <c r="AG313" t="s">
        <v>207</v>
      </c>
      <c r="AH313" t="s">
        <v>207</v>
      </c>
      <c r="AI313" t="s">
        <v>207</v>
      </c>
      <c r="AJ313" t="s">
        <v>207</v>
      </c>
      <c r="AK313" t="s">
        <v>207</v>
      </c>
      <c r="AL313" t="s">
        <v>207</v>
      </c>
      <c r="AM313" t="s">
        <v>207</v>
      </c>
      <c r="AN313" t="s">
        <v>207</v>
      </c>
      <c r="AO313" t="s">
        <v>207</v>
      </c>
      <c r="AP313" t="s">
        <v>207</v>
      </c>
      <c r="AQ313" t="s">
        <v>207</v>
      </c>
      <c r="AR313" t="s">
        <v>207</v>
      </c>
      <c r="AS313" t="s">
        <v>207</v>
      </c>
      <c r="AT313" t="s">
        <v>207</v>
      </c>
      <c r="AU313" t="s">
        <v>207</v>
      </c>
      <c r="AV313" t="s">
        <v>207</v>
      </c>
      <c r="AW313" t="s">
        <v>207</v>
      </c>
      <c r="AX313" t="s">
        <v>207</v>
      </c>
      <c r="AY313" t="s">
        <v>207</v>
      </c>
      <c r="AZ313" t="s">
        <v>207</v>
      </c>
      <c r="BA313" t="s">
        <v>207</v>
      </c>
      <c r="BB313" t="s">
        <v>207</v>
      </c>
      <c r="BC313" t="s">
        <v>207</v>
      </c>
      <c r="BD313" t="s">
        <v>207</v>
      </c>
      <c r="BE313" t="s">
        <v>207</v>
      </c>
      <c r="BF313" t="s">
        <v>207</v>
      </c>
      <c r="BG313" t="s">
        <v>207</v>
      </c>
      <c r="BH313" t="s">
        <v>207</v>
      </c>
      <c r="BI313" t="s">
        <v>207</v>
      </c>
      <c r="BJ313" t="s">
        <v>207</v>
      </c>
      <c r="BK313" t="s">
        <v>207</v>
      </c>
      <c r="BL313" t="s">
        <v>207</v>
      </c>
      <c r="BM313" t="s">
        <v>207</v>
      </c>
      <c r="BN313" t="s">
        <v>207</v>
      </c>
      <c r="BO313" s="18" t="str">
        <f>IF(OR(BO$2=0, BO$2=""), "N/A", IF(ISNUMBER(SEARCH(UPPER(BO$2), UPPER(ProgramsTable[[#This Row],[Type of Service]]))), "Yes", "No"))</f>
        <v>N/A</v>
      </c>
      <c r="BP313" s="18" t="str">
        <f>IF(BP$2=0, "N/A", IF(ISNUMBER(SEARCH(TRIM(BP$2), ProgramsTable[[#This Row],[Geographic Coverage]])), "Yes", "No"))</f>
        <v>N/A</v>
      </c>
      <c r="BQ313" s="18" t="str">
        <f>IF(BQ$2=0, "N/A", IF(ISNUMBER(SEARCH(TRIM(BQ$2), ProgramsTable[[#This Row],[Geographic Coverage]])), "Yes", "No"))</f>
        <v>N/A</v>
      </c>
      <c r="BR313" s="18" t="str">
        <f>IF(AND(BP$2=0, BQ$2=0), "*Required - Please Make a Selection*", IF(OR(ISNUMBER(SEARCH(TRIM(BP$2), ProgramsTable[[#This Row],[Geographic Coverage]])), ISNUMBER(SEARCH(TRIM(BQ$2), ProgramsTable[[#This Row],[Geographic Coverage]]))), "Yes", "No"))</f>
        <v>*Required - Please Make a Selection*</v>
      </c>
      <c r="BS313" s="18" t="str">
        <f>IF(OR(BS$2="",BS$2=0), "N/A", IF(AND(ProgramsTable[[#This Row],[Age Min]]= "None", ProgramsTable[[#This Row],[Age Max]]= "None"), "Yes", IF(AND(BS$2&gt;=ProgramsTable[[#This Row],[Age Min]], BS$2&lt;=ProgramsTable[[#This Row],[Age Max]]), "Yes", "No")))</f>
        <v>N/A</v>
      </c>
      <c r="BT313" s="18" t="str" cm="1">
        <f t="array" ref="BT313">IF(COUNTIF(AM$2:BJ$2,"Yes")=0,"N/A",IF(SUMPRODUCT(--(AM$2:BJ$2="Yes"),--(ProgramsTable[[#This Row],[Developmental Disability]:[Caregivers, Family Members, Advocates, or Practitioners of an Individual with Disabilities or Medical Conditions]]="Yes"))&gt;0,"Yes","No"))</f>
        <v>N/A</v>
      </c>
      <c r="BU3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13" s="18" t="str">
        <f>IF(BV$2=0, "N/A", IF(ISNUMBER(SEARCH(UPPER(BV$2), UPPER(ProgramsTable[[#This Row],[Type of Service]]))), "Yes", "No"))</f>
        <v>N/A</v>
      </c>
      <c r="BW313" s="18" t="str">
        <f>IF(BW$2=0, "N/A", IF(ISNUMBER(SEARCH(TRIM(BW$2), ProgramsTable[[#This Row],[Geographic Coverage]])), "Yes", "No"))</f>
        <v>N/A</v>
      </c>
      <c r="BX313" s="18" t="str">
        <f>IF(BX$2=0, "N/A", IF(ISNUMBER(SEARCH(TRIM(BX$2), ProgramsTable[[#This Row],[Geographic Coverage]])), "Yes", "No"))</f>
        <v>N/A</v>
      </c>
      <c r="BY313" s="18" t="str">
        <f>IF(AND(BW$2=0, BX$2=0), "*Required - Please Make a Selection*", IF(OR(ISNUMBER(SEARCH(TRIM(BW$2), ProgramsTable[[#This Row],[Geographic Coverage]])), ISNUMBER(SEARCH(TRIM(BX$2), ProgramsTable[[#This Row],[Geographic Coverage]]))), "Yes", "No"))</f>
        <v>*Required - Please Make a Selection*</v>
      </c>
      <c r="BZ313" s="18" t="str">
        <f>IF(I$2=0, "N/A", IF(I$2="Yes", IF(ProgramsTable[[#This Row],[Program Includes Services for Caregivers]]="Yes", IF(ProgramsTable[[#This Row],[Program May Require Caregiver to be Unpaid]]="No", "Yes", "No"), "No"), "N/A"))</f>
        <v>N/A</v>
      </c>
      <c r="CA3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13" s="18" t="str">
        <f>IF(CB$2=0, "N/A", IF(ISNUMBER(SEARCH(TRIM(UPPER(CB$2)), TRIM(UPPER(ProgramsTable[[#This Row],[Type of Service]])))), "Yes", "No"))</f>
        <v>N/A</v>
      </c>
      <c r="CC313" s="18" t="str">
        <f>IF(CC$2=0, "N/A", IF(ISNUMBER(SEARCH(TRIM(CC$2), ProgramsTable[[#This Row],[Geographic Coverage]])), "Yes", "No"))</f>
        <v>No</v>
      </c>
      <c r="CD313" s="18" t="str">
        <f>IF(CD$2=0, "N/A", IF(ISNUMBER(SEARCH(TRIM(CD$2), ProgramsTable[[#This Row],[Geographic Coverage]])), "Yes", "No"))</f>
        <v>N/A</v>
      </c>
      <c r="CE313" s="18" t="str">
        <f>IF(AND(CC$2=0, CD$2=0), "*Required - Please Make a Selection*", IF(OR(ISNUMBER(SEARCH(TRIM(CC$2), ProgramsTable[[#This Row],[Geographic Coverage]])), ISNUMBER(SEARCH(TRIM(CD$2), ProgramsTable[[#This Row],[Geographic Coverage]]))), "Yes", "No"))</f>
        <v>No</v>
      </c>
      <c r="CF313" s="18" t="str" cm="1">
        <f t="array" ref="CF313">IF(COUNTIF(BK$2:BN$2, "Yes")=0, "N/A", IF(SUMPRODUCT((BK$2:BN$2="Yes")*(ProgramsTable[[#This Row],[Veteran?]:[Disabled Veteran?]]="Yes"))&gt;0, "Yes", "No"))</f>
        <v>No</v>
      </c>
      <c r="CG3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13"/>
      <c r="CI313"/>
      <c r="CJ313"/>
      <c r="CK313"/>
      <c r="CL313"/>
      <c r="CM313"/>
      <c r="CN313"/>
      <c r="CO313"/>
      <c r="CP313"/>
      <c r="CQ313"/>
      <c r="CR313"/>
      <c r="CS313"/>
      <c r="CU313"/>
      <c r="CV313"/>
    </row>
    <row r="314" spans="1:100" hidden="1" x14ac:dyDescent="0.25">
      <c r="A314" s="10">
        <v>1186</v>
      </c>
      <c r="B314" t="s">
        <v>647</v>
      </c>
      <c r="C314" t="s">
        <v>657</v>
      </c>
      <c r="D314" t="s">
        <v>578</v>
      </c>
      <c r="E314" t="s">
        <v>546</v>
      </c>
      <c r="F314" t="s">
        <v>590</v>
      </c>
      <c r="G314" t="s">
        <v>90</v>
      </c>
      <c r="H314" t="s">
        <v>215</v>
      </c>
      <c r="I314" t="s">
        <v>215</v>
      </c>
      <c r="J314" t="s">
        <v>208</v>
      </c>
      <c r="K314" t="s">
        <v>586</v>
      </c>
      <c r="L314" t="s">
        <v>208</v>
      </c>
      <c r="M314" t="s">
        <v>208</v>
      </c>
      <c r="N314" t="s">
        <v>208</v>
      </c>
      <c r="P314" t="s">
        <v>591</v>
      </c>
      <c r="Q314" t="s">
        <v>208</v>
      </c>
      <c r="R314" t="s">
        <v>591</v>
      </c>
      <c r="S314" t="s">
        <v>208</v>
      </c>
      <c r="T314" t="s">
        <v>78</v>
      </c>
      <c r="U314" t="s">
        <v>207</v>
      </c>
      <c r="V314" t="s">
        <v>207</v>
      </c>
      <c r="W314" t="s">
        <v>207</v>
      </c>
      <c r="X314" t="s">
        <v>207</v>
      </c>
      <c r="Y314" t="s">
        <v>207</v>
      </c>
      <c r="Z314" t="s">
        <v>207</v>
      </c>
      <c r="AA314" t="s">
        <v>207</v>
      </c>
      <c r="AB314" t="s">
        <v>207</v>
      </c>
      <c r="AC314" t="s">
        <v>207</v>
      </c>
      <c r="AD314" t="s">
        <v>207</v>
      </c>
      <c r="AE314" t="s">
        <v>207</v>
      </c>
      <c r="AF314" t="s">
        <v>207</v>
      </c>
      <c r="AG314" t="s">
        <v>207</v>
      </c>
      <c r="AH314" t="s">
        <v>207</v>
      </c>
      <c r="AI314" t="s">
        <v>207</v>
      </c>
      <c r="AJ314" t="s">
        <v>207</v>
      </c>
      <c r="AK314" t="s">
        <v>207</v>
      </c>
      <c r="AL314" t="s">
        <v>207</v>
      </c>
      <c r="AM314" t="s">
        <v>207</v>
      </c>
      <c r="AN314" t="s">
        <v>207</v>
      </c>
      <c r="AO314" t="s">
        <v>207</v>
      </c>
      <c r="AP314" t="s">
        <v>207</v>
      </c>
      <c r="AQ314" t="s">
        <v>207</v>
      </c>
      <c r="AR314" t="s">
        <v>207</v>
      </c>
      <c r="AS314" t="s">
        <v>207</v>
      </c>
      <c r="AT314" t="s">
        <v>207</v>
      </c>
      <c r="AU314" t="s">
        <v>207</v>
      </c>
      <c r="AV314" t="s">
        <v>207</v>
      </c>
      <c r="AW314" t="s">
        <v>207</v>
      </c>
      <c r="AX314" t="s">
        <v>207</v>
      </c>
      <c r="AY314" t="s">
        <v>207</v>
      </c>
      <c r="AZ314" t="s">
        <v>207</v>
      </c>
      <c r="BA314" t="s">
        <v>207</v>
      </c>
      <c r="BB314" t="s">
        <v>207</v>
      </c>
      <c r="BC314" t="s">
        <v>207</v>
      </c>
      <c r="BD314" t="s">
        <v>207</v>
      </c>
      <c r="BE314" t="s">
        <v>207</v>
      </c>
      <c r="BF314" t="s">
        <v>207</v>
      </c>
      <c r="BG314" t="s">
        <v>207</v>
      </c>
      <c r="BH314" t="s">
        <v>207</v>
      </c>
      <c r="BI314" t="s">
        <v>207</v>
      </c>
      <c r="BJ314" t="s">
        <v>215</v>
      </c>
      <c r="BK314" t="s">
        <v>207</v>
      </c>
      <c r="BL314" t="s">
        <v>207</v>
      </c>
      <c r="BM314" t="s">
        <v>207</v>
      </c>
      <c r="BN314" t="s">
        <v>207</v>
      </c>
      <c r="BO314" s="18" t="str">
        <f>IF(OR(BO$2=0, BO$2=""), "N/A", IF(ISNUMBER(SEARCH(UPPER(BO$2), UPPER(ProgramsTable[[#This Row],[Type of Service]]))), "Yes", "No"))</f>
        <v>N/A</v>
      </c>
      <c r="BP314" s="18" t="str">
        <f>IF(BP$2=0, "N/A", IF(ISNUMBER(SEARCH(TRIM(BP$2), ProgramsTable[[#This Row],[Geographic Coverage]])), "Yes", "No"))</f>
        <v>N/A</v>
      </c>
      <c r="BQ314" s="18" t="str">
        <f>IF(BQ$2=0, "N/A", IF(ISNUMBER(SEARCH(TRIM(BQ$2), ProgramsTable[[#This Row],[Geographic Coverage]])), "Yes", "No"))</f>
        <v>N/A</v>
      </c>
      <c r="BR314" s="18" t="str">
        <f>IF(AND(BP$2=0, BQ$2=0), "*Required - Please Make a Selection*", IF(OR(ISNUMBER(SEARCH(TRIM(BP$2), ProgramsTable[[#This Row],[Geographic Coverage]])), ISNUMBER(SEARCH(TRIM(BQ$2), ProgramsTable[[#This Row],[Geographic Coverage]]))), "Yes", "No"))</f>
        <v>*Required - Please Make a Selection*</v>
      </c>
      <c r="BS314" s="18" t="str">
        <f>IF(OR(BS$2="",BS$2=0), "N/A", IF(AND(ProgramsTable[[#This Row],[Age Min]]= "None", ProgramsTable[[#This Row],[Age Max]]= "None"), "Yes", IF(AND(BS$2&gt;=ProgramsTable[[#This Row],[Age Min]], BS$2&lt;=ProgramsTable[[#This Row],[Age Max]]), "Yes", "No")))</f>
        <v>N/A</v>
      </c>
      <c r="BT314" s="18" t="str" cm="1">
        <f t="array" ref="BT314">IF(COUNTIF(AM$2:BJ$2,"Yes")=0,"N/A",IF(SUMPRODUCT(--(AM$2:BJ$2="Yes"),--(ProgramsTable[[#This Row],[Developmental Disability]:[Caregivers, Family Members, Advocates, or Practitioners of an Individual with Disabilities or Medical Conditions]]="Yes"))&gt;0,"Yes","No"))</f>
        <v>N/A</v>
      </c>
      <c r="BU3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14" s="18" t="str">
        <f>IF(BV$2=0, "N/A", IF(ISNUMBER(SEARCH(UPPER(BV$2), UPPER(ProgramsTable[[#This Row],[Type of Service]]))), "Yes", "No"))</f>
        <v>N/A</v>
      </c>
      <c r="BW314" s="18" t="str">
        <f>IF(BW$2=0, "N/A", IF(ISNUMBER(SEARCH(TRIM(BW$2), ProgramsTable[[#This Row],[Geographic Coverage]])), "Yes", "No"))</f>
        <v>N/A</v>
      </c>
      <c r="BX314" s="18" t="str">
        <f>IF(BX$2=0, "N/A", IF(ISNUMBER(SEARCH(TRIM(BX$2), ProgramsTable[[#This Row],[Geographic Coverage]])), "Yes", "No"))</f>
        <v>N/A</v>
      </c>
      <c r="BY314" s="18" t="str">
        <f>IF(AND(BW$2=0, BX$2=0), "*Required - Please Make a Selection*", IF(OR(ISNUMBER(SEARCH(TRIM(BW$2), ProgramsTable[[#This Row],[Geographic Coverage]])), ISNUMBER(SEARCH(TRIM(BX$2), ProgramsTable[[#This Row],[Geographic Coverage]]))), "Yes", "No"))</f>
        <v>*Required - Please Make a Selection*</v>
      </c>
      <c r="BZ314" s="18" t="str">
        <f>IF(I$2=0, "N/A", IF(I$2="Yes", IF(ProgramsTable[[#This Row],[Program Includes Services for Caregivers]]="Yes", IF(ProgramsTable[[#This Row],[Program May Require Caregiver to be Unpaid]]="No", "Yes", "No"), "No"), "N/A"))</f>
        <v>N/A</v>
      </c>
      <c r="CA3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14" s="18" t="str">
        <f>IF(CB$2=0, "N/A", IF(ISNUMBER(SEARCH(TRIM(UPPER(CB$2)), TRIM(UPPER(ProgramsTable[[#This Row],[Type of Service]])))), "Yes", "No"))</f>
        <v>N/A</v>
      </c>
      <c r="CC314" s="18" t="str">
        <f>IF(CC$2=0, "N/A", IF(ISNUMBER(SEARCH(TRIM(CC$2), ProgramsTable[[#This Row],[Geographic Coverage]])), "Yes", "No"))</f>
        <v>No</v>
      </c>
      <c r="CD314" s="18" t="str">
        <f>IF(CD$2=0, "N/A", IF(ISNUMBER(SEARCH(TRIM(CD$2), ProgramsTable[[#This Row],[Geographic Coverage]])), "Yes", "No"))</f>
        <v>N/A</v>
      </c>
      <c r="CE314" s="18" t="str">
        <f>IF(AND(CC$2=0, CD$2=0), "*Required - Please Make a Selection*", IF(OR(ISNUMBER(SEARCH(TRIM(CC$2), ProgramsTable[[#This Row],[Geographic Coverage]])), ISNUMBER(SEARCH(TRIM(CD$2), ProgramsTable[[#This Row],[Geographic Coverage]]))), "Yes", "No"))</f>
        <v>No</v>
      </c>
      <c r="CF314" s="18" t="str" cm="1">
        <f t="array" ref="CF314">IF(COUNTIF(BK$2:BN$2, "Yes")=0, "N/A", IF(SUMPRODUCT((BK$2:BN$2="Yes")*(ProgramsTable[[#This Row],[Veteran?]:[Disabled Veteran?]]="Yes"))&gt;0, "Yes", "No"))</f>
        <v>No</v>
      </c>
      <c r="CG3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14"/>
      <c r="CI314"/>
      <c r="CJ314"/>
      <c r="CK314"/>
      <c r="CL314"/>
      <c r="CM314"/>
      <c r="CN314"/>
      <c r="CO314"/>
      <c r="CP314"/>
      <c r="CQ314"/>
      <c r="CR314"/>
      <c r="CS314"/>
      <c r="CU314"/>
      <c r="CV314"/>
    </row>
    <row r="315" spans="1:100" hidden="1" x14ac:dyDescent="0.25">
      <c r="A315" s="10">
        <v>1187</v>
      </c>
      <c r="B315" t="s">
        <v>647</v>
      </c>
      <c r="C315" t="s">
        <v>657</v>
      </c>
      <c r="D315" t="s">
        <v>592</v>
      </c>
      <c r="E315" t="s">
        <v>546</v>
      </c>
      <c r="F315" t="s">
        <v>593</v>
      </c>
      <c r="G315" t="s">
        <v>588</v>
      </c>
      <c r="H315" t="s">
        <v>215</v>
      </c>
      <c r="I315" t="s">
        <v>215</v>
      </c>
      <c r="J315" t="s">
        <v>208</v>
      </c>
      <c r="K315" t="s">
        <v>208</v>
      </c>
      <c r="L315" s="11" t="s">
        <v>594</v>
      </c>
      <c r="M315" t="s">
        <v>208</v>
      </c>
      <c r="N315" t="s">
        <v>208</v>
      </c>
      <c r="O315" t="s">
        <v>595</v>
      </c>
      <c r="P315" t="s">
        <v>596</v>
      </c>
      <c r="Q315" t="s">
        <v>597</v>
      </c>
      <c r="R315" t="s">
        <v>596</v>
      </c>
      <c r="S315" t="s">
        <v>208</v>
      </c>
      <c r="T315" t="s">
        <v>78</v>
      </c>
      <c r="U315" t="s">
        <v>207</v>
      </c>
      <c r="V315" t="s">
        <v>207</v>
      </c>
      <c r="W315" t="s">
        <v>207</v>
      </c>
      <c r="X315" t="s">
        <v>207</v>
      </c>
      <c r="Y315" t="s">
        <v>207</v>
      </c>
      <c r="Z315" t="s">
        <v>207</v>
      </c>
      <c r="AA315" t="s">
        <v>207</v>
      </c>
      <c r="AB315" t="s">
        <v>207</v>
      </c>
      <c r="AC315" t="s">
        <v>207</v>
      </c>
      <c r="AD315" t="s">
        <v>207</v>
      </c>
      <c r="AE315" t="s">
        <v>207</v>
      </c>
      <c r="AF315" t="s">
        <v>207</v>
      </c>
      <c r="AG315" t="s">
        <v>207</v>
      </c>
      <c r="AH315" t="s">
        <v>207</v>
      </c>
      <c r="AI315" t="s">
        <v>207</v>
      </c>
      <c r="AJ315" t="s">
        <v>207</v>
      </c>
      <c r="AK315" t="s">
        <v>207</v>
      </c>
      <c r="AL315" t="s">
        <v>207</v>
      </c>
      <c r="AM315" t="s">
        <v>207</v>
      </c>
      <c r="AN315" t="s">
        <v>207</v>
      </c>
      <c r="AO315" t="s">
        <v>207</v>
      </c>
      <c r="AP315" t="s">
        <v>207</v>
      </c>
      <c r="AQ315" t="s">
        <v>207</v>
      </c>
      <c r="AR315" t="s">
        <v>207</v>
      </c>
      <c r="AS315" t="s">
        <v>207</v>
      </c>
      <c r="AT315" t="s">
        <v>207</v>
      </c>
      <c r="AU315" t="s">
        <v>207</v>
      </c>
      <c r="AV315" t="s">
        <v>207</v>
      </c>
      <c r="AW315" t="s">
        <v>207</v>
      </c>
      <c r="AX315" t="s">
        <v>207</v>
      </c>
      <c r="AY315" t="s">
        <v>207</v>
      </c>
      <c r="AZ315" t="s">
        <v>207</v>
      </c>
      <c r="BA315" t="s">
        <v>207</v>
      </c>
      <c r="BB315" t="s">
        <v>207</v>
      </c>
      <c r="BC315" t="s">
        <v>207</v>
      </c>
      <c r="BD315" t="s">
        <v>207</v>
      </c>
      <c r="BE315" t="s">
        <v>207</v>
      </c>
      <c r="BF315" t="s">
        <v>207</v>
      </c>
      <c r="BG315" t="s">
        <v>207</v>
      </c>
      <c r="BH315" t="s">
        <v>207</v>
      </c>
      <c r="BI315" t="s">
        <v>207</v>
      </c>
      <c r="BJ315" t="s">
        <v>215</v>
      </c>
      <c r="BK315" t="s">
        <v>207</v>
      </c>
      <c r="BL315" t="s">
        <v>207</v>
      </c>
      <c r="BM315" t="s">
        <v>207</v>
      </c>
      <c r="BN315" t="s">
        <v>207</v>
      </c>
      <c r="BO315" s="18" t="str">
        <f>IF(OR(BO$2=0, BO$2=""), "N/A", IF(ISNUMBER(SEARCH(UPPER(BO$2), UPPER(ProgramsTable[[#This Row],[Type of Service]]))), "Yes", "No"))</f>
        <v>N/A</v>
      </c>
      <c r="BP315" s="18" t="str">
        <f>IF(BP$2=0, "N/A", IF(ISNUMBER(SEARCH(TRIM(BP$2), ProgramsTable[[#This Row],[Geographic Coverage]])), "Yes", "No"))</f>
        <v>N/A</v>
      </c>
      <c r="BQ315" s="18" t="str">
        <f>IF(BQ$2=0, "N/A", IF(ISNUMBER(SEARCH(TRIM(BQ$2), ProgramsTable[[#This Row],[Geographic Coverage]])), "Yes", "No"))</f>
        <v>N/A</v>
      </c>
      <c r="BR315" s="18" t="str">
        <f>IF(AND(BP$2=0, BQ$2=0), "*Required - Please Make a Selection*", IF(OR(ISNUMBER(SEARCH(TRIM(BP$2), ProgramsTable[[#This Row],[Geographic Coverage]])), ISNUMBER(SEARCH(TRIM(BQ$2), ProgramsTable[[#This Row],[Geographic Coverage]]))), "Yes", "No"))</f>
        <v>*Required - Please Make a Selection*</v>
      </c>
      <c r="BS315" s="18" t="str">
        <f>IF(OR(BS$2="",BS$2=0), "N/A", IF(AND(ProgramsTable[[#This Row],[Age Min]]= "None", ProgramsTable[[#This Row],[Age Max]]= "None"), "Yes", IF(AND(BS$2&gt;=ProgramsTable[[#This Row],[Age Min]], BS$2&lt;=ProgramsTable[[#This Row],[Age Max]]), "Yes", "No")))</f>
        <v>N/A</v>
      </c>
      <c r="BT315" s="18" t="str" cm="1">
        <f t="array" ref="BT315">IF(COUNTIF(AM$2:BJ$2,"Yes")=0,"N/A",IF(SUMPRODUCT(--(AM$2:BJ$2="Yes"),--(ProgramsTable[[#This Row],[Developmental Disability]:[Caregivers, Family Members, Advocates, or Practitioners of an Individual with Disabilities or Medical Conditions]]="Yes"))&gt;0,"Yes","No"))</f>
        <v>N/A</v>
      </c>
      <c r="BU3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15" s="18" t="str">
        <f>IF(BV$2=0, "N/A", IF(ISNUMBER(SEARCH(UPPER(BV$2), UPPER(ProgramsTable[[#This Row],[Type of Service]]))), "Yes", "No"))</f>
        <v>N/A</v>
      </c>
      <c r="BW315" s="18" t="str">
        <f>IF(BW$2=0, "N/A", IF(ISNUMBER(SEARCH(TRIM(BW$2), ProgramsTable[[#This Row],[Geographic Coverage]])), "Yes", "No"))</f>
        <v>N/A</v>
      </c>
      <c r="BX315" s="18" t="str">
        <f>IF(BX$2=0, "N/A", IF(ISNUMBER(SEARCH(TRIM(BX$2), ProgramsTable[[#This Row],[Geographic Coverage]])), "Yes", "No"))</f>
        <v>N/A</v>
      </c>
      <c r="BY315" s="18" t="str">
        <f>IF(AND(BW$2=0, BX$2=0), "*Required - Please Make a Selection*", IF(OR(ISNUMBER(SEARCH(TRIM(BW$2), ProgramsTable[[#This Row],[Geographic Coverage]])), ISNUMBER(SEARCH(TRIM(BX$2), ProgramsTable[[#This Row],[Geographic Coverage]]))), "Yes", "No"))</f>
        <v>*Required - Please Make a Selection*</v>
      </c>
      <c r="BZ315" s="18" t="str">
        <f>IF(I$2=0, "N/A", IF(I$2="Yes", IF(ProgramsTable[[#This Row],[Program Includes Services for Caregivers]]="Yes", IF(ProgramsTable[[#This Row],[Program May Require Caregiver to be Unpaid]]="No", "Yes", "No"), "No"), "N/A"))</f>
        <v>N/A</v>
      </c>
      <c r="CA3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15" s="18" t="str">
        <f>IF(CB$2=0, "N/A", IF(ISNUMBER(SEARCH(TRIM(UPPER(CB$2)), TRIM(UPPER(ProgramsTable[[#This Row],[Type of Service]])))), "Yes", "No"))</f>
        <v>N/A</v>
      </c>
      <c r="CC315" s="18" t="str">
        <f>IF(CC$2=0, "N/A", IF(ISNUMBER(SEARCH(TRIM(CC$2), ProgramsTable[[#This Row],[Geographic Coverage]])), "Yes", "No"))</f>
        <v>No</v>
      </c>
      <c r="CD315" s="18" t="str">
        <f>IF(CD$2=0, "N/A", IF(ISNUMBER(SEARCH(TRIM(CD$2), ProgramsTable[[#This Row],[Geographic Coverage]])), "Yes", "No"))</f>
        <v>N/A</v>
      </c>
      <c r="CE315" s="18" t="str">
        <f>IF(AND(CC$2=0, CD$2=0), "*Required - Please Make a Selection*", IF(OR(ISNUMBER(SEARCH(TRIM(CC$2), ProgramsTable[[#This Row],[Geographic Coverage]])), ISNUMBER(SEARCH(TRIM(CD$2), ProgramsTable[[#This Row],[Geographic Coverage]]))), "Yes", "No"))</f>
        <v>No</v>
      </c>
      <c r="CF315" s="18" t="str" cm="1">
        <f t="array" ref="CF315">IF(COUNTIF(BK$2:BN$2, "Yes")=0, "N/A", IF(SUMPRODUCT((BK$2:BN$2="Yes")*(ProgramsTable[[#This Row],[Veteran?]:[Disabled Veteran?]]="Yes"))&gt;0, "Yes", "No"))</f>
        <v>No</v>
      </c>
      <c r="CG3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15"/>
      <c r="CI315"/>
      <c r="CJ315"/>
      <c r="CK315"/>
      <c r="CL315"/>
      <c r="CM315"/>
      <c r="CN315"/>
      <c r="CO315"/>
      <c r="CP315"/>
      <c r="CQ315"/>
      <c r="CR315"/>
      <c r="CS315"/>
      <c r="CU315"/>
      <c r="CV315"/>
    </row>
    <row r="316" spans="1:100" hidden="1" x14ac:dyDescent="0.25">
      <c r="A316" s="10">
        <v>1188</v>
      </c>
      <c r="B316" t="s">
        <v>647</v>
      </c>
      <c r="C316" t="s">
        <v>657</v>
      </c>
      <c r="D316" t="s">
        <v>592</v>
      </c>
      <c r="E316" t="s">
        <v>546</v>
      </c>
      <c r="F316" t="s">
        <v>598</v>
      </c>
      <c r="G316" t="s">
        <v>588</v>
      </c>
      <c r="H316" t="s">
        <v>215</v>
      </c>
      <c r="I316" t="s">
        <v>215</v>
      </c>
      <c r="J316" t="s">
        <v>208</v>
      </c>
      <c r="K316" t="s">
        <v>208</v>
      </c>
      <c r="L316" s="11" t="s">
        <v>599</v>
      </c>
      <c r="M316">
        <v>55</v>
      </c>
      <c r="N316">
        <v>120</v>
      </c>
      <c r="O316" t="s">
        <v>599</v>
      </c>
      <c r="P316" t="s">
        <v>596</v>
      </c>
      <c r="Q316" t="s">
        <v>597</v>
      </c>
      <c r="R316" t="s">
        <v>596</v>
      </c>
      <c r="S316" t="s">
        <v>208</v>
      </c>
      <c r="T316" t="s">
        <v>78</v>
      </c>
      <c r="U316" t="s">
        <v>207</v>
      </c>
      <c r="V316" t="s">
        <v>207</v>
      </c>
      <c r="W316" t="s">
        <v>207</v>
      </c>
      <c r="X316" t="s">
        <v>207</v>
      </c>
      <c r="Y316" t="s">
        <v>207</v>
      </c>
      <c r="Z316" t="s">
        <v>207</v>
      </c>
      <c r="AA316" t="s">
        <v>207</v>
      </c>
      <c r="AB316" t="s">
        <v>207</v>
      </c>
      <c r="AC316" t="s">
        <v>207</v>
      </c>
      <c r="AD316" t="s">
        <v>207</v>
      </c>
      <c r="AE316" t="s">
        <v>207</v>
      </c>
      <c r="AF316" t="s">
        <v>207</v>
      </c>
      <c r="AG316" t="s">
        <v>207</v>
      </c>
      <c r="AH316" t="s">
        <v>207</v>
      </c>
      <c r="AI316" t="s">
        <v>207</v>
      </c>
      <c r="AJ316" t="s">
        <v>207</v>
      </c>
      <c r="AK316" t="s">
        <v>207</v>
      </c>
      <c r="AL316" t="s">
        <v>207</v>
      </c>
      <c r="AM316" t="s">
        <v>207</v>
      </c>
      <c r="AN316" t="s">
        <v>207</v>
      </c>
      <c r="AO316" t="s">
        <v>207</v>
      </c>
      <c r="AP316" t="s">
        <v>207</v>
      </c>
      <c r="AQ316" t="s">
        <v>207</v>
      </c>
      <c r="AR316" t="s">
        <v>207</v>
      </c>
      <c r="AS316" t="s">
        <v>207</v>
      </c>
      <c r="AT316" t="s">
        <v>207</v>
      </c>
      <c r="AU316" t="s">
        <v>207</v>
      </c>
      <c r="AV316" t="s">
        <v>207</v>
      </c>
      <c r="AW316" t="s">
        <v>207</v>
      </c>
      <c r="AX316" t="s">
        <v>207</v>
      </c>
      <c r="AY316" t="s">
        <v>207</v>
      </c>
      <c r="AZ316" t="s">
        <v>207</v>
      </c>
      <c r="BA316" t="s">
        <v>207</v>
      </c>
      <c r="BB316" t="s">
        <v>207</v>
      </c>
      <c r="BC316" t="s">
        <v>207</v>
      </c>
      <c r="BD316" t="s">
        <v>207</v>
      </c>
      <c r="BE316" t="s">
        <v>207</v>
      </c>
      <c r="BF316" t="s">
        <v>207</v>
      </c>
      <c r="BG316" t="s">
        <v>207</v>
      </c>
      <c r="BH316" t="s">
        <v>207</v>
      </c>
      <c r="BI316" t="s">
        <v>207</v>
      </c>
      <c r="BJ316" t="s">
        <v>215</v>
      </c>
      <c r="BK316" t="s">
        <v>207</v>
      </c>
      <c r="BL316" t="s">
        <v>207</v>
      </c>
      <c r="BM316" t="s">
        <v>207</v>
      </c>
      <c r="BN316" t="s">
        <v>207</v>
      </c>
      <c r="BO316" s="18" t="str">
        <f>IF(OR(BO$2=0, BO$2=""), "N/A", IF(ISNUMBER(SEARCH(UPPER(BO$2), UPPER(ProgramsTable[[#This Row],[Type of Service]]))), "Yes", "No"))</f>
        <v>N/A</v>
      </c>
      <c r="BP316" s="18" t="str">
        <f>IF(BP$2=0, "N/A", IF(ISNUMBER(SEARCH(TRIM(BP$2), ProgramsTable[[#This Row],[Geographic Coverage]])), "Yes", "No"))</f>
        <v>N/A</v>
      </c>
      <c r="BQ316" s="18" t="str">
        <f>IF(BQ$2=0, "N/A", IF(ISNUMBER(SEARCH(TRIM(BQ$2), ProgramsTable[[#This Row],[Geographic Coverage]])), "Yes", "No"))</f>
        <v>N/A</v>
      </c>
      <c r="BR316" s="18" t="str">
        <f>IF(AND(BP$2=0, BQ$2=0), "*Required - Please Make a Selection*", IF(OR(ISNUMBER(SEARCH(TRIM(BP$2), ProgramsTable[[#This Row],[Geographic Coverage]])), ISNUMBER(SEARCH(TRIM(BQ$2), ProgramsTable[[#This Row],[Geographic Coverage]]))), "Yes", "No"))</f>
        <v>*Required - Please Make a Selection*</v>
      </c>
      <c r="BS316" s="18" t="str">
        <f>IF(OR(BS$2="",BS$2=0), "N/A", IF(AND(ProgramsTable[[#This Row],[Age Min]]= "None", ProgramsTable[[#This Row],[Age Max]]= "None"), "Yes", IF(AND(BS$2&gt;=ProgramsTable[[#This Row],[Age Min]], BS$2&lt;=ProgramsTable[[#This Row],[Age Max]]), "Yes", "No")))</f>
        <v>N/A</v>
      </c>
      <c r="BT316" s="18" t="str" cm="1">
        <f t="array" ref="BT316">IF(COUNTIF(AM$2:BJ$2,"Yes")=0,"N/A",IF(SUMPRODUCT(--(AM$2:BJ$2="Yes"),--(ProgramsTable[[#This Row],[Developmental Disability]:[Caregivers, Family Members, Advocates, or Practitioners of an Individual with Disabilities or Medical Conditions]]="Yes"))&gt;0,"Yes","No"))</f>
        <v>N/A</v>
      </c>
      <c r="BU3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16" s="18" t="str">
        <f>IF(BV$2=0, "N/A", IF(ISNUMBER(SEARCH(UPPER(BV$2), UPPER(ProgramsTable[[#This Row],[Type of Service]]))), "Yes", "No"))</f>
        <v>N/A</v>
      </c>
      <c r="BW316" s="18" t="str">
        <f>IF(BW$2=0, "N/A", IF(ISNUMBER(SEARCH(TRIM(BW$2), ProgramsTable[[#This Row],[Geographic Coverage]])), "Yes", "No"))</f>
        <v>N/A</v>
      </c>
      <c r="BX316" s="18" t="str">
        <f>IF(BX$2=0, "N/A", IF(ISNUMBER(SEARCH(TRIM(BX$2), ProgramsTable[[#This Row],[Geographic Coverage]])), "Yes", "No"))</f>
        <v>N/A</v>
      </c>
      <c r="BY316" s="18" t="str">
        <f>IF(AND(BW$2=0, BX$2=0), "*Required - Please Make a Selection*", IF(OR(ISNUMBER(SEARCH(TRIM(BW$2), ProgramsTable[[#This Row],[Geographic Coverage]])), ISNUMBER(SEARCH(TRIM(BX$2), ProgramsTable[[#This Row],[Geographic Coverage]]))), "Yes", "No"))</f>
        <v>*Required - Please Make a Selection*</v>
      </c>
      <c r="BZ316" s="18" t="str">
        <f>IF(I$2=0, "N/A", IF(I$2="Yes", IF(ProgramsTable[[#This Row],[Program Includes Services for Caregivers]]="Yes", IF(ProgramsTable[[#This Row],[Program May Require Caregiver to be Unpaid]]="No", "Yes", "No"), "No"), "N/A"))</f>
        <v>N/A</v>
      </c>
      <c r="CA3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16" s="18" t="str">
        <f>IF(CB$2=0, "N/A", IF(ISNUMBER(SEARCH(TRIM(UPPER(CB$2)), TRIM(UPPER(ProgramsTable[[#This Row],[Type of Service]])))), "Yes", "No"))</f>
        <v>N/A</v>
      </c>
      <c r="CC316" s="18" t="str">
        <f>IF(CC$2=0, "N/A", IF(ISNUMBER(SEARCH(TRIM(CC$2), ProgramsTable[[#This Row],[Geographic Coverage]])), "Yes", "No"))</f>
        <v>No</v>
      </c>
      <c r="CD316" s="18" t="str">
        <f>IF(CD$2=0, "N/A", IF(ISNUMBER(SEARCH(TRIM(CD$2), ProgramsTable[[#This Row],[Geographic Coverage]])), "Yes", "No"))</f>
        <v>N/A</v>
      </c>
      <c r="CE316" s="18" t="str">
        <f>IF(AND(CC$2=0, CD$2=0), "*Required - Please Make a Selection*", IF(OR(ISNUMBER(SEARCH(TRIM(CC$2), ProgramsTable[[#This Row],[Geographic Coverage]])), ISNUMBER(SEARCH(TRIM(CD$2), ProgramsTable[[#This Row],[Geographic Coverage]]))), "Yes", "No"))</f>
        <v>No</v>
      </c>
      <c r="CF316" s="18" t="str" cm="1">
        <f t="array" ref="CF316">IF(COUNTIF(BK$2:BN$2, "Yes")=0, "N/A", IF(SUMPRODUCT((BK$2:BN$2="Yes")*(ProgramsTable[[#This Row],[Veteran?]:[Disabled Veteran?]]="Yes"))&gt;0, "Yes", "No"))</f>
        <v>No</v>
      </c>
      <c r="CG3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16"/>
      <c r="CI316"/>
      <c r="CJ316"/>
      <c r="CK316"/>
      <c r="CL316"/>
      <c r="CM316"/>
      <c r="CN316"/>
      <c r="CO316"/>
      <c r="CP316"/>
      <c r="CQ316"/>
      <c r="CR316"/>
      <c r="CS316"/>
      <c r="CU316"/>
      <c r="CV316"/>
    </row>
    <row r="317" spans="1:100" hidden="1" x14ac:dyDescent="0.25">
      <c r="A317" s="10">
        <v>1189</v>
      </c>
      <c r="B317" t="s">
        <v>647</v>
      </c>
      <c r="C317" t="s">
        <v>657</v>
      </c>
      <c r="D317" t="s">
        <v>592</v>
      </c>
      <c r="E317" t="s">
        <v>546</v>
      </c>
      <c r="F317" t="s">
        <v>600</v>
      </c>
      <c r="G317" t="s">
        <v>90</v>
      </c>
      <c r="H317" t="s">
        <v>215</v>
      </c>
      <c r="I317" t="s">
        <v>215</v>
      </c>
      <c r="J317" t="s">
        <v>208</v>
      </c>
      <c r="K317" t="s">
        <v>208</v>
      </c>
      <c r="L317" s="11" t="s">
        <v>599</v>
      </c>
      <c r="M317">
        <v>55</v>
      </c>
      <c r="N317">
        <v>120</v>
      </c>
      <c r="O317" t="s">
        <v>599</v>
      </c>
      <c r="P317" t="s">
        <v>601</v>
      </c>
      <c r="Q317" t="s">
        <v>597</v>
      </c>
      <c r="R317" t="s">
        <v>601</v>
      </c>
      <c r="S317" t="s">
        <v>208</v>
      </c>
      <c r="T317" t="s">
        <v>78</v>
      </c>
      <c r="U317" t="s">
        <v>207</v>
      </c>
      <c r="V317" t="s">
        <v>207</v>
      </c>
      <c r="W317" t="s">
        <v>207</v>
      </c>
      <c r="X317" t="s">
        <v>207</v>
      </c>
      <c r="Y317" t="s">
        <v>207</v>
      </c>
      <c r="Z317" t="s">
        <v>207</v>
      </c>
      <c r="AA317" t="s">
        <v>207</v>
      </c>
      <c r="AB317" t="s">
        <v>207</v>
      </c>
      <c r="AC317" t="s">
        <v>207</v>
      </c>
      <c r="AD317" t="s">
        <v>207</v>
      </c>
      <c r="AE317" t="s">
        <v>207</v>
      </c>
      <c r="AF317" t="s">
        <v>207</v>
      </c>
      <c r="AG317" t="s">
        <v>207</v>
      </c>
      <c r="AH317" t="s">
        <v>207</v>
      </c>
      <c r="AI317" t="s">
        <v>207</v>
      </c>
      <c r="AJ317" t="s">
        <v>207</v>
      </c>
      <c r="AK317" t="s">
        <v>207</v>
      </c>
      <c r="AL317" t="s">
        <v>207</v>
      </c>
      <c r="AM317" t="s">
        <v>207</v>
      </c>
      <c r="AN317" t="s">
        <v>207</v>
      </c>
      <c r="AO317" t="s">
        <v>207</v>
      </c>
      <c r="AP317" t="s">
        <v>207</v>
      </c>
      <c r="AQ317" t="s">
        <v>207</v>
      </c>
      <c r="AR317" t="s">
        <v>207</v>
      </c>
      <c r="AS317" t="s">
        <v>207</v>
      </c>
      <c r="AT317" t="s">
        <v>207</v>
      </c>
      <c r="AU317" t="s">
        <v>207</v>
      </c>
      <c r="AV317" t="s">
        <v>207</v>
      </c>
      <c r="AW317" t="s">
        <v>207</v>
      </c>
      <c r="AX317" t="s">
        <v>207</v>
      </c>
      <c r="AY317" t="s">
        <v>207</v>
      </c>
      <c r="AZ317" t="s">
        <v>207</v>
      </c>
      <c r="BA317" t="s">
        <v>207</v>
      </c>
      <c r="BB317" t="s">
        <v>207</v>
      </c>
      <c r="BC317" t="s">
        <v>207</v>
      </c>
      <c r="BD317" t="s">
        <v>207</v>
      </c>
      <c r="BE317" t="s">
        <v>207</v>
      </c>
      <c r="BF317" t="s">
        <v>207</v>
      </c>
      <c r="BG317" t="s">
        <v>207</v>
      </c>
      <c r="BH317" t="s">
        <v>207</v>
      </c>
      <c r="BI317" t="s">
        <v>207</v>
      </c>
      <c r="BJ317" t="s">
        <v>215</v>
      </c>
      <c r="BK317" t="s">
        <v>207</v>
      </c>
      <c r="BL317" t="s">
        <v>207</v>
      </c>
      <c r="BM317" t="s">
        <v>207</v>
      </c>
      <c r="BN317" t="s">
        <v>207</v>
      </c>
      <c r="BO317" s="18" t="str">
        <f>IF(OR(BO$2=0, BO$2=""), "N/A", IF(ISNUMBER(SEARCH(UPPER(BO$2), UPPER(ProgramsTable[[#This Row],[Type of Service]]))), "Yes", "No"))</f>
        <v>N/A</v>
      </c>
      <c r="BP317" s="18" t="str">
        <f>IF(BP$2=0, "N/A", IF(ISNUMBER(SEARCH(TRIM(BP$2), ProgramsTable[[#This Row],[Geographic Coverage]])), "Yes", "No"))</f>
        <v>N/A</v>
      </c>
      <c r="BQ317" s="18" t="str">
        <f>IF(BQ$2=0, "N/A", IF(ISNUMBER(SEARCH(TRIM(BQ$2), ProgramsTable[[#This Row],[Geographic Coverage]])), "Yes", "No"))</f>
        <v>N/A</v>
      </c>
      <c r="BR317" s="18" t="str">
        <f>IF(AND(BP$2=0, BQ$2=0), "*Required - Please Make a Selection*", IF(OR(ISNUMBER(SEARCH(TRIM(BP$2), ProgramsTable[[#This Row],[Geographic Coverage]])), ISNUMBER(SEARCH(TRIM(BQ$2), ProgramsTable[[#This Row],[Geographic Coverage]]))), "Yes", "No"))</f>
        <v>*Required - Please Make a Selection*</v>
      </c>
      <c r="BS317" s="18" t="str">
        <f>IF(OR(BS$2="",BS$2=0), "N/A", IF(AND(ProgramsTable[[#This Row],[Age Min]]= "None", ProgramsTable[[#This Row],[Age Max]]= "None"), "Yes", IF(AND(BS$2&gt;=ProgramsTable[[#This Row],[Age Min]], BS$2&lt;=ProgramsTable[[#This Row],[Age Max]]), "Yes", "No")))</f>
        <v>N/A</v>
      </c>
      <c r="BT317" s="18" t="str" cm="1">
        <f t="array" ref="BT317">IF(COUNTIF(AM$2:BJ$2,"Yes")=0,"N/A",IF(SUMPRODUCT(--(AM$2:BJ$2="Yes"),--(ProgramsTable[[#This Row],[Developmental Disability]:[Caregivers, Family Members, Advocates, or Practitioners of an Individual with Disabilities or Medical Conditions]]="Yes"))&gt;0,"Yes","No"))</f>
        <v>N/A</v>
      </c>
      <c r="BU3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17" s="18" t="str">
        <f>IF(BV$2=0, "N/A", IF(ISNUMBER(SEARCH(UPPER(BV$2), UPPER(ProgramsTable[[#This Row],[Type of Service]]))), "Yes", "No"))</f>
        <v>N/A</v>
      </c>
      <c r="BW317" s="18" t="str">
        <f>IF(BW$2=0, "N/A", IF(ISNUMBER(SEARCH(TRIM(BW$2), ProgramsTable[[#This Row],[Geographic Coverage]])), "Yes", "No"))</f>
        <v>N/A</v>
      </c>
      <c r="BX317" s="18" t="str">
        <f>IF(BX$2=0, "N/A", IF(ISNUMBER(SEARCH(TRIM(BX$2), ProgramsTable[[#This Row],[Geographic Coverage]])), "Yes", "No"))</f>
        <v>N/A</v>
      </c>
      <c r="BY317" s="18" t="str">
        <f>IF(AND(BW$2=0, BX$2=0), "*Required - Please Make a Selection*", IF(OR(ISNUMBER(SEARCH(TRIM(BW$2), ProgramsTable[[#This Row],[Geographic Coverage]])), ISNUMBER(SEARCH(TRIM(BX$2), ProgramsTable[[#This Row],[Geographic Coverage]]))), "Yes", "No"))</f>
        <v>*Required - Please Make a Selection*</v>
      </c>
      <c r="BZ317" s="18" t="str">
        <f>IF(I$2=0, "N/A", IF(I$2="Yes", IF(ProgramsTable[[#This Row],[Program Includes Services for Caregivers]]="Yes", IF(ProgramsTable[[#This Row],[Program May Require Caregiver to be Unpaid]]="No", "Yes", "No"), "No"), "N/A"))</f>
        <v>N/A</v>
      </c>
      <c r="CA3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17" s="18" t="str">
        <f>IF(CB$2=0, "N/A", IF(ISNUMBER(SEARCH(TRIM(UPPER(CB$2)), TRIM(UPPER(ProgramsTable[[#This Row],[Type of Service]])))), "Yes", "No"))</f>
        <v>N/A</v>
      </c>
      <c r="CC317" s="18" t="str">
        <f>IF(CC$2=0, "N/A", IF(ISNUMBER(SEARCH(TRIM(CC$2), ProgramsTable[[#This Row],[Geographic Coverage]])), "Yes", "No"))</f>
        <v>No</v>
      </c>
      <c r="CD317" s="18" t="str">
        <f>IF(CD$2=0, "N/A", IF(ISNUMBER(SEARCH(TRIM(CD$2), ProgramsTable[[#This Row],[Geographic Coverage]])), "Yes", "No"))</f>
        <v>N/A</v>
      </c>
      <c r="CE317" s="18" t="str">
        <f>IF(AND(CC$2=0, CD$2=0), "*Required - Please Make a Selection*", IF(OR(ISNUMBER(SEARCH(TRIM(CC$2), ProgramsTable[[#This Row],[Geographic Coverage]])), ISNUMBER(SEARCH(TRIM(CD$2), ProgramsTable[[#This Row],[Geographic Coverage]]))), "Yes", "No"))</f>
        <v>No</v>
      </c>
      <c r="CF317" s="18" t="str" cm="1">
        <f t="array" ref="CF317">IF(COUNTIF(BK$2:BN$2, "Yes")=0, "N/A", IF(SUMPRODUCT((BK$2:BN$2="Yes")*(ProgramsTable[[#This Row],[Veteran?]:[Disabled Veteran?]]="Yes"))&gt;0, "Yes", "No"))</f>
        <v>No</v>
      </c>
      <c r="CG3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17"/>
      <c r="CI317"/>
      <c r="CJ317"/>
      <c r="CK317"/>
      <c r="CL317"/>
      <c r="CM317"/>
      <c r="CN317"/>
      <c r="CO317"/>
      <c r="CP317"/>
      <c r="CQ317"/>
      <c r="CR317"/>
      <c r="CS317"/>
      <c r="CU317"/>
      <c r="CV317"/>
    </row>
    <row r="318" spans="1:100" hidden="1" x14ac:dyDescent="0.25">
      <c r="A318" s="10">
        <v>1190</v>
      </c>
      <c r="B318" t="s">
        <v>658</v>
      </c>
      <c r="C318" t="s">
        <v>485</v>
      </c>
      <c r="D318" t="s">
        <v>528</v>
      </c>
      <c r="E318" t="s">
        <v>529</v>
      </c>
      <c r="F318" t="s">
        <v>530</v>
      </c>
      <c r="G318" t="s">
        <v>112</v>
      </c>
      <c r="H318" t="s">
        <v>215</v>
      </c>
      <c r="I318" t="s">
        <v>215</v>
      </c>
      <c r="J318" t="s">
        <v>531</v>
      </c>
      <c r="K318" t="s">
        <v>532</v>
      </c>
      <c r="L318" t="s">
        <v>306</v>
      </c>
      <c r="M318">
        <v>18</v>
      </c>
      <c r="N318">
        <v>120</v>
      </c>
      <c r="P318" t="s">
        <v>533</v>
      </c>
      <c r="Q318" t="s">
        <v>208</v>
      </c>
      <c r="R318" t="s">
        <v>534</v>
      </c>
      <c r="S318" t="s">
        <v>533</v>
      </c>
      <c r="T318" t="s">
        <v>34</v>
      </c>
      <c r="U318" t="s">
        <v>215</v>
      </c>
      <c r="V318" t="s">
        <v>207</v>
      </c>
      <c r="W318" t="s">
        <v>207</v>
      </c>
      <c r="X318" t="s">
        <v>207</v>
      </c>
      <c r="Y318" t="s">
        <v>207</v>
      </c>
      <c r="Z318" t="s">
        <v>207</v>
      </c>
      <c r="AA318" t="s">
        <v>207</v>
      </c>
      <c r="AB318" t="s">
        <v>207</v>
      </c>
      <c r="AC318" t="s">
        <v>207</v>
      </c>
      <c r="AD318" t="s">
        <v>207</v>
      </c>
      <c r="AE318" t="s">
        <v>215</v>
      </c>
      <c r="AF318" t="s">
        <v>207</v>
      </c>
      <c r="AG318" t="s">
        <v>207</v>
      </c>
      <c r="AH318" t="s">
        <v>207</v>
      </c>
      <c r="AI318" t="s">
        <v>207</v>
      </c>
      <c r="AJ318" t="s">
        <v>207</v>
      </c>
      <c r="AK318" t="s">
        <v>207</v>
      </c>
      <c r="AL318" t="s">
        <v>207</v>
      </c>
      <c r="AM318" t="s">
        <v>207</v>
      </c>
      <c r="AN318" t="s">
        <v>207</v>
      </c>
      <c r="AO318" t="s">
        <v>207</v>
      </c>
      <c r="AP318" t="s">
        <v>207</v>
      </c>
      <c r="AQ318" t="s">
        <v>207</v>
      </c>
      <c r="AR318" t="s">
        <v>215</v>
      </c>
      <c r="AS318" t="s">
        <v>207</v>
      </c>
      <c r="AT318" t="s">
        <v>207</v>
      </c>
      <c r="AU318" t="s">
        <v>207</v>
      </c>
      <c r="AV318" t="s">
        <v>207</v>
      </c>
      <c r="AW318" t="s">
        <v>207</v>
      </c>
      <c r="AX318" t="s">
        <v>207</v>
      </c>
      <c r="AY318" t="s">
        <v>207</v>
      </c>
      <c r="AZ318" t="s">
        <v>207</v>
      </c>
      <c r="BA318" t="s">
        <v>207</v>
      </c>
      <c r="BB318" t="s">
        <v>207</v>
      </c>
      <c r="BC318" t="s">
        <v>207</v>
      </c>
      <c r="BD318" t="s">
        <v>207</v>
      </c>
      <c r="BE318" t="s">
        <v>207</v>
      </c>
      <c r="BF318" t="s">
        <v>207</v>
      </c>
      <c r="BG318" t="s">
        <v>207</v>
      </c>
      <c r="BH318" t="s">
        <v>207</v>
      </c>
      <c r="BI318" t="s">
        <v>207</v>
      </c>
      <c r="BJ318" t="s">
        <v>207</v>
      </c>
      <c r="BK318" t="s">
        <v>207</v>
      </c>
      <c r="BL318" t="s">
        <v>207</v>
      </c>
      <c r="BM318" t="s">
        <v>207</v>
      </c>
      <c r="BN318" t="s">
        <v>207</v>
      </c>
      <c r="BO318" s="18" t="str">
        <f>IF(OR(BO$2=0, BO$2=""), "N/A", IF(ISNUMBER(SEARCH(UPPER(BO$2), UPPER(ProgramsTable[[#This Row],[Type of Service]]))), "Yes", "No"))</f>
        <v>N/A</v>
      </c>
      <c r="BP318" s="18" t="str">
        <f>IF(BP$2=0, "N/A", IF(ISNUMBER(SEARCH(TRIM(BP$2), ProgramsTable[[#This Row],[Geographic Coverage]])), "Yes", "No"))</f>
        <v>N/A</v>
      </c>
      <c r="BQ318" s="18" t="str">
        <f>IF(BQ$2=0, "N/A", IF(ISNUMBER(SEARCH(TRIM(BQ$2), ProgramsTable[[#This Row],[Geographic Coverage]])), "Yes", "No"))</f>
        <v>N/A</v>
      </c>
      <c r="BR318" s="18" t="str">
        <f>IF(AND(BP$2=0, BQ$2=0), "*Required - Please Make a Selection*", IF(OR(ISNUMBER(SEARCH(TRIM(BP$2), ProgramsTable[[#This Row],[Geographic Coverage]])), ISNUMBER(SEARCH(TRIM(BQ$2), ProgramsTable[[#This Row],[Geographic Coverage]]))), "Yes", "No"))</f>
        <v>*Required - Please Make a Selection*</v>
      </c>
      <c r="BS318" s="18" t="str">
        <f>IF(OR(BS$2="",BS$2=0), "N/A", IF(AND(ProgramsTable[[#This Row],[Age Min]]= "None", ProgramsTable[[#This Row],[Age Max]]= "None"), "Yes", IF(AND(BS$2&gt;=ProgramsTable[[#This Row],[Age Min]], BS$2&lt;=ProgramsTable[[#This Row],[Age Max]]), "Yes", "No")))</f>
        <v>N/A</v>
      </c>
      <c r="BT318" s="18" t="str" cm="1">
        <f t="array" ref="BT318">IF(COUNTIF(AM$2:BJ$2,"Yes")=0,"N/A",IF(SUMPRODUCT(--(AM$2:BJ$2="Yes"),--(ProgramsTable[[#This Row],[Developmental Disability]:[Caregivers, Family Members, Advocates, or Practitioners of an Individual with Disabilities or Medical Conditions]]="Yes"))&gt;0,"Yes","No"))</f>
        <v>N/A</v>
      </c>
      <c r="BU3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18" s="18" t="str">
        <f>IF(BV$2=0, "N/A", IF(ISNUMBER(SEARCH(UPPER(BV$2), UPPER(ProgramsTable[[#This Row],[Type of Service]]))), "Yes", "No"))</f>
        <v>N/A</v>
      </c>
      <c r="BW318" s="18" t="str">
        <f>IF(BW$2=0, "N/A", IF(ISNUMBER(SEARCH(TRIM(BW$2), ProgramsTable[[#This Row],[Geographic Coverage]])), "Yes", "No"))</f>
        <v>N/A</v>
      </c>
      <c r="BX318" s="18" t="str">
        <f>IF(BX$2=0, "N/A", IF(ISNUMBER(SEARCH(TRIM(BX$2), ProgramsTable[[#This Row],[Geographic Coverage]])), "Yes", "No"))</f>
        <v>N/A</v>
      </c>
      <c r="BY318" s="18" t="str">
        <f>IF(AND(BW$2=0, BX$2=0), "*Required - Please Make a Selection*", IF(OR(ISNUMBER(SEARCH(TRIM(BW$2), ProgramsTable[[#This Row],[Geographic Coverage]])), ISNUMBER(SEARCH(TRIM(BX$2), ProgramsTable[[#This Row],[Geographic Coverage]]))), "Yes", "No"))</f>
        <v>*Required - Please Make a Selection*</v>
      </c>
      <c r="BZ318" s="18" t="str">
        <f>IF(I$2=0, "N/A", IF(I$2="Yes", IF(ProgramsTable[[#This Row],[Program Includes Services for Caregivers]]="Yes", IF(ProgramsTable[[#This Row],[Program May Require Caregiver to be Unpaid]]="No", "Yes", "No"), "No"), "N/A"))</f>
        <v>N/A</v>
      </c>
      <c r="CA3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18" s="18" t="str">
        <f>IF(CB$2=0, "N/A", IF(ISNUMBER(SEARCH(TRIM(UPPER(CB$2)), TRIM(UPPER(ProgramsTable[[#This Row],[Type of Service]])))), "Yes", "No"))</f>
        <v>N/A</v>
      </c>
      <c r="CC318" s="18" t="str">
        <f>IF(CC$2=0, "N/A", IF(ISNUMBER(SEARCH(TRIM(CC$2), ProgramsTable[[#This Row],[Geographic Coverage]])), "Yes", "No"))</f>
        <v>No</v>
      </c>
      <c r="CD318" s="18" t="str">
        <f>IF(CD$2=0, "N/A", IF(ISNUMBER(SEARCH(TRIM(CD$2), ProgramsTable[[#This Row],[Geographic Coverage]])), "Yes", "No"))</f>
        <v>N/A</v>
      </c>
      <c r="CE318" s="18" t="str">
        <f>IF(AND(CC$2=0, CD$2=0), "*Required - Please Make a Selection*", IF(OR(ISNUMBER(SEARCH(TRIM(CC$2), ProgramsTable[[#This Row],[Geographic Coverage]])), ISNUMBER(SEARCH(TRIM(CD$2), ProgramsTable[[#This Row],[Geographic Coverage]]))), "Yes", "No"))</f>
        <v>No</v>
      </c>
      <c r="CF318" s="18" t="str" cm="1">
        <f t="array" ref="CF318">IF(COUNTIF(BK$2:BN$2, "Yes")=0, "N/A", IF(SUMPRODUCT((BK$2:BN$2="Yes")*(ProgramsTable[[#This Row],[Veteran?]:[Disabled Veteran?]]="Yes"))&gt;0, "Yes", "No"))</f>
        <v>No</v>
      </c>
      <c r="CG3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18"/>
      <c r="CI318"/>
      <c r="CJ318"/>
      <c r="CK318"/>
      <c r="CL318"/>
      <c r="CM318"/>
      <c r="CN318"/>
      <c r="CO318"/>
      <c r="CP318"/>
      <c r="CQ318"/>
      <c r="CR318"/>
      <c r="CS318"/>
      <c r="CU318"/>
      <c r="CV318"/>
    </row>
    <row r="319" spans="1:100" hidden="1" x14ac:dyDescent="0.25">
      <c r="A319" s="10">
        <v>1191</v>
      </c>
      <c r="B319" t="s">
        <v>658</v>
      </c>
      <c r="C319" t="s">
        <v>485</v>
      </c>
      <c r="D319" t="s">
        <v>535</v>
      </c>
      <c r="E319" t="s">
        <v>529</v>
      </c>
      <c r="F319" t="s">
        <v>536</v>
      </c>
      <c r="G319" t="s">
        <v>112</v>
      </c>
      <c r="H319" t="s">
        <v>215</v>
      </c>
      <c r="I319" t="s">
        <v>215</v>
      </c>
      <c r="J319" t="s">
        <v>531</v>
      </c>
      <c r="K319" t="s">
        <v>532</v>
      </c>
      <c r="L319" t="s">
        <v>306</v>
      </c>
      <c r="M319">
        <v>18</v>
      </c>
      <c r="N319">
        <v>120</v>
      </c>
      <c r="P319" t="s">
        <v>533</v>
      </c>
      <c r="Q319" t="s">
        <v>208</v>
      </c>
      <c r="R319" t="s">
        <v>534</v>
      </c>
      <c r="S319" t="s">
        <v>533</v>
      </c>
      <c r="T319" t="s">
        <v>34</v>
      </c>
      <c r="U319" t="s">
        <v>215</v>
      </c>
      <c r="V319" t="s">
        <v>207</v>
      </c>
      <c r="W319" t="s">
        <v>207</v>
      </c>
      <c r="X319" t="s">
        <v>207</v>
      </c>
      <c r="Y319" t="s">
        <v>207</v>
      </c>
      <c r="Z319" t="s">
        <v>207</v>
      </c>
      <c r="AA319" t="s">
        <v>207</v>
      </c>
      <c r="AB319" t="s">
        <v>207</v>
      </c>
      <c r="AC319" t="s">
        <v>207</v>
      </c>
      <c r="AD319" t="s">
        <v>207</v>
      </c>
      <c r="AE319" t="s">
        <v>215</v>
      </c>
      <c r="AF319" t="s">
        <v>207</v>
      </c>
      <c r="AG319" t="s">
        <v>207</v>
      </c>
      <c r="AH319" t="s">
        <v>207</v>
      </c>
      <c r="AI319" t="s">
        <v>207</v>
      </c>
      <c r="AJ319" t="s">
        <v>207</v>
      </c>
      <c r="AK319" t="s">
        <v>207</v>
      </c>
      <c r="AL319" t="s">
        <v>207</v>
      </c>
      <c r="AM319" t="s">
        <v>207</v>
      </c>
      <c r="AN319" t="s">
        <v>207</v>
      </c>
      <c r="AO319" t="s">
        <v>207</v>
      </c>
      <c r="AP319" t="s">
        <v>207</v>
      </c>
      <c r="AQ319" t="s">
        <v>207</v>
      </c>
      <c r="AR319" t="s">
        <v>215</v>
      </c>
      <c r="AS319" t="s">
        <v>207</v>
      </c>
      <c r="AT319" t="s">
        <v>207</v>
      </c>
      <c r="AU319" t="s">
        <v>207</v>
      </c>
      <c r="AV319" t="s">
        <v>207</v>
      </c>
      <c r="AW319" t="s">
        <v>207</v>
      </c>
      <c r="AX319" t="s">
        <v>207</v>
      </c>
      <c r="AY319" t="s">
        <v>207</v>
      </c>
      <c r="AZ319" t="s">
        <v>207</v>
      </c>
      <c r="BA319" t="s">
        <v>207</v>
      </c>
      <c r="BB319" t="s">
        <v>207</v>
      </c>
      <c r="BC319" t="s">
        <v>207</v>
      </c>
      <c r="BD319" t="s">
        <v>207</v>
      </c>
      <c r="BE319" t="s">
        <v>207</v>
      </c>
      <c r="BF319" t="s">
        <v>207</v>
      </c>
      <c r="BG319" t="s">
        <v>207</v>
      </c>
      <c r="BH319" t="s">
        <v>207</v>
      </c>
      <c r="BI319" t="s">
        <v>207</v>
      </c>
      <c r="BJ319" t="s">
        <v>207</v>
      </c>
      <c r="BK319" t="s">
        <v>207</v>
      </c>
      <c r="BL319" t="s">
        <v>207</v>
      </c>
      <c r="BM319" t="s">
        <v>207</v>
      </c>
      <c r="BN319" t="s">
        <v>207</v>
      </c>
      <c r="BO319" s="18" t="str">
        <f>IF(OR(BO$2=0, BO$2=""), "N/A", IF(ISNUMBER(SEARCH(UPPER(BO$2), UPPER(ProgramsTable[[#This Row],[Type of Service]]))), "Yes", "No"))</f>
        <v>N/A</v>
      </c>
      <c r="BP319" s="18" t="str">
        <f>IF(BP$2=0, "N/A", IF(ISNUMBER(SEARCH(TRIM(BP$2), ProgramsTable[[#This Row],[Geographic Coverage]])), "Yes", "No"))</f>
        <v>N/A</v>
      </c>
      <c r="BQ319" s="18" t="str">
        <f>IF(BQ$2=0, "N/A", IF(ISNUMBER(SEARCH(TRIM(BQ$2), ProgramsTable[[#This Row],[Geographic Coverage]])), "Yes", "No"))</f>
        <v>N/A</v>
      </c>
      <c r="BR319" s="18" t="str">
        <f>IF(AND(BP$2=0, BQ$2=0), "*Required - Please Make a Selection*", IF(OR(ISNUMBER(SEARCH(TRIM(BP$2), ProgramsTable[[#This Row],[Geographic Coverage]])), ISNUMBER(SEARCH(TRIM(BQ$2), ProgramsTable[[#This Row],[Geographic Coverage]]))), "Yes", "No"))</f>
        <v>*Required - Please Make a Selection*</v>
      </c>
      <c r="BS319" s="18" t="str">
        <f>IF(OR(BS$2="",BS$2=0), "N/A", IF(AND(ProgramsTable[[#This Row],[Age Min]]= "None", ProgramsTable[[#This Row],[Age Max]]= "None"), "Yes", IF(AND(BS$2&gt;=ProgramsTable[[#This Row],[Age Min]], BS$2&lt;=ProgramsTable[[#This Row],[Age Max]]), "Yes", "No")))</f>
        <v>N/A</v>
      </c>
      <c r="BT319" s="18" t="str" cm="1">
        <f t="array" ref="BT319">IF(COUNTIF(AM$2:BJ$2,"Yes")=0,"N/A",IF(SUMPRODUCT(--(AM$2:BJ$2="Yes"),--(ProgramsTable[[#This Row],[Developmental Disability]:[Caregivers, Family Members, Advocates, or Practitioners of an Individual with Disabilities or Medical Conditions]]="Yes"))&gt;0,"Yes","No"))</f>
        <v>N/A</v>
      </c>
      <c r="BU3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19" s="18" t="str">
        <f>IF(BV$2=0, "N/A", IF(ISNUMBER(SEARCH(UPPER(BV$2), UPPER(ProgramsTable[[#This Row],[Type of Service]]))), "Yes", "No"))</f>
        <v>N/A</v>
      </c>
      <c r="BW319" s="18" t="str">
        <f>IF(BW$2=0, "N/A", IF(ISNUMBER(SEARCH(TRIM(BW$2), ProgramsTable[[#This Row],[Geographic Coverage]])), "Yes", "No"))</f>
        <v>N/A</v>
      </c>
      <c r="BX319" s="18" t="str">
        <f>IF(BX$2=0, "N/A", IF(ISNUMBER(SEARCH(TRIM(BX$2), ProgramsTable[[#This Row],[Geographic Coverage]])), "Yes", "No"))</f>
        <v>N/A</v>
      </c>
      <c r="BY319" s="18" t="str">
        <f>IF(AND(BW$2=0, BX$2=0), "*Required - Please Make a Selection*", IF(OR(ISNUMBER(SEARCH(TRIM(BW$2), ProgramsTable[[#This Row],[Geographic Coverage]])), ISNUMBER(SEARCH(TRIM(BX$2), ProgramsTable[[#This Row],[Geographic Coverage]]))), "Yes", "No"))</f>
        <v>*Required - Please Make a Selection*</v>
      </c>
      <c r="BZ319" s="18" t="str">
        <f>IF(I$2=0, "N/A", IF(I$2="Yes", IF(ProgramsTable[[#This Row],[Program Includes Services for Caregivers]]="Yes", IF(ProgramsTable[[#This Row],[Program May Require Caregiver to be Unpaid]]="No", "Yes", "No"), "No"), "N/A"))</f>
        <v>N/A</v>
      </c>
      <c r="CA3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19" s="18" t="str">
        <f>IF(CB$2=0, "N/A", IF(ISNUMBER(SEARCH(TRIM(UPPER(CB$2)), TRIM(UPPER(ProgramsTable[[#This Row],[Type of Service]])))), "Yes", "No"))</f>
        <v>N/A</v>
      </c>
      <c r="CC319" s="18" t="str">
        <f>IF(CC$2=0, "N/A", IF(ISNUMBER(SEARCH(TRIM(CC$2), ProgramsTable[[#This Row],[Geographic Coverage]])), "Yes", "No"))</f>
        <v>No</v>
      </c>
      <c r="CD319" s="18" t="str">
        <f>IF(CD$2=0, "N/A", IF(ISNUMBER(SEARCH(TRIM(CD$2), ProgramsTable[[#This Row],[Geographic Coverage]])), "Yes", "No"))</f>
        <v>N/A</v>
      </c>
      <c r="CE319" s="18" t="str">
        <f>IF(AND(CC$2=0, CD$2=0), "*Required - Please Make a Selection*", IF(OR(ISNUMBER(SEARCH(TRIM(CC$2), ProgramsTable[[#This Row],[Geographic Coverage]])), ISNUMBER(SEARCH(TRIM(CD$2), ProgramsTable[[#This Row],[Geographic Coverage]]))), "Yes", "No"))</f>
        <v>No</v>
      </c>
      <c r="CF319" s="18" t="str" cm="1">
        <f t="array" ref="CF319">IF(COUNTIF(BK$2:BN$2, "Yes")=0, "N/A", IF(SUMPRODUCT((BK$2:BN$2="Yes")*(ProgramsTable[[#This Row],[Veteran?]:[Disabled Veteran?]]="Yes"))&gt;0, "Yes", "No"))</f>
        <v>No</v>
      </c>
      <c r="CG3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19"/>
      <c r="CI319"/>
      <c r="CJ319"/>
      <c r="CK319"/>
      <c r="CL319"/>
      <c r="CM319"/>
      <c r="CN319"/>
      <c r="CO319"/>
      <c r="CP319"/>
      <c r="CQ319"/>
      <c r="CR319"/>
      <c r="CS319"/>
      <c r="CU319"/>
      <c r="CV319"/>
    </row>
    <row r="320" spans="1:100" hidden="1" x14ac:dyDescent="0.25">
      <c r="A320" s="10">
        <v>1208</v>
      </c>
      <c r="B320" t="s">
        <v>658</v>
      </c>
      <c r="C320" t="s">
        <v>485</v>
      </c>
      <c r="D320" t="s">
        <v>578</v>
      </c>
      <c r="E320" t="s">
        <v>546</v>
      </c>
      <c r="F320" t="s">
        <v>579</v>
      </c>
      <c r="G320" t="s">
        <v>112</v>
      </c>
      <c r="H320" t="s">
        <v>215</v>
      </c>
      <c r="I320" t="s">
        <v>215</v>
      </c>
      <c r="J320" t="s">
        <v>547</v>
      </c>
      <c r="K320" t="s">
        <v>580</v>
      </c>
      <c r="L320" t="s">
        <v>208</v>
      </c>
      <c r="M320" t="s">
        <v>208</v>
      </c>
      <c r="N320" t="s">
        <v>208</v>
      </c>
      <c r="P320" t="s">
        <v>581</v>
      </c>
      <c r="Q320" t="s">
        <v>208</v>
      </c>
      <c r="R320" t="s">
        <v>581</v>
      </c>
      <c r="S320" t="s">
        <v>208</v>
      </c>
      <c r="T320" t="s">
        <v>34</v>
      </c>
      <c r="U320" t="s">
        <v>215</v>
      </c>
      <c r="V320" t="s">
        <v>207</v>
      </c>
      <c r="W320" t="s">
        <v>207</v>
      </c>
      <c r="X320" t="s">
        <v>207</v>
      </c>
      <c r="Y320" t="s">
        <v>207</v>
      </c>
      <c r="Z320" t="s">
        <v>207</v>
      </c>
      <c r="AA320" t="s">
        <v>215</v>
      </c>
      <c r="AB320" t="s">
        <v>207</v>
      </c>
      <c r="AC320" t="s">
        <v>207</v>
      </c>
      <c r="AD320" t="s">
        <v>207</v>
      </c>
      <c r="AE320" t="s">
        <v>207</v>
      </c>
      <c r="AF320" t="s">
        <v>207</v>
      </c>
      <c r="AG320" t="s">
        <v>207</v>
      </c>
      <c r="AH320" t="s">
        <v>207</v>
      </c>
      <c r="AI320" t="s">
        <v>207</v>
      </c>
      <c r="AJ320" t="s">
        <v>207</v>
      </c>
      <c r="AK320" t="s">
        <v>207</v>
      </c>
      <c r="AL320" t="s">
        <v>207</v>
      </c>
      <c r="AM320" t="s">
        <v>207</v>
      </c>
      <c r="AN320" t="s">
        <v>207</v>
      </c>
      <c r="AO320" t="s">
        <v>207</v>
      </c>
      <c r="AP320" t="s">
        <v>207</v>
      </c>
      <c r="AQ320" t="s">
        <v>207</v>
      </c>
      <c r="AR320" t="s">
        <v>215</v>
      </c>
      <c r="AS320" t="s">
        <v>207</v>
      </c>
      <c r="AT320" t="s">
        <v>207</v>
      </c>
      <c r="AU320" t="s">
        <v>207</v>
      </c>
      <c r="AV320" t="s">
        <v>207</v>
      </c>
      <c r="AW320" t="s">
        <v>207</v>
      </c>
      <c r="AX320" t="s">
        <v>207</v>
      </c>
      <c r="AY320" t="s">
        <v>207</v>
      </c>
      <c r="AZ320" t="s">
        <v>207</v>
      </c>
      <c r="BA320" t="s">
        <v>207</v>
      </c>
      <c r="BB320" t="s">
        <v>207</v>
      </c>
      <c r="BC320" t="s">
        <v>207</v>
      </c>
      <c r="BD320" t="s">
        <v>207</v>
      </c>
      <c r="BE320" t="s">
        <v>207</v>
      </c>
      <c r="BF320" t="s">
        <v>207</v>
      </c>
      <c r="BG320" t="s">
        <v>207</v>
      </c>
      <c r="BH320" t="s">
        <v>207</v>
      </c>
      <c r="BI320" t="s">
        <v>207</v>
      </c>
      <c r="BJ320" t="s">
        <v>215</v>
      </c>
      <c r="BK320" t="s">
        <v>207</v>
      </c>
      <c r="BL320" t="s">
        <v>207</v>
      </c>
      <c r="BM320" t="s">
        <v>207</v>
      </c>
      <c r="BN320" t="s">
        <v>207</v>
      </c>
      <c r="BO320" s="18" t="str">
        <f>IF(OR(BO$2=0, BO$2=""), "N/A", IF(ISNUMBER(SEARCH(UPPER(BO$2), UPPER(ProgramsTable[[#This Row],[Type of Service]]))), "Yes", "No"))</f>
        <v>N/A</v>
      </c>
      <c r="BP320" s="18" t="str">
        <f>IF(BP$2=0, "N/A", IF(ISNUMBER(SEARCH(TRIM(BP$2), ProgramsTable[[#This Row],[Geographic Coverage]])), "Yes", "No"))</f>
        <v>N/A</v>
      </c>
      <c r="BQ320" s="18" t="str">
        <f>IF(BQ$2=0, "N/A", IF(ISNUMBER(SEARCH(TRIM(BQ$2), ProgramsTable[[#This Row],[Geographic Coverage]])), "Yes", "No"))</f>
        <v>N/A</v>
      </c>
      <c r="BR320" s="18" t="str">
        <f>IF(AND(BP$2=0, BQ$2=0), "*Required - Please Make a Selection*", IF(OR(ISNUMBER(SEARCH(TRIM(BP$2), ProgramsTable[[#This Row],[Geographic Coverage]])), ISNUMBER(SEARCH(TRIM(BQ$2), ProgramsTable[[#This Row],[Geographic Coverage]]))), "Yes", "No"))</f>
        <v>*Required - Please Make a Selection*</v>
      </c>
      <c r="BS320" s="18" t="str">
        <f>IF(OR(BS$2="",BS$2=0), "N/A", IF(AND(ProgramsTable[[#This Row],[Age Min]]= "None", ProgramsTable[[#This Row],[Age Max]]= "None"), "Yes", IF(AND(BS$2&gt;=ProgramsTable[[#This Row],[Age Min]], BS$2&lt;=ProgramsTable[[#This Row],[Age Max]]), "Yes", "No")))</f>
        <v>N/A</v>
      </c>
      <c r="BT320" s="18" t="str" cm="1">
        <f t="array" ref="BT320">IF(COUNTIF(AM$2:BJ$2,"Yes")=0,"N/A",IF(SUMPRODUCT(--(AM$2:BJ$2="Yes"),--(ProgramsTable[[#This Row],[Developmental Disability]:[Caregivers, Family Members, Advocates, or Practitioners of an Individual with Disabilities or Medical Conditions]]="Yes"))&gt;0,"Yes","No"))</f>
        <v>N/A</v>
      </c>
      <c r="BU3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20" s="18" t="str">
        <f>IF(BV$2=0, "N/A", IF(ISNUMBER(SEARCH(UPPER(BV$2), UPPER(ProgramsTable[[#This Row],[Type of Service]]))), "Yes", "No"))</f>
        <v>N/A</v>
      </c>
      <c r="BW320" s="18" t="str">
        <f>IF(BW$2=0, "N/A", IF(ISNUMBER(SEARCH(TRIM(BW$2), ProgramsTable[[#This Row],[Geographic Coverage]])), "Yes", "No"))</f>
        <v>N/A</v>
      </c>
      <c r="BX320" s="18" t="str">
        <f>IF(BX$2=0, "N/A", IF(ISNUMBER(SEARCH(TRIM(BX$2), ProgramsTable[[#This Row],[Geographic Coverage]])), "Yes", "No"))</f>
        <v>N/A</v>
      </c>
      <c r="BY320" s="18" t="str">
        <f>IF(AND(BW$2=0, BX$2=0), "*Required - Please Make a Selection*", IF(OR(ISNUMBER(SEARCH(TRIM(BW$2), ProgramsTable[[#This Row],[Geographic Coverage]])), ISNUMBER(SEARCH(TRIM(BX$2), ProgramsTable[[#This Row],[Geographic Coverage]]))), "Yes", "No"))</f>
        <v>*Required - Please Make a Selection*</v>
      </c>
      <c r="BZ320" s="18" t="str">
        <f>IF(I$2=0, "N/A", IF(I$2="Yes", IF(ProgramsTable[[#This Row],[Program Includes Services for Caregivers]]="Yes", IF(ProgramsTable[[#This Row],[Program May Require Caregiver to be Unpaid]]="No", "Yes", "No"), "No"), "N/A"))</f>
        <v>N/A</v>
      </c>
      <c r="CA3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20" s="18" t="str">
        <f>IF(CB$2=0, "N/A", IF(ISNUMBER(SEARCH(TRIM(UPPER(CB$2)), TRIM(UPPER(ProgramsTable[[#This Row],[Type of Service]])))), "Yes", "No"))</f>
        <v>N/A</v>
      </c>
      <c r="CC320" s="18" t="str">
        <f>IF(CC$2=0, "N/A", IF(ISNUMBER(SEARCH(TRIM(CC$2), ProgramsTable[[#This Row],[Geographic Coverage]])), "Yes", "No"))</f>
        <v>No</v>
      </c>
      <c r="CD320" s="18" t="str">
        <f>IF(CD$2=0, "N/A", IF(ISNUMBER(SEARCH(TRIM(CD$2), ProgramsTable[[#This Row],[Geographic Coverage]])), "Yes", "No"))</f>
        <v>N/A</v>
      </c>
      <c r="CE320" s="18" t="str">
        <f>IF(AND(CC$2=0, CD$2=0), "*Required - Please Make a Selection*", IF(OR(ISNUMBER(SEARCH(TRIM(CC$2), ProgramsTable[[#This Row],[Geographic Coverage]])), ISNUMBER(SEARCH(TRIM(CD$2), ProgramsTable[[#This Row],[Geographic Coverage]]))), "Yes", "No"))</f>
        <v>No</v>
      </c>
      <c r="CF320" s="18" t="str" cm="1">
        <f t="array" ref="CF320">IF(COUNTIF(BK$2:BN$2, "Yes")=0, "N/A", IF(SUMPRODUCT((BK$2:BN$2="Yes")*(ProgramsTable[[#This Row],[Veteran?]:[Disabled Veteran?]]="Yes"))&gt;0, "Yes", "No"))</f>
        <v>No</v>
      </c>
      <c r="CG3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20"/>
      <c r="CI320"/>
      <c r="CJ320"/>
      <c r="CK320"/>
      <c r="CL320"/>
      <c r="CM320"/>
      <c r="CN320"/>
      <c r="CO320"/>
      <c r="CP320"/>
      <c r="CQ320"/>
      <c r="CR320"/>
      <c r="CS320"/>
      <c r="CU320"/>
      <c r="CV320"/>
    </row>
    <row r="321" spans="1:100" hidden="1" x14ac:dyDescent="0.25">
      <c r="A321" s="10">
        <v>1209</v>
      </c>
      <c r="B321" t="s">
        <v>658</v>
      </c>
      <c r="C321" t="s">
        <v>485</v>
      </c>
      <c r="D321" t="s">
        <v>578</v>
      </c>
      <c r="E321" t="s">
        <v>546</v>
      </c>
      <c r="F321" t="s">
        <v>582</v>
      </c>
      <c r="G321" t="s">
        <v>112</v>
      </c>
      <c r="H321" t="s">
        <v>215</v>
      </c>
      <c r="I321" t="s">
        <v>215</v>
      </c>
      <c r="J321" t="s">
        <v>547</v>
      </c>
      <c r="K321" t="s">
        <v>583</v>
      </c>
      <c r="L321" t="s">
        <v>208</v>
      </c>
      <c r="M321" t="s">
        <v>208</v>
      </c>
      <c r="N321" t="s">
        <v>208</v>
      </c>
      <c r="P321" t="s">
        <v>581</v>
      </c>
      <c r="Q321" t="s">
        <v>208</v>
      </c>
      <c r="R321" t="s">
        <v>581</v>
      </c>
      <c r="S321" t="s">
        <v>208</v>
      </c>
      <c r="T321" t="s">
        <v>34</v>
      </c>
      <c r="U321" t="s">
        <v>215</v>
      </c>
      <c r="V321" t="s">
        <v>207</v>
      </c>
      <c r="W321" t="s">
        <v>207</v>
      </c>
      <c r="X321" t="s">
        <v>207</v>
      </c>
      <c r="Y321" t="s">
        <v>207</v>
      </c>
      <c r="Z321" t="s">
        <v>207</v>
      </c>
      <c r="AA321" t="s">
        <v>215</v>
      </c>
      <c r="AB321" t="s">
        <v>207</v>
      </c>
      <c r="AC321" t="s">
        <v>207</v>
      </c>
      <c r="AD321" t="s">
        <v>207</v>
      </c>
      <c r="AE321" t="s">
        <v>207</v>
      </c>
      <c r="AF321" t="s">
        <v>207</v>
      </c>
      <c r="AG321" t="s">
        <v>207</v>
      </c>
      <c r="AH321" t="s">
        <v>207</v>
      </c>
      <c r="AI321" t="s">
        <v>207</v>
      </c>
      <c r="AJ321" t="s">
        <v>207</v>
      </c>
      <c r="AK321" t="s">
        <v>207</v>
      </c>
      <c r="AL321" t="s">
        <v>207</v>
      </c>
      <c r="AM321" t="s">
        <v>207</v>
      </c>
      <c r="AN321" t="s">
        <v>207</v>
      </c>
      <c r="AO321" t="s">
        <v>207</v>
      </c>
      <c r="AP321" t="s">
        <v>207</v>
      </c>
      <c r="AQ321" t="s">
        <v>207</v>
      </c>
      <c r="AR321" t="s">
        <v>215</v>
      </c>
      <c r="AS321" t="s">
        <v>207</v>
      </c>
      <c r="AT321" t="s">
        <v>207</v>
      </c>
      <c r="AU321" t="s">
        <v>207</v>
      </c>
      <c r="AV321" t="s">
        <v>207</v>
      </c>
      <c r="AW321" t="s">
        <v>207</v>
      </c>
      <c r="AX321" t="s">
        <v>207</v>
      </c>
      <c r="AY321" t="s">
        <v>207</v>
      </c>
      <c r="AZ321" t="s">
        <v>207</v>
      </c>
      <c r="BA321" t="s">
        <v>207</v>
      </c>
      <c r="BB321" t="s">
        <v>207</v>
      </c>
      <c r="BC321" t="s">
        <v>207</v>
      </c>
      <c r="BD321" t="s">
        <v>207</v>
      </c>
      <c r="BE321" t="s">
        <v>207</v>
      </c>
      <c r="BF321" t="s">
        <v>207</v>
      </c>
      <c r="BG321" t="s">
        <v>207</v>
      </c>
      <c r="BH321" t="s">
        <v>207</v>
      </c>
      <c r="BI321" t="s">
        <v>207</v>
      </c>
      <c r="BJ321" t="s">
        <v>215</v>
      </c>
      <c r="BK321" t="s">
        <v>207</v>
      </c>
      <c r="BL321" t="s">
        <v>207</v>
      </c>
      <c r="BM321" t="s">
        <v>207</v>
      </c>
      <c r="BN321" t="s">
        <v>207</v>
      </c>
      <c r="BO321" s="18" t="str">
        <f>IF(OR(BO$2=0, BO$2=""), "N/A", IF(ISNUMBER(SEARCH(UPPER(BO$2), UPPER(ProgramsTable[[#This Row],[Type of Service]]))), "Yes", "No"))</f>
        <v>N/A</v>
      </c>
      <c r="BP321" s="18" t="str">
        <f>IF(BP$2=0, "N/A", IF(ISNUMBER(SEARCH(TRIM(BP$2), ProgramsTable[[#This Row],[Geographic Coverage]])), "Yes", "No"))</f>
        <v>N/A</v>
      </c>
      <c r="BQ321" s="18" t="str">
        <f>IF(BQ$2=0, "N/A", IF(ISNUMBER(SEARCH(TRIM(BQ$2), ProgramsTable[[#This Row],[Geographic Coverage]])), "Yes", "No"))</f>
        <v>N/A</v>
      </c>
      <c r="BR321" s="18" t="str">
        <f>IF(AND(BP$2=0, BQ$2=0), "*Required - Please Make a Selection*", IF(OR(ISNUMBER(SEARCH(TRIM(BP$2), ProgramsTable[[#This Row],[Geographic Coverage]])), ISNUMBER(SEARCH(TRIM(BQ$2), ProgramsTable[[#This Row],[Geographic Coverage]]))), "Yes", "No"))</f>
        <v>*Required - Please Make a Selection*</v>
      </c>
      <c r="BS321" s="18" t="str">
        <f>IF(OR(BS$2="",BS$2=0), "N/A", IF(AND(ProgramsTable[[#This Row],[Age Min]]= "None", ProgramsTable[[#This Row],[Age Max]]= "None"), "Yes", IF(AND(BS$2&gt;=ProgramsTable[[#This Row],[Age Min]], BS$2&lt;=ProgramsTable[[#This Row],[Age Max]]), "Yes", "No")))</f>
        <v>N/A</v>
      </c>
      <c r="BT321" s="18" t="str" cm="1">
        <f t="array" ref="BT321">IF(COUNTIF(AM$2:BJ$2,"Yes")=0,"N/A",IF(SUMPRODUCT(--(AM$2:BJ$2="Yes"),--(ProgramsTable[[#This Row],[Developmental Disability]:[Caregivers, Family Members, Advocates, or Practitioners of an Individual with Disabilities or Medical Conditions]]="Yes"))&gt;0,"Yes","No"))</f>
        <v>N/A</v>
      </c>
      <c r="BU3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21" s="18" t="str">
        <f>IF(BV$2=0, "N/A", IF(ISNUMBER(SEARCH(UPPER(BV$2), UPPER(ProgramsTable[[#This Row],[Type of Service]]))), "Yes", "No"))</f>
        <v>N/A</v>
      </c>
      <c r="BW321" s="18" t="str">
        <f>IF(BW$2=0, "N/A", IF(ISNUMBER(SEARCH(TRIM(BW$2), ProgramsTable[[#This Row],[Geographic Coverage]])), "Yes", "No"))</f>
        <v>N/A</v>
      </c>
      <c r="BX321" s="18" t="str">
        <f>IF(BX$2=0, "N/A", IF(ISNUMBER(SEARCH(TRIM(BX$2), ProgramsTable[[#This Row],[Geographic Coverage]])), "Yes", "No"))</f>
        <v>N/A</v>
      </c>
      <c r="BY321" s="18" t="str">
        <f>IF(AND(BW$2=0, BX$2=0), "*Required - Please Make a Selection*", IF(OR(ISNUMBER(SEARCH(TRIM(BW$2), ProgramsTable[[#This Row],[Geographic Coverage]])), ISNUMBER(SEARCH(TRIM(BX$2), ProgramsTable[[#This Row],[Geographic Coverage]]))), "Yes", "No"))</f>
        <v>*Required - Please Make a Selection*</v>
      </c>
      <c r="BZ321" s="18" t="str">
        <f>IF(I$2=0, "N/A", IF(I$2="Yes", IF(ProgramsTable[[#This Row],[Program Includes Services for Caregivers]]="Yes", IF(ProgramsTable[[#This Row],[Program May Require Caregiver to be Unpaid]]="No", "Yes", "No"), "No"), "N/A"))</f>
        <v>N/A</v>
      </c>
      <c r="CA3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21" s="18" t="str">
        <f>IF(CB$2=0, "N/A", IF(ISNUMBER(SEARCH(TRIM(UPPER(CB$2)), TRIM(UPPER(ProgramsTable[[#This Row],[Type of Service]])))), "Yes", "No"))</f>
        <v>N/A</v>
      </c>
      <c r="CC321" s="18" t="str">
        <f>IF(CC$2=0, "N/A", IF(ISNUMBER(SEARCH(TRIM(CC$2), ProgramsTable[[#This Row],[Geographic Coverage]])), "Yes", "No"))</f>
        <v>No</v>
      </c>
      <c r="CD321" s="18" t="str">
        <f>IF(CD$2=0, "N/A", IF(ISNUMBER(SEARCH(TRIM(CD$2), ProgramsTable[[#This Row],[Geographic Coverage]])), "Yes", "No"))</f>
        <v>N/A</v>
      </c>
      <c r="CE321" s="18" t="str">
        <f>IF(AND(CC$2=0, CD$2=0), "*Required - Please Make a Selection*", IF(OR(ISNUMBER(SEARCH(TRIM(CC$2), ProgramsTable[[#This Row],[Geographic Coverage]])), ISNUMBER(SEARCH(TRIM(CD$2), ProgramsTable[[#This Row],[Geographic Coverage]]))), "Yes", "No"))</f>
        <v>No</v>
      </c>
      <c r="CF321" s="18" t="str" cm="1">
        <f t="array" ref="CF321">IF(COUNTIF(BK$2:BN$2, "Yes")=0, "N/A", IF(SUMPRODUCT((BK$2:BN$2="Yes")*(ProgramsTable[[#This Row],[Veteran?]:[Disabled Veteran?]]="Yes"))&gt;0, "Yes", "No"))</f>
        <v>No</v>
      </c>
      <c r="CG3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21"/>
      <c r="CI321"/>
      <c r="CJ321"/>
      <c r="CK321"/>
      <c r="CL321"/>
      <c r="CM321"/>
      <c r="CN321"/>
      <c r="CO321"/>
      <c r="CP321"/>
      <c r="CQ321"/>
      <c r="CR321"/>
      <c r="CS321"/>
      <c r="CU321"/>
      <c r="CV321"/>
    </row>
    <row r="322" spans="1:100" hidden="1" x14ac:dyDescent="0.25">
      <c r="A322" s="10">
        <v>1210</v>
      </c>
      <c r="B322" t="s">
        <v>658</v>
      </c>
      <c r="C322" t="s">
        <v>485</v>
      </c>
      <c r="D322" t="s">
        <v>578</v>
      </c>
      <c r="E322" t="s">
        <v>546</v>
      </c>
      <c r="F322" t="s">
        <v>584</v>
      </c>
      <c r="G322" t="s">
        <v>585</v>
      </c>
      <c r="H322" t="s">
        <v>215</v>
      </c>
      <c r="I322" t="s">
        <v>215</v>
      </c>
      <c r="J322" t="s">
        <v>208</v>
      </c>
      <c r="K322" t="s">
        <v>586</v>
      </c>
      <c r="L322" t="s">
        <v>208</v>
      </c>
      <c r="M322" t="s">
        <v>208</v>
      </c>
      <c r="N322" t="s">
        <v>208</v>
      </c>
      <c r="P322" t="s">
        <v>581</v>
      </c>
      <c r="Q322" t="s">
        <v>208</v>
      </c>
      <c r="R322" t="s">
        <v>581</v>
      </c>
      <c r="S322" t="s">
        <v>208</v>
      </c>
      <c r="T322" t="s">
        <v>34</v>
      </c>
      <c r="U322" t="s">
        <v>207</v>
      </c>
      <c r="V322" t="s">
        <v>207</v>
      </c>
      <c r="W322" t="s">
        <v>207</v>
      </c>
      <c r="X322" t="s">
        <v>207</v>
      </c>
      <c r="Y322" t="s">
        <v>207</v>
      </c>
      <c r="Z322" t="s">
        <v>207</v>
      </c>
      <c r="AA322" t="s">
        <v>207</v>
      </c>
      <c r="AB322" t="s">
        <v>207</v>
      </c>
      <c r="AC322" t="s">
        <v>207</v>
      </c>
      <c r="AD322" t="s">
        <v>207</v>
      </c>
      <c r="AE322" t="s">
        <v>207</v>
      </c>
      <c r="AF322" t="s">
        <v>207</v>
      </c>
      <c r="AG322" t="s">
        <v>207</v>
      </c>
      <c r="AH322" t="s">
        <v>207</v>
      </c>
      <c r="AI322" t="s">
        <v>207</v>
      </c>
      <c r="AJ322" t="s">
        <v>207</v>
      </c>
      <c r="AK322" t="s">
        <v>207</v>
      </c>
      <c r="AL322" t="s">
        <v>207</v>
      </c>
      <c r="AM322" t="s">
        <v>207</v>
      </c>
      <c r="AN322" t="s">
        <v>207</v>
      </c>
      <c r="AO322" t="s">
        <v>207</v>
      </c>
      <c r="AP322" t="s">
        <v>207</v>
      </c>
      <c r="AQ322" t="s">
        <v>207</v>
      </c>
      <c r="AR322" t="s">
        <v>215</v>
      </c>
      <c r="AS322" t="s">
        <v>207</v>
      </c>
      <c r="AT322" t="s">
        <v>207</v>
      </c>
      <c r="AU322" t="s">
        <v>207</v>
      </c>
      <c r="AV322" t="s">
        <v>207</v>
      </c>
      <c r="AW322" t="s">
        <v>207</v>
      </c>
      <c r="AX322" t="s">
        <v>207</v>
      </c>
      <c r="AY322" t="s">
        <v>207</v>
      </c>
      <c r="AZ322" t="s">
        <v>207</v>
      </c>
      <c r="BA322" t="s">
        <v>207</v>
      </c>
      <c r="BB322" t="s">
        <v>207</v>
      </c>
      <c r="BC322" t="s">
        <v>207</v>
      </c>
      <c r="BD322" t="s">
        <v>207</v>
      </c>
      <c r="BE322" t="s">
        <v>207</v>
      </c>
      <c r="BF322" t="s">
        <v>207</v>
      </c>
      <c r="BG322" t="s">
        <v>207</v>
      </c>
      <c r="BH322" t="s">
        <v>207</v>
      </c>
      <c r="BI322" t="s">
        <v>207</v>
      </c>
      <c r="BJ322" t="s">
        <v>215</v>
      </c>
      <c r="BK322" t="s">
        <v>207</v>
      </c>
      <c r="BL322" t="s">
        <v>207</v>
      </c>
      <c r="BM322" t="s">
        <v>207</v>
      </c>
      <c r="BN322" t="s">
        <v>207</v>
      </c>
      <c r="BO322" s="18" t="str">
        <f>IF(OR(BO$2=0, BO$2=""), "N/A", IF(ISNUMBER(SEARCH(UPPER(BO$2), UPPER(ProgramsTable[[#This Row],[Type of Service]]))), "Yes", "No"))</f>
        <v>N/A</v>
      </c>
      <c r="BP322" s="18" t="str">
        <f>IF(BP$2=0, "N/A", IF(ISNUMBER(SEARCH(TRIM(BP$2), ProgramsTable[[#This Row],[Geographic Coverage]])), "Yes", "No"))</f>
        <v>N/A</v>
      </c>
      <c r="BQ322" s="18" t="str">
        <f>IF(BQ$2=0, "N/A", IF(ISNUMBER(SEARCH(TRIM(BQ$2), ProgramsTable[[#This Row],[Geographic Coverage]])), "Yes", "No"))</f>
        <v>N/A</v>
      </c>
      <c r="BR322" s="18" t="str">
        <f>IF(AND(BP$2=0, BQ$2=0), "*Required - Please Make a Selection*", IF(OR(ISNUMBER(SEARCH(TRIM(BP$2), ProgramsTable[[#This Row],[Geographic Coverage]])), ISNUMBER(SEARCH(TRIM(BQ$2), ProgramsTable[[#This Row],[Geographic Coverage]]))), "Yes", "No"))</f>
        <v>*Required - Please Make a Selection*</v>
      </c>
      <c r="BS322" s="18" t="str">
        <f>IF(OR(BS$2="",BS$2=0), "N/A", IF(AND(ProgramsTable[[#This Row],[Age Min]]= "None", ProgramsTable[[#This Row],[Age Max]]= "None"), "Yes", IF(AND(BS$2&gt;=ProgramsTable[[#This Row],[Age Min]], BS$2&lt;=ProgramsTable[[#This Row],[Age Max]]), "Yes", "No")))</f>
        <v>N/A</v>
      </c>
      <c r="BT322" s="18" t="str" cm="1">
        <f t="array" ref="BT322">IF(COUNTIF(AM$2:BJ$2,"Yes")=0,"N/A",IF(SUMPRODUCT(--(AM$2:BJ$2="Yes"),--(ProgramsTable[[#This Row],[Developmental Disability]:[Caregivers, Family Members, Advocates, or Practitioners of an Individual with Disabilities or Medical Conditions]]="Yes"))&gt;0,"Yes","No"))</f>
        <v>N/A</v>
      </c>
      <c r="BU3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22" s="18" t="str">
        <f>IF(BV$2=0, "N/A", IF(ISNUMBER(SEARCH(UPPER(BV$2), UPPER(ProgramsTable[[#This Row],[Type of Service]]))), "Yes", "No"))</f>
        <v>N/A</v>
      </c>
      <c r="BW322" s="18" t="str">
        <f>IF(BW$2=0, "N/A", IF(ISNUMBER(SEARCH(TRIM(BW$2), ProgramsTable[[#This Row],[Geographic Coverage]])), "Yes", "No"))</f>
        <v>N/A</v>
      </c>
      <c r="BX322" s="18" t="str">
        <f>IF(BX$2=0, "N/A", IF(ISNUMBER(SEARCH(TRIM(BX$2), ProgramsTable[[#This Row],[Geographic Coverage]])), "Yes", "No"))</f>
        <v>N/A</v>
      </c>
      <c r="BY322" s="18" t="str">
        <f>IF(AND(BW$2=0, BX$2=0), "*Required - Please Make a Selection*", IF(OR(ISNUMBER(SEARCH(TRIM(BW$2), ProgramsTable[[#This Row],[Geographic Coverage]])), ISNUMBER(SEARCH(TRIM(BX$2), ProgramsTable[[#This Row],[Geographic Coverage]]))), "Yes", "No"))</f>
        <v>*Required - Please Make a Selection*</v>
      </c>
      <c r="BZ322" s="18" t="str">
        <f>IF(I$2=0, "N/A", IF(I$2="Yes", IF(ProgramsTable[[#This Row],[Program Includes Services for Caregivers]]="Yes", IF(ProgramsTable[[#This Row],[Program May Require Caregiver to be Unpaid]]="No", "Yes", "No"), "No"), "N/A"))</f>
        <v>N/A</v>
      </c>
      <c r="CA3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22" s="18" t="str">
        <f>IF(CB$2=0, "N/A", IF(ISNUMBER(SEARCH(TRIM(UPPER(CB$2)), TRIM(UPPER(ProgramsTable[[#This Row],[Type of Service]])))), "Yes", "No"))</f>
        <v>N/A</v>
      </c>
      <c r="CC322" s="18" t="str">
        <f>IF(CC$2=0, "N/A", IF(ISNUMBER(SEARCH(TRIM(CC$2), ProgramsTable[[#This Row],[Geographic Coverage]])), "Yes", "No"))</f>
        <v>No</v>
      </c>
      <c r="CD322" s="18" t="str">
        <f>IF(CD$2=0, "N/A", IF(ISNUMBER(SEARCH(TRIM(CD$2), ProgramsTable[[#This Row],[Geographic Coverage]])), "Yes", "No"))</f>
        <v>N/A</v>
      </c>
      <c r="CE322" s="18" t="str">
        <f>IF(AND(CC$2=0, CD$2=0), "*Required - Please Make a Selection*", IF(OR(ISNUMBER(SEARCH(TRIM(CC$2), ProgramsTable[[#This Row],[Geographic Coverage]])), ISNUMBER(SEARCH(TRIM(CD$2), ProgramsTable[[#This Row],[Geographic Coverage]]))), "Yes", "No"))</f>
        <v>No</v>
      </c>
      <c r="CF322" s="18" t="str" cm="1">
        <f t="array" ref="CF322">IF(COUNTIF(BK$2:BN$2, "Yes")=0, "N/A", IF(SUMPRODUCT((BK$2:BN$2="Yes")*(ProgramsTable[[#This Row],[Veteran?]:[Disabled Veteran?]]="Yes"))&gt;0, "Yes", "No"))</f>
        <v>No</v>
      </c>
      <c r="CG3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22"/>
      <c r="CI322"/>
      <c r="CJ322"/>
      <c r="CK322"/>
      <c r="CL322"/>
      <c r="CM322"/>
      <c r="CN322"/>
      <c r="CO322"/>
      <c r="CP322"/>
      <c r="CQ322"/>
      <c r="CR322"/>
      <c r="CS322"/>
      <c r="CU322"/>
      <c r="CV322"/>
    </row>
    <row r="323" spans="1:100" hidden="1" x14ac:dyDescent="0.25">
      <c r="A323" s="10">
        <v>1211</v>
      </c>
      <c r="B323" t="s">
        <v>658</v>
      </c>
      <c r="C323" t="s">
        <v>485</v>
      </c>
      <c r="D323" t="s">
        <v>578</v>
      </c>
      <c r="E323" t="s">
        <v>546</v>
      </c>
      <c r="F323" t="s">
        <v>587</v>
      </c>
      <c r="G323" t="s">
        <v>588</v>
      </c>
      <c r="H323" t="s">
        <v>215</v>
      </c>
      <c r="I323" t="s">
        <v>207</v>
      </c>
      <c r="J323" t="s">
        <v>208</v>
      </c>
      <c r="K323" t="s">
        <v>208</v>
      </c>
      <c r="L323" s="11" t="s">
        <v>208</v>
      </c>
      <c r="M323" t="s">
        <v>208</v>
      </c>
      <c r="N323" t="s">
        <v>208</v>
      </c>
      <c r="P323" t="s">
        <v>208</v>
      </c>
      <c r="Q323" t="s">
        <v>208</v>
      </c>
      <c r="R323" t="s">
        <v>208</v>
      </c>
      <c r="S323" t="s">
        <v>208</v>
      </c>
      <c r="T323" t="s">
        <v>34</v>
      </c>
      <c r="U323" t="s">
        <v>207</v>
      </c>
      <c r="V323" t="s">
        <v>207</v>
      </c>
      <c r="W323" t="s">
        <v>207</v>
      </c>
      <c r="X323" t="s">
        <v>207</v>
      </c>
      <c r="Y323" t="s">
        <v>207</v>
      </c>
      <c r="Z323" t="s">
        <v>207</v>
      </c>
      <c r="AA323" t="s">
        <v>207</v>
      </c>
      <c r="AB323" t="s">
        <v>207</v>
      </c>
      <c r="AC323" t="s">
        <v>207</v>
      </c>
      <c r="AD323" t="s">
        <v>207</v>
      </c>
      <c r="AE323" t="s">
        <v>207</v>
      </c>
      <c r="AF323" t="s">
        <v>207</v>
      </c>
      <c r="AG323" t="s">
        <v>207</v>
      </c>
      <c r="AH323" t="s">
        <v>207</v>
      </c>
      <c r="AI323" t="s">
        <v>207</v>
      </c>
      <c r="AJ323" t="s">
        <v>207</v>
      </c>
      <c r="AK323" t="s">
        <v>207</v>
      </c>
      <c r="AL323" t="s">
        <v>207</v>
      </c>
      <c r="AM323" t="s">
        <v>207</v>
      </c>
      <c r="AN323" t="s">
        <v>207</v>
      </c>
      <c r="AO323" t="s">
        <v>207</v>
      </c>
      <c r="AP323" t="s">
        <v>207</v>
      </c>
      <c r="AQ323" t="s">
        <v>207</v>
      </c>
      <c r="AR323" t="s">
        <v>207</v>
      </c>
      <c r="AS323" t="s">
        <v>207</v>
      </c>
      <c r="AT323" t="s">
        <v>207</v>
      </c>
      <c r="AU323" t="s">
        <v>207</v>
      </c>
      <c r="AV323" t="s">
        <v>207</v>
      </c>
      <c r="AW323" t="s">
        <v>207</v>
      </c>
      <c r="AX323" t="s">
        <v>207</v>
      </c>
      <c r="AY323" t="s">
        <v>207</v>
      </c>
      <c r="AZ323" t="s">
        <v>207</v>
      </c>
      <c r="BA323" t="s">
        <v>207</v>
      </c>
      <c r="BB323" t="s">
        <v>207</v>
      </c>
      <c r="BC323" t="s">
        <v>207</v>
      </c>
      <c r="BD323" t="s">
        <v>207</v>
      </c>
      <c r="BE323" t="s">
        <v>207</v>
      </c>
      <c r="BF323" t="s">
        <v>207</v>
      </c>
      <c r="BG323" t="s">
        <v>207</v>
      </c>
      <c r="BH323" t="s">
        <v>207</v>
      </c>
      <c r="BI323" t="s">
        <v>207</v>
      </c>
      <c r="BJ323" t="s">
        <v>207</v>
      </c>
      <c r="BK323" t="s">
        <v>207</v>
      </c>
      <c r="BL323" t="s">
        <v>207</v>
      </c>
      <c r="BM323" t="s">
        <v>207</v>
      </c>
      <c r="BN323" t="s">
        <v>207</v>
      </c>
      <c r="BO323" s="18" t="str">
        <f>IF(OR(BO$2=0, BO$2=""), "N/A", IF(ISNUMBER(SEARCH(UPPER(BO$2), UPPER(ProgramsTable[[#This Row],[Type of Service]]))), "Yes", "No"))</f>
        <v>N/A</v>
      </c>
      <c r="BP323" s="18" t="str">
        <f>IF(BP$2=0, "N/A", IF(ISNUMBER(SEARCH(TRIM(BP$2), ProgramsTable[[#This Row],[Geographic Coverage]])), "Yes", "No"))</f>
        <v>N/A</v>
      </c>
      <c r="BQ323" s="18" t="str">
        <f>IF(BQ$2=0, "N/A", IF(ISNUMBER(SEARCH(TRIM(BQ$2), ProgramsTable[[#This Row],[Geographic Coverage]])), "Yes", "No"))</f>
        <v>N/A</v>
      </c>
      <c r="BR323" s="18" t="str">
        <f>IF(AND(BP$2=0, BQ$2=0), "*Required - Please Make a Selection*", IF(OR(ISNUMBER(SEARCH(TRIM(BP$2), ProgramsTable[[#This Row],[Geographic Coverage]])), ISNUMBER(SEARCH(TRIM(BQ$2), ProgramsTable[[#This Row],[Geographic Coverage]]))), "Yes", "No"))</f>
        <v>*Required - Please Make a Selection*</v>
      </c>
      <c r="BS323" s="18" t="str">
        <f>IF(OR(BS$2="",BS$2=0), "N/A", IF(AND(ProgramsTable[[#This Row],[Age Min]]= "None", ProgramsTable[[#This Row],[Age Max]]= "None"), "Yes", IF(AND(BS$2&gt;=ProgramsTable[[#This Row],[Age Min]], BS$2&lt;=ProgramsTable[[#This Row],[Age Max]]), "Yes", "No")))</f>
        <v>N/A</v>
      </c>
      <c r="BT323" s="18" t="str" cm="1">
        <f t="array" ref="BT323">IF(COUNTIF(AM$2:BJ$2,"Yes")=0,"N/A",IF(SUMPRODUCT(--(AM$2:BJ$2="Yes"),--(ProgramsTable[[#This Row],[Developmental Disability]:[Caregivers, Family Members, Advocates, or Practitioners of an Individual with Disabilities or Medical Conditions]]="Yes"))&gt;0,"Yes","No"))</f>
        <v>N/A</v>
      </c>
      <c r="BU3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23" s="18" t="str">
        <f>IF(BV$2=0, "N/A", IF(ISNUMBER(SEARCH(UPPER(BV$2), UPPER(ProgramsTable[[#This Row],[Type of Service]]))), "Yes", "No"))</f>
        <v>N/A</v>
      </c>
      <c r="BW323" s="18" t="str">
        <f>IF(BW$2=0, "N/A", IF(ISNUMBER(SEARCH(TRIM(BW$2), ProgramsTable[[#This Row],[Geographic Coverage]])), "Yes", "No"))</f>
        <v>N/A</v>
      </c>
      <c r="BX323" s="18" t="str">
        <f>IF(BX$2=0, "N/A", IF(ISNUMBER(SEARCH(TRIM(BX$2), ProgramsTable[[#This Row],[Geographic Coverage]])), "Yes", "No"))</f>
        <v>N/A</v>
      </c>
      <c r="BY323" s="18" t="str">
        <f>IF(AND(BW$2=0, BX$2=0), "*Required - Please Make a Selection*", IF(OR(ISNUMBER(SEARCH(TRIM(BW$2), ProgramsTable[[#This Row],[Geographic Coverage]])), ISNUMBER(SEARCH(TRIM(BX$2), ProgramsTable[[#This Row],[Geographic Coverage]]))), "Yes", "No"))</f>
        <v>*Required - Please Make a Selection*</v>
      </c>
      <c r="BZ323" s="18" t="str">
        <f>IF(I$2=0, "N/A", IF(I$2="Yes", IF(ProgramsTable[[#This Row],[Program Includes Services for Caregivers]]="Yes", IF(ProgramsTable[[#This Row],[Program May Require Caregiver to be Unpaid]]="No", "Yes", "No"), "No"), "N/A"))</f>
        <v>N/A</v>
      </c>
      <c r="CA3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23" s="18" t="str">
        <f>IF(CB$2=0, "N/A", IF(ISNUMBER(SEARCH(TRIM(UPPER(CB$2)), TRIM(UPPER(ProgramsTable[[#This Row],[Type of Service]])))), "Yes", "No"))</f>
        <v>N/A</v>
      </c>
      <c r="CC323" s="18" t="str">
        <f>IF(CC$2=0, "N/A", IF(ISNUMBER(SEARCH(TRIM(CC$2), ProgramsTable[[#This Row],[Geographic Coverage]])), "Yes", "No"))</f>
        <v>No</v>
      </c>
      <c r="CD323" s="18" t="str">
        <f>IF(CD$2=0, "N/A", IF(ISNUMBER(SEARCH(TRIM(CD$2), ProgramsTable[[#This Row],[Geographic Coverage]])), "Yes", "No"))</f>
        <v>N/A</v>
      </c>
      <c r="CE323" s="18" t="str">
        <f>IF(AND(CC$2=0, CD$2=0), "*Required - Please Make a Selection*", IF(OR(ISNUMBER(SEARCH(TRIM(CC$2), ProgramsTable[[#This Row],[Geographic Coverage]])), ISNUMBER(SEARCH(TRIM(CD$2), ProgramsTable[[#This Row],[Geographic Coverage]]))), "Yes", "No"))</f>
        <v>No</v>
      </c>
      <c r="CF323" s="18" t="str" cm="1">
        <f t="array" ref="CF323">IF(COUNTIF(BK$2:BN$2, "Yes")=0, "N/A", IF(SUMPRODUCT((BK$2:BN$2="Yes")*(ProgramsTable[[#This Row],[Veteran?]:[Disabled Veteran?]]="Yes"))&gt;0, "Yes", "No"))</f>
        <v>No</v>
      </c>
      <c r="CG3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23"/>
      <c r="CI323"/>
      <c r="CJ323"/>
      <c r="CK323"/>
      <c r="CL323"/>
      <c r="CM323"/>
      <c r="CN323"/>
      <c r="CO323"/>
      <c r="CP323"/>
      <c r="CQ323"/>
      <c r="CR323"/>
      <c r="CS323"/>
      <c r="CU323"/>
      <c r="CV323"/>
    </row>
    <row r="324" spans="1:100" hidden="1" x14ac:dyDescent="0.25">
      <c r="A324" s="10">
        <v>1212</v>
      </c>
      <c r="B324" t="s">
        <v>658</v>
      </c>
      <c r="C324" t="s">
        <v>485</v>
      </c>
      <c r="D324" t="s">
        <v>578</v>
      </c>
      <c r="E324" t="s">
        <v>546</v>
      </c>
      <c r="F324" t="s">
        <v>589</v>
      </c>
      <c r="G324" t="s">
        <v>588</v>
      </c>
      <c r="H324" t="s">
        <v>215</v>
      </c>
      <c r="I324" t="s">
        <v>207</v>
      </c>
      <c r="J324" t="s">
        <v>208</v>
      </c>
      <c r="K324" t="s">
        <v>208</v>
      </c>
      <c r="L324" s="11" t="s">
        <v>208</v>
      </c>
      <c r="M324" t="s">
        <v>208</v>
      </c>
      <c r="N324" t="s">
        <v>208</v>
      </c>
      <c r="P324" t="s">
        <v>208</v>
      </c>
      <c r="Q324" t="s">
        <v>208</v>
      </c>
      <c r="R324" t="s">
        <v>208</v>
      </c>
      <c r="S324" t="s">
        <v>208</v>
      </c>
      <c r="T324" t="s">
        <v>34</v>
      </c>
      <c r="U324" t="s">
        <v>207</v>
      </c>
      <c r="V324" t="s">
        <v>207</v>
      </c>
      <c r="W324" t="s">
        <v>207</v>
      </c>
      <c r="X324" t="s">
        <v>207</v>
      </c>
      <c r="Y324" t="s">
        <v>207</v>
      </c>
      <c r="Z324" t="s">
        <v>207</v>
      </c>
      <c r="AA324" t="s">
        <v>207</v>
      </c>
      <c r="AB324" t="s">
        <v>207</v>
      </c>
      <c r="AC324" t="s">
        <v>207</v>
      </c>
      <c r="AD324" t="s">
        <v>207</v>
      </c>
      <c r="AE324" t="s">
        <v>207</v>
      </c>
      <c r="AF324" t="s">
        <v>207</v>
      </c>
      <c r="AG324" t="s">
        <v>207</v>
      </c>
      <c r="AH324" t="s">
        <v>207</v>
      </c>
      <c r="AI324" t="s">
        <v>207</v>
      </c>
      <c r="AJ324" t="s">
        <v>207</v>
      </c>
      <c r="AK324" t="s">
        <v>207</v>
      </c>
      <c r="AL324" t="s">
        <v>207</v>
      </c>
      <c r="AM324" t="s">
        <v>207</v>
      </c>
      <c r="AN324" t="s">
        <v>207</v>
      </c>
      <c r="AO324" t="s">
        <v>207</v>
      </c>
      <c r="AP324" t="s">
        <v>207</v>
      </c>
      <c r="AQ324" t="s">
        <v>207</v>
      </c>
      <c r="AR324" t="s">
        <v>207</v>
      </c>
      <c r="AS324" t="s">
        <v>207</v>
      </c>
      <c r="AT324" t="s">
        <v>207</v>
      </c>
      <c r="AU324" t="s">
        <v>207</v>
      </c>
      <c r="AV324" t="s">
        <v>207</v>
      </c>
      <c r="AW324" t="s">
        <v>207</v>
      </c>
      <c r="AX324" t="s">
        <v>207</v>
      </c>
      <c r="AY324" t="s">
        <v>207</v>
      </c>
      <c r="AZ324" t="s">
        <v>207</v>
      </c>
      <c r="BA324" t="s">
        <v>207</v>
      </c>
      <c r="BB324" t="s">
        <v>207</v>
      </c>
      <c r="BC324" t="s">
        <v>207</v>
      </c>
      <c r="BD324" t="s">
        <v>207</v>
      </c>
      <c r="BE324" t="s">
        <v>207</v>
      </c>
      <c r="BF324" t="s">
        <v>207</v>
      </c>
      <c r="BG324" t="s">
        <v>207</v>
      </c>
      <c r="BH324" t="s">
        <v>207</v>
      </c>
      <c r="BI324" t="s">
        <v>207</v>
      </c>
      <c r="BJ324" t="s">
        <v>207</v>
      </c>
      <c r="BK324" t="s">
        <v>207</v>
      </c>
      <c r="BL324" t="s">
        <v>207</v>
      </c>
      <c r="BM324" t="s">
        <v>207</v>
      </c>
      <c r="BN324" t="s">
        <v>207</v>
      </c>
      <c r="BO324" s="18" t="str">
        <f>IF(OR(BO$2=0, BO$2=""), "N/A", IF(ISNUMBER(SEARCH(UPPER(BO$2), UPPER(ProgramsTable[[#This Row],[Type of Service]]))), "Yes", "No"))</f>
        <v>N/A</v>
      </c>
      <c r="BP324" s="18" t="str">
        <f>IF(BP$2=0, "N/A", IF(ISNUMBER(SEARCH(TRIM(BP$2), ProgramsTable[[#This Row],[Geographic Coverage]])), "Yes", "No"))</f>
        <v>N/A</v>
      </c>
      <c r="BQ324" s="18" t="str">
        <f>IF(BQ$2=0, "N/A", IF(ISNUMBER(SEARCH(TRIM(BQ$2), ProgramsTable[[#This Row],[Geographic Coverage]])), "Yes", "No"))</f>
        <v>N/A</v>
      </c>
      <c r="BR324" s="18" t="str">
        <f>IF(AND(BP$2=0, BQ$2=0), "*Required - Please Make a Selection*", IF(OR(ISNUMBER(SEARCH(TRIM(BP$2), ProgramsTable[[#This Row],[Geographic Coverage]])), ISNUMBER(SEARCH(TRIM(BQ$2), ProgramsTable[[#This Row],[Geographic Coverage]]))), "Yes", "No"))</f>
        <v>*Required - Please Make a Selection*</v>
      </c>
      <c r="BS324" s="18" t="str">
        <f>IF(OR(BS$2="",BS$2=0), "N/A", IF(AND(ProgramsTable[[#This Row],[Age Min]]= "None", ProgramsTable[[#This Row],[Age Max]]= "None"), "Yes", IF(AND(BS$2&gt;=ProgramsTable[[#This Row],[Age Min]], BS$2&lt;=ProgramsTable[[#This Row],[Age Max]]), "Yes", "No")))</f>
        <v>N/A</v>
      </c>
      <c r="BT324" s="18" t="str" cm="1">
        <f t="array" ref="BT324">IF(COUNTIF(AM$2:BJ$2,"Yes")=0,"N/A",IF(SUMPRODUCT(--(AM$2:BJ$2="Yes"),--(ProgramsTable[[#This Row],[Developmental Disability]:[Caregivers, Family Members, Advocates, or Practitioners of an Individual with Disabilities or Medical Conditions]]="Yes"))&gt;0,"Yes","No"))</f>
        <v>N/A</v>
      </c>
      <c r="BU3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24" s="18" t="str">
        <f>IF(BV$2=0, "N/A", IF(ISNUMBER(SEARCH(UPPER(BV$2), UPPER(ProgramsTable[[#This Row],[Type of Service]]))), "Yes", "No"))</f>
        <v>N/A</v>
      </c>
      <c r="BW324" s="18" t="str">
        <f>IF(BW$2=0, "N/A", IF(ISNUMBER(SEARCH(TRIM(BW$2), ProgramsTable[[#This Row],[Geographic Coverage]])), "Yes", "No"))</f>
        <v>N/A</v>
      </c>
      <c r="BX324" s="18" t="str">
        <f>IF(BX$2=0, "N/A", IF(ISNUMBER(SEARCH(TRIM(BX$2), ProgramsTable[[#This Row],[Geographic Coverage]])), "Yes", "No"))</f>
        <v>N/A</v>
      </c>
      <c r="BY324" s="18" t="str">
        <f>IF(AND(BW$2=0, BX$2=0), "*Required - Please Make a Selection*", IF(OR(ISNUMBER(SEARCH(TRIM(BW$2), ProgramsTable[[#This Row],[Geographic Coverage]])), ISNUMBER(SEARCH(TRIM(BX$2), ProgramsTable[[#This Row],[Geographic Coverage]]))), "Yes", "No"))</f>
        <v>*Required - Please Make a Selection*</v>
      </c>
      <c r="BZ324" s="18" t="str">
        <f>IF(I$2=0, "N/A", IF(I$2="Yes", IF(ProgramsTable[[#This Row],[Program Includes Services for Caregivers]]="Yes", IF(ProgramsTable[[#This Row],[Program May Require Caregiver to be Unpaid]]="No", "Yes", "No"), "No"), "N/A"))</f>
        <v>N/A</v>
      </c>
      <c r="CA3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24" s="18" t="str">
        <f>IF(CB$2=0, "N/A", IF(ISNUMBER(SEARCH(TRIM(UPPER(CB$2)), TRIM(UPPER(ProgramsTable[[#This Row],[Type of Service]])))), "Yes", "No"))</f>
        <v>N/A</v>
      </c>
      <c r="CC324" s="18" t="str">
        <f>IF(CC$2=0, "N/A", IF(ISNUMBER(SEARCH(TRIM(CC$2), ProgramsTable[[#This Row],[Geographic Coverage]])), "Yes", "No"))</f>
        <v>No</v>
      </c>
      <c r="CD324" s="18" t="str">
        <f>IF(CD$2=0, "N/A", IF(ISNUMBER(SEARCH(TRIM(CD$2), ProgramsTable[[#This Row],[Geographic Coverage]])), "Yes", "No"))</f>
        <v>N/A</v>
      </c>
      <c r="CE324" s="18" t="str">
        <f>IF(AND(CC$2=0, CD$2=0), "*Required - Please Make a Selection*", IF(OR(ISNUMBER(SEARCH(TRIM(CC$2), ProgramsTable[[#This Row],[Geographic Coverage]])), ISNUMBER(SEARCH(TRIM(CD$2), ProgramsTable[[#This Row],[Geographic Coverage]]))), "Yes", "No"))</f>
        <v>No</v>
      </c>
      <c r="CF324" s="18" t="str" cm="1">
        <f t="array" ref="CF324">IF(COUNTIF(BK$2:BN$2, "Yes")=0, "N/A", IF(SUMPRODUCT((BK$2:BN$2="Yes")*(ProgramsTable[[#This Row],[Veteran?]:[Disabled Veteran?]]="Yes"))&gt;0, "Yes", "No"))</f>
        <v>No</v>
      </c>
      <c r="CG3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24"/>
      <c r="CI324"/>
      <c r="CJ324"/>
      <c r="CK324"/>
      <c r="CL324"/>
      <c r="CM324"/>
      <c r="CN324"/>
      <c r="CO324"/>
      <c r="CP324"/>
      <c r="CQ324"/>
      <c r="CR324"/>
      <c r="CS324"/>
      <c r="CU324"/>
      <c r="CV324"/>
    </row>
    <row r="325" spans="1:100" hidden="1" x14ac:dyDescent="0.25">
      <c r="A325" s="10">
        <v>1213</v>
      </c>
      <c r="B325" t="s">
        <v>658</v>
      </c>
      <c r="C325" t="s">
        <v>485</v>
      </c>
      <c r="D325" t="s">
        <v>578</v>
      </c>
      <c r="E325" t="s">
        <v>546</v>
      </c>
      <c r="F325" t="s">
        <v>590</v>
      </c>
      <c r="G325" t="s">
        <v>90</v>
      </c>
      <c r="H325" t="s">
        <v>215</v>
      </c>
      <c r="I325" t="s">
        <v>215</v>
      </c>
      <c r="J325" t="s">
        <v>208</v>
      </c>
      <c r="K325" t="s">
        <v>586</v>
      </c>
      <c r="L325" t="s">
        <v>208</v>
      </c>
      <c r="M325" t="s">
        <v>208</v>
      </c>
      <c r="N325" t="s">
        <v>208</v>
      </c>
      <c r="P325" t="s">
        <v>591</v>
      </c>
      <c r="Q325" t="s">
        <v>208</v>
      </c>
      <c r="R325" t="s">
        <v>591</v>
      </c>
      <c r="S325" t="s">
        <v>208</v>
      </c>
      <c r="T325" t="s">
        <v>34</v>
      </c>
      <c r="U325" t="s">
        <v>207</v>
      </c>
      <c r="V325" t="s">
        <v>207</v>
      </c>
      <c r="W325" t="s">
        <v>207</v>
      </c>
      <c r="X325" t="s">
        <v>207</v>
      </c>
      <c r="Y325" t="s">
        <v>207</v>
      </c>
      <c r="Z325" t="s">
        <v>207</v>
      </c>
      <c r="AA325" t="s">
        <v>207</v>
      </c>
      <c r="AB325" t="s">
        <v>207</v>
      </c>
      <c r="AC325" t="s">
        <v>207</v>
      </c>
      <c r="AD325" t="s">
        <v>207</v>
      </c>
      <c r="AE325" t="s">
        <v>207</v>
      </c>
      <c r="AF325" t="s">
        <v>207</v>
      </c>
      <c r="AG325" t="s">
        <v>207</v>
      </c>
      <c r="AH325" t="s">
        <v>207</v>
      </c>
      <c r="AI325" t="s">
        <v>207</v>
      </c>
      <c r="AJ325" t="s">
        <v>207</v>
      </c>
      <c r="AK325" t="s">
        <v>207</v>
      </c>
      <c r="AL325" t="s">
        <v>207</v>
      </c>
      <c r="AM325" t="s">
        <v>207</v>
      </c>
      <c r="AN325" t="s">
        <v>207</v>
      </c>
      <c r="AO325" t="s">
        <v>207</v>
      </c>
      <c r="AP325" t="s">
        <v>207</v>
      </c>
      <c r="AQ325" t="s">
        <v>207</v>
      </c>
      <c r="AR325" t="s">
        <v>207</v>
      </c>
      <c r="AS325" t="s">
        <v>207</v>
      </c>
      <c r="AT325" t="s">
        <v>207</v>
      </c>
      <c r="AU325" t="s">
        <v>207</v>
      </c>
      <c r="AV325" t="s">
        <v>207</v>
      </c>
      <c r="AW325" t="s">
        <v>207</v>
      </c>
      <c r="AX325" t="s">
        <v>207</v>
      </c>
      <c r="AY325" t="s">
        <v>207</v>
      </c>
      <c r="AZ325" t="s">
        <v>207</v>
      </c>
      <c r="BA325" t="s">
        <v>207</v>
      </c>
      <c r="BB325" t="s">
        <v>207</v>
      </c>
      <c r="BC325" t="s">
        <v>207</v>
      </c>
      <c r="BD325" t="s">
        <v>207</v>
      </c>
      <c r="BE325" t="s">
        <v>207</v>
      </c>
      <c r="BF325" t="s">
        <v>207</v>
      </c>
      <c r="BG325" t="s">
        <v>207</v>
      </c>
      <c r="BH325" t="s">
        <v>207</v>
      </c>
      <c r="BI325" t="s">
        <v>207</v>
      </c>
      <c r="BJ325" t="s">
        <v>215</v>
      </c>
      <c r="BK325" t="s">
        <v>207</v>
      </c>
      <c r="BL325" t="s">
        <v>207</v>
      </c>
      <c r="BM325" t="s">
        <v>207</v>
      </c>
      <c r="BN325" t="s">
        <v>207</v>
      </c>
      <c r="BO325" s="18" t="str">
        <f>IF(OR(BO$2=0, BO$2=""), "N/A", IF(ISNUMBER(SEARCH(UPPER(BO$2), UPPER(ProgramsTable[[#This Row],[Type of Service]]))), "Yes", "No"))</f>
        <v>N/A</v>
      </c>
      <c r="BP325" s="18" t="str">
        <f>IF(BP$2=0, "N/A", IF(ISNUMBER(SEARCH(TRIM(BP$2), ProgramsTable[[#This Row],[Geographic Coverage]])), "Yes", "No"))</f>
        <v>N/A</v>
      </c>
      <c r="BQ325" s="18" t="str">
        <f>IF(BQ$2=0, "N/A", IF(ISNUMBER(SEARCH(TRIM(BQ$2), ProgramsTable[[#This Row],[Geographic Coverage]])), "Yes", "No"))</f>
        <v>N/A</v>
      </c>
      <c r="BR325" s="18" t="str">
        <f>IF(AND(BP$2=0, BQ$2=0), "*Required - Please Make a Selection*", IF(OR(ISNUMBER(SEARCH(TRIM(BP$2), ProgramsTable[[#This Row],[Geographic Coverage]])), ISNUMBER(SEARCH(TRIM(BQ$2), ProgramsTable[[#This Row],[Geographic Coverage]]))), "Yes", "No"))</f>
        <v>*Required - Please Make a Selection*</v>
      </c>
      <c r="BS325" s="18" t="str">
        <f>IF(OR(BS$2="",BS$2=0), "N/A", IF(AND(ProgramsTable[[#This Row],[Age Min]]= "None", ProgramsTable[[#This Row],[Age Max]]= "None"), "Yes", IF(AND(BS$2&gt;=ProgramsTable[[#This Row],[Age Min]], BS$2&lt;=ProgramsTable[[#This Row],[Age Max]]), "Yes", "No")))</f>
        <v>N/A</v>
      </c>
      <c r="BT325" s="18" t="str" cm="1">
        <f t="array" ref="BT325">IF(COUNTIF(AM$2:BJ$2,"Yes")=0,"N/A",IF(SUMPRODUCT(--(AM$2:BJ$2="Yes"),--(ProgramsTable[[#This Row],[Developmental Disability]:[Caregivers, Family Members, Advocates, or Practitioners of an Individual with Disabilities or Medical Conditions]]="Yes"))&gt;0,"Yes","No"))</f>
        <v>N/A</v>
      </c>
      <c r="BU3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25" s="18" t="str">
        <f>IF(BV$2=0, "N/A", IF(ISNUMBER(SEARCH(UPPER(BV$2), UPPER(ProgramsTable[[#This Row],[Type of Service]]))), "Yes", "No"))</f>
        <v>N/A</v>
      </c>
      <c r="BW325" s="18" t="str">
        <f>IF(BW$2=0, "N/A", IF(ISNUMBER(SEARCH(TRIM(BW$2), ProgramsTable[[#This Row],[Geographic Coverage]])), "Yes", "No"))</f>
        <v>N/A</v>
      </c>
      <c r="BX325" s="18" t="str">
        <f>IF(BX$2=0, "N/A", IF(ISNUMBER(SEARCH(TRIM(BX$2), ProgramsTable[[#This Row],[Geographic Coverage]])), "Yes", "No"))</f>
        <v>N/A</v>
      </c>
      <c r="BY325" s="18" t="str">
        <f>IF(AND(BW$2=0, BX$2=0), "*Required - Please Make a Selection*", IF(OR(ISNUMBER(SEARCH(TRIM(BW$2), ProgramsTable[[#This Row],[Geographic Coverage]])), ISNUMBER(SEARCH(TRIM(BX$2), ProgramsTable[[#This Row],[Geographic Coverage]]))), "Yes", "No"))</f>
        <v>*Required - Please Make a Selection*</v>
      </c>
      <c r="BZ325" s="18" t="str">
        <f>IF(I$2=0, "N/A", IF(I$2="Yes", IF(ProgramsTable[[#This Row],[Program Includes Services for Caregivers]]="Yes", IF(ProgramsTable[[#This Row],[Program May Require Caregiver to be Unpaid]]="No", "Yes", "No"), "No"), "N/A"))</f>
        <v>N/A</v>
      </c>
      <c r="CA3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25" s="18" t="str">
        <f>IF(CB$2=0, "N/A", IF(ISNUMBER(SEARCH(TRIM(UPPER(CB$2)), TRIM(UPPER(ProgramsTable[[#This Row],[Type of Service]])))), "Yes", "No"))</f>
        <v>N/A</v>
      </c>
      <c r="CC325" s="18" t="str">
        <f>IF(CC$2=0, "N/A", IF(ISNUMBER(SEARCH(TRIM(CC$2), ProgramsTable[[#This Row],[Geographic Coverage]])), "Yes", "No"))</f>
        <v>No</v>
      </c>
      <c r="CD325" s="18" t="str">
        <f>IF(CD$2=0, "N/A", IF(ISNUMBER(SEARCH(TRIM(CD$2), ProgramsTable[[#This Row],[Geographic Coverage]])), "Yes", "No"))</f>
        <v>N/A</v>
      </c>
      <c r="CE325" s="18" t="str">
        <f>IF(AND(CC$2=0, CD$2=0), "*Required - Please Make a Selection*", IF(OR(ISNUMBER(SEARCH(TRIM(CC$2), ProgramsTable[[#This Row],[Geographic Coverage]])), ISNUMBER(SEARCH(TRIM(CD$2), ProgramsTable[[#This Row],[Geographic Coverage]]))), "Yes", "No"))</f>
        <v>No</v>
      </c>
      <c r="CF325" s="18" t="str" cm="1">
        <f t="array" ref="CF325">IF(COUNTIF(BK$2:BN$2, "Yes")=0, "N/A", IF(SUMPRODUCT((BK$2:BN$2="Yes")*(ProgramsTable[[#This Row],[Veteran?]:[Disabled Veteran?]]="Yes"))&gt;0, "Yes", "No"))</f>
        <v>No</v>
      </c>
      <c r="CG3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25"/>
      <c r="CI325"/>
      <c r="CJ325"/>
      <c r="CK325"/>
      <c r="CL325"/>
      <c r="CM325"/>
      <c r="CN325"/>
      <c r="CO325"/>
      <c r="CP325"/>
      <c r="CQ325"/>
      <c r="CR325"/>
      <c r="CS325"/>
      <c r="CU325"/>
      <c r="CV325"/>
    </row>
    <row r="326" spans="1:100" hidden="1" x14ac:dyDescent="0.25">
      <c r="A326" s="10">
        <v>1214</v>
      </c>
      <c r="B326" t="s">
        <v>658</v>
      </c>
      <c r="C326" t="s">
        <v>485</v>
      </c>
      <c r="D326" t="s">
        <v>592</v>
      </c>
      <c r="E326" t="s">
        <v>546</v>
      </c>
      <c r="F326" t="s">
        <v>593</v>
      </c>
      <c r="G326" t="s">
        <v>588</v>
      </c>
      <c r="H326" t="s">
        <v>215</v>
      </c>
      <c r="I326" t="s">
        <v>215</v>
      </c>
      <c r="J326" t="s">
        <v>208</v>
      </c>
      <c r="K326" t="s">
        <v>208</v>
      </c>
      <c r="L326" s="11" t="s">
        <v>594</v>
      </c>
      <c r="M326" t="s">
        <v>208</v>
      </c>
      <c r="N326" t="s">
        <v>208</v>
      </c>
      <c r="O326" t="s">
        <v>595</v>
      </c>
      <c r="P326" t="s">
        <v>596</v>
      </c>
      <c r="Q326" t="s">
        <v>597</v>
      </c>
      <c r="R326" t="s">
        <v>596</v>
      </c>
      <c r="S326" t="s">
        <v>208</v>
      </c>
      <c r="T326" t="s">
        <v>34</v>
      </c>
      <c r="U326" t="s">
        <v>207</v>
      </c>
      <c r="V326" t="s">
        <v>207</v>
      </c>
      <c r="W326" t="s">
        <v>207</v>
      </c>
      <c r="X326" t="s">
        <v>207</v>
      </c>
      <c r="Y326" t="s">
        <v>207</v>
      </c>
      <c r="Z326" t="s">
        <v>207</v>
      </c>
      <c r="AA326" t="s">
        <v>207</v>
      </c>
      <c r="AB326" t="s">
        <v>207</v>
      </c>
      <c r="AC326" t="s">
        <v>207</v>
      </c>
      <c r="AD326" t="s">
        <v>207</v>
      </c>
      <c r="AE326" t="s">
        <v>207</v>
      </c>
      <c r="AF326" t="s">
        <v>207</v>
      </c>
      <c r="AG326" t="s">
        <v>207</v>
      </c>
      <c r="AH326" t="s">
        <v>207</v>
      </c>
      <c r="AI326" t="s">
        <v>207</v>
      </c>
      <c r="AJ326" t="s">
        <v>207</v>
      </c>
      <c r="AK326" t="s">
        <v>207</v>
      </c>
      <c r="AL326" t="s">
        <v>207</v>
      </c>
      <c r="AM326" t="s">
        <v>207</v>
      </c>
      <c r="AN326" t="s">
        <v>207</v>
      </c>
      <c r="AO326" t="s">
        <v>207</v>
      </c>
      <c r="AP326" t="s">
        <v>207</v>
      </c>
      <c r="AQ326" t="s">
        <v>207</v>
      </c>
      <c r="AR326" t="s">
        <v>207</v>
      </c>
      <c r="AS326" t="s">
        <v>207</v>
      </c>
      <c r="AT326" t="s">
        <v>207</v>
      </c>
      <c r="AU326" t="s">
        <v>207</v>
      </c>
      <c r="AV326" t="s">
        <v>207</v>
      </c>
      <c r="AW326" t="s">
        <v>207</v>
      </c>
      <c r="AX326" t="s">
        <v>207</v>
      </c>
      <c r="AY326" t="s">
        <v>207</v>
      </c>
      <c r="AZ326" t="s">
        <v>207</v>
      </c>
      <c r="BA326" t="s">
        <v>207</v>
      </c>
      <c r="BB326" t="s">
        <v>207</v>
      </c>
      <c r="BC326" t="s">
        <v>207</v>
      </c>
      <c r="BD326" t="s">
        <v>207</v>
      </c>
      <c r="BE326" t="s">
        <v>207</v>
      </c>
      <c r="BF326" t="s">
        <v>207</v>
      </c>
      <c r="BG326" t="s">
        <v>207</v>
      </c>
      <c r="BH326" t="s">
        <v>207</v>
      </c>
      <c r="BI326" t="s">
        <v>207</v>
      </c>
      <c r="BJ326" t="s">
        <v>215</v>
      </c>
      <c r="BK326" t="s">
        <v>207</v>
      </c>
      <c r="BL326" t="s">
        <v>207</v>
      </c>
      <c r="BM326" t="s">
        <v>207</v>
      </c>
      <c r="BN326" t="s">
        <v>207</v>
      </c>
      <c r="BO326" s="18" t="str">
        <f>IF(OR(BO$2=0, BO$2=""), "N/A", IF(ISNUMBER(SEARCH(UPPER(BO$2), UPPER(ProgramsTable[[#This Row],[Type of Service]]))), "Yes", "No"))</f>
        <v>N/A</v>
      </c>
      <c r="BP326" s="18" t="str">
        <f>IF(BP$2=0, "N/A", IF(ISNUMBER(SEARCH(TRIM(BP$2), ProgramsTable[[#This Row],[Geographic Coverage]])), "Yes", "No"))</f>
        <v>N/A</v>
      </c>
      <c r="BQ326" s="18" t="str">
        <f>IF(BQ$2=0, "N/A", IF(ISNUMBER(SEARCH(TRIM(BQ$2), ProgramsTable[[#This Row],[Geographic Coverage]])), "Yes", "No"))</f>
        <v>N/A</v>
      </c>
      <c r="BR326" s="18" t="str">
        <f>IF(AND(BP$2=0, BQ$2=0), "*Required - Please Make a Selection*", IF(OR(ISNUMBER(SEARCH(TRIM(BP$2), ProgramsTable[[#This Row],[Geographic Coverage]])), ISNUMBER(SEARCH(TRIM(BQ$2), ProgramsTable[[#This Row],[Geographic Coverage]]))), "Yes", "No"))</f>
        <v>*Required - Please Make a Selection*</v>
      </c>
      <c r="BS326" s="18" t="str">
        <f>IF(OR(BS$2="",BS$2=0), "N/A", IF(AND(ProgramsTable[[#This Row],[Age Min]]= "None", ProgramsTable[[#This Row],[Age Max]]= "None"), "Yes", IF(AND(BS$2&gt;=ProgramsTable[[#This Row],[Age Min]], BS$2&lt;=ProgramsTable[[#This Row],[Age Max]]), "Yes", "No")))</f>
        <v>N/A</v>
      </c>
      <c r="BT326" s="18" t="str" cm="1">
        <f t="array" ref="BT326">IF(COUNTIF(AM$2:BJ$2,"Yes")=0,"N/A",IF(SUMPRODUCT(--(AM$2:BJ$2="Yes"),--(ProgramsTable[[#This Row],[Developmental Disability]:[Caregivers, Family Members, Advocates, or Practitioners of an Individual with Disabilities or Medical Conditions]]="Yes"))&gt;0,"Yes","No"))</f>
        <v>N/A</v>
      </c>
      <c r="BU3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26" s="18" t="str">
        <f>IF(BV$2=0, "N/A", IF(ISNUMBER(SEARCH(UPPER(BV$2), UPPER(ProgramsTable[[#This Row],[Type of Service]]))), "Yes", "No"))</f>
        <v>N/A</v>
      </c>
      <c r="BW326" s="18" t="str">
        <f>IF(BW$2=0, "N/A", IF(ISNUMBER(SEARCH(TRIM(BW$2), ProgramsTable[[#This Row],[Geographic Coverage]])), "Yes", "No"))</f>
        <v>N/A</v>
      </c>
      <c r="BX326" s="18" t="str">
        <f>IF(BX$2=0, "N/A", IF(ISNUMBER(SEARCH(TRIM(BX$2), ProgramsTable[[#This Row],[Geographic Coverage]])), "Yes", "No"))</f>
        <v>N/A</v>
      </c>
      <c r="BY326" s="18" t="str">
        <f>IF(AND(BW$2=0, BX$2=0), "*Required - Please Make a Selection*", IF(OR(ISNUMBER(SEARCH(TRIM(BW$2), ProgramsTable[[#This Row],[Geographic Coverage]])), ISNUMBER(SEARCH(TRIM(BX$2), ProgramsTable[[#This Row],[Geographic Coverage]]))), "Yes", "No"))</f>
        <v>*Required - Please Make a Selection*</v>
      </c>
      <c r="BZ326" s="18" t="str">
        <f>IF(I$2=0, "N/A", IF(I$2="Yes", IF(ProgramsTable[[#This Row],[Program Includes Services for Caregivers]]="Yes", IF(ProgramsTable[[#This Row],[Program May Require Caregiver to be Unpaid]]="No", "Yes", "No"), "No"), "N/A"))</f>
        <v>N/A</v>
      </c>
      <c r="CA3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26" s="18" t="str">
        <f>IF(CB$2=0, "N/A", IF(ISNUMBER(SEARCH(TRIM(UPPER(CB$2)), TRIM(UPPER(ProgramsTable[[#This Row],[Type of Service]])))), "Yes", "No"))</f>
        <v>N/A</v>
      </c>
      <c r="CC326" s="18" t="str">
        <f>IF(CC$2=0, "N/A", IF(ISNUMBER(SEARCH(TRIM(CC$2), ProgramsTable[[#This Row],[Geographic Coverage]])), "Yes", "No"))</f>
        <v>No</v>
      </c>
      <c r="CD326" s="18" t="str">
        <f>IF(CD$2=0, "N/A", IF(ISNUMBER(SEARCH(TRIM(CD$2), ProgramsTable[[#This Row],[Geographic Coverage]])), "Yes", "No"))</f>
        <v>N/A</v>
      </c>
      <c r="CE326" s="18" t="str">
        <f>IF(AND(CC$2=0, CD$2=0), "*Required - Please Make a Selection*", IF(OR(ISNUMBER(SEARCH(TRIM(CC$2), ProgramsTable[[#This Row],[Geographic Coverage]])), ISNUMBER(SEARCH(TRIM(CD$2), ProgramsTable[[#This Row],[Geographic Coverage]]))), "Yes", "No"))</f>
        <v>No</v>
      </c>
      <c r="CF326" s="18" t="str" cm="1">
        <f t="array" ref="CF326">IF(COUNTIF(BK$2:BN$2, "Yes")=0, "N/A", IF(SUMPRODUCT((BK$2:BN$2="Yes")*(ProgramsTable[[#This Row],[Veteran?]:[Disabled Veteran?]]="Yes"))&gt;0, "Yes", "No"))</f>
        <v>No</v>
      </c>
      <c r="CG3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26"/>
      <c r="CI326"/>
      <c r="CJ326"/>
      <c r="CK326"/>
      <c r="CL326"/>
      <c r="CM326"/>
      <c r="CN326"/>
      <c r="CO326"/>
      <c r="CP326"/>
      <c r="CQ326"/>
      <c r="CR326"/>
      <c r="CS326"/>
      <c r="CU326"/>
      <c r="CV326"/>
    </row>
    <row r="327" spans="1:100" hidden="1" x14ac:dyDescent="0.25">
      <c r="A327" s="10">
        <v>1215</v>
      </c>
      <c r="B327" t="s">
        <v>658</v>
      </c>
      <c r="C327" t="s">
        <v>485</v>
      </c>
      <c r="D327" t="s">
        <v>592</v>
      </c>
      <c r="E327" t="s">
        <v>546</v>
      </c>
      <c r="F327" t="s">
        <v>598</v>
      </c>
      <c r="G327" t="s">
        <v>588</v>
      </c>
      <c r="H327" t="s">
        <v>215</v>
      </c>
      <c r="I327" t="s">
        <v>215</v>
      </c>
      <c r="J327" t="s">
        <v>208</v>
      </c>
      <c r="K327" t="s">
        <v>208</v>
      </c>
      <c r="L327" s="11" t="s">
        <v>599</v>
      </c>
      <c r="M327">
        <v>55</v>
      </c>
      <c r="N327">
        <v>120</v>
      </c>
      <c r="O327" t="s">
        <v>599</v>
      </c>
      <c r="P327" t="s">
        <v>596</v>
      </c>
      <c r="Q327" t="s">
        <v>597</v>
      </c>
      <c r="R327" t="s">
        <v>596</v>
      </c>
      <c r="S327" t="s">
        <v>208</v>
      </c>
      <c r="T327" t="s">
        <v>34</v>
      </c>
      <c r="U327" t="s">
        <v>207</v>
      </c>
      <c r="V327" t="s">
        <v>207</v>
      </c>
      <c r="W327" t="s">
        <v>207</v>
      </c>
      <c r="X327" t="s">
        <v>207</v>
      </c>
      <c r="Y327" t="s">
        <v>207</v>
      </c>
      <c r="Z327" t="s">
        <v>207</v>
      </c>
      <c r="AA327" t="s">
        <v>207</v>
      </c>
      <c r="AB327" t="s">
        <v>207</v>
      </c>
      <c r="AC327" t="s">
        <v>207</v>
      </c>
      <c r="AD327" t="s">
        <v>207</v>
      </c>
      <c r="AE327" t="s">
        <v>207</v>
      </c>
      <c r="AF327" t="s">
        <v>207</v>
      </c>
      <c r="AG327" t="s">
        <v>207</v>
      </c>
      <c r="AH327" t="s">
        <v>207</v>
      </c>
      <c r="AI327" t="s">
        <v>207</v>
      </c>
      <c r="AJ327" t="s">
        <v>207</v>
      </c>
      <c r="AK327" t="s">
        <v>207</v>
      </c>
      <c r="AL327" t="s">
        <v>207</v>
      </c>
      <c r="AM327" t="s">
        <v>207</v>
      </c>
      <c r="AN327" t="s">
        <v>207</v>
      </c>
      <c r="AO327" t="s">
        <v>207</v>
      </c>
      <c r="AP327" t="s">
        <v>207</v>
      </c>
      <c r="AQ327" t="s">
        <v>207</v>
      </c>
      <c r="AR327" t="s">
        <v>207</v>
      </c>
      <c r="AS327" t="s">
        <v>207</v>
      </c>
      <c r="AT327" t="s">
        <v>207</v>
      </c>
      <c r="AU327" t="s">
        <v>207</v>
      </c>
      <c r="AV327" t="s">
        <v>207</v>
      </c>
      <c r="AW327" t="s">
        <v>207</v>
      </c>
      <c r="AX327" t="s">
        <v>207</v>
      </c>
      <c r="AY327" t="s">
        <v>207</v>
      </c>
      <c r="AZ327" t="s">
        <v>207</v>
      </c>
      <c r="BA327" t="s">
        <v>207</v>
      </c>
      <c r="BB327" t="s">
        <v>207</v>
      </c>
      <c r="BC327" t="s">
        <v>207</v>
      </c>
      <c r="BD327" t="s">
        <v>207</v>
      </c>
      <c r="BE327" t="s">
        <v>207</v>
      </c>
      <c r="BF327" t="s">
        <v>207</v>
      </c>
      <c r="BG327" t="s">
        <v>207</v>
      </c>
      <c r="BH327" t="s">
        <v>207</v>
      </c>
      <c r="BI327" t="s">
        <v>207</v>
      </c>
      <c r="BJ327" t="s">
        <v>215</v>
      </c>
      <c r="BK327" t="s">
        <v>207</v>
      </c>
      <c r="BL327" t="s">
        <v>207</v>
      </c>
      <c r="BM327" t="s">
        <v>207</v>
      </c>
      <c r="BN327" t="s">
        <v>207</v>
      </c>
      <c r="BO327" s="18" t="str">
        <f>IF(OR(BO$2=0, BO$2=""), "N/A", IF(ISNUMBER(SEARCH(UPPER(BO$2), UPPER(ProgramsTable[[#This Row],[Type of Service]]))), "Yes", "No"))</f>
        <v>N/A</v>
      </c>
      <c r="BP327" s="18" t="str">
        <f>IF(BP$2=0, "N/A", IF(ISNUMBER(SEARCH(TRIM(BP$2), ProgramsTable[[#This Row],[Geographic Coverage]])), "Yes", "No"))</f>
        <v>N/A</v>
      </c>
      <c r="BQ327" s="18" t="str">
        <f>IF(BQ$2=0, "N/A", IF(ISNUMBER(SEARCH(TRIM(BQ$2), ProgramsTable[[#This Row],[Geographic Coverage]])), "Yes", "No"))</f>
        <v>N/A</v>
      </c>
      <c r="BR327" s="18" t="str">
        <f>IF(AND(BP$2=0, BQ$2=0), "*Required - Please Make a Selection*", IF(OR(ISNUMBER(SEARCH(TRIM(BP$2), ProgramsTable[[#This Row],[Geographic Coverage]])), ISNUMBER(SEARCH(TRIM(BQ$2), ProgramsTable[[#This Row],[Geographic Coverage]]))), "Yes", "No"))</f>
        <v>*Required - Please Make a Selection*</v>
      </c>
      <c r="BS327" s="18" t="str">
        <f>IF(OR(BS$2="",BS$2=0), "N/A", IF(AND(ProgramsTable[[#This Row],[Age Min]]= "None", ProgramsTable[[#This Row],[Age Max]]= "None"), "Yes", IF(AND(BS$2&gt;=ProgramsTable[[#This Row],[Age Min]], BS$2&lt;=ProgramsTable[[#This Row],[Age Max]]), "Yes", "No")))</f>
        <v>N/A</v>
      </c>
      <c r="BT327" s="18" t="str" cm="1">
        <f t="array" ref="BT327">IF(COUNTIF(AM$2:BJ$2,"Yes")=0,"N/A",IF(SUMPRODUCT(--(AM$2:BJ$2="Yes"),--(ProgramsTable[[#This Row],[Developmental Disability]:[Caregivers, Family Members, Advocates, or Practitioners of an Individual with Disabilities or Medical Conditions]]="Yes"))&gt;0,"Yes","No"))</f>
        <v>N/A</v>
      </c>
      <c r="BU3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27" s="18" t="str">
        <f>IF(BV$2=0, "N/A", IF(ISNUMBER(SEARCH(UPPER(BV$2), UPPER(ProgramsTable[[#This Row],[Type of Service]]))), "Yes", "No"))</f>
        <v>N/A</v>
      </c>
      <c r="BW327" s="18" t="str">
        <f>IF(BW$2=0, "N/A", IF(ISNUMBER(SEARCH(TRIM(BW$2), ProgramsTable[[#This Row],[Geographic Coverage]])), "Yes", "No"))</f>
        <v>N/A</v>
      </c>
      <c r="BX327" s="18" t="str">
        <f>IF(BX$2=0, "N/A", IF(ISNUMBER(SEARCH(TRIM(BX$2), ProgramsTable[[#This Row],[Geographic Coverage]])), "Yes", "No"))</f>
        <v>N/A</v>
      </c>
      <c r="BY327" s="18" t="str">
        <f>IF(AND(BW$2=0, BX$2=0), "*Required - Please Make a Selection*", IF(OR(ISNUMBER(SEARCH(TRIM(BW$2), ProgramsTable[[#This Row],[Geographic Coverage]])), ISNUMBER(SEARCH(TRIM(BX$2), ProgramsTable[[#This Row],[Geographic Coverage]]))), "Yes", "No"))</f>
        <v>*Required - Please Make a Selection*</v>
      </c>
      <c r="BZ327" s="18" t="str">
        <f>IF(I$2=0, "N/A", IF(I$2="Yes", IF(ProgramsTable[[#This Row],[Program Includes Services for Caregivers]]="Yes", IF(ProgramsTable[[#This Row],[Program May Require Caregiver to be Unpaid]]="No", "Yes", "No"), "No"), "N/A"))</f>
        <v>N/A</v>
      </c>
      <c r="CA3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27" s="18" t="str">
        <f>IF(CB$2=0, "N/A", IF(ISNUMBER(SEARCH(TRIM(UPPER(CB$2)), TRIM(UPPER(ProgramsTable[[#This Row],[Type of Service]])))), "Yes", "No"))</f>
        <v>N/A</v>
      </c>
      <c r="CC327" s="18" t="str">
        <f>IF(CC$2=0, "N/A", IF(ISNUMBER(SEARCH(TRIM(CC$2), ProgramsTable[[#This Row],[Geographic Coverage]])), "Yes", "No"))</f>
        <v>No</v>
      </c>
      <c r="CD327" s="18" t="str">
        <f>IF(CD$2=0, "N/A", IF(ISNUMBER(SEARCH(TRIM(CD$2), ProgramsTable[[#This Row],[Geographic Coverage]])), "Yes", "No"))</f>
        <v>N/A</v>
      </c>
      <c r="CE327" s="18" t="str">
        <f>IF(AND(CC$2=0, CD$2=0), "*Required - Please Make a Selection*", IF(OR(ISNUMBER(SEARCH(TRIM(CC$2), ProgramsTable[[#This Row],[Geographic Coverage]])), ISNUMBER(SEARCH(TRIM(CD$2), ProgramsTable[[#This Row],[Geographic Coverage]]))), "Yes", "No"))</f>
        <v>No</v>
      </c>
      <c r="CF327" s="18" t="str" cm="1">
        <f t="array" ref="CF327">IF(COUNTIF(BK$2:BN$2, "Yes")=0, "N/A", IF(SUMPRODUCT((BK$2:BN$2="Yes")*(ProgramsTable[[#This Row],[Veteran?]:[Disabled Veteran?]]="Yes"))&gt;0, "Yes", "No"))</f>
        <v>No</v>
      </c>
      <c r="CG3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27"/>
      <c r="CI327"/>
      <c r="CJ327"/>
      <c r="CK327"/>
      <c r="CL327"/>
      <c r="CM327"/>
      <c r="CN327"/>
      <c r="CO327"/>
      <c r="CP327"/>
      <c r="CQ327"/>
      <c r="CR327"/>
      <c r="CS327"/>
      <c r="CU327"/>
      <c r="CV327"/>
    </row>
    <row r="328" spans="1:100" hidden="1" x14ac:dyDescent="0.25">
      <c r="A328" s="10">
        <v>1216</v>
      </c>
      <c r="B328" t="s">
        <v>658</v>
      </c>
      <c r="C328" t="s">
        <v>485</v>
      </c>
      <c r="D328" t="s">
        <v>592</v>
      </c>
      <c r="E328" t="s">
        <v>546</v>
      </c>
      <c r="F328" t="s">
        <v>600</v>
      </c>
      <c r="G328" t="s">
        <v>90</v>
      </c>
      <c r="H328" t="s">
        <v>215</v>
      </c>
      <c r="I328" t="s">
        <v>215</v>
      </c>
      <c r="J328" t="s">
        <v>208</v>
      </c>
      <c r="K328" t="s">
        <v>208</v>
      </c>
      <c r="L328" s="11" t="s">
        <v>599</v>
      </c>
      <c r="M328">
        <v>55</v>
      </c>
      <c r="N328">
        <v>120</v>
      </c>
      <c r="O328" t="s">
        <v>599</v>
      </c>
      <c r="P328" t="s">
        <v>601</v>
      </c>
      <c r="Q328" t="s">
        <v>597</v>
      </c>
      <c r="R328" t="s">
        <v>601</v>
      </c>
      <c r="S328" t="s">
        <v>208</v>
      </c>
      <c r="T328" t="s">
        <v>34</v>
      </c>
      <c r="U328" t="s">
        <v>207</v>
      </c>
      <c r="V328" t="s">
        <v>207</v>
      </c>
      <c r="W328" t="s">
        <v>207</v>
      </c>
      <c r="X328" t="s">
        <v>207</v>
      </c>
      <c r="Y328" t="s">
        <v>207</v>
      </c>
      <c r="Z328" t="s">
        <v>207</v>
      </c>
      <c r="AA328" t="s">
        <v>207</v>
      </c>
      <c r="AB328" t="s">
        <v>207</v>
      </c>
      <c r="AC328" t="s">
        <v>207</v>
      </c>
      <c r="AD328" t="s">
        <v>207</v>
      </c>
      <c r="AE328" t="s">
        <v>207</v>
      </c>
      <c r="AF328" t="s">
        <v>207</v>
      </c>
      <c r="AG328" t="s">
        <v>207</v>
      </c>
      <c r="AH328" t="s">
        <v>207</v>
      </c>
      <c r="AI328" t="s">
        <v>207</v>
      </c>
      <c r="AJ328" t="s">
        <v>207</v>
      </c>
      <c r="AK328" t="s">
        <v>207</v>
      </c>
      <c r="AL328" t="s">
        <v>207</v>
      </c>
      <c r="AM328" t="s">
        <v>207</v>
      </c>
      <c r="AN328" t="s">
        <v>207</v>
      </c>
      <c r="AO328" t="s">
        <v>207</v>
      </c>
      <c r="AP328" t="s">
        <v>207</v>
      </c>
      <c r="AQ328" t="s">
        <v>207</v>
      </c>
      <c r="AR328" t="s">
        <v>207</v>
      </c>
      <c r="AS328" t="s">
        <v>207</v>
      </c>
      <c r="AT328" t="s">
        <v>207</v>
      </c>
      <c r="AU328" t="s">
        <v>207</v>
      </c>
      <c r="AV328" t="s">
        <v>207</v>
      </c>
      <c r="AW328" t="s">
        <v>207</v>
      </c>
      <c r="AX328" t="s">
        <v>207</v>
      </c>
      <c r="AY328" t="s">
        <v>207</v>
      </c>
      <c r="AZ328" t="s">
        <v>207</v>
      </c>
      <c r="BA328" t="s">
        <v>207</v>
      </c>
      <c r="BB328" t="s">
        <v>207</v>
      </c>
      <c r="BC328" t="s">
        <v>207</v>
      </c>
      <c r="BD328" t="s">
        <v>207</v>
      </c>
      <c r="BE328" t="s">
        <v>207</v>
      </c>
      <c r="BF328" t="s">
        <v>207</v>
      </c>
      <c r="BG328" t="s">
        <v>207</v>
      </c>
      <c r="BH328" t="s">
        <v>207</v>
      </c>
      <c r="BI328" t="s">
        <v>207</v>
      </c>
      <c r="BJ328" t="s">
        <v>215</v>
      </c>
      <c r="BK328" t="s">
        <v>207</v>
      </c>
      <c r="BL328" t="s">
        <v>207</v>
      </c>
      <c r="BM328" t="s">
        <v>207</v>
      </c>
      <c r="BN328" t="s">
        <v>207</v>
      </c>
      <c r="BO328" s="18" t="str">
        <f>IF(OR(BO$2=0, BO$2=""), "N/A", IF(ISNUMBER(SEARCH(UPPER(BO$2), UPPER(ProgramsTable[[#This Row],[Type of Service]]))), "Yes", "No"))</f>
        <v>N/A</v>
      </c>
      <c r="BP328" s="18" t="str">
        <f>IF(BP$2=0, "N/A", IF(ISNUMBER(SEARCH(TRIM(BP$2), ProgramsTable[[#This Row],[Geographic Coverage]])), "Yes", "No"))</f>
        <v>N/A</v>
      </c>
      <c r="BQ328" s="18" t="str">
        <f>IF(BQ$2=0, "N/A", IF(ISNUMBER(SEARCH(TRIM(BQ$2), ProgramsTable[[#This Row],[Geographic Coverage]])), "Yes", "No"))</f>
        <v>N/A</v>
      </c>
      <c r="BR328" s="18" t="str">
        <f>IF(AND(BP$2=0, BQ$2=0), "*Required - Please Make a Selection*", IF(OR(ISNUMBER(SEARCH(TRIM(BP$2), ProgramsTable[[#This Row],[Geographic Coverage]])), ISNUMBER(SEARCH(TRIM(BQ$2), ProgramsTable[[#This Row],[Geographic Coverage]]))), "Yes", "No"))</f>
        <v>*Required - Please Make a Selection*</v>
      </c>
      <c r="BS328" s="18" t="str">
        <f>IF(OR(BS$2="",BS$2=0), "N/A", IF(AND(ProgramsTable[[#This Row],[Age Min]]= "None", ProgramsTable[[#This Row],[Age Max]]= "None"), "Yes", IF(AND(BS$2&gt;=ProgramsTable[[#This Row],[Age Min]], BS$2&lt;=ProgramsTable[[#This Row],[Age Max]]), "Yes", "No")))</f>
        <v>N/A</v>
      </c>
      <c r="BT328" s="18" t="str" cm="1">
        <f t="array" ref="BT328">IF(COUNTIF(AM$2:BJ$2,"Yes")=0,"N/A",IF(SUMPRODUCT(--(AM$2:BJ$2="Yes"),--(ProgramsTable[[#This Row],[Developmental Disability]:[Caregivers, Family Members, Advocates, or Practitioners of an Individual with Disabilities or Medical Conditions]]="Yes"))&gt;0,"Yes","No"))</f>
        <v>N/A</v>
      </c>
      <c r="BU3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28" s="18" t="str">
        <f>IF(BV$2=0, "N/A", IF(ISNUMBER(SEARCH(UPPER(BV$2), UPPER(ProgramsTable[[#This Row],[Type of Service]]))), "Yes", "No"))</f>
        <v>N/A</v>
      </c>
      <c r="BW328" s="18" t="str">
        <f>IF(BW$2=0, "N/A", IF(ISNUMBER(SEARCH(TRIM(BW$2), ProgramsTable[[#This Row],[Geographic Coverage]])), "Yes", "No"))</f>
        <v>N/A</v>
      </c>
      <c r="BX328" s="18" t="str">
        <f>IF(BX$2=0, "N/A", IF(ISNUMBER(SEARCH(TRIM(BX$2), ProgramsTable[[#This Row],[Geographic Coverage]])), "Yes", "No"))</f>
        <v>N/A</v>
      </c>
      <c r="BY328" s="18" t="str">
        <f>IF(AND(BW$2=0, BX$2=0), "*Required - Please Make a Selection*", IF(OR(ISNUMBER(SEARCH(TRIM(BW$2), ProgramsTable[[#This Row],[Geographic Coverage]])), ISNUMBER(SEARCH(TRIM(BX$2), ProgramsTable[[#This Row],[Geographic Coverage]]))), "Yes", "No"))</f>
        <v>*Required - Please Make a Selection*</v>
      </c>
      <c r="BZ328" s="18" t="str">
        <f>IF(I$2=0, "N/A", IF(I$2="Yes", IF(ProgramsTable[[#This Row],[Program Includes Services for Caregivers]]="Yes", IF(ProgramsTable[[#This Row],[Program May Require Caregiver to be Unpaid]]="No", "Yes", "No"), "No"), "N/A"))</f>
        <v>N/A</v>
      </c>
      <c r="CA3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28" s="18" t="str">
        <f>IF(CB$2=0, "N/A", IF(ISNUMBER(SEARCH(TRIM(UPPER(CB$2)), TRIM(UPPER(ProgramsTable[[#This Row],[Type of Service]])))), "Yes", "No"))</f>
        <v>N/A</v>
      </c>
      <c r="CC328" s="18" t="str">
        <f>IF(CC$2=0, "N/A", IF(ISNUMBER(SEARCH(TRIM(CC$2), ProgramsTable[[#This Row],[Geographic Coverage]])), "Yes", "No"))</f>
        <v>No</v>
      </c>
      <c r="CD328" s="18" t="str">
        <f>IF(CD$2=0, "N/A", IF(ISNUMBER(SEARCH(TRIM(CD$2), ProgramsTable[[#This Row],[Geographic Coverage]])), "Yes", "No"))</f>
        <v>N/A</v>
      </c>
      <c r="CE328" s="18" t="str">
        <f>IF(AND(CC$2=0, CD$2=0), "*Required - Please Make a Selection*", IF(OR(ISNUMBER(SEARCH(TRIM(CC$2), ProgramsTable[[#This Row],[Geographic Coverage]])), ISNUMBER(SEARCH(TRIM(CD$2), ProgramsTable[[#This Row],[Geographic Coverage]]))), "Yes", "No"))</f>
        <v>No</v>
      </c>
      <c r="CF328" s="18" t="str" cm="1">
        <f t="array" ref="CF328">IF(COUNTIF(BK$2:BN$2, "Yes")=0, "N/A", IF(SUMPRODUCT((BK$2:BN$2="Yes")*(ProgramsTable[[#This Row],[Veteran?]:[Disabled Veteran?]]="Yes"))&gt;0, "Yes", "No"))</f>
        <v>No</v>
      </c>
      <c r="CG3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28"/>
      <c r="CI328"/>
      <c r="CJ328"/>
      <c r="CK328"/>
      <c r="CL328"/>
      <c r="CM328"/>
      <c r="CN328"/>
      <c r="CO328"/>
      <c r="CP328"/>
      <c r="CQ328"/>
      <c r="CR328"/>
      <c r="CS328"/>
      <c r="CU328"/>
      <c r="CV328"/>
    </row>
    <row r="329" spans="1:100" hidden="1" x14ac:dyDescent="0.25">
      <c r="A329" s="10">
        <v>1217</v>
      </c>
      <c r="B329" t="s">
        <v>658</v>
      </c>
      <c r="C329" t="s">
        <v>659</v>
      </c>
      <c r="D329" t="s">
        <v>528</v>
      </c>
      <c r="E329" t="s">
        <v>529</v>
      </c>
      <c r="F329" t="s">
        <v>530</v>
      </c>
      <c r="G329" t="s">
        <v>112</v>
      </c>
      <c r="H329" t="s">
        <v>215</v>
      </c>
      <c r="I329" t="s">
        <v>215</v>
      </c>
      <c r="J329" t="s">
        <v>531</v>
      </c>
      <c r="K329" t="s">
        <v>532</v>
      </c>
      <c r="L329" t="s">
        <v>306</v>
      </c>
      <c r="M329">
        <v>18</v>
      </c>
      <c r="N329">
        <v>120</v>
      </c>
      <c r="P329" t="s">
        <v>533</v>
      </c>
      <c r="Q329" t="s">
        <v>208</v>
      </c>
      <c r="R329" t="s">
        <v>534</v>
      </c>
      <c r="S329" t="s">
        <v>533</v>
      </c>
      <c r="T329" t="s">
        <v>37</v>
      </c>
      <c r="U329" t="s">
        <v>215</v>
      </c>
      <c r="V329" t="s">
        <v>207</v>
      </c>
      <c r="W329" t="s">
        <v>207</v>
      </c>
      <c r="X329" t="s">
        <v>207</v>
      </c>
      <c r="Y329" t="s">
        <v>207</v>
      </c>
      <c r="Z329" t="s">
        <v>207</v>
      </c>
      <c r="AA329" t="s">
        <v>207</v>
      </c>
      <c r="AB329" t="s">
        <v>207</v>
      </c>
      <c r="AC329" t="s">
        <v>207</v>
      </c>
      <c r="AD329" t="s">
        <v>207</v>
      </c>
      <c r="AE329" t="s">
        <v>215</v>
      </c>
      <c r="AF329" t="s">
        <v>207</v>
      </c>
      <c r="AG329" t="s">
        <v>207</v>
      </c>
      <c r="AH329" t="s">
        <v>207</v>
      </c>
      <c r="AI329" t="s">
        <v>207</v>
      </c>
      <c r="AJ329" t="s">
        <v>207</v>
      </c>
      <c r="AK329" t="s">
        <v>207</v>
      </c>
      <c r="AL329" t="s">
        <v>207</v>
      </c>
      <c r="AM329" t="s">
        <v>207</v>
      </c>
      <c r="AN329" t="s">
        <v>207</v>
      </c>
      <c r="AO329" t="s">
        <v>207</v>
      </c>
      <c r="AP329" t="s">
        <v>207</v>
      </c>
      <c r="AQ329" t="s">
        <v>207</v>
      </c>
      <c r="AR329" t="s">
        <v>215</v>
      </c>
      <c r="AS329" t="s">
        <v>207</v>
      </c>
      <c r="AT329" t="s">
        <v>207</v>
      </c>
      <c r="AU329" t="s">
        <v>207</v>
      </c>
      <c r="AV329" t="s">
        <v>207</v>
      </c>
      <c r="AW329" t="s">
        <v>207</v>
      </c>
      <c r="AX329" t="s">
        <v>207</v>
      </c>
      <c r="AY329" t="s">
        <v>207</v>
      </c>
      <c r="AZ329" t="s">
        <v>207</v>
      </c>
      <c r="BA329" t="s">
        <v>207</v>
      </c>
      <c r="BB329" t="s">
        <v>207</v>
      </c>
      <c r="BC329" t="s">
        <v>207</v>
      </c>
      <c r="BD329" t="s">
        <v>207</v>
      </c>
      <c r="BE329" t="s">
        <v>207</v>
      </c>
      <c r="BF329" t="s">
        <v>207</v>
      </c>
      <c r="BG329" t="s">
        <v>207</v>
      </c>
      <c r="BH329" t="s">
        <v>207</v>
      </c>
      <c r="BI329" t="s">
        <v>207</v>
      </c>
      <c r="BJ329" t="s">
        <v>207</v>
      </c>
      <c r="BK329" t="s">
        <v>207</v>
      </c>
      <c r="BL329" t="s">
        <v>207</v>
      </c>
      <c r="BM329" t="s">
        <v>207</v>
      </c>
      <c r="BN329" t="s">
        <v>207</v>
      </c>
      <c r="BO329" s="18" t="str">
        <f>IF(OR(BO$2=0, BO$2=""), "N/A", IF(ISNUMBER(SEARCH(UPPER(BO$2), UPPER(ProgramsTable[[#This Row],[Type of Service]]))), "Yes", "No"))</f>
        <v>N/A</v>
      </c>
      <c r="BP329" s="18" t="str">
        <f>IF(BP$2=0, "N/A", IF(ISNUMBER(SEARCH(TRIM(BP$2), ProgramsTable[[#This Row],[Geographic Coverage]])), "Yes", "No"))</f>
        <v>N/A</v>
      </c>
      <c r="BQ329" s="18" t="str">
        <f>IF(BQ$2=0, "N/A", IF(ISNUMBER(SEARCH(TRIM(BQ$2), ProgramsTable[[#This Row],[Geographic Coverage]])), "Yes", "No"))</f>
        <v>N/A</v>
      </c>
      <c r="BR329" s="18" t="str">
        <f>IF(AND(BP$2=0, BQ$2=0), "*Required - Please Make a Selection*", IF(OR(ISNUMBER(SEARCH(TRIM(BP$2), ProgramsTable[[#This Row],[Geographic Coverage]])), ISNUMBER(SEARCH(TRIM(BQ$2), ProgramsTable[[#This Row],[Geographic Coverage]]))), "Yes", "No"))</f>
        <v>*Required - Please Make a Selection*</v>
      </c>
      <c r="BS329" s="18" t="str">
        <f>IF(OR(BS$2="",BS$2=0), "N/A", IF(AND(ProgramsTable[[#This Row],[Age Min]]= "None", ProgramsTable[[#This Row],[Age Max]]= "None"), "Yes", IF(AND(BS$2&gt;=ProgramsTable[[#This Row],[Age Min]], BS$2&lt;=ProgramsTable[[#This Row],[Age Max]]), "Yes", "No")))</f>
        <v>N/A</v>
      </c>
      <c r="BT329" s="18" t="str" cm="1">
        <f t="array" ref="BT329">IF(COUNTIF(AM$2:BJ$2,"Yes")=0,"N/A",IF(SUMPRODUCT(--(AM$2:BJ$2="Yes"),--(ProgramsTable[[#This Row],[Developmental Disability]:[Caregivers, Family Members, Advocates, or Practitioners of an Individual with Disabilities or Medical Conditions]]="Yes"))&gt;0,"Yes","No"))</f>
        <v>N/A</v>
      </c>
      <c r="BU3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29" s="18" t="str">
        <f>IF(BV$2=0, "N/A", IF(ISNUMBER(SEARCH(UPPER(BV$2), UPPER(ProgramsTable[[#This Row],[Type of Service]]))), "Yes", "No"))</f>
        <v>N/A</v>
      </c>
      <c r="BW329" s="18" t="str">
        <f>IF(BW$2=0, "N/A", IF(ISNUMBER(SEARCH(TRIM(BW$2), ProgramsTable[[#This Row],[Geographic Coverage]])), "Yes", "No"))</f>
        <v>N/A</v>
      </c>
      <c r="BX329" s="18" t="str">
        <f>IF(BX$2=0, "N/A", IF(ISNUMBER(SEARCH(TRIM(BX$2), ProgramsTable[[#This Row],[Geographic Coverage]])), "Yes", "No"))</f>
        <v>N/A</v>
      </c>
      <c r="BY329" s="18" t="str">
        <f>IF(AND(BW$2=0, BX$2=0), "*Required - Please Make a Selection*", IF(OR(ISNUMBER(SEARCH(TRIM(BW$2), ProgramsTable[[#This Row],[Geographic Coverage]])), ISNUMBER(SEARCH(TRIM(BX$2), ProgramsTable[[#This Row],[Geographic Coverage]]))), "Yes", "No"))</f>
        <v>*Required - Please Make a Selection*</v>
      </c>
      <c r="BZ329" s="18" t="str">
        <f>IF(I$2=0, "N/A", IF(I$2="Yes", IF(ProgramsTable[[#This Row],[Program Includes Services for Caregivers]]="Yes", IF(ProgramsTable[[#This Row],[Program May Require Caregiver to be Unpaid]]="No", "Yes", "No"), "No"), "N/A"))</f>
        <v>N/A</v>
      </c>
      <c r="CA3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29" s="18" t="str">
        <f>IF(CB$2=0, "N/A", IF(ISNUMBER(SEARCH(TRIM(UPPER(CB$2)), TRIM(UPPER(ProgramsTable[[#This Row],[Type of Service]])))), "Yes", "No"))</f>
        <v>N/A</v>
      </c>
      <c r="CC329" s="18" t="str">
        <f>IF(CC$2=0, "N/A", IF(ISNUMBER(SEARCH(TRIM(CC$2), ProgramsTable[[#This Row],[Geographic Coverage]])), "Yes", "No"))</f>
        <v>No</v>
      </c>
      <c r="CD329" s="18" t="str">
        <f>IF(CD$2=0, "N/A", IF(ISNUMBER(SEARCH(TRIM(CD$2), ProgramsTable[[#This Row],[Geographic Coverage]])), "Yes", "No"))</f>
        <v>N/A</v>
      </c>
      <c r="CE329" s="18" t="str">
        <f>IF(AND(CC$2=0, CD$2=0), "*Required - Please Make a Selection*", IF(OR(ISNUMBER(SEARCH(TRIM(CC$2), ProgramsTable[[#This Row],[Geographic Coverage]])), ISNUMBER(SEARCH(TRIM(CD$2), ProgramsTable[[#This Row],[Geographic Coverage]]))), "Yes", "No"))</f>
        <v>No</v>
      </c>
      <c r="CF329" s="18" t="str" cm="1">
        <f t="array" ref="CF329">IF(COUNTIF(BK$2:BN$2, "Yes")=0, "N/A", IF(SUMPRODUCT((BK$2:BN$2="Yes")*(ProgramsTable[[#This Row],[Veteran?]:[Disabled Veteran?]]="Yes"))&gt;0, "Yes", "No"))</f>
        <v>No</v>
      </c>
      <c r="CG3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29"/>
      <c r="CI329"/>
      <c r="CJ329"/>
      <c r="CK329"/>
      <c r="CL329"/>
      <c r="CM329"/>
      <c r="CN329"/>
      <c r="CO329"/>
      <c r="CP329"/>
      <c r="CQ329"/>
      <c r="CR329"/>
      <c r="CS329"/>
      <c r="CU329"/>
      <c r="CV329"/>
    </row>
    <row r="330" spans="1:100" hidden="1" x14ac:dyDescent="0.25">
      <c r="A330" s="10">
        <v>1218</v>
      </c>
      <c r="B330" t="s">
        <v>658</v>
      </c>
      <c r="C330" t="s">
        <v>659</v>
      </c>
      <c r="D330" t="s">
        <v>535</v>
      </c>
      <c r="E330" t="s">
        <v>529</v>
      </c>
      <c r="F330" t="s">
        <v>536</v>
      </c>
      <c r="G330" t="s">
        <v>112</v>
      </c>
      <c r="H330" t="s">
        <v>215</v>
      </c>
      <c r="I330" t="s">
        <v>215</v>
      </c>
      <c r="J330" t="s">
        <v>531</v>
      </c>
      <c r="K330" t="s">
        <v>532</v>
      </c>
      <c r="L330" t="s">
        <v>306</v>
      </c>
      <c r="M330">
        <v>18</v>
      </c>
      <c r="N330">
        <v>120</v>
      </c>
      <c r="P330" t="s">
        <v>533</v>
      </c>
      <c r="Q330" t="s">
        <v>208</v>
      </c>
      <c r="R330" t="s">
        <v>534</v>
      </c>
      <c r="S330" t="s">
        <v>533</v>
      </c>
      <c r="T330" t="s">
        <v>37</v>
      </c>
      <c r="U330" t="s">
        <v>215</v>
      </c>
      <c r="V330" t="s">
        <v>207</v>
      </c>
      <c r="W330" t="s">
        <v>207</v>
      </c>
      <c r="X330" t="s">
        <v>207</v>
      </c>
      <c r="Y330" t="s">
        <v>207</v>
      </c>
      <c r="Z330" t="s">
        <v>207</v>
      </c>
      <c r="AA330" t="s">
        <v>207</v>
      </c>
      <c r="AB330" t="s">
        <v>207</v>
      </c>
      <c r="AC330" t="s">
        <v>207</v>
      </c>
      <c r="AD330" t="s">
        <v>207</v>
      </c>
      <c r="AE330" t="s">
        <v>215</v>
      </c>
      <c r="AF330" t="s">
        <v>207</v>
      </c>
      <c r="AG330" t="s">
        <v>207</v>
      </c>
      <c r="AH330" t="s">
        <v>207</v>
      </c>
      <c r="AI330" t="s">
        <v>207</v>
      </c>
      <c r="AJ330" t="s">
        <v>207</v>
      </c>
      <c r="AK330" t="s">
        <v>207</v>
      </c>
      <c r="AL330" t="s">
        <v>207</v>
      </c>
      <c r="AM330" t="s">
        <v>207</v>
      </c>
      <c r="AN330" t="s">
        <v>207</v>
      </c>
      <c r="AO330" t="s">
        <v>207</v>
      </c>
      <c r="AP330" t="s">
        <v>207</v>
      </c>
      <c r="AQ330" t="s">
        <v>207</v>
      </c>
      <c r="AR330" t="s">
        <v>215</v>
      </c>
      <c r="AS330" t="s">
        <v>207</v>
      </c>
      <c r="AT330" t="s">
        <v>207</v>
      </c>
      <c r="AU330" t="s">
        <v>207</v>
      </c>
      <c r="AV330" t="s">
        <v>207</v>
      </c>
      <c r="AW330" t="s">
        <v>207</v>
      </c>
      <c r="AX330" t="s">
        <v>207</v>
      </c>
      <c r="AY330" t="s">
        <v>207</v>
      </c>
      <c r="AZ330" t="s">
        <v>207</v>
      </c>
      <c r="BA330" t="s">
        <v>207</v>
      </c>
      <c r="BB330" t="s">
        <v>207</v>
      </c>
      <c r="BC330" t="s">
        <v>207</v>
      </c>
      <c r="BD330" t="s">
        <v>207</v>
      </c>
      <c r="BE330" t="s">
        <v>207</v>
      </c>
      <c r="BF330" t="s">
        <v>207</v>
      </c>
      <c r="BG330" t="s">
        <v>207</v>
      </c>
      <c r="BH330" t="s">
        <v>207</v>
      </c>
      <c r="BI330" t="s">
        <v>207</v>
      </c>
      <c r="BJ330" t="s">
        <v>207</v>
      </c>
      <c r="BK330" t="s">
        <v>207</v>
      </c>
      <c r="BL330" t="s">
        <v>207</v>
      </c>
      <c r="BM330" t="s">
        <v>207</v>
      </c>
      <c r="BN330" t="s">
        <v>207</v>
      </c>
      <c r="BO330" s="18" t="str">
        <f>IF(OR(BO$2=0, BO$2=""), "N/A", IF(ISNUMBER(SEARCH(UPPER(BO$2), UPPER(ProgramsTable[[#This Row],[Type of Service]]))), "Yes", "No"))</f>
        <v>N/A</v>
      </c>
      <c r="BP330" s="18" t="str">
        <f>IF(BP$2=0, "N/A", IF(ISNUMBER(SEARCH(TRIM(BP$2), ProgramsTable[[#This Row],[Geographic Coverage]])), "Yes", "No"))</f>
        <v>N/A</v>
      </c>
      <c r="BQ330" s="18" t="str">
        <f>IF(BQ$2=0, "N/A", IF(ISNUMBER(SEARCH(TRIM(BQ$2), ProgramsTable[[#This Row],[Geographic Coverage]])), "Yes", "No"))</f>
        <v>N/A</v>
      </c>
      <c r="BR330" s="18" t="str">
        <f>IF(AND(BP$2=0, BQ$2=0), "*Required - Please Make a Selection*", IF(OR(ISNUMBER(SEARCH(TRIM(BP$2), ProgramsTable[[#This Row],[Geographic Coverage]])), ISNUMBER(SEARCH(TRIM(BQ$2), ProgramsTable[[#This Row],[Geographic Coverage]]))), "Yes", "No"))</f>
        <v>*Required - Please Make a Selection*</v>
      </c>
      <c r="BS330" s="18" t="str">
        <f>IF(OR(BS$2="",BS$2=0), "N/A", IF(AND(ProgramsTable[[#This Row],[Age Min]]= "None", ProgramsTable[[#This Row],[Age Max]]= "None"), "Yes", IF(AND(BS$2&gt;=ProgramsTable[[#This Row],[Age Min]], BS$2&lt;=ProgramsTable[[#This Row],[Age Max]]), "Yes", "No")))</f>
        <v>N/A</v>
      </c>
      <c r="BT330" s="18" t="str" cm="1">
        <f t="array" ref="BT330">IF(COUNTIF(AM$2:BJ$2,"Yes")=0,"N/A",IF(SUMPRODUCT(--(AM$2:BJ$2="Yes"),--(ProgramsTable[[#This Row],[Developmental Disability]:[Caregivers, Family Members, Advocates, or Practitioners of an Individual with Disabilities or Medical Conditions]]="Yes"))&gt;0,"Yes","No"))</f>
        <v>N/A</v>
      </c>
      <c r="BU3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30" s="18" t="str">
        <f>IF(BV$2=0, "N/A", IF(ISNUMBER(SEARCH(UPPER(BV$2), UPPER(ProgramsTable[[#This Row],[Type of Service]]))), "Yes", "No"))</f>
        <v>N/A</v>
      </c>
      <c r="BW330" s="18" t="str">
        <f>IF(BW$2=0, "N/A", IF(ISNUMBER(SEARCH(TRIM(BW$2), ProgramsTable[[#This Row],[Geographic Coverage]])), "Yes", "No"))</f>
        <v>N/A</v>
      </c>
      <c r="BX330" s="18" t="str">
        <f>IF(BX$2=0, "N/A", IF(ISNUMBER(SEARCH(TRIM(BX$2), ProgramsTable[[#This Row],[Geographic Coverage]])), "Yes", "No"))</f>
        <v>N/A</v>
      </c>
      <c r="BY330" s="18" t="str">
        <f>IF(AND(BW$2=0, BX$2=0), "*Required - Please Make a Selection*", IF(OR(ISNUMBER(SEARCH(TRIM(BW$2), ProgramsTable[[#This Row],[Geographic Coverage]])), ISNUMBER(SEARCH(TRIM(BX$2), ProgramsTable[[#This Row],[Geographic Coverage]]))), "Yes", "No"))</f>
        <v>*Required - Please Make a Selection*</v>
      </c>
      <c r="BZ330" s="18" t="str">
        <f>IF(I$2=0, "N/A", IF(I$2="Yes", IF(ProgramsTable[[#This Row],[Program Includes Services for Caregivers]]="Yes", IF(ProgramsTable[[#This Row],[Program May Require Caregiver to be Unpaid]]="No", "Yes", "No"), "No"), "N/A"))</f>
        <v>N/A</v>
      </c>
      <c r="CA3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30" s="18" t="str">
        <f>IF(CB$2=0, "N/A", IF(ISNUMBER(SEARCH(TRIM(UPPER(CB$2)), TRIM(UPPER(ProgramsTable[[#This Row],[Type of Service]])))), "Yes", "No"))</f>
        <v>N/A</v>
      </c>
      <c r="CC330" s="18" t="str">
        <f>IF(CC$2=0, "N/A", IF(ISNUMBER(SEARCH(TRIM(CC$2), ProgramsTable[[#This Row],[Geographic Coverage]])), "Yes", "No"))</f>
        <v>No</v>
      </c>
      <c r="CD330" s="18" t="str">
        <f>IF(CD$2=0, "N/A", IF(ISNUMBER(SEARCH(TRIM(CD$2), ProgramsTable[[#This Row],[Geographic Coverage]])), "Yes", "No"))</f>
        <v>N/A</v>
      </c>
      <c r="CE330" s="18" t="str">
        <f>IF(AND(CC$2=0, CD$2=0), "*Required - Please Make a Selection*", IF(OR(ISNUMBER(SEARCH(TRIM(CC$2), ProgramsTable[[#This Row],[Geographic Coverage]])), ISNUMBER(SEARCH(TRIM(CD$2), ProgramsTable[[#This Row],[Geographic Coverage]]))), "Yes", "No"))</f>
        <v>No</v>
      </c>
      <c r="CF330" s="18" t="str" cm="1">
        <f t="array" ref="CF330">IF(COUNTIF(BK$2:BN$2, "Yes")=0, "N/A", IF(SUMPRODUCT((BK$2:BN$2="Yes")*(ProgramsTable[[#This Row],[Veteran?]:[Disabled Veteran?]]="Yes"))&gt;0, "Yes", "No"))</f>
        <v>No</v>
      </c>
      <c r="CG3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30"/>
      <c r="CI330"/>
      <c r="CJ330"/>
      <c r="CK330"/>
      <c r="CL330"/>
      <c r="CM330"/>
      <c r="CN330"/>
      <c r="CO330"/>
      <c r="CP330"/>
      <c r="CQ330"/>
      <c r="CR330"/>
      <c r="CS330"/>
      <c r="CU330"/>
      <c r="CV330"/>
    </row>
    <row r="331" spans="1:100" hidden="1" x14ac:dyDescent="0.25">
      <c r="A331" s="10">
        <v>1235</v>
      </c>
      <c r="B331" t="s">
        <v>658</v>
      </c>
      <c r="C331" t="s">
        <v>659</v>
      </c>
      <c r="D331" t="s">
        <v>578</v>
      </c>
      <c r="E331" t="s">
        <v>546</v>
      </c>
      <c r="F331" t="s">
        <v>579</v>
      </c>
      <c r="G331" t="s">
        <v>112</v>
      </c>
      <c r="H331" t="s">
        <v>215</v>
      </c>
      <c r="I331" t="s">
        <v>215</v>
      </c>
      <c r="J331" t="s">
        <v>547</v>
      </c>
      <c r="K331" t="s">
        <v>580</v>
      </c>
      <c r="L331" t="s">
        <v>208</v>
      </c>
      <c r="M331" t="s">
        <v>208</v>
      </c>
      <c r="N331" t="s">
        <v>208</v>
      </c>
      <c r="P331" t="s">
        <v>581</v>
      </c>
      <c r="Q331" t="s">
        <v>208</v>
      </c>
      <c r="R331" t="s">
        <v>581</v>
      </c>
      <c r="S331" t="s">
        <v>208</v>
      </c>
      <c r="T331" t="s">
        <v>37</v>
      </c>
      <c r="U331" t="s">
        <v>215</v>
      </c>
      <c r="V331" t="s">
        <v>207</v>
      </c>
      <c r="W331" t="s">
        <v>207</v>
      </c>
      <c r="X331" t="s">
        <v>207</v>
      </c>
      <c r="Y331" t="s">
        <v>207</v>
      </c>
      <c r="Z331" t="s">
        <v>207</v>
      </c>
      <c r="AA331" t="s">
        <v>215</v>
      </c>
      <c r="AB331" t="s">
        <v>207</v>
      </c>
      <c r="AC331" t="s">
        <v>207</v>
      </c>
      <c r="AD331" t="s">
        <v>207</v>
      </c>
      <c r="AE331" t="s">
        <v>207</v>
      </c>
      <c r="AF331" t="s">
        <v>207</v>
      </c>
      <c r="AG331" t="s">
        <v>207</v>
      </c>
      <c r="AH331" t="s">
        <v>207</v>
      </c>
      <c r="AI331" t="s">
        <v>207</v>
      </c>
      <c r="AJ331" t="s">
        <v>207</v>
      </c>
      <c r="AK331" t="s">
        <v>207</v>
      </c>
      <c r="AL331" t="s">
        <v>207</v>
      </c>
      <c r="AM331" t="s">
        <v>207</v>
      </c>
      <c r="AN331" t="s">
        <v>207</v>
      </c>
      <c r="AO331" t="s">
        <v>207</v>
      </c>
      <c r="AP331" t="s">
        <v>207</v>
      </c>
      <c r="AQ331" t="s">
        <v>207</v>
      </c>
      <c r="AR331" t="s">
        <v>215</v>
      </c>
      <c r="AS331" t="s">
        <v>207</v>
      </c>
      <c r="AT331" t="s">
        <v>207</v>
      </c>
      <c r="AU331" t="s">
        <v>207</v>
      </c>
      <c r="AV331" t="s">
        <v>207</v>
      </c>
      <c r="AW331" t="s">
        <v>207</v>
      </c>
      <c r="AX331" t="s">
        <v>207</v>
      </c>
      <c r="AY331" t="s">
        <v>207</v>
      </c>
      <c r="AZ331" t="s">
        <v>207</v>
      </c>
      <c r="BA331" t="s">
        <v>207</v>
      </c>
      <c r="BB331" t="s">
        <v>207</v>
      </c>
      <c r="BC331" t="s">
        <v>207</v>
      </c>
      <c r="BD331" t="s">
        <v>207</v>
      </c>
      <c r="BE331" t="s">
        <v>207</v>
      </c>
      <c r="BF331" t="s">
        <v>207</v>
      </c>
      <c r="BG331" t="s">
        <v>207</v>
      </c>
      <c r="BH331" t="s">
        <v>207</v>
      </c>
      <c r="BI331" t="s">
        <v>207</v>
      </c>
      <c r="BJ331" t="s">
        <v>215</v>
      </c>
      <c r="BK331" t="s">
        <v>207</v>
      </c>
      <c r="BL331" t="s">
        <v>207</v>
      </c>
      <c r="BM331" t="s">
        <v>207</v>
      </c>
      <c r="BN331" t="s">
        <v>207</v>
      </c>
      <c r="BO331" s="18" t="str">
        <f>IF(OR(BO$2=0, BO$2=""), "N/A", IF(ISNUMBER(SEARCH(UPPER(BO$2), UPPER(ProgramsTable[[#This Row],[Type of Service]]))), "Yes", "No"))</f>
        <v>N/A</v>
      </c>
      <c r="BP331" s="18" t="str">
        <f>IF(BP$2=0, "N/A", IF(ISNUMBER(SEARCH(TRIM(BP$2), ProgramsTable[[#This Row],[Geographic Coverage]])), "Yes", "No"))</f>
        <v>N/A</v>
      </c>
      <c r="BQ331" s="18" t="str">
        <f>IF(BQ$2=0, "N/A", IF(ISNUMBER(SEARCH(TRIM(BQ$2), ProgramsTable[[#This Row],[Geographic Coverage]])), "Yes", "No"))</f>
        <v>N/A</v>
      </c>
      <c r="BR331" s="18" t="str">
        <f>IF(AND(BP$2=0, BQ$2=0), "*Required - Please Make a Selection*", IF(OR(ISNUMBER(SEARCH(TRIM(BP$2), ProgramsTable[[#This Row],[Geographic Coverage]])), ISNUMBER(SEARCH(TRIM(BQ$2), ProgramsTable[[#This Row],[Geographic Coverage]]))), "Yes", "No"))</f>
        <v>*Required - Please Make a Selection*</v>
      </c>
      <c r="BS331" s="18" t="str">
        <f>IF(OR(BS$2="",BS$2=0), "N/A", IF(AND(ProgramsTable[[#This Row],[Age Min]]= "None", ProgramsTable[[#This Row],[Age Max]]= "None"), "Yes", IF(AND(BS$2&gt;=ProgramsTable[[#This Row],[Age Min]], BS$2&lt;=ProgramsTable[[#This Row],[Age Max]]), "Yes", "No")))</f>
        <v>N/A</v>
      </c>
      <c r="BT331" s="18" t="str" cm="1">
        <f t="array" ref="BT331">IF(COUNTIF(AM$2:BJ$2,"Yes")=0,"N/A",IF(SUMPRODUCT(--(AM$2:BJ$2="Yes"),--(ProgramsTable[[#This Row],[Developmental Disability]:[Caregivers, Family Members, Advocates, or Practitioners of an Individual with Disabilities or Medical Conditions]]="Yes"))&gt;0,"Yes","No"))</f>
        <v>N/A</v>
      </c>
      <c r="BU3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31" s="18" t="str">
        <f>IF(BV$2=0, "N/A", IF(ISNUMBER(SEARCH(UPPER(BV$2), UPPER(ProgramsTable[[#This Row],[Type of Service]]))), "Yes", "No"))</f>
        <v>N/A</v>
      </c>
      <c r="BW331" s="18" t="str">
        <f>IF(BW$2=0, "N/A", IF(ISNUMBER(SEARCH(TRIM(BW$2), ProgramsTable[[#This Row],[Geographic Coverage]])), "Yes", "No"))</f>
        <v>N/A</v>
      </c>
      <c r="BX331" s="18" t="str">
        <f>IF(BX$2=0, "N/A", IF(ISNUMBER(SEARCH(TRIM(BX$2), ProgramsTable[[#This Row],[Geographic Coverage]])), "Yes", "No"))</f>
        <v>N/A</v>
      </c>
      <c r="BY331" s="18" t="str">
        <f>IF(AND(BW$2=0, BX$2=0), "*Required - Please Make a Selection*", IF(OR(ISNUMBER(SEARCH(TRIM(BW$2), ProgramsTable[[#This Row],[Geographic Coverage]])), ISNUMBER(SEARCH(TRIM(BX$2), ProgramsTable[[#This Row],[Geographic Coverage]]))), "Yes", "No"))</f>
        <v>*Required - Please Make a Selection*</v>
      </c>
      <c r="BZ331" s="18" t="str">
        <f>IF(I$2=0, "N/A", IF(I$2="Yes", IF(ProgramsTable[[#This Row],[Program Includes Services for Caregivers]]="Yes", IF(ProgramsTable[[#This Row],[Program May Require Caregiver to be Unpaid]]="No", "Yes", "No"), "No"), "N/A"))</f>
        <v>N/A</v>
      </c>
      <c r="CA3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31" s="18" t="str">
        <f>IF(CB$2=0, "N/A", IF(ISNUMBER(SEARCH(TRIM(UPPER(CB$2)), TRIM(UPPER(ProgramsTable[[#This Row],[Type of Service]])))), "Yes", "No"))</f>
        <v>N/A</v>
      </c>
      <c r="CC331" s="18" t="str">
        <f>IF(CC$2=0, "N/A", IF(ISNUMBER(SEARCH(TRIM(CC$2), ProgramsTable[[#This Row],[Geographic Coverage]])), "Yes", "No"))</f>
        <v>No</v>
      </c>
      <c r="CD331" s="18" t="str">
        <f>IF(CD$2=0, "N/A", IF(ISNUMBER(SEARCH(TRIM(CD$2), ProgramsTable[[#This Row],[Geographic Coverage]])), "Yes", "No"))</f>
        <v>N/A</v>
      </c>
      <c r="CE331" s="18" t="str">
        <f>IF(AND(CC$2=0, CD$2=0), "*Required - Please Make a Selection*", IF(OR(ISNUMBER(SEARCH(TRIM(CC$2), ProgramsTable[[#This Row],[Geographic Coverage]])), ISNUMBER(SEARCH(TRIM(CD$2), ProgramsTable[[#This Row],[Geographic Coverage]]))), "Yes", "No"))</f>
        <v>No</v>
      </c>
      <c r="CF331" s="18" t="str" cm="1">
        <f t="array" ref="CF331">IF(COUNTIF(BK$2:BN$2, "Yes")=0, "N/A", IF(SUMPRODUCT((BK$2:BN$2="Yes")*(ProgramsTable[[#This Row],[Veteran?]:[Disabled Veteran?]]="Yes"))&gt;0, "Yes", "No"))</f>
        <v>No</v>
      </c>
      <c r="CG3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31"/>
      <c r="CI331"/>
      <c r="CJ331"/>
      <c r="CK331"/>
      <c r="CL331"/>
      <c r="CM331"/>
      <c r="CN331"/>
      <c r="CO331"/>
      <c r="CP331"/>
      <c r="CQ331"/>
      <c r="CR331"/>
      <c r="CS331"/>
      <c r="CU331"/>
      <c r="CV331"/>
    </row>
    <row r="332" spans="1:100" hidden="1" x14ac:dyDescent="0.25">
      <c r="A332" s="10">
        <v>1236</v>
      </c>
      <c r="B332" t="s">
        <v>658</v>
      </c>
      <c r="C332" t="s">
        <v>659</v>
      </c>
      <c r="D332" t="s">
        <v>578</v>
      </c>
      <c r="E332" t="s">
        <v>546</v>
      </c>
      <c r="F332" t="s">
        <v>582</v>
      </c>
      <c r="G332" t="s">
        <v>112</v>
      </c>
      <c r="H332" t="s">
        <v>215</v>
      </c>
      <c r="I332" t="s">
        <v>215</v>
      </c>
      <c r="J332" t="s">
        <v>547</v>
      </c>
      <c r="K332" t="s">
        <v>583</v>
      </c>
      <c r="L332" t="s">
        <v>208</v>
      </c>
      <c r="M332" t="s">
        <v>208</v>
      </c>
      <c r="N332" t="s">
        <v>208</v>
      </c>
      <c r="P332" t="s">
        <v>581</v>
      </c>
      <c r="Q332" t="s">
        <v>208</v>
      </c>
      <c r="R332" t="s">
        <v>581</v>
      </c>
      <c r="S332" t="s">
        <v>208</v>
      </c>
      <c r="T332" t="s">
        <v>37</v>
      </c>
      <c r="U332" t="s">
        <v>215</v>
      </c>
      <c r="V332" t="s">
        <v>207</v>
      </c>
      <c r="W332" t="s">
        <v>207</v>
      </c>
      <c r="X332" t="s">
        <v>207</v>
      </c>
      <c r="Y332" t="s">
        <v>207</v>
      </c>
      <c r="Z332" t="s">
        <v>207</v>
      </c>
      <c r="AA332" t="s">
        <v>215</v>
      </c>
      <c r="AB332" t="s">
        <v>207</v>
      </c>
      <c r="AC332" t="s">
        <v>207</v>
      </c>
      <c r="AD332" t="s">
        <v>207</v>
      </c>
      <c r="AE332" t="s">
        <v>207</v>
      </c>
      <c r="AF332" t="s">
        <v>207</v>
      </c>
      <c r="AG332" t="s">
        <v>207</v>
      </c>
      <c r="AH332" t="s">
        <v>207</v>
      </c>
      <c r="AI332" t="s">
        <v>207</v>
      </c>
      <c r="AJ332" t="s">
        <v>207</v>
      </c>
      <c r="AK332" t="s">
        <v>207</v>
      </c>
      <c r="AL332" t="s">
        <v>207</v>
      </c>
      <c r="AM332" t="s">
        <v>207</v>
      </c>
      <c r="AN332" t="s">
        <v>207</v>
      </c>
      <c r="AO332" t="s">
        <v>207</v>
      </c>
      <c r="AP332" t="s">
        <v>207</v>
      </c>
      <c r="AQ332" t="s">
        <v>207</v>
      </c>
      <c r="AR332" t="s">
        <v>215</v>
      </c>
      <c r="AS332" t="s">
        <v>207</v>
      </c>
      <c r="AT332" t="s">
        <v>207</v>
      </c>
      <c r="AU332" t="s">
        <v>207</v>
      </c>
      <c r="AV332" t="s">
        <v>207</v>
      </c>
      <c r="AW332" t="s">
        <v>207</v>
      </c>
      <c r="AX332" t="s">
        <v>207</v>
      </c>
      <c r="AY332" t="s">
        <v>207</v>
      </c>
      <c r="AZ332" t="s">
        <v>207</v>
      </c>
      <c r="BA332" t="s">
        <v>207</v>
      </c>
      <c r="BB332" t="s">
        <v>207</v>
      </c>
      <c r="BC332" t="s">
        <v>207</v>
      </c>
      <c r="BD332" t="s">
        <v>207</v>
      </c>
      <c r="BE332" t="s">
        <v>207</v>
      </c>
      <c r="BF332" t="s">
        <v>207</v>
      </c>
      <c r="BG332" t="s">
        <v>207</v>
      </c>
      <c r="BH332" t="s">
        <v>207</v>
      </c>
      <c r="BI332" t="s">
        <v>207</v>
      </c>
      <c r="BJ332" t="s">
        <v>215</v>
      </c>
      <c r="BK332" t="s">
        <v>207</v>
      </c>
      <c r="BL332" t="s">
        <v>207</v>
      </c>
      <c r="BM332" t="s">
        <v>207</v>
      </c>
      <c r="BN332" t="s">
        <v>207</v>
      </c>
      <c r="BO332" s="18" t="str">
        <f>IF(OR(BO$2=0, BO$2=""), "N/A", IF(ISNUMBER(SEARCH(UPPER(BO$2), UPPER(ProgramsTable[[#This Row],[Type of Service]]))), "Yes", "No"))</f>
        <v>N/A</v>
      </c>
      <c r="BP332" s="18" t="str">
        <f>IF(BP$2=0, "N/A", IF(ISNUMBER(SEARCH(TRIM(BP$2), ProgramsTable[[#This Row],[Geographic Coverage]])), "Yes", "No"))</f>
        <v>N/A</v>
      </c>
      <c r="BQ332" s="18" t="str">
        <f>IF(BQ$2=0, "N/A", IF(ISNUMBER(SEARCH(TRIM(BQ$2), ProgramsTable[[#This Row],[Geographic Coverage]])), "Yes", "No"))</f>
        <v>N/A</v>
      </c>
      <c r="BR332" s="18" t="str">
        <f>IF(AND(BP$2=0, BQ$2=0), "*Required - Please Make a Selection*", IF(OR(ISNUMBER(SEARCH(TRIM(BP$2), ProgramsTable[[#This Row],[Geographic Coverage]])), ISNUMBER(SEARCH(TRIM(BQ$2), ProgramsTable[[#This Row],[Geographic Coverage]]))), "Yes", "No"))</f>
        <v>*Required - Please Make a Selection*</v>
      </c>
      <c r="BS332" s="18" t="str">
        <f>IF(OR(BS$2="",BS$2=0), "N/A", IF(AND(ProgramsTable[[#This Row],[Age Min]]= "None", ProgramsTable[[#This Row],[Age Max]]= "None"), "Yes", IF(AND(BS$2&gt;=ProgramsTable[[#This Row],[Age Min]], BS$2&lt;=ProgramsTable[[#This Row],[Age Max]]), "Yes", "No")))</f>
        <v>N/A</v>
      </c>
      <c r="BT332" s="18" t="str" cm="1">
        <f t="array" ref="BT332">IF(COUNTIF(AM$2:BJ$2,"Yes")=0,"N/A",IF(SUMPRODUCT(--(AM$2:BJ$2="Yes"),--(ProgramsTable[[#This Row],[Developmental Disability]:[Caregivers, Family Members, Advocates, or Practitioners of an Individual with Disabilities or Medical Conditions]]="Yes"))&gt;0,"Yes","No"))</f>
        <v>N/A</v>
      </c>
      <c r="BU3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32" s="18" t="str">
        <f>IF(BV$2=0, "N/A", IF(ISNUMBER(SEARCH(UPPER(BV$2), UPPER(ProgramsTable[[#This Row],[Type of Service]]))), "Yes", "No"))</f>
        <v>N/A</v>
      </c>
      <c r="BW332" s="18" t="str">
        <f>IF(BW$2=0, "N/A", IF(ISNUMBER(SEARCH(TRIM(BW$2), ProgramsTable[[#This Row],[Geographic Coverage]])), "Yes", "No"))</f>
        <v>N/A</v>
      </c>
      <c r="BX332" s="18" t="str">
        <f>IF(BX$2=0, "N/A", IF(ISNUMBER(SEARCH(TRIM(BX$2), ProgramsTable[[#This Row],[Geographic Coverage]])), "Yes", "No"))</f>
        <v>N/A</v>
      </c>
      <c r="BY332" s="18" t="str">
        <f>IF(AND(BW$2=0, BX$2=0), "*Required - Please Make a Selection*", IF(OR(ISNUMBER(SEARCH(TRIM(BW$2), ProgramsTable[[#This Row],[Geographic Coverage]])), ISNUMBER(SEARCH(TRIM(BX$2), ProgramsTable[[#This Row],[Geographic Coverage]]))), "Yes", "No"))</f>
        <v>*Required - Please Make a Selection*</v>
      </c>
      <c r="BZ332" s="18" t="str">
        <f>IF(I$2=0, "N/A", IF(I$2="Yes", IF(ProgramsTable[[#This Row],[Program Includes Services for Caregivers]]="Yes", IF(ProgramsTable[[#This Row],[Program May Require Caregiver to be Unpaid]]="No", "Yes", "No"), "No"), "N/A"))</f>
        <v>N/A</v>
      </c>
      <c r="CA3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32" s="18" t="str">
        <f>IF(CB$2=0, "N/A", IF(ISNUMBER(SEARCH(TRIM(UPPER(CB$2)), TRIM(UPPER(ProgramsTable[[#This Row],[Type of Service]])))), "Yes", "No"))</f>
        <v>N/A</v>
      </c>
      <c r="CC332" s="18" t="str">
        <f>IF(CC$2=0, "N/A", IF(ISNUMBER(SEARCH(TRIM(CC$2), ProgramsTable[[#This Row],[Geographic Coverage]])), "Yes", "No"))</f>
        <v>No</v>
      </c>
      <c r="CD332" s="18" t="str">
        <f>IF(CD$2=0, "N/A", IF(ISNUMBER(SEARCH(TRIM(CD$2), ProgramsTable[[#This Row],[Geographic Coverage]])), "Yes", "No"))</f>
        <v>N/A</v>
      </c>
      <c r="CE332" s="18" t="str">
        <f>IF(AND(CC$2=0, CD$2=0), "*Required - Please Make a Selection*", IF(OR(ISNUMBER(SEARCH(TRIM(CC$2), ProgramsTable[[#This Row],[Geographic Coverage]])), ISNUMBER(SEARCH(TRIM(CD$2), ProgramsTable[[#This Row],[Geographic Coverage]]))), "Yes", "No"))</f>
        <v>No</v>
      </c>
      <c r="CF332" s="18" t="str" cm="1">
        <f t="array" ref="CF332">IF(COUNTIF(BK$2:BN$2, "Yes")=0, "N/A", IF(SUMPRODUCT((BK$2:BN$2="Yes")*(ProgramsTable[[#This Row],[Veteran?]:[Disabled Veteran?]]="Yes"))&gt;0, "Yes", "No"))</f>
        <v>No</v>
      </c>
      <c r="CG3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32"/>
      <c r="CI332"/>
      <c r="CJ332"/>
      <c r="CK332"/>
      <c r="CL332"/>
      <c r="CM332"/>
      <c r="CN332"/>
      <c r="CO332"/>
      <c r="CP332"/>
      <c r="CQ332"/>
      <c r="CR332"/>
      <c r="CS332"/>
      <c r="CU332"/>
      <c r="CV332"/>
    </row>
    <row r="333" spans="1:100" hidden="1" x14ac:dyDescent="0.25">
      <c r="A333" s="10">
        <v>1237</v>
      </c>
      <c r="B333" t="s">
        <v>658</v>
      </c>
      <c r="C333" t="s">
        <v>659</v>
      </c>
      <c r="D333" t="s">
        <v>578</v>
      </c>
      <c r="E333" t="s">
        <v>546</v>
      </c>
      <c r="F333" t="s">
        <v>584</v>
      </c>
      <c r="G333" t="s">
        <v>585</v>
      </c>
      <c r="H333" t="s">
        <v>215</v>
      </c>
      <c r="I333" t="s">
        <v>215</v>
      </c>
      <c r="J333" t="s">
        <v>208</v>
      </c>
      <c r="K333" t="s">
        <v>586</v>
      </c>
      <c r="L333" t="s">
        <v>208</v>
      </c>
      <c r="M333" t="s">
        <v>208</v>
      </c>
      <c r="N333" t="s">
        <v>208</v>
      </c>
      <c r="P333" t="s">
        <v>581</v>
      </c>
      <c r="Q333" t="s">
        <v>208</v>
      </c>
      <c r="R333" t="s">
        <v>581</v>
      </c>
      <c r="S333" t="s">
        <v>208</v>
      </c>
      <c r="T333" t="s">
        <v>37</v>
      </c>
      <c r="U333" t="s">
        <v>207</v>
      </c>
      <c r="V333" t="s">
        <v>207</v>
      </c>
      <c r="W333" t="s">
        <v>207</v>
      </c>
      <c r="X333" t="s">
        <v>207</v>
      </c>
      <c r="Y333" t="s">
        <v>207</v>
      </c>
      <c r="Z333" t="s">
        <v>207</v>
      </c>
      <c r="AA333" t="s">
        <v>207</v>
      </c>
      <c r="AB333" t="s">
        <v>207</v>
      </c>
      <c r="AC333" t="s">
        <v>207</v>
      </c>
      <c r="AD333" t="s">
        <v>207</v>
      </c>
      <c r="AE333" t="s">
        <v>207</v>
      </c>
      <c r="AF333" t="s">
        <v>207</v>
      </c>
      <c r="AG333" t="s">
        <v>207</v>
      </c>
      <c r="AH333" t="s">
        <v>207</v>
      </c>
      <c r="AI333" t="s">
        <v>207</v>
      </c>
      <c r="AJ333" t="s">
        <v>207</v>
      </c>
      <c r="AK333" t="s">
        <v>207</v>
      </c>
      <c r="AL333" t="s">
        <v>207</v>
      </c>
      <c r="AM333" t="s">
        <v>207</v>
      </c>
      <c r="AN333" t="s">
        <v>207</v>
      </c>
      <c r="AO333" t="s">
        <v>207</v>
      </c>
      <c r="AP333" t="s">
        <v>207</v>
      </c>
      <c r="AQ333" t="s">
        <v>207</v>
      </c>
      <c r="AR333" t="s">
        <v>215</v>
      </c>
      <c r="AS333" t="s">
        <v>207</v>
      </c>
      <c r="AT333" t="s">
        <v>207</v>
      </c>
      <c r="AU333" t="s">
        <v>207</v>
      </c>
      <c r="AV333" t="s">
        <v>207</v>
      </c>
      <c r="AW333" t="s">
        <v>207</v>
      </c>
      <c r="AX333" t="s">
        <v>207</v>
      </c>
      <c r="AY333" t="s">
        <v>207</v>
      </c>
      <c r="AZ333" t="s">
        <v>207</v>
      </c>
      <c r="BA333" t="s">
        <v>207</v>
      </c>
      <c r="BB333" t="s">
        <v>207</v>
      </c>
      <c r="BC333" t="s">
        <v>207</v>
      </c>
      <c r="BD333" t="s">
        <v>207</v>
      </c>
      <c r="BE333" t="s">
        <v>207</v>
      </c>
      <c r="BF333" t="s">
        <v>207</v>
      </c>
      <c r="BG333" t="s">
        <v>207</v>
      </c>
      <c r="BH333" t="s">
        <v>207</v>
      </c>
      <c r="BI333" t="s">
        <v>207</v>
      </c>
      <c r="BJ333" t="s">
        <v>215</v>
      </c>
      <c r="BK333" t="s">
        <v>207</v>
      </c>
      <c r="BL333" t="s">
        <v>207</v>
      </c>
      <c r="BM333" t="s">
        <v>207</v>
      </c>
      <c r="BN333" t="s">
        <v>207</v>
      </c>
      <c r="BO333" s="18" t="str">
        <f>IF(OR(BO$2=0, BO$2=""), "N/A", IF(ISNUMBER(SEARCH(UPPER(BO$2), UPPER(ProgramsTable[[#This Row],[Type of Service]]))), "Yes", "No"))</f>
        <v>N/A</v>
      </c>
      <c r="BP333" s="18" t="str">
        <f>IF(BP$2=0, "N/A", IF(ISNUMBER(SEARCH(TRIM(BP$2), ProgramsTable[[#This Row],[Geographic Coverage]])), "Yes", "No"))</f>
        <v>N/A</v>
      </c>
      <c r="BQ333" s="18" t="str">
        <f>IF(BQ$2=0, "N/A", IF(ISNUMBER(SEARCH(TRIM(BQ$2), ProgramsTable[[#This Row],[Geographic Coverage]])), "Yes", "No"))</f>
        <v>N/A</v>
      </c>
      <c r="BR333" s="18" t="str">
        <f>IF(AND(BP$2=0, BQ$2=0), "*Required - Please Make a Selection*", IF(OR(ISNUMBER(SEARCH(TRIM(BP$2), ProgramsTable[[#This Row],[Geographic Coverage]])), ISNUMBER(SEARCH(TRIM(BQ$2), ProgramsTable[[#This Row],[Geographic Coverage]]))), "Yes", "No"))</f>
        <v>*Required - Please Make a Selection*</v>
      </c>
      <c r="BS333" s="18" t="str">
        <f>IF(OR(BS$2="",BS$2=0), "N/A", IF(AND(ProgramsTable[[#This Row],[Age Min]]= "None", ProgramsTable[[#This Row],[Age Max]]= "None"), "Yes", IF(AND(BS$2&gt;=ProgramsTable[[#This Row],[Age Min]], BS$2&lt;=ProgramsTable[[#This Row],[Age Max]]), "Yes", "No")))</f>
        <v>N/A</v>
      </c>
      <c r="BT333" s="18" t="str" cm="1">
        <f t="array" ref="BT333">IF(COUNTIF(AM$2:BJ$2,"Yes")=0,"N/A",IF(SUMPRODUCT(--(AM$2:BJ$2="Yes"),--(ProgramsTable[[#This Row],[Developmental Disability]:[Caregivers, Family Members, Advocates, or Practitioners of an Individual with Disabilities or Medical Conditions]]="Yes"))&gt;0,"Yes","No"))</f>
        <v>N/A</v>
      </c>
      <c r="BU3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33" s="18" t="str">
        <f>IF(BV$2=0, "N/A", IF(ISNUMBER(SEARCH(UPPER(BV$2), UPPER(ProgramsTable[[#This Row],[Type of Service]]))), "Yes", "No"))</f>
        <v>N/A</v>
      </c>
      <c r="BW333" s="18" t="str">
        <f>IF(BW$2=0, "N/A", IF(ISNUMBER(SEARCH(TRIM(BW$2), ProgramsTable[[#This Row],[Geographic Coverage]])), "Yes", "No"))</f>
        <v>N/A</v>
      </c>
      <c r="BX333" s="18" t="str">
        <f>IF(BX$2=0, "N/A", IF(ISNUMBER(SEARCH(TRIM(BX$2), ProgramsTable[[#This Row],[Geographic Coverage]])), "Yes", "No"))</f>
        <v>N/A</v>
      </c>
      <c r="BY333" s="18" t="str">
        <f>IF(AND(BW$2=0, BX$2=0), "*Required - Please Make a Selection*", IF(OR(ISNUMBER(SEARCH(TRIM(BW$2), ProgramsTable[[#This Row],[Geographic Coverage]])), ISNUMBER(SEARCH(TRIM(BX$2), ProgramsTable[[#This Row],[Geographic Coverage]]))), "Yes", "No"))</f>
        <v>*Required - Please Make a Selection*</v>
      </c>
      <c r="BZ333" s="18" t="str">
        <f>IF(I$2=0, "N/A", IF(I$2="Yes", IF(ProgramsTable[[#This Row],[Program Includes Services for Caregivers]]="Yes", IF(ProgramsTable[[#This Row],[Program May Require Caregiver to be Unpaid]]="No", "Yes", "No"), "No"), "N/A"))</f>
        <v>N/A</v>
      </c>
      <c r="CA3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33" s="18" t="str">
        <f>IF(CB$2=0, "N/A", IF(ISNUMBER(SEARCH(TRIM(UPPER(CB$2)), TRIM(UPPER(ProgramsTable[[#This Row],[Type of Service]])))), "Yes", "No"))</f>
        <v>N/A</v>
      </c>
      <c r="CC333" s="18" t="str">
        <f>IF(CC$2=0, "N/A", IF(ISNUMBER(SEARCH(TRIM(CC$2), ProgramsTable[[#This Row],[Geographic Coverage]])), "Yes", "No"))</f>
        <v>No</v>
      </c>
      <c r="CD333" s="18" t="str">
        <f>IF(CD$2=0, "N/A", IF(ISNUMBER(SEARCH(TRIM(CD$2), ProgramsTable[[#This Row],[Geographic Coverage]])), "Yes", "No"))</f>
        <v>N/A</v>
      </c>
      <c r="CE333" s="18" t="str">
        <f>IF(AND(CC$2=0, CD$2=0), "*Required - Please Make a Selection*", IF(OR(ISNUMBER(SEARCH(TRIM(CC$2), ProgramsTable[[#This Row],[Geographic Coverage]])), ISNUMBER(SEARCH(TRIM(CD$2), ProgramsTable[[#This Row],[Geographic Coverage]]))), "Yes", "No"))</f>
        <v>No</v>
      </c>
      <c r="CF333" s="18" t="str" cm="1">
        <f t="array" ref="CF333">IF(COUNTIF(BK$2:BN$2, "Yes")=0, "N/A", IF(SUMPRODUCT((BK$2:BN$2="Yes")*(ProgramsTable[[#This Row],[Veteran?]:[Disabled Veteran?]]="Yes"))&gt;0, "Yes", "No"))</f>
        <v>No</v>
      </c>
      <c r="CG3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33"/>
      <c r="CI333"/>
      <c r="CJ333"/>
      <c r="CK333"/>
      <c r="CL333"/>
      <c r="CM333"/>
      <c r="CN333"/>
      <c r="CO333"/>
      <c r="CP333"/>
      <c r="CQ333"/>
      <c r="CR333"/>
      <c r="CS333"/>
      <c r="CU333"/>
      <c r="CV333"/>
    </row>
    <row r="334" spans="1:100" hidden="1" x14ac:dyDescent="0.25">
      <c r="A334" s="10">
        <v>1238</v>
      </c>
      <c r="B334" t="s">
        <v>658</v>
      </c>
      <c r="C334" t="s">
        <v>659</v>
      </c>
      <c r="D334" t="s">
        <v>578</v>
      </c>
      <c r="E334" t="s">
        <v>546</v>
      </c>
      <c r="F334" t="s">
        <v>587</v>
      </c>
      <c r="G334" t="s">
        <v>588</v>
      </c>
      <c r="H334" t="s">
        <v>215</v>
      </c>
      <c r="I334" t="s">
        <v>207</v>
      </c>
      <c r="J334" t="s">
        <v>208</v>
      </c>
      <c r="K334" t="s">
        <v>208</v>
      </c>
      <c r="L334" s="11" t="s">
        <v>208</v>
      </c>
      <c r="M334" t="s">
        <v>208</v>
      </c>
      <c r="N334" t="s">
        <v>208</v>
      </c>
      <c r="P334" t="s">
        <v>208</v>
      </c>
      <c r="Q334" t="s">
        <v>208</v>
      </c>
      <c r="R334" t="s">
        <v>208</v>
      </c>
      <c r="S334" t="s">
        <v>208</v>
      </c>
      <c r="T334" t="s">
        <v>37</v>
      </c>
      <c r="U334" t="s">
        <v>207</v>
      </c>
      <c r="V334" t="s">
        <v>207</v>
      </c>
      <c r="W334" t="s">
        <v>207</v>
      </c>
      <c r="X334" t="s">
        <v>207</v>
      </c>
      <c r="Y334" t="s">
        <v>207</v>
      </c>
      <c r="Z334" t="s">
        <v>207</v>
      </c>
      <c r="AA334" t="s">
        <v>207</v>
      </c>
      <c r="AB334" t="s">
        <v>207</v>
      </c>
      <c r="AC334" t="s">
        <v>207</v>
      </c>
      <c r="AD334" t="s">
        <v>207</v>
      </c>
      <c r="AE334" t="s">
        <v>207</v>
      </c>
      <c r="AF334" t="s">
        <v>207</v>
      </c>
      <c r="AG334" t="s">
        <v>207</v>
      </c>
      <c r="AH334" t="s">
        <v>207</v>
      </c>
      <c r="AI334" t="s">
        <v>207</v>
      </c>
      <c r="AJ334" t="s">
        <v>207</v>
      </c>
      <c r="AK334" t="s">
        <v>207</v>
      </c>
      <c r="AL334" t="s">
        <v>207</v>
      </c>
      <c r="AM334" t="s">
        <v>207</v>
      </c>
      <c r="AN334" t="s">
        <v>207</v>
      </c>
      <c r="AO334" t="s">
        <v>207</v>
      </c>
      <c r="AP334" t="s">
        <v>207</v>
      </c>
      <c r="AQ334" t="s">
        <v>207</v>
      </c>
      <c r="AR334" t="s">
        <v>207</v>
      </c>
      <c r="AS334" t="s">
        <v>207</v>
      </c>
      <c r="AT334" t="s">
        <v>207</v>
      </c>
      <c r="AU334" t="s">
        <v>207</v>
      </c>
      <c r="AV334" t="s">
        <v>207</v>
      </c>
      <c r="AW334" t="s">
        <v>207</v>
      </c>
      <c r="AX334" t="s">
        <v>207</v>
      </c>
      <c r="AY334" t="s">
        <v>207</v>
      </c>
      <c r="AZ334" t="s">
        <v>207</v>
      </c>
      <c r="BA334" t="s">
        <v>207</v>
      </c>
      <c r="BB334" t="s">
        <v>207</v>
      </c>
      <c r="BC334" t="s">
        <v>207</v>
      </c>
      <c r="BD334" t="s">
        <v>207</v>
      </c>
      <c r="BE334" t="s">
        <v>207</v>
      </c>
      <c r="BF334" t="s">
        <v>207</v>
      </c>
      <c r="BG334" t="s">
        <v>207</v>
      </c>
      <c r="BH334" t="s">
        <v>207</v>
      </c>
      <c r="BI334" t="s">
        <v>207</v>
      </c>
      <c r="BJ334" t="s">
        <v>207</v>
      </c>
      <c r="BK334" t="s">
        <v>207</v>
      </c>
      <c r="BL334" t="s">
        <v>207</v>
      </c>
      <c r="BM334" t="s">
        <v>207</v>
      </c>
      <c r="BN334" t="s">
        <v>207</v>
      </c>
      <c r="BO334" s="18" t="str">
        <f>IF(OR(BO$2=0, BO$2=""), "N/A", IF(ISNUMBER(SEARCH(UPPER(BO$2), UPPER(ProgramsTable[[#This Row],[Type of Service]]))), "Yes", "No"))</f>
        <v>N/A</v>
      </c>
      <c r="BP334" s="18" t="str">
        <f>IF(BP$2=0, "N/A", IF(ISNUMBER(SEARCH(TRIM(BP$2), ProgramsTable[[#This Row],[Geographic Coverage]])), "Yes", "No"))</f>
        <v>N/A</v>
      </c>
      <c r="BQ334" s="18" t="str">
        <f>IF(BQ$2=0, "N/A", IF(ISNUMBER(SEARCH(TRIM(BQ$2), ProgramsTable[[#This Row],[Geographic Coverage]])), "Yes", "No"))</f>
        <v>N/A</v>
      </c>
      <c r="BR334" s="18" t="str">
        <f>IF(AND(BP$2=0, BQ$2=0), "*Required - Please Make a Selection*", IF(OR(ISNUMBER(SEARCH(TRIM(BP$2), ProgramsTable[[#This Row],[Geographic Coverage]])), ISNUMBER(SEARCH(TRIM(BQ$2), ProgramsTable[[#This Row],[Geographic Coverage]]))), "Yes", "No"))</f>
        <v>*Required - Please Make a Selection*</v>
      </c>
      <c r="BS334" s="18" t="str">
        <f>IF(OR(BS$2="",BS$2=0), "N/A", IF(AND(ProgramsTable[[#This Row],[Age Min]]= "None", ProgramsTable[[#This Row],[Age Max]]= "None"), "Yes", IF(AND(BS$2&gt;=ProgramsTable[[#This Row],[Age Min]], BS$2&lt;=ProgramsTable[[#This Row],[Age Max]]), "Yes", "No")))</f>
        <v>N/A</v>
      </c>
      <c r="BT334" s="18" t="str" cm="1">
        <f t="array" ref="BT334">IF(COUNTIF(AM$2:BJ$2,"Yes")=0,"N/A",IF(SUMPRODUCT(--(AM$2:BJ$2="Yes"),--(ProgramsTable[[#This Row],[Developmental Disability]:[Caregivers, Family Members, Advocates, or Practitioners of an Individual with Disabilities or Medical Conditions]]="Yes"))&gt;0,"Yes","No"))</f>
        <v>N/A</v>
      </c>
      <c r="BU3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34" s="18" t="str">
        <f>IF(BV$2=0, "N/A", IF(ISNUMBER(SEARCH(UPPER(BV$2), UPPER(ProgramsTable[[#This Row],[Type of Service]]))), "Yes", "No"))</f>
        <v>N/A</v>
      </c>
      <c r="BW334" s="18" t="str">
        <f>IF(BW$2=0, "N/A", IF(ISNUMBER(SEARCH(TRIM(BW$2), ProgramsTable[[#This Row],[Geographic Coverage]])), "Yes", "No"))</f>
        <v>N/A</v>
      </c>
      <c r="BX334" s="18" t="str">
        <f>IF(BX$2=0, "N/A", IF(ISNUMBER(SEARCH(TRIM(BX$2), ProgramsTable[[#This Row],[Geographic Coverage]])), "Yes", "No"))</f>
        <v>N/A</v>
      </c>
      <c r="BY334" s="18" t="str">
        <f>IF(AND(BW$2=0, BX$2=0), "*Required - Please Make a Selection*", IF(OR(ISNUMBER(SEARCH(TRIM(BW$2), ProgramsTable[[#This Row],[Geographic Coverage]])), ISNUMBER(SEARCH(TRIM(BX$2), ProgramsTable[[#This Row],[Geographic Coverage]]))), "Yes", "No"))</f>
        <v>*Required - Please Make a Selection*</v>
      </c>
      <c r="BZ334" s="18" t="str">
        <f>IF(I$2=0, "N/A", IF(I$2="Yes", IF(ProgramsTable[[#This Row],[Program Includes Services for Caregivers]]="Yes", IF(ProgramsTable[[#This Row],[Program May Require Caregiver to be Unpaid]]="No", "Yes", "No"), "No"), "N/A"))</f>
        <v>N/A</v>
      </c>
      <c r="CA3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34" s="18" t="str">
        <f>IF(CB$2=0, "N/A", IF(ISNUMBER(SEARCH(TRIM(UPPER(CB$2)), TRIM(UPPER(ProgramsTable[[#This Row],[Type of Service]])))), "Yes", "No"))</f>
        <v>N/A</v>
      </c>
      <c r="CC334" s="18" t="str">
        <f>IF(CC$2=0, "N/A", IF(ISNUMBER(SEARCH(TRIM(CC$2), ProgramsTable[[#This Row],[Geographic Coverage]])), "Yes", "No"))</f>
        <v>No</v>
      </c>
      <c r="CD334" s="18" t="str">
        <f>IF(CD$2=0, "N/A", IF(ISNUMBER(SEARCH(TRIM(CD$2), ProgramsTable[[#This Row],[Geographic Coverage]])), "Yes", "No"))</f>
        <v>N/A</v>
      </c>
      <c r="CE334" s="18" t="str">
        <f>IF(AND(CC$2=0, CD$2=0), "*Required - Please Make a Selection*", IF(OR(ISNUMBER(SEARCH(TRIM(CC$2), ProgramsTable[[#This Row],[Geographic Coverage]])), ISNUMBER(SEARCH(TRIM(CD$2), ProgramsTable[[#This Row],[Geographic Coverage]]))), "Yes", "No"))</f>
        <v>No</v>
      </c>
      <c r="CF334" s="18" t="str" cm="1">
        <f t="array" ref="CF334">IF(COUNTIF(BK$2:BN$2, "Yes")=0, "N/A", IF(SUMPRODUCT((BK$2:BN$2="Yes")*(ProgramsTable[[#This Row],[Veteran?]:[Disabled Veteran?]]="Yes"))&gt;0, "Yes", "No"))</f>
        <v>No</v>
      </c>
      <c r="CG3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34"/>
      <c r="CI334"/>
      <c r="CJ334"/>
      <c r="CK334"/>
      <c r="CL334"/>
      <c r="CM334"/>
      <c r="CN334"/>
      <c r="CO334"/>
      <c r="CP334"/>
      <c r="CQ334"/>
      <c r="CR334"/>
      <c r="CS334"/>
      <c r="CU334"/>
      <c r="CV334"/>
    </row>
    <row r="335" spans="1:100" hidden="1" x14ac:dyDescent="0.25">
      <c r="A335" s="10">
        <v>1239</v>
      </c>
      <c r="B335" t="s">
        <v>658</v>
      </c>
      <c r="C335" t="s">
        <v>659</v>
      </c>
      <c r="D335" t="s">
        <v>578</v>
      </c>
      <c r="E335" t="s">
        <v>546</v>
      </c>
      <c r="F335" t="s">
        <v>589</v>
      </c>
      <c r="G335" t="s">
        <v>588</v>
      </c>
      <c r="H335" t="s">
        <v>215</v>
      </c>
      <c r="I335" t="s">
        <v>207</v>
      </c>
      <c r="J335" t="s">
        <v>208</v>
      </c>
      <c r="K335" t="s">
        <v>208</v>
      </c>
      <c r="L335" s="11" t="s">
        <v>208</v>
      </c>
      <c r="M335" t="s">
        <v>208</v>
      </c>
      <c r="N335" t="s">
        <v>208</v>
      </c>
      <c r="P335" t="s">
        <v>208</v>
      </c>
      <c r="Q335" t="s">
        <v>208</v>
      </c>
      <c r="R335" t="s">
        <v>208</v>
      </c>
      <c r="S335" t="s">
        <v>208</v>
      </c>
      <c r="T335" t="s">
        <v>37</v>
      </c>
      <c r="U335" t="s">
        <v>207</v>
      </c>
      <c r="V335" t="s">
        <v>207</v>
      </c>
      <c r="W335" t="s">
        <v>207</v>
      </c>
      <c r="X335" t="s">
        <v>207</v>
      </c>
      <c r="Y335" t="s">
        <v>207</v>
      </c>
      <c r="Z335" t="s">
        <v>207</v>
      </c>
      <c r="AA335" t="s">
        <v>207</v>
      </c>
      <c r="AB335" t="s">
        <v>207</v>
      </c>
      <c r="AC335" t="s">
        <v>207</v>
      </c>
      <c r="AD335" t="s">
        <v>207</v>
      </c>
      <c r="AE335" t="s">
        <v>207</v>
      </c>
      <c r="AF335" t="s">
        <v>207</v>
      </c>
      <c r="AG335" t="s">
        <v>207</v>
      </c>
      <c r="AH335" t="s">
        <v>207</v>
      </c>
      <c r="AI335" t="s">
        <v>207</v>
      </c>
      <c r="AJ335" t="s">
        <v>207</v>
      </c>
      <c r="AK335" t="s">
        <v>207</v>
      </c>
      <c r="AL335" t="s">
        <v>207</v>
      </c>
      <c r="AM335" t="s">
        <v>207</v>
      </c>
      <c r="AN335" t="s">
        <v>207</v>
      </c>
      <c r="AO335" t="s">
        <v>207</v>
      </c>
      <c r="AP335" t="s">
        <v>207</v>
      </c>
      <c r="AQ335" t="s">
        <v>207</v>
      </c>
      <c r="AR335" t="s">
        <v>207</v>
      </c>
      <c r="AS335" t="s">
        <v>207</v>
      </c>
      <c r="AT335" t="s">
        <v>207</v>
      </c>
      <c r="AU335" t="s">
        <v>207</v>
      </c>
      <c r="AV335" t="s">
        <v>207</v>
      </c>
      <c r="AW335" t="s">
        <v>207</v>
      </c>
      <c r="AX335" t="s">
        <v>207</v>
      </c>
      <c r="AY335" t="s">
        <v>207</v>
      </c>
      <c r="AZ335" t="s">
        <v>207</v>
      </c>
      <c r="BA335" t="s">
        <v>207</v>
      </c>
      <c r="BB335" t="s">
        <v>207</v>
      </c>
      <c r="BC335" t="s">
        <v>207</v>
      </c>
      <c r="BD335" t="s">
        <v>207</v>
      </c>
      <c r="BE335" t="s">
        <v>207</v>
      </c>
      <c r="BF335" t="s">
        <v>207</v>
      </c>
      <c r="BG335" t="s">
        <v>207</v>
      </c>
      <c r="BH335" t="s">
        <v>207</v>
      </c>
      <c r="BI335" t="s">
        <v>207</v>
      </c>
      <c r="BJ335" t="s">
        <v>207</v>
      </c>
      <c r="BK335" t="s">
        <v>207</v>
      </c>
      <c r="BL335" t="s">
        <v>207</v>
      </c>
      <c r="BM335" t="s">
        <v>207</v>
      </c>
      <c r="BN335" t="s">
        <v>207</v>
      </c>
      <c r="BO335" s="18" t="str">
        <f>IF(OR(BO$2=0, BO$2=""), "N/A", IF(ISNUMBER(SEARCH(UPPER(BO$2), UPPER(ProgramsTable[[#This Row],[Type of Service]]))), "Yes", "No"))</f>
        <v>N/A</v>
      </c>
      <c r="BP335" s="18" t="str">
        <f>IF(BP$2=0, "N/A", IF(ISNUMBER(SEARCH(TRIM(BP$2), ProgramsTable[[#This Row],[Geographic Coverage]])), "Yes", "No"))</f>
        <v>N/A</v>
      </c>
      <c r="BQ335" s="18" t="str">
        <f>IF(BQ$2=0, "N/A", IF(ISNUMBER(SEARCH(TRIM(BQ$2), ProgramsTable[[#This Row],[Geographic Coverage]])), "Yes", "No"))</f>
        <v>N/A</v>
      </c>
      <c r="BR335" s="18" t="str">
        <f>IF(AND(BP$2=0, BQ$2=0), "*Required - Please Make a Selection*", IF(OR(ISNUMBER(SEARCH(TRIM(BP$2), ProgramsTable[[#This Row],[Geographic Coverage]])), ISNUMBER(SEARCH(TRIM(BQ$2), ProgramsTable[[#This Row],[Geographic Coverage]]))), "Yes", "No"))</f>
        <v>*Required - Please Make a Selection*</v>
      </c>
      <c r="BS335" s="18" t="str">
        <f>IF(OR(BS$2="",BS$2=0), "N/A", IF(AND(ProgramsTable[[#This Row],[Age Min]]= "None", ProgramsTable[[#This Row],[Age Max]]= "None"), "Yes", IF(AND(BS$2&gt;=ProgramsTable[[#This Row],[Age Min]], BS$2&lt;=ProgramsTable[[#This Row],[Age Max]]), "Yes", "No")))</f>
        <v>N/A</v>
      </c>
      <c r="BT335" s="18" t="str" cm="1">
        <f t="array" ref="BT335">IF(COUNTIF(AM$2:BJ$2,"Yes")=0,"N/A",IF(SUMPRODUCT(--(AM$2:BJ$2="Yes"),--(ProgramsTable[[#This Row],[Developmental Disability]:[Caregivers, Family Members, Advocates, or Practitioners of an Individual with Disabilities or Medical Conditions]]="Yes"))&gt;0,"Yes","No"))</f>
        <v>N/A</v>
      </c>
      <c r="BU3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35" s="18" t="str">
        <f>IF(BV$2=0, "N/A", IF(ISNUMBER(SEARCH(UPPER(BV$2), UPPER(ProgramsTable[[#This Row],[Type of Service]]))), "Yes", "No"))</f>
        <v>N/A</v>
      </c>
      <c r="BW335" s="18" t="str">
        <f>IF(BW$2=0, "N/A", IF(ISNUMBER(SEARCH(TRIM(BW$2), ProgramsTable[[#This Row],[Geographic Coverage]])), "Yes", "No"))</f>
        <v>N/A</v>
      </c>
      <c r="BX335" s="18" t="str">
        <f>IF(BX$2=0, "N/A", IF(ISNUMBER(SEARCH(TRIM(BX$2), ProgramsTable[[#This Row],[Geographic Coverage]])), "Yes", "No"))</f>
        <v>N/A</v>
      </c>
      <c r="BY335" s="18" t="str">
        <f>IF(AND(BW$2=0, BX$2=0), "*Required - Please Make a Selection*", IF(OR(ISNUMBER(SEARCH(TRIM(BW$2), ProgramsTable[[#This Row],[Geographic Coverage]])), ISNUMBER(SEARCH(TRIM(BX$2), ProgramsTable[[#This Row],[Geographic Coverage]]))), "Yes", "No"))</f>
        <v>*Required - Please Make a Selection*</v>
      </c>
      <c r="BZ335" s="18" t="str">
        <f>IF(I$2=0, "N/A", IF(I$2="Yes", IF(ProgramsTable[[#This Row],[Program Includes Services for Caregivers]]="Yes", IF(ProgramsTable[[#This Row],[Program May Require Caregiver to be Unpaid]]="No", "Yes", "No"), "No"), "N/A"))</f>
        <v>N/A</v>
      </c>
      <c r="CA3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35" s="18" t="str">
        <f>IF(CB$2=0, "N/A", IF(ISNUMBER(SEARCH(TRIM(UPPER(CB$2)), TRIM(UPPER(ProgramsTable[[#This Row],[Type of Service]])))), "Yes", "No"))</f>
        <v>N/A</v>
      </c>
      <c r="CC335" s="18" t="str">
        <f>IF(CC$2=0, "N/A", IF(ISNUMBER(SEARCH(TRIM(CC$2), ProgramsTable[[#This Row],[Geographic Coverage]])), "Yes", "No"))</f>
        <v>No</v>
      </c>
      <c r="CD335" s="18" t="str">
        <f>IF(CD$2=0, "N/A", IF(ISNUMBER(SEARCH(TRIM(CD$2), ProgramsTable[[#This Row],[Geographic Coverage]])), "Yes", "No"))</f>
        <v>N/A</v>
      </c>
      <c r="CE335" s="18" t="str">
        <f>IF(AND(CC$2=0, CD$2=0), "*Required - Please Make a Selection*", IF(OR(ISNUMBER(SEARCH(TRIM(CC$2), ProgramsTable[[#This Row],[Geographic Coverage]])), ISNUMBER(SEARCH(TRIM(CD$2), ProgramsTable[[#This Row],[Geographic Coverage]]))), "Yes", "No"))</f>
        <v>No</v>
      </c>
      <c r="CF335" s="18" t="str" cm="1">
        <f t="array" ref="CF335">IF(COUNTIF(BK$2:BN$2, "Yes")=0, "N/A", IF(SUMPRODUCT((BK$2:BN$2="Yes")*(ProgramsTable[[#This Row],[Veteran?]:[Disabled Veteran?]]="Yes"))&gt;0, "Yes", "No"))</f>
        <v>No</v>
      </c>
      <c r="CG3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35"/>
      <c r="CI335"/>
      <c r="CJ335"/>
      <c r="CK335"/>
      <c r="CL335"/>
      <c r="CM335"/>
      <c r="CN335"/>
      <c r="CO335"/>
      <c r="CP335"/>
      <c r="CQ335"/>
      <c r="CR335"/>
      <c r="CS335"/>
      <c r="CU335"/>
      <c r="CV335"/>
    </row>
    <row r="336" spans="1:100" hidden="1" x14ac:dyDescent="0.25">
      <c r="A336" s="10">
        <v>1240</v>
      </c>
      <c r="B336" t="s">
        <v>658</v>
      </c>
      <c r="C336" t="s">
        <v>659</v>
      </c>
      <c r="D336" t="s">
        <v>578</v>
      </c>
      <c r="E336" t="s">
        <v>546</v>
      </c>
      <c r="F336" t="s">
        <v>590</v>
      </c>
      <c r="G336" t="s">
        <v>90</v>
      </c>
      <c r="H336" t="s">
        <v>215</v>
      </c>
      <c r="I336" t="s">
        <v>215</v>
      </c>
      <c r="J336" t="s">
        <v>208</v>
      </c>
      <c r="K336" t="s">
        <v>586</v>
      </c>
      <c r="L336" t="s">
        <v>208</v>
      </c>
      <c r="M336" t="s">
        <v>208</v>
      </c>
      <c r="N336" t="s">
        <v>208</v>
      </c>
      <c r="P336" t="s">
        <v>591</v>
      </c>
      <c r="Q336" t="s">
        <v>208</v>
      </c>
      <c r="R336" t="s">
        <v>591</v>
      </c>
      <c r="S336" t="s">
        <v>208</v>
      </c>
      <c r="T336" t="s">
        <v>37</v>
      </c>
      <c r="U336" t="s">
        <v>207</v>
      </c>
      <c r="V336" t="s">
        <v>207</v>
      </c>
      <c r="W336" t="s">
        <v>207</v>
      </c>
      <c r="X336" t="s">
        <v>207</v>
      </c>
      <c r="Y336" t="s">
        <v>207</v>
      </c>
      <c r="Z336" t="s">
        <v>207</v>
      </c>
      <c r="AA336" t="s">
        <v>207</v>
      </c>
      <c r="AB336" t="s">
        <v>207</v>
      </c>
      <c r="AC336" t="s">
        <v>207</v>
      </c>
      <c r="AD336" t="s">
        <v>207</v>
      </c>
      <c r="AE336" t="s">
        <v>207</v>
      </c>
      <c r="AF336" t="s">
        <v>207</v>
      </c>
      <c r="AG336" t="s">
        <v>207</v>
      </c>
      <c r="AH336" t="s">
        <v>207</v>
      </c>
      <c r="AI336" t="s">
        <v>207</v>
      </c>
      <c r="AJ336" t="s">
        <v>207</v>
      </c>
      <c r="AK336" t="s">
        <v>207</v>
      </c>
      <c r="AL336" t="s">
        <v>207</v>
      </c>
      <c r="AM336" t="s">
        <v>207</v>
      </c>
      <c r="AN336" t="s">
        <v>207</v>
      </c>
      <c r="AO336" t="s">
        <v>207</v>
      </c>
      <c r="AP336" t="s">
        <v>207</v>
      </c>
      <c r="AQ336" t="s">
        <v>207</v>
      </c>
      <c r="AR336" t="s">
        <v>207</v>
      </c>
      <c r="AS336" t="s">
        <v>207</v>
      </c>
      <c r="AT336" t="s">
        <v>207</v>
      </c>
      <c r="AU336" t="s">
        <v>207</v>
      </c>
      <c r="AV336" t="s">
        <v>207</v>
      </c>
      <c r="AW336" t="s">
        <v>207</v>
      </c>
      <c r="AX336" t="s">
        <v>207</v>
      </c>
      <c r="AY336" t="s">
        <v>207</v>
      </c>
      <c r="AZ336" t="s">
        <v>207</v>
      </c>
      <c r="BA336" t="s">
        <v>207</v>
      </c>
      <c r="BB336" t="s">
        <v>207</v>
      </c>
      <c r="BC336" t="s">
        <v>207</v>
      </c>
      <c r="BD336" t="s">
        <v>207</v>
      </c>
      <c r="BE336" t="s">
        <v>207</v>
      </c>
      <c r="BF336" t="s">
        <v>207</v>
      </c>
      <c r="BG336" t="s">
        <v>207</v>
      </c>
      <c r="BH336" t="s">
        <v>207</v>
      </c>
      <c r="BI336" t="s">
        <v>207</v>
      </c>
      <c r="BJ336" t="s">
        <v>215</v>
      </c>
      <c r="BK336" t="s">
        <v>207</v>
      </c>
      <c r="BL336" t="s">
        <v>207</v>
      </c>
      <c r="BM336" t="s">
        <v>207</v>
      </c>
      <c r="BN336" t="s">
        <v>207</v>
      </c>
      <c r="BO336" s="18" t="str">
        <f>IF(OR(BO$2=0, BO$2=""), "N/A", IF(ISNUMBER(SEARCH(UPPER(BO$2), UPPER(ProgramsTable[[#This Row],[Type of Service]]))), "Yes", "No"))</f>
        <v>N/A</v>
      </c>
      <c r="BP336" s="18" t="str">
        <f>IF(BP$2=0, "N/A", IF(ISNUMBER(SEARCH(TRIM(BP$2), ProgramsTable[[#This Row],[Geographic Coverage]])), "Yes", "No"))</f>
        <v>N/A</v>
      </c>
      <c r="BQ336" s="18" t="str">
        <f>IF(BQ$2=0, "N/A", IF(ISNUMBER(SEARCH(TRIM(BQ$2), ProgramsTable[[#This Row],[Geographic Coverage]])), "Yes", "No"))</f>
        <v>N/A</v>
      </c>
      <c r="BR336" s="18" t="str">
        <f>IF(AND(BP$2=0, BQ$2=0), "*Required - Please Make a Selection*", IF(OR(ISNUMBER(SEARCH(TRIM(BP$2), ProgramsTable[[#This Row],[Geographic Coverage]])), ISNUMBER(SEARCH(TRIM(BQ$2), ProgramsTable[[#This Row],[Geographic Coverage]]))), "Yes", "No"))</f>
        <v>*Required - Please Make a Selection*</v>
      </c>
      <c r="BS336" s="18" t="str">
        <f>IF(OR(BS$2="",BS$2=0), "N/A", IF(AND(ProgramsTable[[#This Row],[Age Min]]= "None", ProgramsTable[[#This Row],[Age Max]]= "None"), "Yes", IF(AND(BS$2&gt;=ProgramsTable[[#This Row],[Age Min]], BS$2&lt;=ProgramsTable[[#This Row],[Age Max]]), "Yes", "No")))</f>
        <v>N/A</v>
      </c>
      <c r="BT336" s="18" t="str" cm="1">
        <f t="array" ref="BT336">IF(COUNTIF(AM$2:BJ$2,"Yes")=0,"N/A",IF(SUMPRODUCT(--(AM$2:BJ$2="Yes"),--(ProgramsTable[[#This Row],[Developmental Disability]:[Caregivers, Family Members, Advocates, or Practitioners of an Individual with Disabilities or Medical Conditions]]="Yes"))&gt;0,"Yes","No"))</f>
        <v>N/A</v>
      </c>
      <c r="BU3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36" s="18" t="str">
        <f>IF(BV$2=0, "N/A", IF(ISNUMBER(SEARCH(UPPER(BV$2), UPPER(ProgramsTable[[#This Row],[Type of Service]]))), "Yes", "No"))</f>
        <v>N/A</v>
      </c>
      <c r="BW336" s="18" t="str">
        <f>IF(BW$2=0, "N/A", IF(ISNUMBER(SEARCH(TRIM(BW$2), ProgramsTable[[#This Row],[Geographic Coverage]])), "Yes", "No"))</f>
        <v>N/A</v>
      </c>
      <c r="BX336" s="18" t="str">
        <f>IF(BX$2=0, "N/A", IF(ISNUMBER(SEARCH(TRIM(BX$2), ProgramsTable[[#This Row],[Geographic Coverage]])), "Yes", "No"))</f>
        <v>N/A</v>
      </c>
      <c r="BY336" s="18" t="str">
        <f>IF(AND(BW$2=0, BX$2=0), "*Required - Please Make a Selection*", IF(OR(ISNUMBER(SEARCH(TRIM(BW$2), ProgramsTable[[#This Row],[Geographic Coverage]])), ISNUMBER(SEARCH(TRIM(BX$2), ProgramsTable[[#This Row],[Geographic Coverage]]))), "Yes", "No"))</f>
        <v>*Required - Please Make a Selection*</v>
      </c>
      <c r="BZ336" s="18" t="str">
        <f>IF(I$2=0, "N/A", IF(I$2="Yes", IF(ProgramsTable[[#This Row],[Program Includes Services for Caregivers]]="Yes", IF(ProgramsTable[[#This Row],[Program May Require Caregiver to be Unpaid]]="No", "Yes", "No"), "No"), "N/A"))</f>
        <v>N/A</v>
      </c>
      <c r="CA3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36" s="18" t="str">
        <f>IF(CB$2=0, "N/A", IF(ISNUMBER(SEARCH(TRIM(UPPER(CB$2)), TRIM(UPPER(ProgramsTable[[#This Row],[Type of Service]])))), "Yes", "No"))</f>
        <v>N/A</v>
      </c>
      <c r="CC336" s="18" t="str">
        <f>IF(CC$2=0, "N/A", IF(ISNUMBER(SEARCH(TRIM(CC$2), ProgramsTable[[#This Row],[Geographic Coverage]])), "Yes", "No"))</f>
        <v>No</v>
      </c>
      <c r="CD336" s="18" t="str">
        <f>IF(CD$2=0, "N/A", IF(ISNUMBER(SEARCH(TRIM(CD$2), ProgramsTable[[#This Row],[Geographic Coverage]])), "Yes", "No"))</f>
        <v>N/A</v>
      </c>
      <c r="CE336" s="18" t="str">
        <f>IF(AND(CC$2=0, CD$2=0), "*Required - Please Make a Selection*", IF(OR(ISNUMBER(SEARCH(TRIM(CC$2), ProgramsTable[[#This Row],[Geographic Coverage]])), ISNUMBER(SEARCH(TRIM(CD$2), ProgramsTable[[#This Row],[Geographic Coverage]]))), "Yes", "No"))</f>
        <v>No</v>
      </c>
      <c r="CF336" s="18" t="str" cm="1">
        <f t="array" ref="CF336">IF(COUNTIF(BK$2:BN$2, "Yes")=0, "N/A", IF(SUMPRODUCT((BK$2:BN$2="Yes")*(ProgramsTable[[#This Row],[Veteran?]:[Disabled Veteran?]]="Yes"))&gt;0, "Yes", "No"))</f>
        <v>No</v>
      </c>
      <c r="CG3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36"/>
      <c r="CI336"/>
      <c r="CJ336"/>
      <c r="CK336"/>
      <c r="CL336"/>
      <c r="CM336"/>
      <c r="CN336"/>
      <c r="CO336"/>
      <c r="CP336"/>
      <c r="CQ336"/>
      <c r="CR336"/>
      <c r="CS336"/>
      <c r="CU336"/>
      <c r="CV336"/>
    </row>
    <row r="337" spans="1:100" hidden="1" x14ac:dyDescent="0.25">
      <c r="A337" s="10">
        <v>1241</v>
      </c>
      <c r="B337" t="s">
        <v>658</v>
      </c>
      <c r="C337" t="s">
        <v>659</v>
      </c>
      <c r="D337" t="s">
        <v>592</v>
      </c>
      <c r="E337" t="s">
        <v>546</v>
      </c>
      <c r="F337" t="s">
        <v>593</v>
      </c>
      <c r="G337" t="s">
        <v>588</v>
      </c>
      <c r="H337" t="s">
        <v>215</v>
      </c>
      <c r="I337" t="s">
        <v>215</v>
      </c>
      <c r="J337" t="s">
        <v>208</v>
      </c>
      <c r="K337" t="s">
        <v>208</v>
      </c>
      <c r="L337" s="11" t="s">
        <v>594</v>
      </c>
      <c r="M337" t="s">
        <v>208</v>
      </c>
      <c r="N337" t="s">
        <v>208</v>
      </c>
      <c r="O337" t="s">
        <v>595</v>
      </c>
      <c r="P337" t="s">
        <v>596</v>
      </c>
      <c r="Q337" t="s">
        <v>597</v>
      </c>
      <c r="R337" t="s">
        <v>596</v>
      </c>
      <c r="S337" t="s">
        <v>208</v>
      </c>
      <c r="T337" t="s">
        <v>37</v>
      </c>
      <c r="U337" t="s">
        <v>207</v>
      </c>
      <c r="V337" t="s">
        <v>207</v>
      </c>
      <c r="W337" t="s">
        <v>207</v>
      </c>
      <c r="X337" t="s">
        <v>207</v>
      </c>
      <c r="Y337" t="s">
        <v>207</v>
      </c>
      <c r="Z337" t="s">
        <v>207</v>
      </c>
      <c r="AA337" t="s">
        <v>207</v>
      </c>
      <c r="AB337" t="s">
        <v>207</v>
      </c>
      <c r="AC337" t="s">
        <v>207</v>
      </c>
      <c r="AD337" t="s">
        <v>207</v>
      </c>
      <c r="AE337" t="s">
        <v>207</v>
      </c>
      <c r="AF337" t="s">
        <v>207</v>
      </c>
      <c r="AG337" t="s">
        <v>207</v>
      </c>
      <c r="AH337" t="s">
        <v>207</v>
      </c>
      <c r="AI337" t="s">
        <v>207</v>
      </c>
      <c r="AJ337" t="s">
        <v>207</v>
      </c>
      <c r="AK337" t="s">
        <v>207</v>
      </c>
      <c r="AL337" t="s">
        <v>207</v>
      </c>
      <c r="AM337" t="s">
        <v>207</v>
      </c>
      <c r="AN337" t="s">
        <v>207</v>
      </c>
      <c r="AO337" t="s">
        <v>207</v>
      </c>
      <c r="AP337" t="s">
        <v>207</v>
      </c>
      <c r="AQ337" t="s">
        <v>207</v>
      </c>
      <c r="AR337" t="s">
        <v>207</v>
      </c>
      <c r="AS337" t="s">
        <v>207</v>
      </c>
      <c r="AT337" t="s">
        <v>207</v>
      </c>
      <c r="AU337" t="s">
        <v>207</v>
      </c>
      <c r="AV337" t="s">
        <v>207</v>
      </c>
      <c r="AW337" t="s">
        <v>207</v>
      </c>
      <c r="AX337" t="s">
        <v>207</v>
      </c>
      <c r="AY337" t="s">
        <v>207</v>
      </c>
      <c r="AZ337" t="s">
        <v>207</v>
      </c>
      <c r="BA337" t="s">
        <v>207</v>
      </c>
      <c r="BB337" t="s">
        <v>207</v>
      </c>
      <c r="BC337" t="s">
        <v>207</v>
      </c>
      <c r="BD337" t="s">
        <v>207</v>
      </c>
      <c r="BE337" t="s">
        <v>207</v>
      </c>
      <c r="BF337" t="s">
        <v>207</v>
      </c>
      <c r="BG337" t="s">
        <v>207</v>
      </c>
      <c r="BH337" t="s">
        <v>207</v>
      </c>
      <c r="BI337" t="s">
        <v>207</v>
      </c>
      <c r="BJ337" t="s">
        <v>215</v>
      </c>
      <c r="BK337" t="s">
        <v>207</v>
      </c>
      <c r="BL337" t="s">
        <v>207</v>
      </c>
      <c r="BM337" t="s">
        <v>207</v>
      </c>
      <c r="BN337" t="s">
        <v>207</v>
      </c>
      <c r="BO337" s="18" t="str">
        <f>IF(OR(BO$2=0, BO$2=""), "N/A", IF(ISNUMBER(SEARCH(UPPER(BO$2), UPPER(ProgramsTable[[#This Row],[Type of Service]]))), "Yes", "No"))</f>
        <v>N/A</v>
      </c>
      <c r="BP337" s="18" t="str">
        <f>IF(BP$2=0, "N/A", IF(ISNUMBER(SEARCH(TRIM(BP$2), ProgramsTable[[#This Row],[Geographic Coverage]])), "Yes", "No"))</f>
        <v>N/A</v>
      </c>
      <c r="BQ337" s="18" t="str">
        <f>IF(BQ$2=0, "N/A", IF(ISNUMBER(SEARCH(TRIM(BQ$2), ProgramsTable[[#This Row],[Geographic Coverage]])), "Yes", "No"))</f>
        <v>N/A</v>
      </c>
      <c r="BR337" s="18" t="str">
        <f>IF(AND(BP$2=0, BQ$2=0), "*Required - Please Make a Selection*", IF(OR(ISNUMBER(SEARCH(TRIM(BP$2), ProgramsTable[[#This Row],[Geographic Coverage]])), ISNUMBER(SEARCH(TRIM(BQ$2), ProgramsTable[[#This Row],[Geographic Coverage]]))), "Yes", "No"))</f>
        <v>*Required - Please Make a Selection*</v>
      </c>
      <c r="BS337" s="18" t="str">
        <f>IF(OR(BS$2="",BS$2=0), "N/A", IF(AND(ProgramsTable[[#This Row],[Age Min]]= "None", ProgramsTable[[#This Row],[Age Max]]= "None"), "Yes", IF(AND(BS$2&gt;=ProgramsTable[[#This Row],[Age Min]], BS$2&lt;=ProgramsTable[[#This Row],[Age Max]]), "Yes", "No")))</f>
        <v>N/A</v>
      </c>
      <c r="BT337" s="18" t="str" cm="1">
        <f t="array" ref="BT337">IF(COUNTIF(AM$2:BJ$2,"Yes")=0,"N/A",IF(SUMPRODUCT(--(AM$2:BJ$2="Yes"),--(ProgramsTable[[#This Row],[Developmental Disability]:[Caregivers, Family Members, Advocates, or Practitioners of an Individual with Disabilities or Medical Conditions]]="Yes"))&gt;0,"Yes","No"))</f>
        <v>N/A</v>
      </c>
      <c r="BU3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37" s="18" t="str">
        <f>IF(BV$2=0, "N/A", IF(ISNUMBER(SEARCH(UPPER(BV$2), UPPER(ProgramsTable[[#This Row],[Type of Service]]))), "Yes", "No"))</f>
        <v>N/A</v>
      </c>
      <c r="BW337" s="18" t="str">
        <f>IF(BW$2=0, "N/A", IF(ISNUMBER(SEARCH(TRIM(BW$2), ProgramsTable[[#This Row],[Geographic Coverage]])), "Yes", "No"))</f>
        <v>N/A</v>
      </c>
      <c r="BX337" s="18" t="str">
        <f>IF(BX$2=0, "N/A", IF(ISNUMBER(SEARCH(TRIM(BX$2), ProgramsTable[[#This Row],[Geographic Coverage]])), "Yes", "No"))</f>
        <v>N/A</v>
      </c>
      <c r="BY337" s="18" t="str">
        <f>IF(AND(BW$2=0, BX$2=0), "*Required - Please Make a Selection*", IF(OR(ISNUMBER(SEARCH(TRIM(BW$2), ProgramsTable[[#This Row],[Geographic Coverage]])), ISNUMBER(SEARCH(TRIM(BX$2), ProgramsTable[[#This Row],[Geographic Coverage]]))), "Yes", "No"))</f>
        <v>*Required - Please Make a Selection*</v>
      </c>
      <c r="BZ337" s="18" t="str">
        <f>IF(I$2=0, "N/A", IF(I$2="Yes", IF(ProgramsTable[[#This Row],[Program Includes Services for Caregivers]]="Yes", IF(ProgramsTable[[#This Row],[Program May Require Caregiver to be Unpaid]]="No", "Yes", "No"), "No"), "N/A"))</f>
        <v>N/A</v>
      </c>
      <c r="CA3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37" s="18" t="str">
        <f>IF(CB$2=0, "N/A", IF(ISNUMBER(SEARCH(TRIM(UPPER(CB$2)), TRIM(UPPER(ProgramsTable[[#This Row],[Type of Service]])))), "Yes", "No"))</f>
        <v>N/A</v>
      </c>
      <c r="CC337" s="18" t="str">
        <f>IF(CC$2=0, "N/A", IF(ISNUMBER(SEARCH(TRIM(CC$2), ProgramsTable[[#This Row],[Geographic Coverage]])), "Yes", "No"))</f>
        <v>No</v>
      </c>
      <c r="CD337" s="18" t="str">
        <f>IF(CD$2=0, "N/A", IF(ISNUMBER(SEARCH(TRIM(CD$2), ProgramsTable[[#This Row],[Geographic Coverage]])), "Yes", "No"))</f>
        <v>N/A</v>
      </c>
      <c r="CE337" s="18" t="str">
        <f>IF(AND(CC$2=0, CD$2=0), "*Required - Please Make a Selection*", IF(OR(ISNUMBER(SEARCH(TRIM(CC$2), ProgramsTable[[#This Row],[Geographic Coverage]])), ISNUMBER(SEARCH(TRIM(CD$2), ProgramsTable[[#This Row],[Geographic Coverage]]))), "Yes", "No"))</f>
        <v>No</v>
      </c>
      <c r="CF337" s="18" t="str" cm="1">
        <f t="array" ref="CF337">IF(COUNTIF(BK$2:BN$2, "Yes")=0, "N/A", IF(SUMPRODUCT((BK$2:BN$2="Yes")*(ProgramsTable[[#This Row],[Veteran?]:[Disabled Veteran?]]="Yes"))&gt;0, "Yes", "No"))</f>
        <v>No</v>
      </c>
      <c r="CG3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37"/>
      <c r="CI337"/>
      <c r="CJ337"/>
      <c r="CK337"/>
      <c r="CL337"/>
      <c r="CM337"/>
      <c r="CN337"/>
      <c r="CO337"/>
      <c r="CP337"/>
      <c r="CQ337"/>
      <c r="CR337"/>
      <c r="CS337"/>
      <c r="CU337"/>
      <c r="CV337"/>
    </row>
    <row r="338" spans="1:100" hidden="1" x14ac:dyDescent="0.25">
      <c r="A338" s="10">
        <v>1242</v>
      </c>
      <c r="B338" t="s">
        <v>658</v>
      </c>
      <c r="C338" t="s">
        <v>659</v>
      </c>
      <c r="D338" t="s">
        <v>592</v>
      </c>
      <c r="E338" t="s">
        <v>546</v>
      </c>
      <c r="F338" t="s">
        <v>598</v>
      </c>
      <c r="G338" t="s">
        <v>588</v>
      </c>
      <c r="H338" t="s">
        <v>215</v>
      </c>
      <c r="I338" t="s">
        <v>215</v>
      </c>
      <c r="J338" t="s">
        <v>208</v>
      </c>
      <c r="K338" t="s">
        <v>208</v>
      </c>
      <c r="L338" s="11" t="s">
        <v>599</v>
      </c>
      <c r="M338">
        <v>55</v>
      </c>
      <c r="N338">
        <v>120</v>
      </c>
      <c r="O338" t="s">
        <v>599</v>
      </c>
      <c r="P338" t="s">
        <v>596</v>
      </c>
      <c r="Q338" t="s">
        <v>597</v>
      </c>
      <c r="R338" t="s">
        <v>596</v>
      </c>
      <c r="S338" t="s">
        <v>208</v>
      </c>
      <c r="T338" t="s">
        <v>37</v>
      </c>
      <c r="U338" t="s">
        <v>207</v>
      </c>
      <c r="V338" t="s">
        <v>207</v>
      </c>
      <c r="W338" t="s">
        <v>207</v>
      </c>
      <c r="X338" t="s">
        <v>207</v>
      </c>
      <c r="Y338" t="s">
        <v>207</v>
      </c>
      <c r="Z338" t="s">
        <v>207</v>
      </c>
      <c r="AA338" t="s">
        <v>207</v>
      </c>
      <c r="AB338" t="s">
        <v>207</v>
      </c>
      <c r="AC338" t="s">
        <v>207</v>
      </c>
      <c r="AD338" t="s">
        <v>207</v>
      </c>
      <c r="AE338" t="s">
        <v>207</v>
      </c>
      <c r="AF338" t="s">
        <v>207</v>
      </c>
      <c r="AG338" t="s">
        <v>207</v>
      </c>
      <c r="AH338" t="s">
        <v>207</v>
      </c>
      <c r="AI338" t="s">
        <v>207</v>
      </c>
      <c r="AJ338" t="s">
        <v>207</v>
      </c>
      <c r="AK338" t="s">
        <v>207</v>
      </c>
      <c r="AL338" t="s">
        <v>207</v>
      </c>
      <c r="AM338" t="s">
        <v>207</v>
      </c>
      <c r="AN338" t="s">
        <v>207</v>
      </c>
      <c r="AO338" t="s">
        <v>207</v>
      </c>
      <c r="AP338" t="s">
        <v>207</v>
      </c>
      <c r="AQ338" t="s">
        <v>207</v>
      </c>
      <c r="AR338" t="s">
        <v>207</v>
      </c>
      <c r="AS338" t="s">
        <v>207</v>
      </c>
      <c r="AT338" t="s">
        <v>207</v>
      </c>
      <c r="AU338" t="s">
        <v>207</v>
      </c>
      <c r="AV338" t="s">
        <v>207</v>
      </c>
      <c r="AW338" t="s">
        <v>207</v>
      </c>
      <c r="AX338" t="s">
        <v>207</v>
      </c>
      <c r="AY338" t="s">
        <v>207</v>
      </c>
      <c r="AZ338" t="s">
        <v>207</v>
      </c>
      <c r="BA338" t="s">
        <v>207</v>
      </c>
      <c r="BB338" t="s">
        <v>207</v>
      </c>
      <c r="BC338" t="s">
        <v>207</v>
      </c>
      <c r="BD338" t="s">
        <v>207</v>
      </c>
      <c r="BE338" t="s">
        <v>207</v>
      </c>
      <c r="BF338" t="s">
        <v>207</v>
      </c>
      <c r="BG338" t="s">
        <v>207</v>
      </c>
      <c r="BH338" t="s">
        <v>207</v>
      </c>
      <c r="BI338" t="s">
        <v>207</v>
      </c>
      <c r="BJ338" t="s">
        <v>215</v>
      </c>
      <c r="BK338" t="s">
        <v>207</v>
      </c>
      <c r="BL338" t="s">
        <v>207</v>
      </c>
      <c r="BM338" t="s">
        <v>207</v>
      </c>
      <c r="BN338" t="s">
        <v>207</v>
      </c>
      <c r="BO338" s="18" t="str">
        <f>IF(OR(BO$2=0, BO$2=""), "N/A", IF(ISNUMBER(SEARCH(UPPER(BO$2), UPPER(ProgramsTable[[#This Row],[Type of Service]]))), "Yes", "No"))</f>
        <v>N/A</v>
      </c>
      <c r="BP338" s="18" t="str">
        <f>IF(BP$2=0, "N/A", IF(ISNUMBER(SEARCH(TRIM(BP$2), ProgramsTable[[#This Row],[Geographic Coverage]])), "Yes", "No"))</f>
        <v>N/A</v>
      </c>
      <c r="BQ338" s="18" t="str">
        <f>IF(BQ$2=0, "N/A", IF(ISNUMBER(SEARCH(TRIM(BQ$2), ProgramsTable[[#This Row],[Geographic Coverage]])), "Yes", "No"))</f>
        <v>N/A</v>
      </c>
      <c r="BR338" s="18" t="str">
        <f>IF(AND(BP$2=0, BQ$2=0), "*Required - Please Make a Selection*", IF(OR(ISNUMBER(SEARCH(TRIM(BP$2), ProgramsTable[[#This Row],[Geographic Coverage]])), ISNUMBER(SEARCH(TRIM(BQ$2), ProgramsTable[[#This Row],[Geographic Coverage]]))), "Yes", "No"))</f>
        <v>*Required - Please Make a Selection*</v>
      </c>
      <c r="BS338" s="18" t="str">
        <f>IF(OR(BS$2="",BS$2=0), "N/A", IF(AND(ProgramsTable[[#This Row],[Age Min]]= "None", ProgramsTable[[#This Row],[Age Max]]= "None"), "Yes", IF(AND(BS$2&gt;=ProgramsTable[[#This Row],[Age Min]], BS$2&lt;=ProgramsTable[[#This Row],[Age Max]]), "Yes", "No")))</f>
        <v>N/A</v>
      </c>
      <c r="BT338" s="18" t="str" cm="1">
        <f t="array" ref="BT338">IF(COUNTIF(AM$2:BJ$2,"Yes")=0,"N/A",IF(SUMPRODUCT(--(AM$2:BJ$2="Yes"),--(ProgramsTable[[#This Row],[Developmental Disability]:[Caregivers, Family Members, Advocates, or Practitioners of an Individual with Disabilities or Medical Conditions]]="Yes"))&gt;0,"Yes","No"))</f>
        <v>N/A</v>
      </c>
      <c r="BU3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38" s="18" t="str">
        <f>IF(BV$2=0, "N/A", IF(ISNUMBER(SEARCH(UPPER(BV$2), UPPER(ProgramsTable[[#This Row],[Type of Service]]))), "Yes", "No"))</f>
        <v>N/A</v>
      </c>
      <c r="BW338" s="18" t="str">
        <f>IF(BW$2=0, "N/A", IF(ISNUMBER(SEARCH(TRIM(BW$2), ProgramsTable[[#This Row],[Geographic Coverage]])), "Yes", "No"))</f>
        <v>N/A</v>
      </c>
      <c r="BX338" s="18" t="str">
        <f>IF(BX$2=0, "N/A", IF(ISNUMBER(SEARCH(TRIM(BX$2), ProgramsTable[[#This Row],[Geographic Coverage]])), "Yes", "No"))</f>
        <v>N/A</v>
      </c>
      <c r="BY338" s="18" t="str">
        <f>IF(AND(BW$2=0, BX$2=0), "*Required - Please Make a Selection*", IF(OR(ISNUMBER(SEARCH(TRIM(BW$2), ProgramsTable[[#This Row],[Geographic Coverage]])), ISNUMBER(SEARCH(TRIM(BX$2), ProgramsTable[[#This Row],[Geographic Coverage]]))), "Yes", "No"))</f>
        <v>*Required - Please Make a Selection*</v>
      </c>
      <c r="BZ338" s="18" t="str">
        <f>IF(I$2=0, "N/A", IF(I$2="Yes", IF(ProgramsTable[[#This Row],[Program Includes Services for Caregivers]]="Yes", IF(ProgramsTable[[#This Row],[Program May Require Caregiver to be Unpaid]]="No", "Yes", "No"), "No"), "N/A"))</f>
        <v>N/A</v>
      </c>
      <c r="CA3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38" s="18" t="str">
        <f>IF(CB$2=0, "N/A", IF(ISNUMBER(SEARCH(TRIM(UPPER(CB$2)), TRIM(UPPER(ProgramsTable[[#This Row],[Type of Service]])))), "Yes", "No"))</f>
        <v>N/A</v>
      </c>
      <c r="CC338" s="18" t="str">
        <f>IF(CC$2=0, "N/A", IF(ISNUMBER(SEARCH(TRIM(CC$2), ProgramsTable[[#This Row],[Geographic Coverage]])), "Yes", "No"))</f>
        <v>No</v>
      </c>
      <c r="CD338" s="18" t="str">
        <f>IF(CD$2=0, "N/A", IF(ISNUMBER(SEARCH(TRIM(CD$2), ProgramsTable[[#This Row],[Geographic Coverage]])), "Yes", "No"))</f>
        <v>N/A</v>
      </c>
      <c r="CE338" s="18" t="str">
        <f>IF(AND(CC$2=0, CD$2=0), "*Required - Please Make a Selection*", IF(OR(ISNUMBER(SEARCH(TRIM(CC$2), ProgramsTable[[#This Row],[Geographic Coverage]])), ISNUMBER(SEARCH(TRIM(CD$2), ProgramsTable[[#This Row],[Geographic Coverage]]))), "Yes", "No"))</f>
        <v>No</v>
      </c>
      <c r="CF338" s="18" t="str" cm="1">
        <f t="array" ref="CF338">IF(COUNTIF(BK$2:BN$2, "Yes")=0, "N/A", IF(SUMPRODUCT((BK$2:BN$2="Yes")*(ProgramsTable[[#This Row],[Veteran?]:[Disabled Veteran?]]="Yes"))&gt;0, "Yes", "No"))</f>
        <v>No</v>
      </c>
      <c r="CG3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38"/>
      <c r="CI338"/>
      <c r="CJ338"/>
      <c r="CK338"/>
      <c r="CL338"/>
      <c r="CM338"/>
      <c r="CN338"/>
      <c r="CO338"/>
      <c r="CP338"/>
      <c r="CQ338"/>
      <c r="CR338"/>
      <c r="CS338"/>
      <c r="CU338"/>
      <c r="CV338"/>
    </row>
    <row r="339" spans="1:100" hidden="1" x14ac:dyDescent="0.25">
      <c r="A339" s="10">
        <v>1243</v>
      </c>
      <c r="B339" t="s">
        <v>658</v>
      </c>
      <c r="C339" t="s">
        <v>659</v>
      </c>
      <c r="D339" t="s">
        <v>592</v>
      </c>
      <c r="E339" t="s">
        <v>546</v>
      </c>
      <c r="F339" t="s">
        <v>600</v>
      </c>
      <c r="G339" t="s">
        <v>90</v>
      </c>
      <c r="H339" t="s">
        <v>215</v>
      </c>
      <c r="I339" t="s">
        <v>215</v>
      </c>
      <c r="J339" t="s">
        <v>208</v>
      </c>
      <c r="K339" t="s">
        <v>208</v>
      </c>
      <c r="L339" s="11" t="s">
        <v>599</v>
      </c>
      <c r="M339">
        <v>55</v>
      </c>
      <c r="N339">
        <v>120</v>
      </c>
      <c r="O339" t="s">
        <v>599</v>
      </c>
      <c r="P339" t="s">
        <v>601</v>
      </c>
      <c r="Q339" t="s">
        <v>597</v>
      </c>
      <c r="R339" t="s">
        <v>601</v>
      </c>
      <c r="S339" t="s">
        <v>208</v>
      </c>
      <c r="T339" t="s">
        <v>37</v>
      </c>
      <c r="U339" t="s">
        <v>207</v>
      </c>
      <c r="V339" t="s">
        <v>207</v>
      </c>
      <c r="W339" t="s">
        <v>207</v>
      </c>
      <c r="X339" t="s">
        <v>207</v>
      </c>
      <c r="Y339" t="s">
        <v>207</v>
      </c>
      <c r="Z339" t="s">
        <v>207</v>
      </c>
      <c r="AA339" t="s">
        <v>207</v>
      </c>
      <c r="AB339" t="s">
        <v>207</v>
      </c>
      <c r="AC339" t="s">
        <v>207</v>
      </c>
      <c r="AD339" t="s">
        <v>207</v>
      </c>
      <c r="AE339" t="s">
        <v>207</v>
      </c>
      <c r="AF339" t="s">
        <v>207</v>
      </c>
      <c r="AG339" t="s">
        <v>207</v>
      </c>
      <c r="AH339" t="s">
        <v>207</v>
      </c>
      <c r="AI339" t="s">
        <v>207</v>
      </c>
      <c r="AJ339" t="s">
        <v>207</v>
      </c>
      <c r="AK339" t="s">
        <v>207</v>
      </c>
      <c r="AL339" t="s">
        <v>207</v>
      </c>
      <c r="AM339" t="s">
        <v>207</v>
      </c>
      <c r="AN339" t="s">
        <v>207</v>
      </c>
      <c r="AO339" t="s">
        <v>207</v>
      </c>
      <c r="AP339" t="s">
        <v>207</v>
      </c>
      <c r="AQ339" t="s">
        <v>207</v>
      </c>
      <c r="AR339" t="s">
        <v>207</v>
      </c>
      <c r="AS339" t="s">
        <v>207</v>
      </c>
      <c r="AT339" t="s">
        <v>207</v>
      </c>
      <c r="AU339" t="s">
        <v>207</v>
      </c>
      <c r="AV339" t="s">
        <v>207</v>
      </c>
      <c r="AW339" t="s">
        <v>207</v>
      </c>
      <c r="AX339" t="s">
        <v>207</v>
      </c>
      <c r="AY339" t="s">
        <v>207</v>
      </c>
      <c r="AZ339" t="s">
        <v>207</v>
      </c>
      <c r="BA339" t="s">
        <v>207</v>
      </c>
      <c r="BB339" t="s">
        <v>207</v>
      </c>
      <c r="BC339" t="s">
        <v>207</v>
      </c>
      <c r="BD339" t="s">
        <v>207</v>
      </c>
      <c r="BE339" t="s">
        <v>207</v>
      </c>
      <c r="BF339" t="s">
        <v>207</v>
      </c>
      <c r="BG339" t="s">
        <v>207</v>
      </c>
      <c r="BH339" t="s">
        <v>207</v>
      </c>
      <c r="BI339" t="s">
        <v>207</v>
      </c>
      <c r="BJ339" t="s">
        <v>215</v>
      </c>
      <c r="BK339" t="s">
        <v>207</v>
      </c>
      <c r="BL339" t="s">
        <v>207</v>
      </c>
      <c r="BM339" t="s">
        <v>207</v>
      </c>
      <c r="BN339" t="s">
        <v>207</v>
      </c>
      <c r="BO339" s="18" t="str">
        <f>IF(OR(BO$2=0, BO$2=""), "N/A", IF(ISNUMBER(SEARCH(UPPER(BO$2), UPPER(ProgramsTable[[#This Row],[Type of Service]]))), "Yes", "No"))</f>
        <v>N/A</v>
      </c>
      <c r="BP339" s="18" t="str">
        <f>IF(BP$2=0, "N/A", IF(ISNUMBER(SEARCH(TRIM(BP$2), ProgramsTable[[#This Row],[Geographic Coverage]])), "Yes", "No"))</f>
        <v>N/A</v>
      </c>
      <c r="BQ339" s="18" t="str">
        <f>IF(BQ$2=0, "N/A", IF(ISNUMBER(SEARCH(TRIM(BQ$2), ProgramsTable[[#This Row],[Geographic Coverage]])), "Yes", "No"))</f>
        <v>N/A</v>
      </c>
      <c r="BR339" s="18" t="str">
        <f>IF(AND(BP$2=0, BQ$2=0), "*Required - Please Make a Selection*", IF(OR(ISNUMBER(SEARCH(TRIM(BP$2), ProgramsTable[[#This Row],[Geographic Coverage]])), ISNUMBER(SEARCH(TRIM(BQ$2), ProgramsTable[[#This Row],[Geographic Coverage]]))), "Yes", "No"))</f>
        <v>*Required - Please Make a Selection*</v>
      </c>
      <c r="BS339" s="18" t="str">
        <f>IF(OR(BS$2="",BS$2=0), "N/A", IF(AND(ProgramsTable[[#This Row],[Age Min]]= "None", ProgramsTable[[#This Row],[Age Max]]= "None"), "Yes", IF(AND(BS$2&gt;=ProgramsTable[[#This Row],[Age Min]], BS$2&lt;=ProgramsTable[[#This Row],[Age Max]]), "Yes", "No")))</f>
        <v>N/A</v>
      </c>
      <c r="BT339" s="18" t="str" cm="1">
        <f t="array" ref="BT339">IF(COUNTIF(AM$2:BJ$2,"Yes")=0,"N/A",IF(SUMPRODUCT(--(AM$2:BJ$2="Yes"),--(ProgramsTable[[#This Row],[Developmental Disability]:[Caregivers, Family Members, Advocates, or Practitioners of an Individual with Disabilities or Medical Conditions]]="Yes"))&gt;0,"Yes","No"))</f>
        <v>N/A</v>
      </c>
      <c r="BU3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39" s="18" t="str">
        <f>IF(BV$2=0, "N/A", IF(ISNUMBER(SEARCH(UPPER(BV$2), UPPER(ProgramsTable[[#This Row],[Type of Service]]))), "Yes", "No"))</f>
        <v>N/A</v>
      </c>
      <c r="BW339" s="18" t="str">
        <f>IF(BW$2=0, "N/A", IF(ISNUMBER(SEARCH(TRIM(BW$2), ProgramsTable[[#This Row],[Geographic Coverage]])), "Yes", "No"))</f>
        <v>N/A</v>
      </c>
      <c r="BX339" s="18" t="str">
        <f>IF(BX$2=0, "N/A", IF(ISNUMBER(SEARCH(TRIM(BX$2), ProgramsTable[[#This Row],[Geographic Coverage]])), "Yes", "No"))</f>
        <v>N/A</v>
      </c>
      <c r="BY339" s="18" t="str">
        <f>IF(AND(BW$2=0, BX$2=0), "*Required - Please Make a Selection*", IF(OR(ISNUMBER(SEARCH(TRIM(BW$2), ProgramsTable[[#This Row],[Geographic Coverage]])), ISNUMBER(SEARCH(TRIM(BX$2), ProgramsTable[[#This Row],[Geographic Coverage]]))), "Yes", "No"))</f>
        <v>*Required - Please Make a Selection*</v>
      </c>
      <c r="BZ339" s="18" t="str">
        <f>IF(I$2=0, "N/A", IF(I$2="Yes", IF(ProgramsTable[[#This Row],[Program Includes Services for Caregivers]]="Yes", IF(ProgramsTable[[#This Row],[Program May Require Caregiver to be Unpaid]]="No", "Yes", "No"), "No"), "N/A"))</f>
        <v>N/A</v>
      </c>
      <c r="CA3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39" s="18" t="str">
        <f>IF(CB$2=0, "N/A", IF(ISNUMBER(SEARCH(TRIM(UPPER(CB$2)), TRIM(UPPER(ProgramsTable[[#This Row],[Type of Service]])))), "Yes", "No"))</f>
        <v>N/A</v>
      </c>
      <c r="CC339" s="18" t="str">
        <f>IF(CC$2=0, "N/A", IF(ISNUMBER(SEARCH(TRIM(CC$2), ProgramsTable[[#This Row],[Geographic Coverage]])), "Yes", "No"))</f>
        <v>No</v>
      </c>
      <c r="CD339" s="18" t="str">
        <f>IF(CD$2=0, "N/A", IF(ISNUMBER(SEARCH(TRIM(CD$2), ProgramsTable[[#This Row],[Geographic Coverage]])), "Yes", "No"))</f>
        <v>N/A</v>
      </c>
      <c r="CE339" s="18" t="str">
        <f>IF(AND(CC$2=0, CD$2=0), "*Required - Please Make a Selection*", IF(OR(ISNUMBER(SEARCH(TRIM(CC$2), ProgramsTable[[#This Row],[Geographic Coverage]])), ISNUMBER(SEARCH(TRIM(CD$2), ProgramsTable[[#This Row],[Geographic Coverage]]))), "Yes", "No"))</f>
        <v>No</v>
      </c>
      <c r="CF339" s="18" t="str" cm="1">
        <f t="array" ref="CF339">IF(COUNTIF(BK$2:BN$2, "Yes")=0, "N/A", IF(SUMPRODUCT((BK$2:BN$2="Yes")*(ProgramsTable[[#This Row],[Veteran?]:[Disabled Veteran?]]="Yes"))&gt;0, "Yes", "No"))</f>
        <v>No</v>
      </c>
      <c r="CG3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39"/>
      <c r="CI339"/>
      <c r="CJ339"/>
      <c r="CK339"/>
      <c r="CL339"/>
      <c r="CM339"/>
      <c r="CN339"/>
      <c r="CO339"/>
      <c r="CP339"/>
      <c r="CQ339"/>
      <c r="CR339"/>
      <c r="CS339"/>
      <c r="CU339"/>
      <c r="CV339"/>
    </row>
    <row r="340" spans="1:100" hidden="1" x14ac:dyDescent="0.25">
      <c r="A340" s="10">
        <v>1244</v>
      </c>
      <c r="B340" t="s">
        <v>658</v>
      </c>
      <c r="C340" t="s">
        <v>499</v>
      </c>
      <c r="D340" t="s">
        <v>528</v>
      </c>
      <c r="E340" t="s">
        <v>529</v>
      </c>
      <c r="F340" t="s">
        <v>530</v>
      </c>
      <c r="G340" t="s">
        <v>112</v>
      </c>
      <c r="H340" t="s">
        <v>215</v>
      </c>
      <c r="I340" t="s">
        <v>215</v>
      </c>
      <c r="J340" t="s">
        <v>531</v>
      </c>
      <c r="K340" t="s">
        <v>532</v>
      </c>
      <c r="L340" t="s">
        <v>306</v>
      </c>
      <c r="M340">
        <v>18</v>
      </c>
      <c r="N340">
        <v>120</v>
      </c>
      <c r="P340" t="s">
        <v>533</v>
      </c>
      <c r="Q340" t="s">
        <v>208</v>
      </c>
      <c r="R340" t="s">
        <v>534</v>
      </c>
      <c r="S340" t="s">
        <v>533</v>
      </c>
      <c r="T340" t="s">
        <v>60</v>
      </c>
      <c r="U340" t="s">
        <v>215</v>
      </c>
      <c r="V340" t="s">
        <v>207</v>
      </c>
      <c r="W340" t="s">
        <v>207</v>
      </c>
      <c r="X340" t="s">
        <v>207</v>
      </c>
      <c r="Y340" t="s">
        <v>207</v>
      </c>
      <c r="Z340" t="s">
        <v>207</v>
      </c>
      <c r="AA340" t="s">
        <v>207</v>
      </c>
      <c r="AB340" t="s">
        <v>207</v>
      </c>
      <c r="AC340" t="s">
        <v>207</v>
      </c>
      <c r="AD340" t="s">
        <v>207</v>
      </c>
      <c r="AE340" t="s">
        <v>215</v>
      </c>
      <c r="AF340" t="s">
        <v>207</v>
      </c>
      <c r="AG340" t="s">
        <v>207</v>
      </c>
      <c r="AH340" t="s">
        <v>207</v>
      </c>
      <c r="AI340" t="s">
        <v>207</v>
      </c>
      <c r="AJ340" t="s">
        <v>207</v>
      </c>
      <c r="AK340" t="s">
        <v>207</v>
      </c>
      <c r="AL340" t="s">
        <v>207</v>
      </c>
      <c r="AM340" t="s">
        <v>207</v>
      </c>
      <c r="AN340" t="s">
        <v>207</v>
      </c>
      <c r="AO340" t="s">
        <v>207</v>
      </c>
      <c r="AP340" t="s">
        <v>207</v>
      </c>
      <c r="AQ340" t="s">
        <v>207</v>
      </c>
      <c r="AR340" t="s">
        <v>215</v>
      </c>
      <c r="AS340" t="s">
        <v>207</v>
      </c>
      <c r="AT340" t="s">
        <v>207</v>
      </c>
      <c r="AU340" t="s">
        <v>207</v>
      </c>
      <c r="AV340" t="s">
        <v>207</v>
      </c>
      <c r="AW340" t="s">
        <v>207</v>
      </c>
      <c r="AX340" t="s">
        <v>207</v>
      </c>
      <c r="AY340" t="s">
        <v>207</v>
      </c>
      <c r="AZ340" t="s">
        <v>207</v>
      </c>
      <c r="BA340" t="s">
        <v>207</v>
      </c>
      <c r="BB340" t="s">
        <v>207</v>
      </c>
      <c r="BC340" t="s">
        <v>207</v>
      </c>
      <c r="BD340" t="s">
        <v>207</v>
      </c>
      <c r="BE340" t="s">
        <v>207</v>
      </c>
      <c r="BF340" t="s">
        <v>207</v>
      </c>
      <c r="BG340" t="s">
        <v>207</v>
      </c>
      <c r="BH340" t="s">
        <v>207</v>
      </c>
      <c r="BI340" t="s">
        <v>207</v>
      </c>
      <c r="BJ340" t="s">
        <v>207</v>
      </c>
      <c r="BK340" t="s">
        <v>207</v>
      </c>
      <c r="BL340" t="s">
        <v>207</v>
      </c>
      <c r="BM340" t="s">
        <v>207</v>
      </c>
      <c r="BN340" t="s">
        <v>207</v>
      </c>
      <c r="BO340" s="18" t="str">
        <f>IF(OR(BO$2=0, BO$2=""), "N/A", IF(ISNUMBER(SEARCH(UPPER(BO$2), UPPER(ProgramsTable[[#This Row],[Type of Service]]))), "Yes", "No"))</f>
        <v>N/A</v>
      </c>
      <c r="BP340" s="18" t="str">
        <f>IF(BP$2=0, "N/A", IF(ISNUMBER(SEARCH(TRIM(BP$2), ProgramsTable[[#This Row],[Geographic Coverage]])), "Yes", "No"))</f>
        <v>N/A</v>
      </c>
      <c r="BQ340" s="18" t="str">
        <f>IF(BQ$2=0, "N/A", IF(ISNUMBER(SEARCH(TRIM(BQ$2), ProgramsTable[[#This Row],[Geographic Coverage]])), "Yes", "No"))</f>
        <v>N/A</v>
      </c>
      <c r="BR340" s="18" t="str">
        <f>IF(AND(BP$2=0, BQ$2=0), "*Required - Please Make a Selection*", IF(OR(ISNUMBER(SEARCH(TRIM(BP$2), ProgramsTable[[#This Row],[Geographic Coverage]])), ISNUMBER(SEARCH(TRIM(BQ$2), ProgramsTable[[#This Row],[Geographic Coverage]]))), "Yes", "No"))</f>
        <v>*Required - Please Make a Selection*</v>
      </c>
      <c r="BS340" s="18" t="str">
        <f>IF(OR(BS$2="",BS$2=0), "N/A", IF(AND(ProgramsTable[[#This Row],[Age Min]]= "None", ProgramsTable[[#This Row],[Age Max]]= "None"), "Yes", IF(AND(BS$2&gt;=ProgramsTable[[#This Row],[Age Min]], BS$2&lt;=ProgramsTable[[#This Row],[Age Max]]), "Yes", "No")))</f>
        <v>N/A</v>
      </c>
      <c r="BT340" s="18" t="str" cm="1">
        <f t="array" ref="BT340">IF(COUNTIF(AM$2:BJ$2,"Yes")=0,"N/A",IF(SUMPRODUCT(--(AM$2:BJ$2="Yes"),--(ProgramsTable[[#This Row],[Developmental Disability]:[Caregivers, Family Members, Advocates, or Practitioners of an Individual with Disabilities or Medical Conditions]]="Yes"))&gt;0,"Yes","No"))</f>
        <v>N/A</v>
      </c>
      <c r="BU3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40" s="18" t="str">
        <f>IF(BV$2=0, "N/A", IF(ISNUMBER(SEARCH(UPPER(BV$2), UPPER(ProgramsTable[[#This Row],[Type of Service]]))), "Yes", "No"))</f>
        <v>N/A</v>
      </c>
      <c r="BW340" s="18" t="str">
        <f>IF(BW$2=0, "N/A", IF(ISNUMBER(SEARCH(TRIM(BW$2), ProgramsTable[[#This Row],[Geographic Coverage]])), "Yes", "No"))</f>
        <v>N/A</v>
      </c>
      <c r="BX340" s="18" t="str">
        <f>IF(BX$2=0, "N/A", IF(ISNUMBER(SEARCH(TRIM(BX$2), ProgramsTable[[#This Row],[Geographic Coverage]])), "Yes", "No"))</f>
        <v>N/A</v>
      </c>
      <c r="BY340" s="18" t="str">
        <f>IF(AND(BW$2=0, BX$2=0), "*Required - Please Make a Selection*", IF(OR(ISNUMBER(SEARCH(TRIM(BW$2), ProgramsTable[[#This Row],[Geographic Coverage]])), ISNUMBER(SEARCH(TRIM(BX$2), ProgramsTable[[#This Row],[Geographic Coverage]]))), "Yes", "No"))</f>
        <v>*Required - Please Make a Selection*</v>
      </c>
      <c r="BZ340" s="18" t="str">
        <f>IF(I$2=0, "N/A", IF(I$2="Yes", IF(ProgramsTable[[#This Row],[Program Includes Services for Caregivers]]="Yes", IF(ProgramsTable[[#This Row],[Program May Require Caregiver to be Unpaid]]="No", "Yes", "No"), "No"), "N/A"))</f>
        <v>N/A</v>
      </c>
      <c r="CA3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40" s="18" t="str">
        <f>IF(CB$2=0, "N/A", IF(ISNUMBER(SEARCH(TRIM(UPPER(CB$2)), TRIM(UPPER(ProgramsTable[[#This Row],[Type of Service]])))), "Yes", "No"))</f>
        <v>N/A</v>
      </c>
      <c r="CC340" s="18" t="str">
        <f>IF(CC$2=0, "N/A", IF(ISNUMBER(SEARCH(TRIM(CC$2), ProgramsTable[[#This Row],[Geographic Coverage]])), "Yes", "No"))</f>
        <v>No</v>
      </c>
      <c r="CD340" s="18" t="str">
        <f>IF(CD$2=0, "N/A", IF(ISNUMBER(SEARCH(TRIM(CD$2), ProgramsTable[[#This Row],[Geographic Coverage]])), "Yes", "No"))</f>
        <v>N/A</v>
      </c>
      <c r="CE340" s="18" t="str">
        <f>IF(AND(CC$2=0, CD$2=0), "*Required - Please Make a Selection*", IF(OR(ISNUMBER(SEARCH(TRIM(CC$2), ProgramsTable[[#This Row],[Geographic Coverage]])), ISNUMBER(SEARCH(TRIM(CD$2), ProgramsTable[[#This Row],[Geographic Coverage]]))), "Yes", "No"))</f>
        <v>No</v>
      </c>
      <c r="CF340" s="18" t="str" cm="1">
        <f t="array" ref="CF340">IF(COUNTIF(BK$2:BN$2, "Yes")=0, "N/A", IF(SUMPRODUCT((BK$2:BN$2="Yes")*(ProgramsTable[[#This Row],[Veteran?]:[Disabled Veteran?]]="Yes"))&gt;0, "Yes", "No"))</f>
        <v>No</v>
      </c>
      <c r="CG3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40"/>
      <c r="CI340"/>
      <c r="CJ340"/>
      <c r="CK340"/>
      <c r="CL340"/>
      <c r="CM340"/>
      <c r="CN340"/>
      <c r="CO340"/>
      <c r="CP340"/>
      <c r="CQ340"/>
      <c r="CR340"/>
      <c r="CS340"/>
      <c r="CU340"/>
      <c r="CV340"/>
    </row>
    <row r="341" spans="1:100" hidden="1" x14ac:dyDescent="0.25">
      <c r="A341" s="10">
        <v>1245</v>
      </c>
      <c r="B341" t="s">
        <v>658</v>
      </c>
      <c r="C341" t="s">
        <v>499</v>
      </c>
      <c r="D341" t="s">
        <v>535</v>
      </c>
      <c r="E341" t="s">
        <v>529</v>
      </c>
      <c r="F341" t="s">
        <v>536</v>
      </c>
      <c r="G341" t="s">
        <v>112</v>
      </c>
      <c r="H341" t="s">
        <v>215</v>
      </c>
      <c r="I341" t="s">
        <v>215</v>
      </c>
      <c r="J341" t="s">
        <v>531</v>
      </c>
      <c r="K341" t="s">
        <v>532</v>
      </c>
      <c r="L341" t="s">
        <v>306</v>
      </c>
      <c r="M341">
        <v>18</v>
      </c>
      <c r="N341">
        <v>120</v>
      </c>
      <c r="P341" t="s">
        <v>533</v>
      </c>
      <c r="Q341" t="s">
        <v>208</v>
      </c>
      <c r="R341" t="s">
        <v>534</v>
      </c>
      <c r="S341" t="s">
        <v>533</v>
      </c>
      <c r="T341" t="s">
        <v>60</v>
      </c>
      <c r="U341" t="s">
        <v>215</v>
      </c>
      <c r="V341" t="s">
        <v>207</v>
      </c>
      <c r="W341" t="s">
        <v>207</v>
      </c>
      <c r="X341" t="s">
        <v>207</v>
      </c>
      <c r="Y341" t="s">
        <v>207</v>
      </c>
      <c r="Z341" t="s">
        <v>207</v>
      </c>
      <c r="AA341" t="s">
        <v>207</v>
      </c>
      <c r="AB341" t="s">
        <v>207</v>
      </c>
      <c r="AC341" t="s">
        <v>207</v>
      </c>
      <c r="AD341" t="s">
        <v>207</v>
      </c>
      <c r="AE341" t="s">
        <v>215</v>
      </c>
      <c r="AF341" t="s">
        <v>207</v>
      </c>
      <c r="AG341" t="s">
        <v>207</v>
      </c>
      <c r="AH341" t="s">
        <v>207</v>
      </c>
      <c r="AI341" t="s">
        <v>207</v>
      </c>
      <c r="AJ341" t="s">
        <v>207</v>
      </c>
      <c r="AK341" t="s">
        <v>207</v>
      </c>
      <c r="AL341" t="s">
        <v>207</v>
      </c>
      <c r="AM341" t="s">
        <v>207</v>
      </c>
      <c r="AN341" t="s">
        <v>207</v>
      </c>
      <c r="AO341" t="s">
        <v>207</v>
      </c>
      <c r="AP341" t="s">
        <v>207</v>
      </c>
      <c r="AQ341" t="s">
        <v>207</v>
      </c>
      <c r="AR341" t="s">
        <v>215</v>
      </c>
      <c r="AS341" t="s">
        <v>207</v>
      </c>
      <c r="AT341" t="s">
        <v>207</v>
      </c>
      <c r="AU341" t="s">
        <v>207</v>
      </c>
      <c r="AV341" t="s">
        <v>207</v>
      </c>
      <c r="AW341" t="s">
        <v>207</v>
      </c>
      <c r="AX341" t="s">
        <v>207</v>
      </c>
      <c r="AY341" t="s">
        <v>207</v>
      </c>
      <c r="AZ341" t="s">
        <v>207</v>
      </c>
      <c r="BA341" t="s">
        <v>207</v>
      </c>
      <c r="BB341" t="s">
        <v>207</v>
      </c>
      <c r="BC341" t="s">
        <v>207</v>
      </c>
      <c r="BD341" t="s">
        <v>207</v>
      </c>
      <c r="BE341" t="s">
        <v>207</v>
      </c>
      <c r="BF341" t="s">
        <v>207</v>
      </c>
      <c r="BG341" t="s">
        <v>207</v>
      </c>
      <c r="BH341" t="s">
        <v>207</v>
      </c>
      <c r="BI341" t="s">
        <v>207</v>
      </c>
      <c r="BJ341" t="s">
        <v>207</v>
      </c>
      <c r="BK341" t="s">
        <v>207</v>
      </c>
      <c r="BL341" t="s">
        <v>207</v>
      </c>
      <c r="BM341" t="s">
        <v>207</v>
      </c>
      <c r="BN341" t="s">
        <v>207</v>
      </c>
      <c r="BO341" s="18" t="str">
        <f>IF(OR(BO$2=0, BO$2=""), "N/A", IF(ISNUMBER(SEARCH(UPPER(BO$2), UPPER(ProgramsTable[[#This Row],[Type of Service]]))), "Yes", "No"))</f>
        <v>N/A</v>
      </c>
      <c r="BP341" s="18" t="str">
        <f>IF(BP$2=0, "N/A", IF(ISNUMBER(SEARCH(TRIM(BP$2), ProgramsTable[[#This Row],[Geographic Coverage]])), "Yes", "No"))</f>
        <v>N/A</v>
      </c>
      <c r="BQ341" s="18" t="str">
        <f>IF(BQ$2=0, "N/A", IF(ISNUMBER(SEARCH(TRIM(BQ$2), ProgramsTable[[#This Row],[Geographic Coverage]])), "Yes", "No"))</f>
        <v>N/A</v>
      </c>
      <c r="BR341" s="18" t="str">
        <f>IF(AND(BP$2=0, BQ$2=0), "*Required - Please Make a Selection*", IF(OR(ISNUMBER(SEARCH(TRIM(BP$2), ProgramsTable[[#This Row],[Geographic Coverage]])), ISNUMBER(SEARCH(TRIM(BQ$2), ProgramsTable[[#This Row],[Geographic Coverage]]))), "Yes", "No"))</f>
        <v>*Required - Please Make a Selection*</v>
      </c>
      <c r="BS341" s="18" t="str">
        <f>IF(OR(BS$2="",BS$2=0), "N/A", IF(AND(ProgramsTable[[#This Row],[Age Min]]= "None", ProgramsTable[[#This Row],[Age Max]]= "None"), "Yes", IF(AND(BS$2&gt;=ProgramsTable[[#This Row],[Age Min]], BS$2&lt;=ProgramsTable[[#This Row],[Age Max]]), "Yes", "No")))</f>
        <v>N/A</v>
      </c>
      <c r="BT341" s="18" t="str" cm="1">
        <f t="array" ref="BT341">IF(COUNTIF(AM$2:BJ$2,"Yes")=0,"N/A",IF(SUMPRODUCT(--(AM$2:BJ$2="Yes"),--(ProgramsTable[[#This Row],[Developmental Disability]:[Caregivers, Family Members, Advocates, or Practitioners of an Individual with Disabilities or Medical Conditions]]="Yes"))&gt;0,"Yes","No"))</f>
        <v>N/A</v>
      </c>
      <c r="BU3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41" s="18" t="str">
        <f>IF(BV$2=0, "N/A", IF(ISNUMBER(SEARCH(UPPER(BV$2), UPPER(ProgramsTable[[#This Row],[Type of Service]]))), "Yes", "No"))</f>
        <v>N/A</v>
      </c>
      <c r="BW341" s="18" t="str">
        <f>IF(BW$2=0, "N/A", IF(ISNUMBER(SEARCH(TRIM(BW$2), ProgramsTable[[#This Row],[Geographic Coverage]])), "Yes", "No"))</f>
        <v>N/A</v>
      </c>
      <c r="BX341" s="18" t="str">
        <f>IF(BX$2=0, "N/A", IF(ISNUMBER(SEARCH(TRIM(BX$2), ProgramsTable[[#This Row],[Geographic Coverage]])), "Yes", "No"))</f>
        <v>N/A</v>
      </c>
      <c r="BY341" s="18" t="str">
        <f>IF(AND(BW$2=0, BX$2=0), "*Required - Please Make a Selection*", IF(OR(ISNUMBER(SEARCH(TRIM(BW$2), ProgramsTable[[#This Row],[Geographic Coverage]])), ISNUMBER(SEARCH(TRIM(BX$2), ProgramsTable[[#This Row],[Geographic Coverage]]))), "Yes", "No"))</f>
        <v>*Required - Please Make a Selection*</v>
      </c>
      <c r="BZ341" s="18" t="str">
        <f>IF(I$2=0, "N/A", IF(I$2="Yes", IF(ProgramsTable[[#This Row],[Program Includes Services for Caregivers]]="Yes", IF(ProgramsTable[[#This Row],[Program May Require Caregiver to be Unpaid]]="No", "Yes", "No"), "No"), "N/A"))</f>
        <v>N/A</v>
      </c>
      <c r="CA3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41" s="18" t="str">
        <f>IF(CB$2=0, "N/A", IF(ISNUMBER(SEARCH(TRIM(UPPER(CB$2)), TRIM(UPPER(ProgramsTable[[#This Row],[Type of Service]])))), "Yes", "No"))</f>
        <v>N/A</v>
      </c>
      <c r="CC341" s="18" t="str">
        <f>IF(CC$2=0, "N/A", IF(ISNUMBER(SEARCH(TRIM(CC$2), ProgramsTable[[#This Row],[Geographic Coverage]])), "Yes", "No"))</f>
        <v>No</v>
      </c>
      <c r="CD341" s="18" t="str">
        <f>IF(CD$2=0, "N/A", IF(ISNUMBER(SEARCH(TRIM(CD$2), ProgramsTable[[#This Row],[Geographic Coverage]])), "Yes", "No"))</f>
        <v>N/A</v>
      </c>
      <c r="CE341" s="18" t="str">
        <f>IF(AND(CC$2=0, CD$2=0), "*Required - Please Make a Selection*", IF(OR(ISNUMBER(SEARCH(TRIM(CC$2), ProgramsTable[[#This Row],[Geographic Coverage]])), ISNUMBER(SEARCH(TRIM(CD$2), ProgramsTable[[#This Row],[Geographic Coverage]]))), "Yes", "No"))</f>
        <v>No</v>
      </c>
      <c r="CF341" s="18" t="str" cm="1">
        <f t="array" ref="CF341">IF(COUNTIF(BK$2:BN$2, "Yes")=0, "N/A", IF(SUMPRODUCT((BK$2:BN$2="Yes")*(ProgramsTable[[#This Row],[Veteran?]:[Disabled Veteran?]]="Yes"))&gt;0, "Yes", "No"))</f>
        <v>No</v>
      </c>
      <c r="CG3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41"/>
      <c r="CI341"/>
      <c r="CJ341"/>
      <c r="CK341"/>
      <c r="CL341"/>
      <c r="CM341"/>
      <c r="CN341"/>
      <c r="CO341"/>
      <c r="CP341"/>
      <c r="CQ341"/>
      <c r="CR341"/>
      <c r="CS341"/>
      <c r="CU341"/>
      <c r="CV341"/>
    </row>
    <row r="342" spans="1:100" hidden="1" x14ac:dyDescent="0.25">
      <c r="A342" s="10">
        <v>1262</v>
      </c>
      <c r="B342" t="s">
        <v>658</v>
      </c>
      <c r="C342" t="s">
        <v>499</v>
      </c>
      <c r="D342" t="s">
        <v>578</v>
      </c>
      <c r="E342" t="s">
        <v>546</v>
      </c>
      <c r="F342" t="s">
        <v>579</v>
      </c>
      <c r="G342" t="s">
        <v>112</v>
      </c>
      <c r="H342" t="s">
        <v>215</v>
      </c>
      <c r="I342" t="s">
        <v>215</v>
      </c>
      <c r="J342" t="s">
        <v>547</v>
      </c>
      <c r="K342" t="s">
        <v>580</v>
      </c>
      <c r="L342" t="s">
        <v>208</v>
      </c>
      <c r="M342" t="s">
        <v>208</v>
      </c>
      <c r="N342" t="s">
        <v>208</v>
      </c>
      <c r="P342" t="s">
        <v>581</v>
      </c>
      <c r="Q342" t="s">
        <v>208</v>
      </c>
      <c r="R342" t="s">
        <v>581</v>
      </c>
      <c r="S342" t="s">
        <v>208</v>
      </c>
      <c r="T342" t="s">
        <v>60</v>
      </c>
      <c r="U342" t="s">
        <v>215</v>
      </c>
      <c r="V342" t="s">
        <v>207</v>
      </c>
      <c r="W342" t="s">
        <v>207</v>
      </c>
      <c r="X342" t="s">
        <v>207</v>
      </c>
      <c r="Y342" t="s">
        <v>207</v>
      </c>
      <c r="Z342" t="s">
        <v>207</v>
      </c>
      <c r="AA342" t="s">
        <v>215</v>
      </c>
      <c r="AB342" t="s">
        <v>207</v>
      </c>
      <c r="AC342" t="s">
        <v>207</v>
      </c>
      <c r="AD342" t="s">
        <v>207</v>
      </c>
      <c r="AE342" t="s">
        <v>207</v>
      </c>
      <c r="AF342" t="s">
        <v>207</v>
      </c>
      <c r="AG342" t="s">
        <v>207</v>
      </c>
      <c r="AH342" t="s">
        <v>207</v>
      </c>
      <c r="AI342" t="s">
        <v>207</v>
      </c>
      <c r="AJ342" t="s">
        <v>207</v>
      </c>
      <c r="AK342" t="s">
        <v>207</v>
      </c>
      <c r="AL342" t="s">
        <v>207</v>
      </c>
      <c r="AM342" t="s">
        <v>207</v>
      </c>
      <c r="AN342" t="s">
        <v>207</v>
      </c>
      <c r="AO342" t="s">
        <v>207</v>
      </c>
      <c r="AP342" t="s">
        <v>207</v>
      </c>
      <c r="AQ342" t="s">
        <v>207</v>
      </c>
      <c r="AR342" t="s">
        <v>215</v>
      </c>
      <c r="AS342" t="s">
        <v>207</v>
      </c>
      <c r="AT342" t="s">
        <v>207</v>
      </c>
      <c r="AU342" t="s">
        <v>207</v>
      </c>
      <c r="AV342" t="s">
        <v>207</v>
      </c>
      <c r="AW342" t="s">
        <v>207</v>
      </c>
      <c r="AX342" t="s">
        <v>207</v>
      </c>
      <c r="AY342" t="s">
        <v>207</v>
      </c>
      <c r="AZ342" t="s">
        <v>207</v>
      </c>
      <c r="BA342" t="s">
        <v>207</v>
      </c>
      <c r="BB342" t="s">
        <v>207</v>
      </c>
      <c r="BC342" t="s">
        <v>207</v>
      </c>
      <c r="BD342" t="s">
        <v>207</v>
      </c>
      <c r="BE342" t="s">
        <v>207</v>
      </c>
      <c r="BF342" t="s">
        <v>207</v>
      </c>
      <c r="BG342" t="s">
        <v>207</v>
      </c>
      <c r="BH342" t="s">
        <v>207</v>
      </c>
      <c r="BI342" t="s">
        <v>207</v>
      </c>
      <c r="BJ342" t="s">
        <v>215</v>
      </c>
      <c r="BK342" t="s">
        <v>207</v>
      </c>
      <c r="BL342" t="s">
        <v>207</v>
      </c>
      <c r="BM342" t="s">
        <v>207</v>
      </c>
      <c r="BN342" t="s">
        <v>207</v>
      </c>
      <c r="BO342" s="18" t="str">
        <f>IF(OR(BO$2=0, BO$2=""), "N/A", IF(ISNUMBER(SEARCH(UPPER(BO$2), UPPER(ProgramsTable[[#This Row],[Type of Service]]))), "Yes", "No"))</f>
        <v>N/A</v>
      </c>
      <c r="BP342" s="18" t="str">
        <f>IF(BP$2=0, "N/A", IF(ISNUMBER(SEARCH(TRIM(BP$2), ProgramsTable[[#This Row],[Geographic Coverage]])), "Yes", "No"))</f>
        <v>N/A</v>
      </c>
      <c r="BQ342" s="18" t="str">
        <f>IF(BQ$2=0, "N/A", IF(ISNUMBER(SEARCH(TRIM(BQ$2), ProgramsTable[[#This Row],[Geographic Coverage]])), "Yes", "No"))</f>
        <v>N/A</v>
      </c>
      <c r="BR342" s="18" t="str">
        <f>IF(AND(BP$2=0, BQ$2=0), "*Required - Please Make a Selection*", IF(OR(ISNUMBER(SEARCH(TRIM(BP$2), ProgramsTable[[#This Row],[Geographic Coverage]])), ISNUMBER(SEARCH(TRIM(BQ$2), ProgramsTable[[#This Row],[Geographic Coverage]]))), "Yes", "No"))</f>
        <v>*Required - Please Make a Selection*</v>
      </c>
      <c r="BS342" s="18" t="str">
        <f>IF(OR(BS$2="",BS$2=0), "N/A", IF(AND(ProgramsTable[[#This Row],[Age Min]]= "None", ProgramsTable[[#This Row],[Age Max]]= "None"), "Yes", IF(AND(BS$2&gt;=ProgramsTable[[#This Row],[Age Min]], BS$2&lt;=ProgramsTable[[#This Row],[Age Max]]), "Yes", "No")))</f>
        <v>N/A</v>
      </c>
      <c r="BT342" s="18" t="str" cm="1">
        <f t="array" ref="BT342">IF(COUNTIF(AM$2:BJ$2,"Yes")=0,"N/A",IF(SUMPRODUCT(--(AM$2:BJ$2="Yes"),--(ProgramsTable[[#This Row],[Developmental Disability]:[Caregivers, Family Members, Advocates, or Practitioners of an Individual with Disabilities or Medical Conditions]]="Yes"))&gt;0,"Yes","No"))</f>
        <v>N/A</v>
      </c>
      <c r="BU3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42" s="18" t="str">
        <f>IF(BV$2=0, "N/A", IF(ISNUMBER(SEARCH(UPPER(BV$2), UPPER(ProgramsTable[[#This Row],[Type of Service]]))), "Yes", "No"))</f>
        <v>N/A</v>
      </c>
      <c r="BW342" s="18" t="str">
        <f>IF(BW$2=0, "N/A", IF(ISNUMBER(SEARCH(TRIM(BW$2), ProgramsTable[[#This Row],[Geographic Coverage]])), "Yes", "No"))</f>
        <v>N/A</v>
      </c>
      <c r="BX342" s="18" t="str">
        <f>IF(BX$2=0, "N/A", IF(ISNUMBER(SEARCH(TRIM(BX$2), ProgramsTable[[#This Row],[Geographic Coverage]])), "Yes", "No"))</f>
        <v>N/A</v>
      </c>
      <c r="BY342" s="18" t="str">
        <f>IF(AND(BW$2=0, BX$2=0), "*Required - Please Make a Selection*", IF(OR(ISNUMBER(SEARCH(TRIM(BW$2), ProgramsTable[[#This Row],[Geographic Coverage]])), ISNUMBER(SEARCH(TRIM(BX$2), ProgramsTable[[#This Row],[Geographic Coverage]]))), "Yes", "No"))</f>
        <v>*Required - Please Make a Selection*</v>
      </c>
      <c r="BZ342" s="18" t="str">
        <f>IF(I$2=0, "N/A", IF(I$2="Yes", IF(ProgramsTable[[#This Row],[Program Includes Services for Caregivers]]="Yes", IF(ProgramsTable[[#This Row],[Program May Require Caregiver to be Unpaid]]="No", "Yes", "No"), "No"), "N/A"))</f>
        <v>N/A</v>
      </c>
      <c r="CA3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42" s="18" t="str">
        <f>IF(CB$2=0, "N/A", IF(ISNUMBER(SEARCH(TRIM(UPPER(CB$2)), TRIM(UPPER(ProgramsTable[[#This Row],[Type of Service]])))), "Yes", "No"))</f>
        <v>N/A</v>
      </c>
      <c r="CC342" s="18" t="str">
        <f>IF(CC$2=0, "N/A", IF(ISNUMBER(SEARCH(TRIM(CC$2), ProgramsTable[[#This Row],[Geographic Coverage]])), "Yes", "No"))</f>
        <v>No</v>
      </c>
      <c r="CD342" s="18" t="str">
        <f>IF(CD$2=0, "N/A", IF(ISNUMBER(SEARCH(TRIM(CD$2), ProgramsTable[[#This Row],[Geographic Coverage]])), "Yes", "No"))</f>
        <v>N/A</v>
      </c>
      <c r="CE342" s="18" t="str">
        <f>IF(AND(CC$2=0, CD$2=0), "*Required - Please Make a Selection*", IF(OR(ISNUMBER(SEARCH(TRIM(CC$2), ProgramsTable[[#This Row],[Geographic Coverage]])), ISNUMBER(SEARCH(TRIM(CD$2), ProgramsTable[[#This Row],[Geographic Coverage]]))), "Yes", "No"))</f>
        <v>No</v>
      </c>
      <c r="CF342" s="18" t="str" cm="1">
        <f t="array" ref="CF342">IF(COUNTIF(BK$2:BN$2, "Yes")=0, "N/A", IF(SUMPRODUCT((BK$2:BN$2="Yes")*(ProgramsTable[[#This Row],[Veteran?]:[Disabled Veteran?]]="Yes"))&gt;0, "Yes", "No"))</f>
        <v>No</v>
      </c>
      <c r="CG3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42"/>
      <c r="CI342"/>
      <c r="CJ342"/>
      <c r="CK342"/>
      <c r="CL342"/>
      <c r="CM342"/>
      <c r="CN342"/>
      <c r="CO342"/>
      <c r="CP342"/>
      <c r="CQ342"/>
      <c r="CR342"/>
      <c r="CS342"/>
      <c r="CU342"/>
      <c r="CV342"/>
    </row>
    <row r="343" spans="1:100" hidden="1" x14ac:dyDescent="0.25">
      <c r="A343" s="10">
        <v>1263</v>
      </c>
      <c r="B343" t="s">
        <v>658</v>
      </c>
      <c r="C343" t="s">
        <v>499</v>
      </c>
      <c r="D343" t="s">
        <v>578</v>
      </c>
      <c r="E343" t="s">
        <v>546</v>
      </c>
      <c r="F343" t="s">
        <v>582</v>
      </c>
      <c r="G343" t="s">
        <v>112</v>
      </c>
      <c r="H343" t="s">
        <v>215</v>
      </c>
      <c r="I343" t="s">
        <v>215</v>
      </c>
      <c r="J343" t="s">
        <v>547</v>
      </c>
      <c r="K343" t="s">
        <v>583</v>
      </c>
      <c r="L343" t="s">
        <v>208</v>
      </c>
      <c r="M343" t="s">
        <v>208</v>
      </c>
      <c r="N343" t="s">
        <v>208</v>
      </c>
      <c r="P343" t="s">
        <v>581</v>
      </c>
      <c r="Q343" t="s">
        <v>208</v>
      </c>
      <c r="R343" t="s">
        <v>581</v>
      </c>
      <c r="S343" t="s">
        <v>208</v>
      </c>
      <c r="T343" t="s">
        <v>60</v>
      </c>
      <c r="U343" t="s">
        <v>215</v>
      </c>
      <c r="V343" t="s">
        <v>207</v>
      </c>
      <c r="W343" t="s">
        <v>207</v>
      </c>
      <c r="X343" t="s">
        <v>207</v>
      </c>
      <c r="Y343" t="s">
        <v>207</v>
      </c>
      <c r="Z343" t="s">
        <v>207</v>
      </c>
      <c r="AA343" t="s">
        <v>215</v>
      </c>
      <c r="AB343" t="s">
        <v>207</v>
      </c>
      <c r="AC343" t="s">
        <v>207</v>
      </c>
      <c r="AD343" t="s">
        <v>207</v>
      </c>
      <c r="AE343" t="s">
        <v>207</v>
      </c>
      <c r="AF343" t="s">
        <v>207</v>
      </c>
      <c r="AG343" t="s">
        <v>207</v>
      </c>
      <c r="AH343" t="s">
        <v>207</v>
      </c>
      <c r="AI343" t="s">
        <v>207</v>
      </c>
      <c r="AJ343" t="s">
        <v>207</v>
      </c>
      <c r="AK343" t="s">
        <v>207</v>
      </c>
      <c r="AL343" t="s">
        <v>207</v>
      </c>
      <c r="AM343" t="s">
        <v>207</v>
      </c>
      <c r="AN343" t="s">
        <v>207</v>
      </c>
      <c r="AO343" t="s">
        <v>207</v>
      </c>
      <c r="AP343" t="s">
        <v>207</v>
      </c>
      <c r="AQ343" t="s">
        <v>207</v>
      </c>
      <c r="AR343" t="s">
        <v>215</v>
      </c>
      <c r="AS343" t="s">
        <v>207</v>
      </c>
      <c r="AT343" t="s">
        <v>207</v>
      </c>
      <c r="AU343" t="s">
        <v>207</v>
      </c>
      <c r="AV343" t="s">
        <v>207</v>
      </c>
      <c r="AW343" t="s">
        <v>207</v>
      </c>
      <c r="AX343" t="s">
        <v>207</v>
      </c>
      <c r="AY343" t="s">
        <v>207</v>
      </c>
      <c r="AZ343" t="s">
        <v>207</v>
      </c>
      <c r="BA343" t="s">
        <v>207</v>
      </c>
      <c r="BB343" t="s">
        <v>207</v>
      </c>
      <c r="BC343" t="s">
        <v>207</v>
      </c>
      <c r="BD343" t="s">
        <v>207</v>
      </c>
      <c r="BE343" t="s">
        <v>207</v>
      </c>
      <c r="BF343" t="s">
        <v>207</v>
      </c>
      <c r="BG343" t="s">
        <v>207</v>
      </c>
      <c r="BH343" t="s">
        <v>207</v>
      </c>
      <c r="BI343" t="s">
        <v>207</v>
      </c>
      <c r="BJ343" t="s">
        <v>215</v>
      </c>
      <c r="BK343" t="s">
        <v>207</v>
      </c>
      <c r="BL343" t="s">
        <v>207</v>
      </c>
      <c r="BM343" t="s">
        <v>207</v>
      </c>
      <c r="BN343" t="s">
        <v>207</v>
      </c>
      <c r="BO343" s="18" t="str">
        <f>IF(OR(BO$2=0, BO$2=""), "N/A", IF(ISNUMBER(SEARCH(UPPER(BO$2), UPPER(ProgramsTable[[#This Row],[Type of Service]]))), "Yes", "No"))</f>
        <v>N/A</v>
      </c>
      <c r="BP343" s="18" t="str">
        <f>IF(BP$2=0, "N/A", IF(ISNUMBER(SEARCH(TRIM(BP$2), ProgramsTable[[#This Row],[Geographic Coverage]])), "Yes", "No"))</f>
        <v>N/A</v>
      </c>
      <c r="BQ343" s="18" t="str">
        <f>IF(BQ$2=0, "N/A", IF(ISNUMBER(SEARCH(TRIM(BQ$2), ProgramsTable[[#This Row],[Geographic Coverage]])), "Yes", "No"))</f>
        <v>N/A</v>
      </c>
      <c r="BR343" s="18" t="str">
        <f>IF(AND(BP$2=0, BQ$2=0), "*Required - Please Make a Selection*", IF(OR(ISNUMBER(SEARCH(TRIM(BP$2), ProgramsTable[[#This Row],[Geographic Coverage]])), ISNUMBER(SEARCH(TRIM(BQ$2), ProgramsTable[[#This Row],[Geographic Coverage]]))), "Yes", "No"))</f>
        <v>*Required - Please Make a Selection*</v>
      </c>
      <c r="BS343" s="18" t="str">
        <f>IF(OR(BS$2="",BS$2=0), "N/A", IF(AND(ProgramsTable[[#This Row],[Age Min]]= "None", ProgramsTable[[#This Row],[Age Max]]= "None"), "Yes", IF(AND(BS$2&gt;=ProgramsTable[[#This Row],[Age Min]], BS$2&lt;=ProgramsTable[[#This Row],[Age Max]]), "Yes", "No")))</f>
        <v>N/A</v>
      </c>
      <c r="BT343" s="18" t="str" cm="1">
        <f t="array" ref="BT343">IF(COUNTIF(AM$2:BJ$2,"Yes")=0,"N/A",IF(SUMPRODUCT(--(AM$2:BJ$2="Yes"),--(ProgramsTable[[#This Row],[Developmental Disability]:[Caregivers, Family Members, Advocates, or Practitioners of an Individual with Disabilities or Medical Conditions]]="Yes"))&gt;0,"Yes","No"))</f>
        <v>N/A</v>
      </c>
      <c r="BU3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43" s="18" t="str">
        <f>IF(BV$2=0, "N/A", IF(ISNUMBER(SEARCH(UPPER(BV$2), UPPER(ProgramsTable[[#This Row],[Type of Service]]))), "Yes", "No"))</f>
        <v>N/A</v>
      </c>
      <c r="BW343" s="18" t="str">
        <f>IF(BW$2=0, "N/A", IF(ISNUMBER(SEARCH(TRIM(BW$2), ProgramsTable[[#This Row],[Geographic Coverage]])), "Yes", "No"))</f>
        <v>N/A</v>
      </c>
      <c r="BX343" s="18" t="str">
        <f>IF(BX$2=0, "N/A", IF(ISNUMBER(SEARCH(TRIM(BX$2), ProgramsTable[[#This Row],[Geographic Coverage]])), "Yes", "No"))</f>
        <v>N/A</v>
      </c>
      <c r="BY343" s="18" t="str">
        <f>IF(AND(BW$2=0, BX$2=0), "*Required - Please Make a Selection*", IF(OR(ISNUMBER(SEARCH(TRIM(BW$2), ProgramsTable[[#This Row],[Geographic Coverage]])), ISNUMBER(SEARCH(TRIM(BX$2), ProgramsTable[[#This Row],[Geographic Coverage]]))), "Yes", "No"))</f>
        <v>*Required - Please Make a Selection*</v>
      </c>
      <c r="BZ343" s="18" t="str">
        <f>IF(I$2=0, "N/A", IF(I$2="Yes", IF(ProgramsTable[[#This Row],[Program Includes Services for Caregivers]]="Yes", IF(ProgramsTable[[#This Row],[Program May Require Caregiver to be Unpaid]]="No", "Yes", "No"), "No"), "N/A"))</f>
        <v>N/A</v>
      </c>
      <c r="CA3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43" s="18" t="str">
        <f>IF(CB$2=0, "N/A", IF(ISNUMBER(SEARCH(TRIM(UPPER(CB$2)), TRIM(UPPER(ProgramsTable[[#This Row],[Type of Service]])))), "Yes", "No"))</f>
        <v>N/A</v>
      </c>
      <c r="CC343" s="18" t="str">
        <f>IF(CC$2=0, "N/A", IF(ISNUMBER(SEARCH(TRIM(CC$2), ProgramsTable[[#This Row],[Geographic Coverage]])), "Yes", "No"))</f>
        <v>No</v>
      </c>
      <c r="CD343" s="18" t="str">
        <f>IF(CD$2=0, "N/A", IF(ISNUMBER(SEARCH(TRIM(CD$2), ProgramsTable[[#This Row],[Geographic Coverage]])), "Yes", "No"))</f>
        <v>N/A</v>
      </c>
      <c r="CE343" s="18" t="str">
        <f>IF(AND(CC$2=0, CD$2=0), "*Required - Please Make a Selection*", IF(OR(ISNUMBER(SEARCH(TRIM(CC$2), ProgramsTable[[#This Row],[Geographic Coverage]])), ISNUMBER(SEARCH(TRIM(CD$2), ProgramsTable[[#This Row],[Geographic Coverage]]))), "Yes", "No"))</f>
        <v>No</v>
      </c>
      <c r="CF343" s="18" t="str" cm="1">
        <f t="array" ref="CF343">IF(COUNTIF(BK$2:BN$2, "Yes")=0, "N/A", IF(SUMPRODUCT((BK$2:BN$2="Yes")*(ProgramsTable[[#This Row],[Veteran?]:[Disabled Veteran?]]="Yes"))&gt;0, "Yes", "No"))</f>
        <v>No</v>
      </c>
      <c r="CG3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43"/>
      <c r="CI343"/>
      <c r="CJ343"/>
      <c r="CK343"/>
      <c r="CL343"/>
      <c r="CM343"/>
      <c r="CN343"/>
      <c r="CO343"/>
      <c r="CP343"/>
      <c r="CQ343"/>
      <c r="CR343"/>
      <c r="CS343"/>
      <c r="CU343"/>
      <c r="CV343"/>
    </row>
    <row r="344" spans="1:100" hidden="1" x14ac:dyDescent="0.25">
      <c r="A344" s="10">
        <v>1264</v>
      </c>
      <c r="B344" t="s">
        <v>658</v>
      </c>
      <c r="C344" t="s">
        <v>499</v>
      </c>
      <c r="D344" t="s">
        <v>578</v>
      </c>
      <c r="E344" t="s">
        <v>546</v>
      </c>
      <c r="F344" t="s">
        <v>584</v>
      </c>
      <c r="G344" t="s">
        <v>585</v>
      </c>
      <c r="H344" t="s">
        <v>215</v>
      </c>
      <c r="I344" t="s">
        <v>215</v>
      </c>
      <c r="J344" t="s">
        <v>208</v>
      </c>
      <c r="K344" t="s">
        <v>586</v>
      </c>
      <c r="L344" t="s">
        <v>208</v>
      </c>
      <c r="M344" t="s">
        <v>208</v>
      </c>
      <c r="N344" t="s">
        <v>208</v>
      </c>
      <c r="P344" t="s">
        <v>581</v>
      </c>
      <c r="Q344" t="s">
        <v>208</v>
      </c>
      <c r="R344" t="s">
        <v>581</v>
      </c>
      <c r="S344" t="s">
        <v>208</v>
      </c>
      <c r="T344" t="s">
        <v>60</v>
      </c>
      <c r="U344" t="s">
        <v>207</v>
      </c>
      <c r="V344" t="s">
        <v>207</v>
      </c>
      <c r="W344" t="s">
        <v>207</v>
      </c>
      <c r="X344" t="s">
        <v>207</v>
      </c>
      <c r="Y344" t="s">
        <v>207</v>
      </c>
      <c r="Z344" t="s">
        <v>207</v>
      </c>
      <c r="AA344" t="s">
        <v>207</v>
      </c>
      <c r="AB344" t="s">
        <v>207</v>
      </c>
      <c r="AC344" t="s">
        <v>207</v>
      </c>
      <c r="AD344" t="s">
        <v>207</v>
      </c>
      <c r="AE344" t="s">
        <v>207</v>
      </c>
      <c r="AF344" t="s">
        <v>207</v>
      </c>
      <c r="AG344" t="s">
        <v>207</v>
      </c>
      <c r="AH344" t="s">
        <v>207</v>
      </c>
      <c r="AI344" t="s">
        <v>207</v>
      </c>
      <c r="AJ344" t="s">
        <v>207</v>
      </c>
      <c r="AK344" t="s">
        <v>207</v>
      </c>
      <c r="AL344" t="s">
        <v>207</v>
      </c>
      <c r="AM344" t="s">
        <v>207</v>
      </c>
      <c r="AN344" t="s">
        <v>207</v>
      </c>
      <c r="AO344" t="s">
        <v>207</v>
      </c>
      <c r="AP344" t="s">
        <v>207</v>
      </c>
      <c r="AQ344" t="s">
        <v>207</v>
      </c>
      <c r="AR344" t="s">
        <v>215</v>
      </c>
      <c r="AS344" t="s">
        <v>207</v>
      </c>
      <c r="AT344" t="s">
        <v>207</v>
      </c>
      <c r="AU344" t="s">
        <v>207</v>
      </c>
      <c r="AV344" t="s">
        <v>207</v>
      </c>
      <c r="AW344" t="s">
        <v>207</v>
      </c>
      <c r="AX344" t="s">
        <v>207</v>
      </c>
      <c r="AY344" t="s">
        <v>207</v>
      </c>
      <c r="AZ344" t="s">
        <v>207</v>
      </c>
      <c r="BA344" t="s">
        <v>207</v>
      </c>
      <c r="BB344" t="s">
        <v>207</v>
      </c>
      <c r="BC344" t="s">
        <v>207</v>
      </c>
      <c r="BD344" t="s">
        <v>207</v>
      </c>
      <c r="BE344" t="s">
        <v>207</v>
      </c>
      <c r="BF344" t="s">
        <v>207</v>
      </c>
      <c r="BG344" t="s">
        <v>207</v>
      </c>
      <c r="BH344" t="s">
        <v>207</v>
      </c>
      <c r="BI344" t="s">
        <v>207</v>
      </c>
      <c r="BJ344" t="s">
        <v>215</v>
      </c>
      <c r="BK344" t="s">
        <v>207</v>
      </c>
      <c r="BL344" t="s">
        <v>207</v>
      </c>
      <c r="BM344" t="s">
        <v>207</v>
      </c>
      <c r="BN344" t="s">
        <v>207</v>
      </c>
      <c r="BO344" s="18" t="str">
        <f>IF(OR(BO$2=0, BO$2=""), "N/A", IF(ISNUMBER(SEARCH(UPPER(BO$2), UPPER(ProgramsTable[[#This Row],[Type of Service]]))), "Yes", "No"))</f>
        <v>N/A</v>
      </c>
      <c r="BP344" s="18" t="str">
        <f>IF(BP$2=0, "N/A", IF(ISNUMBER(SEARCH(TRIM(BP$2), ProgramsTable[[#This Row],[Geographic Coverage]])), "Yes", "No"))</f>
        <v>N/A</v>
      </c>
      <c r="BQ344" s="18" t="str">
        <f>IF(BQ$2=0, "N/A", IF(ISNUMBER(SEARCH(TRIM(BQ$2), ProgramsTable[[#This Row],[Geographic Coverage]])), "Yes", "No"))</f>
        <v>N/A</v>
      </c>
      <c r="BR344" s="18" t="str">
        <f>IF(AND(BP$2=0, BQ$2=0), "*Required - Please Make a Selection*", IF(OR(ISNUMBER(SEARCH(TRIM(BP$2), ProgramsTable[[#This Row],[Geographic Coverage]])), ISNUMBER(SEARCH(TRIM(BQ$2), ProgramsTable[[#This Row],[Geographic Coverage]]))), "Yes", "No"))</f>
        <v>*Required - Please Make a Selection*</v>
      </c>
      <c r="BS344" s="18" t="str">
        <f>IF(OR(BS$2="",BS$2=0), "N/A", IF(AND(ProgramsTable[[#This Row],[Age Min]]= "None", ProgramsTable[[#This Row],[Age Max]]= "None"), "Yes", IF(AND(BS$2&gt;=ProgramsTable[[#This Row],[Age Min]], BS$2&lt;=ProgramsTable[[#This Row],[Age Max]]), "Yes", "No")))</f>
        <v>N/A</v>
      </c>
      <c r="BT344" s="18" t="str" cm="1">
        <f t="array" ref="BT344">IF(COUNTIF(AM$2:BJ$2,"Yes")=0,"N/A",IF(SUMPRODUCT(--(AM$2:BJ$2="Yes"),--(ProgramsTable[[#This Row],[Developmental Disability]:[Caregivers, Family Members, Advocates, or Practitioners of an Individual with Disabilities or Medical Conditions]]="Yes"))&gt;0,"Yes","No"))</f>
        <v>N/A</v>
      </c>
      <c r="BU3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44" s="18" t="str">
        <f>IF(BV$2=0, "N/A", IF(ISNUMBER(SEARCH(UPPER(BV$2), UPPER(ProgramsTable[[#This Row],[Type of Service]]))), "Yes", "No"))</f>
        <v>N/A</v>
      </c>
      <c r="BW344" s="18" t="str">
        <f>IF(BW$2=0, "N/A", IF(ISNUMBER(SEARCH(TRIM(BW$2), ProgramsTable[[#This Row],[Geographic Coverage]])), "Yes", "No"))</f>
        <v>N/A</v>
      </c>
      <c r="BX344" s="18" t="str">
        <f>IF(BX$2=0, "N/A", IF(ISNUMBER(SEARCH(TRIM(BX$2), ProgramsTable[[#This Row],[Geographic Coverage]])), "Yes", "No"))</f>
        <v>N/A</v>
      </c>
      <c r="BY344" s="18" t="str">
        <f>IF(AND(BW$2=0, BX$2=0), "*Required - Please Make a Selection*", IF(OR(ISNUMBER(SEARCH(TRIM(BW$2), ProgramsTable[[#This Row],[Geographic Coverage]])), ISNUMBER(SEARCH(TRIM(BX$2), ProgramsTable[[#This Row],[Geographic Coverage]]))), "Yes", "No"))</f>
        <v>*Required - Please Make a Selection*</v>
      </c>
      <c r="BZ344" s="18" t="str">
        <f>IF(I$2=0, "N/A", IF(I$2="Yes", IF(ProgramsTable[[#This Row],[Program Includes Services for Caregivers]]="Yes", IF(ProgramsTable[[#This Row],[Program May Require Caregiver to be Unpaid]]="No", "Yes", "No"), "No"), "N/A"))</f>
        <v>N/A</v>
      </c>
      <c r="CA3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44" s="18" t="str">
        <f>IF(CB$2=0, "N/A", IF(ISNUMBER(SEARCH(TRIM(UPPER(CB$2)), TRIM(UPPER(ProgramsTable[[#This Row],[Type of Service]])))), "Yes", "No"))</f>
        <v>N/A</v>
      </c>
      <c r="CC344" s="18" t="str">
        <f>IF(CC$2=0, "N/A", IF(ISNUMBER(SEARCH(TRIM(CC$2), ProgramsTable[[#This Row],[Geographic Coverage]])), "Yes", "No"))</f>
        <v>No</v>
      </c>
      <c r="CD344" s="18" t="str">
        <f>IF(CD$2=0, "N/A", IF(ISNUMBER(SEARCH(TRIM(CD$2), ProgramsTable[[#This Row],[Geographic Coverage]])), "Yes", "No"))</f>
        <v>N/A</v>
      </c>
      <c r="CE344" s="18" t="str">
        <f>IF(AND(CC$2=0, CD$2=0), "*Required - Please Make a Selection*", IF(OR(ISNUMBER(SEARCH(TRIM(CC$2), ProgramsTable[[#This Row],[Geographic Coverage]])), ISNUMBER(SEARCH(TRIM(CD$2), ProgramsTable[[#This Row],[Geographic Coverage]]))), "Yes", "No"))</f>
        <v>No</v>
      </c>
      <c r="CF344" s="18" t="str" cm="1">
        <f t="array" ref="CF344">IF(COUNTIF(BK$2:BN$2, "Yes")=0, "N/A", IF(SUMPRODUCT((BK$2:BN$2="Yes")*(ProgramsTable[[#This Row],[Veteran?]:[Disabled Veteran?]]="Yes"))&gt;0, "Yes", "No"))</f>
        <v>No</v>
      </c>
      <c r="CG3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44"/>
      <c r="CI344"/>
      <c r="CJ344"/>
      <c r="CK344"/>
      <c r="CL344"/>
      <c r="CM344"/>
      <c r="CN344"/>
      <c r="CO344"/>
      <c r="CP344"/>
      <c r="CQ344"/>
      <c r="CR344"/>
      <c r="CS344"/>
      <c r="CU344"/>
      <c r="CV344"/>
    </row>
    <row r="345" spans="1:100" hidden="1" x14ac:dyDescent="0.25">
      <c r="A345" s="10">
        <v>1265</v>
      </c>
      <c r="B345" t="s">
        <v>658</v>
      </c>
      <c r="C345" t="s">
        <v>499</v>
      </c>
      <c r="D345" t="s">
        <v>578</v>
      </c>
      <c r="E345" t="s">
        <v>546</v>
      </c>
      <c r="F345" t="s">
        <v>587</v>
      </c>
      <c r="G345" t="s">
        <v>588</v>
      </c>
      <c r="H345" t="s">
        <v>215</v>
      </c>
      <c r="I345" t="s">
        <v>207</v>
      </c>
      <c r="J345" t="s">
        <v>208</v>
      </c>
      <c r="K345" t="s">
        <v>208</v>
      </c>
      <c r="L345" s="11" t="s">
        <v>208</v>
      </c>
      <c r="M345" t="s">
        <v>208</v>
      </c>
      <c r="N345" t="s">
        <v>208</v>
      </c>
      <c r="P345" t="s">
        <v>208</v>
      </c>
      <c r="Q345" t="s">
        <v>208</v>
      </c>
      <c r="R345" t="s">
        <v>208</v>
      </c>
      <c r="S345" t="s">
        <v>208</v>
      </c>
      <c r="T345" t="s">
        <v>60</v>
      </c>
      <c r="U345" t="s">
        <v>207</v>
      </c>
      <c r="V345" t="s">
        <v>207</v>
      </c>
      <c r="W345" t="s">
        <v>207</v>
      </c>
      <c r="X345" t="s">
        <v>207</v>
      </c>
      <c r="Y345" t="s">
        <v>207</v>
      </c>
      <c r="Z345" t="s">
        <v>207</v>
      </c>
      <c r="AA345" t="s">
        <v>207</v>
      </c>
      <c r="AB345" t="s">
        <v>207</v>
      </c>
      <c r="AC345" t="s">
        <v>207</v>
      </c>
      <c r="AD345" t="s">
        <v>207</v>
      </c>
      <c r="AE345" t="s">
        <v>207</v>
      </c>
      <c r="AF345" t="s">
        <v>207</v>
      </c>
      <c r="AG345" t="s">
        <v>207</v>
      </c>
      <c r="AH345" t="s">
        <v>207</v>
      </c>
      <c r="AI345" t="s">
        <v>207</v>
      </c>
      <c r="AJ345" t="s">
        <v>207</v>
      </c>
      <c r="AK345" t="s">
        <v>207</v>
      </c>
      <c r="AL345" t="s">
        <v>207</v>
      </c>
      <c r="AM345" t="s">
        <v>207</v>
      </c>
      <c r="AN345" t="s">
        <v>207</v>
      </c>
      <c r="AO345" t="s">
        <v>207</v>
      </c>
      <c r="AP345" t="s">
        <v>207</v>
      </c>
      <c r="AQ345" t="s">
        <v>207</v>
      </c>
      <c r="AR345" t="s">
        <v>207</v>
      </c>
      <c r="AS345" t="s">
        <v>207</v>
      </c>
      <c r="AT345" t="s">
        <v>207</v>
      </c>
      <c r="AU345" t="s">
        <v>207</v>
      </c>
      <c r="AV345" t="s">
        <v>207</v>
      </c>
      <c r="AW345" t="s">
        <v>207</v>
      </c>
      <c r="AX345" t="s">
        <v>207</v>
      </c>
      <c r="AY345" t="s">
        <v>207</v>
      </c>
      <c r="AZ345" t="s">
        <v>207</v>
      </c>
      <c r="BA345" t="s">
        <v>207</v>
      </c>
      <c r="BB345" t="s">
        <v>207</v>
      </c>
      <c r="BC345" t="s">
        <v>207</v>
      </c>
      <c r="BD345" t="s">
        <v>207</v>
      </c>
      <c r="BE345" t="s">
        <v>207</v>
      </c>
      <c r="BF345" t="s">
        <v>207</v>
      </c>
      <c r="BG345" t="s">
        <v>207</v>
      </c>
      <c r="BH345" t="s">
        <v>207</v>
      </c>
      <c r="BI345" t="s">
        <v>207</v>
      </c>
      <c r="BJ345" t="s">
        <v>207</v>
      </c>
      <c r="BK345" t="s">
        <v>207</v>
      </c>
      <c r="BL345" t="s">
        <v>207</v>
      </c>
      <c r="BM345" t="s">
        <v>207</v>
      </c>
      <c r="BN345" t="s">
        <v>207</v>
      </c>
      <c r="BO345" s="18" t="str">
        <f>IF(OR(BO$2=0, BO$2=""), "N/A", IF(ISNUMBER(SEARCH(UPPER(BO$2), UPPER(ProgramsTable[[#This Row],[Type of Service]]))), "Yes", "No"))</f>
        <v>N/A</v>
      </c>
      <c r="BP345" s="18" t="str">
        <f>IF(BP$2=0, "N/A", IF(ISNUMBER(SEARCH(TRIM(BP$2), ProgramsTable[[#This Row],[Geographic Coverage]])), "Yes", "No"))</f>
        <v>N/A</v>
      </c>
      <c r="BQ345" s="18" t="str">
        <f>IF(BQ$2=0, "N/A", IF(ISNUMBER(SEARCH(TRIM(BQ$2), ProgramsTable[[#This Row],[Geographic Coverage]])), "Yes", "No"))</f>
        <v>N/A</v>
      </c>
      <c r="BR345" s="18" t="str">
        <f>IF(AND(BP$2=0, BQ$2=0), "*Required - Please Make a Selection*", IF(OR(ISNUMBER(SEARCH(TRIM(BP$2), ProgramsTable[[#This Row],[Geographic Coverage]])), ISNUMBER(SEARCH(TRIM(BQ$2), ProgramsTable[[#This Row],[Geographic Coverage]]))), "Yes", "No"))</f>
        <v>*Required - Please Make a Selection*</v>
      </c>
      <c r="BS345" s="18" t="str">
        <f>IF(OR(BS$2="",BS$2=0), "N/A", IF(AND(ProgramsTable[[#This Row],[Age Min]]= "None", ProgramsTable[[#This Row],[Age Max]]= "None"), "Yes", IF(AND(BS$2&gt;=ProgramsTable[[#This Row],[Age Min]], BS$2&lt;=ProgramsTable[[#This Row],[Age Max]]), "Yes", "No")))</f>
        <v>N/A</v>
      </c>
      <c r="BT345" s="18" t="str" cm="1">
        <f t="array" ref="BT345">IF(COUNTIF(AM$2:BJ$2,"Yes")=0,"N/A",IF(SUMPRODUCT(--(AM$2:BJ$2="Yes"),--(ProgramsTable[[#This Row],[Developmental Disability]:[Caregivers, Family Members, Advocates, or Practitioners of an Individual with Disabilities or Medical Conditions]]="Yes"))&gt;0,"Yes","No"))</f>
        <v>N/A</v>
      </c>
      <c r="BU3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45" s="18" t="str">
        <f>IF(BV$2=0, "N/A", IF(ISNUMBER(SEARCH(UPPER(BV$2), UPPER(ProgramsTable[[#This Row],[Type of Service]]))), "Yes", "No"))</f>
        <v>N/A</v>
      </c>
      <c r="BW345" s="18" t="str">
        <f>IF(BW$2=0, "N/A", IF(ISNUMBER(SEARCH(TRIM(BW$2), ProgramsTable[[#This Row],[Geographic Coverage]])), "Yes", "No"))</f>
        <v>N/A</v>
      </c>
      <c r="BX345" s="18" t="str">
        <f>IF(BX$2=0, "N/A", IF(ISNUMBER(SEARCH(TRIM(BX$2), ProgramsTable[[#This Row],[Geographic Coverage]])), "Yes", "No"))</f>
        <v>N/A</v>
      </c>
      <c r="BY345" s="18" t="str">
        <f>IF(AND(BW$2=0, BX$2=0), "*Required - Please Make a Selection*", IF(OR(ISNUMBER(SEARCH(TRIM(BW$2), ProgramsTable[[#This Row],[Geographic Coverage]])), ISNUMBER(SEARCH(TRIM(BX$2), ProgramsTable[[#This Row],[Geographic Coverage]]))), "Yes", "No"))</f>
        <v>*Required - Please Make a Selection*</v>
      </c>
      <c r="BZ345" s="18" t="str">
        <f>IF(I$2=0, "N/A", IF(I$2="Yes", IF(ProgramsTable[[#This Row],[Program Includes Services for Caregivers]]="Yes", IF(ProgramsTable[[#This Row],[Program May Require Caregiver to be Unpaid]]="No", "Yes", "No"), "No"), "N/A"))</f>
        <v>N/A</v>
      </c>
      <c r="CA3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45" s="18" t="str">
        <f>IF(CB$2=0, "N/A", IF(ISNUMBER(SEARCH(TRIM(UPPER(CB$2)), TRIM(UPPER(ProgramsTable[[#This Row],[Type of Service]])))), "Yes", "No"))</f>
        <v>N/A</v>
      </c>
      <c r="CC345" s="18" t="str">
        <f>IF(CC$2=0, "N/A", IF(ISNUMBER(SEARCH(TRIM(CC$2), ProgramsTable[[#This Row],[Geographic Coverage]])), "Yes", "No"))</f>
        <v>No</v>
      </c>
      <c r="CD345" s="18" t="str">
        <f>IF(CD$2=0, "N/A", IF(ISNUMBER(SEARCH(TRIM(CD$2), ProgramsTable[[#This Row],[Geographic Coverage]])), "Yes", "No"))</f>
        <v>N/A</v>
      </c>
      <c r="CE345" s="18" t="str">
        <f>IF(AND(CC$2=0, CD$2=0), "*Required - Please Make a Selection*", IF(OR(ISNUMBER(SEARCH(TRIM(CC$2), ProgramsTable[[#This Row],[Geographic Coverage]])), ISNUMBER(SEARCH(TRIM(CD$2), ProgramsTable[[#This Row],[Geographic Coverage]]))), "Yes", "No"))</f>
        <v>No</v>
      </c>
      <c r="CF345" s="18" t="str" cm="1">
        <f t="array" ref="CF345">IF(COUNTIF(BK$2:BN$2, "Yes")=0, "N/A", IF(SUMPRODUCT((BK$2:BN$2="Yes")*(ProgramsTable[[#This Row],[Veteran?]:[Disabled Veteran?]]="Yes"))&gt;0, "Yes", "No"))</f>
        <v>No</v>
      </c>
      <c r="CG3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45"/>
      <c r="CI345"/>
      <c r="CJ345"/>
      <c r="CK345"/>
      <c r="CL345"/>
      <c r="CM345"/>
      <c r="CN345"/>
      <c r="CO345"/>
      <c r="CP345"/>
      <c r="CQ345"/>
      <c r="CR345"/>
      <c r="CS345"/>
      <c r="CU345"/>
      <c r="CV345"/>
    </row>
    <row r="346" spans="1:100" hidden="1" x14ac:dyDescent="0.25">
      <c r="A346" s="10">
        <v>1266</v>
      </c>
      <c r="B346" t="s">
        <v>658</v>
      </c>
      <c r="C346" t="s">
        <v>499</v>
      </c>
      <c r="D346" t="s">
        <v>578</v>
      </c>
      <c r="E346" t="s">
        <v>546</v>
      </c>
      <c r="F346" t="s">
        <v>589</v>
      </c>
      <c r="G346" t="s">
        <v>588</v>
      </c>
      <c r="H346" t="s">
        <v>215</v>
      </c>
      <c r="I346" t="s">
        <v>207</v>
      </c>
      <c r="J346" t="s">
        <v>208</v>
      </c>
      <c r="K346" t="s">
        <v>208</v>
      </c>
      <c r="L346" s="11" t="s">
        <v>208</v>
      </c>
      <c r="M346" t="s">
        <v>208</v>
      </c>
      <c r="N346" t="s">
        <v>208</v>
      </c>
      <c r="P346" t="s">
        <v>208</v>
      </c>
      <c r="Q346" t="s">
        <v>208</v>
      </c>
      <c r="R346" t="s">
        <v>208</v>
      </c>
      <c r="S346" t="s">
        <v>208</v>
      </c>
      <c r="T346" t="s">
        <v>60</v>
      </c>
      <c r="U346" t="s">
        <v>207</v>
      </c>
      <c r="V346" t="s">
        <v>207</v>
      </c>
      <c r="W346" t="s">
        <v>207</v>
      </c>
      <c r="X346" t="s">
        <v>207</v>
      </c>
      <c r="Y346" t="s">
        <v>207</v>
      </c>
      <c r="Z346" t="s">
        <v>207</v>
      </c>
      <c r="AA346" t="s">
        <v>207</v>
      </c>
      <c r="AB346" t="s">
        <v>207</v>
      </c>
      <c r="AC346" t="s">
        <v>207</v>
      </c>
      <c r="AD346" t="s">
        <v>207</v>
      </c>
      <c r="AE346" t="s">
        <v>207</v>
      </c>
      <c r="AF346" t="s">
        <v>207</v>
      </c>
      <c r="AG346" t="s">
        <v>207</v>
      </c>
      <c r="AH346" t="s">
        <v>207</v>
      </c>
      <c r="AI346" t="s">
        <v>207</v>
      </c>
      <c r="AJ346" t="s">
        <v>207</v>
      </c>
      <c r="AK346" t="s">
        <v>207</v>
      </c>
      <c r="AL346" t="s">
        <v>207</v>
      </c>
      <c r="AM346" t="s">
        <v>207</v>
      </c>
      <c r="AN346" t="s">
        <v>207</v>
      </c>
      <c r="AO346" t="s">
        <v>207</v>
      </c>
      <c r="AP346" t="s">
        <v>207</v>
      </c>
      <c r="AQ346" t="s">
        <v>207</v>
      </c>
      <c r="AR346" t="s">
        <v>207</v>
      </c>
      <c r="AS346" t="s">
        <v>207</v>
      </c>
      <c r="AT346" t="s">
        <v>207</v>
      </c>
      <c r="AU346" t="s">
        <v>207</v>
      </c>
      <c r="AV346" t="s">
        <v>207</v>
      </c>
      <c r="AW346" t="s">
        <v>207</v>
      </c>
      <c r="AX346" t="s">
        <v>207</v>
      </c>
      <c r="AY346" t="s">
        <v>207</v>
      </c>
      <c r="AZ346" t="s">
        <v>207</v>
      </c>
      <c r="BA346" t="s">
        <v>207</v>
      </c>
      <c r="BB346" t="s">
        <v>207</v>
      </c>
      <c r="BC346" t="s">
        <v>207</v>
      </c>
      <c r="BD346" t="s">
        <v>207</v>
      </c>
      <c r="BE346" t="s">
        <v>207</v>
      </c>
      <c r="BF346" t="s">
        <v>207</v>
      </c>
      <c r="BG346" t="s">
        <v>207</v>
      </c>
      <c r="BH346" t="s">
        <v>207</v>
      </c>
      <c r="BI346" t="s">
        <v>207</v>
      </c>
      <c r="BJ346" t="s">
        <v>207</v>
      </c>
      <c r="BK346" t="s">
        <v>207</v>
      </c>
      <c r="BL346" t="s">
        <v>207</v>
      </c>
      <c r="BM346" t="s">
        <v>207</v>
      </c>
      <c r="BN346" t="s">
        <v>207</v>
      </c>
      <c r="BO346" s="18" t="str">
        <f>IF(OR(BO$2=0, BO$2=""), "N/A", IF(ISNUMBER(SEARCH(UPPER(BO$2), UPPER(ProgramsTable[[#This Row],[Type of Service]]))), "Yes", "No"))</f>
        <v>N/A</v>
      </c>
      <c r="BP346" s="18" t="str">
        <f>IF(BP$2=0, "N/A", IF(ISNUMBER(SEARCH(TRIM(BP$2), ProgramsTable[[#This Row],[Geographic Coverage]])), "Yes", "No"))</f>
        <v>N/A</v>
      </c>
      <c r="BQ346" s="18" t="str">
        <f>IF(BQ$2=0, "N/A", IF(ISNUMBER(SEARCH(TRIM(BQ$2), ProgramsTable[[#This Row],[Geographic Coverage]])), "Yes", "No"))</f>
        <v>N/A</v>
      </c>
      <c r="BR346" s="18" t="str">
        <f>IF(AND(BP$2=0, BQ$2=0), "*Required - Please Make a Selection*", IF(OR(ISNUMBER(SEARCH(TRIM(BP$2), ProgramsTable[[#This Row],[Geographic Coverage]])), ISNUMBER(SEARCH(TRIM(BQ$2), ProgramsTable[[#This Row],[Geographic Coverage]]))), "Yes", "No"))</f>
        <v>*Required - Please Make a Selection*</v>
      </c>
      <c r="BS346" s="18" t="str">
        <f>IF(OR(BS$2="",BS$2=0), "N/A", IF(AND(ProgramsTable[[#This Row],[Age Min]]= "None", ProgramsTable[[#This Row],[Age Max]]= "None"), "Yes", IF(AND(BS$2&gt;=ProgramsTable[[#This Row],[Age Min]], BS$2&lt;=ProgramsTable[[#This Row],[Age Max]]), "Yes", "No")))</f>
        <v>N/A</v>
      </c>
      <c r="BT346" s="18" t="str" cm="1">
        <f t="array" ref="BT346">IF(COUNTIF(AM$2:BJ$2,"Yes")=0,"N/A",IF(SUMPRODUCT(--(AM$2:BJ$2="Yes"),--(ProgramsTable[[#This Row],[Developmental Disability]:[Caregivers, Family Members, Advocates, or Practitioners of an Individual with Disabilities or Medical Conditions]]="Yes"))&gt;0,"Yes","No"))</f>
        <v>N/A</v>
      </c>
      <c r="BU3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46" s="18" t="str">
        <f>IF(BV$2=0, "N/A", IF(ISNUMBER(SEARCH(UPPER(BV$2), UPPER(ProgramsTable[[#This Row],[Type of Service]]))), "Yes", "No"))</f>
        <v>N/A</v>
      </c>
      <c r="BW346" s="18" t="str">
        <f>IF(BW$2=0, "N/A", IF(ISNUMBER(SEARCH(TRIM(BW$2), ProgramsTable[[#This Row],[Geographic Coverage]])), "Yes", "No"))</f>
        <v>N/A</v>
      </c>
      <c r="BX346" s="18" t="str">
        <f>IF(BX$2=0, "N/A", IF(ISNUMBER(SEARCH(TRIM(BX$2), ProgramsTable[[#This Row],[Geographic Coverage]])), "Yes", "No"))</f>
        <v>N/A</v>
      </c>
      <c r="BY346" s="18" t="str">
        <f>IF(AND(BW$2=0, BX$2=0), "*Required - Please Make a Selection*", IF(OR(ISNUMBER(SEARCH(TRIM(BW$2), ProgramsTable[[#This Row],[Geographic Coverage]])), ISNUMBER(SEARCH(TRIM(BX$2), ProgramsTable[[#This Row],[Geographic Coverage]]))), "Yes", "No"))</f>
        <v>*Required - Please Make a Selection*</v>
      </c>
      <c r="BZ346" s="18" t="str">
        <f>IF(I$2=0, "N/A", IF(I$2="Yes", IF(ProgramsTable[[#This Row],[Program Includes Services for Caregivers]]="Yes", IF(ProgramsTable[[#This Row],[Program May Require Caregiver to be Unpaid]]="No", "Yes", "No"), "No"), "N/A"))</f>
        <v>N/A</v>
      </c>
      <c r="CA3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46" s="18" t="str">
        <f>IF(CB$2=0, "N/A", IF(ISNUMBER(SEARCH(TRIM(UPPER(CB$2)), TRIM(UPPER(ProgramsTable[[#This Row],[Type of Service]])))), "Yes", "No"))</f>
        <v>N/A</v>
      </c>
      <c r="CC346" s="18" t="str">
        <f>IF(CC$2=0, "N/A", IF(ISNUMBER(SEARCH(TRIM(CC$2), ProgramsTable[[#This Row],[Geographic Coverage]])), "Yes", "No"))</f>
        <v>No</v>
      </c>
      <c r="CD346" s="18" t="str">
        <f>IF(CD$2=0, "N/A", IF(ISNUMBER(SEARCH(TRIM(CD$2), ProgramsTable[[#This Row],[Geographic Coverage]])), "Yes", "No"))</f>
        <v>N/A</v>
      </c>
      <c r="CE346" s="18" t="str">
        <f>IF(AND(CC$2=0, CD$2=0), "*Required - Please Make a Selection*", IF(OR(ISNUMBER(SEARCH(TRIM(CC$2), ProgramsTable[[#This Row],[Geographic Coverage]])), ISNUMBER(SEARCH(TRIM(CD$2), ProgramsTable[[#This Row],[Geographic Coverage]]))), "Yes", "No"))</f>
        <v>No</v>
      </c>
      <c r="CF346" s="18" t="str" cm="1">
        <f t="array" ref="CF346">IF(COUNTIF(BK$2:BN$2, "Yes")=0, "N/A", IF(SUMPRODUCT((BK$2:BN$2="Yes")*(ProgramsTable[[#This Row],[Veteran?]:[Disabled Veteran?]]="Yes"))&gt;0, "Yes", "No"))</f>
        <v>No</v>
      </c>
      <c r="CG3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46"/>
      <c r="CI346"/>
      <c r="CJ346"/>
      <c r="CK346"/>
      <c r="CL346"/>
      <c r="CM346"/>
      <c r="CN346"/>
      <c r="CO346"/>
      <c r="CP346"/>
      <c r="CQ346"/>
      <c r="CR346"/>
      <c r="CS346"/>
      <c r="CU346"/>
      <c r="CV346"/>
    </row>
    <row r="347" spans="1:100" hidden="1" x14ac:dyDescent="0.25">
      <c r="A347" s="10">
        <v>1267</v>
      </c>
      <c r="B347" t="s">
        <v>658</v>
      </c>
      <c r="C347" t="s">
        <v>499</v>
      </c>
      <c r="D347" t="s">
        <v>578</v>
      </c>
      <c r="E347" t="s">
        <v>546</v>
      </c>
      <c r="F347" t="s">
        <v>590</v>
      </c>
      <c r="G347" t="s">
        <v>90</v>
      </c>
      <c r="H347" t="s">
        <v>215</v>
      </c>
      <c r="I347" t="s">
        <v>215</v>
      </c>
      <c r="J347" t="s">
        <v>208</v>
      </c>
      <c r="K347" t="s">
        <v>586</v>
      </c>
      <c r="L347" t="s">
        <v>208</v>
      </c>
      <c r="M347" t="s">
        <v>208</v>
      </c>
      <c r="N347" t="s">
        <v>208</v>
      </c>
      <c r="P347" t="s">
        <v>591</v>
      </c>
      <c r="Q347" t="s">
        <v>208</v>
      </c>
      <c r="R347" t="s">
        <v>591</v>
      </c>
      <c r="S347" t="s">
        <v>208</v>
      </c>
      <c r="T347" t="s">
        <v>60</v>
      </c>
      <c r="U347" t="s">
        <v>207</v>
      </c>
      <c r="V347" t="s">
        <v>207</v>
      </c>
      <c r="W347" t="s">
        <v>207</v>
      </c>
      <c r="X347" t="s">
        <v>207</v>
      </c>
      <c r="Y347" t="s">
        <v>207</v>
      </c>
      <c r="Z347" t="s">
        <v>207</v>
      </c>
      <c r="AA347" t="s">
        <v>207</v>
      </c>
      <c r="AB347" t="s">
        <v>207</v>
      </c>
      <c r="AC347" t="s">
        <v>207</v>
      </c>
      <c r="AD347" t="s">
        <v>207</v>
      </c>
      <c r="AE347" t="s">
        <v>207</v>
      </c>
      <c r="AF347" t="s">
        <v>207</v>
      </c>
      <c r="AG347" t="s">
        <v>207</v>
      </c>
      <c r="AH347" t="s">
        <v>207</v>
      </c>
      <c r="AI347" t="s">
        <v>207</v>
      </c>
      <c r="AJ347" t="s">
        <v>207</v>
      </c>
      <c r="AK347" t="s">
        <v>207</v>
      </c>
      <c r="AL347" t="s">
        <v>207</v>
      </c>
      <c r="AM347" t="s">
        <v>207</v>
      </c>
      <c r="AN347" t="s">
        <v>207</v>
      </c>
      <c r="AO347" t="s">
        <v>207</v>
      </c>
      <c r="AP347" t="s">
        <v>207</v>
      </c>
      <c r="AQ347" t="s">
        <v>207</v>
      </c>
      <c r="AR347" t="s">
        <v>207</v>
      </c>
      <c r="AS347" t="s">
        <v>207</v>
      </c>
      <c r="AT347" t="s">
        <v>207</v>
      </c>
      <c r="AU347" t="s">
        <v>207</v>
      </c>
      <c r="AV347" t="s">
        <v>207</v>
      </c>
      <c r="AW347" t="s">
        <v>207</v>
      </c>
      <c r="AX347" t="s">
        <v>207</v>
      </c>
      <c r="AY347" t="s">
        <v>207</v>
      </c>
      <c r="AZ347" t="s">
        <v>207</v>
      </c>
      <c r="BA347" t="s">
        <v>207</v>
      </c>
      <c r="BB347" t="s">
        <v>207</v>
      </c>
      <c r="BC347" t="s">
        <v>207</v>
      </c>
      <c r="BD347" t="s">
        <v>207</v>
      </c>
      <c r="BE347" t="s">
        <v>207</v>
      </c>
      <c r="BF347" t="s">
        <v>207</v>
      </c>
      <c r="BG347" t="s">
        <v>207</v>
      </c>
      <c r="BH347" t="s">
        <v>207</v>
      </c>
      <c r="BI347" t="s">
        <v>207</v>
      </c>
      <c r="BJ347" t="s">
        <v>215</v>
      </c>
      <c r="BK347" t="s">
        <v>207</v>
      </c>
      <c r="BL347" t="s">
        <v>207</v>
      </c>
      <c r="BM347" t="s">
        <v>207</v>
      </c>
      <c r="BN347" t="s">
        <v>207</v>
      </c>
      <c r="BO347" s="18" t="str">
        <f>IF(OR(BO$2=0, BO$2=""), "N/A", IF(ISNUMBER(SEARCH(UPPER(BO$2), UPPER(ProgramsTable[[#This Row],[Type of Service]]))), "Yes", "No"))</f>
        <v>N/A</v>
      </c>
      <c r="BP347" s="18" t="str">
        <f>IF(BP$2=0, "N/A", IF(ISNUMBER(SEARCH(TRIM(BP$2), ProgramsTable[[#This Row],[Geographic Coverage]])), "Yes", "No"))</f>
        <v>N/A</v>
      </c>
      <c r="BQ347" s="18" t="str">
        <f>IF(BQ$2=0, "N/A", IF(ISNUMBER(SEARCH(TRIM(BQ$2), ProgramsTable[[#This Row],[Geographic Coverage]])), "Yes", "No"))</f>
        <v>N/A</v>
      </c>
      <c r="BR347" s="18" t="str">
        <f>IF(AND(BP$2=0, BQ$2=0), "*Required - Please Make a Selection*", IF(OR(ISNUMBER(SEARCH(TRIM(BP$2), ProgramsTable[[#This Row],[Geographic Coverage]])), ISNUMBER(SEARCH(TRIM(BQ$2), ProgramsTable[[#This Row],[Geographic Coverage]]))), "Yes", "No"))</f>
        <v>*Required - Please Make a Selection*</v>
      </c>
      <c r="BS347" s="18" t="str">
        <f>IF(OR(BS$2="",BS$2=0), "N/A", IF(AND(ProgramsTable[[#This Row],[Age Min]]= "None", ProgramsTable[[#This Row],[Age Max]]= "None"), "Yes", IF(AND(BS$2&gt;=ProgramsTable[[#This Row],[Age Min]], BS$2&lt;=ProgramsTable[[#This Row],[Age Max]]), "Yes", "No")))</f>
        <v>N/A</v>
      </c>
      <c r="BT347" s="18" t="str" cm="1">
        <f t="array" ref="BT347">IF(COUNTIF(AM$2:BJ$2,"Yes")=0,"N/A",IF(SUMPRODUCT(--(AM$2:BJ$2="Yes"),--(ProgramsTable[[#This Row],[Developmental Disability]:[Caregivers, Family Members, Advocates, or Practitioners of an Individual with Disabilities or Medical Conditions]]="Yes"))&gt;0,"Yes","No"))</f>
        <v>N/A</v>
      </c>
      <c r="BU3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47" s="18" t="str">
        <f>IF(BV$2=0, "N/A", IF(ISNUMBER(SEARCH(UPPER(BV$2), UPPER(ProgramsTable[[#This Row],[Type of Service]]))), "Yes", "No"))</f>
        <v>N/A</v>
      </c>
      <c r="BW347" s="18" t="str">
        <f>IF(BW$2=0, "N/A", IF(ISNUMBER(SEARCH(TRIM(BW$2), ProgramsTable[[#This Row],[Geographic Coverage]])), "Yes", "No"))</f>
        <v>N/A</v>
      </c>
      <c r="BX347" s="18" t="str">
        <f>IF(BX$2=0, "N/A", IF(ISNUMBER(SEARCH(TRIM(BX$2), ProgramsTable[[#This Row],[Geographic Coverage]])), "Yes", "No"))</f>
        <v>N/A</v>
      </c>
      <c r="BY347" s="18" t="str">
        <f>IF(AND(BW$2=0, BX$2=0), "*Required - Please Make a Selection*", IF(OR(ISNUMBER(SEARCH(TRIM(BW$2), ProgramsTable[[#This Row],[Geographic Coverage]])), ISNUMBER(SEARCH(TRIM(BX$2), ProgramsTable[[#This Row],[Geographic Coverage]]))), "Yes", "No"))</f>
        <v>*Required - Please Make a Selection*</v>
      </c>
      <c r="BZ347" s="18" t="str">
        <f>IF(I$2=0, "N/A", IF(I$2="Yes", IF(ProgramsTable[[#This Row],[Program Includes Services for Caregivers]]="Yes", IF(ProgramsTable[[#This Row],[Program May Require Caregiver to be Unpaid]]="No", "Yes", "No"), "No"), "N/A"))</f>
        <v>N/A</v>
      </c>
      <c r="CA3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47" s="18" t="str">
        <f>IF(CB$2=0, "N/A", IF(ISNUMBER(SEARCH(TRIM(UPPER(CB$2)), TRIM(UPPER(ProgramsTable[[#This Row],[Type of Service]])))), "Yes", "No"))</f>
        <v>N/A</v>
      </c>
      <c r="CC347" s="18" t="str">
        <f>IF(CC$2=0, "N/A", IF(ISNUMBER(SEARCH(TRIM(CC$2), ProgramsTable[[#This Row],[Geographic Coverage]])), "Yes", "No"))</f>
        <v>No</v>
      </c>
      <c r="CD347" s="18" t="str">
        <f>IF(CD$2=0, "N/A", IF(ISNUMBER(SEARCH(TRIM(CD$2), ProgramsTable[[#This Row],[Geographic Coverage]])), "Yes", "No"))</f>
        <v>N/A</v>
      </c>
      <c r="CE347" s="18" t="str">
        <f>IF(AND(CC$2=0, CD$2=0), "*Required - Please Make a Selection*", IF(OR(ISNUMBER(SEARCH(TRIM(CC$2), ProgramsTable[[#This Row],[Geographic Coverage]])), ISNUMBER(SEARCH(TRIM(CD$2), ProgramsTable[[#This Row],[Geographic Coverage]]))), "Yes", "No"))</f>
        <v>No</v>
      </c>
      <c r="CF347" s="18" t="str" cm="1">
        <f t="array" ref="CF347">IF(COUNTIF(BK$2:BN$2, "Yes")=0, "N/A", IF(SUMPRODUCT((BK$2:BN$2="Yes")*(ProgramsTable[[#This Row],[Veteran?]:[Disabled Veteran?]]="Yes"))&gt;0, "Yes", "No"))</f>
        <v>No</v>
      </c>
      <c r="CG3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47"/>
      <c r="CI347"/>
      <c r="CJ347"/>
      <c r="CK347"/>
      <c r="CL347"/>
      <c r="CM347"/>
      <c r="CN347"/>
      <c r="CO347"/>
      <c r="CP347"/>
      <c r="CQ347"/>
      <c r="CR347"/>
      <c r="CS347"/>
      <c r="CU347"/>
      <c r="CV347"/>
    </row>
    <row r="348" spans="1:100" hidden="1" x14ac:dyDescent="0.25">
      <c r="A348" s="10">
        <v>1268</v>
      </c>
      <c r="B348" t="s">
        <v>658</v>
      </c>
      <c r="C348" t="s">
        <v>499</v>
      </c>
      <c r="D348" t="s">
        <v>592</v>
      </c>
      <c r="E348" t="s">
        <v>546</v>
      </c>
      <c r="F348" t="s">
        <v>593</v>
      </c>
      <c r="G348" t="s">
        <v>588</v>
      </c>
      <c r="H348" t="s">
        <v>215</v>
      </c>
      <c r="I348" t="s">
        <v>215</v>
      </c>
      <c r="J348" t="s">
        <v>208</v>
      </c>
      <c r="K348" t="s">
        <v>208</v>
      </c>
      <c r="L348" s="11" t="s">
        <v>594</v>
      </c>
      <c r="M348" t="s">
        <v>208</v>
      </c>
      <c r="N348" t="s">
        <v>208</v>
      </c>
      <c r="O348" t="s">
        <v>595</v>
      </c>
      <c r="P348" t="s">
        <v>596</v>
      </c>
      <c r="Q348" t="s">
        <v>597</v>
      </c>
      <c r="R348" t="s">
        <v>596</v>
      </c>
      <c r="S348" t="s">
        <v>208</v>
      </c>
      <c r="T348" t="s">
        <v>60</v>
      </c>
      <c r="U348" t="s">
        <v>207</v>
      </c>
      <c r="V348" t="s">
        <v>207</v>
      </c>
      <c r="W348" t="s">
        <v>207</v>
      </c>
      <c r="X348" t="s">
        <v>207</v>
      </c>
      <c r="Y348" t="s">
        <v>207</v>
      </c>
      <c r="Z348" t="s">
        <v>207</v>
      </c>
      <c r="AA348" t="s">
        <v>207</v>
      </c>
      <c r="AB348" t="s">
        <v>207</v>
      </c>
      <c r="AC348" t="s">
        <v>207</v>
      </c>
      <c r="AD348" t="s">
        <v>207</v>
      </c>
      <c r="AE348" t="s">
        <v>207</v>
      </c>
      <c r="AF348" t="s">
        <v>207</v>
      </c>
      <c r="AG348" t="s">
        <v>207</v>
      </c>
      <c r="AH348" t="s">
        <v>207</v>
      </c>
      <c r="AI348" t="s">
        <v>207</v>
      </c>
      <c r="AJ348" t="s">
        <v>207</v>
      </c>
      <c r="AK348" t="s">
        <v>207</v>
      </c>
      <c r="AL348" t="s">
        <v>207</v>
      </c>
      <c r="AM348" t="s">
        <v>207</v>
      </c>
      <c r="AN348" t="s">
        <v>207</v>
      </c>
      <c r="AO348" t="s">
        <v>207</v>
      </c>
      <c r="AP348" t="s">
        <v>207</v>
      </c>
      <c r="AQ348" t="s">
        <v>207</v>
      </c>
      <c r="AR348" t="s">
        <v>207</v>
      </c>
      <c r="AS348" t="s">
        <v>207</v>
      </c>
      <c r="AT348" t="s">
        <v>207</v>
      </c>
      <c r="AU348" t="s">
        <v>207</v>
      </c>
      <c r="AV348" t="s">
        <v>207</v>
      </c>
      <c r="AW348" t="s">
        <v>207</v>
      </c>
      <c r="AX348" t="s">
        <v>207</v>
      </c>
      <c r="AY348" t="s">
        <v>207</v>
      </c>
      <c r="AZ348" t="s">
        <v>207</v>
      </c>
      <c r="BA348" t="s">
        <v>207</v>
      </c>
      <c r="BB348" t="s">
        <v>207</v>
      </c>
      <c r="BC348" t="s">
        <v>207</v>
      </c>
      <c r="BD348" t="s">
        <v>207</v>
      </c>
      <c r="BE348" t="s">
        <v>207</v>
      </c>
      <c r="BF348" t="s">
        <v>207</v>
      </c>
      <c r="BG348" t="s">
        <v>207</v>
      </c>
      <c r="BH348" t="s">
        <v>207</v>
      </c>
      <c r="BI348" t="s">
        <v>207</v>
      </c>
      <c r="BJ348" t="s">
        <v>215</v>
      </c>
      <c r="BK348" t="s">
        <v>207</v>
      </c>
      <c r="BL348" t="s">
        <v>207</v>
      </c>
      <c r="BM348" t="s">
        <v>207</v>
      </c>
      <c r="BN348" t="s">
        <v>207</v>
      </c>
      <c r="BO348" s="18" t="str">
        <f>IF(OR(BO$2=0, BO$2=""), "N/A", IF(ISNUMBER(SEARCH(UPPER(BO$2), UPPER(ProgramsTable[[#This Row],[Type of Service]]))), "Yes", "No"))</f>
        <v>N/A</v>
      </c>
      <c r="BP348" s="18" t="str">
        <f>IF(BP$2=0, "N/A", IF(ISNUMBER(SEARCH(TRIM(BP$2), ProgramsTable[[#This Row],[Geographic Coverage]])), "Yes", "No"))</f>
        <v>N/A</v>
      </c>
      <c r="BQ348" s="18" t="str">
        <f>IF(BQ$2=0, "N/A", IF(ISNUMBER(SEARCH(TRIM(BQ$2), ProgramsTable[[#This Row],[Geographic Coverage]])), "Yes", "No"))</f>
        <v>N/A</v>
      </c>
      <c r="BR348" s="18" t="str">
        <f>IF(AND(BP$2=0, BQ$2=0), "*Required - Please Make a Selection*", IF(OR(ISNUMBER(SEARCH(TRIM(BP$2), ProgramsTable[[#This Row],[Geographic Coverage]])), ISNUMBER(SEARCH(TRIM(BQ$2), ProgramsTable[[#This Row],[Geographic Coverage]]))), "Yes", "No"))</f>
        <v>*Required - Please Make a Selection*</v>
      </c>
      <c r="BS348" s="18" t="str">
        <f>IF(OR(BS$2="",BS$2=0), "N/A", IF(AND(ProgramsTable[[#This Row],[Age Min]]= "None", ProgramsTable[[#This Row],[Age Max]]= "None"), "Yes", IF(AND(BS$2&gt;=ProgramsTable[[#This Row],[Age Min]], BS$2&lt;=ProgramsTable[[#This Row],[Age Max]]), "Yes", "No")))</f>
        <v>N/A</v>
      </c>
      <c r="BT348" s="18" t="str" cm="1">
        <f t="array" ref="BT348">IF(COUNTIF(AM$2:BJ$2,"Yes")=0,"N/A",IF(SUMPRODUCT(--(AM$2:BJ$2="Yes"),--(ProgramsTable[[#This Row],[Developmental Disability]:[Caregivers, Family Members, Advocates, or Practitioners of an Individual with Disabilities or Medical Conditions]]="Yes"))&gt;0,"Yes","No"))</f>
        <v>N/A</v>
      </c>
      <c r="BU3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48" s="18" t="str">
        <f>IF(BV$2=0, "N/A", IF(ISNUMBER(SEARCH(UPPER(BV$2), UPPER(ProgramsTable[[#This Row],[Type of Service]]))), "Yes", "No"))</f>
        <v>N/A</v>
      </c>
      <c r="BW348" s="18" t="str">
        <f>IF(BW$2=0, "N/A", IF(ISNUMBER(SEARCH(TRIM(BW$2), ProgramsTable[[#This Row],[Geographic Coverage]])), "Yes", "No"))</f>
        <v>N/A</v>
      </c>
      <c r="BX348" s="18" t="str">
        <f>IF(BX$2=0, "N/A", IF(ISNUMBER(SEARCH(TRIM(BX$2), ProgramsTable[[#This Row],[Geographic Coverage]])), "Yes", "No"))</f>
        <v>N/A</v>
      </c>
      <c r="BY348" s="18" t="str">
        <f>IF(AND(BW$2=0, BX$2=0), "*Required - Please Make a Selection*", IF(OR(ISNUMBER(SEARCH(TRIM(BW$2), ProgramsTable[[#This Row],[Geographic Coverage]])), ISNUMBER(SEARCH(TRIM(BX$2), ProgramsTable[[#This Row],[Geographic Coverage]]))), "Yes", "No"))</f>
        <v>*Required - Please Make a Selection*</v>
      </c>
      <c r="BZ348" s="18" t="str">
        <f>IF(I$2=0, "N/A", IF(I$2="Yes", IF(ProgramsTable[[#This Row],[Program Includes Services for Caregivers]]="Yes", IF(ProgramsTable[[#This Row],[Program May Require Caregiver to be Unpaid]]="No", "Yes", "No"), "No"), "N/A"))</f>
        <v>N/A</v>
      </c>
      <c r="CA3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48" s="18" t="str">
        <f>IF(CB$2=0, "N/A", IF(ISNUMBER(SEARCH(TRIM(UPPER(CB$2)), TRIM(UPPER(ProgramsTable[[#This Row],[Type of Service]])))), "Yes", "No"))</f>
        <v>N/A</v>
      </c>
      <c r="CC348" s="18" t="str">
        <f>IF(CC$2=0, "N/A", IF(ISNUMBER(SEARCH(TRIM(CC$2), ProgramsTable[[#This Row],[Geographic Coverage]])), "Yes", "No"))</f>
        <v>No</v>
      </c>
      <c r="CD348" s="18" t="str">
        <f>IF(CD$2=0, "N/A", IF(ISNUMBER(SEARCH(TRIM(CD$2), ProgramsTable[[#This Row],[Geographic Coverage]])), "Yes", "No"))</f>
        <v>N/A</v>
      </c>
      <c r="CE348" s="18" t="str">
        <f>IF(AND(CC$2=0, CD$2=0), "*Required - Please Make a Selection*", IF(OR(ISNUMBER(SEARCH(TRIM(CC$2), ProgramsTable[[#This Row],[Geographic Coverage]])), ISNUMBER(SEARCH(TRIM(CD$2), ProgramsTable[[#This Row],[Geographic Coverage]]))), "Yes", "No"))</f>
        <v>No</v>
      </c>
      <c r="CF348" s="18" t="str" cm="1">
        <f t="array" ref="CF348">IF(COUNTIF(BK$2:BN$2, "Yes")=0, "N/A", IF(SUMPRODUCT((BK$2:BN$2="Yes")*(ProgramsTable[[#This Row],[Veteran?]:[Disabled Veteran?]]="Yes"))&gt;0, "Yes", "No"))</f>
        <v>No</v>
      </c>
      <c r="CG3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48"/>
      <c r="CI348"/>
      <c r="CJ348"/>
      <c r="CK348"/>
      <c r="CL348"/>
      <c r="CM348"/>
      <c r="CN348"/>
      <c r="CO348"/>
      <c r="CP348"/>
      <c r="CQ348"/>
      <c r="CR348"/>
      <c r="CS348"/>
      <c r="CU348"/>
      <c r="CV348"/>
    </row>
    <row r="349" spans="1:100" hidden="1" x14ac:dyDescent="0.25">
      <c r="A349" s="10">
        <v>1269</v>
      </c>
      <c r="B349" t="s">
        <v>658</v>
      </c>
      <c r="C349" t="s">
        <v>499</v>
      </c>
      <c r="D349" t="s">
        <v>592</v>
      </c>
      <c r="E349" t="s">
        <v>546</v>
      </c>
      <c r="F349" t="s">
        <v>598</v>
      </c>
      <c r="G349" t="s">
        <v>588</v>
      </c>
      <c r="H349" t="s">
        <v>215</v>
      </c>
      <c r="I349" t="s">
        <v>215</v>
      </c>
      <c r="J349" t="s">
        <v>208</v>
      </c>
      <c r="K349" t="s">
        <v>208</v>
      </c>
      <c r="L349" s="11" t="s">
        <v>599</v>
      </c>
      <c r="M349">
        <v>55</v>
      </c>
      <c r="N349">
        <v>120</v>
      </c>
      <c r="O349" t="s">
        <v>599</v>
      </c>
      <c r="P349" t="s">
        <v>596</v>
      </c>
      <c r="Q349" t="s">
        <v>597</v>
      </c>
      <c r="R349" t="s">
        <v>596</v>
      </c>
      <c r="S349" t="s">
        <v>208</v>
      </c>
      <c r="T349" t="s">
        <v>60</v>
      </c>
      <c r="U349" t="s">
        <v>207</v>
      </c>
      <c r="V349" t="s">
        <v>207</v>
      </c>
      <c r="W349" t="s">
        <v>207</v>
      </c>
      <c r="X349" t="s">
        <v>207</v>
      </c>
      <c r="Y349" t="s">
        <v>207</v>
      </c>
      <c r="Z349" t="s">
        <v>207</v>
      </c>
      <c r="AA349" t="s">
        <v>207</v>
      </c>
      <c r="AB349" t="s">
        <v>207</v>
      </c>
      <c r="AC349" t="s">
        <v>207</v>
      </c>
      <c r="AD349" t="s">
        <v>207</v>
      </c>
      <c r="AE349" t="s">
        <v>207</v>
      </c>
      <c r="AF349" t="s">
        <v>207</v>
      </c>
      <c r="AG349" t="s">
        <v>207</v>
      </c>
      <c r="AH349" t="s">
        <v>207</v>
      </c>
      <c r="AI349" t="s">
        <v>207</v>
      </c>
      <c r="AJ349" t="s">
        <v>207</v>
      </c>
      <c r="AK349" t="s">
        <v>207</v>
      </c>
      <c r="AL349" t="s">
        <v>207</v>
      </c>
      <c r="AM349" t="s">
        <v>207</v>
      </c>
      <c r="AN349" t="s">
        <v>207</v>
      </c>
      <c r="AO349" t="s">
        <v>207</v>
      </c>
      <c r="AP349" t="s">
        <v>207</v>
      </c>
      <c r="AQ349" t="s">
        <v>207</v>
      </c>
      <c r="AR349" t="s">
        <v>207</v>
      </c>
      <c r="AS349" t="s">
        <v>207</v>
      </c>
      <c r="AT349" t="s">
        <v>207</v>
      </c>
      <c r="AU349" t="s">
        <v>207</v>
      </c>
      <c r="AV349" t="s">
        <v>207</v>
      </c>
      <c r="AW349" t="s">
        <v>207</v>
      </c>
      <c r="AX349" t="s">
        <v>207</v>
      </c>
      <c r="AY349" t="s">
        <v>207</v>
      </c>
      <c r="AZ349" t="s">
        <v>207</v>
      </c>
      <c r="BA349" t="s">
        <v>207</v>
      </c>
      <c r="BB349" t="s">
        <v>207</v>
      </c>
      <c r="BC349" t="s">
        <v>207</v>
      </c>
      <c r="BD349" t="s">
        <v>207</v>
      </c>
      <c r="BE349" t="s">
        <v>207</v>
      </c>
      <c r="BF349" t="s">
        <v>207</v>
      </c>
      <c r="BG349" t="s">
        <v>207</v>
      </c>
      <c r="BH349" t="s">
        <v>207</v>
      </c>
      <c r="BI349" t="s">
        <v>207</v>
      </c>
      <c r="BJ349" t="s">
        <v>215</v>
      </c>
      <c r="BK349" t="s">
        <v>207</v>
      </c>
      <c r="BL349" t="s">
        <v>207</v>
      </c>
      <c r="BM349" t="s">
        <v>207</v>
      </c>
      <c r="BN349" t="s">
        <v>207</v>
      </c>
      <c r="BO349" s="18" t="str">
        <f>IF(OR(BO$2=0, BO$2=""), "N/A", IF(ISNUMBER(SEARCH(UPPER(BO$2), UPPER(ProgramsTable[[#This Row],[Type of Service]]))), "Yes", "No"))</f>
        <v>N/A</v>
      </c>
      <c r="BP349" s="18" t="str">
        <f>IF(BP$2=0, "N/A", IF(ISNUMBER(SEARCH(TRIM(BP$2), ProgramsTable[[#This Row],[Geographic Coverage]])), "Yes", "No"))</f>
        <v>N/A</v>
      </c>
      <c r="BQ349" s="18" t="str">
        <f>IF(BQ$2=0, "N/A", IF(ISNUMBER(SEARCH(TRIM(BQ$2), ProgramsTable[[#This Row],[Geographic Coverage]])), "Yes", "No"))</f>
        <v>N/A</v>
      </c>
      <c r="BR349" s="18" t="str">
        <f>IF(AND(BP$2=0, BQ$2=0), "*Required - Please Make a Selection*", IF(OR(ISNUMBER(SEARCH(TRIM(BP$2), ProgramsTable[[#This Row],[Geographic Coverage]])), ISNUMBER(SEARCH(TRIM(BQ$2), ProgramsTable[[#This Row],[Geographic Coverage]]))), "Yes", "No"))</f>
        <v>*Required - Please Make a Selection*</v>
      </c>
      <c r="BS349" s="18" t="str">
        <f>IF(OR(BS$2="",BS$2=0), "N/A", IF(AND(ProgramsTable[[#This Row],[Age Min]]= "None", ProgramsTable[[#This Row],[Age Max]]= "None"), "Yes", IF(AND(BS$2&gt;=ProgramsTable[[#This Row],[Age Min]], BS$2&lt;=ProgramsTable[[#This Row],[Age Max]]), "Yes", "No")))</f>
        <v>N/A</v>
      </c>
      <c r="BT349" s="18" t="str" cm="1">
        <f t="array" ref="BT349">IF(COUNTIF(AM$2:BJ$2,"Yes")=0,"N/A",IF(SUMPRODUCT(--(AM$2:BJ$2="Yes"),--(ProgramsTable[[#This Row],[Developmental Disability]:[Caregivers, Family Members, Advocates, or Practitioners of an Individual with Disabilities or Medical Conditions]]="Yes"))&gt;0,"Yes","No"))</f>
        <v>N/A</v>
      </c>
      <c r="BU3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49" s="18" t="str">
        <f>IF(BV$2=0, "N/A", IF(ISNUMBER(SEARCH(UPPER(BV$2), UPPER(ProgramsTable[[#This Row],[Type of Service]]))), "Yes", "No"))</f>
        <v>N/A</v>
      </c>
      <c r="BW349" s="18" t="str">
        <f>IF(BW$2=0, "N/A", IF(ISNUMBER(SEARCH(TRIM(BW$2), ProgramsTable[[#This Row],[Geographic Coverage]])), "Yes", "No"))</f>
        <v>N/A</v>
      </c>
      <c r="BX349" s="18" t="str">
        <f>IF(BX$2=0, "N/A", IF(ISNUMBER(SEARCH(TRIM(BX$2), ProgramsTable[[#This Row],[Geographic Coverage]])), "Yes", "No"))</f>
        <v>N/A</v>
      </c>
      <c r="BY349" s="18" t="str">
        <f>IF(AND(BW$2=0, BX$2=0), "*Required - Please Make a Selection*", IF(OR(ISNUMBER(SEARCH(TRIM(BW$2), ProgramsTable[[#This Row],[Geographic Coverage]])), ISNUMBER(SEARCH(TRIM(BX$2), ProgramsTable[[#This Row],[Geographic Coverage]]))), "Yes", "No"))</f>
        <v>*Required - Please Make a Selection*</v>
      </c>
      <c r="BZ349" s="18" t="str">
        <f>IF(I$2=0, "N/A", IF(I$2="Yes", IF(ProgramsTable[[#This Row],[Program Includes Services for Caregivers]]="Yes", IF(ProgramsTable[[#This Row],[Program May Require Caregiver to be Unpaid]]="No", "Yes", "No"), "No"), "N/A"))</f>
        <v>N/A</v>
      </c>
      <c r="CA3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49" s="18" t="str">
        <f>IF(CB$2=0, "N/A", IF(ISNUMBER(SEARCH(TRIM(UPPER(CB$2)), TRIM(UPPER(ProgramsTable[[#This Row],[Type of Service]])))), "Yes", "No"))</f>
        <v>N/A</v>
      </c>
      <c r="CC349" s="18" t="str">
        <f>IF(CC$2=0, "N/A", IF(ISNUMBER(SEARCH(TRIM(CC$2), ProgramsTable[[#This Row],[Geographic Coverage]])), "Yes", "No"))</f>
        <v>No</v>
      </c>
      <c r="CD349" s="18" t="str">
        <f>IF(CD$2=0, "N/A", IF(ISNUMBER(SEARCH(TRIM(CD$2), ProgramsTable[[#This Row],[Geographic Coverage]])), "Yes", "No"))</f>
        <v>N/A</v>
      </c>
      <c r="CE349" s="18" t="str">
        <f>IF(AND(CC$2=0, CD$2=0), "*Required - Please Make a Selection*", IF(OR(ISNUMBER(SEARCH(TRIM(CC$2), ProgramsTable[[#This Row],[Geographic Coverage]])), ISNUMBER(SEARCH(TRIM(CD$2), ProgramsTable[[#This Row],[Geographic Coverage]]))), "Yes", "No"))</f>
        <v>No</v>
      </c>
      <c r="CF349" s="18" t="str" cm="1">
        <f t="array" ref="CF349">IF(COUNTIF(BK$2:BN$2, "Yes")=0, "N/A", IF(SUMPRODUCT((BK$2:BN$2="Yes")*(ProgramsTable[[#This Row],[Veteran?]:[Disabled Veteran?]]="Yes"))&gt;0, "Yes", "No"))</f>
        <v>No</v>
      </c>
      <c r="CG3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49"/>
      <c r="CI349"/>
      <c r="CJ349"/>
      <c r="CK349"/>
      <c r="CL349"/>
      <c r="CM349"/>
      <c r="CN349"/>
      <c r="CO349"/>
      <c r="CP349"/>
      <c r="CQ349"/>
      <c r="CR349"/>
      <c r="CS349"/>
      <c r="CU349"/>
      <c r="CV349"/>
    </row>
    <row r="350" spans="1:100" hidden="1" x14ac:dyDescent="0.25">
      <c r="A350" s="10">
        <v>1270</v>
      </c>
      <c r="B350" t="s">
        <v>658</v>
      </c>
      <c r="C350" t="s">
        <v>499</v>
      </c>
      <c r="D350" t="s">
        <v>592</v>
      </c>
      <c r="E350" t="s">
        <v>546</v>
      </c>
      <c r="F350" t="s">
        <v>600</v>
      </c>
      <c r="G350" t="s">
        <v>90</v>
      </c>
      <c r="H350" t="s">
        <v>215</v>
      </c>
      <c r="I350" t="s">
        <v>215</v>
      </c>
      <c r="J350" t="s">
        <v>208</v>
      </c>
      <c r="K350" t="s">
        <v>208</v>
      </c>
      <c r="L350" s="11" t="s">
        <v>599</v>
      </c>
      <c r="M350">
        <v>55</v>
      </c>
      <c r="N350">
        <v>120</v>
      </c>
      <c r="O350" t="s">
        <v>599</v>
      </c>
      <c r="P350" t="s">
        <v>601</v>
      </c>
      <c r="Q350" t="s">
        <v>597</v>
      </c>
      <c r="R350" t="s">
        <v>601</v>
      </c>
      <c r="S350" t="s">
        <v>208</v>
      </c>
      <c r="T350" t="s">
        <v>60</v>
      </c>
      <c r="U350" t="s">
        <v>207</v>
      </c>
      <c r="V350" t="s">
        <v>207</v>
      </c>
      <c r="W350" t="s">
        <v>207</v>
      </c>
      <c r="X350" t="s">
        <v>207</v>
      </c>
      <c r="Y350" t="s">
        <v>207</v>
      </c>
      <c r="Z350" t="s">
        <v>207</v>
      </c>
      <c r="AA350" t="s">
        <v>207</v>
      </c>
      <c r="AB350" t="s">
        <v>207</v>
      </c>
      <c r="AC350" t="s">
        <v>207</v>
      </c>
      <c r="AD350" t="s">
        <v>207</v>
      </c>
      <c r="AE350" t="s">
        <v>207</v>
      </c>
      <c r="AF350" t="s">
        <v>207</v>
      </c>
      <c r="AG350" t="s">
        <v>207</v>
      </c>
      <c r="AH350" t="s">
        <v>207</v>
      </c>
      <c r="AI350" t="s">
        <v>207</v>
      </c>
      <c r="AJ350" t="s">
        <v>207</v>
      </c>
      <c r="AK350" t="s">
        <v>207</v>
      </c>
      <c r="AL350" t="s">
        <v>207</v>
      </c>
      <c r="AM350" t="s">
        <v>207</v>
      </c>
      <c r="AN350" t="s">
        <v>207</v>
      </c>
      <c r="AO350" t="s">
        <v>207</v>
      </c>
      <c r="AP350" t="s">
        <v>207</v>
      </c>
      <c r="AQ350" t="s">
        <v>207</v>
      </c>
      <c r="AR350" t="s">
        <v>207</v>
      </c>
      <c r="AS350" t="s">
        <v>207</v>
      </c>
      <c r="AT350" t="s">
        <v>207</v>
      </c>
      <c r="AU350" t="s">
        <v>207</v>
      </c>
      <c r="AV350" t="s">
        <v>207</v>
      </c>
      <c r="AW350" t="s">
        <v>207</v>
      </c>
      <c r="AX350" t="s">
        <v>207</v>
      </c>
      <c r="AY350" t="s">
        <v>207</v>
      </c>
      <c r="AZ350" t="s">
        <v>207</v>
      </c>
      <c r="BA350" t="s">
        <v>207</v>
      </c>
      <c r="BB350" t="s">
        <v>207</v>
      </c>
      <c r="BC350" t="s">
        <v>207</v>
      </c>
      <c r="BD350" t="s">
        <v>207</v>
      </c>
      <c r="BE350" t="s">
        <v>207</v>
      </c>
      <c r="BF350" t="s">
        <v>207</v>
      </c>
      <c r="BG350" t="s">
        <v>207</v>
      </c>
      <c r="BH350" t="s">
        <v>207</v>
      </c>
      <c r="BI350" t="s">
        <v>207</v>
      </c>
      <c r="BJ350" t="s">
        <v>215</v>
      </c>
      <c r="BK350" t="s">
        <v>207</v>
      </c>
      <c r="BL350" t="s">
        <v>207</v>
      </c>
      <c r="BM350" t="s">
        <v>207</v>
      </c>
      <c r="BN350" t="s">
        <v>207</v>
      </c>
      <c r="BO350" s="18" t="str">
        <f>IF(OR(BO$2=0, BO$2=""), "N/A", IF(ISNUMBER(SEARCH(UPPER(BO$2), UPPER(ProgramsTable[[#This Row],[Type of Service]]))), "Yes", "No"))</f>
        <v>N/A</v>
      </c>
      <c r="BP350" s="18" t="str">
        <f>IF(BP$2=0, "N/A", IF(ISNUMBER(SEARCH(TRIM(BP$2), ProgramsTable[[#This Row],[Geographic Coverage]])), "Yes", "No"))</f>
        <v>N/A</v>
      </c>
      <c r="BQ350" s="18" t="str">
        <f>IF(BQ$2=0, "N/A", IF(ISNUMBER(SEARCH(TRIM(BQ$2), ProgramsTable[[#This Row],[Geographic Coverage]])), "Yes", "No"))</f>
        <v>N/A</v>
      </c>
      <c r="BR350" s="18" t="str">
        <f>IF(AND(BP$2=0, BQ$2=0), "*Required - Please Make a Selection*", IF(OR(ISNUMBER(SEARCH(TRIM(BP$2), ProgramsTable[[#This Row],[Geographic Coverage]])), ISNUMBER(SEARCH(TRIM(BQ$2), ProgramsTable[[#This Row],[Geographic Coverage]]))), "Yes", "No"))</f>
        <v>*Required - Please Make a Selection*</v>
      </c>
      <c r="BS350" s="18" t="str">
        <f>IF(OR(BS$2="",BS$2=0), "N/A", IF(AND(ProgramsTable[[#This Row],[Age Min]]= "None", ProgramsTable[[#This Row],[Age Max]]= "None"), "Yes", IF(AND(BS$2&gt;=ProgramsTable[[#This Row],[Age Min]], BS$2&lt;=ProgramsTable[[#This Row],[Age Max]]), "Yes", "No")))</f>
        <v>N/A</v>
      </c>
      <c r="BT350" s="18" t="str" cm="1">
        <f t="array" ref="BT350">IF(COUNTIF(AM$2:BJ$2,"Yes")=0,"N/A",IF(SUMPRODUCT(--(AM$2:BJ$2="Yes"),--(ProgramsTable[[#This Row],[Developmental Disability]:[Caregivers, Family Members, Advocates, or Practitioners of an Individual with Disabilities or Medical Conditions]]="Yes"))&gt;0,"Yes","No"))</f>
        <v>N/A</v>
      </c>
      <c r="BU3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50" s="18" t="str">
        <f>IF(BV$2=0, "N/A", IF(ISNUMBER(SEARCH(UPPER(BV$2), UPPER(ProgramsTable[[#This Row],[Type of Service]]))), "Yes", "No"))</f>
        <v>N/A</v>
      </c>
      <c r="BW350" s="18" t="str">
        <f>IF(BW$2=0, "N/A", IF(ISNUMBER(SEARCH(TRIM(BW$2), ProgramsTable[[#This Row],[Geographic Coverage]])), "Yes", "No"))</f>
        <v>N/A</v>
      </c>
      <c r="BX350" s="18" t="str">
        <f>IF(BX$2=0, "N/A", IF(ISNUMBER(SEARCH(TRIM(BX$2), ProgramsTable[[#This Row],[Geographic Coverage]])), "Yes", "No"))</f>
        <v>N/A</v>
      </c>
      <c r="BY350" s="18" t="str">
        <f>IF(AND(BW$2=0, BX$2=0), "*Required - Please Make a Selection*", IF(OR(ISNUMBER(SEARCH(TRIM(BW$2), ProgramsTable[[#This Row],[Geographic Coverage]])), ISNUMBER(SEARCH(TRIM(BX$2), ProgramsTable[[#This Row],[Geographic Coverage]]))), "Yes", "No"))</f>
        <v>*Required - Please Make a Selection*</v>
      </c>
      <c r="BZ350" s="18" t="str">
        <f>IF(I$2=0, "N/A", IF(I$2="Yes", IF(ProgramsTable[[#This Row],[Program Includes Services for Caregivers]]="Yes", IF(ProgramsTable[[#This Row],[Program May Require Caregiver to be Unpaid]]="No", "Yes", "No"), "No"), "N/A"))</f>
        <v>N/A</v>
      </c>
      <c r="CA3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50" s="18" t="str">
        <f>IF(CB$2=0, "N/A", IF(ISNUMBER(SEARCH(TRIM(UPPER(CB$2)), TRIM(UPPER(ProgramsTable[[#This Row],[Type of Service]])))), "Yes", "No"))</f>
        <v>N/A</v>
      </c>
      <c r="CC350" s="18" t="str">
        <f>IF(CC$2=0, "N/A", IF(ISNUMBER(SEARCH(TRIM(CC$2), ProgramsTable[[#This Row],[Geographic Coverage]])), "Yes", "No"))</f>
        <v>No</v>
      </c>
      <c r="CD350" s="18" t="str">
        <f>IF(CD$2=0, "N/A", IF(ISNUMBER(SEARCH(TRIM(CD$2), ProgramsTable[[#This Row],[Geographic Coverage]])), "Yes", "No"))</f>
        <v>N/A</v>
      </c>
      <c r="CE350" s="18" t="str">
        <f>IF(AND(CC$2=0, CD$2=0), "*Required - Please Make a Selection*", IF(OR(ISNUMBER(SEARCH(TRIM(CC$2), ProgramsTable[[#This Row],[Geographic Coverage]])), ISNUMBER(SEARCH(TRIM(CD$2), ProgramsTable[[#This Row],[Geographic Coverage]]))), "Yes", "No"))</f>
        <v>No</v>
      </c>
      <c r="CF350" s="18" t="str" cm="1">
        <f t="array" ref="CF350">IF(COUNTIF(BK$2:BN$2, "Yes")=0, "N/A", IF(SUMPRODUCT((BK$2:BN$2="Yes")*(ProgramsTable[[#This Row],[Veteran?]:[Disabled Veteran?]]="Yes"))&gt;0, "Yes", "No"))</f>
        <v>No</v>
      </c>
      <c r="CG3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50"/>
      <c r="CI350"/>
      <c r="CJ350"/>
      <c r="CK350"/>
      <c r="CL350"/>
      <c r="CM350"/>
      <c r="CN350"/>
      <c r="CO350"/>
      <c r="CP350"/>
      <c r="CQ350"/>
      <c r="CR350"/>
      <c r="CS350"/>
      <c r="CU350"/>
      <c r="CV350"/>
    </row>
    <row r="351" spans="1:100" hidden="1" x14ac:dyDescent="0.25">
      <c r="A351" s="10">
        <v>1271</v>
      </c>
      <c r="B351" t="s">
        <v>658</v>
      </c>
      <c r="C351" t="s">
        <v>660</v>
      </c>
      <c r="D351" t="s">
        <v>528</v>
      </c>
      <c r="E351" t="s">
        <v>529</v>
      </c>
      <c r="F351" t="s">
        <v>530</v>
      </c>
      <c r="G351" t="s">
        <v>112</v>
      </c>
      <c r="H351" t="s">
        <v>215</v>
      </c>
      <c r="I351" t="s">
        <v>215</v>
      </c>
      <c r="J351" t="s">
        <v>531</v>
      </c>
      <c r="K351" t="s">
        <v>532</v>
      </c>
      <c r="L351" t="s">
        <v>306</v>
      </c>
      <c r="M351">
        <v>18</v>
      </c>
      <c r="N351">
        <v>120</v>
      </c>
      <c r="P351" t="s">
        <v>533</v>
      </c>
      <c r="Q351" t="s">
        <v>208</v>
      </c>
      <c r="R351" t="s">
        <v>534</v>
      </c>
      <c r="S351" t="s">
        <v>533</v>
      </c>
      <c r="T351" t="s">
        <v>49</v>
      </c>
      <c r="U351" t="s">
        <v>215</v>
      </c>
      <c r="V351" t="s">
        <v>207</v>
      </c>
      <c r="W351" t="s">
        <v>207</v>
      </c>
      <c r="X351" t="s">
        <v>207</v>
      </c>
      <c r="Y351" t="s">
        <v>207</v>
      </c>
      <c r="Z351" t="s">
        <v>207</v>
      </c>
      <c r="AA351" t="s">
        <v>207</v>
      </c>
      <c r="AB351" t="s">
        <v>207</v>
      </c>
      <c r="AC351" t="s">
        <v>207</v>
      </c>
      <c r="AD351" t="s">
        <v>207</v>
      </c>
      <c r="AE351" t="s">
        <v>215</v>
      </c>
      <c r="AF351" t="s">
        <v>207</v>
      </c>
      <c r="AG351" t="s">
        <v>207</v>
      </c>
      <c r="AH351" t="s">
        <v>207</v>
      </c>
      <c r="AI351" t="s">
        <v>207</v>
      </c>
      <c r="AJ351" t="s">
        <v>207</v>
      </c>
      <c r="AK351" t="s">
        <v>207</v>
      </c>
      <c r="AL351" t="s">
        <v>207</v>
      </c>
      <c r="AM351" t="s">
        <v>207</v>
      </c>
      <c r="AN351" t="s">
        <v>207</v>
      </c>
      <c r="AO351" t="s">
        <v>207</v>
      </c>
      <c r="AP351" t="s">
        <v>207</v>
      </c>
      <c r="AQ351" t="s">
        <v>207</v>
      </c>
      <c r="AR351" t="s">
        <v>215</v>
      </c>
      <c r="AS351" t="s">
        <v>207</v>
      </c>
      <c r="AT351" t="s">
        <v>207</v>
      </c>
      <c r="AU351" t="s">
        <v>207</v>
      </c>
      <c r="AV351" t="s">
        <v>207</v>
      </c>
      <c r="AW351" t="s">
        <v>207</v>
      </c>
      <c r="AX351" t="s">
        <v>207</v>
      </c>
      <c r="AY351" t="s">
        <v>207</v>
      </c>
      <c r="AZ351" t="s">
        <v>207</v>
      </c>
      <c r="BA351" t="s">
        <v>207</v>
      </c>
      <c r="BB351" t="s">
        <v>207</v>
      </c>
      <c r="BC351" t="s">
        <v>207</v>
      </c>
      <c r="BD351" t="s">
        <v>207</v>
      </c>
      <c r="BE351" t="s">
        <v>207</v>
      </c>
      <c r="BF351" t="s">
        <v>207</v>
      </c>
      <c r="BG351" t="s">
        <v>207</v>
      </c>
      <c r="BH351" t="s">
        <v>207</v>
      </c>
      <c r="BI351" t="s">
        <v>207</v>
      </c>
      <c r="BJ351" t="s">
        <v>207</v>
      </c>
      <c r="BK351" t="s">
        <v>207</v>
      </c>
      <c r="BL351" t="s">
        <v>207</v>
      </c>
      <c r="BM351" t="s">
        <v>207</v>
      </c>
      <c r="BN351" t="s">
        <v>207</v>
      </c>
      <c r="BO351" s="18" t="str">
        <f>IF(OR(BO$2=0, BO$2=""), "N/A", IF(ISNUMBER(SEARCH(UPPER(BO$2), UPPER(ProgramsTable[[#This Row],[Type of Service]]))), "Yes", "No"))</f>
        <v>N/A</v>
      </c>
      <c r="BP351" s="18" t="str">
        <f>IF(BP$2=0, "N/A", IF(ISNUMBER(SEARCH(TRIM(BP$2), ProgramsTable[[#This Row],[Geographic Coverage]])), "Yes", "No"))</f>
        <v>N/A</v>
      </c>
      <c r="BQ351" s="18" t="str">
        <f>IF(BQ$2=0, "N/A", IF(ISNUMBER(SEARCH(TRIM(BQ$2), ProgramsTable[[#This Row],[Geographic Coverage]])), "Yes", "No"))</f>
        <v>N/A</v>
      </c>
      <c r="BR351" s="18" t="str">
        <f>IF(AND(BP$2=0, BQ$2=0), "*Required - Please Make a Selection*", IF(OR(ISNUMBER(SEARCH(TRIM(BP$2), ProgramsTable[[#This Row],[Geographic Coverage]])), ISNUMBER(SEARCH(TRIM(BQ$2), ProgramsTable[[#This Row],[Geographic Coverage]]))), "Yes", "No"))</f>
        <v>*Required - Please Make a Selection*</v>
      </c>
      <c r="BS351" s="18" t="str">
        <f>IF(OR(BS$2="",BS$2=0), "N/A", IF(AND(ProgramsTable[[#This Row],[Age Min]]= "None", ProgramsTable[[#This Row],[Age Max]]= "None"), "Yes", IF(AND(BS$2&gt;=ProgramsTable[[#This Row],[Age Min]], BS$2&lt;=ProgramsTable[[#This Row],[Age Max]]), "Yes", "No")))</f>
        <v>N/A</v>
      </c>
      <c r="BT351" s="18" t="str" cm="1">
        <f t="array" ref="BT351">IF(COUNTIF(AM$2:BJ$2,"Yes")=0,"N/A",IF(SUMPRODUCT(--(AM$2:BJ$2="Yes"),--(ProgramsTable[[#This Row],[Developmental Disability]:[Caregivers, Family Members, Advocates, or Practitioners of an Individual with Disabilities or Medical Conditions]]="Yes"))&gt;0,"Yes","No"))</f>
        <v>N/A</v>
      </c>
      <c r="BU3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51" s="18" t="str">
        <f>IF(BV$2=0, "N/A", IF(ISNUMBER(SEARCH(UPPER(BV$2), UPPER(ProgramsTable[[#This Row],[Type of Service]]))), "Yes", "No"))</f>
        <v>N/A</v>
      </c>
      <c r="BW351" s="18" t="str">
        <f>IF(BW$2=0, "N/A", IF(ISNUMBER(SEARCH(TRIM(BW$2), ProgramsTable[[#This Row],[Geographic Coverage]])), "Yes", "No"))</f>
        <v>N/A</v>
      </c>
      <c r="BX351" s="18" t="str">
        <f>IF(BX$2=0, "N/A", IF(ISNUMBER(SEARCH(TRIM(BX$2), ProgramsTable[[#This Row],[Geographic Coverage]])), "Yes", "No"))</f>
        <v>N/A</v>
      </c>
      <c r="BY351" s="18" t="str">
        <f>IF(AND(BW$2=0, BX$2=0), "*Required - Please Make a Selection*", IF(OR(ISNUMBER(SEARCH(TRIM(BW$2), ProgramsTable[[#This Row],[Geographic Coverage]])), ISNUMBER(SEARCH(TRIM(BX$2), ProgramsTable[[#This Row],[Geographic Coverage]]))), "Yes", "No"))</f>
        <v>*Required - Please Make a Selection*</v>
      </c>
      <c r="BZ351" s="18" t="str">
        <f>IF(I$2=0, "N/A", IF(I$2="Yes", IF(ProgramsTable[[#This Row],[Program Includes Services for Caregivers]]="Yes", IF(ProgramsTable[[#This Row],[Program May Require Caregiver to be Unpaid]]="No", "Yes", "No"), "No"), "N/A"))</f>
        <v>N/A</v>
      </c>
      <c r="CA3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51" s="18" t="str">
        <f>IF(CB$2=0, "N/A", IF(ISNUMBER(SEARCH(TRIM(UPPER(CB$2)), TRIM(UPPER(ProgramsTable[[#This Row],[Type of Service]])))), "Yes", "No"))</f>
        <v>N/A</v>
      </c>
      <c r="CC351" s="18" t="str">
        <f>IF(CC$2=0, "N/A", IF(ISNUMBER(SEARCH(TRIM(CC$2), ProgramsTable[[#This Row],[Geographic Coverage]])), "Yes", "No"))</f>
        <v>No</v>
      </c>
      <c r="CD351" s="18" t="str">
        <f>IF(CD$2=0, "N/A", IF(ISNUMBER(SEARCH(TRIM(CD$2), ProgramsTable[[#This Row],[Geographic Coverage]])), "Yes", "No"))</f>
        <v>N/A</v>
      </c>
      <c r="CE351" s="18" t="str">
        <f>IF(AND(CC$2=0, CD$2=0), "*Required - Please Make a Selection*", IF(OR(ISNUMBER(SEARCH(TRIM(CC$2), ProgramsTable[[#This Row],[Geographic Coverage]])), ISNUMBER(SEARCH(TRIM(CD$2), ProgramsTable[[#This Row],[Geographic Coverage]]))), "Yes", "No"))</f>
        <v>No</v>
      </c>
      <c r="CF351" s="18" t="str" cm="1">
        <f t="array" ref="CF351">IF(COUNTIF(BK$2:BN$2, "Yes")=0, "N/A", IF(SUMPRODUCT((BK$2:BN$2="Yes")*(ProgramsTable[[#This Row],[Veteran?]:[Disabled Veteran?]]="Yes"))&gt;0, "Yes", "No"))</f>
        <v>No</v>
      </c>
      <c r="CG3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51"/>
      <c r="CI351"/>
      <c r="CJ351"/>
      <c r="CK351"/>
      <c r="CL351"/>
      <c r="CM351"/>
      <c r="CN351"/>
      <c r="CO351"/>
      <c r="CP351"/>
      <c r="CQ351"/>
      <c r="CR351"/>
      <c r="CS351"/>
      <c r="CU351"/>
      <c r="CV351"/>
    </row>
    <row r="352" spans="1:100" hidden="1" x14ac:dyDescent="0.25">
      <c r="A352" s="10">
        <v>1272</v>
      </c>
      <c r="B352" t="s">
        <v>658</v>
      </c>
      <c r="C352" t="s">
        <v>660</v>
      </c>
      <c r="D352" t="s">
        <v>535</v>
      </c>
      <c r="E352" t="s">
        <v>529</v>
      </c>
      <c r="F352" t="s">
        <v>536</v>
      </c>
      <c r="G352" t="s">
        <v>112</v>
      </c>
      <c r="H352" t="s">
        <v>215</v>
      </c>
      <c r="I352" t="s">
        <v>215</v>
      </c>
      <c r="J352" t="s">
        <v>531</v>
      </c>
      <c r="K352" t="s">
        <v>532</v>
      </c>
      <c r="L352" t="s">
        <v>306</v>
      </c>
      <c r="M352">
        <v>18</v>
      </c>
      <c r="N352">
        <v>120</v>
      </c>
      <c r="P352" t="s">
        <v>533</v>
      </c>
      <c r="Q352" t="s">
        <v>208</v>
      </c>
      <c r="R352" t="s">
        <v>534</v>
      </c>
      <c r="S352" t="s">
        <v>533</v>
      </c>
      <c r="T352" t="s">
        <v>49</v>
      </c>
      <c r="U352" t="s">
        <v>215</v>
      </c>
      <c r="V352" t="s">
        <v>207</v>
      </c>
      <c r="W352" t="s">
        <v>207</v>
      </c>
      <c r="X352" t="s">
        <v>207</v>
      </c>
      <c r="Y352" t="s">
        <v>207</v>
      </c>
      <c r="Z352" t="s">
        <v>207</v>
      </c>
      <c r="AA352" t="s">
        <v>207</v>
      </c>
      <c r="AB352" t="s">
        <v>207</v>
      </c>
      <c r="AC352" t="s">
        <v>207</v>
      </c>
      <c r="AD352" t="s">
        <v>207</v>
      </c>
      <c r="AE352" t="s">
        <v>215</v>
      </c>
      <c r="AF352" t="s">
        <v>207</v>
      </c>
      <c r="AG352" t="s">
        <v>207</v>
      </c>
      <c r="AH352" t="s">
        <v>207</v>
      </c>
      <c r="AI352" t="s">
        <v>207</v>
      </c>
      <c r="AJ352" t="s">
        <v>207</v>
      </c>
      <c r="AK352" t="s">
        <v>207</v>
      </c>
      <c r="AL352" t="s">
        <v>207</v>
      </c>
      <c r="AM352" t="s">
        <v>207</v>
      </c>
      <c r="AN352" t="s">
        <v>207</v>
      </c>
      <c r="AO352" t="s">
        <v>207</v>
      </c>
      <c r="AP352" t="s">
        <v>207</v>
      </c>
      <c r="AQ352" t="s">
        <v>207</v>
      </c>
      <c r="AR352" t="s">
        <v>215</v>
      </c>
      <c r="AS352" t="s">
        <v>207</v>
      </c>
      <c r="AT352" t="s">
        <v>207</v>
      </c>
      <c r="AU352" t="s">
        <v>207</v>
      </c>
      <c r="AV352" t="s">
        <v>207</v>
      </c>
      <c r="AW352" t="s">
        <v>207</v>
      </c>
      <c r="AX352" t="s">
        <v>207</v>
      </c>
      <c r="AY352" t="s">
        <v>207</v>
      </c>
      <c r="AZ352" t="s">
        <v>207</v>
      </c>
      <c r="BA352" t="s">
        <v>207</v>
      </c>
      <c r="BB352" t="s">
        <v>207</v>
      </c>
      <c r="BC352" t="s">
        <v>207</v>
      </c>
      <c r="BD352" t="s">
        <v>207</v>
      </c>
      <c r="BE352" t="s">
        <v>207</v>
      </c>
      <c r="BF352" t="s">
        <v>207</v>
      </c>
      <c r="BG352" t="s">
        <v>207</v>
      </c>
      <c r="BH352" t="s">
        <v>207</v>
      </c>
      <c r="BI352" t="s">
        <v>207</v>
      </c>
      <c r="BJ352" t="s">
        <v>207</v>
      </c>
      <c r="BK352" t="s">
        <v>207</v>
      </c>
      <c r="BL352" t="s">
        <v>207</v>
      </c>
      <c r="BM352" t="s">
        <v>207</v>
      </c>
      <c r="BN352" t="s">
        <v>207</v>
      </c>
      <c r="BO352" s="18" t="str">
        <f>IF(OR(BO$2=0, BO$2=""), "N/A", IF(ISNUMBER(SEARCH(UPPER(BO$2), UPPER(ProgramsTable[[#This Row],[Type of Service]]))), "Yes", "No"))</f>
        <v>N/A</v>
      </c>
      <c r="BP352" s="18" t="str">
        <f>IF(BP$2=0, "N/A", IF(ISNUMBER(SEARCH(TRIM(BP$2), ProgramsTable[[#This Row],[Geographic Coverage]])), "Yes", "No"))</f>
        <v>N/A</v>
      </c>
      <c r="BQ352" s="18" t="str">
        <f>IF(BQ$2=0, "N/A", IF(ISNUMBER(SEARCH(TRIM(BQ$2), ProgramsTable[[#This Row],[Geographic Coverage]])), "Yes", "No"))</f>
        <v>N/A</v>
      </c>
      <c r="BR352" s="18" t="str">
        <f>IF(AND(BP$2=0, BQ$2=0), "*Required - Please Make a Selection*", IF(OR(ISNUMBER(SEARCH(TRIM(BP$2), ProgramsTable[[#This Row],[Geographic Coverage]])), ISNUMBER(SEARCH(TRIM(BQ$2), ProgramsTable[[#This Row],[Geographic Coverage]]))), "Yes", "No"))</f>
        <v>*Required - Please Make a Selection*</v>
      </c>
      <c r="BS352" s="18" t="str">
        <f>IF(OR(BS$2="",BS$2=0), "N/A", IF(AND(ProgramsTable[[#This Row],[Age Min]]= "None", ProgramsTable[[#This Row],[Age Max]]= "None"), "Yes", IF(AND(BS$2&gt;=ProgramsTable[[#This Row],[Age Min]], BS$2&lt;=ProgramsTable[[#This Row],[Age Max]]), "Yes", "No")))</f>
        <v>N/A</v>
      </c>
      <c r="BT352" s="18" t="str" cm="1">
        <f t="array" ref="BT352">IF(COUNTIF(AM$2:BJ$2,"Yes")=0,"N/A",IF(SUMPRODUCT(--(AM$2:BJ$2="Yes"),--(ProgramsTable[[#This Row],[Developmental Disability]:[Caregivers, Family Members, Advocates, or Practitioners of an Individual with Disabilities or Medical Conditions]]="Yes"))&gt;0,"Yes","No"))</f>
        <v>N/A</v>
      </c>
      <c r="BU3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52" s="18" t="str">
        <f>IF(BV$2=0, "N/A", IF(ISNUMBER(SEARCH(UPPER(BV$2), UPPER(ProgramsTable[[#This Row],[Type of Service]]))), "Yes", "No"))</f>
        <v>N/A</v>
      </c>
      <c r="BW352" s="18" t="str">
        <f>IF(BW$2=0, "N/A", IF(ISNUMBER(SEARCH(TRIM(BW$2), ProgramsTable[[#This Row],[Geographic Coverage]])), "Yes", "No"))</f>
        <v>N/A</v>
      </c>
      <c r="BX352" s="18" t="str">
        <f>IF(BX$2=0, "N/A", IF(ISNUMBER(SEARCH(TRIM(BX$2), ProgramsTable[[#This Row],[Geographic Coverage]])), "Yes", "No"))</f>
        <v>N/A</v>
      </c>
      <c r="BY352" s="18" t="str">
        <f>IF(AND(BW$2=0, BX$2=0), "*Required - Please Make a Selection*", IF(OR(ISNUMBER(SEARCH(TRIM(BW$2), ProgramsTable[[#This Row],[Geographic Coverage]])), ISNUMBER(SEARCH(TRIM(BX$2), ProgramsTable[[#This Row],[Geographic Coverage]]))), "Yes", "No"))</f>
        <v>*Required - Please Make a Selection*</v>
      </c>
      <c r="BZ352" s="18" t="str">
        <f>IF(I$2=0, "N/A", IF(I$2="Yes", IF(ProgramsTable[[#This Row],[Program Includes Services for Caregivers]]="Yes", IF(ProgramsTable[[#This Row],[Program May Require Caregiver to be Unpaid]]="No", "Yes", "No"), "No"), "N/A"))</f>
        <v>N/A</v>
      </c>
      <c r="CA3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52" s="18" t="str">
        <f>IF(CB$2=0, "N/A", IF(ISNUMBER(SEARCH(TRIM(UPPER(CB$2)), TRIM(UPPER(ProgramsTable[[#This Row],[Type of Service]])))), "Yes", "No"))</f>
        <v>N/A</v>
      </c>
      <c r="CC352" s="18" t="str">
        <f>IF(CC$2=0, "N/A", IF(ISNUMBER(SEARCH(TRIM(CC$2), ProgramsTable[[#This Row],[Geographic Coverage]])), "Yes", "No"))</f>
        <v>No</v>
      </c>
      <c r="CD352" s="18" t="str">
        <f>IF(CD$2=0, "N/A", IF(ISNUMBER(SEARCH(TRIM(CD$2), ProgramsTable[[#This Row],[Geographic Coverage]])), "Yes", "No"))</f>
        <v>N/A</v>
      </c>
      <c r="CE352" s="18" t="str">
        <f>IF(AND(CC$2=0, CD$2=0), "*Required - Please Make a Selection*", IF(OR(ISNUMBER(SEARCH(TRIM(CC$2), ProgramsTable[[#This Row],[Geographic Coverage]])), ISNUMBER(SEARCH(TRIM(CD$2), ProgramsTable[[#This Row],[Geographic Coverage]]))), "Yes", "No"))</f>
        <v>No</v>
      </c>
      <c r="CF352" s="18" t="str" cm="1">
        <f t="array" ref="CF352">IF(COUNTIF(BK$2:BN$2, "Yes")=0, "N/A", IF(SUMPRODUCT((BK$2:BN$2="Yes")*(ProgramsTable[[#This Row],[Veteran?]:[Disabled Veteran?]]="Yes"))&gt;0, "Yes", "No"))</f>
        <v>No</v>
      </c>
      <c r="CG3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52"/>
      <c r="CI352"/>
      <c r="CJ352"/>
      <c r="CK352"/>
      <c r="CL352"/>
      <c r="CM352"/>
      <c r="CN352"/>
      <c r="CO352"/>
      <c r="CP352"/>
      <c r="CQ352"/>
      <c r="CR352"/>
      <c r="CS352"/>
      <c r="CU352"/>
      <c r="CV352"/>
    </row>
    <row r="353" spans="1:100" hidden="1" x14ac:dyDescent="0.25">
      <c r="A353" s="10">
        <v>1290</v>
      </c>
      <c r="B353" t="s">
        <v>658</v>
      </c>
      <c r="C353" t="s">
        <v>660</v>
      </c>
      <c r="D353" t="s">
        <v>578</v>
      </c>
      <c r="E353" t="s">
        <v>546</v>
      </c>
      <c r="F353" t="s">
        <v>579</v>
      </c>
      <c r="G353" t="s">
        <v>112</v>
      </c>
      <c r="H353" t="s">
        <v>215</v>
      </c>
      <c r="I353" t="s">
        <v>215</v>
      </c>
      <c r="J353" t="s">
        <v>547</v>
      </c>
      <c r="K353" t="s">
        <v>580</v>
      </c>
      <c r="L353" t="s">
        <v>208</v>
      </c>
      <c r="M353" t="s">
        <v>208</v>
      </c>
      <c r="N353" t="s">
        <v>208</v>
      </c>
      <c r="P353" t="s">
        <v>581</v>
      </c>
      <c r="Q353" t="s">
        <v>208</v>
      </c>
      <c r="R353" t="s">
        <v>581</v>
      </c>
      <c r="S353" t="s">
        <v>208</v>
      </c>
      <c r="T353" t="s">
        <v>49</v>
      </c>
      <c r="U353" t="s">
        <v>215</v>
      </c>
      <c r="V353" t="s">
        <v>207</v>
      </c>
      <c r="W353" t="s">
        <v>207</v>
      </c>
      <c r="X353" t="s">
        <v>207</v>
      </c>
      <c r="Y353" t="s">
        <v>207</v>
      </c>
      <c r="Z353" t="s">
        <v>207</v>
      </c>
      <c r="AA353" t="s">
        <v>215</v>
      </c>
      <c r="AB353" t="s">
        <v>207</v>
      </c>
      <c r="AC353" t="s">
        <v>207</v>
      </c>
      <c r="AD353" t="s">
        <v>207</v>
      </c>
      <c r="AE353" t="s">
        <v>207</v>
      </c>
      <c r="AF353" t="s">
        <v>207</v>
      </c>
      <c r="AG353" t="s">
        <v>207</v>
      </c>
      <c r="AH353" t="s">
        <v>207</v>
      </c>
      <c r="AI353" t="s">
        <v>207</v>
      </c>
      <c r="AJ353" t="s">
        <v>207</v>
      </c>
      <c r="AK353" t="s">
        <v>207</v>
      </c>
      <c r="AL353" t="s">
        <v>207</v>
      </c>
      <c r="AM353" t="s">
        <v>207</v>
      </c>
      <c r="AN353" t="s">
        <v>207</v>
      </c>
      <c r="AO353" t="s">
        <v>207</v>
      </c>
      <c r="AP353" t="s">
        <v>207</v>
      </c>
      <c r="AQ353" t="s">
        <v>207</v>
      </c>
      <c r="AR353" t="s">
        <v>215</v>
      </c>
      <c r="AS353" t="s">
        <v>207</v>
      </c>
      <c r="AT353" t="s">
        <v>207</v>
      </c>
      <c r="AU353" t="s">
        <v>207</v>
      </c>
      <c r="AV353" t="s">
        <v>207</v>
      </c>
      <c r="AW353" t="s">
        <v>207</v>
      </c>
      <c r="AX353" t="s">
        <v>207</v>
      </c>
      <c r="AY353" t="s">
        <v>207</v>
      </c>
      <c r="AZ353" t="s">
        <v>207</v>
      </c>
      <c r="BA353" t="s">
        <v>207</v>
      </c>
      <c r="BB353" t="s">
        <v>207</v>
      </c>
      <c r="BC353" t="s">
        <v>207</v>
      </c>
      <c r="BD353" t="s">
        <v>207</v>
      </c>
      <c r="BE353" t="s">
        <v>207</v>
      </c>
      <c r="BF353" t="s">
        <v>207</v>
      </c>
      <c r="BG353" t="s">
        <v>207</v>
      </c>
      <c r="BH353" t="s">
        <v>207</v>
      </c>
      <c r="BI353" t="s">
        <v>207</v>
      </c>
      <c r="BJ353" t="s">
        <v>215</v>
      </c>
      <c r="BK353" t="s">
        <v>207</v>
      </c>
      <c r="BL353" t="s">
        <v>207</v>
      </c>
      <c r="BM353" t="s">
        <v>207</v>
      </c>
      <c r="BN353" t="s">
        <v>207</v>
      </c>
      <c r="BO353" s="18" t="str">
        <f>IF(OR(BO$2=0, BO$2=""), "N/A", IF(ISNUMBER(SEARCH(UPPER(BO$2), UPPER(ProgramsTable[[#This Row],[Type of Service]]))), "Yes", "No"))</f>
        <v>N/A</v>
      </c>
      <c r="BP353" s="18" t="str">
        <f>IF(BP$2=0, "N/A", IF(ISNUMBER(SEARCH(TRIM(BP$2), ProgramsTable[[#This Row],[Geographic Coverage]])), "Yes", "No"))</f>
        <v>N/A</v>
      </c>
      <c r="BQ353" s="18" t="str">
        <f>IF(BQ$2=0, "N/A", IF(ISNUMBER(SEARCH(TRIM(BQ$2), ProgramsTable[[#This Row],[Geographic Coverage]])), "Yes", "No"))</f>
        <v>N/A</v>
      </c>
      <c r="BR353" s="18" t="str">
        <f>IF(AND(BP$2=0, BQ$2=0), "*Required - Please Make a Selection*", IF(OR(ISNUMBER(SEARCH(TRIM(BP$2), ProgramsTable[[#This Row],[Geographic Coverage]])), ISNUMBER(SEARCH(TRIM(BQ$2), ProgramsTable[[#This Row],[Geographic Coverage]]))), "Yes", "No"))</f>
        <v>*Required - Please Make a Selection*</v>
      </c>
      <c r="BS353" s="18" t="str">
        <f>IF(OR(BS$2="",BS$2=0), "N/A", IF(AND(ProgramsTable[[#This Row],[Age Min]]= "None", ProgramsTable[[#This Row],[Age Max]]= "None"), "Yes", IF(AND(BS$2&gt;=ProgramsTable[[#This Row],[Age Min]], BS$2&lt;=ProgramsTable[[#This Row],[Age Max]]), "Yes", "No")))</f>
        <v>N/A</v>
      </c>
      <c r="BT353" s="18" t="str" cm="1">
        <f t="array" ref="BT353">IF(COUNTIF(AM$2:BJ$2,"Yes")=0,"N/A",IF(SUMPRODUCT(--(AM$2:BJ$2="Yes"),--(ProgramsTable[[#This Row],[Developmental Disability]:[Caregivers, Family Members, Advocates, or Practitioners of an Individual with Disabilities or Medical Conditions]]="Yes"))&gt;0,"Yes","No"))</f>
        <v>N/A</v>
      </c>
      <c r="BU3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53" s="18" t="str">
        <f>IF(BV$2=0, "N/A", IF(ISNUMBER(SEARCH(UPPER(BV$2), UPPER(ProgramsTable[[#This Row],[Type of Service]]))), "Yes", "No"))</f>
        <v>N/A</v>
      </c>
      <c r="BW353" s="18" t="str">
        <f>IF(BW$2=0, "N/A", IF(ISNUMBER(SEARCH(TRIM(BW$2), ProgramsTable[[#This Row],[Geographic Coverage]])), "Yes", "No"))</f>
        <v>N/A</v>
      </c>
      <c r="BX353" s="18" t="str">
        <f>IF(BX$2=0, "N/A", IF(ISNUMBER(SEARCH(TRIM(BX$2), ProgramsTable[[#This Row],[Geographic Coverage]])), "Yes", "No"))</f>
        <v>N/A</v>
      </c>
      <c r="BY353" s="18" t="str">
        <f>IF(AND(BW$2=0, BX$2=0), "*Required - Please Make a Selection*", IF(OR(ISNUMBER(SEARCH(TRIM(BW$2), ProgramsTable[[#This Row],[Geographic Coverage]])), ISNUMBER(SEARCH(TRIM(BX$2), ProgramsTable[[#This Row],[Geographic Coverage]]))), "Yes", "No"))</f>
        <v>*Required - Please Make a Selection*</v>
      </c>
      <c r="BZ353" s="18" t="str">
        <f>IF(I$2=0, "N/A", IF(I$2="Yes", IF(ProgramsTable[[#This Row],[Program Includes Services for Caregivers]]="Yes", IF(ProgramsTable[[#This Row],[Program May Require Caregiver to be Unpaid]]="No", "Yes", "No"), "No"), "N/A"))</f>
        <v>N/A</v>
      </c>
      <c r="CA3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53" s="18" t="str">
        <f>IF(CB$2=0, "N/A", IF(ISNUMBER(SEARCH(TRIM(UPPER(CB$2)), TRIM(UPPER(ProgramsTable[[#This Row],[Type of Service]])))), "Yes", "No"))</f>
        <v>N/A</v>
      </c>
      <c r="CC353" s="18" t="str">
        <f>IF(CC$2=0, "N/A", IF(ISNUMBER(SEARCH(TRIM(CC$2), ProgramsTable[[#This Row],[Geographic Coverage]])), "Yes", "No"))</f>
        <v>No</v>
      </c>
      <c r="CD353" s="18" t="str">
        <f>IF(CD$2=0, "N/A", IF(ISNUMBER(SEARCH(TRIM(CD$2), ProgramsTable[[#This Row],[Geographic Coverage]])), "Yes", "No"))</f>
        <v>N/A</v>
      </c>
      <c r="CE353" s="18" t="str">
        <f>IF(AND(CC$2=0, CD$2=0), "*Required - Please Make a Selection*", IF(OR(ISNUMBER(SEARCH(TRIM(CC$2), ProgramsTable[[#This Row],[Geographic Coverage]])), ISNUMBER(SEARCH(TRIM(CD$2), ProgramsTable[[#This Row],[Geographic Coverage]]))), "Yes", "No"))</f>
        <v>No</v>
      </c>
      <c r="CF353" s="18" t="str" cm="1">
        <f t="array" ref="CF353">IF(COUNTIF(BK$2:BN$2, "Yes")=0, "N/A", IF(SUMPRODUCT((BK$2:BN$2="Yes")*(ProgramsTable[[#This Row],[Veteran?]:[Disabled Veteran?]]="Yes"))&gt;0, "Yes", "No"))</f>
        <v>No</v>
      </c>
      <c r="CG3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53"/>
      <c r="CI353"/>
      <c r="CJ353"/>
      <c r="CK353"/>
      <c r="CL353"/>
      <c r="CM353"/>
      <c r="CN353"/>
      <c r="CO353"/>
      <c r="CP353"/>
      <c r="CQ353"/>
      <c r="CR353"/>
      <c r="CS353"/>
      <c r="CU353"/>
      <c r="CV353"/>
    </row>
    <row r="354" spans="1:100" hidden="1" x14ac:dyDescent="0.25">
      <c r="A354" s="10">
        <v>1291</v>
      </c>
      <c r="B354" t="s">
        <v>658</v>
      </c>
      <c r="C354" t="s">
        <v>660</v>
      </c>
      <c r="D354" t="s">
        <v>578</v>
      </c>
      <c r="E354" t="s">
        <v>546</v>
      </c>
      <c r="F354" t="s">
        <v>582</v>
      </c>
      <c r="G354" t="s">
        <v>112</v>
      </c>
      <c r="H354" t="s">
        <v>215</v>
      </c>
      <c r="I354" t="s">
        <v>215</v>
      </c>
      <c r="J354" t="s">
        <v>547</v>
      </c>
      <c r="K354" t="s">
        <v>583</v>
      </c>
      <c r="L354" t="s">
        <v>208</v>
      </c>
      <c r="M354" t="s">
        <v>208</v>
      </c>
      <c r="N354" t="s">
        <v>208</v>
      </c>
      <c r="P354" t="s">
        <v>581</v>
      </c>
      <c r="Q354" t="s">
        <v>208</v>
      </c>
      <c r="R354" t="s">
        <v>581</v>
      </c>
      <c r="S354" t="s">
        <v>208</v>
      </c>
      <c r="T354" t="s">
        <v>49</v>
      </c>
      <c r="U354" t="s">
        <v>215</v>
      </c>
      <c r="V354" t="s">
        <v>207</v>
      </c>
      <c r="W354" t="s">
        <v>207</v>
      </c>
      <c r="X354" t="s">
        <v>207</v>
      </c>
      <c r="Y354" t="s">
        <v>207</v>
      </c>
      <c r="Z354" t="s">
        <v>207</v>
      </c>
      <c r="AA354" t="s">
        <v>215</v>
      </c>
      <c r="AB354" t="s">
        <v>207</v>
      </c>
      <c r="AC354" t="s">
        <v>207</v>
      </c>
      <c r="AD354" t="s">
        <v>207</v>
      </c>
      <c r="AE354" t="s">
        <v>207</v>
      </c>
      <c r="AF354" t="s">
        <v>207</v>
      </c>
      <c r="AG354" t="s">
        <v>207</v>
      </c>
      <c r="AH354" t="s">
        <v>207</v>
      </c>
      <c r="AI354" t="s">
        <v>207</v>
      </c>
      <c r="AJ354" t="s">
        <v>207</v>
      </c>
      <c r="AK354" t="s">
        <v>207</v>
      </c>
      <c r="AL354" t="s">
        <v>207</v>
      </c>
      <c r="AM354" t="s">
        <v>207</v>
      </c>
      <c r="AN354" t="s">
        <v>207</v>
      </c>
      <c r="AO354" t="s">
        <v>207</v>
      </c>
      <c r="AP354" t="s">
        <v>207</v>
      </c>
      <c r="AQ354" t="s">
        <v>207</v>
      </c>
      <c r="AR354" t="s">
        <v>215</v>
      </c>
      <c r="AS354" t="s">
        <v>207</v>
      </c>
      <c r="AT354" t="s">
        <v>207</v>
      </c>
      <c r="AU354" t="s">
        <v>207</v>
      </c>
      <c r="AV354" t="s">
        <v>207</v>
      </c>
      <c r="AW354" t="s">
        <v>207</v>
      </c>
      <c r="AX354" t="s">
        <v>207</v>
      </c>
      <c r="AY354" t="s">
        <v>207</v>
      </c>
      <c r="AZ354" t="s">
        <v>207</v>
      </c>
      <c r="BA354" t="s">
        <v>207</v>
      </c>
      <c r="BB354" t="s">
        <v>207</v>
      </c>
      <c r="BC354" t="s">
        <v>207</v>
      </c>
      <c r="BD354" t="s">
        <v>207</v>
      </c>
      <c r="BE354" t="s">
        <v>207</v>
      </c>
      <c r="BF354" t="s">
        <v>207</v>
      </c>
      <c r="BG354" t="s">
        <v>207</v>
      </c>
      <c r="BH354" t="s">
        <v>207</v>
      </c>
      <c r="BI354" t="s">
        <v>207</v>
      </c>
      <c r="BJ354" t="s">
        <v>215</v>
      </c>
      <c r="BK354" t="s">
        <v>207</v>
      </c>
      <c r="BL354" t="s">
        <v>207</v>
      </c>
      <c r="BM354" t="s">
        <v>207</v>
      </c>
      <c r="BN354" t="s">
        <v>207</v>
      </c>
      <c r="BO354" s="18" t="str">
        <f>IF(OR(BO$2=0, BO$2=""), "N/A", IF(ISNUMBER(SEARCH(UPPER(BO$2), UPPER(ProgramsTable[[#This Row],[Type of Service]]))), "Yes", "No"))</f>
        <v>N/A</v>
      </c>
      <c r="BP354" s="18" t="str">
        <f>IF(BP$2=0, "N/A", IF(ISNUMBER(SEARCH(TRIM(BP$2), ProgramsTable[[#This Row],[Geographic Coverage]])), "Yes", "No"))</f>
        <v>N/A</v>
      </c>
      <c r="BQ354" s="18" t="str">
        <f>IF(BQ$2=0, "N/A", IF(ISNUMBER(SEARCH(TRIM(BQ$2), ProgramsTable[[#This Row],[Geographic Coverage]])), "Yes", "No"))</f>
        <v>N/A</v>
      </c>
      <c r="BR354" s="18" t="str">
        <f>IF(AND(BP$2=0, BQ$2=0), "*Required - Please Make a Selection*", IF(OR(ISNUMBER(SEARCH(TRIM(BP$2), ProgramsTable[[#This Row],[Geographic Coverage]])), ISNUMBER(SEARCH(TRIM(BQ$2), ProgramsTable[[#This Row],[Geographic Coverage]]))), "Yes", "No"))</f>
        <v>*Required - Please Make a Selection*</v>
      </c>
      <c r="BS354" s="18" t="str">
        <f>IF(OR(BS$2="",BS$2=0), "N/A", IF(AND(ProgramsTable[[#This Row],[Age Min]]= "None", ProgramsTable[[#This Row],[Age Max]]= "None"), "Yes", IF(AND(BS$2&gt;=ProgramsTable[[#This Row],[Age Min]], BS$2&lt;=ProgramsTable[[#This Row],[Age Max]]), "Yes", "No")))</f>
        <v>N/A</v>
      </c>
      <c r="BT354" s="18" t="str" cm="1">
        <f t="array" ref="BT354">IF(COUNTIF(AM$2:BJ$2,"Yes")=0,"N/A",IF(SUMPRODUCT(--(AM$2:BJ$2="Yes"),--(ProgramsTable[[#This Row],[Developmental Disability]:[Caregivers, Family Members, Advocates, or Practitioners of an Individual with Disabilities or Medical Conditions]]="Yes"))&gt;0,"Yes","No"))</f>
        <v>N/A</v>
      </c>
      <c r="BU3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54" s="18" t="str">
        <f>IF(BV$2=0, "N/A", IF(ISNUMBER(SEARCH(UPPER(BV$2), UPPER(ProgramsTable[[#This Row],[Type of Service]]))), "Yes", "No"))</f>
        <v>N/A</v>
      </c>
      <c r="BW354" s="18" t="str">
        <f>IF(BW$2=0, "N/A", IF(ISNUMBER(SEARCH(TRIM(BW$2), ProgramsTable[[#This Row],[Geographic Coverage]])), "Yes", "No"))</f>
        <v>N/A</v>
      </c>
      <c r="BX354" s="18" t="str">
        <f>IF(BX$2=0, "N/A", IF(ISNUMBER(SEARCH(TRIM(BX$2), ProgramsTable[[#This Row],[Geographic Coverage]])), "Yes", "No"))</f>
        <v>N/A</v>
      </c>
      <c r="BY354" s="18" t="str">
        <f>IF(AND(BW$2=0, BX$2=0), "*Required - Please Make a Selection*", IF(OR(ISNUMBER(SEARCH(TRIM(BW$2), ProgramsTable[[#This Row],[Geographic Coverage]])), ISNUMBER(SEARCH(TRIM(BX$2), ProgramsTable[[#This Row],[Geographic Coverage]]))), "Yes", "No"))</f>
        <v>*Required - Please Make a Selection*</v>
      </c>
      <c r="BZ354" s="18" t="str">
        <f>IF(I$2=0, "N/A", IF(I$2="Yes", IF(ProgramsTable[[#This Row],[Program Includes Services for Caregivers]]="Yes", IF(ProgramsTable[[#This Row],[Program May Require Caregiver to be Unpaid]]="No", "Yes", "No"), "No"), "N/A"))</f>
        <v>N/A</v>
      </c>
      <c r="CA3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54" s="18" t="str">
        <f>IF(CB$2=0, "N/A", IF(ISNUMBER(SEARCH(TRIM(UPPER(CB$2)), TRIM(UPPER(ProgramsTable[[#This Row],[Type of Service]])))), "Yes", "No"))</f>
        <v>N/A</v>
      </c>
      <c r="CC354" s="18" t="str">
        <f>IF(CC$2=0, "N/A", IF(ISNUMBER(SEARCH(TRIM(CC$2), ProgramsTable[[#This Row],[Geographic Coverage]])), "Yes", "No"))</f>
        <v>No</v>
      </c>
      <c r="CD354" s="18" t="str">
        <f>IF(CD$2=0, "N/A", IF(ISNUMBER(SEARCH(TRIM(CD$2), ProgramsTable[[#This Row],[Geographic Coverage]])), "Yes", "No"))</f>
        <v>N/A</v>
      </c>
      <c r="CE354" s="18" t="str">
        <f>IF(AND(CC$2=0, CD$2=0), "*Required - Please Make a Selection*", IF(OR(ISNUMBER(SEARCH(TRIM(CC$2), ProgramsTable[[#This Row],[Geographic Coverage]])), ISNUMBER(SEARCH(TRIM(CD$2), ProgramsTable[[#This Row],[Geographic Coverage]]))), "Yes", "No"))</f>
        <v>No</v>
      </c>
      <c r="CF354" s="18" t="str" cm="1">
        <f t="array" ref="CF354">IF(COUNTIF(BK$2:BN$2, "Yes")=0, "N/A", IF(SUMPRODUCT((BK$2:BN$2="Yes")*(ProgramsTable[[#This Row],[Veteran?]:[Disabled Veteran?]]="Yes"))&gt;0, "Yes", "No"))</f>
        <v>No</v>
      </c>
      <c r="CG3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54"/>
      <c r="CI354"/>
      <c r="CJ354"/>
      <c r="CK354"/>
      <c r="CL354"/>
      <c r="CM354"/>
      <c r="CN354"/>
      <c r="CO354"/>
      <c r="CP354"/>
      <c r="CQ354"/>
      <c r="CR354"/>
      <c r="CS354"/>
      <c r="CU354"/>
      <c r="CV354"/>
    </row>
    <row r="355" spans="1:100" hidden="1" x14ac:dyDescent="0.25">
      <c r="A355" s="10">
        <v>1292</v>
      </c>
      <c r="B355" t="s">
        <v>658</v>
      </c>
      <c r="C355" t="s">
        <v>660</v>
      </c>
      <c r="D355" t="s">
        <v>578</v>
      </c>
      <c r="E355" t="s">
        <v>546</v>
      </c>
      <c r="F355" t="s">
        <v>584</v>
      </c>
      <c r="G355" t="s">
        <v>585</v>
      </c>
      <c r="H355" t="s">
        <v>215</v>
      </c>
      <c r="I355" t="s">
        <v>215</v>
      </c>
      <c r="J355" t="s">
        <v>208</v>
      </c>
      <c r="K355" t="s">
        <v>586</v>
      </c>
      <c r="L355" t="s">
        <v>208</v>
      </c>
      <c r="M355" t="s">
        <v>208</v>
      </c>
      <c r="N355" t="s">
        <v>208</v>
      </c>
      <c r="P355" t="s">
        <v>581</v>
      </c>
      <c r="Q355" t="s">
        <v>208</v>
      </c>
      <c r="R355" t="s">
        <v>581</v>
      </c>
      <c r="S355" t="s">
        <v>208</v>
      </c>
      <c r="T355" t="s">
        <v>49</v>
      </c>
      <c r="U355" t="s">
        <v>207</v>
      </c>
      <c r="V355" t="s">
        <v>207</v>
      </c>
      <c r="W355" t="s">
        <v>207</v>
      </c>
      <c r="X355" t="s">
        <v>207</v>
      </c>
      <c r="Y355" t="s">
        <v>207</v>
      </c>
      <c r="Z355" t="s">
        <v>207</v>
      </c>
      <c r="AA355" t="s">
        <v>207</v>
      </c>
      <c r="AB355" t="s">
        <v>207</v>
      </c>
      <c r="AC355" t="s">
        <v>207</v>
      </c>
      <c r="AD355" t="s">
        <v>207</v>
      </c>
      <c r="AE355" t="s">
        <v>207</v>
      </c>
      <c r="AF355" t="s">
        <v>207</v>
      </c>
      <c r="AG355" t="s">
        <v>207</v>
      </c>
      <c r="AH355" t="s">
        <v>207</v>
      </c>
      <c r="AI355" t="s">
        <v>207</v>
      </c>
      <c r="AJ355" t="s">
        <v>207</v>
      </c>
      <c r="AK355" t="s">
        <v>207</v>
      </c>
      <c r="AL355" t="s">
        <v>207</v>
      </c>
      <c r="AM355" t="s">
        <v>207</v>
      </c>
      <c r="AN355" t="s">
        <v>207</v>
      </c>
      <c r="AO355" t="s">
        <v>207</v>
      </c>
      <c r="AP355" t="s">
        <v>207</v>
      </c>
      <c r="AQ355" t="s">
        <v>207</v>
      </c>
      <c r="AR355" t="s">
        <v>215</v>
      </c>
      <c r="AS355" t="s">
        <v>207</v>
      </c>
      <c r="AT355" t="s">
        <v>207</v>
      </c>
      <c r="AU355" t="s">
        <v>207</v>
      </c>
      <c r="AV355" t="s">
        <v>207</v>
      </c>
      <c r="AW355" t="s">
        <v>207</v>
      </c>
      <c r="AX355" t="s">
        <v>207</v>
      </c>
      <c r="AY355" t="s">
        <v>207</v>
      </c>
      <c r="AZ355" t="s">
        <v>207</v>
      </c>
      <c r="BA355" t="s">
        <v>207</v>
      </c>
      <c r="BB355" t="s">
        <v>207</v>
      </c>
      <c r="BC355" t="s">
        <v>207</v>
      </c>
      <c r="BD355" t="s">
        <v>207</v>
      </c>
      <c r="BE355" t="s">
        <v>207</v>
      </c>
      <c r="BF355" t="s">
        <v>207</v>
      </c>
      <c r="BG355" t="s">
        <v>207</v>
      </c>
      <c r="BH355" t="s">
        <v>207</v>
      </c>
      <c r="BI355" t="s">
        <v>207</v>
      </c>
      <c r="BJ355" t="s">
        <v>215</v>
      </c>
      <c r="BK355" t="s">
        <v>207</v>
      </c>
      <c r="BL355" t="s">
        <v>207</v>
      </c>
      <c r="BM355" t="s">
        <v>207</v>
      </c>
      <c r="BN355" t="s">
        <v>207</v>
      </c>
      <c r="BO355" s="18" t="str">
        <f>IF(OR(BO$2=0, BO$2=""), "N/A", IF(ISNUMBER(SEARCH(UPPER(BO$2), UPPER(ProgramsTable[[#This Row],[Type of Service]]))), "Yes", "No"))</f>
        <v>N/A</v>
      </c>
      <c r="BP355" s="18" t="str">
        <f>IF(BP$2=0, "N/A", IF(ISNUMBER(SEARCH(TRIM(BP$2), ProgramsTable[[#This Row],[Geographic Coverage]])), "Yes", "No"))</f>
        <v>N/A</v>
      </c>
      <c r="BQ355" s="18" t="str">
        <f>IF(BQ$2=0, "N/A", IF(ISNUMBER(SEARCH(TRIM(BQ$2), ProgramsTable[[#This Row],[Geographic Coverage]])), "Yes", "No"))</f>
        <v>N/A</v>
      </c>
      <c r="BR355" s="18" t="str">
        <f>IF(AND(BP$2=0, BQ$2=0), "*Required - Please Make a Selection*", IF(OR(ISNUMBER(SEARCH(TRIM(BP$2), ProgramsTable[[#This Row],[Geographic Coverage]])), ISNUMBER(SEARCH(TRIM(BQ$2), ProgramsTable[[#This Row],[Geographic Coverage]]))), "Yes", "No"))</f>
        <v>*Required - Please Make a Selection*</v>
      </c>
      <c r="BS355" s="18" t="str">
        <f>IF(OR(BS$2="",BS$2=0), "N/A", IF(AND(ProgramsTable[[#This Row],[Age Min]]= "None", ProgramsTable[[#This Row],[Age Max]]= "None"), "Yes", IF(AND(BS$2&gt;=ProgramsTable[[#This Row],[Age Min]], BS$2&lt;=ProgramsTable[[#This Row],[Age Max]]), "Yes", "No")))</f>
        <v>N/A</v>
      </c>
      <c r="BT355" s="18" t="str" cm="1">
        <f t="array" ref="BT355">IF(COUNTIF(AM$2:BJ$2,"Yes")=0,"N/A",IF(SUMPRODUCT(--(AM$2:BJ$2="Yes"),--(ProgramsTable[[#This Row],[Developmental Disability]:[Caregivers, Family Members, Advocates, or Practitioners of an Individual with Disabilities or Medical Conditions]]="Yes"))&gt;0,"Yes","No"))</f>
        <v>N/A</v>
      </c>
      <c r="BU3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55" s="18" t="str">
        <f>IF(BV$2=0, "N/A", IF(ISNUMBER(SEARCH(UPPER(BV$2), UPPER(ProgramsTable[[#This Row],[Type of Service]]))), "Yes", "No"))</f>
        <v>N/A</v>
      </c>
      <c r="BW355" s="18" t="str">
        <f>IF(BW$2=0, "N/A", IF(ISNUMBER(SEARCH(TRIM(BW$2), ProgramsTable[[#This Row],[Geographic Coverage]])), "Yes", "No"))</f>
        <v>N/A</v>
      </c>
      <c r="BX355" s="18" t="str">
        <f>IF(BX$2=0, "N/A", IF(ISNUMBER(SEARCH(TRIM(BX$2), ProgramsTable[[#This Row],[Geographic Coverage]])), "Yes", "No"))</f>
        <v>N/A</v>
      </c>
      <c r="BY355" s="18" t="str">
        <f>IF(AND(BW$2=0, BX$2=0), "*Required - Please Make a Selection*", IF(OR(ISNUMBER(SEARCH(TRIM(BW$2), ProgramsTable[[#This Row],[Geographic Coverage]])), ISNUMBER(SEARCH(TRIM(BX$2), ProgramsTable[[#This Row],[Geographic Coverage]]))), "Yes", "No"))</f>
        <v>*Required - Please Make a Selection*</v>
      </c>
      <c r="BZ355" s="18" t="str">
        <f>IF(I$2=0, "N/A", IF(I$2="Yes", IF(ProgramsTable[[#This Row],[Program Includes Services for Caregivers]]="Yes", IF(ProgramsTable[[#This Row],[Program May Require Caregiver to be Unpaid]]="No", "Yes", "No"), "No"), "N/A"))</f>
        <v>N/A</v>
      </c>
      <c r="CA3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55" s="18" t="str">
        <f>IF(CB$2=0, "N/A", IF(ISNUMBER(SEARCH(TRIM(UPPER(CB$2)), TRIM(UPPER(ProgramsTable[[#This Row],[Type of Service]])))), "Yes", "No"))</f>
        <v>N/A</v>
      </c>
      <c r="CC355" s="18" t="str">
        <f>IF(CC$2=0, "N/A", IF(ISNUMBER(SEARCH(TRIM(CC$2), ProgramsTable[[#This Row],[Geographic Coverage]])), "Yes", "No"))</f>
        <v>No</v>
      </c>
      <c r="CD355" s="18" t="str">
        <f>IF(CD$2=0, "N/A", IF(ISNUMBER(SEARCH(TRIM(CD$2), ProgramsTable[[#This Row],[Geographic Coverage]])), "Yes", "No"))</f>
        <v>N/A</v>
      </c>
      <c r="CE355" s="18" t="str">
        <f>IF(AND(CC$2=0, CD$2=0), "*Required - Please Make a Selection*", IF(OR(ISNUMBER(SEARCH(TRIM(CC$2), ProgramsTable[[#This Row],[Geographic Coverage]])), ISNUMBER(SEARCH(TRIM(CD$2), ProgramsTable[[#This Row],[Geographic Coverage]]))), "Yes", "No"))</f>
        <v>No</v>
      </c>
      <c r="CF355" s="18" t="str" cm="1">
        <f t="array" ref="CF355">IF(COUNTIF(BK$2:BN$2, "Yes")=0, "N/A", IF(SUMPRODUCT((BK$2:BN$2="Yes")*(ProgramsTable[[#This Row],[Veteran?]:[Disabled Veteran?]]="Yes"))&gt;0, "Yes", "No"))</f>
        <v>No</v>
      </c>
      <c r="CG3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55"/>
      <c r="CI355"/>
      <c r="CJ355"/>
      <c r="CK355"/>
      <c r="CL355"/>
      <c r="CM355"/>
      <c r="CN355"/>
      <c r="CO355"/>
      <c r="CP355"/>
      <c r="CQ355"/>
      <c r="CR355"/>
      <c r="CS355"/>
      <c r="CU355"/>
      <c r="CV355"/>
    </row>
    <row r="356" spans="1:100" hidden="1" x14ac:dyDescent="0.25">
      <c r="A356" s="10">
        <v>1293</v>
      </c>
      <c r="B356" t="s">
        <v>658</v>
      </c>
      <c r="C356" t="s">
        <v>660</v>
      </c>
      <c r="D356" t="s">
        <v>578</v>
      </c>
      <c r="E356" t="s">
        <v>546</v>
      </c>
      <c r="F356" t="s">
        <v>587</v>
      </c>
      <c r="G356" t="s">
        <v>588</v>
      </c>
      <c r="H356" t="s">
        <v>215</v>
      </c>
      <c r="I356" t="s">
        <v>207</v>
      </c>
      <c r="J356" t="s">
        <v>208</v>
      </c>
      <c r="K356" t="s">
        <v>208</v>
      </c>
      <c r="L356" s="11" t="s">
        <v>208</v>
      </c>
      <c r="M356" t="s">
        <v>208</v>
      </c>
      <c r="N356" t="s">
        <v>208</v>
      </c>
      <c r="P356" t="s">
        <v>208</v>
      </c>
      <c r="Q356" t="s">
        <v>208</v>
      </c>
      <c r="R356" t="s">
        <v>208</v>
      </c>
      <c r="S356" t="s">
        <v>208</v>
      </c>
      <c r="T356" t="s">
        <v>49</v>
      </c>
      <c r="U356" t="s">
        <v>207</v>
      </c>
      <c r="V356" t="s">
        <v>207</v>
      </c>
      <c r="W356" t="s">
        <v>207</v>
      </c>
      <c r="X356" t="s">
        <v>207</v>
      </c>
      <c r="Y356" t="s">
        <v>207</v>
      </c>
      <c r="Z356" t="s">
        <v>207</v>
      </c>
      <c r="AA356" t="s">
        <v>207</v>
      </c>
      <c r="AB356" t="s">
        <v>207</v>
      </c>
      <c r="AC356" t="s">
        <v>207</v>
      </c>
      <c r="AD356" t="s">
        <v>207</v>
      </c>
      <c r="AE356" t="s">
        <v>207</v>
      </c>
      <c r="AF356" t="s">
        <v>207</v>
      </c>
      <c r="AG356" t="s">
        <v>207</v>
      </c>
      <c r="AH356" t="s">
        <v>207</v>
      </c>
      <c r="AI356" t="s">
        <v>207</v>
      </c>
      <c r="AJ356" t="s">
        <v>207</v>
      </c>
      <c r="AK356" t="s">
        <v>207</v>
      </c>
      <c r="AL356" t="s">
        <v>207</v>
      </c>
      <c r="AM356" t="s">
        <v>207</v>
      </c>
      <c r="AN356" t="s">
        <v>207</v>
      </c>
      <c r="AO356" t="s">
        <v>207</v>
      </c>
      <c r="AP356" t="s">
        <v>207</v>
      </c>
      <c r="AQ356" t="s">
        <v>207</v>
      </c>
      <c r="AR356" t="s">
        <v>207</v>
      </c>
      <c r="AS356" t="s">
        <v>207</v>
      </c>
      <c r="AT356" t="s">
        <v>207</v>
      </c>
      <c r="AU356" t="s">
        <v>207</v>
      </c>
      <c r="AV356" t="s">
        <v>207</v>
      </c>
      <c r="AW356" t="s">
        <v>207</v>
      </c>
      <c r="AX356" t="s">
        <v>207</v>
      </c>
      <c r="AY356" t="s">
        <v>207</v>
      </c>
      <c r="AZ356" t="s">
        <v>207</v>
      </c>
      <c r="BA356" t="s">
        <v>207</v>
      </c>
      <c r="BB356" t="s">
        <v>207</v>
      </c>
      <c r="BC356" t="s">
        <v>207</v>
      </c>
      <c r="BD356" t="s">
        <v>207</v>
      </c>
      <c r="BE356" t="s">
        <v>207</v>
      </c>
      <c r="BF356" t="s">
        <v>207</v>
      </c>
      <c r="BG356" t="s">
        <v>207</v>
      </c>
      <c r="BH356" t="s">
        <v>207</v>
      </c>
      <c r="BI356" t="s">
        <v>207</v>
      </c>
      <c r="BJ356" t="s">
        <v>207</v>
      </c>
      <c r="BK356" t="s">
        <v>207</v>
      </c>
      <c r="BL356" t="s">
        <v>207</v>
      </c>
      <c r="BM356" t="s">
        <v>207</v>
      </c>
      <c r="BN356" t="s">
        <v>207</v>
      </c>
      <c r="BO356" s="18" t="str">
        <f>IF(OR(BO$2=0, BO$2=""), "N/A", IF(ISNUMBER(SEARCH(UPPER(BO$2), UPPER(ProgramsTable[[#This Row],[Type of Service]]))), "Yes", "No"))</f>
        <v>N/A</v>
      </c>
      <c r="BP356" s="18" t="str">
        <f>IF(BP$2=0, "N/A", IF(ISNUMBER(SEARCH(TRIM(BP$2), ProgramsTable[[#This Row],[Geographic Coverage]])), "Yes", "No"))</f>
        <v>N/A</v>
      </c>
      <c r="BQ356" s="18" t="str">
        <f>IF(BQ$2=0, "N/A", IF(ISNUMBER(SEARCH(TRIM(BQ$2), ProgramsTable[[#This Row],[Geographic Coverage]])), "Yes", "No"))</f>
        <v>N/A</v>
      </c>
      <c r="BR356" s="18" t="str">
        <f>IF(AND(BP$2=0, BQ$2=0), "*Required - Please Make a Selection*", IF(OR(ISNUMBER(SEARCH(TRIM(BP$2), ProgramsTable[[#This Row],[Geographic Coverage]])), ISNUMBER(SEARCH(TRIM(BQ$2), ProgramsTable[[#This Row],[Geographic Coverage]]))), "Yes", "No"))</f>
        <v>*Required - Please Make a Selection*</v>
      </c>
      <c r="BS356" s="18" t="str">
        <f>IF(OR(BS$2="",BS$2=0), "N/A", IF(AND(ProgramsTable[[#This Row],[Age Min]]= "None", ProgramsTable[[#This Row],[Age Max]]= "None"), "Yes", IF(AND(BS$2&gt;=ProgramsTable[[#This Row],[Age Min]], BS$2&lt;=ProgramsTable[[#This Row],[Age Max]]), "Yes", "No")))</f>
        <v>N/A</v>
      </c>
      <c r="BT356" s="18" t="str" cm="1">
        <f t="array" ref="BT356">IF(COUNTIF(AM$2:BJ$2,"Yes")=0,"N/A",IF(SUMPRODUCT(--(AM$2:BJ$2="Yes"),--(ProgramsTable[[#This Row],[Developmental Disability]:[Caregivers, Family Members, Advocates, or Practitioners of an Individual with Disabilities or Medical Conditions]]="Yes"))&gt;0,"Yes","No"))</f>
        <v>N/A</v>
      </c>
      <c r="BU3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56" s="18" t="str">
        <f>IF(BV$2=0, "N/A", IF(ISNUMBER(SEARCH(UPPER(BV$2), UPPER(ProgramsTable[[#This Row],[Type of Service]]))), "Yes", "No"))</f>
        <v>N/A</v>
      </c>
      <c r="BW356" s="18" t="str">
        <f>IF(BW$2=0, "N/A", IF(ISNUMBER(SEARCH(TRIM(BW$2), ProgramsTable[[#This Row],[Geographic Coverage]])), "Yes", "No"))</f>
        <v>N/A</v>
      </c>
      <c r="BX356" s="18" t="str">
        <f>IF(BX$2=0, "N/A", IF(ISNUMBER(SEARCH(TRIM(BX$2), ProgramsTable[[#This Row],[Geographic Coverage]])), "Yes", "No"))</f>
        <v>N/A</v>
      </c>
      <c r="BY356" s="18" t="str">
        <f>IF(AND(BW$2=0, BX$2=0), "*Required - Please Make a Selection*", IF(OR(ISNUMBER(SEARCH(TRIM(BW$2), ProgramsTable[[#This Row],[Geographic Coverage]])), ISNUMBER(SEARCH(TRIM(BX$2), ProgramsTable[[#This Row],[Geographic Coverage]]))), "Yes", "No"))</f>
        <v>*Required - Please Make a Selection*</v>
      </c>
      <c r="BZ356" s="18" t="str">
        <f>IF(I$2=0, "N/A", IF(I$2="Yes", IF(ProgramsTable[[#This Row],[Program Includes Services for Caregivers]]="Yes", IF(ProgramsTable[[#This Row],[Program May Require Caregiver to be Unpaid]]="No", "Yes", "No"), "No"), "N/A"))</f>
        <v>N/A</v>
      </c>
      <c r="CA3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56" s="18" t="str">
        <f>IF(CB$2=0, "N/A", IF(ISNUMBER(SEARCH(TRIM(UPPER(CB$2)), TRIM(UPPER(ProgramsTable[[#This Row],[Type of Service]])))), "Yes", "No"))</f>
        <v>N/A</v>
      </c>
      <c r="CC356" s="18" t="str">
        <f>IF(CC$2=0, "N/A", IF(ISNUMBER(SEARCH(TRIM(CC$2), ProgramsTable[[#This Row],[Geographic Coverage]])), "Yes", "No"))</f>
        <v>No</v>
      </c>
      <c r="CD356" s="18" t="str">
        <f>IF(CD$2=0, "N/A", IF(ISNUMBER(SEARCH(TRIM(CD$2), ProgramsTable[[#This Row],[Geographic Coverage]])), "Yes", "No"))</f>
        <v>N/A</v>
      </c>
      <c r="CE356" s="18" t="str">
        <f>IF(AND(CC$2=0, CD$2=0), "*Required - Please Make a Selection*", IF(OR(ISNUMBER(SEARCH(TRIM(CC$2), ProgramsTable[[#This Row],[Geographic Coverage]])), ISNUMBER(SEARCH(TRIM(CD$2), ProgramsTable[[#This Row],[Geographic Coverage]]))), "Yes", "No"))</f>
        <v>No</v>
      </c>
      <c r="CF356" s="18" t="str" cm="1">
        <f t="array" ref="CF356">IF(COUNTIF(BK$2:BN$2, "Yes")=0, "N/A", IF(SUMPRODUCT((BK$2:BN$2="Yes")*(ProgramsTable[[#This Row],[Veteran?]:[Disabled Veteran?]]="Yes"))&gt;0, "Yes", "No"))</f>
        <v>No</v>
      </c>
      <c r="CG3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56"/>
      <c r="CI356"/>
      <c r="CJ356"/>
      <c r="CK356"/>
      <c r="CL356"/>
      <c r="CM356"/>
      <c r="CN356"/>
      <c r="CO356"/>
      <c r="CP356"/>
      <c r="CQ356"/>
      <c r="CR356"/>
      <c r="CS356"/>
      <c r="CU356"/>
      <c r="CV356"/>
    </row>
    <row r="357" spans="1:100" hidden="1" x14ac:dyDescent="0.25">
      <c r="A357" s="10">
        <v>1294</v>
      </c>
      <c r="B357" t="s">
        <v>658</v>
      </c>
      <c r="C357" t="s">
        <v>660</v>
      </c>
      <c r="D357" t="s">
        <v>578</v>
      </c>
      <c r="E357" t="s">
        <v>546</v>
      </c>
      <c r="F357" t="s">
        <v>589</v>
      </c>
      <c r="G357" t="s">
        <v>588</v>
      </c>
      <c r="H357" t="s">
        <v>215</v>
      </c>
      <c r="I357" t="s">
        <v>207</v>
      </c>
      <c r="J357" t="s">
        <v>208</v>
      </c>
      <c r="K357" t="s">
        <v>208</v>
      </c>
      <c r="L357" s="11" t="s">
        <v>208</v>
      </c>
      <c r="M357" t="s">
        <v>208</v>
      </c>
      <c r="N357" t="s">
        <v>208</v>
      </c>
      <c r="P357" t="s">
        <v>208</v>
      </c>
      <c r="Q357" t="s">
        <v>208</v>
      </c>
      <c r="R357" t="s">
        <v>208</v>
      </c>
      <c r="S357" t="s">
        <v>208</v>
      </c>
      <c r="T357" t="s">
        <v>49</v>
      </c>
      <c r="U357" t="s">
        <v>207</v>
      </c>
      <c r="V357" t="s">
        <v>207</v>
      </c>
      <c r="W357" t="s">
        <v>207</v>
      </c>
      <c r="X357" t="s">
        <v>207</v>
      </c>
      <c r="Y357" t="s">
        <v>207</v>
      </c>
      <c r="Z357" t="s">
        <v>207</v>
      </c>
      <c r="AA357" t="s">
        <v>207</v>
      </c>
      <c r="AB357" t="s">
        <v>207</v>
      </c>
      <c r="AC357" t="s">
        <v>207</v>
      </c>
      <c r="AD357" t="s">
        <v>207</v>
      </c>
      <c r="AE357" t="s">
        <v>207</v>
      </c>
      <c r="AF357" t="s">
        <v>207</v>
      </c>
      <c r="AG357" t="s">
        <v>207</v>
      </c>
      <c r="AH357" t="s">
        <v>207</v>
      </c>
      <c r="AI357" t="s">
        <v>207</v>
      </c>
      <c r="AJ357" t="s">
        <v>207</v>
      </c>
      <c r="AK357" t="s">
        <v>207</v>
      </c>
      <c r="AL357" t="s">
        <v>207</v>
      </c>
      <c r="AM357" t="s">
        <v>207</v>
      </c>
      <c r="AN357" t="s">
        <v>207</v>
      </c>
      <c r="AO357" t="s">
        <v>207</v>
      </c>
      <c r="AP357" t="s">
        <v>207</v>
      </c>
      <c r="AQ357" t="s">
        <v>207</v>
      </c>
      <c r="AR357" t="s">
        <v>207</v>
      </c>
      <c r="AS357" t="s">
        <v>207</v>
      </c>
      <c r="AT357" t="s">
        <v>207</v>
      </c>
      <c r="AU357" t="s">
        <v>207</v>
      </c>
      <c r="AV357" t="s">
        <v>207</v>
      </c>
      <c r="AW357" t="s">
        <v>207</v>
      </c>
      <c r="AX357" t="s">
        <v>207</v>
      </c>
      <c r="AY357" t="s">
        <v>207</v>
      </c>
      <c r="AZ357" t="s">
        <v>207</v>
      </c>
      <c r="BA357" t="s">
        <v>207</v>
      </c>
      <c r="BB357" t="s">
        <v>207</v>
      </c>
      <c r="BC357" t="s">
        <v>207</v>
      </c>
      <c r="BD357" t="s">
        <v>207</v>
      </c>
      <c r="BE357" t="s">
        <v>207</v>
      </c>
      <c r="BF357" t="s">
        <v>207</v>
      </c>
      <c r="BG357" t="s">
        <v>207</v>
      </c>
      <c r="BH357" t="s">
        <v>207</v>
      </c>
      <c r="BI357" t="s">
        <v>207</v>
      </c>
      <c r="BJ357" t="s">
        <v>207</v>
      </c>
      <c r="BK357" t="s">
        <v>207</v>
      </c>
      <c r="BL357" t="s">
        <v>207</v>
      </c>
      <c r="BM357" t="s">
        <v>207</v>
      </c>
      <c r="BN357" t="s">
        <v>207</v>
      </c>
      <c r="BO357" s="18" t="str">
        <f>IF(OR(BO$2=0, BO$2=""), "N/A", IF(ISNUMBER(SEARCH(UPPER(BO$2), UPPER(ProgramsTable[[#This Row],[Type of Service]]))), "Yes", "No"))</f>
        <v>N/A</v>
      </c>
      <c r="BP357" s="18" t="str">
        <f>IF(BP$2=0, "N/A", IF(ISNUMBER(SEARCH(TRIM(BP$2), ProgramsTable[[#This Row],[Geographic Coverage]])), "Yes", "No"))</f>
        <v>N/A</v>
      </c>
      <c r="BQ357" s="18" t="str">
        <f>IF(BQ$2=0, "N/A", IF(ISNUMBER(SEARCH(TRIM(BQ$2), ProgramsTable[[#This Row],[Geographic Coverage]])), "Yes", "No"))</f>
        <v>N/A</v>
      </c>
      <c r="BR357" s="18" t="str">
        <f>IF(AND(BP$2=0, BQ$2=0), "*Required - Please Make a Selection*", IF(OR(ISNUMBER(SEARCH(TRIM(BP$2), ProgramsTable[[#This Row],[Geographic Coverage]])), ISNUMBER(SEARCH(TRIM(BQ$2), ProgramsTable[[#This Row],[Geographic Coverage]]))), "Yes", "No"))</f>
        <v>*Required - Please Make a Selection*</v>
      </c>
      <c r="BS357" s="18" t="str">
        <f>IF(OR(BS$2="",BS$2=0), "N/A", IF(AND(ProgramsTable[[#This Row],[Age Min]]= "None", ProgramsTable[[#This Row],[Age Max]]= "None"), "Yes", IF(AND(BS$2&gt;=ProgramsTable[[#This Row],[Age Min]], BS$2&lt;=ProgramsTable[[#This Row],[Age Max]]), "Yes", "No")))</f>
        <v>N/A</v>
      </c>
      <c r="BT357" s="18" t="str" cm="1">
        <f t="array" ref="BT357">IF(COUNTIF(AM$2:BJ$2,"Yes")=0,"N/A",IF(SUMPRODUCT(--(AM$2:BJ$2="Yes"),--(ProgramsTable[[#This Row],[Developmental Disability]:[Caregivers, Family Members, Advocates, or Practitioners of an Individual with Disabilities or Medical Conditions]]="Yes"))&gt;0,"Yes","No"))</f>
        <v>N/A</v>
      </c>
      <c r="BU3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57" s="18" t="str">
        <f>IF(BV$2=0, "N/A", IF(ISNUMBER(SEARCH(UPPER(BV$2), UPPER(ProgramsTable[[#This Row],[Type of Service]]))), "Yes", "No"))</f>
        <v>N/A</v>
      </c>
      <c r="BW357" s="18" t="str">
        <f>IF(BW$2=0, "N/A", IF(ISNUMBER(SEARCH(TRIM(BW$2), ProgramsTable[[#This Row],[Geographic Coverage]])), "Yes", "No"))</f>
        <v>N/A</v>
      </c>
      <c r="BX357" s="18" t="str">
        <f>IF(BX$2=0, "N/A", IF(ISNUMBER(SEARCH(TRIM(BX$2), ProgramsTable[[#This Row],[Geographic Coverage]])), "Yes", "No"))</f>
        <v>N/A</v>
      </c>
      <c r="BY357" s="18" t="str">
        <f>IF(AND(BW$2=0, BX$2=0), "*Required - Please Make a Selection*", IF(OR(ISNUMBER(SEARCH(TRIM(BW$2), ProgramsTable[[#This Row],[Geographic Coverage]])), ISNUMBER(SEARCH(TRIM(BX$2), ProgramsTable[[#This Row],[Geographic Coverage]]))), "Yes", "No"))</f>
        <v>*Required - Please Make a Selection*</v>
      </c>
      <c r="BZ357" s="18" t="str">
        <f>IF(I$2=0, "N/A", IF(I$2="Yes", IF(ProgramsTable[[#This Row],[Program Includes Services for Caregivers]]="Yes", IF(ProgramsTable[[#This Row],[Program May Require Caregiver to be Unpaid]]="No", "Yes", "No"), "No"), "N/A"))</f>
        <v>N/A</v>
      </c>
      <c r="CA3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57" s="18" t="str">
        <f>IF(CB$2=0, "N/A", IF(ISNUMBER(SEARCH(TRIM(UPPER(CB$2)), TRIM(UPPER(ProgramsTable[[#This Row],[Type of Service]])))), "Yes", "No"))</f>
        <v>N/A</v>
      </c>
      <c r="CC357" s="18" t="str">
        <f>IF(CC$2=0, "N/A", IF(ISNUMBER(SEARCH(TRIM(CC$2), ProgramsTable[[#This Row],[Geographic Coverage]])), "Yes", "No"))</f>
        <v>No</v>
      </c>
      <c r="CD357" s="18" t="str">
        <f>IF(CD$2=0, "N/A", IF(ISNUMBER(SEARCH(TRIM(CD$2), ProgramsTable[[#This Row],[Geographic Coverage]])), "Yes", "No"))</f>
        <v>N/A</v>
      </c>
      <c r="CE357" s="18" t="str">
        <f>IF(AND(CC$2=0, CD$2=0), "*Required - Please Make a Selection*", IF(OR(ISNUMBER(SEARCH(TRIM(CC$2), ProgramsTable[[#This Row],[Geographic Coverage]])), ISNUMBER(SEARCH(TRIM(CD$2), ProgramsTable[[#This Row],[Geographic Coverage]]))), "Yes", "No"))</f>
        <v>No</v>
      </c>
      <c r="CF357" s="18" t="str" cm="1">
        <f t="array" ref="CF357">IF(COUNTIF(BK$2:BN$2, "Yes")=0, "N/A", IF(SUMPRODUCT((BK$2:BN$2="Yes")*(ProgramsTable[[#This Row],[Veteran?]:[Disabled Veteran?]]="Yes"))&gt;0, "Yes", "No"))</f>
        <v>No</v>
      </c>
      <c r="CG3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57"/>
      <c r="CI357"/>
      <c r="CJ357"/>
      <c r="CK357"/>
      <c r="CL357"/>
      <c r="CM357"/>
      <c r="CN357"/>
      <c r="CO357"/>
      <c r="CP357"/>
      <c r="CQ357"/>
      <c r="CR357"/>
      <c r="CS357"/>
      <c r="CU357"/>
      <c r="CV357"/>
    </row>
    <row r="358" spans="1:100" hidden="1" x14ac:dyDescent="0.25">
      <c r="A358" s="10">
        <v>1295</v>
      </c>
      <c r="B358" t="s">
        <v>658</v>
      </c>
      <c r="C358" t="s">
        <v>660</v>
      </c>
      <c r="D358" t="s">
        <v>578</v>
      </c>
      <c r="E358" t="s">
        <v>546</v>
      </c>
      <c r="F358" t="s">
        <v>590</v>
      </c>
      <c r="G358" t="s">
        <v>90</v>
      </c>
      <c r="H358" t="s">
        <v>215</v>
      </c>
      <c r="I358" t="s">
        <v>215</v>
      </c>
      <c r="J358" t="s">
        <v>208</v>
      </c>
      <c r="K358" t="s">
        <v>586</v>
      </c>
      <c r="L358" t="s">
        <v>208</v>
      </c>
      <c r="M358" t="s">
        <v>208</v>
      </c>
      <c r="N358" t="s">
        <v>208</v>
      </c>
      <c r="P358" t="s">
        <v>591</v>
      </c>
      <c r="Q358" t="s">
        <v>208</v>
      </c>
      <c r="R358" t="s">
        <v>591</v>
      </c>
      <c r="S358" t="s">
        <v>208</v>
      </c>
      <c r="T358" t="s">
        <v>49</v>
      </c>
      <c r="U358" t="s">
        <v>207</v>
      </c>
      <c r="V358" t="s">
        <v>207</v>
      </c>
      <c r="W358" t="s">
        <v>207</v>
      </c>
      <c r="X358" t="s">
        <v>207</v>
      </c>
      <c r="Y358" t="s">
        <v>207</v>
      </c>
      <c r="Z358" t="s">
        <v>207</v>
      </c>
      <c r="AA358" t="s">
        <v>207</v>
      </c>
      <c r="AB358" t="s">
        <v>207</v>
      </c>
      <c r="AC358" t="s">
        <v>207</v>
      </c>
      <c r="AD358" t="s">
        <v>207</v>
      </c>
      <c r="AE358" t="s">
        <v>207</v>
      </c>
      <c r="AF358" t="s">
        <v>207</v>
      </c>
      <c r="AG358" t="s">
        <v>207</v>
      </c>
      <c r="AH358" t="s">
        <v>207</v>
      </c>
      <c r="AI358" t="s">
        <v>207</v>
      </c>
      <c r="AJ358" t="s">
        <v>207</v>
      </c>
      <c r="AK358" t="s">
        <v>207</v>
      </c>
      <c r="AL358" t="s">
        <v>207</v>
      </c>
      <c r="AM358" t="s">
        <v>207</v>
      </c>
      <c r="AN358" t="s">
        <v>207</v>
      </c>
      <c r="AO358" t="s">
        <v>207</v>
      </c>
      <c r="AP358" t="s">
        <v>207</v>
      </c>
      <c r="AQ358" t="s">
        <v>207</v>
      </c>
      <c r="AR358" t="s">
        <v>207</v>
      </c>
      <c r="AS358" t="s">
        <v>207</v>
      </c>
      <c r="AT358" t="s">
        <v>207</v>
      </c>
      <c r="AU358" t="s">
        <v>207</v>
      </c>
      <c r="AV358" t="s">
        <v>207</v>
      </c>
      <c r="AW358" t="s">
        <v>207</v>
      </c>
      <c r="AX358" t="s">
        <v>207</v>
      </c>
      <c r="AY358" t="s">
        <v>207</v>
      </c>
      <c r="AZ358" t="s">
        <v>207</v>
      </c>
      <c r="BA358" t="s">
        <v>207</v>
      </c>
      <c r="BB358" t="s">
        <v>207</v>
      </c>
      <c r="BC358" t="s">
        <v>207</v>
      </c>
      <c r="BD358" t="s">
        <v>207</v>
      </c>
      <c r="BE358" t="s">
        <v>207</v>
      </c>
      <c r="BF358" t="s">
        <v>207</v>
      </c>
      <c r="BG358" t="s">
        <v>207</v>
      </c>
      <c r="BH358" t="s">
        <v>207</v>
      </c>
      <c r="BI358" t="s">
        <v>207</v>
      </c>
      <c r="BJ358" t="s">
        <v>215</v>
      </c>
      <c r="BK358" t="s">
        <v>207</v>
      </c>
      <c r="BL358" t="s">
        <v>207</v>
      </c>
      <c r="BM358" t="s">
        <v>207</v>
      </c>
      <c r="BN358" t="s">
        <v>207</v>
      </c>
      <c r="BO358" s="18" t="str">
        <f>IF(OR(BO$2=0, BO$2=""), "N/A", IF(ISNUMBER(SEARCH(UPPER(BO$2), UPPER(ProgramsTable[[#This Row],[Type of Service]]))), "Yes", "No"))</f>
        <v>N/A</v>
      </c>
      <c r="BP358" s="18" t="str">
        <f>IF(BP$2=0, "N/A", IF(ISNUMBER(SEARCH(TRIM(BP$2), ProgramsTable[[#This Row],[Geographic Coverage]])), "Yes", "No"))</f>
        <v>N/A</v>
      </c>
      <c r="BQ358" s="18" t="str">
        <f>IF(BQ$2=0, "N/A", IF(ISNUMBER(SEARCH(TRIM(BQ$2), ProgramsTable[[#This Row],[Geographic Coverage]])), "Yes", "No"))</f>
        <v>N/A</v>
      </c>
      <c r="BR358" s="18" t="str">
        <f>IF(AND(BP$2=0, BQ$2=0), "*Required - Please Make a Selection*", IF(OR(ISNUMBER(SEARCH(TRIM(BP$2), ProgramsTable[[#This Row],[Geographic Coverage]])), ISNUMBER(SEARCH(TRIM(BQ$2), ProgramsTable[[#This Row],[Geographic Coverage]]))), "Yes", "No"))</f>
        <v>*Required - Please Make a Selection*</v>
      </c>
      <c r="BS358" s="18" t="str">
        <f>IF(OR(BS$2="",BS$2=0), "N/A", IF(AND(ProgramsTable[[#This Row],[Age Min]]= "None", ProgramsTable[[#This Row],[Age Max]]= "None"), "Yes", IF(AND(BS$2&gt;=ProgramsTable[[#This Row],[Age Min]], BS$2&lt;=ProgramsTable[[#This Row],[Age Max]]), "Yes", "No")))</f>
        <v>N/A</v>
      </c>
      <c r="BT358" s="18" t="str" cm="1">
        <f t="array" ref="BT358">IF(COUNTIF(AM$2:BJ$2,"Yes")=0,"N/A",IF(SUMPRODUCT(--(AM$2:BJ$2="Yes"),--(ProgramsTable[[#This Row],[Developmental Disability]:[Caregivers, Family Members, Advocates, or Practitioners of an Individual with Disabilities or Medical Conditions]]="Yes"))&gt;0,"Yes","No"))</f>
        <v>N/A</v>
      </c>
      <c r="BU3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58" s="18" t="str">
        <f>IF(BV$2=0, "N/A", IF(ISNUMBER(SEARCH(UPPER(BV$2), UPPER(ProgramsTable[[#This Row],[Type of Service]]))), "Yes", "No"))</f>
        <v>N/A</v>
      </c>
      <c r="BW358" s="18" t="str">
        <f>IF(BW$2=0, "N/A", IF(ISNUMBER(SEARCH(TRIM(BW$2), ProgramsTable[[#This Row],[Geographic Coverage]])), "Yes", "No"))</f>
        <v>N/A</v>
      </c>
      <c r="BX358" s="18" t="str">
        <f>IF(BX$2=0, "N/A", IF(ISNUMBER(SEARCH(TRIM(BX$2), ProgramsTable[[#This Row],[Geographic Coverage]])), "Yes", "No"))</f>
        <v>N/A</v>
      </c>
      <c r="BY358" s="18" t="str">
        <f>IF(AND(BW$2=0, BX$2=0), "*Required - Please Make a Selection*", IF(OR(ISNUMBER(SEARCH(TRIM(BW$2), ProgramsTable[[#This Row],[Geographic Coverage]])), ISNUMBER(SEARCH(TRIM(BX$2), ProgramsTable[[#This Row],[Geographic Coverage]]))), "Yes", "No"))</f>
        <v>*Required - Please Make a Selection*</v>
      </c>
      <c r="BZ358" s="18" t="str">
        <f>IF(I$2=0, "N/A", IF(I$2="Yes", IF(ProgramsTable[[#This Row],[Program Includes Services for Caregivers]]="Yes", IF(ProgramsTable[[#This Row],[Program May Require Caregiver to be Unpaid]]="No", "Yes", "No"), "No"), "N/A"))</f>
        <v>N/A</v>
      </c>
      <c r="CA3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58" s="18" t="str">
        <f>IF(CB$2=0, "N/A", IF(ISNUMBER(SEARCH(TRIM(UPPER(CB$2)), TRIM(UPPER(ProgramsTable[[#This Row],[Type of Service]])))), "Yes", "No"))</f>
        <v>N/A</v>
      </c>
      <c r="CC358" s="18" t="str">
        <f>IF(CC$2=0, "N/A", IF(ISNUMBER(SEARCH(TRIM(CC$2), ProgramsTable[[#This Row],[Geographic Coverage]])), "Yes", "No"))</f>
        <v>No</v>
      </c>
      <c r="CD358" s="18" t="str">
        <f>IF(CD$2=0, "N/A", IF(ISNUMBER(SEARCH(TRIM(CD$2), ProgramsTable[[#This Row],[Geographic Coverage]])), "Yes", "No"))</f>
        <v>N/A</v>
      </c>
      <c r="CE358" s="18" t="str">
        <f>IF(AND(CC$2=0, CD$2=0), "*Required - Please Make a Selection*", IF(OR(ISNUMBER(SEARCH(TRIM(CC$2), ProgramsTable[[#This Row],[Geographic Coverage]])), ISNUMBER(SEARCH(TRIM(CD$2), ProgramsTable[[#This Row],[Geographic Coverage]]))), "Yes", "No"))</f>
        <v>No</v>
      </c>
      <c r="CF358" s="18" t="str" cm="1">
        <f t="array" ref="CF358">IF(COUNTIF(BK$2:BN$2, "Yes")=0, "N/A", IF(SUMPRODUCT((BK$2:BN$2="Yes")*(ProgramsTable[[#This Row],[Veteran?]:[Disabled Veteran?]]="Yes"))&gt;0, "Yes", "No"))</f>
        <v>No</v>
      </c>
      <c r="CG3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58"/>
      <c r="CI358"/>
      <c r="CJ358"/>
      <c r="CK358"/>
      <c r="CL358"/>
      <c r="CM358"/>
      <c r="CN358"/>
      <c r="CO358"/>
      <c r="CP358"/>
      <c r="CQ358"/>
      <c r="CR358"/>
      <c r="CS358"/>
      <c r="CU358"/>
      <c r="CV358"/>
    </row>
    <row r="359" spans="1:100" hidden="1" x14ac:dyDescent="0.25">
      <c r="A359" s="10">
        <v>1296</v>
      </c>
      <c r="B359" t="s">
        <v>658</v>
      </c>
      <c r="C359" t="s">
        <v>660</v>
      </c>
      <c r="D359" t="s">
        <v>592</v>
      </c>
      <c r="E359" t="s">
        <v>546</v>
      </c>
      <c r="F359" t="s">
        <v>593</v>
      </c>
      <c r="G359" t="s">
        <v>588</v>
      </c>
      <c r="H359" t="s">
        <v>215</v>
      </c>
      <c r="I359" t="s">
        <v>215</v>
      </c>
      <c r="J359" t="s">
        <v>208</v>
      </c>
      <c r="K359" t="s">
        <v>208</v>
      </c>
      <c r="L359" s="11" t="s">
        <v>594</v>
      </c>
      <c r="M359" t="s">
        <v>208</v>
      </c>
      <c r="N359" t="s">
        <v>208</v>
      </c>
      <c r="O359" t="s">
        <v>595</v>
      </c>
      <c r="P359" t="s">
        <v>596</v>
      </c>
      <c r="Q359" t="s">
        <v>597</v>
      </c>
      <c r="R359" t="s">
        <v>596</v>
      </c>
      <c r="S359" t="s">
        <v>208</v>
      </c>
      <c r="T359" t="s">
        <v>49</v>
      </c>
      <c r="U359" t="s">
        <v>207</v>
      </c>
      <c r="V359" t="s">
        <v>207</v>
      </c>
      <c r="W359" t="s">
        <v>207</v>
      </c>
      <c r="X359" t="s">
        <v>207</v>
      </c>
      <c r="Y359" t="s">
        <v>207</v>
      </c>
      <c r="Z359" t="s">
        <v>207</v>
      </c>
      <c r="AA359" t="s">
        <v>207</v>
      </c>
      <c r="AB359" t="s">
        <v>207</v>
      </c>
      <c r="AC359" t="s">
        <v>207</v>
      </c>
      <c r="AD359" t="s">
        <v>207</v>
      </c>
      <c r="AE359" t="s">
        <v>207</v>
      </c>
      <c r="AF359" t="s">
        <v>207</v>
      </c>
      <c r="AG359" t="s">
        <v>207</v>
      </c>
      <c r="AH359" t="s">
        <v>207</v>
      </c>
      <c r="AI359" t="s">
        <v>207</v>
      </c>
      <c r="AJ359" t="s">
        <v>207</v>
      </c>
      <c r="AK359" t="s">
        <v>207</v>
      </c>
      <c r="AL359" t="s">
        <v>207</v>
      </c>
      <c r="AM359" t="s">
        <v>207</v>
      </c>
      <c r="AN359" t="s">
        <v>207</v>
      </c>
      <c r="AO359" t="s">
        <v>207</v>
      </c>
      <c r="AP359" t="s">
        <v>207</v>
      </c>
      <c r="AQ359" t="s">
        <v>207</v>
      </c>
      <c r="AR359" t="s">
        <v>207</v>
      </c>
      <c r="AS359" t="s">
        <v>207</v>
      </c>
      <c r="AT359" t="s">
        <v>207</v>
      </c>
      <c r="AU359" t="s">
        <v>207</v>
      </c>
      <c r="AV359" t="s">
        <v>207</v>
      </c>
      <c r="AW359" t="s">
        <v>207</v>
      </c>
      <c r="AX359" t="s">
        <v>207</v>
      </c>
      <c r="AY359" t="s">
        <v>207</v>
      </c>
      <c r="AZ359" t="s">
        <v>207</v>
      </c>
      <c r="BA359" t="s">
        <v>207</v>
      </c>
      <c r="BB359" t="s">
        <v>207</v>
      </c>
      <c r="BC359" t="s">
        <v>207</v>
      </c>
      <c r="BD359" t="s">
        <v>207</v>
      </c>
      <c r="BE359" t="s">
        <v>207</v>
      </c>
      <c r="BF359" t="s">
        <v>207</v>
      </c>
      <c r="BG359" t="s">
        <v>207</v>
      </c>
      <c r="BH359" t="s">
        <v>207</v>
      </c>
      <c r="BI359" t="s">
        <v>207</v>
      </c>
      <c r="BJ359" t="s">
        <v>215</v>
      </c>
      <c r="BK359" t="s">
        <v>207</v>
      </c>
      <c r="BL359" t="s">
        <v>207</v>
      </c>
      <c r="BM359" t="s">
        <v>207</v>
      </c>
      <c r="BN359" t="s">
        <v>207</v>
      </c>
      <c r="BO359" s="18" t="str">
        <f>IF(OR(BO$2=0, BO$2=""), "N/A", IF(ISNUMBER(SEARCH(UPPER(BO$2), UPPER(ProgramsTable[[#This Row],[Type of Service]]))), "Yes", "No"))</f>
        <v>N/A</v>
      </c>
      <c r="BP359" s="18" t="str">
        <f>IF(BP$2=0, "N/A", IF(ISNUMBER(SEARCH(TRIM(BP$2), ProgramsTable[[#This Row],[Geographic Coverage]])), "Yes", "No"))</f>
        <v>N/A</v>
      </c>
      <c r="BQ359" s="18" t="str">
        <f>IF(BQ$2=0, "N/A", IF(ISNUMBER(SEARCH(TRIM(BQ$2), ProgramsTable[[#This Row],[Geographic Coverage]])), "Yes", "No"))</f>
        <v>N/A</v>
      </c>
      <c r="BR359" s="18" t="str">
        <f>IF(AND(BP$2=0, BQ$2=0), "*Required - Please Make a Selection*", IF(OR(ISNUMBER(SEARCH(TRIM(BP$2), ProgramsTable[[#This Row],[Geographic Coverage]])), ISNUMBER(SEARCH(TRIM(BQ$2), ProgramsTable[[#This Row],[Geographic Coverage]]))), "Yes", "No"))</f>
        <v>*Required - Please Make a Selection*</v>
      </c>
      <c r="BS359" s="18" t="str">
        <f>IF(OR(BS$2="",BS$2=0), "N/A", IF(AND(ProgramsTable[[#This Row],[Age Min]]= "None", ProgramsTable[[#This Row],[Age Max]]= "None"), "Yes", IF(AND(BS$2&gt;=ProgramsTable[[#This Row],[Age Min]], BS$2&lt;=ProgramsTable[[#This Row],[Age Max]]), "Yes", "No")))</f>
        <v>N/A</v>
      </c>
      <c r="BT359" s="18" t="str" cm="1">
        <f t="array" ref="BT359">IF(COUNTIF(AM$2:BJ$2,"Yes")=0,"N/A",IF(SUMPRODUCT(--(AM$2:BJ$2="Yes"),--(ProgramsTable[[#This Row],[Developmental Disability]:[Caregivers, Family Members, Advocates, or Practitioners of an Individual with Disabilities or Medical Conditions]]="Yes"))&gt;0,"Yes","No"))</f>
        <v>N/A</v>
      </c>
      <c r="BU3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59" s="18" t="str">
        <f>IF(BV$2=0, "N/A", IF(ISNUMBER(SEARCH(UPPER(BV$2), UPPER(ProgramsTable[[#This Row],[Type of Service]]))), "Yes", "No"))</f>
        <v>N/A</v>
      </c>
      <c r="BW359" s="18" t="str">
        <f>IF(BW$2=0, "N/A", IF(ISNUMBER(SEARCH(TRIM(BW$2), ProgramsTable[[#This Row],[Geographic Coverage]])), "Yes", "No"))</f>
        <v>N/A</v>
      </c>
      <c r="BX359" s="18" t="str">
        <f>IF(BX$2=0, "N/A", IF(ISNUMBER(SEARCH(TRIM(BX$2), ProgramsTable[[#This Row],[Geographic Coverage]])), "Yes", "No"))</f>
        <v>N/A</v>
      </c>
      <c r="BY359" s="18" t="str">
        <f>IF(AND(BW$2=0, BX$2=0), "*Required - Please Make a Selection*", IF(OR(ISNUMBER(SEARCH(TRIM(BW$2), ProgramsTable[[#This Row],[Geographic Coverage]])), ISNUMBER(SEARCH(TRIM(BX$2), ProgramsTable[[#This Row],[Geographic Coverage]]))), "Yes", "No"))</f>
        <v>*Required - Please Make a Selection*</v>
      </c>
      <c r="BZ359" s="18" t="str">
        <f>IF(I$2=0, "N/A", IF(I$2="Yes", IF(ProgramsTable[[#This Row],[Program Includes Services for Caregivers]]="Yes", IF(ProgramsTable[[#This Row],[Program May Require Caregiver to be Unpaid]]="No", "Yes", "No"), "No"), "N/A"))</f>
        <v>N/A</v>
      </c>
      <c r="CA3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59" s="18" t="str">
        <f>IF(CB$2=0, "N/A", IF(ISNUMBER(SEARCH(TRIM(UPPER(CB$2)), TRIM(UPPER(ProgramsTable[[#This Row],[Type of Service]])))), "Yes", "No"))</f>
        <v>N/A</v>
      </c>
      <c r="CC359" s="18" t="str">
        <f>IF(CC$2=0, "N/A", IF(ISNUMBER(SEARCH(TRIM(CC$2), ProgramsTable[[#This Row],[Geographic Coverage]])), "Yes", "No"))</f>
        <v>No</v>
      </c>
      <c r="CD359" s="18" t="str">
        <f>IF(CD$2=0, "N/A", IF(ISNUMBER(SEARCH(TRIM(CD$2), ProgramsTable[[#This Row],[Geographic Coverage]])), "Yes", "No"))</f>
        <v>N/A</v>
      </c>
      <c r="CE359" s="18" t="str">
        <f>IF(AND(CC$2=0, CD$2=0), "*Required - Please Make a Selection*", IF(OR(ISNUMBER(SEARCH(TRIM(CC$2), ProgramsTable[[#This Row],[Geographic Coverage]])), ISNUMBER(SEARCH(TRIM(CD$2), ProgramsTable[[#This Row],[Geographic Coverage]]))), "Yes", "No"))</f>
        <v>No</v>
      </c>
      <c r="CF359" s="18" t="str" cm="1">
        <f t="array" ref="CF359">IF(COUNTIF(BK$2:BN$2, "Yes")=0, "N/A", IF(SUMPRODUCT((BK$2:BN$2="Yes")*(ProgramsTable[[#This Row],[Veteran?]:[Disabled Veteran?]]="Yes"))&gt;0, "Yes", "No"))</f>
        <v>No</v>
      </c>
      <c r="CG3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59"/>
      <c r="CI359"/>
      <c r="CJ359"/>
      <c r="CK359"/>
      <c r="CL359"/>
      <c r="CM359"/>
      <c r="CN359"/>
      <c r="CO359"/>
      <c r="CP359"/>
      <c r="CQ359"/>
      <c r="CR359"/>
      <c r="CS359"/>
      <c r="CU359"/>
      <c r="CV359"/>
    </row>
    <row r="360" spans="1:100" hidden="1" x14ac:dyDescent="0.25">
      <c r="A360" s="10">
        <v>1297</v>
      </c>
      <c r="B360" t="s">
        <v>658</v>
      </c>
      <c r="C360" t="s">
        <v>660</v>
      </c>
      <c r="D360" t="s">
        <v>592</v>
      </c>
      <c r="E360" t="s">
        <v>546</v>
      </c>
      <c r="F360" t="s">
        <v>598</v>
      </c>
      <c r="G360" t="s">
        <v>588</v>
      </c>
      <c r="H360" t="s">
        <v>215</v>
      </c>
      <c r="I360" t="s">
        <v>215</v>
      </c>
      <c r="J360" t="s">
        <v>208</v>
      </c>
      <c r="K360" t="s">
        <v>208</v>
      </c>
      <c r="L360" s="11" t="s">
        <v>599</v>
      </c>
      <c r="M360">
        <v>55</v>
      </c>
      <c r="N360">
        <v>120</v>
      </c>
      <c r="O360" t="s">
        <v>599</v>
      </c>
      <c r="P360" t="s">
        <v>596</v>
      </c>
      <c r="Q360" t="s">
        <v>597</v>
      </c>
      <c r="R360" t="s">
        <v>596</v>
      </c>
      <c r="S360" t="s">
        <v>208</v>
      </c>
      <c r="T360" t="s">
        <v>49</v>
      </c>
      <c r="U360" t="s">
        <v>207</v>
      </c>
      <c r="V360" t="s">
        <v>207</v>
      </c>
      <c r="W360" t="s">
        <v>207</v>
      </c>
      <c r="X360" t="s">
        <v>207</v>
      </c>
      <c r="Y360" t="s">
        <v>207</v>
      </c>
      <c r="Z360" t="s">
        <v>207</v>
      </c>
      <c r="AA360" t="s">
        <v>207</v>
      </c>
      <c r="AB360" t="s">
        <v>207</v>
      </c>
      <c r="AC360" t="s">
        <v>207</v>
      </c>
      <c r="AD360" t="s">
        <v>207</v>
      </c>
      <c r="AE360" t="s">
        <v>207</v>
      </c>
      <c r="AF360" t="s">
        <v>207</v>
      </c>
      <c r="AG360" t="s">
        <v>207</v>
      </c>
      <c r="AH360" t="s">
        <v>207</v>
      </c>
      <c r="AI360" t="s">
        <v>207</v>
      </c>
      <c r="AJ360" t="s">
        <v>207</v>
      </c>
      <c r="AK360" t="s">
        <v>207</v>
      </c>
      <c r="AL360" t="s">
        <v>207</v>
      </c>
      <c r="AM360" t="s">
        <v>207</v>
      </c>
      <c r="AN360" t="s">
        <v>207</v>
      </c>
      <c r="AO360" t="s">
        <v>207</v>
      </c>
      <c r="AP360" t="s">
        <v>207</v>
      </c>
      <c r="AQ360" t="s">
        <v>207</v>
      </c>
      <c r="AR360" t="s">
        <v>207</v>
      </c>
      <c r="AS360" t="s">
        <v>207</v>
      </c>
      <c r="AT360" t="s">
        <v>207</v>
      </c>
      <c r="AU360" t="s">
        <v>207</v>
      </c>
      <c r="AV360" t="s">
        <v>207</v>
      </c>
      <c r="AW360" t="s">
        <v>207</v>
      </c>
      <c r="AX360" t="s">
        <v>207</v>
      </c>
      <c r="AY360" t="s">
        <v>207</v>
      </c>
      <c r="AZ360" t="s">
        <v>207</v>
      </c>
      <c r="BA360" t="s">
        <v>207</v>
      </c>
      <c r="BB360" t="s">
        <v>207</v>
      </c>
      <c r="BC360" t="s">
        <v>207</v>
      </c>
      <c r="BD360" t="s">
        <v>207</v>
      </c>
      <c r="BE360" t="s">
        <v>207</v>
      </c>
      <c r="BF360" t="s">
        <v>207</v>
      </c>
      <c r="BG360" t="s">
        <v>207</v>
      </c>
      <c r="BH360" t="s">
        <v>207</v>
      </c>
      <c r="BI360" t="s">
        <v>207</v>
      </c>
      <c r="BJ360" t="s">
        <v>215</v>
      </c>
      <c r="BK360" t="s">
        <v>207</v>
      </c>
      <c r="BL360" t="s">
        <v>207</v>
      </c>
      <c r="BM360" t="s">
        <v>207</v>
      </c>
      <c r="BN360" t="s">
        <v>207</v>
      </c>
      <c r="BO360" s="18" t="str">
        <f>IF(OR(BO$2=0, BO$2=""), "N/A", IF(ISNUMBER(SEARCH(UPPER(BO$2), UPPER(ProgramsTable[[#This Row],[Type of Service]]))), "Yes", "No"))</f>
        <v>N/A</v>
      </c>
      <c r="BP360" s="18" t="str">
        <f>IF(BP$2=0, "N/A", IF(ISNUMBER(SEARCH(TRIM(BP$2), ProgramsTable[[#This Row],[Geographic Coverage]])), "Yes", "No"))</f>
        <v>N/A</v>
      </c>
      <c r="BQ360" s="18" t="str">
        <f>IF(BQ$2=0, "N/A", IF(ISNUMBER(SEARCH(TRIM(BQ$2), ProgramsTable[[#This Row],[Geographic Coverage]])), "Yes", "No"))</f>
        <v>N/A</v>
      </c>
      <c r="BR360" s="18" t="str">
        <f>IF(AND(BP$2=0, BQ$2=0), "*Required - Please Make a Selection*", IF(OR(ISNUMBER(SEARCH(TRIM(BP$2), ProgramsTable[[#This Row],[Geographic Coverage]])), ISNUMBER(SEARCH(TRIM(BQ$2), ProgramsTable[[#This Row],[Geographic Coverage]]))), "Yes", "No"))</f>
        <v>*Required - Please Make a Selection*</v>
      </c>
      <c r="BS360" s="18" t="str">
        <f>IF(OR(BS$2="",BS$2=0), "N/A", IF(AND(ProgramsTable[[#This Row],[Age Min]]= "None", ProgramsTable[[#This Row],[Age Max]]= "None"), "Yes", IF(AND(BS$2&gt;=ProgramsTable[[#This Row],[Age Min]], BS$2&lt;=ProgramsTable[[#This Row],[Age Max]]), "Yes", "No")))</f>
        <v>N/A</v>
      </c>
      <c r="BT360" s="18" t="str" cm="1">
        <f t="array" ref="BT360">IF(COUNTIF(AM$2:BJ$2,"Yes")=0,"N/A",IF(SUMPRODUCT(--(AM$2:BJ$2="Yes"),--(ProgramsTable[[#This Row],[Developmental Disability]:[Caregivers, Family Members, Advocates, or Practitioners of an Individual with Disabilities or Medical Conditions]]="Yes"))&gt;0,"Yes","No"))</f>
        <v>N/A</v>
      </c>
      <c r="BU3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60" s="18" t="str">
        <f>IF(BV$2=0, "N/A", IF(ISNUMBER(SEARCH(UPPER(BV$2), UPPER(ProgramsTable[[#This Row],[Type of Service]]))), "Yes", "No"))</f>
        <v>N/A</v>
      </c>
      <c r="BW360" s="18" t="str">
        <f>IF(BW$2=0, "N/A", IF(ISNUMBER(SEARCH(TRIM(BW$2), ProgramsTable[[#This Row],[Geographic Coverage]])), "Yes", "No"))</f>
        <v>N/A</v>
      </c>
      <c r="BX360" s="18" t="str">
        <f>IF(BX$2=0, "N/A", IF(ISNUMBER(SEARCH(TRIM(BX$2), ProgramsTable[[#This Row],[Geographic Coverage]])), "Yes", "No"))</f>
        <v>N/A</v>
      </c>
      <c r="BY360" s="18" t="str">
        <f>IF(AND(BW$2=0, BX$2=0), "*Required - Please Make a Selection*", IF(OR(ISNUMBER(SEARCH(TRIM(BW$2), ProgramsTable[[#This Row],[Geographic Coverage]])), ISNUMBER(SEARCH(TRIM(BX$2), ProgramsTable[[#This Row],[Geographic Coverage]]))), "Yes", "No"))</f>
        <v>*Required - Please Make a Selection*</v>
      </c>
      <c r="BZ360" s="18" t="str">
        <f>IF(I$2=0, "N/A", IF(I$2="Yes", IF(ProgramsTable[[#This Row],[Program Includes Services for Caregivers]]="Yes", IF(ProgramsTable[[#This Row],[Program May Require Caregiver to be Unpaid]]="No", "Yes", "No"), "No"), "N/A"))</f>
        <v>N/A</v>
      </c>
      <c r="CA3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60" s="18" t="str">
        <f>IF(CB$2=0, "N/A", IF(ISNUMBER(SEARCH(TRIM(UPPER(CB$2)), TRIM(UPPER(ProgramsTable[[#This Row],[Type of Service]])))), "Yes", "No"))</f>
        <v>N/A</v>
      </c>
      <c r="CC360" s="18" t="str">
        <f>IF(CC$2=0, "N/A", IF(ISNUMBER(SEARCH(TRIM(CC$2), ProgramsTable[[#This Row],[Geographic Coverage]])), "Yes", "No"))</f>
        <v>No</v>
      </c>
      <c r="CD360" s="18" t="str">
        <f>IF(CD$2=0, "N/A", IF(ISNUMBER(SEARCH(TRIM(CD$2), ProgramsTable[[#This Row],[Geographic Coverage]])), "Yes", "No"))</f>
        <v>N/A</v>
      </c>
      <c r="CE360" s="18" t="str">
        <f>IF(AND(CC$2=0, CD$2=0), "*Required - Please Make a Selection*", IF(OR(ISNUMBER(SEARCH(TRIM(CC$2), ProgramsTable[[#This Row],[Geographic Coverage]])), ISNUMBER(SEARCH(TRIM(CD$2), ProgramsTable[[#This Row],[Geographic Coverage]]))), "Yes", "No"))</f>
        <v>No</v>
      </c>
      <c r="CF360" s="18" t="str" cm="1">
        <f t="array" ref="CF360">IF(COUNTIF(BK$2:BN$2, "Yes")=0, "N/A", IF(SUMPRODUCT((BK$2:BN$2="Yes")*(ProgramsTable[[#This Row],[Veteran?]:[Disabled Veteran?]]="Yes"))&gt;0, "Yes", "No"))</f>
        <v>No</v>
      </c>
      <c r="CG3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60"/>
      <c r="CI360"/>
      <c r="CJ360"/>
      <c r="CK360"/>
      <c r="CL360"/>
      <c r="CM360"/>
      <c r="CN360"/>
      <c r="CO360"/>
      <c r="CP360"/>
      <c r="CQ360"/>
      <c r="CR360"/>
      <c r="CS360"/>
      <c r="CU360"/>
      <c r="CV360"/>
    </row>
    <row r="361" spans="1:100" hidden="1" x14ac:dyDescent="0.25">
      <c r="A361" s="10">
        <v>1298</v>
      </c>
      <c r="B361" t="s">
        <v>658</v>
      </c>
      <c r="C361" t="s">
        <v>660</v>
      </c>
      <c r="D361" t="s">
        <v>592</v>
      </c>
      <c r="E361" t="s">
        <v>546</v>
      </c>
      <c r="F361" t="s">
        <v>600</v>
      </c>
      <c r="G361" t="s">
        <v>90</v>
      </c>
      <c r="H361" t="s">
        <v>215</v>
      </c>
      <c r="I361" t="s">
        <v>215</v>
      </c>
      <c r="J361" t="s">
        <v>208</v>
      </c>
      <c r="K361" t="s">
        <v>208</v>
      </c>
      <c r="L361" s="11" t="s">
        <v>599</v>
      </c>
      <c r="M361">
        <v>55</v>
      </c>
      <c r="N361">
        <v>120</v>
      </c>
      <c r="O361" t="s">
        <v>599</v>
      </c>
      <c r="P361" t="s">
        <v>601</v>
      </c>
      <c r="Q361" t="s">
        <v>597</v>
      </c>
      <c r="R361" t="s">
        <v>601</v>
      </c>
      <c r="S361" t="s">
        <v>208</v>
      </c>
      <c r="T361" t="s">
        <v>49</v>
      </c>
      <c r="U361" t="s">
        <v>207</v>
      </c>
      <c r="V361" t="s">
        <v>207</v>
      </c>
      <c r="W361" t="s">
        <v>207</v>
      </c>
      <c r="X361" t="s">
        <v>207</v>
      </c>
      <c r="Y361" t="s">
        <v>207</v>
      </c>
      <c r="Z361" t="s">
        <v>207</v>
      </c>
      <c r="AA361" t="s">
        <v>207</v>
      </c>
      <c r="AB361" t="s">
        <v>207</v>
      </c>
      <c r="AC361" t="s">
        <v>207</v>
      </c>
      <c r="AD361" t="s">
        <v>207</v>
      </c>
      <c r="AE361" t="s">
        <v>207</v>
      </c>
      <c r="AF361" t="s">
        <v>207</v>
      </c>
      <c r="AG361" t="s">
        <v>207</v>
      </c>
      <c r="AH361" t="s">
        <v>207</v>
      </c>
      <c r="AI361" t="s">
        <v>207</v>
      </c>
      <c r="AJ361" t="s">
        <v>207</v>
      </c>
      <c r="AK361" t="s">
        <v>207</v>
      </c>
      <c r="AL361" t="s">
        <v>207</v>
      </c>
      <c r="AM361" t="s">
        <v>207</v>
      </c>
      <c r="AN361" t="s">
        <v>207</v>
      </c>
      <c r="AO361" t="s">
        <v>207</v>
      </c>
      <c r="AP361" t="s">
        <v>207</v>
      </c>
      <c r="AQ361" t="s">
        <v>207</v>
      </c>
      <c r="AR361" t="s">
        <v>207</v>
      </c>
      <c r="AS361" t="s">
        <v>207</v>
      </c>
      <c r="AT361" t="s">
        <v>207</v>
      </c>
      <c r="AU361" t="s">
        <v>207</v>
      </c>
      <c r="AV361" t="s">
        <v>207</v>
      </c>
      <c r="AW361" t="s">
        <v>207</v>
      </c>
      <c r="AX361" t="s">
        <v>207</v>
      </c>
      <c r="AY361" t="s">
        <v>207</v>
      </c>
      <c r="AZ361" t="s">
        <v>207</v>
      </c>
      <c r="BA361" t="s">
        <v>207</v>
      </c>
      <c r="BB361" t="s">
        <v>207</v>
      </c>
      <c r="BC361" t="s">
        <v>207</v>
      </c>
      <c r="BD361" t="s">
        <v>207</v>
      </c>
      <c r="BE361" t="s">
        <v>207</v>
      </c>
      <c r="BF361" t="s">
        <v>207</v>
      </c>
      <c r="BG361" t="s">
        <v>207</v>
      </c>
      <c r="BH361" t="s">
        <v>207</v>
      </c>
      <c r="BI361" t="s">
        <v>207</v>
      </c>
      <c r="BJ361" t="s">
        <v>215</v>
      </c>
      <c r="BK361" t="s">
        <v>207</v>
      </c>
      <c r="BL361" t="s">
        <v>207</v>
      </c>
      <c r="BM361" t="s">
        <v>207</v>
      </c>
      <c r="BN361" t="s">
        <v>207</v>
      </c>
      <c r="BO361" s="18" t="str">
        <f>IF(OR(BO$2=0, BO$2=""), "N/A", IF(ISNUMBER(SEARCH(UPPER(BO$2), UPPER(ProgramsTable[[#This Row],[Type of Service]]))), "Yes", "No"))</f>
        <v>N/A</v>
      </c>
      <c r="BP361" s="18" t="str">
        <f>IF(BP$2=0, "N/A", IF(ISNUMBER(SEARCH(TRIM(BP$2), ProgramsTable[[#This Row],[Geographic Coverage]])), "Yes", "No"))</f>
        <v>N/A</v>
      </c>
      <c r="BQ361" s="18" t="str">
        <f>IF(BQ$2=0, "N/A", IF(ISNUMBER(SEARCH(TRIM(BQ$2), ProgramsTable[[#This Row],[Geographic Coverage]])), "Yes", "No"))</f>
        <v>N/A</v>
      </c>
      <c r="BR361" s="18" t="str">
        <f>IF(AND(BP$2=0, BQ$2=0), "*Required - Please Make a Selection*", IF(OR(ISNUMBER(SEARCH(TRIM(BP$2), ProgramsTable[[#This Row],[Geographic Coverage]])), ISNUMBER(SEARCH(TRIM(BQ$2), ProgramsTable[[#This Row],[Geographic Coverage]]))), "Yes", "No"))</f>
        <v>*Required - Please Make a Selection*</v>
      </c>
      <c r="BS361" s="18" t="str">
        <f>IF(OR(BS$2="",BS$2=0), "N/A", IF(AND(ProgramsTable[[#This Row],[Age Min]]= "None", ProgramsTable[[#This Row],[Age Max]]= "None"), "Yes", IF(AND(BS$2&gt;=ProgramsTable[[#This Row],[Age Min]], BS$2&lt;=ProgramsTable[[#This Row],[Age Max]]), "Yes", "No")))</f>
        <v>N/A</v>
      </c>
      <c r="BT361" s="18" t="str" cm="1">
        <f t="array" ref="BT361">IF(COUNTIF(AM$2:BJ$2,"Yes")=0,"N/A",IF(SUMPRODUCT(--(AM$2:BJ$2="Yes"),--(ProgramsTable[[#This Row],[Developmental Disability]:[Caregivers, Family Members, Advocates, or Practitioners of an Individual with Disabilities or Medical Conditions]]="Yes"))&gt;0,"Yes","No"))</f>
        <v>N/A</v>
      </c>
      <c r="BU3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61" s="18" t="str">
        <f>IF(BV$2=0, "N/A", IF(ISNUMBER(SEARCH(UPPER(BV$2), UPPER(ProgramsTable[[#This Row],[Type of Service]]))), "Yes", "No"))</f>
        <v>N/A</v>
      </c>
      <c r="BW361" s="18" t="str">
        <f>IF(BW$2=0, "N/A", IF(ISNUMBER(SEARCH(TRIM(BW$2), ProgramsTable[[#This Row],[Geographic Coverage]])), "Yes", "No"))</f>
        <v>N/A</v>
      </c>
      <c r="BX361" s="18" t="str">
        <f>IF(BX$2=0, "N/A", IF(ISNUMBER(SEARCH(TRIM(BX$2), ProgramsTable[[#This Row],[Geographic Coverage]])), "Yes", "No"))</f>
        <v>N/A</v>
      </c>
      <c r="BY361" s="18" t="str">
        <f>IF(AND(BW$2=0, BX$2=0), "*Required - Please Make a Selection*", IF(OR(ISNUMBER(SEARCH(TRIM(BW$2), ProgramsTable[[#This Row],[Geographic Coverage]])), ISNUMBER(SEARCH(TRIM(BX$2), ProgramsTable[[#This Row],[Geographic Coverage]]))), "Yes", "No"))</f>
        <v>*Required - Please Make a Selection*</v>
      </c>
      <c r="BZ361" s="18" t="str">
        <f>IF(I$2=0, "N/A", IF(I$2="Yes", IF(ProgramsTable[[#This Row],[Program Includes Services for Caregivers]]="Yes", IF(ProgramsTable[[#This Row],[Program May Require Caregiver to be Unpaid]]="No", "Yes", "No"), "No"), "N/A"))</f>
        <v>N/A</v>
      </c>
      <c r="CA3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61" s="18" t="str">
        <f>IF(CB$2=0, "N/A", IF(ISNUMBER(SEARCH(TRIM(UPPER(CB$2)), TRIM(UPPER(ProgramsTable[[#This Row],[Type of Service]])))), "Yes", "No"))</f>
        <v>N/A</v>
      </c>
      <c r="CC361" s="18" t="str">
        <f>IF(CC$2=0, "N/A", IF(ISNUMBER(SEARCH(TRIM(CC$2), ProgramsTable[[#This Row],[Geographic Coverage]])), "Yes", "No"))</f>
        <v>No</v>
      </c>
      <c r="CD361" s="18" t="str">
        <f>IF(CD$2=0, "N/A", IF(ISNUMBER(SEARCH(TRIM(CD$2), ProgramsTable[[#This Row],[Geographic Coverage]])), "Yes", "No"))</f>
        <v>N/A</v>
      </c>
      <c r="CE361" s="18" t="str">
        <f>IF(AND(CC$2=0, CD$2=0), "*Required - Please Make a Selection*", IF(OR(ISNUMBER(SEARCH(TRIM(CC$2), ProgramsTable[[#This Row],[Geographic Coverage]])), ISNUMBER(SEARCH(TRIM(CD$2), ProgramsTable[[#This Row],[Geographic Coverage]]))), "Yes", "No"))</f>
        <v>No</v>
      </c>
      <c r="CF361" s="18" t="str" cm="1">
        <f t="array" ref="CF361">IF(COUNTIF(BK$2:BN$2, "Yes")=0, "N/A", IF(SUMPRODUCT((BK$2:BN$2="Yes")*(ProgramsTable[[#This Row],[Veteran?]:[Disabled Veteran?]]="Yes"))&gt;0, "Yes", "No"))</f>
        <v>No</v>
      </c>
      <c r="CG3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61"/>
      <c r="CI361"/>
      <c r="CJ361"/>
      <c r="CK361"/>
      <c r="CL361"/>
      <c r="CM361"/>
      <c r="CN361"/>
      <c r="CO361"/>
      <c r="CP361"/>
      <c r="CQ361"/>
      <c r="CR361"/>
      <c r="CS361"/>
      <c r="CU361"/>
      <c r="CV361"/>
    </row>
    <row r="362" spans="1:100" hidden="1" x14ac:dyDescent="0.25">
      <c r="A362" s="10">
        <v>1299</v>
      </c>
      <c r="B362" t="s">
        <v>658</v>
      </c>
      <c r="C362" t="s">
        <v>507</v>
      </c>
      <c r="D362" t="s">
        <v>528</v>
      </c>
      <c r="E362" t="s">
        <v>529</v>
      </c>
      <c r="F362" t="s">
        <v>530</v>
      </c>
      <c r="G362" t="s">
        <v>112</v>
      </c>
      <c r="H362" t="s">
        <v>215</v>
      </c>
      <c r="I362" t="s">
        <v>215</v>
      </c>
      <c r="J362" t="s">
        <v>531</v>
      </c>
      <c r="K362" t="s">
        <v>532</v>
      </c>
      <c r="L362" t="s">
        <v>306</v>
      </c>
      <c r="M362">
        <v>18</v>
      </c>
      <c r="N362">
        <v>120</v>
      </c>
      <c r="P362" t="s">
        <v>533</v>
      </c>
      <c r="Q362" t="s">
        <v>208</v>
      </c>
      <c r="R362" t="s">
        <v>534</v>
      </c>
      <c r="S362" t="s">
        <v>533</v>
      </c>
      <c r="T362" t="s">
        <v>2</v>
      </c>
      <c r="U362" t="s">
        <v>215</v>
      </c>
      <c r="V362" t="s">
        <v>207</v>
      </c>
      <c r="W362" t="s">
        <v>207</v>
      </c>
      <c r="X362" t="s">
        <v>207</v>
      </c>
      <c r="Y362" t="s">
        <v>207</v>
      </c>
      <c r="Z362" t="s">
        <v>207</v>
      </c>
      <c r="AA362" t="s">
        <v>207</v>
      </c>
      <c r="AB362" t="s">
        <v>207</v>
      </c>
      <c r="AC362" t="s">
        <v>207</v>
      </c>
      <c r="AD362" t="s">
        <v>207</v>
      </c>
      <c r="AE362" t="s">
        <v>215</v>
      </c>
      <c r="AF362" t="s">
        <v>207</v>
      </c>
      <c r="AG362" t="s">
        <v>207</v>
      </c>
      <c r="AH362" t="s">
        <v>207</v>
      </c>
      <c r="AI362" t="s">
        <v>207</v>
      </c>
      <c r="AJ362" t="s">
        <v>207</v>
      </c>
      <c r="AK362" t="s">
        <v>207</v>
      </c>
      <c r="AL362" t="s">
        <v>207</v>
      </c>
      <c r="AM362" t="s">
        <v>207</v>
      </c>
      <c r="AN362" t="s">
        <v>207</v>
      </c>
      <c r="AO362" t="s">
        <v>207</v>
      </c>
      <c r="AP362" t="s">
        <v>207</v>
      </c>
      <c r="AQ362" t="s">
        <v>207</v>
      </c>
      <c r="AR362" t="s">
        <v>215</v>
      </c>
      <c r="AS362" t="s">
        <v>207</v>
      </c>
      <c r="AT362" t="s">
        <v>207</v>
      </c>
      <c r="AU362" t="s">
        <v>207</v>
      </c>
      <c r="AV362" t="s">
        <v>207</v>
      </c>
      <c r="AW362" t="s">
        <v>207</v>
      </c>
      <c r="AX362" t="s">
        <v>207</v>
      </c>
      <c r="AY362" t="s">
        <v>207</v>
      </c>
      <c r="AZ362" t="s">
        <v>207</v>
      </c>
      <c r="BA362" t="s">
        <v>207</v>
      </c>
      <c r="BB362" t="s">
        <v>207</v>
      </c>
      <c r="BC362" t="s">
        <v>207</v>
      </c>
      <c r="BD362" t="s">
        <v>207</v>
      </c>
      <c r="BE362" t="s">
        <v>207</v>
      </c>
      <c r="BF362" t="s">
        <v>207</v>
      </c>
      <c r="BG362" t="s">
        <v>207</v>
      </c>
      <c r="BH362" t="s">
        <v>207</v>
      </c>
      <c r="BI362" t="s">
        <v>207</v>
      </c>
      <c r="BJ362" t="s">
        <v>207</v>
      </c>
      <c r="BK362" t="s">
        <v>207</v>
      </c>
      <c r="BL362" t="s">
        <v>207</v>
      </c>
      <c r="BM362" t="s">
        <v>207</v>
      </c>
      <c r="BN362" t="s">
        <v>207</v>
      </c>
      <c r="BO362" s="18" t="str">
        <f>IF(OR(BO$2=0, BO$2=""), "N/A", IF(ISNUMBER(SEARCH(UPPER(BO$2), UPPER(ProgramsTable[[#This Row],[Type of Service]]))), "Yes", "No"))</f>
        <v>N/A</v>
      </c>
      <c r="BP362" s="18" t="str">
        <f>IF(BP$2=0, "N/A", IF(ISNUMBER(SEARCH(TRIM(BP$2), ProgramsTable[[#This Row],[Geographic Coverage]])), "Yes", "No"))</f>
        <v>N/A</v>
      </c>
      <c r="BQ362" s="18" t="str">
        <f>IF(BQ$2=0, "N/A", IF(ISNUMBER(SEARCH(TRIM(BQ$2), ProgramsTable[[#This Row],[Geographic Coverage]])), "Yes", "No"))</f>
        <v>N/A</v>
      </c>
      <c r="BR362" s="18" t="str">
        <f>IF(AND(BP$2=0, BQ$2=0), "*Required - Please Make a Selection*", IF(OR(ISNUMBER(SEARCH(TRIM(BP$2), ProgramsTable[[#This Row],[Geographic Coverage]])), ISNUMBER(SEARCH(TRIM(BQ$2), ProgramsTable[[#This Row],[Geographic Coverage]]))), "Yes", "No"))</f>
        <v>*Required - Please Make a Selection*</v>
      </c>
      <c r="BS362" s="18" t="str">
        <f>IF(OR(BS$2="",BS$2=0), "N/A", IF(AND(ProgramsTable[[#This Row],[Age Min]]= "None", ProgramsTable[[#This Row],[Age Max]]= "None"), "Yes", IF(AND(BS$2&gt;=ProgramsTable[[#This Row],[Age Min]], BS$2&lt;=ProgramsTable[[#This Row],[Age Max]]), "Yes", "No")))</f>
        <v>N/A</v>
      </c>
      <c r="BT362" s="18" t="str" cm="1">
        <f t="array" ref="BT362">IF(COUNTIF(AM$2:BJ$2,"Yes")=0,"N/A",IF(SUMPRODUCT(--(AM$2:BJ$2="Yes"),--(ProgramsTable[[#This Row],[Developmental Disability]:[Caregivers, Family Members, Advocates, or Practitioners of an Individual with Disabilities or Medical Conditions]]="Yes"))&gt;0,"Yes","No"))</f>
        <v>N/A</v>
      </c>
      <c r="BU3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62" s="18" t="str">
        <f>IF(BV$2=0, "N/A", IF(ISNUMBER(SEARCH(UPPER(BV$2), UPPER(ProgramsTable[[#This Row],[Type of Service]]))), "Yes", "No"))</f>
        <v>N/A</v>
      </c>
      <c r="BW362" s="18" t="str">
        <f>IF(BW$2=0, "N/A", IF(ISNUMBER(SEARCH(TRIM(BW$2), ProgramsTable[[#This Row],[Geographic Coverage]])), "Yes", "No"))</f>
        <v>N/A</v>
      </c>
      <c r="BX362" s="18" t="str">
        <f>IF(BX$2=0, "N/A", IF(ISNUMBER(SEARCH(TRIM(BX$2), ProgramsTable[[#This Row],[Geographic Coverage]])), "Yes", "No"))</f>
        <v>N/A</v>
      </c>
      <c r="BY362" s="18" t="str">
        <f>IF(AND(BW$2=0, BX$2=0), "*Required - Please Make a Selection*", IF(OR(ISNUMBER(SEARCH(TRIM(BW$2), ProgramsTable[[#This Row],[Geographic Coverage]])), ISNUMBER(SEARCH(TRIM(BX$2), ProgramsTable[[#This Row],[Geographic Coverage]]))), "Yes", "No"))</f>
        <v>*Required - Please Make a Selection*</v>
      </c>
      <c r="BZ362" s="18" t="str">
        <f>IF(I$2=0, "N/A", IF(I$2="Yes", IF(ProgramsTable[[#This Row],[Program Includes Services for Caregivers]]="Yes", IF(ProgramsTable[[#This Row],[Program May Require Caregiver to be Unpaid]]="No", "Yes", "No"), "No"), "N/A"))</f>
        <v>N/A</v>
      </c>
      <c r="CA3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62" s="18" t="str">
        <f>IF(CB$2=0, "N/A", IF(ISNUMBER(SEARCH(TRIM(UPPER(CB$2)), TRIM(UPPER(ProgramsTable[[#This Row],[Type of Service]])))), "Yes", "No"))</f>
        <v>N/A</v>
      </c>
      <c r="CC362" s="18" t="str">
        <f>IF(CC$2=0, "N/A", IF(ISNUMBER(SEARCH(TRIM(CC$2), ProgramsTable[[#This Row],[Geographic Coverage]])), "Yes", "No"))</f>
        <v>No</v>
      </c>
      <c r="CD362" s="18" t="str">
        <f>IF(CD$2=0, "N/A", IF(ISNUMBER(SEARCH(TRIM(CD$2), ProgramsTable[[#This Row],[Geographic Coverage]])), "Yes", "No"))</f>
        <v>N/A</v>
      </c>
      <c r="CE362" s="18" t="str">
        <f>IF(AND(CC$2=0, CD$2=0), "*Required - Please Make a Selection*", IF(OR(ISNUMBER(SEARCH(TRIM(CC$2), ProgramsTable[[#This Row],[Geographic Coverage]])), ISNUMBER(SEARCH(TRIM(CD$2), ProgramsTable[[#This Row],[Geographic Coverage]]))), "Yes", "No"))</f>
        <v>No</v>
      </c>
      <c r="CF362" s="18" t="str" cm="1">
        <f t="array" ref="CF362">IF(COUNTIF(BK$2:BN$2, "Yes")=0, "N/A", IF(SUMPRODUCT((BK$2:BN$2="Yes")*(ProgramsTable[[#This Row],[Veteran?]:[Disabled Veteran?]]="Yes"))&gt;0, "Yes", "No"))</f>
        <v>No</v>
      </c>
      <c r="CG3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62"/>
      <c r="CI362"/>
      <c r="CJ362"/>
      <c r="CK362"/>
      <c r="CL362"/>
      <c r="CM362"/>
      <c r="CN362"/>
      <c r="CO362"/>
      <c r="CP362"/>
      <c r="CQ362"/>
      <c r="CR362"/>
      <c r="CS362"/>
      <c r="CU362"/>
      <c r="CV362"/>
    </row>
    <row r="363" spans="1:100" hidden="1" x14ac:dyDescent="0.25">
      <c r="A363" s="10">
        <v>1300</v>
      </c>
      <c r="B363" t="s">
        <v>658</v>
      </c>
      <c r="C363" t="s">
        <v>507</v>
      </c>
      <c r="D363" t="s">
        <v>535</v>
      </c>
      <c r="E363" t="s">
        <v>529</v>
      </c>
      <c r="F363" t="s">
        <v>536</v>
      </c>
      <c r="G363" t="s">
        <v>112</v>
      </c>
      <c r="H363" t="s">
        <v>215</v>
      </c>
      <c r="I363" t="s">
        <v>215</v>
      </c>
      <c r="J363" t="s">
        <v>531</v>
      </c>
      <c r="K363" t="s">
        <v>532</v>
      </c>
      <c r="L363" t="s">
        <v>306</v>
      </c>
      <c r="M363">
        <v>18</v>
      </c>
      <c r="N363">
        <v>120</v>
      </c>
      <c r="P363" t="s">
        <v>533</v>
      </c>
      <c r="Q363" t="s">
        <v>208</v>
      </c>
      <c r="R363" t="s">
        <v>534</v>
      </c>
      <c r="S363" t="s">
        <v>533</v>
      </c>
      <c r="T363" t="s">
        <v>2</v>
      </c>
      <c r="U363" t="s">
        <v>215</v>
      </c>
      <c r="V363" t="s">
        <v>207</v>
      </c>
      <c r="W363" t="s">
        <v>207</v>
      </c>
      <c r="X363" t="s">
        <v>207</v>
      </c>
      <c r="Y363" t="s">
        <v>207</v>
      </c>
      <c r="Z363" t="s">
        <v>207</v>
      </c>
      <c r="AA363" t="s">
        <v>207</v>
      </c>
      <c r="AB363" t="s">
        <v>207</v>
      </c>
      <c r="AC363" t="s">
        <v>207</v>
      </c>
      <c r="AD363" t="s">
        <v>207</v>
      </c>
      <c r="AE363" t="s">
        <v>215</v>
      </c>
      <c r="AF363" t="s">
        <v>207</v>
      </c>
      <c r="AG363" t="s">
        <v>207</v>
      </c>
      <c r="AH363" t="s">
        <v>207</v>
      </c>
      <c r="AI363" t="s">
        <v>207</v>
      </c>
      <c r="AJ363" t="s">
        <v>207</v>
      </c>
      <c r="AK363" t="s">
        <v>207</v>
      </c>
      <c r="AL363" t="s">
        <v>207</v>
      </c>
      <c r="AM363" t="s">
        <v>207</v>
      </c>
      <c r="AN363" t="s">
        <v>207</v>
      </c>
      <c r="AO363" t="s">
        <v>207</v>
      </c>
      <c r="AP363" t="s">
        <v>207</v>
      </c>
      <c r="AQ363" t="s">
        <v>207</v>
      </c>
      <c r="AR363" t="s">
        <v>215</v>
      </c>
      <c r="AS363" t="s">
        <v>207</v>
      </c>
      <c r="AT363" t="s">
        <v>207</v>
      </c>
      <c r="AU363" t="s">
        <v>207</v>
      </c>
      <c r="AV363" t="s">
        <v>207</v>
      </c>
      <c r="AW363" t="s">
        <v>207</v>
      </c>
      <c r="AX363" t="s">
        <v>207</v>
      </c>
      <c r="AY363" t="s">
        <v>207</v>
      </c>
      <c r="AZ363" t="s">
        <v>207</v>
      </c>
      <c r="BA363" t="s">
        <v>207</v>
      </c>
      <c r="BB363" t="s">
        <v>207</v>
      </c>
      <c r="BC363" t="s">
        <v>207</v>
      </c>
      <c r="BD363" t="s">
        <v>207</v>
      </c>
      <c r="BE363" t="s">
        <v>207</v>
      </c>
      <c r="BF363" t="s">
        <v>207</v>
      </c>
      <c r="BG363" t="s">
        <v>207</v>
      </c>
      <c r="BH363" t="s">
        <v>207</v>
      </c>
      <c r="BI363" t="s">
        <v>207</v>
      </c>
      <c r="BJ363" t="s">
        <v>207</v>
      </c>
      <c r="BK363" t="s">
        <v>207</v>
      </c>
      <c r="BL363" t="s">
        <v>207</v>
      </c>
      <c r="BM363" t="s">
        <v>207</v>
      </c>
      <c r="BN363" t="s">
        <v>207</v>
      </c>
      <c r="BO363" s="18" t="str">
        <f>IF(OR(BO$2=0, BO$2=""), "N/A", IF(ISNUMBER(SEARCH(UPPER(BO$2), UPPER(ProgramsTable[[#This Row],[Type of Service]]))), "Yes", "No"))</f>
        <v>N/A</v>
      </c>
      <c r="BP363" s="18" t="str">
        <f>IF(BP$2=0, "N/A", IF(ISNUMBER(SEARCH(TRIM(BP$2), ProgramsTable[[#This Row],[Geographic Coverage]])), "Yes", "No"))</f>
        <v>N/A</v>
      </c>
      <c r="BQ363" s="18" t="str">
        <f>IF(BQ$2=0, "N/A", IF(ISNUMBER(SEARCH(TRIM(BQ$2), ProgramsTable[[#This Row],[Geographic Coverage]])), "Yes", "No"))</f>
        <v>N/A</v>
      </c>
      <c r="BR363" s="18" t="str">
        <f>IF(AND(BP$2=0, BQ$2=0), "*Required - Please Make a Selection*", IF(OR(ISNUMBER(SEARCH(TRIM(BP$2), ProgramsTable[[#This Row],[Geographic Coverage]])), ISNUMBER(SEARCH(TRIM(BQ$2), ProgramsTable[[#This Row],[Geographic Coverage]]))), "Yes", "No"))</f>
        <v>*Required - Please Make a Selection*</v>
      </c>
      <c r="BS363" s="18" t="str">
        <f>IF(OR(BS$2="",BS$2=0), "N/A", IF(AND(ProgramsTable[[#This Row],[Age Min]]= "None", ProgramsTable[[#This Row],[Age Max]]= "None"), "Yes", IF(AND(BS$2&gt;=ProgramsTable[[#This Row],[Age Min]], BS$2&lt;=ProgramsTable[[#This Row],[Age Max]]), "Yes", "No")))</f>
        <v>N/A</v>
      </c>
      <c r="BT363" s="18" t="str" cm="1">
        <f t="array" ref="BT363">IF(COUNTIF(AM$2:BJ$2,"Yes")=0,"N/A",IF(SUMPRODUCT(--(AM$2:BJ$2="Yes"),--(ProgramsTable[[#This Row],[Developmental Disability]:[Caregivers, Family Members, Advocates, or Practitioners of an Individual with Disabilities or Medical Conditions]]="Yes"))&gt;0,"Yes","No"))</f>
        <v>N/A</v>
      </c>
      <c r="BU3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63" s="18" t="str">
        <f>IF(BV$2=0, "N/A", IF(ISNUMBER(SEARCH(UPPER(BV$2), UPPER(ProgramsTable[[#This Row],[Type of Service]]))), "Yes", "No"))</f>
        <v>N/A</v>
      </c>
      <c r="BW363" s="18" t="str">
        <f>IF(BW$2=0, "N/A", IF(ISNUMBER(SEARCH(TRIM(BW$2), ProgramsTable[[#This Row],[Geographic Coverage]])), "Yes", "No"))</f>
        <v>N/A</v>
      </c>
      <c r="BX363" s="18" t="str">
        <f>IF(BX$2=0, "N/A", IF(ISNUMBER(SEARCH(TRIM(BX$2), ProgramsTable[[#This Row],[Geographic Coverage]])), "Yes", "No"))</f>
        <v>N/A</v>
      </c>
      <c r="BY363" s="18" t="str">
        <f>IF(AND(BW$2=0, BX$2=0), "*Required - Please Make a Selection*", IF(OR(ISNUMBER(SEARCH(TRIM(BW$2), ProgramsTable[[#This Row],[Geographic Coverage]])), ISNUMBER(SEARCH(TRIM(BX$2), ProgramsTable[[#This Row],[Geographic Coverage]]))), "Yes", "No"))</f>
        <v>*Required - Please Make a Selection*</v>
      </c>
      <c r="BZ363" s="18" t="str">
        <f>IF(I$2=0, "N/A", IF(I$2="Yes", IF(ProgramsTable[[#This Row],[Program Includes Services for Caregivers]]="Yes", IF(ProgramsTable[[#This Row],[Program May Require Caregiver to be Unpaid]]="No", "Yes", "No"), "No"), "N/A"))</f>
        <v>N/A</v>
      </c>
      <c r="CA3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63" s="18" t="str">
        <f>IF(CB$2=0, "N/A", IF(ISNUMBER(SEARCH(TRIM(UPPER(CB$2)), TRIM(UPPER(ProgramsTable[[#This Row],[Type of Service]])))), "Yes", "No"))</f>
        <v>N/A</v>
      </c>
      <c r="CC363" s="18" t="str">
        <f>IF(CC$2=0, "N/A", IF(ISNUMBER(SEARCH(TRIM(CC$2), ProgramsTable[[#This Row],[Geographic Coverage]])), "Yes", "No"))</f>
        <v>No</v>
      </c>
      <c r="CD363" s="18" t="str">
        <f>IF(CD$2=0, "N/A", IF(ISNUMBER(SEARCH(TRIM(CD$2), ProgramsTable[[#This Row],[Geographic Coverage]])), "Yes", "No"))</f>
        <v>N/A</v>
      </c>
      <c r="CE363" s="18" t="str">
        <f>IF(AND(CC$2=0, CD$2=0), "*Required - Please Make a Selection*", IF(OR(ISNUMBER(SEARCH(TRIM(CC$2), ProgramsTable[[#This Row],[Geographic Coverage]])), ISNUMBER(SEARCH(TRIM(CD$2), ProgramsTable[[#This Row],[Geographic Coverage]]))), "Yes", "No"))</f>
        <v>No</v>
      </c>
      <c r="CF363" s="18" t="str" cm="1">
        <f t="array" ref="CF363">IF(COUNTIF(BK$2:BN$2, "Yes")=0, "N/A", IF(SUMPRODUCT((BK$2:BN$2="Yes")*(ProgramsTable[[#This Row],[Veteran?]:[Disabled Veteran?]]="Yes"))&gt;0, "Yes", "No"))</f>
        <v>No</v>
      </c>
      <c r="CG3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63"/>
      <c r="CI363"/>
      <c r="CJ363"/>
      <c r="CK363"/>
      <c r="CL363"/>
      <c r="CM363"/>
      <c r="CN363"/>
      <c r="CO363"/>
      <c r="CP363"/>
      <c r="CQ363"/>
      <c r="CR363"/>
      <c r="CS363"/>
      <c r="CU363"/>
      <c r="CV363"/>
    </row>
    <row r="364" spans="1:100" hidden="1" x14ac:dyDescent="0.25">
      <c r="A364" s="10">
        <v>1318</v>
      </c>
      <c r="B364" t="s">
        <v>658</v>
      </c>
      <c r="C364" t="s">
        <v>507</v>
      </c>
      <c r="D364" t="s">
        <v>578</v>
      </c>
      <c r="E364" t="s">
        <v>546</v>
      </c>
      <c r="F364" t="s">
        <v>579</v>
      </c>
      <c r="G364" t="s">
        <v>112</v>
      </c>
      <c r="H364" t="s">
        <v>215</v>
      </c>
      <c r="I364" t="s">
        <v>215</v>
      </c>
      <c r="J364" t="s">
        <v>547</v>
      </c>
      <c r="K364" t="s">
        <v>580</v>
      </c>
      <c r="L364" t="s">
        <v>208</v>
      </c>
      <c r="M364" t="s">
        <v>208</v>
      </c>
      <c r="N364" t="s">
        <v>208</v>
      </c>
      <c r="P364" t="s">
        <v>581</v>
      </c>
      <c r="Q364" t="s">
        <v>208</v>
      </c>
      <c r="R364" t="s">
        <v>581</v>
      </c>
      <c r="S364" t="s">
        <v>208</v>
      </c>
      <c r="T364" t="s">
        <v>2</v>
      </c>
      <c r="U364" t="s">
        <v>215</v>
      </c>
      <c r="V364" t="s">
        <v>207</v>
      </c>
      <c r="W364" t="s">
        <v>207</v>
      </c>
      <c r="X364" t="s">
        <v>207</v>
      </c>
      <c r="Y364" t="s">
        <v>207</v>
      </c>
      <c r="Z364" t="s">
        <v>207</v>
      </c>
      <c r="AA364" t="s">
        <v>215</v>
      </c>
      <c r="AB364" t="s">
        <v>207</v>
      </c>
      <c r="AC364" t="s">
        <v>207</v>
      </c>
      <c r="AD364" t="s">
        <v>207</v>
      </c>
      <c r="AE364" t="s">
        <v>207</v>
      </c>
      <c r="AF364" t="s">
        <v>207</v>
      </c>
      <c r="AG364" t="s">
        <v>207</v>
      </c>
      <c r="AH364" t="s">
        <v>207</v>
      </c>
      <c r="AI364" t="s">
        <v>207</v>
      </c>
      <c r="AJ364" t="s">
        <v>207</v>
      </c>
      <c r="AK364" t="s">
        <v>207</v>
      </c>
      <c r="AL364" t="s">
        <v>207</v>
      </c>
      <c r="AM364" t="s">
        <v>207</v>
      </c>
      <c r="AN364" t="s">
        <v>207</v>
      </c>
      <c r="AO364" t="s">
        <v>207</v>
      </c>
      <c r="AP364" t="s">
        <v>207</v>
      </c>
      <c r="AQ364" t="s">
        <v>207</v>
      </c>
      <c r="AR364" t="s">
        <v>215</v>
      </c>
      <c r="AS364" t="s">
        <v>207</v>
      </c>
      <c r="AT364" t="s">
        <v>207</v>
      </c>
      <c r="AU364" t="s">
        <v>207</v>
      </c>
      <c r="AV364" t="s">
        <v>207</v>
      </c>
      <c r="AW364" t="s">
        <v>207</v>
      </c>
      <c r="AX364" t="s">
        <v>207</v>
      </c>
      <c r="AY364" t="s">
        <v>207</v>
      </c>
      <c r="AZ364" t="s">
        <v>207</v>
      </c>
      <c r="BA364" t="s">
        <v>207</v>
      </c>
      <c r="BB364" t="s">
        <v>207</v>
      </c>
      <c r="BC364" t="s">
        <v>207</v>
      </c>
      <c r="BD364" t="s">
        <v>207</v>
      </c>
      <c r="BE364" t="s">
        <v>207</v>
      </c>
      <c r="BF364" t="s">
        <v>207</v>
      </c>
      <c r="BG364" t="s">
        <v>207</v>
      </c>
      <c r="BH364" t="s">
        <v>207</v>
      </c>
      <c r="BI364" t="s">
        <v>207</v>
      </c>
      <c r="BJ364" t="s">
        <v>215</v>
      </c>
      <c r="BK364" t="s">
        <v>207</v>
      </c>
      <c r="BL364" t="s">
        <v>207</v>
      </c>
      <c r="BM364" t="s">
        <v>207</v>
      </c>
      <c r="BN364" t="s">
        <v>207</v>
      </c>
      <c r="BO364" s="18" t="str">
        <f>IF(OR(BO$2=0, BO$2=""), "N/A", IF(ISNUMBER(SEARCH(UPPER(BO$2), UPPER(ProgramsTable[[#This Row],[Type of Service]]))), "Yes", "No"))</f>
        <v>N/A</v>
      </c>
      <c r="BP364" s="18" t="str">
        <f>IF(BP$2=0, "N/A", IF(ISNUMBER(SEARCH(TRIM(BP$2), ProgramsTable[[#This Row],[Geographic Coverage]])), "Yes", "No"))</f>
        <v>N/A</v>
      </c>
      <c r="BQ364" s="18" t="str">
        <f>IF(BQ$2=0, "N/A", IF(ISNUMBER(SEARCH(TRIM(BQ$2), ProgramsTable[[#This Row],[Geographic Coverage]])), "Yes", "No"))</f>
        <v>N/A</v>
      </c>
      <c r="BR364" s="18" t="str">
        <f>IF(AND(BP$2=0, BQ$2=0), "*Required - Please Make a Selection*", IF(OR(ISNUMBER(SEARCH(TRIM(BP$2), ProgramsTable[[#This Row],[Geographic Coverage]])), ISNUMBER(SEARCH(TRIM(BQ$2), ProgramsTable[[#This Row],[Geographic Coverage]]))), "Yes", "No"))</f>
        <v>*Required - Please Make a Selection*</v>
      </c>
      <c r="BS364" s="18" t="str">
        <f>IF(OR(BS$2="",BS$2=0), "N/A", IF(AND(ProgramsTable[[#This Row],[Age Min]]= "None", ProgramsTable[[#This Row],[Age Max]]= "None"), "Yes", IF(AND(BS$2&gt;=ProgramsTable[[#This Row],[Age Min]], BS$2&lt;=ProgramsTable[[#This Row],[Age Max]]), "Yes", "No")))</f>
        <v>N/A</v>
      </c>
      <c r="BT364" s="18" t="str" cm="1">
        <f t="array" ref="BT364">IF(COUNTIF(AM$2:BJ$2,"Yes")=0,"N/A",IF(SUMPRODUCT(--(AM$2:BJ$2="Yes"),--(ProgramsTable[[#This Row],[Developmental Disability]:[Caregivers, Family Members, Advocates, or Practitioners of an Individual with Disabilities or Medical Conditions]]="Yes"))&gt;0,"Yes","No"))</f>
        <v>N/A</v>
      </c>
      <c r="BU3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64" s="18" t="str">
        <f>IF(BV$2=0, "N/A", IF(ISNUMBER(SEARCH(UPPER(BV$2), UPPER(ProgramsTable[[#This Row],[Type of Service]]))), "Yes", "No"))</f>
        <v>N/A</v>
      </c>
      <c r="BW364" s="18" t="str">
        <f>IF(BW$2=0, "N/A", IF(ISNUMBER(SEARCH(TRIM(BW$2), ProgramsTable[[#This Row],[Geographic Coverage]])), "Yes", "No"))</f>
        <v>N/A</v>
      </c>
      <c r="BX364" s="18" t="str">
        <f>IF(BX$2=0, "N/A", IF(ISNUMBER(SEARCH(TRIM(BX$2), ProgramsTable[[#This Row],[Geographic Coverage]])), "Yes", "No"))</f>
        <v>N/A</v>
      </c>
      <c r="BY364" s="18" t="str">
        <f>IF(AND(BW$2=0, BX$2=0), "*Required - Please Make a Selection*", IF(OR(ISNUMBER(SEARCH(TRIM(BW$2), ProgramsTable[[#This Row],[Geographic Coverage]])), ISNUMBER(SEARCH(TRIM(BX$2), ProgramsTable[[#This Row],[Geographic Coverage]]))), "Yes", "No"))</f>
        <v>*Required - Please Make a Selection*</v>
      </c>
      <c r="BZ364" s="18" t="str">
        <f>IF(I$2=0, "N/A", IF(I$2="Yes", IF(ProgramsTable[[#This Row],[Program Includes Services for Caregivers]]="Yes", IF(ProgramsTable[[#This Row],[Program May Require Caregiver to be Unpaid]]="No", "Yes", "No"), "No"), "N/A"))</f>
        <v>N/A</v>
      </c>
      <c r="CA3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64" s="18" t="str">
        <f>IF(CB$2=0, "N/A", IF(ISNUMBER(SEARCH(TRIM(UPPER(CB$2)), TRIM(UPPER(ProgramsTable[[#This Row],[Type of Service]])))), "Yes", "No"))</f>
        <v>N/A</v>
      </c>
      <c r="CC364" s="18" t="str">
        <f>IF(CC$2=0, "N/A", IF(ISNUMBER(SEARCH(TRIM(CC$2), ProgramsTable[[#This Row],[Geographic Coverage]])), "Yes", "No"))</f>
        <v>No</v>
      </c>
      <c r="CD364" s="18" t="str">
        <f>IF(CD$2=0, "N/A", IF(ISNUMBER(SEARCH(TRIM(CD$2), ProgramsTable[[#This Row],[Geographic Coverage]])), "Yes", "No"))</f>
        <v>N/A</v>
      </c>
      <c r="CE364" s="18" t="str">
        <f>IF(AND(CC$2=0, CD$2=0), "*Required - Please Make a Selection*", IF(OR(ISNUMBER(SEARCH(TRIM(CC$2), ProgramsTable[[#This Row],[Geographic Coverage]])), ISNUMBER(SEARCH(TRIM(CD$2), ProgramsTable[[#This Row],[Geographic Coverage]]))), "Yes", "No"))</f>
        <v>No</v>
      </c>
      <c r="CF364" s="18" t="str" cm="1">
        <f t="array" ref="CF364">IF(COUNTIF(BK$2:BN$2, "Yes")=0, "N/A", IF(SUMPRODUCT((BK$2:BN$2="Yes")*(ProgramsTable[[#This Row],[Veteran?]:[Disabled Veteran?]]="Yes"))&gt;0, "Yes", "No"))</f>
        <v>No</v>
      </c>
      <c r="CG3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64"/>
      <c r="CI364"/>
      <c r="CJ364"/>
      <c r="CK364"/>
      <c r="CL364"/>
      <c r="CM364"/>
      <c r="CN364"/>
      <c r="CO364"/>
      <c r="CP364"/>
      <c r="CQ364"/>
      <c r="CR364"/>
      <c r="CS364"/>
      <c r="CU364"/>
      <c r="CV364"/>
    </row>
    <row r="365" spans="1:100" hidden="1" x14ac:dyDescent="0.25">
      <c r="A365" s="10">
        <v>1319</v>
      </c>
      <c r="B365" t="s">
        <v>658</v>
      </c>
      <c r="C365" t="s">
        <v>507</v>
      </c>
      <c r="D365" t="s">
        <v>578</v>
      </c>
      <c r="E365" t="s">
        <v>546</v>
      </c>
      <c r="F365" t="s">
        <v>582</v>
      </c>
      <c r="G365" t="s">
        <v>112</v>
      </c>
      <c r="H365" t="s">
        <v>215</v>
      </c>
      <c r="I365" t="s">
        <v>215</v>
      </c>
      <c r="J365" t="s">
        <v>547</v>
      </c>
      <c r="K365" t="s">
        <v>583</v>
      </c>
      <c r="L365" t="s">
        <v>208</v>
      </c>
      <c r="M365" t="s">
        <v>208</v>
      </c>
      <c r="N365" t="s">
        <v>208</v>
      </c>
      <c r="P365" t="s">
        <v>581</v>
      </c>
      <c r="Q365" t="s">
        <v>208</v>
      </c>
      <c r="R365" t="s">
        <v>581</v>
      </c>
      <c r="S365" t="s">
        <v>208</v>
      </c>
      <c r="T365" t="s">
        <v>2</v>
      </c>
      <c r="U365" t="s">
        <v>215</v>
      </c>
      <c r="V365" t="s">
        <v>207</v>
      </c>
      <c r="W365" t="s">
        <v>207</v>
      </c>
      <c r="X365" t="s">
        <v>207</v>
      </c>
      <c r="Y365" t="s">
        <v>207</v>
      </c>
      <c r="Z365" t="s">
        <v>207</v>
      </c>
      <c r="AA365" t="s">
        <v>215</v>
      </c>
      <c r="AB365" t="s">
        <v>207</v>
      </c>
      <c r="AC365" t="s">
        <v>207</v>
      </c>
      <c r="AD365" t="s">
        <v>207</v>
      </c>
      <c r="AE365" t="s">
        <v>207</v>
      </c>
      <c r="AF365" t="s">
        <v>207</v>
      </c>
      <c r="AG365" t="s">
        <v>207</v>
      </c>
      <c r="AH365" t="s">
        <v>207</v>
      </c>
      <c r="AI365" t="s">
        <v>207</v>
      </c>
      <c r="AJ365" t="s">
        <v>207</v>
      </c>
      <c r="AK365" t="s">
        <v>207</v>
      </c>
      <c r="AL365" t="s">
        <v>207</v>
      </c>
      <c r="AM365" t="s">
        <v>207</v>
      </c>
      <c r="AN365" t="s">
        <v>207</v>
      </c>
      <c r="AO365" t="s">
        <v>207</v>
      </c>
      <c r="AP365" t="s">
        <v>207</v>
      </c>
      <c r="AQ365" t="s">
        <v>207</v>
      </c>
      <c r="AR365" t="s">
        <v>215</v>
      </c>
      <c r="AS365" t="s">
        <v>207</v>
      </c>
      <c r="AT365" t="s">
        <v>207</v>
      </c>
      <c r="AU365" t="s">
        <v>207</v>
      </c>
      <c r="AV365" t="s">
        <v>207</v>
      </c>
      <c r="AW365" t="s">
        <v>207</v>
      </c>
      <c r="AX365" t="s">
        <v>207</v>
      </c>
      <c r="AY365" t="s">
        <v>207</v>
      </c>
      <c r="AZ365" t="s">
        <v>207</v>
      </c>
      <c r="BA365" t="s">
        <v>207</v>
      </c>
      <c r="BB365" t="s">
        <v>207</v>
      </c>
      <c r="BC365" t="s">
        <v>207</v>
      </c>
      <c r="BD365" t="s">
        <v>207</v>
      </c>
      <c r="BE365" t="s">
        <v>207</v>
      </c>
      <c r="BF365" t="s">
        <v>207</v>
      </c>
      <c r="BG365" t="s">
        <v>207</v>
      </c>
      <c r="BH365" t="s">
        <v>207</v>
      </c>
      <c r="BI365" t="s">
        <v>207</v>
      </c>
      <c r="BJ365" t="s">
        <v>215</v>
      </c>
      <c r="BK365" t="s">
        <v>207</v>
      </c>
      <c r="BL365" t="s">
        <v>207</v>
      </c>
      <c r="BM365" t="s">
        <v>207</v>
      </c>
      <c r="BN365" t="s">
        <v>207</v>
      </c>
      <c r="BO365" s="18" t="str">
        <f>IF(OR(BO$2=0, BO$2=""), "N/A", IF(ISNUMBER(SEARCH(UPPER(BO$2), UPPER(ProgramsTable[[#This Row],[Type of Service]]))), "Yes", "No"))</f>
        <v>N/A</v>
      </c>
      <c r="BP365" s="18" t="str">
        <f>IF(BP$2=0, "N/A", IF(ISNUMBER(SEARCH(TRIM(BP$2), ProgramsTable[[#This Row],[Geographic Coverage]])), "Yes", "No"))</f>
        <v>N/A</v>
      </c>
      <c r="BQ365" s="18" t="str">
        <f>IF(BQ$2=0, "N/A", IF(ISNUMBER(SEARCH(TRIM(BQ$2), ProgramsTable[[#This Row],[Geographic Coverage]])), "Yes", "No"))</f>
        <v>N/A</v>
      </c>
      <c r="BR365" s="18" t="str">
        <f>IF(AND(BP$2=0, BQ$2=0), "*Required - Please Make a Selection*", IF(OR(ISNUMBER(SEARCH(TRIM(BP$2), ProgramsTable[[#This Row],[Geographic Coverage]])), ISNUMBER(SEARCH(TRIM(BQ$2), ProgramsTable[[#This Row],[Geographic Coverage]]))), "Yes", "No"))</f>
        <v>*Required - Please Make a Selection*</v>
      </c>
      <c r="BS365" s="18" t="str">
        <f>IF(OR(BS$2="",BS$2=0), "N/A", IF(AND(ProgramsTable[[#This Row],[Age Min]]= "None", ProgramsTable[[#This Row],[Age Max]]= "None"), "Yes", IF(AND(BS$2&gt;=ProgramsTable[[#This Row],[Age Min]], BS$2&lt;=ProgramsTable[[#This Row],[Age Max]]), "Yes", "No")))</f>
        <v>N/A</v>
      </c>
      <c r="BT365" s="18" t="str" cm="1">
        <f t="array" ref="BT365">IF(COUNTIF(AM$2:BJ$2,"Yes")=0,"N/A",IF(SUMPRODUCT(--(AM$2:BJ$2="Yes"),--(ProgramsTable[[#This Row],[Developmental Disability]:[Caregivers, Family Members, Advocates, or Practitioners of an Individual with Disabilities or Medical Conditions]]="Yes"))&gt;0,"Yes","No"))</f>
        <v>N/A</v>
      </c>
      <c r="BU3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65" s="18" t="str">
        <f>IF(BV$2=0, "N/A", IF(ISNUMBER(SEARCH(UPPER(BV$2), UPPER(ProgramsTable[[#This Row],[Type of Service]]))), "Yes", "No"))</f>
        <v>N/A</v>
      </c>
      <c r="BW365" s="18" t="str">
        <f>IF(BW$2=0, "N/A", IF(ISNUMBER(SEARCH(TRIM(BW$2), ProgramsTable[[#This Row],[Geographic Coverage]])), "Yes", "No"))</f>
        <v>N/A</v>
      </c>
      <c r="BX365" s="18" t="str">
        <f>IF(BX$2=0, "N/A", IF(ISNUMBER(SEARCH(TRIM(BX$2), ProgramsTable[[#This Row],[Geographic Coverage]])), "Yes", "No"))</f>
        <v>N/A</v>
      </c>
      <c r="BY365" s="18" t="str">
        <f>IF(AND(BW$2=0, BX$2=0), "*Required - Please Make a Selection*", IF(OR(ISNUMBER(SEARCH(TRIM(BW$2), ProgramsTable[[#This Row],[Geographic Coverage]])), ISNUMBER(SEARCH(TRIM(BX$2), ProgramsTable[[#This Row],[Geographic Coverage]]))), "Yes", "No"))</f>
        <v>*Required - Please Make a Selection*</v>
      </c>
      <c r="BZ365" s="18" t="str">
        <f>IF(I$2=0, "N/A", IF(I$2="Yes", IF(ProgramsTable[[#This Row],[Program Includes Services for Caregivers]]="Yes", IF(ProgramsTable[[#This Row],[Program May Require Caregiver to be Unpaid]]="No", "Yes", "No"), "No"), "N/A"))</f>
        <v>N/A</v>
      </c>
      <c r="CA3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65" s="18" t="str">
        <f>IF(CB$2=0, "N/A", IF(ISNUMBER(SEARCH(TRIM(UPPER(CB$2)), TRIM(UPPER(ProgramsTable[[#This Row],[Type of Service]])))), "Yes", "No"))</f>
        <v>N/A</v>
      </c>
      <c r="CC365" s="18" t="str">
        <f>IF(CC$2=0, "N/A", IF(ISNUMBER(SEARCH(TRIM(CC$2), ProgramsTable[[#This Row],[Geographic Coverage]])), "Yes", "No"))</f>
        <v>No</v>
      </c>
      <c r="CD365" s="18" t="str">
        <f>IF(CD$2=0, "N/A", IF(ISNUMBER(SEARCH(TRIM(CD$2), ProgramsTable[[#This Row],[Geographic Coverage]])), "Yes", "No"))</f>
        <v>N/A</v>
      </c>
      <c r="CE365" s="18" t="str">
        <f>IF(AND(CC$2=0, CD$2=0), "*Required - Please Make a Selection*", IF(OR(ISNUMBER(SEARCH(TRIM(CC$2), ProgramsTable[[#This Row],[Geographic Coverage]])), ISNUMBER(SEARCH(TRIM(CD$2), ProgramsTable[[#This Row],[Geographic Coverage]]))), "Yes", "No"))</f>
        <v>No</v>
      </c>
      <c r="CF365" s="18" t="str" cm="1">
        <f t="array" ref="CF365">IF(COUNTIF(BK$2:BN$2, "Yes")=0, "N/A", IF(SUMPRODUCT((BK$2:BN$2="Yes")*(ProgramsTable[[#This Row],[Veteran?]:[Disabled Veteran?]]="Yes"))&gt;0, "Yes", "No"))</f>
        <v>No</v>
      </c>
      <c r="CG3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65"/>
      <c r="CI365"/>
      <c r="CJ365"/>
      <c r="CK365"/>
      <c r="CL365"/>
      <c r="CM365"/>
      <c r="CN365"/>
      <c r="CO365"/>
      <c r="CP365"/>
      <c r="CQ365"/>
      <c r="CR365"/>
      <c r="CS365"/>
      <c r="CU365"/>
      <c r="CV365"/>
    </row>
    <row r="366" spans="1:100" hidden="1" x14ac:dyDescent="0.25">
      <c r="A366" s="10">
        <v>1320</v>
      </c>
      <c r="B366" t="s">
        <v>658</v>
      </c>
      <c r="C366" t="s">
        <v>507</v>
      </c>
      <c r="D366" t="s">
        <v>578</v>
      </c>
      <c r="E366" t="s">
        <v>546</v>
      </c>
      <c r="F366" t="s">
        <v>584</v>
      </c>
      <c r="G366" t="s">
        <v>585</v>
      </c>
      <c r="H366" t="s">
        <v>215</v>
      </c>
      <c r="I366" t="s">
        <v>215</v>
      </c>
      <c r="J366" t="s">
        <v>208</v>
      </c>
      <c r="K366" t="s">
        <v>586</v>
      </c>
      <c r="L366" t="s">
        <v>208</v>
      </c>
      <c r="M366" t="s">
        <v>208</v>
      </c>
      <c r="N366" t="s">
        <v>208</v>
      </c>
      <c r="P366" t="s">
        <v>581</v>
      </c>
      <c r="Q366" t="s">
        <v>208</v>
      </c>
      <c r="R366" t="s">
        <v>581</v>
      </c>
      <c r="S366" t="s">
        <v>208</v>
      </c>
      <c r="T366" t="s">
        <v>2</v>
      </c>
      <c r="U366" t="s">
        <v>207</v>
      </c>
      <c r="V366" t="s">
        <v>207</v>
      </c>
      <c r="W366" t="s">
        <v>207</v>
      </c>
      <c r="X366" t="s">
        <v>207</v>
      </c>
      <c r="Y366" t="s">
        <v>207</v>
      </c>
      <c r="Z366" t="s">
        <v>207</v>
      </c>
      <c r="AA366" t="s">
        <v>207</v>
      </c>
      <c r="AB366" t="s">
        <v>207</v>
      </c>
      <c r="AC366" t="s">
        <v>207</v>
      </c>
      <c r="AD366" t="s">
        <v>207</v>
      </c>
      <c r="AE366" t="s">
        <v>207</v>
      </c>
      <c r="AF366" t="s">
        <v>207</v>
      </c>
      <c r="AG366" t="s">
        <v>207</v>
      </c>
      <c r="AH366" t="s">
        <v>207</v>
      </c>
      <c r="AI366" t="s">
        <v>207</v>
      </c>
      <c r="AJ366" t="s">
        <v>207</v>
      </c>
      <c r="AK366" t="s">
        <v>207</v>
      </c>
      <c r="AL366" t="s">
        <v>207</v>
      </c>
      <c r="AM366" t="s">
        <v>207</v>
      </c>
      <c r="AN366" t="s">
        <v>207</v>
      </c>
      <c r="AO366" t="s">
        <v>207</v>
      </c>
      <c r="AP366" t="s">
        <v>207</v>
      </c>
      <c r="AQ366" t="s">
        <v>207</v>
      </c>
      <c r="AR366" t="s">
        <v>215</v>
      </c>
      <c r="AS366" t="s">
        <v>207</v>
      </c>
      <c r="AT366" t="s">
        <v>207</v>
      </c>
      <c r="AU366" t="s">
        <v>207</v>
      </c>
      <c r="AV366" t="s">
        <v>207</v>
      </c>
      <c r="AW366" t="s">
        <v>207</v>
      </c>
      <c r="AX366" t="s">
        <v>207</v>
      </c>
      <c r="AY366" t="s">
        <v>207</v>
      </c>
      <c r="AZ366" t="s">
        <v>207</v>
      </c>
      <c r="BA366" t="s">
        <v>207</v>
      </c>
      <c r="BB366" t="s">
        <v>207</v>
      </c>
      <c r="BC366" t="s">
        <v>207</v>
      </c>
      <c r="BD366" t="s">
        <v>207</v>
      </c>
      <c r="BE366" t="s">
        <v>207</v>
      </c>
      <c r="BF366" t="s">
        <v>207</v>
      </c>
      <c r="BG366" t="s">
        <v>207</v>
      </c>
      <c r="BH366" t="s">
        <v>207</v>
      </c>
      <c r="BI366" t="s">
        <v>207</v>
      </c>
      <c r="BJ366" t="s">
        <v>215</v>
      </c>
      <c r="BK366" t="s">
        <v>207</v>
      </c>
      <c r="BL366" t="s">
        <v>207</v>
      </c>
      <c r="BM366" t="s">
        <v>207</v>
      </c>
      <c r="BN366" t="s">
        <v>207</v>
      </c>
      <c r="BO366" s="18" t="str">
        <f>IF(OR(BO$2=0, BO$2=""), "N/A", IF(ISNUMBER(SEARCH(UPPER(BO$2), UPPER(ProgramsTable[[#This Row],[Type of Service]]))), "Yes", "No"))</f>
        <v>N/A</v>
      </c>
      <c r="BP366" s="18" t="str">
        <f>IF(BP$2=0, "N/A", IF(ISNUMBER(SEARCH(TRIM(BP$2), ProgramsTable[[#This Row],[Geographic Coverage]])), "Yes", "No"))</f>
        <v>N/A</v>
      </c>
      <c r="BQ366" s="18" t="str">
        <f>IF(BQ$2=0, "N/A", IF(ISNUMBER(SEARCH(TRIM(BQ$2), ProgramsTable[[#This Row],[Geographic Coverage]])), "Yes", "No"))</f>
        <v>N/A</v>
      </c>
      <c r="BR366" s="18" t="str">
        <f>IF(AND(BP$2=0, BQ$2=0), "*Required - Please Make a Selection*", IF(OR(ISNUMBER(SEARCH(TRIM(BP$2), ProgramsTable[[#This Row],[Geographic Coverage]])), ISNUMBER(SEARCH(TRIM(BQ$2), ProgramsTable[[#This Row],[Geographic Coverage]]))), "Yes", "No"))</f>
        <v>*Required - Please Make a Selection*</v>
      </c>
      <c r="BS366" s="18" t="str">
        <f>IF(OR(BS$2="",BS$2=0), "N/A", IF(AND(ProgramsTable[[#This Row],[Age Min]]= "None", ProgramsTable[[#This Row],[Age Max]]= "None"), "Yes", IF(AND(BS$2&gt;=ProgramsTable[[#This Row],[Age Min]], BS$2&lt;=ProgramsTable[[#This Row],[Age Max]]), "Yes", "No")))</f>
        <v>N/A</v>
      </c>
      <c r="BT366" s="18" t="str" cm="1">
        <f t="array" ref="BT366">IF(COUNTIF(AM$2:BJ$2,"Yes")=0,"N/A",IF(SUMPRODUCT(--(AM$2:BJ$2="Yes"),--(ProgramsTable[[#This Row],[Developmental Disability]:[Caregivers, Family Members, Advocates, or Practitioners of an Individual with Disabilities or Medical Conditions]]="Yes"))&gt;0,"Yes","No"))</f>
        <v>N/A</v>
      </c>
      <c r="BU3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66" s="18" t="str">
        <f>IF(BV$2=0, "N/A", IF(ISNUMBER(SEARCH(UPPER(BV$2), UPPER(ProgramsTable[[#This Row],[Type of Service]]))), "Yes", "No"))</f>
        <v>N/A</v>
      </c>
      <c r="BW366" s="18" t="str">
        <f>IF(BW$2=0, "N/A", IF(ISNUMBER(SEARCH(TRIM(BW$2), ProgramsTable[[#This Row],[Geographic Coverage]])), "Yes", "No"))</f>
        <v>N/A</v>
      </c>
      <c r="BX366" s="18" t="str">
        <f>IF(BX$2=0, "N/A", IF(ISNUMBER(SEARCH(TRIM(BX$2), ProgramsTable[[#This Row],[Geographic Coverage]])), "Yes", "No"))</f>
        <v>N/A</v>
      </c>
      <c r="BY366" s="18" t="str">
        <f>IF(AND(BW$2=0, BX$2=0), "*Required - Please Make a Selection*", IF(OR(ISNUMBER(SEARCH(TRIM(BW$2), ProgramsTable[[#This Row],[Geographic Coverage]])), ISNUMBER(SEARCH(TRIM(BX$2), ProgramsTable[[#This Row],[Geographic Coverage]]))), "Yes", "No"))</f>
        <v>*Required - Please Make a Selection*</v>
      </c>
      <c r="BZ366" s="18" t="str">
        <f>IF(I$2=0, "N/A", IF(I$2="Yes", IF(ProgramsTable[[#This Row],[Program Includes Services for Caregivers]]="Yes", IF(ProgramsTable[[#This Row],[Program May Require Caregiver to be Unpaid]]="No", "Yes", "No"), "No"), "N/A"))</f>
        <v>N/A</v>
      </c>
      <c r="CA3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66" s="18" t="str">
        <f>IF(CB$2=0, "N/A", IF(ISNUMBER(SEARCH(TRIM(UPPER(CB$2)), TRIM(UPPER(ProgramsTable[[#This Row],[Type of Service]])))), "Yes", "No"))</f>
        <v>N/A</v>
      </c>
      <c r="CC366" s="18" t="str">
        <f>IF(CC$2=0, "N/A", IF(ISNUMBER(SEARCH(TRIM(CC$2), ProgramsTable[[#This Row],[Geographic Coverage]])), "Yes", "No"))</f>
        <v>No</v>
      </c>
      <c r="CD366" s="18" t="str">
        <f>IF(CD$2=0, "N/A", IF(ISNUMBER(SEARCH(TRIM(CD$2), ProgramsTable[[#This Row],[Geographic Coverage]])), "Yes", "No"))</f>
        <v>N/A</v>
      </c>
      <c r="CE366" s="18" t="str">
        <f>IF(AND(CC$2=0, CD$2=0), "*Required - Please Make a Selection*", IF(OR(ISNUMBER(SEARCH(TRIM(CC$2), ProgramsTable[[#This Row],[Geographic Coverage]])), ISNUMBER(SEARCH(TRIM(CD$2), ProgramsTable[[#This Row],[Geographic Coverage]]))), "Yes", "No"))</f>
        <v>No</v>
      </c>
      <c r="CF366" s="18" t="str" cm="1">
        <f t="array" ref="CF366">IF(COUNTIF(BK$2:BN$2, "Yes")=0, "N/A", IF(SUMPRODUCT((BK$2:BN$2="Yes")*(ProgramsTable[[#This Row],[Veteran?]:[Disabled Veteran?]]="Yes"))&gt;0, "Yes", "No"))</f>
        <v>No</v>
      </c>
      <c r="CG3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66"/>
      <c r="CI366"/>
      <c r="CJ366"/>
      <c r="CK366"/>
      <c r="CL366"/>
      <c r="CM366"/>
      <c r="CN366"/>
      <c r="CO366"/>
      <c r="CP366"/>
      <c r="CQ366"/>
      <c r="CR366"/>
      <c r="CS366"/>
      <c r="CU366"/>
      <c r="CV366"/>
    </row>
    <row r="367" spans="1:100" hidden="1" x14ac:dyDescent="0.25">
      <c r="A367" s="10">
        <v>1321</v>
      </c>
      <c r="B367" t="s">
        <v>658</v>
      </c>
      <c r="C367" t="s">
        <v>507</v>
      </c>
      <c r="D367" t="s">
        <v>578</v>
      </c>
      <c r="E367" t="s">
        <v>546</v>
      </c>
      <c r="F367" t="s">
        <v>587</v>
      </c>
      <c r="G367" t="s">
        <v>588</v>
      </c>
      <c r="H367" t="s">
        <v>215</v>
      </c>
      <c r="I367" t="s">
        <v>207</v>
      </c>
      <c r="J367" t="s">
        <v>208</v>
      </c>
      <c r="K367" t="s">
        <v>208</v>
      </c>
      <c r="L367" s="11" t="s">
        <v>208</v>
      </c>
      <c r="M367" t="s">
        <v>208</v>
      </c>
      <c r="N367" t="s">
        <v>208</v>
      </c>
      <c r="P367" t="s">
        <v>208</v>
      </c>
      <c r="Q367" t="s">
        <v>208</v>
      </c>
      <c r="R367" t="s">
        <v>208</v>
      </c>
      <c r="S367" t="s">
        <v>208</v>
      </c>
      <c r="T367" t="s">
        <v>2</v>
      </c>
      <c r="U367" t="s">
        <v>207</v>
      </c>
      <c r="V367" t="s">
        <v>207</v>
      </c>
      <c r="W367" t="s">
        <v>207</v>
      </c>
      <c r="X367" t="s">
        <v>207</v>
      </c>
      <c r="Y367" t="s">
        <v>207</v>
      </c>
      <c r="Z367" t="s">
        <v>207</v>
      </c>
      <c r="AA367" t="s">
        <v>207</v>
      </c>
      <c r="AB367" t="s">
        <v>207</v>
      </c>
      <c r="AC367" t="s">
        <v>207</v>
      </c>
      <c r="AD367" t="s">
        <v>207</v>
      </c>
      <c r="AE367" t="s">
        <v>207</v>
      </c>
      <c r="AF367" t="s">
        <v>207</v>
      </c>
      <c r="AG367" t="s">
        <v>207</v>
      </c>
      <c r="AH367" t="s">
        <v>207</v>
      </c>
      <c r="AI367" t="s">
        <v>207</v>
      </c>
      <c r="AJ367" t="s">
        <v>207</v>
      </c>
      <c r="AK367" t="s">
        <v>207</v>
      </c>
      <c r="AL367" t="s">
        <v>207</v>
      </c>
      <c r="AM367" t="s">
        <v>207</v>
      </c>
      <c r="AN367" t="s">
        <v>207</v>
      </c>
      <c r="AO367" t="s">
        <v>207</v>
      </c>
      <c r="AP367" t="s">
        <v>207</v>
      </c>
      <c r="AQ367" t="s">
        <v>207</v>
      </c>
      <c r="AR367" t="s">
        <v>207</v>
      </c>
      <c r="AS367" t="s">
        <v>207</v>
      </c>
      <c r="AT367" t="s">
        <v>207</v>
      </c>
      <c r="AU367" t="s">
        <v>207</v>
      </c>
      <c r="AV367" t="s">
        <v>207</v>
      </c>
      <c r="AW367" t="s">
        <v>207</v>
      </c>
      <c r="AX367" t="s">
        <v>207</v>
      </c>
      <c r="AY367" t="s">
        <v>207</v>
      </c>
      <c r="AZ367" t="s">
        <v>207</v>
      </c>
      <c r="BA367" t="s">
        <v>207</v>
      </c>
      <c r="BB367" t="s">
        <v>207</v>
      </c>
      <c r="BC367" t="s">
        <v>207</v>
      </c>
      <c r="BD367" t="s">
        <v>207</v>
      </c>
      <c r="BE367" t="s">
        <v>207</v>
      </c>
      <c r="BF367" t="s">
        <v>207</v>
      </c>
      <c r="BG367" t="s">
        <v>207</v>
      </c>
      <c r="BH367" t="s">
        <v>207</v>
      </c>
      <c r="BI367" t="s">
        <v>207</v>
      </c>
      <c r="BJ367" t="s">
        <v>207</v>
      </c>
      <c r="BK367" t="s">
        <v>207</v>
      </c>
      <c r="BL367" t="s">
        <v>207</v>
      </c>
      <c r="BM367" t="s">
        <v>207</v>
      </c>
      <c r="BN367" t="s">
        <v>207</v>
      </c>
      <c r="BO367" s="18" t="str">
        <f>IF(OR(BO$2=0, BO$2=""), "N/A", IF(ISNUMBER(SEARCH(UPPER(BO$2), UPPER(ProgramsTable[[#This Row],[Type of Service]]))), "Yes", "No"))</f>
        <v>N/A</v>
      </c>
      <c r="BP367" s="18" t="str">
        <f>IF(BP$2=0, "N/A", IF(ISNUMBER(SEARCH(TRIM(BP$2), ProgramsTable[[#This Row],[Geographic Coverage]])), "Yes", "No"))</f>
        <v>N/A</v>
      </c>
      <c r="BQ367" s="18" t="str">
        <f>IF(BQ$2=0, "N/A", IF(ISNUMBER(SEARCH(TRIM(BQ$2), ProgramsTable[[#This Row],[Geographic Coverage]])), "Yes", "No"))</f>
        <v>N/A</v>
      </c>
      <c r="BR367" s="18" t="str">
        <f>IF(AND(BP$2=0, BQ$2=0), "*Required - Please Make a Selection*", IF(OR(ISNUMBER(SEARCH(TRIM(BP$2), ProgramsTable[[#This Row],[Geographic Coverage]])), ISNUMBER(SEARCH(TRIM(BQ$2), ProgramsTable[[#This Row],[Geographic Coverage]]))), "Yes", "No"))</f>
        <v>*Required - Please Make a Selection*</v>
      </c>
      <c r="BS367" s="18" t="str">
        <f>IF(OR(BS$2="",BS$2=0), "N/A", IF(AND(ProgramsTable[[#This Row],[Age Min]]= "None", ProgramsTable[[#This Row],[Age Max]]= "None"), "Yes", IF(AND(BS$2&gt;=ProgramsTable[[#This Row],[Age Min]], BS$2&lt;=ProgramsTable[[#This Row],[Age Max]]), "Yes", "No")))</f>
        <v>N/A</v>
      </c>
      <c r="BT367" s="18" t="str" cm="1">
        <f t="array" ref="BT367">IF(COUNTIF(AM$2:BJ$2,"Yes")=0,"N/A",IF(SUMPRODUCT(--(AM$2:BJ$2="Yes"),--(ProgramsTable[[#This Row],[Developmental Disability]:[Caregivers, Family Members, Advocates, or Practitioners of an Individual with Disabilities or Medical Conditions]]="Yes"))&gt;0,"Yes","No"))</f>
        <v>N/A</v>
      </c>
      <c r="BU3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67" s="18" t="str">
        <f>IF(BV$2=0, "N/A", IF(ISNUMBER(SEARCH(UPPER(BV$2), UPPER(ProgramsTable[[#This Row],[Type of Service]]))), "Yes", "No"))</f>
        <v>N/A</v>
      </c>
      <c r="BW367" s="18" t="str">
        <f>IF(BW$2=0, "N/A", IF(ISNUMBER(SEARCH(TRIM(BW$2), ProgramsTable[[#This Row],[Geographic Coverage]])), "Yes", "No"))</f>
        <v>N/A</v>
      </c>
      <c r="BX367" s="18" t="str">
        <f>IF(BX$2=0, "N/A", IF(ISNUMBER(SEARCH(TRIM(BX$2), ProgramsTable[[#This Row],[Geographic Coverage]])), "Yes", "No"))</f>
        <v>N/A</v>
      </c>
      <c r="BY367" s="18" t="str">
        <f>IF(AND(BW$2=0, BX$2=0), "*Required - Please Make a Selection*", IF(OR(ISNUMBER(SEARCH(TRIM(BW$2), ProgramsTable[[#This Row],[Geographic Coverage]])), ISNUMBER(SEARCH(TRIM(BX$2), ProgramsTable[[#This Row],[Geographic Coverage]]))), "Yes", "No"))</f>
        <v>*Required - Please Make a Selection*</v>
      </c>
      <c r="BZ367" s="18" t="str">
        <f>IF(I$2=0, "N/A", IF(I$2="Yes", IF(ProgramsTable[[#This Row],[Program Includes Services for Caregivers]]="Yes", IF(ProgramsTable[[#This Row],[Program May Require Caregiver to be Unpaid]]="No", "Yes", "No"), "No"), "N/A"))</f>
        <v>N/A</v>
      </c>
      <c r="CA3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67" s="18" t="str">
        <f>IF(CB$2=0, "N/A", IF(ISNUMBER(SEARCH(TRIM(UPPER(CB$2)), TRIM(UPPER(ProgramsTable[[#This Row],[Type of Service]])))), "Yes", "No"))</f>
        <v>N/A</v>
      </c>
      <c r="CC367" s="18" t="str">
        <f>IF(CC$2=0, "N/A", IF(ISNUMBER(SEARCH(TRIM(CC$2), ProgramsTable[[#This Row],[Geographic Coverage]])), "Yes", "No"))</f>
        <v>No</v>
      </c>
      <c r="CD367" s="18" t="str">
        <f>IF(CD$2=0, "N/A", IF(ISNUMBER(SEARCH(TRIM(CD$2), ProgramsTable[[#This Row],[Geographic Coverage]])), "Yes", "No"))</f>
        <v>N/A</v>
      </c>
      <c r="CE367" s="18" t="str">
        <f>IF(AND(CC$2=0, CD$2=0), "*Required - Please Make a Selection*", IF(OR(ISNUMBER(SEARCH(TRIM(CC$2), ProgramsTable[[#This Row],[Geographic Coverage]])), ISNUMBER(SEARCH(TRIM(CD$2), ProgramsTable[[#This Row],[Geographic Coverage]]))), "Yes", "No"))</f>
        <v>No</v>
      </c>
      <c r="CF367" s="18" t="str" cm="1">
        <f t="array" ref="CF367">IF(COUNTIF(BK$2:BN$2, "Yes")=0, "N/A", IF(SUMPRODUCT((BK$2:BN$2="Yes")*(ProgramsTable[[#This Row],[Veteran?]:[Disabled Veteran?]]="Yes"))&gt;0, "Yes", "No"))</f>
        <v>No</v>
      </c>
      <c r="CG3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67"/>
      <c r="CI367"/>
      <c r="CJ367"/>
      <c r="CK367"/>
      <c r="CL367"/>
      <c r="CM367"/>
      <c r="CN367"/>
      <c r="CO367"/>
      <c r="CP367"/>
      <c r="CQ367"/>
      <c r="CR367"/>
      <c r="CS367"/>
      <c r="CU367"/>
      <c r="CV367"/>
    </row>
    <row r="368" spans="1:100" hidden="1" x14ac:dyDescent="0.25">
      <c r="A368" s="10">
        <v>1322</v>
      </c>
      <c r="B368" t="s">
        <v>658</v>
      </c>
      <c r="C368" t="s">
        <v>507</v>
      </c>
      <c r="D368" t="s">
        <v>578</v>
      </c>
      <c r="E368" t="s">
        <v>546</v>
      </c>
      <c r="F368" t="s">
        <v>589</v>
      </c>
      <c r="G368" t="s">
        <v>588</v>
      </c>
      <c r="H368" t="s">
        <v>215</v>
      </c>
      <c r="I368" t="s">
        <v>207</v>
      </c>
      <c r="J368" t="s">
        <v>208</v>
      </c>
      <c r="K368" t="s">
        <v>208</v>
      </c>
      <c r="L368" s="11" t="s">
        <v>208</v>
      </c>
      <c r="M368" t="s">
        <v>208</v>
      </c>
      <c r="N368" t="s">
        <v>208</v>
      </c>
      <c r="P368" t="s">
        <v>208</v>
      </c>
      <c r="Q368" t="s">
        <v>208</v>
      </c>
      <c r="R368" t="s">
        <v>208</v>
      </c>
      <c r="S368" t="s">
        <v>208</v>
      </c>
      <c r="T368" t="s">
        <v>2</v>
      </c>
      <c r="U368" t="s">
        <v>207</v>
      </c>
      <c r="V368" t="s">
        <v>207</v>
      </c>
      <c r="W368" t="s">
        <v>207</v>
      </c>
      <c r="X368" t="s">
        <v>207</v>
      </c>
      <c r="Y368" t="s">
        <v>207</v>
      </c>
      <c r="Z368" t="s">
        <v>207</v>
      </c>
      <c r="AA368" t="s">
        <v>207</v>
      </c>
      <c r="AB368" t="s">
        <v>207</v>
      </c>
      <c r="AC368" t="s">
        <v>207</v>
      </c>
      <c r="AD368" t="s">
        <v>207</v>
      </c>
      <c r="AE368" t="s">
        <v>207</v>
      </c>
      <c r="AF368" t="s">
        <v>207</v>
      </c>
      <c r="AG368" t="s">
        <v>207</v>
      </c>
      <c r="AH368" t="s">
        <v>207</v>
      </c>
      <c r="AI368" t="s">
        <v>207</v>
      </c>
      <c r="AJ368" t="s">
        <v>207</v>
      </c>
      <c r="AK368" t="s">
        <v>207</v>
      </c>
      <c r="AL368" t="s">
        <v>207</v>
      </c>
      <c r="AM368" t="s">
        <v>207</v>
      </c>
      <c r="AN368" t="s">
        <v>207</v>
      </c>
      <c r="AO368" t="s">
        <v>207</v>
      </c>
      <c r="AP368" t="s">
        <v>207</v>
      </c>
      <c r="AQ368" t="s">
        <v>207</v>
      </c>
      <c r="AR368" t="s">
        <v>207</v>
      </c>
      <c r="AS368" t="s">
        <v>207</v>
      </c>
      <c r="AT368" t="s">
        <v>207</v>
      </c>
      <c r="AU368" t="s">
        <v>207</v>
      </c>
      <c r="AV368" t="s">
        <v>207</v>
      </c>
      <c r="AW368" t="s">
        <v>207</v>
      </c>
      <c r="AX368" t="s">
        <v>207</v>
      </c>
      <c r="AY368" t="s">
        <v>207</v>
      </c>
      <c r="AZ368" t="s">
        <v>207</v>
      </c>
      <c r="BA368" t="s">
        <v>207</v>
      </c>
      <c r="BB368" t="s">
        <v>207</v>
      </c>
      <c r="BC368" t="s">
        <v>207</v>
      </c>
      <c r="BD368" t="s">
        <v>207</v>
      </c>
      <c r="BE368" t="s">
        <v>207</v>
      </c>
      <c r="BF368" t="s">
        <v>207</v>
      </c>
      <c r="BG368" t="s">
        <v>207</v>
      </c>
      <c r="BH368" t="s">
        <v>207</v>
      </c>
      <c r="BI368" t="s">
        <v>207</v>
      </c>
      <c r="BJ368" t="s">
        <v>207</v>
      </c>
      <c r="BK368" t="s">
        <v>207</v>
      </c>
      <c r="BL368" t="s">
        <v>207</v>
      </c>
      <c r="BM368" t="s">
        <v>207</v>
      </c>
      <c r="BN368" t="s">
        <v>207</v>
      </c>
      <c r="BO368" s="18" t="str">
        <f>IF(OR(BO$2=0, BO$2=""), "N/A", IF(ISNUMBER(SEARCH(UPPER(BO$2), UPPER(ProgramsTable[[#This Row],[Type of Service]]))), "Yes", "No"))</f>
        <v>N/A</v>
      </c>
      <c r="BP368" s="18" t="str">
        <f>IF(BP$2=0, "N/A", IF(ISNUMBER(SEARCH(TRIM(BP$2), ProgramsTable[[#This Row],[Geographic Coverage]])), "Yes", "No"))</f>
        <v>N/A</v>
      </c>
      <c r="BQ368" s="18" t="str">
        <f>IF(BQ$2=0, "N/A", IF(ISNUMBER(SEARCH(TRIM(BQ$2), ProgramsTable[[#This Row],[Geographic Coverage]])), "Yes", "No"))</f>
        <v>N/A</v>
      </c>
      <c r="BR368" s="18" t="str">
        <f>IF(AND(BP$2=0, BQ$2=0), "*Required - Please Make a Selection*", IF(OR(ISNUMBER(SEARCH(TRIM(BP$2), ProgramsTable[[#This Row],[Geographic Coverage]])), ISNUMBER(SEARCH(TRIM(BQ$2), ProgramsTable[[#This Row],[Geographic Coverage]]))), "Yes", "No"))</f>
        <v>*Required - Please Make a Selection*</v>
      </c>
      <c r="BS368" s="18" t="str">
        <f>IF(OR(BS$2="",BS$2=0), "N/A", IF(AND(ProgramsTable[[#This Row],[Age Min]]= "None", ProgramsTable[[#This Row],[Age Max]]= "None"), "Yes", IF(AND(BS$2&gt;=ProgramsTable[[#This Row],[Age Min]], BS$2&lt;=ProgramsTable[[#This Row],[Age Max]]), "Yes", "No")))</f>
        <v>N/A</v>
      </c>
      <c r="BT368" s="18" t="str" cm="1">
        <f t="array" ref="BT368">IF(COUNTIF(AM$2:BJ$2,"Yes")=0,"N/A",IF(SUMPRODUCT(--(AM$2:BJ$2="Yes"),--(ProgramsTable[[#This Row],[Developmental Disability]:[Caregivers, Family Members, Advocates, or Practitioners of an Individual with Disabilities or Medical Conditions]]="Yes"))&gt;0,"Yes","No"))</f>
        <v>N/A</v>
      </c>
      <c r="BU3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68" s="18" t="str">
        <f>IF(BV$2=0, "N/A", IF(ISNUMBER(SEARCH(UPPER(BV$2), UPPER(ProgramsTable[[#This Row],[Type of Service]]))), "Yes", "No"))</f>
        <v>N/A</v>
      </c>
      <c r="BW368" s="18" t="str">
        <f>IF(BW$2=0, "N/A", IF(ISNUMBER(SEARCH(TRIM(BW$2), ProgramsTable[[#This Row],[Geographic Coverage]])), "Yes", "No"))</f>
        <v>N/A</v>
      </c>
      <c r="BX368" s="18" t="str">
        <f>IF(BX$2=0, "N/A", IF(ISNUMBER(SEARCH(TRIM(BX$2), ProgramsTable[[#This Row],[Geographic Coverage]])), "Yes", "No"))</f>
        <v>N/A</v>
      </c>
      <c r="BY368" s="18" t="str">
        <f>IF(AND(BW$2=0, BX$2=0), "*Required - Please Make a Selection*", IF(OR(ISNUMBER(SEARCH(TRIM(BW$2), ProgramsTable[[#This Row],[Geographic Coverage]])), ISNUMBER(SEARCH(TRIM(BX$2), ProgramsTable[[#This Row],[Geographic Coverage]]))), "Yes", "No"))</f>
        <v>*Required - Please Make a Selection*</v>
      </c>
      <c r="BZ368" s="18" t="str">
        <f>IF(I$2=0, "N/A", IF(I$2="Yes", IF(ProgramsTable[[#This Row],[Program Includes Services for Caregivers]]="Yes", IF(ProgramsTable[[#This Row],[Program May Require Caregiver to be Unpaid]]="No", "Yes", "No"), "No"), "N/A"))</f>
        <v>N/A</v>
      </c>
      <c r="CA3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68" s="18" t="str">
        <f>IF(CB$2=0, "N/A", IF(ISNUMBER(SEARCH(TRIM(UPPER(CB$2)), TRIM(UPPER(ProgramsTable[[#This Row],[Type of Service]])))), "Yes", "No"))</f>
        <v>N/A</v>
      </c>
      <c r="CC368" s="18" t="str">
        <f>IF(CC$2=0, "N/A", IF(ISNUMBER(SEARCH(TRIM(CC$2), ProgramsTable[[#This Row],[Geographic Coverage]])), "Yes", "No"))</f>
        <v>No</v>
      </c>
      <c r="CD368" s="18" t="str">
        <f>IF(CD$2=0, "N/A", IF(ISNUMBER(SEARCH(TRIM(CD$2), ProgramsTable[[#This Row],[Geographic Coverage]])), "Yes", "No"))</f>
        <v>N/A</v>
      </c>
      <c r="CE368" s="18" t="str">
        <f>IF(AND(CC$2=0, CD$2=0), "*Required - Please Make a Selection*", IF(OR(ISNUMBER(SEARCH(TRIM(CC$2), ProgramsTable[[#This Row],[Geographic Coverage]])), ISNUMBER(SEARCH(TRIM(CD$2), ProgramsTable[[#This Row],[Geographic Coverage]]))), "Yes", "No"))</f>
        <v>No</v>
      </c>
      <c r="CF368" s="18" t="str" cm="1">
        <f t="array" ref="CF368">IF(COUNTIF(BK$2:BN$2, "Yes")=0, "N/A", IF(SUMPRODUCT((BK$2:BN$2="Yes")*(ProgramsTable[[#This Row],[Veteran?]:[Disabled Veteran?]]="Yes"))&gt;0, "Yes", "No"))</f>
        <v>No</v>
      </c>
      <c r="CG3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68"/>
      <c r="CI368"/>
      <c r="CJ368"/>
      <c r="CK368"/>
      <c r="CL368"/>
      <c r="CM368"/>
      <c r="CN368"/>
      <c r="CO368"/>
      <c r="CP368"/>
      <c r="CQ368"/>
      <c r="CR368"/>
      <c r="CS368"/>
      <c r="CU368"/>
      <c r="CV368"/>
    </row>
    <row r="369" spans="1:100" hidden="1" x14ac:dyDescent="0.25">
      <c r="A369" s="10">
        <v>1323</v>
      </c>
      <c r="B369" t="s">
        <v>658</v>
      </c>
      <c r="C369" t="s">
        <v>507</v>
      </c>
      <c r="D369" t="s">
        <v>578</v>
      </c>
      <c r="E369" t="s">
        <v>546</v>
      </c>
      <c r="F369" t="s">
        <v>590</v>
      </c>
      <c r="G369" t="s">
        <v>90</v>
      </c>
      <c r="H369" t="s">
        <v>215</v>
      </c>
      <c r="I369" t="s">
        <v>215</v>
      </c>
      <c r="J369" t="s">
        <v>208</v>
      </c>
      <c r="K369" t="s">
        <v>586</v>
      </c>
      <c r="L369" t="s">
        <v>208</v>
      </c>
      <c r="M369" t="s">
        <v>208</v>
      </c>
      <c r="N369" t="s">
        <v>208</v>
      </c>
      <c r="P369" t="s">
        <v>591</v>
      </c>
      <c r="Q369" t="s">
        <v>208</v>
      </c>
      <c r="R369" t="s">
        <v>591</v>
      </c>
      <c r="S369" t="s">
        <v>208</v>
      </c>
      <c r="T369" t="s">
        <v>2</v>
      </c>
      <c r="U369" t="s">
        <v>207</v>
      </c>
      <c r="V369" t="s">
        <v>207</v>
      </c>
      <c r="W369" t="s">
        <v>207</v>
      </c>
      <c r="X369" t="s">
        <v>207</v>
      </c>
      <c r="Y369" t="s">
        <v>207</v>
      </c>
      <c r="Z369" t="s">
        <v>207</v>
      </c>
      <c r="AA369" t="s">
        <v>207</v>
      </c>
      <c r="AB369" t="s">
        <v>207</v>
      </c>
      <c r="AC369" t="s">
        <v>207</v>
      </c>
      <c r="AD369" t="s">
        <v>207</v>
      </c>
      <c r="AE369" t="s">
        <v>207</v>
      </c>
      <c r="AF369" t="s">
        <v>207</v>
      </c>
      <c r="AG369" t="s">
        <v>207</v>
      </c>
      <c r="AH369" t="s">
        <v>207</v>
      </c>
      <c r="AI369" t="s">
        <v>207</v>
      </c>
      <c r="AJ369" t="s">
        <v>207</v>
      </c>
      <c r="AK369" t="s">
        <v>207</v>
      </c>
      <c r="AL369" t="s">
        <v>207</v>
      </c>
      <c r="AM369" t="s">
        <v>207</v>
      </c>
      <c r="AN369" t="s">
        <v>207</v>
      </c>
      <c r="AO369" t="s">
        <v>207</v>
      </c>
      <c r="AP369" t="s">
        <v>207</v>
      </c>
      <c r="AQ369" t="s">
        <v>207</v>
      </c>
      <c r="AR369" t="s">
        <v>207</v>
      </c>
      <c r="AS369" t="s">
        <v>207</v>
      </c>
      <c r="AT369" t="s">
        <v>207</v>
      </c>
      <c r="AU369" t="s">
        <v>207</v>
      </c>
      <c r="AV369" t="s">
        <v>207</v>
      </c>
      <c r="AW369" t="s">
        <v>207</v>
      </c>
      <c r="AX369" t="s">
        <v>207</v>
      </c>
      <c r="AY369" t="s">
        <v>207</v>
      </c>
      <c r="AZ369" t="s">
        <v>207</v>
      </c>
      <c r="BA369" t="s">
        <v>207</v>
      </c>
      <c r="BB369" t="s">
        <v>207</v>
      </c>
      <c r="BC369" t="s">
        <v>207</v>
      </c>
      <c r="BD369" t="s">
        <v>207</v>
      </c>
      <c r="BE369" t="s">
        <v>207</v>
      </c>
      <c r="BF369" t="s">
        <v>207</v>
      </c>
      <c r="BG369" t="s">
        <v>207</v>
      </c>
      <c r="BH369" t="s">
        <v>207</v>
      </c>
      <c r="BI369" t="s">
        <v>207</v>
      </c>
      <c r="BJ369" t="s">
        <v>215</v>
      </c>
      <c r="BK369" t="s">
        <v>207</v>
      </c>
      <c r="BL369" t="s">
        <v>207</v>
      </c>
      <c r="BM369" t="s">
        <v>207</v>
      </c>
      <c r="BN369" t="s">
        <v>207</v>
      </c>
      <c r="BO369" s="18" t="str">
        <f>IF(OR(BO$2=0, BO$2=""), "N/A", IF(ISNUMBER(SEARCH(UPPER(BO$2), UPPER(ProgramsTable[[#This Row],[Type of Service]]))), "Yes", "No"))</f>
        <v>N/A</v>
      </c>
      <c r="BP369" s="18" t="str">
        <f>IF(BP$2=0, "N/A", IF(ISNUMBER(SEARCH(TRIM(BP$2), ProgramsTable[[#This Row],[Geographic Coverage]])), "Yes", "No"))</f>
        <v>N/A</v>
      </c>
      <c r="BQ369" s="18" t="str">
        <f>IF(BQ$2=0, "N/A", IF(ISNUMBER(SEARCH(TRIM(BQ$2), ProgramsTable[[#This Row],[Geographic Coverage]])), "Yes", "No"))</f>
        <v>N/A</v>
      </c>
      <c r="BR369" s="18" t="str">
        <f>IF(AND(BP$2=0, BQ$2=0), "*Required - Please Make a Selection*", IF(OR(ISNUMBER(SEARCH(TRIM(BP$2), ProgramsTable[[#This Row],[Geographic Coverage]])), ISNUMBER(SEARCH(TRIM(BQ$2), ProgramsTable[[#This Row],[Geographic Coverage]]))), "Yes", "No"))</f>
        <v>*Required - Please Make a Selection*</v>
      </c>
      <c r="BS369" s="18" t="str">
        <f>IF(OR(BS$2="",BS$2=0), "N/A", IF(AND(ProgramsTable[[#This Row],[Age Min]]= "None", ProgramsTable[[#This Row],[Age Max]]= "None"), "Yes", IF(AND(BS$2&gt;=ProgramsTable[[#This Row],[Age Min]], BS$2&lt;=ProgramsTable[[#This Row],[Age Max]]), "Yes", "No")))</f>
        <v>N/A</v>
      </c>
      <c r="BT369" s="18" t="str" cm="1">
        <f t="array" ref="BT369">IF(COUNTIF(AM$2:BJ$2,"Yes")=0,"N/A",IF(SUMPRODUCT(--(AM$2:BJ$2="Yes"),--(ProgramsTable[[#This Row],[Developmental Disability]:[Caregivers, Family Members, Advocates, or Practitioners of an Individual with Disabilities or Medical Conditions]]="Yes"))&gt;0,"Yes","No"))</f>
        <v>N/A</v>
      </c>
      <c r="BU3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69" s="18" t="str">
        <f>IF(BV$2=0, "N/A", IF(ISNUMBER(SEARCH(UPPER(BV$2), UPPER(ProgramsTable[[#This Row],[Type of Service]]))), "Yes", "No"))</f>
        <v>N/A</v>
      </c>
      <c r="BW369" s="18" t="str">
        <f>IF(BW$2=0, "N/A", IF(ISNUMBER(SEARCH(TRIM(BW$2), ProgramsTable[[#This Row],[Geographic Coverage]])), "Yes", "No"))</f>
        <v>N/A</v>
      </c>
      <c r="BX369" s="18" t="str">
        <f>IF(BX$2=0, "N/A", IF(ISNUMBER(SEARCH(TRIM(BX$2), ProgramsTable[[#This Row],[Geographic Coverage]])), "Yes", "No"))</f>
        <v>N/A</v>
      </c>
      <c r="BY369" s="18" t="str">
        <f>IF(AND(BW$2=0, BX$2=0), "*Required - Please Make a Selection*", IF(OR(ISNUMBER(SEARCH(TRIM(BW$2), ProgramsTable[[#This Row],[Geographic Coverage]])), ISNUMBER(SEARCH(TRIM(BX$2), ProgramsTable[[#This Row],[Geographic Coverage]]))), "Yes", "No"))</f>
        <v>*Required - Please Make a Selection*</v>
      </c>
      <c r="BZ369" s="18" t="str">
        <f>IF(I$2=0, "N/A", IF(I$2="Yes", IF(ProgramsTable[[#This Row],[Program Includes Services for Caregivers]]="Yes", IF(ProgramsTable[[#This Row],[Program May Require Caregiver to be Unpaid]]="No", "Yes", "No"), "No"), "N/A"))</f>
        <v>N/A</v>
      </c>
      <c r="CA3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69" s="18" t="str">
        <f>IF(CB$2=0, "N/A", IF(ISNUMBER(SEARCH(TRIM(UPPER(CB$2)), TRIM(UPPER(ProgramsTable[[#This Row],[Type of Service]])))), "Yes", "No"))</f>
        <v>N/A</v>
      </c>
      <c r="CC369" s="18" t="str">
        <f>IF(CC$2=0, "N/A", IF(ISNUMBER(SEARCH(TRIM(CC$2), ProgramsTable[[#This Row],[Geographic Coverage]])), "Yes", "No"))</f>
        <v>No</v>
      </c>
      <c r="CD369" s="18" t="str">
        <f>IF(CD$2=0, "N/A", IF(ISNUMBER(SEARCH(TRIM(CD$2), ProgramsTable[[#This Row],[Geographic Coverage]])), "Yes", "No"))</f>
        <v>N/A</v>
      </c>
      <c r="CE369" s="18" t="str">
        <f>IF(AND(CC$2=0, CD$2=0), "*Required - Please Make a Selection*", IF(OR(ISNUMBER(SEARCH(TRIM(CC$2), ProgramsTable[[#This Row],[Geographic Coverage]])), ISNUMBER(SEARCH(TRIM(CD$2), ProgramsTable[[#This Row],[Geographic Coverage]]))), "Yes", "No"))</f>
        <v>No</v>
      </c>
      <c r="CF369" s="18" t="str" cm="1">
        <f t="array" ref="CF369">IF(COUNTIF(BK$2:BN$2, "Yes")=0, "N/A", IF(SUMPRODUCT((BK$2:BN$2="Yes")*(ProgramsTable[[#This Row],[Veteran?]:[Disabled Veteran?]]="Yes"))&gt;0, "Yes", "No"))</f>
        <v>No</v>
      </c>
      <c r="CG3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69"/>
      <c r="CI369"/>
      <c r="CJ369"/>
      <c r="CK369"/>
      <c r="CL369"/>
      <c r="CM369"/>
      <c r="CN369"/>
      <c r="CO369"/>
      <c r="CP369"/>
      <c r="CQ369"/>
      <c r="CR369"/>
      <c r="CS369"/>
      <c r="CU369"/>
      <c r="CV369"/>
    </row>
    <row r="370" spans="1:100" hidden="1" x14ac:dyDescent="0.25">
      <c r="A370" s="10">
        <v>1324</v>
      </c>
      <c r="B370" t="s">
        <v>658</v>
      </c>
      <c r="C370" t="s">
        <v>507</v>
      </c>
      <c r="D370" t="s">
        <v>592</v>
      </c>
      <c r="E370" t="s">
        <v>546</v>
      </c>
      <c r="F370" t="s">
        <v>593</v>
      </c>
      <c r="G370" t="s">
        <v>588</v>
      </c>
      <c r="H370" t="s">
        <v>215</v>
      </c>
      <c r="I370" t="s">
        <v>215</v>
      </c>
      <c r="J370" t="s">
        <v>208</v>
      </c>
      <c r="K370" t="s">
        <v>208</v>
      </c>
      <c r="L370" s="11" t="s">
        <v>594</v>
      </c>
      <c r="M370" t="s">
        <v>208</v>
      </c>
      <c r="N370" t="s">
        <v>208</v>
      </c>
      <c r="O370" t="s">
        <v>595</v>
      </c>
      <c r="P370" t="s">
        <v>596</v>
      </c>
      <c r="Q370" t="s">
        <v>597</v>
      </c>
      <c r="R370" t="s">
        <v>596</v>
      </c>
      <c r="S370" t="s">
        <v>208</v>
      </c>
      <c r="T370" t="s">
        <v>2</v>
      </c>
      <c r="U370" t="s">
        <v>207</v>
      </c>
      <c r="V370" t="s">
        <v>207</v>
      </c>
      <c r="W370" t="s">
        <v>207</v>
      </c>
      <c r="X370" t="s">
        <v>207</v>
      </c>
      <c r="Y370" t="s">
        <v>207</v>
      </c>
      <c r="Z370" t="s">
        <v>207</v>
      </c>
      <c r="AA370" t="s">
        <v>207</v>
      </c>
      <c r="AB370" t="s">
        <v>207</v>
      </c>
      <c r="AC370" t="s">
        <v>207</v>
      </c>
      <c r="AD370" t="s">
        <v>207</v>
      </c>
      <c r="AE370" t="s">
        <v>207</v>
      </c>
      <c r="AF370" t="s">
        <v>207</v>
      </c>
      <c r="AG370" t="s">
        <v>207</v>
      </c>
      <c r="AH370" t="s">
        <v>207</v>
      </c>
      <c r="AI370" t="s">
        <v>207</v>
      </c>
      <c r="AJ370" t="s">
        <v>207</v>
      </c>
      <c r="AK370" t="s">
        <v>207</v>
      </c>
      <c r="AL370" t="s">
        <v>207</v>
      </c>
      <c r="AM370" t="s">
        <v>207</v>
      </c>
      <c r="AN370" t="s">
        <v>207</v>
      </c>
      <c r="AO370" t="s">
        <v>207</v>
      </c>
      <c r="AP370" t="s">
        <v>207</v>
      </c>
      <c r="AQ370" t="s">
        <v>207</v>
      </c>
      <c r="AR370" t="s">
        <v>207</v>
      </c>
      <c r="AS370" t="s">
        <v>207</v>
      </c>
      <c r="AT370" t="s">
        <v>207</v>
      </c>
      <c r="AU370" t="s">
        <v>207</v>
      </c>
      <c r="AV370" t="s">
        <v>207</v>
      </c>
      <c r="AW370" t="s">
        <v>207</v>
      </c>
      <c r="AX370" t="s">
        <v>207</v>
      </c>
      <c r="AY370" t="s">
        <v>207</v>
      </c>
      <c r="AZ370" t="s">
        <v>207</v>
      </c>
      <c r="BA370" t="s">
        <v>207</v>
      </c>
      <c r="BB370" t="s">
        <v>207</v>
      </c>
      <c r="BC370" t="s">
        <v>207</v>
      </c>
      <c r="BD370" t="s">
        <v>207</v>
      </c>
      <c r="BE370" t="s">
        <v>207</v>
      </c>
      <c r="BF370" t="s">
        <v>207</v>
      </c>
      <c r="BG370" t="s">
        <v>207</v>
      </c>
      <c r="BH370" t="s">
        <v>207</v>
      </c>
      <c r="BI370" t="s">
        <v>207</v>
      </c>
      <c r="BJ370" t="s">
        <v>215</v>
      </c>
      <c r="BK370" t="s">
        <v>207</v>
      </c>
      <c r="BL370" t="s">
        <v>207</v>
      </c>
      <c r="BM370" t="s">
        <v>207</v>
      </c>
      <c r="BN370" t="s">
        <v>207</v>
      </c>
      <c r="BO370" s="18" t="str">
        <f>IF(OR(BO$2=0, BO$2=""), "N/A", IF(ISNUMBER(SEARCH(UPPER(BO$2), UPPER(ProgramsTable[[#This Row],[Type of Service]]))), "Yes", "No"))</f>
        <v>N/A</v>
      </c>
      <c r="BP370" s="18" t="str">
        <f>IF(BP$2=0, "N/A", IF(ISNUMBER(SEARCH(TRIM(BP$2), ProgramsTable[[#This Row],[Geographic Coverage]])), "Yes", "No"))</f>
        <v>N/A</v>
      </c>
      <c r="BQ370" s="18" t="str">
        <f>IF(BQ$2=0, "N/A", IF(ISNUMBER(SEARCH(TRIM(BQ$2), ProgramsTable[[#This Row],[Geographic Coverage]])), "Yes", "No"))</f>
        <v>N/A</v>
      </c>
      <c r="BR370" s="18" t="str">
        <f>IF(AND(BP$2=0, BQ$2=0), "*Required - Please Make a Selection*", IF(OR(ISNUMBER(SEARCH(TRIM(BP$2), ProgramsTable[[#This Row],[Geographic Coverage]])), ISNUMBER(SEARCH(TRIM(BQ$2), ProgramsTable[[#This Row],[Geographic Coverage]]))), "Yes", "No"))</f>
        <v>*Required - Please Make a Selection*</v>
      </c>
      <c r="BS370" s="18" t="str">
        <f>IF(OR(BS$2="",BS$2=0), "N/A", IF(AND(ProgramsTable[[#This Row],[Age Min]]= "None", ProgramsTable[[#This Row],[Age Max]]= "None"), "Yes", IF(AND(BS$2&gt;=ProgramsTable[[#This Row],[Age Min]], BS$2&lt;=ProgramsTable[[#This Row],[Age Max]]), "Yes", "No")))</f>
        <v>N/A</v>
      </c>
      <c r="BT370" s="18" t="str" cm="1">
        <f t="array" ref="BT370">IF(COUNTIF(AM$2:BJ$2,"Yes")=0,"N/A",IF(SUMPRODUCT(--(AM$2:BJ$2="Yes"),--(ProgramsTable[[#This Row],[Developmental Disability]:[Caregivers, Family Members, Advocates, or Practitioners of an Individual with Disabilities or Medical Conditions]]="Yes"))&gt;0,"Yes","No"))</f>
        <v>N/A</v>
      </c>
      <c r="BU3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70" s="18" t="str">
        <f>IF(BV$2=0, "N/A", IF(ISNUMBER(SEARCH(UPPER(BV$2), UPPER(ProgramsTable[[#This Row],[Type of Service]]))), "Yes", "No"))</f>
        <v>N/A</v>
      </c>
      <c r="BW370" s="18" t="str">
        <f>IF(BW$2=0, "N/A", IF(ISNUMBER(SEARCH(TRIM(BW$2), ProgramsTable[[#This Row],[Geographic Coverage]])), "Yes", "No"))</f>
        <v>N/A</v>
      </c>
      <c r="BX370" s="18" t="str">
        <f>IF(BX$2=0, "N/A", IF(ISNUMBER(SEARCH(TRIM(BX$2), ProgramsTable[[#This Row],[Geographic Coverage]])), "Yes", "No"))</f>
        <v>N/A</v>
      </c>
      <c r="BY370" s="18" t="str">
        <f>IF(AND(BW$2=0, BX$2=0), "*Required - Please Make a Selection*", IF(OR(ISNUMBER(SEARCH(TRIM(BW$2), ProgramsTable[[#This Row],[Geographic Coverage]])), ISNUMBER(SEARCH(TRIM(BX$2), ProgramsTable[[#This Row],[Geographic Coverage]]))), "Yes", "No"))</f>
        <v>*Required - Please Make a Selection*</v>
      </c>
      <c r="BZ370" s="18" t="str">
        <f>IF(I$2=0, "N/A", IF(I$2="Yes", IF(ProgramsTable[[#This Row],[Program Includes Services for Caregivers]]="Yes", IF(ProgramsTable[[#This Row],[Program May Require Caregiver to be Unpaid]]="No", "Yes", "No"), "No"), "N/A"))</f>
        <v>N/A</v>
      </c>
      <c r="CA3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70" s="18" t="str">
        <f>IF(CB$2=0, "N/A", IF(ISNUMBER(SEARCH(TRIM(UPPER(CB$2)), TRIM(UPPER(ProgramsTable[[#This Row],[Type of Service]])))), "Yes", "No"))</f>
        <v>N/A</v>
      </c>
      <c r="CC370" s="18" t="str">
        <f>IF(CC$2=0, "N/A", IF(ISNUMBER(SEARCH(TRIM(CC$2), ProgramsTable[[#This Row],[Geographic Coverage]])), "Yes", "No"))</f>
        <v>No</v>
      </c>
      <c r="CD370" s="18" t="str">
        <f>IF(CD$2=0, "N/A", IF(ISNUMBER(SEARCH(TRIM(CD$2), ProgramsTable[[#This Row],[Geographic Coverage]])), "Yes", "No"))</f>
        <v>N/A</v>
      </c>
      <c r="CE370" s="18" t="str">
        <f>IF(AND(CC$2=0, CD$2=0), "*Required - Please Make a Selection*", IF(OR(ISNUMBER(SEARCH(TRIM(CC$2), ProgramsTable[[#This Row],[Geographic Coverage]])), ISNUMBER(SEARCH(TRIM(CD$2), ProgramsTable[[#This Row],[Geographic Coverage]]))), "Yes", "No"))</f>
        <v>No</v>
      </c>
      <c r="CF370" s="18" t="str" cm="1">
        <f t="array" ref="CF370">IF(COUNTIF(BK$2:BN$2, "Yes")=0, "N/A", IF(SUMPRODUCT((BK$2:BN$2="Yes")*(ProgramsTable[[#This Row],[Veteran?]:[Disabled Veteran?]]="Yes"))&gt;0, "Yes", "No"))</f>
        <v>No</v>
      </c>
      <c r="CG3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70"/>
      <c r="CI370"/>
      <c r="CJ370"/>
      <c r="CK370"/>
      <c r="CL370"/>
      <c r="CM370"/>
      <c r="CN370"/>
      <c r="CO370"/>
      <c r="CP370"/>
      <c r="CQ370"/>
      <c r="CR370"/>
      <c r="CS370"/>
      <c r="CU370"/>
      <c r="CV370"/>
    </row>
    <row r="371" spans="1:100" hidden="1" x14ac:dyDescent="0.25">
      <c r="A371" s="10">
        <v>1325</v>
      </c>
      <c r="B371" t="s">
        <v>658</v>
      </c>
      <c r="C371" t="s">
        <v>507</v>
      </c>
      <c r="D371" t="s">
        <v>592</v>
      </c>
      <c r="E371" t="s">
        <v>546</v>
      </c>
      <c r="F371" t="s">
        <v>598</v>
      </c>
      <c r="G371" t="s">
        <v>588</v>
      </c>
      <c r="H371" t="s">
        <v>215</v>
      </c>
      <c r="I371" t="s">
        <v>215</v>
      </c>
      <c r="J371" t="s">
        <v>208</v>
      </c>
      <c r="K371" t="s">
        <v>208</v>
      </c>
      <c r="L371" s="11" t="s">
        <v>599</v>
      </c>
      <c r="M371">
        <v>55</v>
      </c>
      <c r="N371">
        <v>120</v>
      </c>
      <c r="O371" t="s">
        <v>599</v>
      </c>
      <c r="P371" t="s">
        <v>596</v>
      </c>
      <c r="Q371" t="s">
        <v>597</v>
      </c>
      <c r="R371" t="s">
        <v>596</v>
      </c>
      <c r="S371" t="s">
        <v>208</v>
      </c>
      <c r="T371" t="s">
        <v>2</v>
      </c>
      <c r="U371" t="s">
        <v>207</v>
      </c>
      <c r="V371" t="s">
        <v>207</v>
      </c>
      <c r="W371" t="s">
        <v>207</v>
      </c>
      <c r="X371" t="s">
        <v>207</v>
      </c>
      <c r="Y371" t="s">
        <v>207</v>
      </c>
      <c r="Z371" t="s">
        <v>207</v>
      </c>
      <c r="AA371" t="s">
        <v>207</v>
      </c>
      <c r="AB371" t="s">
        <v>207</v>
      </c>
      <c r="AC371" t="s">
        <v>207</v>
      </c>
      <c r="AD371" t="s">
        <v>207</v>
      </c>
      <c r="AE371" t="s">
        <v>207</v>
      </c>
      <c r="AF371" t="s">
        <v>207</v>
      </c>
      <c r="AG371" t="s">
        <v>207</v>
      </c>
      <c r="AH371" t="s">
        <v>207</v>
      </c>
      <c r="AI371" t="s">
        <v>207</v>
      </c>
      <c r="AJ371" t="s">
        <v>207</v>
      </c>
      <c r="AK371" t="s">
        <v>207</v>
      </c>
      <c r="AL371" t="s">
        <v>207</v>
      </c>
      <c r="AM371" t="s">
        <v>207</v>
      </c>
      <c r="AN371" t="s">
        <v>207</v>
      </c>
      <c r="AO371" t="s">
        <v>207</v>
      </c>
      <c r="AP371" t="s">
        <v>207</v>
      </c>
      <c r="AQ371" t="s">
        <v>207</v>
      </c>
      <c r="AR371" t="s">
        <v>207</v>
      </c>
      <c r="AS371" t="s">
        <v>207</v>
      </c>
      <c r="AT371" t="s">
        <v>207</v>
      </c>
      <c r="AU371" t="s">
        <v>207</v>
      </c>
      <c r="AV371" t="s">
        <v>207</v>
      </c>
      <c r="AW371" t="s">
        <v>207</v>
      </c>
      <c r="AX371" t="s">
        <v>207</v>
      </c>
      <c r="AY371" t="s">
        <v>207</v>
      </c>
      <c r="AZ371" t="s">
        <v>207</v>
      </c>
      <c r="BA371" t="s">
        <v>207</v>
      </c>
      <c r="BB371" t="s">
        <v>207</v>
      </c>
      <c r="BC371" t="s">
        <v>207</v>
      </c>
      <c r="BD371" t="s">
        <v>207</v>
      </c>
      <c r="BE371" t="s">
        <v>207</v>
      </c>
      <c r="BF371" t="s">
        <v>207</v>
      </c>
      <c r="BG371" t="s">
        <v>207</v>
      </c>
      <c r="BH371" t="s">
        <v>207</v>
      </c>
      <c r="BI371" t="s">
        <v>207</v>
      </c>
      <c r="BJ371" t="s">
        <v>215</v>
      </c>
      <c r="BK371" t="s">
        <v>207</v>
      </c>
      <c r="BL371" t="s">
        <v>207</v>
      </c>
      <c r="BM371" t="s">
        <v>207</v>
      </c>
      <c r="BN371" t="s">
        <v>207</v>
      </c>
      <c r="BO371" s="18" t="str">
        <f>IF(OR(BO$2=0, BO$2=""), "N/A", IF(ISNUMBER(SEARCH(UPPER(BO$2), UPPER(ProgramsTable[[#This Row],[Type of Service]]))), "Yes", "No"))</f>
        <v>N/A</v>
      </c>
      <c r="BP371" s="18" t="str">
        <f>IF(BP$2=0, "N/A", IF(ISNUMBER(SEARCH(TRIM(BP$2), ProgramsTable[[#This Row],[Geographic Coverage]])), "Yes", "No"))</f>
        <v>N/A</v>
      </c>
      <c r="BQ371" s="18" t="str">
        <f>IF(BQ$2=0, "N/A", IF(ISNUMBER(SEARCH(TRIM(BQ$2), ProgramsTable[[#This Row],[Geographic Coverage]])), "Yes", "No"))</f>
        <v>N/A</v>
      </c>
      <c r="BR371" s="18" t="str">
        <f>IF(AND(BP$2=0, BQ$2=0), "*Required - Please Make a Selection*", IF(OR(ISNUMBER(SEARCH(TRIM(BP$2), ProgramsTable[[#This Row],[Geographic Coverage]])), ISNUMBER(SEARCH(TRIM(BQ$2), ProgramsTable[[#This Row],[Geographic Coverage]]))), "Yes", "No"))</f>
        <v>*Required - Please Make a Selection*</v>
      </c>
      <c r="BS371" s="18" t="str">
        <f>IF(OR(BS$2="",BS$2=0), "N/A", IF(AND(ProgramsTable[[#This Row],[Age Min]]= "None", ProgramsTable[[#This Row],[Age Max]]= "None"), "Yes", IF(AND(BS$2&gt;=ProgramsTable[[#This Row],[Age Min]], BS$2&lt;=ProgramsTable[[#This Row],[Age Max]]), "Yes", "No")))</f>
        <v>N/A</v>
      </c>
      <c r="BT371" s="18" t="str" cm="1">
        <f t="array" ref="BT371">IF(COUNTIF(AM$2:BJ$2,"Yes")=0,"N/A",IF(SUMPRODUCT(--(AM$2:BJ$2="Yes"),--(ProgramsTable[[#This Row],[Developmental Disability]:[Caregivers, Family Members, Advocates, or Practitioners of an Individual with Disabilities or Medical Conditions]]="Yes"))&gt;0,"Yes","No"))</f>
        <v>N/A</v>
      </c>
      <c r="BU3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71" s="18" t="str">
        <f>IF(BV$2=0, "N/A", IF(ISNUMBER(SEARCH(UPPER(BV$2), UPPER(ProgramsTable[[#This Row],[Type of Service]]))), "Yes", "No"))</f>
        <v>N/A</v>
      </c>
      <c r="BW371" s="18" t="str">
        <f>IF(BW$2=0, "N/A", IF(ISNUMBER(SEARCH(TRIM(BW$2), ProgramsTable[[#This Row],[Geographic Coverage]])), "Yes", "No"))</f>
        <v>N/A</v>
      </c>
      <c r="BX371" s="18" t="str">
        <f>IF(BX$2=0, "N/A", IF(ISNUMBER(SEARCH(TRIM(BX$2), ProgramsTable[[#This Row],[Geographic Coverage]])), "Yes", "No"))</f>
        <v>N/A</v>
      </c>
      <c r="BY371" s="18" t="str">
        <f>IF(AND(BW$2=0, BX$2=0), "*Required - Please Make a Selection*", IF(OR(ISNUMBER(SEARCH(TRIM(BW$2), ProgramsTable[[#This Row],[Geographic Coverage]])), ISNUMBER(SEARCH(TRIM(BX$2), ProgramsTable[[#This Row],[Geographic Coverage]]))), "Yes", "No"))</f>
        <v>*Required - Please Make a Selection*</v>
      </c>
      <c r="BZ371" s="18" t="str">
        <f>IF(I$2=0, "N/A", IF(I$2="Yes", IF(ProgramsTable[[#This Row],[Program Includes Services for Caregivers]]="Yes", IF(ProgramsTable[[#This Row],[Program May Require Caregiver to be Unpaid]]="No", "Yes", "No"), "No"), "N/A"))</f>
        <v>N/A</v>
      </c>
      <c r="CA3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71" s="18" t="str">
        <f>IF(CB$2=0, "N/A", IF(ISNUMBER(SEARCH(TRIM(UPPER(CB$2)), TRIM(UPPER(ProgramsTable[[#This Row],[Type of Service]])))), "Yes", "No"))</f>
        <v>N/A</v>
      </c>
      <c r="CC371" s="18" t="str">
        <f>IF(CC$2=0, "N/A", IF(ISNUMBER(SEARCH(TRIM(CC$2), ProgramsTable[[#This Row],[Geographic Coverage]])), "Yes", "No"))</f>
        <v>No</v>
      </c>
      <c r="CD371" s="18" t="str">
        <f>IF(CD$2=0, "N/A", IF(ISNUMBER(SEARCH(TRIM(CD$2), ProgramsTable[[#This Row],[Geographic Coverage]])), "Yes", "No"))</f>
        <v>N/A</v>
      </c>
      <c r="CE371" s="18" t="str">
        <f>IF(AND(CC$2=0, CD$2=0), "*Required - Please Make a Selection*", IF(OR(ISNUMBER(SEARCH(TRIM(CC$2), ProgramsTable[[#This Row],[Geographic Coverage]])), ISNUMBER(SEARCH(TRIM(CD$2), ProgramsTable[[#This Row],[Geographic Coverage]]))), "Yes", "No"))</f>
        <v>No</v>
      </c>
      <c r="CF371" s="18" t="str" cm="1">
        <f t="array" ref="CF371">IF(COUNTIF(BK$2:BN$2, "Yes")=0, "N/A", IF(SUMPRODUCT((BK$2:BN$2="Yes")*(ProgramsTable[[#This Row],[Veteran?]:[Disabled Veteran?]]="Yes"))&gt;0, "Yes", "No"))</f>
        <v>No</v>
      </c>
      <c r="CG3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71"/>
      <c r="CI371"/>
      <c r="CJ371"/>
      <c r="CK371"/>
      <c r="CL371"/>
      <c r="CM371"/>
      <c r="CN371"/>
      <c r="CO371"/>
      <c r="CP371"/>
      <c r="CQ371"/>
      <c r="CR371"/>
      <c r="CS371"/>
      <c r="CU371"/>
      <c r="CV371"/>
    </row>
    <row r="372" spans="1:100" hidden="1" x14ac:dyDescent="0.25">
      <c r="A372" s="10">
        <v>1326</v>
      </c>
      <c r="B372" t="s">
        <v>658</v>
      </c>
      <c r="C372" t="s">
        <v>507</v>
      </c>
      <c r="D372" t="s">
        <v>592</v>
      </c>
      <c r="E372" t="s">
        <v>546</v>
      </c>
      <c r="F372" t="s">
        <v>600</v>
      </c>
      <c r="G372" t="s">
        <v>90</v>
      </c>
      <c r="H372" t="s">
        <v>215</v>
      </c>
      <c r="I372" t="s">
        <v>215</v>
      </c>
      <c r="J372" t="s">
        <v>208</v>
      </c>
      <c r="K372" t="s">
        <v>208</v>
      </c>
      <c r="L372" s="11" t="s">
        <v>599</v>
      </c>
      <c r="M372">
        <v>55</v>
      </c>
      <c r="N372">
        <v>120</v>
      </c>
      <c r="O372" t="s">
        <v>599</v>
      </c>
      <c r="P372" t="s">
        <v>601</v>
      </c>
      <c r="Q372" t="s">
        <v>597</v>
      </c>
      <c r="R372" t="s">
        <v>601</v>
      </c>
      <c r="S372" t="s">
        <v>208</v>
      </c>
      <c r="T372" t="s">
        <v>2</v>
      </c>
      <c r="U372" t="s">
        <v>207</v>
      </c>
      <c r="V372" t="s">
        <v>207</v>
      </c>
      <c r="W372" t="s">
        <v>207</v>
      </c>
      <c r="X372" t="s">
        <v>207</v>
      </c>
      <c r="Y372" t="s">
        <v>207</v>
      </c>
      <c r="Z372" t="s">
        <v>207</v>
      </c>
      <c r="AA372" t="s">
        <v>207</v>
      </c>
      <c r="AB372" t="s">
        <v>207</v>
      </c>
      <c r="AC372" t="s">
        <v>207</v>
      </c>
      <c r="AD372" t="s">
        <v>207</v>
      </c>
      <c r="AE372" t="s">
        <v>207</v>
      </c>
      <c r="AF372" t="s">
        <v>207</v>
      </c>
      <c r="AG372" t="s">
        <v>207</v>
      </c>
      <c r="AH372" t="s">
        <v>207</v>
      </c>
      <c r="AI372" t="s">
        <v>207</v>
      </c>
      <c r="AJ372" t="s">
        <v>207</v>
      </c>
      <c r="AK372" t="s">
        <v>207</v>
      </c>
      <c r="AL372" t="s">
        <v>207</v>
      </c>
      <c r="AM372" t="s">
        <v>207</v>
      </c>
      <c r="AN372" t="s">
        <v>207</v>
      </c>
      <c r="AO372" t="s">
        <v>207</v>
      </c>
      <c r="AP372" t="s">
        <v>207</v>
      </c>
      <c r="AQ372" t="s">
        <v>207</v>
      </c>
      <c r="AR372" t="s">
        <v>207</v>
      </c>
      <c r="AS372" t="s">
        <v>207</v>
      </c>
      <c r="AT372" t="s">
        <v>207</v>
      </c>
      <c r="AU372" t="s">
        <v>207</v>
      </c>
      <c r="AV372" t="s">
        <v>207</v>
      </c>
      <c r="AW372" t="s">
        <v>207</v>
      </c>
      <c r="AX372" t="s">
        <v>207</v>
      </c>
      <c r="AY372" t="s">
        <v>207</v>
      </c>
      <c r="AZ372" t="s">
        <v>207</v>
      </c>
      <c r="BA372" t="s">
        <v>207</v>
      </c>
      <c r="BB372" t="s">
        <v>207</v>
      </c>
      <c r="BC372" t="s">
        <v>207</v>
      </c>
      <c r="BD372" t="s">
        <v>207</v>
      </c>
      <c r="BE372" t="s">
        <v>207</v>
      </c>
      <c r="BF372" t="s">
        <v>207</v>
      </c>
      <c r="BG372" t="s">
        <v>207</v>
      </c>
      <c r="BH372" t="s">
        <v>207</v>
      </c>
      <c r="BI372" t="s">
        <v>207</v>
      </c>
      <c r="BJ372" t="s">
        <v>215</v>
      </c>
      <c r="BK372" t="s">
        <v>207</v>
      </c>
      <c r="BL372" t="s">
        <v>207</v>
      </c>
      <c r="BM372" t="s">
        <v>207</v>
      </c>
      <c r="BN372" t="s">
        <v>207</v>
      </c>
      <c r="BO372" s="18" t="str">
        <f>IF(OR(BO$2=0, BO$2=""), "N/A", IF(ISNUMBER(SEARCH(UPPER(BO$2), UPPER(ProgramsTable[[#This Row],[Type of Service]]))), "Yes", "No"))</f>
        <v>N/A</v>
      </c>
      <c r="BP372" s="18" t="str">
        <f>IF(BP$2=0, "N/A", IF(ISNUMBER(SEARCH(TRIM(BP$2), ProgramsTable[[#This Row],[Geographic Coverage]])), "Yes", "No"))</f>
        <v>N/A</v>
      </c>
      <c r="BQ372" s="18" t="str">
        <f>IF(BQ$2=0, "N/A", IF(ISNUMBER(SEARCH(TRIM(BQ$2), ProgramsTable[[#This Row],[Geographic Coverage]])), "Yes", "No"))</f>
        <v>N/A</v>
      </c>
      <c r="BR372" s="18" t="str">
        <f>IF(AND(BP$2=0, BQ$2=0), "*Required - Please Make a Selection*", IF(OR(ISNUMBER(SEARCH(TRIM(BP$2), ProgramsTable[[#This Row],[Geographic Coverage]])), ISNUMBER(SEARCH(TRIM(BQ$2), ProgramsTable[[#This Row],[Geographic Coverage]]))), "Yes", "No"))</f>
        <v>*Required - Please Make a Selection*</v>
      </c>
      <c r="BS372" s="18" t="str">
        <f>IF(OR(BS$2="",BS$2=0), "N/A", IF(AND(ProgramsTable[[#This Row],[Age Min]]= "None", ProgramsTable[[#This Row],[Age Max]]= "None"), "Yes", IF(AND(BS$2&gt;=ProgramsTable[[#This Row],[Age Min]], BS$2&lt;=ProgramsTable[[#This Row],[Age Max]]), "Yes", "No")))</f>
        <v>N/A</v>
      </c>
      <c r="BT372" s="18" t="str" cm="1">
        <f t="array" ref="BT372">IF(COUNTIF(AM$2:BJ$2,"Yes")=0,"N/A",IF(SUMPRODUCT(--(AM$2:BJ$2="Yes"),--(ProgramsTable[[#This Row],[Developmental Disability]:[Caregivers, Family Members, Advocates, or Practitioners of an Individual with Disabilities or Medical Conditions]]="Yes"))&gt;0,"Yes","No"))</f>
        <v>N/A</v>
      </c>
      <c r="BU3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72" s="18" t="str">
        <f>IF(BV$2=0, "N/A", IF(ISNUMBER(SEARCH(UPPER(BV$2), UPPER(ProgramsTable[[#This Row],[Type of Service]]))), "Yes", "No"))</f>
        <v>N/A</v>
      </c>
      <c r="BW372" s="18" t="str">
        <f>IF(BW$2=0, "N/A", IF(ISNUMBER(SEARCH(TRIM(BW$2), ProgramsTable[[#This Row],[Geographic Coverage]])), "Yes", "No"))</f>
        <v>N/A</v>
      </c>
      <c r="BX372" s="18" t="str">
        <f>IF(BX$2=0, "N/A", IF(ISNUMBER(SEARCH(TRIM(BX$2), ProgramsTable[[#This Row],[Geographic Coverage]])), "Yes", "No"))</f>
        <v>N/A</v>
      </c>
      <c r="BY372" s="18" t="str">
        <f>IF(AND(BW$2=0, BX$2=0), "*Required - Please Make a Selection*", IF(OR(ISNUMBER(SEARCH(TRIM(BW$2), ProgramsTable[[#This Row],[Geographic Coverage]])), ISNUMBER(SEARCH(TRIM(BX$2), ProgramsTable[[#This Row],[Geographic Coverage]]))), "Yes", "No"))</f>
        <v>*Required - Please Make a Selection*</v>
      </c>
      <c r="BZ372" s="18" t="str">
        <f>IF(I$2=0, "N/A", IF(I$2="Yes", IF(ProgramsTable[[#This Row],[Program Includes Services for Caregivers]]="Yes", IF(ProgramsTable[[#This Row],[Program May Require Caregiver to be Unpaid]]="No", "Yes", "No"), "No"), "N/A"))</f>
        <v>N/A</v>
      </c>
      <c r="CA3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72" s="18" t="str">
        <f>IF(CB$2=0, "N/A", IF(ISNUMBER(SEARCH(TRIM(UPPER(CB$2)), TRIM(UPPER(ProgramsTable[[#This Row],[Type of Service]])))), "Yes", "No"))</f>
        <v>N/A</v>
      </c>
      <c r="CC372" s="18" t="str">
        <f>IF(CC$2=0, "N/A", IF(ISNUMBER(SEARCH(TRIM(CC$2), ProgramsTable[[#This Row],[Geographic Coverage]])), "Yes", "No"))</f>
        <v>No</v>
      </c>
      <c r="CD372" s="18" t="str">
        <f>IF(CD$2=0, "N/A", IF(ISNUMBER(SEARCH(TRIM(CD$2), ProgramsTable[[#This Row],[Geographic Coverage]])), "Yes", "No"))</f>
        <v>N/A</v>
      </c>
      <c r="CE372" s="18" t="str">
        <f>IF(AND(CC$2=0, CD$2=0), "*Required - Please Make a Selection*", IF(OR(ISNUMBER(SEARCH(TRIM(CC$2), ProgramsTable[[#This Row],[Geographic Coverage]])), ISNUMBER(SEARCH(TRIM(CD$2), ProgramsTable[[#This Row],[Geographic Coverage]]))), "Yes", "No"))</f>
        <v>No</v>
      </c>
      <c r="CF372" s="18" t="str" cm="1">
        <f t="array" ref="CF372">IF(COUNTIF(BK$2:BN$2, "Yes")=0, "N/A", IF(SUMPRODUCT((BK$2:BN$2="Yes")*(ProgramsTable[[#This Row],[Veteran?]:[Disabled Veteran?]]="Yes"))&gt;0, "Yes", "No"))</f>
        <v>No</v>
      </c>
      <c r="CG3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72"/>
      <c r="CI372"/>
      <c r="CJ372"/>
      <c r="CK372"/>
      <c r="CL372"/>
      <c r="CM372"/>
      <c r="CN372"/>
      <c r="CO372"/>
      <c r="CP372"/>
      <c r="CQ372"/>
      <c r="CR372"/>
      <c r="CS372"/>
      <c r="CU372"/>
      <c r="CV372"/>
    </row>
    <row r="373" spans="1:100" hidden="1" x14ac:dyDescent="0.25">
      <c r="A373" s="10">
        <v>1327</v>
      </c>
      <c r="B373" t="s">
        <v>658</v>
      </c>
      <c r="C373" t="s">
        <v>510</v>
      </c>
      <c r="D373" t="s">
        <v>528</v>
      </c>
      <c r="E373" t="s">
        <v>529</v>
      </c>
      <c r="F373" t="s">
        <v>530</v>
      </c>
      <c r="G373" t="s">
        <v>112</v>
      </c>
      <c r="H373" t="s">
        <v>215</v>
      </c>
      <c r="I373" t="s">
        <v>215</v>
      </c>
      <c r="J373" t="s">
        <v>531</v>
      </c>
      <c r="K373" t="s">
        <v>532</v>
      </c>
      <c r="L373" t="s">
        <v>306</v>
      </c>
      <c r="M373">
        <v>18</v>
      </c>
      <c r="N373">
        <v>120</v>
      </c>
      <c r="P373" t="s">
        <v>533</v>
      </c>
      <c r="Q373" t="s">
        <v>208</v>
      </c>
      <c r="R373" t="s">
        <v>534</v>
      </c>
      <c r="S373" t="s">
        <v>533</v>
      </c>
      <c r="T373" t="s">
        <v>52</v>
      </c>
      <c r="U373" t="s">
        <v>215</v>
      </c>
      <c r="V373" t="s">
        <v>207</v>
      </c>
      <c r="W373" t="s">
        <v>207</v>
      </c>
      <c r="X373" t="s">
        <v>207</v>
      </c>
      <c r="Y373" t="s">
        <v>207</v>
      </c>
      <c r="Z373" t="s">
        <v>207</v>
      </c>
      <c r="AA373" t="s">
        <v>207</v>
      </c>
      <c r="AB373" t="s">
        <v>207</v>
      </c>
      <c r="AC373" t="s">
        <v>207</v>
      </c>
      <c r="AD373" t="s">
        <v>207</v>
      </c>
      <c r="AE373" t="s">
        <v>215</v>
      </c>
      <c r="AF373" t="s">
        <v>207</v>
      </c>
      <c r="AG373" t="s">
        <v>207</v>
      </c>
      <c r="AH373" t="s">
        <v>207</v>
      </c>
      <c r="AI373" t="s">
        <v>207</v>
      </c>
      <c r="AJ373" t="s">
        <v>207</v>
      </c>
      <c r="AK373" t="s">
        <v>207</v>
      </c>
      <c r="AL373" t="s">
        <v>207</v>
      </c>
      <c r="AM373" t="s">
        <v>207</v>
      </c>
      <c r="AN373" t="s">
        <v>207</v>
      </c>
      <c r="AO373" t="s">
        <v>207</v>
      </c>
      <c r="AP373" t="s">
        <v>207</v>
      </c>
      <c r="AQ373" t="s">
        <v>207</v>
      </c>
      <c r="AR373" t="s">
        <v>215</v>
      </c>
      <c r="AS373" t="s">
        <v>207</v>
      </c>
      <c r="AT373" t="s">
        <v>207</v>
      </c>
      <c r="AU373" t="s">
        <v>207</v>
      </c>
      <c r="AV373" t="s">
        <v>207</v>
      </c>
      <c r="AW373" t="s">
        <v>207</v>
      </c>
      <c r="AX373" t="s">
        <v>207</v>
      </c>
      <c r="AY373" t="s">
        <v>207</v>
      </c>
      <c r="AZ373" t="s">
        <v>207</v>
      </c>
      <c r="BA373" t="s">
        <v>207</v>
      </c>
      <c r="BB373" t="s">
        <v>207</v>
      </c>
      <c r="BC373" t="s">
        <v>207</v>
      </c>
      <c r="BD373" t="s">
        <v>207</v>
      </c>
      <c r="BE373" t="s">
        <v>207</v>
      </c>
      <c r="BF373" t="s">
        <v>207</v>
      </c>
      <c r="BG373" t="s">
        <v>207</v>
      </c>
      <c r="BH373" t="s">
        <v>207</v>
      </c>
      <c r="BI373" t="s">
        <v>207</v>
      </c>
      <c r="BJ373" t="s">
        <v>207</v>
      </c>
      <c r="BK373" t="s">
        <v>207</v>
      </c>
      <c r="BL373" t="s">
        <v>207</v>
      </c>
      <c r="BM373" t="s">
        <v>207</v>
      </c>
      <c r="BN373" t="s">
        <v>207</v>
      </c>
      <c r="BO373" s="18" t="str">
        <f>IF(OR(BO$2=0, BO$2=""), "N/A", IF(ISNUMBER(SEARCH(UPPER(BO$2), UPPER(ProgramsTable[[#This Row],[Type of Service]]))), "Yes", "No"))</f>
        <v>N/A</v>
      </c>
      <c r="BP373" s="18" t="str">
        <f>IF(BP$2=0, "N/A", IF(ISNUMBER(SEARCH(TRIM(BP$2), ProgramsTable[[#This Row],[Geographic Coverage]])), "Yes", "No"))</f>
        <v>N/A</v>
      </c>
      <c r="BQ373" s="18" t="str">
        <f>IF(BQ$2=0, "N/A", IF(ISNUMBER(SEARCH(TRIM(BQ$2), ProgramsTable[[#This Row],[Geographic Coverage]])), "Yes", "No"))</f>
        <v>N/A</v>
      </c>
      <c r="BR373" s="18" t="str">
        <f>IF(AND(BP$2=0, BQ$2=0), "*Required - Please Make a Selection*", IF(OR(ISNUMBER(SEARCH(TRIM(BP$2), ProgramsTable[[#This Row],[Geographic Coverage]])), ISNUMBER(SEARCH(TRIM(BQ$2), ProgramsTable[[#This Row],[Geographic Coverage]]))), "Yes", "No"))</f>
        <v>*Required - Please Make a Selection*</v>
      </c>
      <c r="BS373" s="18" t="str">
        <f>IF(OR(BS$2="",BS$2=0), "N/A", IF(AND(ProgramsTable[[#This Row],[Age Min]]= "None", ProgramsTable[[#This Row],[Age Max]]= "None"), "Yes", IF(AND(BS$2&gt;=ProgramsTable[[#This Row],[Age Min]], BS$2&lt;=ProgramsTable[[#This Row],[Age Max]]), "Yes", "No")))</f>
        <v>N/A</v>
      </c>
      <c r="BT373" s="18" t="str" cm="1">
        <f t="array" ref="BT373">IF(COUNTIF(AM$2:BJ$2,"Yes")=0,"N/A",IF(SUMPRODUCT(--(AM$2:BJ$2="Yes"),--(ProgramsTable[[#This Row],[Developmental Disability]:[Caregivers, Family Members, Advocates, or Practitioners of an Individual with Disabilities or Medical Conditions]]="Yes"))&gt;0,"Yes","No"))</f>
        <v>N/A</v>
      </c>
      <c r="BU3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73" s="18" t="str">
        <f>IF(BV$2=0, "N/A", IF(ISNUMBER(SEARCH(UPPER(BV$2), UPPER(ProgramsTable[[#This Row],[Type of Service]]))), "Yes", "No"))</f>
        <v>N/A</v>
      </c>
      <c r="BW373" s="18" t="str">
        <f>IF(BW$2=0, "N/A", IF(ISNUMBER(SEARCH(TRIM(BW$2), ProgramsTable[[#This Row],[Geographic Coverage]])), "Yes", "No"))</f>
        <v>N/A</v>
      </c>
      <c r="BX373" s="18" t="str">
        <f>IF(BX$2=0, "N/A", IF(ISNUMBER(SEARCH(TRIM(BX$2), ProgramsTable[[#This Row],[Geographic Coverage]])), "Yes", "No"))</f>
        <v>N/A</v>
      </c>
      <c r="BY373" s="18" t="str">
        <f>IF(AND(BW$2=0, BX$2=0), "*Required - Please Make a Selection*", IF(OR(ISNUMBER(SEARCH(TRIM(BW$2), ProgramsTable[[#This Row],[Geographic Coverage]])), ISNUMBER(SEARCH(TRIM(BX$2), ProgramsTable[[#This Row],[Geographic Coverage]]))), "Yes", "No"))</f>
        <v>*Required - Please Make a Selection*</v>
      </c>
      <c r="BZ373" s="18" t="str">
        <f>IF(I$2=0, "N/A", IF(I$2="Yes", IF(ProgramsTable[[#This Row],[Program Includes Services for Caregivers]]="Yes", IF(ProgramsTable[[#This Row],[Program May Require Caregiver to be Unpaid]]="No", "Yes", "No"), "No"), "N/A"))</f>
        <v>N/A</v>
      </c>
      <c r="CA3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73" s="18" t="str">
        <f>IF(CB$2=0, "N/A", IF(ISNUMBER(SEARCH(TRIM(UPPER(CB$2)), TRIM(UPPER(ProgramsTable[[#This Row],[Type of Service]])))), "Yes", "No"))</f>
        <v>N/A</v>
      </c>
      <c r="CC373" s="18" t="str">
        <f>IF(CC$2=0, "N/A", IF(ISNUMBER(SEARCH(TRIM(CC$2), ProgramsTable[[#This Row],[Geographic Coverage]])), "Yes", "No"))</f>
        <v>No</v>
      </c>
      <c r="CD373" s="18" t="str">
        <f>IF(CD$2=0, "N/A", IF(ISNUMBER(SEARCH(TRIM(CD$2), ProgramsTable[[#This Row],[Geographic Coverage]])), "Yes", "No"))</f>
        <v>N/A</v>
      </c>
      <c r="CE373" s="18" t="str">
        <f>IF(AND(CC$2=0, CD$2=0), "*Required - Please Make a Selection*", IF(OR(ISNUMBER(SEARCH(TRIM(CC$2), ProgramsTable[[#This Row],[Geographic Coverage]])), ISNUMBER(SEARCH(TRIM(CD$2), ProgramsTable[[#This Row],[Geographic Coverage]]))), "Yes", "No"))</f>
        <v>No</v>
      </c>
      <c r="CF373" s="18" t="str" cm="1">
        <f t="array" ref="CF373">IF(COUNTIF(BK$2:BN$2, "Yes")=0, "N/A", IF(SUMPRODUCT((BK$2:BN$2="Yes")*(ProgramsTable[[#This Row],[Veteran?]:[Disabled Veteran?]]="Yes"))&gt;0, "Yes", "No"))</f>
        <v>No</v>
      </c>
      <c r="CG3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73"/>
      <c r="CI373"/>
      <c r="CJ373"/>
      <c r="CK373"/>
      <c r="CL373"/>
      <c r="CM373"/>
      <c r="CN373"/>
      <c r="CO373"/>
      <c r="CP373"/>
      <c r="CQ373"/>
      <c r="CR373"/>
      <c r="CS373"/>
      <c r="CU373"/>
      <c r="CV373"/>
    </row>
    <row r="374" spans="1:100" hidden="1" x14ac:dyDescent="0.25">
      <c r="A374" s="10">
        <v>1328</v>
      </c>
      <c r="B374" t="s">
        <v>658</v>
      </c>
      <c r="C374" t="s">
        <v>510</v>
      </c>
      <c r="D374" t="s">
        <v>535</v>
      </c>
      <c r="E374" t="s">
        <v>529</v>
      </c>
      <c r="F374" t="s">
        <v>536</v>
      </c>
      <c r="G374" t="s">
        <v>112</v>
      </c>
      <c r="H374" t="s">
        <v>215</v>
      </c>
      <c r="I374" t="s">
        <v>215</v>
      </c>
      <c r="J374" t="s">
        <v>531</v>
      </c>
      <c r="K374" t="s">
        <v>532</v>
      </c>
      <c r="L374" t="s">
        <v>306</v>
      </c>
      <c r="M374">
        <v>18</v>
      </c>
      <c r="N374">
        <v>120</v>
      </c>
      <c r="P374" t="s">
        <v>533</v>
      </c>
      <c r="Q374" t="s">
        <v>208</v>
      </c>
      <c r="R374" t="s">
        <v>534</v>
      </c>
      <c r="S374" t="s">
        <v>533</v>
      </c>
      <c r="T374" t="s">
        <v>52</v>
      </c>
      <c r="U374" t="s">
        <v>215</v>
      </c>
      <c r="V374" t="s">
        <v>207</v>
      </c>
      <c r="W374" t="s">
        <v>207</v>
      </c>
      <c r="X374" t="s">
        <v>207</v>
      </c>
      <c r="Y374" t="s">
        <v>207</v>
      </c>
      <c r="Z374" t="s">
        <v>207</v>
      </c>
      <c r="AA374" t="s">
        <v>207</v>
      </c>
      <c r="AB374" t="s">
        <v>207</v>
      </c>
      <c r="AC374" t="s">
        <v>207</v>
      </c>
      <c r="AD374" t="s">
        <v>207</v>
      </c>
      <c r="AE374" t="s">
        <v>215</v>
      </c>
      <c r="AF374" t="s">
        <v>207</v>
      </c>
      <c r="AG374" t="s">
        <v>207</v>
      </c>
      <c r="AH374" t="s">
        <v>207</v>
      </c>
      <c r="AI374" t="s">
        <v>207</v>
      </c>
      <c r="AJ374" t="s">
        <v>207</v>
      </c>
      <c r="AK374" t="s">
        <v>207</v>
      </c>
      <c r="AL374" t="s">
        <v>207</v>
      </c>
      <c r="AM374" t="s">
        <v>207</v>
      </c>
      <c r="AN374" t="s">
        <v>207</v>
      </c>
      <c r="AO374" t="s">
        <v>207</v>
      </c>
      <c r="AP374" t="s">
        <v>207</v>
      </c>
      <c r="AQ374" t="s">
        <v>207</v>
      </c>
      <c r="AR374" t="s">
        <v>215</v>
      </c>
      <c r="AS374" t="s">
        <v>207</v>
      </c>
      <c r="AT374" t="s">
        <v>207</v>
      </c>
      <c r="AU374" t="s">
        <v>207</v>
      </c>
      <c r="AV374" t="s">
        <v>207</v>
      </c>
      <c r="AW374" t="s">
        <v>207</v>
      </c>
      <c r="AX374" t="s">
        <v>207</v>
      </c>
      <c r="AY374" t="s">
        <v>207</v>
      </c>
      <c r="AZ374" t="s">
        <v>207</v>
      </c>
      <c r="BA374" t="s">
        <v>207</v>
      </c>
      <c r="BB374" t="s">
        <v>207</v>
      </c>
      <c r="BC374" t="s">
        <v>207</v>
      </c>
      <c r="BD374" t="s">
        <v>207</v>
      </c>
      <c r="BE374" t="s">
        <v>207</v>
      </c>
      <c r="BF374" t="s">
        <v>207</v>
      </c>
      <c r="BG374" t="s">
        <v>207</v>
      </c>
      <c r="BH374" t="s">
        <v>207</v>
      </c>
      <c r="BI374" t="s">
        <v>207</v>
      </c>
      <c r="BJ374" t="s">
        <v>207</v>
      </c>
      <c r="BK374" t="s">
        <v>207</v>
      </c>
      <c r="BL374" t="s">
        <v>207</v>
      </c>
      <c r="BM374" t="s">
        <v>207</v>
      </c>
      <c r="BN374" t="s">
        <v>207</v>
      </c>
      <c r="BO374" s="18" t="str">
        <f>IF(OR(BO$2=0, BO$2=""), "N/A", IF(ISNUMBER(SEARCH(UPPER(BO$2), UPPER(ProgramsTable[[#This Row],[Type of Service]]))), "Yes", "No"))</f>
        <v>N/A</v>
      </c>
      <c r="BP374" s="18" t="str">
        <f>IF(BP$2=0, "N/A", IF(ISNUMBER(SEARCH(TRIM(BP$2), ProgramsTable[[#This Row],[Geographic Coverage]])), "Yes", "No"))</f>
        <v>N/A</v>
      </c>
      <c r="BQ374" s="18" t="str">
        <f>IF(BQ$2=0, "N/A", IF(ISNUMBER(SEARCH(TRIM(BQ$2), ProgramsTable[[#This Row],[Geographic Coverage]])), "Yes", "No"))</f>
        <v>N/A</v>
      </c>
      <c r="BR374" s="18" t="str">
        <f>IF(AND(BP$2=0, BQ$2=0), "*Required - Please Make a Selection*", IF(OR(ISNUMBER(SEARCH(TRIM(BP$2), ProgramsTable[[#This Row],[Geographic Coverage]])), ISNUMBER(SEARCH(TRIM(BQ$2), ProgramsTable[[#This Row],[Geographic Coverage]]))), "Yes", "No"))</f>
        <v>*Required - Please Make a Selection*</v>
      </c>
      <c r="BS374" s="18" t="str">
        <f>IF(OR(BS$2="",BS$2=0), "N/A", IF(AND(ProgramsTable[[#This Row],[Age Min]]= "None", ProgramsTable[[#This Row],[Age Max]]= "None"), "Yes", IF(AND(BS$2&gt;=ProgramsTable[[#This Row],[Age Min]], BS$2&lt;=ProgramsTable[[#This Row],[Age Max]]), "Yes", "No")))</f>
        <v>N/A</v>
      </c>
      <c r="BT374" s="18" t="str" cm="1">
        <f t="array" ref="BT374">IF(COUNTIF(AM$2:BJ$2,"Yes")=0,"N/A",IF(SUMPRODUCT(--(AM$2:BJ$2="Yes"),--(ProgramsTable[[#This Row],[Developmental Disability]:[Caregivers, Family Members, Advocates, or Practitioners of an Individual with Disabilities or Medical Conditions]]="Yes"))&gt;0,"Yes","No"))</f>
        <v>N/A</v>
      </c>
      <c r="BU3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74" s="18" t="str">
        <f>IF(BV$2=0, "N/A", IF(ISNUMBER(SEARCH(UPPER(BV$2), UPPER(ProgramsTable[[#This Row],[Type of Service]]))), "Yes", "No"))</f>
        <v>N/A</v>
      </c>
      <c r="BW374" s="18" t="str">
        <f>IF(BW$2=0, "N/A", IF(ISNUMBER(SEARCH(TRIM(BW$2), ProgramsTable[[#This Row],[Geographic Coverage]])), "Yes", "No"))</f>
        <v>N/A</v>
      </c>
      <c r="BX374" s="18" t="str">
        <f>IF(BX$2=0, "N/A", IF(ISNUMBER(SEARCH(TRIM(BX$2), ProgramsTable[[#This Row],[Geographic Coverage]])), "Yes", "No"))</f>
        <v>N/A</v>
      </c>
      <c r="BY374" s="18" t="str">
        <f>IF(AND(BW$2=0, BX$2=0), "*Required - Please Make a Selection*", IF(OR(ISNUMBER(SEARCH(TRIM(BW$2), ProgramsTable[[#This Row],[Geographic Coverage]])), ISNUMBER(SEARCH(TRIM(BX$2), ProgramsTable[[#This Row],[Geographic Coverage]]))), "Yes", "No"))</f>
        <v>*Required - Please Make a Selection*</v>
      </c>
      <c r="BZ374" s="18" t="str">
        <f>IF(I$2=0, "N/A", IF(I$2="Yes", IF(ProgramsTable[[#This Row],[Program Includes Services for Caregivers]]="Yes", IF(ProgramsTable[[#This Row],[Program May Require Caregiver to be Unpaid]]="No", "Yes", "No"), "No"), "N/A"))</f>
        <v>N/A</v>
      </c>
      <c r="CA3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74" s="18" t="str">
        <f>IF(CB$2=0, "N/A", IF(ISNUMBER(SEARCH(TRIM(UPPER(CB$2)), TRIM(UPPER(ProgramsTable[[#This Row],[Type of Service]])))), "Yes", "No"))</f>
        <v>N/A</v>
      </c>
      <c r="CC374" s="18" t="str">
        <f>IF(CC$2=0, "N/A", IF(ISNUMBER(SEARCH(TRIM(CC$2), ProgramsTable[[#This Row],[Geographic Coverage]])), "Yes", "No"))</f>
        <v>No</v>
      </c>
      <c r="CD374" s="18" t="str">
        <f>IF(CD$2=0, "N/A", IF(ISNUMBER(SEARCH(TRIM(CD$2), ProgramsTable[[#This Row],[Geographic Coverage]])), "Yes", "No"))</f>
        <v>N/A</v>
      </c>
      <c r="CE374" s="18" t="str">
        <f>IF(AND(CC$2=0, CD$2=0), "*Required - Please Make a Selection*", IF(OR(ISNUMBER(SEARCH(TRIM(CC$2), ProgramsTable[[#This Row],[Geographic Coverage]])), ISNUMBER(SEARCH(TRIM(CD$2), ProgramsTable[[#This Row],[Geographic Coverage]]))), "Yes", "No"))</f>
        <v>No</v>
      </c>
      <c r="CF374" s="18" t="str" cm="1">
        <f t="array" ref="CF374">IF(COUNTIF(BK$2:BN$2, "Yes")=0, "N/A", IF(SUMPRODUCT((BK$2:BN$2="Yes")*(ProgramsTable[[#This Row],[Veteran?]:[Disabled Veteran?]]="Yes"))&gt;0, "Yes", "No"))</f>
        <v>No</v>
      </c>
      <c r="CG3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74"/>
      <c r="CI374"/>
      <c r="CJ374"/>
      <c r="CK374"/>
      <c r="CL374"/>
      <c r="CM374"/>
      <c r="CN374"/>
      <c r="CO374"/>
      <c r="CP374"/>
      <c r="CQ374"/>
      <c r="CR374"/>
      <c r="CS374"/>
      <c r="CU374"/>
      <c r="CV374"/>
    </row>
    <row r="375" spans="1:100" hidden="1" x14ac:dyDescent="0.25">
      <c r="A375" s="10">
        <v>1346</v>
      </c>
      <c r="B375" t="s">
        <v>658</v>
      </c>
      <c r="C375" t="s">
        <v>510</v>
      </c>
      <c r="D375" t="s">
        <v>578</v>
      </c>
      <c r="E375" t="s">
        <v>546</v>
      </c>
      <c r="F375" t="s">
        <v>579</v>
      </c>
      <c r="G375" t="s">
        <v>112</v>
      </c>
      <c r="H375" t="s">
        <v>215</v>
      </c>
      <c r="I375" t="s">
        <v>215</v>
      </c>
      <c r="J375" t="s">
        <v>547</v>
      </c>
      <c r="K375" t="s">
        <v>580</v>
      </c>
      <c r="L375" t="s">
        <v>208</v>
      </c>
      <c r="M375" t="s">
        <v>208</v>
      </c>
      <c r="N375" t="s">
        <v>208</v>
      </c>
      <c r="P375" t="s">
        <v>581</v>
      </c>
      <c r="Q375" t="s">
        <v>208</v>
      </c>
      <c r="R375" t="s">
        <v>581</v>
      </c>
      <c r="S375" t="s">
        <v>208</v>
      </c>
      <c r="T375" t="s">
        <v>52</v>
      </c>
      <c r="U375" t="s">
        <v>215</v>
      </c>
      <c r="V375" t="s">
        <v>207</v>
      </c>
      <c r="W375" t="s">
        <v>207</v>
      </c>
      <c r="X375" t="s">
        <v>207</v>
      </c>
      <c r="Y375" t="s">
        <v>207</v>
      </c>
      <c r="Z375" t="s">
        <v>207</v>
      </c>
      <c r="AA375" t="s">
        <v>215</v>
      </c>
      <c r="AB375" t="s">
        <v>207</v>
      </c>
      <c r="AC375" t="s">
        <v>207</v>
      </c>
      <c r="AD375" t="s">
        <v>207</v>
      </c>
      <c r="AE375" t="s">
        <v>207</v>
      </c>
      <c r="AF375" t="s">
        <v>207</v>
      </c>
      <c r="AG375" t="s">
        <v>207</v>
      </c>
      <c r="AH375" t="s">
        <v>207</v>
      </c>
      <c r="AI375" t="s">
        <v>207</v>
      </c>
      <c r="AJ375" t="s">
        <v>207</v>
      </c>
      <c r="AK375" t="s">
        <v>207</v>
      </c>
      <c r="AL375" t="s">
        <v>207</v>
      </c>
      <c r="AM375" t="s">
        <v>207</v>
      </c>
      <c r="AN375" t="s">
        <v>207</v>
      </c>
      <c r="AO375" t="s">
        <v>207</v>
      </c>
      <c r="AP375" t="s">
        <v>207</v>
      </c>
      <c r="AQ375" t="s">
        <v>207</v>
      </c>
      <c r="AR375" t="s">
        <v>215</v>
      </c>
      <c r="AS375" t="s">
        <v>207</v>
      </c>
      <c r="AT375" t="s">
        <v>207</v>
      </c>
      <c r="AU375" t="s">
        <v>207</v>
      </c>
      <c r="AV375" t="s">
        <v>207</v>
      </c>
      <c r="AW375" t="s">
        <v>207</v>
      </c>
      <c r="AX375" t="s">
        <v>207</v>
      </c>
      <c r="AY375" t="s">
        <v>207</v>
      </c>
      <c r="AZ375" t="s">
        <v>207</v>
      </c>
      <c r="BA375" t="s">
        <v>207</v>
      </c>
      <c r="BB375" t="s">
        <v>207</v>
      </c>
      <c r="BC375" t="s">
        <v>207</v>
      </c>
      <c r="BD375" t="s">
        <v>207</v>
      </c>
      <c r="BE375" t="s">
        <v>207</v>
      </c>
      <c r="BF375" t="s">
        <v>207</v>
      </c>
      <c r="BG375" t="s">
        <v>207</v>
      </c>
      <c r="BH375" t="s">
        <v>207</v>
      </c>
      <c r="BI375" t="s">
        <v>207</v>
      </c>
      <c r="BJ375" t="s">
        <v>215</v>
      </c>
      <c r="BK375" t="s">
        <v>207</v>
      </c>
      <c r="BL375" t="s">
        <v>207</v>
      </c>
      <c r="BM375" t="s">
        <v>207</v>
      </c>
      <c r="BN375" t="s">
        <v>207</v>
      </c>
      <c r="BO375" s="18" t="str">
        <f>IF(OR(BO$2=0, BO$2=""), "N/A", IF(ISNUMBER(SEARCH(UPPER(BO$2), UPPER(ProgramsTable[[#This Row],[Type of Service]]))), "Yes", "No"))</f>
        <v>N/A</v>
      </c>
      <c r="BP375" s="18" t="str">
        <f>IF(BP$2=0, "N/A", IF(ISNUMBER(SEARCH(TRIM(BP$2), ProgramsTable[[#This Row],[Geographic Coverage]])), "Yes", "No"))</f>
        <v>N/A</v>
      </c>
      <c r="BQ375" s="18" t="str">
        <f>IF(BQ$2=0, "N/A", IF(ISNUMBER(SEARCH(TRIM(BQ$2), ProgramsTable[[#This Row],[Geographic Coverage]])), "Yes", "No"))</f>
        <v>N/A</v>
      </c>
      <c r="BR375" s="18" t="str">
        <f>IF(AND(BP$2=0, BQ$2=0), "*Required - Please Make a Selection*", IF(OR(ISNUMBER(SEARCH(TRIM(BP$2), ProgramsTable[[#This Row],[Geographic Coverage]])), ISNUMBER(SEARCH(TRIM(BQ$2), ProgramsTable[[#This Row],[Geographic Coverage]]))), "Yes", "No"))</f>
        <v>*Required - Please Make a Selection*</v>
      </c>
      <c r="BS375" s="18" t="str">
        <f>IF(OR(BS$2="",BS$2=0), "N/A", IF(AND(ProgramsTable[[#This Row],[Age Min]]= "None", ProgramsTable[[#This Row],[Age Max]]= "None"), "Yes", IF(AND(BS$2&gt;=ProgramsTable[[#This Row],[Age Min]], BS$2&lt;=ProgramsTable[[#This Row],[Age Max]]), "Yes", "No")))</f>
        <v>N/A</v>
      </c>
      <c r="BT375" s="18" t="str" cm="1">
        <f t="array" ref="BT375">IF(COUNTIF(AM$2:BJ$2,"Yes")=0,"N/A",IF(SUMPRODUCT(--(AM$2:BJ$2="Yes"),--(ProgramsTable[[#This Row],[Developmental Disability]:[Caregivers, Family Members, Advocates, or Practitioners of an Individual with Disabilities or Medical Conditions]]="Yes"))&gt;0,"Yes","No"))</f>
        <v>N/A</v>
      </c>
      <c r="BU3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75" s="18" t="str">
        <f>IF(BV$2=0, "N/A", IF(ISNUMBER(SEARCH(UPPER(BV$2), UPPER(ProgramsTable[[#This Row],[Type of Service]]))), "Yes", "No"))</f>
        <v>N/A</v>
      </c>
      <c r="BW375" s="18" t="str">
        <f>IF(BW$2=0, "N/A", IF(ISNUMBER(SEARCH(TRIM(BW$2), ProgramsTable[[#This Row],[Geographic Coverage]])), "Yes", "No"))</f>
        <v>N/A</v>
      </c>
      <c r="BX375" s="18" t="str">
        <f>IF(BX$2=0, "N/A", IF(ISNUMBER(SEARCH(TRIM(BX$2), ProgramsTable[[#This Row],[Geographic Coverage]])), "Yes", "No"))</f>
        <v>N/A</v>
      </c>
      <c r="BY375" s="18" t="str">
        <f>IF(AND(BW$2=0, BX$2=0), "*Required - Please Make a Selection*", IF(OR(ISNUMBER(SEARCH(TRIM(BW$2), ProgramsTable[[#This Row],[Geographic Coverage]])), ISNUMBER(SEARCH(TRIM(BX$2), ProgramsTable[[#This Row],[Geographic Coverage]]))), "Yes", "No"))</f>
        <v>*Required - Please Make a Selection*</v>
      </c>
      <c r="BZ375" s="18" t="str">
        <f>IF(I$2=0, "N/A", IF(I$2="Yes", IF(ProgramsTable[[#This Row],[Program Includes Services for Caregivers]]="Yes", IF(ProgramsTable[[#This Row],[Program May Require Caregiver to be Unpaid]]="No", "Yes", "No"), "No"), "N/A"))</f>
        <v>N/A</v>
      </c>
      <c r="CA3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75" s="18" t="str">
        <f>IF(CB$2=0, "N/A", IF(ISNUMBER(SEARCH(TRIM(UPPER(CB$2)), TRIM(UPPER(ProgramsTable[[#This Row],[Type of Service]])))), "Yes", "No"))</f>
        <v>N/A</v>
      </c>
      <c r="CC375" s="18" t="str">
        <f>IF(CC$2=0, "N/A", IF(ISNUMBER(SEARCH(TRIM(CC$2), ProgramsTable[[#This Row],[Geographic Coverage]])), "Yes", "No"))</f>
        <v>No</v>
      </c>
      <c r="CD375" s="18" t="str">
        <f>IF(CD$2=0, "N/A", IF(ISNUMBER(SEARCH(TRIM(CD$2), ProgramsTable[[#This Row],[Geographic Coverage]])), "Yes", "No"))</f>
        <v>N/A</v>
      </c>
      <c r="CE375" s="18" t="str">
        <f>IF(AND(CC$2=0, CD$2=0), "*Required - Please Make a Selection*", IF(OR(ISNUMBER(SEARCH(TRIM(CC$2), ProgramsTable[[#This Row],[Geographic Coverage]])), ISNUMBER(SEARCH(TRIM(CD$2), ProgramsTable[[#This Row],[Geographic Coverage]]))), "Yes", "No"))</f>
        <v>No</v>
      </c>
      <c r="CF375" s="18" t="str" cm="1">
        <f t="array" ref="CF375">IF(COUNTIF(BK$2:BN$2, "Yes")=0, "N/A", IF(SUMPRODUCT((BK$2:BN$2="Yes")*(ProgramsTable[[#This Row],[Veteran?]:[Disabled Veteran?]]="Yes"))&gt;0, "Yes", "No"))</f>
        <v>No</v>
      </c>
      <c r="CG3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75"/>
      <c r="CI375"/>
      <c r="CJ375"/>
      <c r="CK375"/>
      <c r="CL375"/>
      <c r="CM375"/>
      <c r="CN375"/>
      <c r="CO375"/>
      <c r="CP375"/>
      <c r="CQ375"/>
      <c r="CR375"/>
      <c r="CS375"/>
      <c r="CU375"/>
      <c r="CV375"/>
    </row>
    <row r="376" spans="1:100" hidden="1" x14ac:dyDescent="0.25">
      <c r="A376" s="10">
        <v>1347</v>
      </c>
      <c r="B376" t="s">
        <v>658</v>
      </c>
      <c r="C376" t="s">
        <v>510</v>
      </c>
      <c r="D376" t="s">
        <v>578</v>
      </c>
      <c r="E376" t="s">
        <v>546</v>
      </c>
      <c r="F376" t="s">
        <v>582</v>
      </c>
      <c r="G376" t="s">
        <v>112</v>
      </c>
      <c r="H376" t="s">
        <v>215</v>
      </c>
      <c r="I376" t="s">
        <v>215</v>
      </c>
      <c r="J376" t="s">
        <v>547</v>
      </c>
      <c r="K376" t="s">
        <v>583</v>
      </c>
      <c r="L376" t="s">
        <v>208</v>
      </c>
      <c r="M376" t="s">
        <v>208</v>
      </c>
      <c r="N376" t="s">
        <v>208</v>
      </c>
      <c r="P376" t="s">
        <v>581</v>
      </c>
      <c r="Q376" t="s">
        <v>208</v>
      </c>
      <c r="R376" t="s">
        <v>581</v>
      </c>
      <c r="S376" t="s">
        <v>208</v>
      </c>
      <c r="T376" t="s">
        <v>52</v>
      </c>
      <c r="U376" t="s">
        <v>215</v>
      </c>
      <c r="V376" t="s">
        <v>207</v>
      </c>
      <c r="W376" t="s">
        <v>207</v>
      </c>
      <c r="X376" t="s">
        <v>207</v>
      </c>
      <c r="Y376" t="s">
        <v>207</v>
      </c>
      <c r="Z376" t="s">
        <v>207</v>
      </c>
      <c r="AA376" t="s">
        <v>215</v>
      </c>
      <c r="AB376" t="s">
        <v>207</v>
      </c>
      <c r="AC376" t="s">
        <v>207</v>
      </c>
      <c r="AD376" t="s">
        <v>207</v>
      </c>
      <c r="AE376" t="s">
        <v>207</v>
      </c>
      <c r="AF376" t="s">
        <v>207</v>
      </c>
      <c r="AG376" t="s">
        <v>207</v>
      </c>
      <c r="AH376" t="s">
        <v>207</v>
      </c>
      <c r="AI376" t="s">
        <v>207</v>
      </c>
      <c r="AJ376" t="s">
        <v>207</v>
      </c>
      <c r="AK376" t="s">
        <v>207</v>
      </c>
      <c r="AL376" t="s">
        <v>207</v>
      </c>
      <c r="AM376" t="s">
        <v>207</v>
      </c>
      <c r="AN376" t="s">
        <v>207</v>
      </c>
      <c r="AO376" t="s">
        <v>207</v>
      </c>
      <c r="AP376" t="s">
        <v>207</v>
      </c>
      <c r="AQ376" t="s">
        <v>207</v>
      </c>
      <c r="AR376" t="s">
        <v>215</v>
      </c>
      <c r="AS376" t="s">
        <v>207</v>
      </c>
      <c r="AT376" t="s">
        <v>207</v>
      </c>
      <c r="AU376" t="s">
        <v>207</v>
      </c>
      <c r="AV376" t="s">
        <v>207</v>
      </c>
      <c r="AW376" t="s">
        <v>207</v>
      </c>
      <c r="AX376" t="s">
        <v>207</v>
      </c>
      <c r="AY376" t="s">
        <v>207</v>
      </c>
      <c r="AZ376" t="s">
        <v>207</v>
      </c>
      <c r="BA376" t="s">
        <v>207</v>
      </c>
      <c r="BB376" t="s">
        <v>207</v>
      </c>
      <c r="BC376" t="s">
        <v>207</v>
      </c>
      <c r="BD376" t="s">
        <v>207</v>
      </c>
      <c r="BE376" t="s">
        <v>207</v>
      </c>
      <c r="BF376" t="s">
        <v>207</v>
      </c>
      <c r="BG376" t="s">
        <v>207</v>
      </c>
      <c r="BH376" t="s">
        <v>207</v>
      </c>
      <c r="BI376" t="s">
        <v>207</v>
      </c>
      <c r="BJ376" t="s">
        <v>215</v>
      </c>
      <c r="BK376" t="s">
        <v>207</v>
      </c>
      <c r="BL376" t="s">
        <v>207</v>
      </c>
      <c r="BM376" t="s">
        <v>207</v>
      </c>
      <c r="BN376" t="s">
        <v>207</v>
      </c>
      <c r="BO376" s="18" t="str">
        <f>IF(OR(BO$2=0, BO$2=""), "N/A", IF(ISNUMBER(SEARCH(UPPER(BO$2), UPPER(ProgramsTable[[#This Row],[Type of Service]]))), "Yes", "No"))</f>
        <v>N/A</v>
      </c>
      <c r="BP376" s="18" t="str">
        <f>IF(BP$2=0, "N/A", IF(ISNUMBER(SEARCH(TRIM(BP$2), ProgramsTable[[#This Row],[Geographic Coverage]])), "Yes", "No"))</f>
        <v>N/A</v>
      </c>
      <c r="BQ376" s="18" t="str">
        <f>IF(BQ$2=0, "N/A", IF(ISNUMBER(SEARCH(TRIM(BQ$2), ProgramsTable[[#This Row],[Geographic Coverage]])), "Yes", "No"))</f>
        <v>N/A</v>
      </c>
      <c r="BR376" s="18" t="str">
        <f>IF(AND(BP$2=0, BQ$2=0), "*Required - Please Make a Selection*", IF(OR(ISNUMBER(SEARCH(TRIM(BP$2), ProgramsTable[[#This Row],[Geographic Coverage]])), ISNUMBER(SEARCH(TRIM(BQ$2), ProgramsTable[[#This Row],[Geographic Coverage]]))), "Yes", "No"))</f>
        <v>*Required - Please Make a Selection*</v>
      </c>
      <c r="BS376" s="18" t="str">
        <f>IF(OR(BS$2="",BS$2=0), "N/A", IF(AND(ProgramsTable[[#This Row],[Age Min]]= "None", ProgramsTable[[#This Row],[Age Max]]= "None"), "Yes", IF(AND(BS$2&gt;=ProgramsTable[[#This Row],[Age Min]], BS$2&lt;=ProgramsTable[[#This Row],[Age Max]]), "Yes", "No")))</f>
        <v>N/A</v>
      </c>
      <c r="BT376" s="18" t="str" cm="1">
        <f t="array" ref="BT376">IF(COUNTIF(AM$2:BJ$2,"Yes")=0,"N/A",IF(SUMPRODUCT(--(AM$2:BJ$2="Yes"),--(ProgramsTable[[#This Row],[Developmental Disability]:[Caregivers, Family Members, Advocates, or Practitioners of an Individual with Disabilities or Medical Conditions]]="Yes"))&gt;0,"Yes","No"))</f>
        <v>N/A</v>
      </c>
      <c r="BU3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76" s="18" t="str">
        <f>IF(BV$2=0, "N/A", IF(ISNUMBER(SEARCH(UPPER(BV$2), UPPER(ProgramsTable[[#This Row],[Type of Service]]))), "Yes", "No"))</f>
        <v>N/A</v>
      </c>
      <c r="BW376" s="18" t="str">
        <f>IF(BW$2=0, "N/A", IF(ISNUMBER(SEARCH(TRIM(BW$2), ProgramsTable[[#This Row],[Geographic Coverage]])), "Yes", "No"))</f>
        <v>N/A</v>
      </c>
      <c r="BX376" s="18" t="str">
        <f>IF(BX$2=0, "N/A", IF(ISNUMBER(SEARCH(TRIM(BX$2), ProgramsTable[[#This Row],[Geographic Coverage]])), "Yes", "No"))</f>
        <v>N/A</v>
      </c>
      <c r="BY376" s="18" t="str">
        <f>IF(AND(BW$2=0, BX$2=0), "*Required - Please Make a Selection*", IF(OR(ISNUMBER(SEARCH(TRIM(BW$2), ProgramsTable[[#This Row],[Geographic Coverage]])), ISNUMBER(SEARCH(TRIM(BX$2), ProgramsTable[[#This Row],[Geographic Coverage]]))), "Yes", "No"))</f>
        <v>*Required - Please Make a Selection*</v>
      </c>
      <c r="BZ376" s="18" t="str">
        <f>IF(I$2=0, "N/A", IF(I$2="Yes", IF(ProgramsTable[[#This Row],[Program Includes Services for Caregivers]]="Yes", IF(ProgramsTable[[#This Row],[Program May Require Caregiver to be Unpaid]]="No", "Yes", "No"), "No"), "N/A"))</f>
        <v>N/A</v>
      </c>
      <c r="CA3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76" s="18" t="str">
        <f>IF(CB$2=0, "N/A", IF(ISNUMBER(SEARCH(TRIM(UPPER(CB$2)), TRIM(UPPER(ProgramsTable[[#This Row],[Type of Service]])))), "Yes", "No"))</f>
        <v>N/A</v>
      </c>
      <c r="CC376" s="18" t="str">
        <f>IF(CC$2=0, "N/A", IF(ISNUMBER(SEARCH(TRIM(CC$2), ProgramsTable[[#This Row],[Geographic Coverage]])), "Yes", "No"))</f>
        <v>No</v>
      </c>
      <c r="CD376" s="18" t="str">
        <f>IF(CD$2=0, "N/A", IF(ISNUMBER(SEARCH(TRIM(CD$2), ProgramsTable[[#This Row],[Geographic Coverage]])), "Yes", "No"))</f>
        <v>N/A</v>
      </c>
      <c r="CE376" s="18" t="str">
        <f>IF(AND(CC$2=0, CD$2=0), "*Required - Please Make a Selection*", IF(OR(ISNUMBER(SEARCH(TRIM(CC$2), ProgramsTable[[#This Row],[Geographic Coverage]])), ISNUMBER(SEARCH(TRIM(CD$2), ProgramsTable[[#This Row],[Geographic Coverage]]))), "Yes", "No"))</f>
        <v>No</v>
      </c>
      <c r="CF376" s="18" t="str" cm="1">
        <f t="array" ref="CF376">IF(COUNTIF(BK$2:BN$2, "Yes")=0, "N/A", IF(SUMPRODUCT((BK$2:BN$2="Yes")*(ProgramsTable[[#This Row],[Veteran?]:[Disabled Veteran?]]="Yes"))&gt;0, "Yes", "No"))</f>
        <v>No</v>
      </c>
      <c r="CG3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76"/>
      <c r="CI376"/>
      <c r="CJ376"/>
      <c r="CK376"/>
      <c r="CL376"/>
      <c r="CM376"/>
      <c r="CN376"/>
      <c r="CO376"/>
      <c r="CP376"/>
      <c r="CQ376"/>
      <c r="CR376"/>
      <c r="CS376"/>
      <c r="CU376"/>
      <c r="CV376"/>
    </row>
    <row r="377" spans="1:100" hidden="1" x14ac:dyDescent="0.25">
      <c r="A377" s="10">
        <v>1348</v>
      </c>
      <c r="B377" t="s">
        <v>658</v>
      </c>
      <c r="C377" t="s">
        <v>510</v>
      </c>
      <c r="D377" t="s">
        <v>578</v>
      </c>
      <c r="E377" t="s">
        <v>546</v>
      </c>
      <c r="F377" t="s">
        <v>584</v>
      </c>
      <c r="G377" t="s">
        <v>585</v>
      </c>
      <c r="H377" t="s">
        <v>215</v>
      </c>
      <c r="I377" t="s">
        <v>215</v>
      </c>
      <c r="J377" t="s">
        <v>208</v>
      </c>
      <c r="K377" t="s">
        <v>586</v>
      </c>
      <c r="L377" t="s">
        <v>208</v>
      </c>
      <c r="M377" t="s">
        <v>208</v>
      </c>
      <c r="N377" t="s">
        <v>208</v>
      </c>
      <c r="P377" t="s">
        <v>581</v>
      </c>
      <c r="Q377" t="s">
        <v>208</v>
      </c>
      <c r="R377" t="s">
        <v>581</v>
      </c>
      <c r="S377" t="s">
        <v>208</v>
      </c>
      <c r="T377" t="s">
        <v>52</v>
      </c>
      <c r="U377" t="s">
        <v>207</v>
      </c>
      <c r="V377" t="s">
        <v>207</v>
      </c>
      <c r="W377" t="s">
        <v>207</v>
      </c>
      <c r="X377" t="s">
        <v>207</v>
      </c>
      <c r="Y377" t="s">
        <v>207</v>
      </c>
      <c r="Z377" t="s">
        <v>207</v>
      </c>
      <c r="AA377" t="s">
        <v>207</v>
      </c>
      <c r="AB377" t="s">
        <v>207</v>
      </c>
      <c r="AC377" t="s">
        <v>207</v>
      </c>
      <c r="AD377" t="s">
        <v>207</v>
      </c>
      <c r="AE377" t="s">
        <v>207</v>
      </c>
      <c r="AF377" t="s">
        <v>207</v>
      </c>
      <c r="AG377" t="s">
        <v>207</v>
      </c>
      <c r="AH377" t="s">
        <v>207</v>
      </c>
      <c r="AI377" t="s">
        <v>207</v>
      </c>
      <c r="AJ377" t="s">
        <v>207</v>
      </c>
      <c r="AK377" t="s">
        <v>207</v>
      </c>
      <c r="AL377" t="s">
        <v>207</v>
      </c>
      <c r="AM377" t="s">
        <v>207</v>
      </c>
      <c r="AN377" t="s">
        <v>207</v>
      </c>
      <c r="AO377" t="s">
        <v>207</v>
      </c>
      <c r="AP377" t="s">
        <v>207</v>
      </c>
      <c r="AQ377" t="s">
        <v>207</v>
      </c>
      <c r="AR377" t="s">
        <v>215</v>
      </c>
      <c r="AS377" t="s">
        <v>207</v>
      </c>
      <c r="AT377" t="s">
        <v>207</v>
      </c>
      <c r="AU377" t="s">
        <v>207</v>
      </c>
      <c r="AV377" t="s">
        <v>207</v>
      </c>
      <c r="AW377" t="s">
        <v>207</v>
      </c>
      <c r="AX377" t="s">
        <v>207</v>
      </c>
      <c r="AY377" t="s">
        <v>207</v>
      </c>
      <c r="AZ377" t="s">
        <v>207</v>
      </c>
      <c r="BA377" t="s">
        <v>207</v>
      </c>
      <c r="BB377" t="s">
        <v>207</v>
      </c>
      <c r="BC377" t="s">
        <v>207</v>
      </c>
      <c r="BD377" t="s">
        <v>207</v>
      </c>
      <c r="BE377" t="s">
        <v>207</v>
      </c>
      <c r="BF377" t="s">
        <v>207</v>
      </c>
      <c r="BG377" t="s">
        <v>207</v>
      </c>
      <c r="BH377" t="s">
        <v>207</v>
      </c>
      <c r="BI377" t="s">
        <v>207</v>
      </c>
      <c r="BJ377" t="s">
        <v>215</v>
      </c>
      <c r="BK377" t="s">
        <v>207</v>
      </c>
      <c r="BL377" t="s">
        <v>207</v>
      </c>
      <c r="BM377" t="s">
        <v>207</v>
      </c>
      <c r="BN377" t="s">
        <v>207</v>
      </c>
      <c r="BO377" s="18" t="str">
        <f>IF(OR(BO$2=0, BO$2=""), "N/A", IF(ISNUMBER(SEARCH(UPPER(BO$2), UPPER(ProgramsTable[[#This Row],[Type of Service]]))), "Yes", "No"))</f>
        <v>N/A</v>
      </c>
      <c r="BP377" s="18" t="str">
        <f>IF(BP$2=0, "N/A", IF(ISNUMBER(SEARCH(TRIM(BP$2), ProgramsTable[[#This Row],[Geographic Coverage]])), "Yes", "No"))</f>
        <v>N/A</v>
      </c>
      <c r="BQ377" s="18" t="str">
        <f>IF(BQ$2=0, "N/A", IF(ISNUMBER(SEARCH(TRIM(BQ$2), ProgramsTable[[#This Row],[Geographic Coverage]])), "Yes", "No"))</f>
        <v>N/A</v>
      </c>
      <c r="BR377" s="18" t="str">
        <f>IF(AND(BP$2=0, BQ$2=0), "*Required - Please Make a Selection*", IF(OR(ISNUMBER(SEARCH(TRIM(BP$2), ProgramsTable[[#This Row],[Geographic Coverage]])), ISNUMBER(SEARCH(TRIM(BQ$2), ProgramsTable[[#This Row],[Geographic Coverage]]))), "Yes", "No"))</f>
        <v>*Required - Please Make a Selection*</v>
      </c>
      <c r="BS377" s="18" t="str">
        <f>IF(OR(BS$2="",BS$2=0), "N/A", IF(AND(ProgramsTable[[#This Row],[Age Min]]= "None", ProgramsTable[[#This Row],[Age Max]]= "None"), "Yes", IF(AND(BS$2&gt;=ProgramsTable[[#This Row],[Age Min]], BS$2&lt;=ProgramsTable[[#This Row],[Age Max]]), "Yes", "No")))</f>
        <v>N/A</v>
      </c>
      <c r="BT377" s="18" t="str" cm="1">
        <f t="array" ref="BT377">IF(COUNTIF(AM$2:BJ$2,"Yes")=0,"N/A",IF(SUMPRODUCT(--(AM$2:BJ$2="Yes"),--(ProgramsTable[[#This Row],[Developmental Disability]:[Caregivers, Family Members, Advocates, or Practitioners of an Individual with Disabilities or Medical Conditions]]="Yes"))&gt;0,"Yes","No"))</f>
        <v>N/A</v>
      </c>
      <c r="BU3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77" s="18" t="str">
        <f>IF(BV$2=0, "N/A", IF(ISNUMBER(SEARCH(UPPER(BV$2), UPPER(ProgramsTable[[#This Row],[Type of Service]]))), "Yes", "No"))</f>
        <v>N/A</v>
      </c>
      <c r="BW377" s="18" t="str">
        <f>IF(BW$2=0, "N/A", IF(ISNUMBER(SEARCH(TRIM(BW$2), ProgramsTable[[#This Row],[Geographic Coverage]])), "Yes", "No"))</f>
        <v>N/A</v>
      </c>
      <c r="BX377" s="18" t="str">
        <f>IF(BX$2=0, "N/A", IF(ISNUMBER(SEARCH(TRIM(BX$2), ProgramsTable[[#This Row],[Geographic Coverage]])), "Yes", "No"))</f>
        <v>N/A</v>
      </c>
      <c r="BY377" s="18" t="str">
        <f>IF(AND(BW$2=0, BX$2=0), "*Required - Please Make a Selection*", IF(OR(ISNUMBER(SEARCH(TRIM(BW$2), ProgramsTable[[#This Row],[Geographic Coverage]])), ISNUMBER(SEARCH(TRIM(BX$2), ProgramsTable[[#This Row],[Geographic Coverage]]))), "Yes", "No"))</f>
        <v>*Required - Please Make a Selection*</v>
      </c>
      <c r="BZ377" s="18" t="str">
        <f>IF(I$2=0, "N/A", IF(I$2="Yes", IF(ProgramsTable[[#This Row],[Program Includes Services for Caregivers]]="Yes", IF(ProgramsTable[[#This Row],[Program May Require Caregiver to be Unpaid]]="No", "Yes", "No"), "No"), "N/A"))</f>
        <v>N/A</v>
      </c>
      <c r="CA3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77" s="18" t="str">
        <f>IF(CB$2=0, "N/A", IF(ISNUMBER(SEARCH(TRIM(UPPER(CB$2)), TRIM(UPPER(ProgramsTable[[#This Row],[Type of Service]])))), "Yes", "No"))</f>
        <v>N/A</v>
      </c>
      <c r="CC377" s="18" t="str">
        <f>IF(CC$2=0, "N/A", IF(ISNUMBER(SEARCH(TRIM(CC$2), ProgramsTable[[#This Row],[Geographic Coverage]])), "Yes", "No"))</f>
        <v>No</v>
      </c>
      <c r="CD377" s="18" t="str">
        <f>IF(CD$2=0, "N/A", IF(ISNUMBER(SEARCH(TRIM(CD$2), ProgramsTable[[#This Row],[Geographic Coverage]])), "Yes", "No"))</f>
        <v>N/A</v>
      </c>
      <c r="CE377" s="18" t="str">
        <f>IF(AND(CC$2=0, CD$2=0), "*Required - Please Make a Selection*", IF(OR(ISNUMBER(SEARCH(TRIM(CC$2), ProgramsTable[[#This Row],[Geographic Coverage]])), ISNUMBER(SEARCH(TRIM(CD$2), ProgramsTable[[#This Row],[Geographic Coverage]]))), "Yes", "No"))</f>
        <v>No</v>
      </c>
      <c r="CF377" s="18" t="str" cm="1">
        <f t="array" ref="CF377">IF(COUNTIF(BK$2:BN$2, "Yes")=0, "N/A", IF(SUMPRODUCT((BK$2:BN$2="Yes")*(ProgramsTable[[#This Row],[Veteran?]:[Disabled Veteran?]]="Yes"))&gt;0, "Yes", "No"))</f>
        <v>No</v>
      </c>
      <c r="CG3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77"/>
      <c r="CI377"/>
      <c r="CJ377"/>
      <c r="CK377"/>
      <c r="CL377"/>
      <c r="CM377"/>
      <c r="CN377"/>
      <c r="CO377"/>
      <c r="CP377"/>
      <c r="CQ377"/>
      <c r="CR377"/>
      <c r="CS377"/>
      <c r="CU377"/>
      <c r="CV377"/>
    </row>
    <row r="378" spans="1:100" hidden="1" x14ac:dyDescent="0.25">
      <c r="A378" s="10">
        <v>1349</v>
      </c>
      <c r="B378" t="s">
        <v>658</v>
      </c>
      <c r="C378" t="s">
        <v>510</v>
      </c>
      <c r="D378" t="s">
        <v>578</v>
      </c>
      <c r="E378" t="s">
        <v>546</v>
      </c>
      <c r="F378" t="s">
        <v>587</v>
      </c>
      <c r="G378" t="s">
        <v>588</v>
      </c>
      <c r="H378" t="s">
        <v>215</v>
      </c>
      <c r="I378" t="s">
        <v>207</v>
      </c>
      <c r="J378" t="s">
        <v>208</v>
      </c>
      <c r="K378" t="s">
        <v>208</v>
      </c>
      <c r="L378" s="11" t="s">
        <v>208</v>
      </c>
      <c r="M378" t="s">
        <v>208</v>
      </c>
      <c r="N378" t="s">
        <v>208</v>
      </c>
      <c r="P378" t="s">
        <v>208</v>
      </c>
      <c r="Q378" t="s">
        <v>208</v>
      </c>
      <c r="R378" t="s">
        <v>208</v>
      </c>
      <c r="S378" t="s">
        <v>208</v>
      </c>
      <c r="T378" t="s">
        <v>52</v>
      </c>
      <c r="U378" t="s">
        <v>207</v>
      </c>
      <c r="V378" t="s">
        <v>207</v>
      </c>
      <c r="W378" t="s">
        <v>207</v>
      </c>
      <c r="X378" t="s">
        <v>207</v>
      </c>
      <c r="Y378" t="s">
        <v>207</v>
      </c>
      <c r="Z378" t="s">
        <v>207</v>
      </c>
      <c r="AA378" t="s">
        <v>207</v>
      </c>
      <c r="AB378" t="s">
        <v>207</v>
      </c>
      <c r="AC378" t="s">
        <v>207</v>
      </c>
      <c r="AD378" t="s">
        <v>207</v>
      </c>
      <c r="AE378" t="s">
        <v>207</v>
      </c>
      <c r="AF378" t="s">
        <v>207</v>
      </c>
      <c r="AG378" t="s">
        <v>207</v>
      </c>
      <c r="AH378" t="s">
        <v>207</v>
      </c>
      <c r="AI378" t="s">
        <v>207</v>
      </c>
      <c r="AJ378" t="s">
        <v>207</v>
      </c>
      <c r="AK378" t="s">
        <v>207</v>
      </c>
      <c r="AL378" t="s">
        <v>207</v>
      </c>
      <c r="AM378" t="s">
        <v>207</v>
      </c>
      <c r="AN378" t="s">
        <v>207</v>
      </c>
      <c r="AO378" t="s">
        <v>207</v>
      </c>
      <c r="AP378" t="s">
        <v>207</v>
      </c>
      <c r="AQ378" t="s">
        <v>207</v>
      </c>
      <c r="AR378" t="s">
        <v>207</v>
      </c>
      <c r="AS378" t="s">
        <v>207</v>
      </c>
      <c r="AT378" t="s">
        <v>207</v>
      </c>
      <c r="AU378" t="s">
        <v>207</v>
      </c>
      <c r="AV378" t="s">
        <v>207</v>
      </c>
      <c r="AW378" t="s">
        <v>207</v>
      </c>
      <c r="AX378" t="s">
        <v>207</v>
      </c>
      <c r="AY378" t="s">
        <v>207</v>
      </c>
      <c r="AZ378" t="s">
        <v>207</v>
      </c>
      <c r="BA378" t="s">
        <v>207</v>
      </c>
      <c r="BB378" t="s">
        <v>207</v>
      </c>
      <c r="BC378" t="s">
        <v>207</v>
      </c>
      <c r="BD378" t="s">
        <v>207</v>
      </c>
      <c r="BE378" t="s">
        <v>207</v>
      </c>
      <c r="BF378" t="s">
        <v>207</v>
      </c>
      <c r="BG378" t="s">
        <v>207</v>
      </c>
      <c r="BH378" t="s">
        <v>207</v>
      </c>
      <c r="BI378" t="s">
        <v>207</v>
      </c>
      <c r="BJ378" t="s">
        <v>207</v>
      </c>
      <c r="BK378" t="s">
        <v>207</v>
      </c>
      <c r="BL378" t="s">
        <v>207</v>
      </c>
      <c r="BM378" t="s">
        <v>207</v>
      </c>
      <c r="BN378" t="s">
        <v>207</v>
      </c>
      <c r="BO378" s="18" t="str">
        <f>IF(OR(BO$2=0, BO$2=""), "N/A", IF(ISNUMBER(SEARCH(UPPER(BO$2), UPPER(ProgramsTable[[#This Row],[Type of Service]]))), "Yes", "No"))</f>
        <v>N/A</v>
      </c>
      <c r="BP378" s="18" t="str">
        <f>IF(BP$2=0, "N/A", IF(ISNUMBER(SEARCH(TRIM(BP$2), ProgramsTable[[#This Row],[Geographic Coverage]])), "Yes", "No"))</f>
        <v>N/A</v>
      </c>
      <c r="BQ378" s="18" t="str">
        <f>IF(BQ$2=0, "N/A", IF(ISNUMBER(SEARCH(TRIM(BQ$2), ProgramsTable[[#This Row],[Geographic Coverage]])), "Yes", "No"))</f>
        <v>N/A</v>
      </c>
      <c r="BR378" s="18" t="str">
        <f>IF(AND(BP$2=0, BQ$2=0), "*Required - Please Make a Selection*", IF(OR(ISNUMBER(SEARCH(TRIM(BP$2), ProgramsTable[[#This Row],[Geographic Coverage]])), ISNUMBER(SEARCH(TRIM(BQ$2), ProgramsTable[[#This Row],[Geographic Coverage]]))), "Yes", "No"))</f>
        <v>*Required - Please Make a Selection*</v>
      </c>
      <c r="BS378" s="18" t="str">
        <f>IF(OR(BS$2="",BS$2=0), "N/A", IF(AND(ProgramsTable[[#This Row],[Age Min]]= "None", ProgramsTable[[#This Row],[Age Max]]= "None"), "Yes", IF(AND(BS$2&gt;=ProgramsTable[[#This Row],[Age Min]], BS$2&lt;=ProgramsTable[[#This Row],[Age Max]]), "Yes", "No")))</f>
        <v>N/A</v>
      </c>
      <c r="BT378" s="18" t="str" cm="1">
        <f t="array" ref="BT378">IF(COUNTIF(AM$2:BJ$2,"Yes")=0,"N/A",IF(SUMPRODUCT(--(AM$2:BJ$2="Yes"),--(ProgramsTable[[#This Row],[Developmental Disability]:[Caregivers, Family Members, Advocates, or Practitioners of an Individual with Disabilities or Medical Conditions]]="Yes"))&gt;0,"Yes","No"))</f>
        <v>N/A</v>
      </c>
      <c r="BU3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78" s="18" t="str">
        <f>IF(BV$2=0, "N/A", IF(ISNUMBER(SEARCH(UPPER(BV$2), UPPER(ProgramsTable[[#This Row],[Type of Service]]))), "Yes", "No"))</f>
        <v>N/A</v>
      </c>
      <c r="BW378" s="18" t="str">
        <f>IF(BW$2=0, "N/A", IF(ISNUMBER(SEARCH(TRIM(BW$2), ProgramsTable[[#This Row],[Geographic Coverage]])), "Yes", "No"))</f>
        <v>N/A</v>
      </c>
      <c r="BX378" s="18" t="str">
        <f>IF(BX$2=0, "N/A", IF(ISNUMBER(SEARCH(TRIM(BX$2), ProgramsTable[[#This Row],[Geographic Coverage]])), "Yes", "No"))</f>
        <v>N/A</v>
      </c>
      <c r="BY378" s="18" t="str">
        <f>IF(AND(BW$2=0, BX$2=0), "*Required - Please Make a Selection*", IF(OR(ISNUMBER(SEARCH(TRIM(BW$2), ProgramsTable[[#This Row],[Geographic Coverage]])), ISNUMBER(SEARCH(TRIM(BX$2), ProgramsTable[[#This Row],[Geographic Coverage]]))), "Yes", "No"))</f>
        <v>*Required - Please Make a Selection*</v>
      </c>
      <c r="BZ378" s="18" t="str">
        <f>IF(I$2=0, "N/A", IF(I$2="Yes", IF(ProgramsTable[[#This Row],[Program Includes Services for Caregivers]]="Yes", IF(ProgramsTable[[#This Row],[Program May Require Caregiver to be Unpaid]]="No", "Yes", "No"), "No"), "N/A"))</f>
        <v>N/A</v>
      </c>
      <c r="CA3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78" s="18" t="str">
        <f>IF(CB$2=0, "N/A", IF(ISNUMBER(SEARCH(TRIM(UPPER(CB$2)), TRIM(UPPER(ProgramsTable[[#This Row],[Type of Service]])))), "Yes", "No"))</f>
        <v>N/A</v>
      </c>
      <c r="CC378" s="18" t="str">
        <f>IF(CC$2=0, "N/A", IF(ISNUMBER(SEARCH(TRIM(CC$2), ProgramsTable[[#This Row],[Geographic Coverage]])), "Yes", "No"))</f>
        <v>No</v>
      </c>
      <c r="CD378" s="18" t="str">
        <f>IF(CD$2=0, "N/A", IF(ISNUMBER(SEARCH(TRIM(CD$2), ProgramsTable[[#This Row],[Geographic Coverage]])), "Yes", "No"))</f>
        <v>N/A</v>
      </c>
      <c r="CE378" s="18" t="str">
        <f>IF(AND(CC$2=0, CD$2=0), "*Required - Please Make a Selection*", IF(OR(ISNUMBER(SEARCH(TRIM(CC$2), ProgramsTable[[#This Row],[Geographic Coverage]])), ISNUMBER(SEARCH(TRIM(CD$2), ProgramsTable[[#This Row],[Geographic Coverage]]))), "Yes", "No"))</f>
        <v>No</v>
      </c>
      <c r="CF378" s="18" t="str" cm="1">
        <f t="array" ref="CF378">IF(COUNTIF(BK$2:BN$2, "Yes")=0, "N/A", IF(SUMPRODUCT((BK$2:BN$2="Yes")*(ProgramsTable[[#This Row],[Veteran?]:[Disabled Veteran?]]="Yes"))&gt;0, "Yes", "No"))</f>
        <v>No</v>
      </c>
      <c r="CG3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78"/>
      <c r="CI378"/>
      <c r="CJ378"/>
      <c r="CK378"/>
      <c r="CL378"/>
      <c r="CM378"/>
      <c r="CN378"/>
      <c r="CO378"/>
      <c r="CP378"/>
      <c r="CQ378"/>
      <c r="CR378"/>
      <c r="CS378"/>
      <c r="CU378"/>
      <c r="CV378"/>
    </row>
    <row r="379" spans="1:100" hidden="1" x14ac:dyDescent="0.25">
      <c r="A379" s="10">
        <v>1350</v>
      </c>
      <c r="B379" t="s">
        <v>658</v>
      </c>
      <c r="C379" t="s">
        <v>510</v>
      </c>
      <c r="D379" t="s">
        <v>578</v>
      </c>
      <c r="E379" t="s">
        <v>546</v>
      </c>
      <c r="F379" t="s">
        <v>589</v>
      </c>
      <c r="G379" t="s">
        <v>588</v>
      </c>
      <c r="H379" t="s">
        <v>215</v>
      </c>
      <c r="I379" t="s">
        <v>207</v>
      </c>
      <c r="J379" t="s">
        <v>208</v>
      </c>
      <c r="K379" t="s">
        <v>208</v>
      </c>
      <c r="L379" s="11" t="s">
        <v>208</v>
      </c>
      <c r="M379" t="s">
        <v>208</v>
      </c>
      <c r="N379" t="s">
        <v>208</v>
      </c>
      <c r="P379" t="s">
        <v>208</v>
      </c>
      <c r="Q379" t="s">
        <v>208</v>
      </c>
      <c r="R379" t="s">
        <v>208</v>
      </c>
      <c r="S379" t="s">
        <v>208</v>
      </c>
      <c r="T379" t="s">
        <v>52</v>
      </c>
      <c r="U379" t="s">
        <v>207</v>
      </c>
      <c r="V379" t="s">
        <v>207</v>
      </c>
      <c r="W379" t="s">
        <v>207</v>
      </c>
      <c r="X379" t="s">
        <v>207</v>
      </c>
      <c r="Y379" t="s">
        <v>207</v>
      </c>
      <c r="Z379" t="s">
        <v>207</v>
      </c>
      <c r="AA379" t="s">
        <v>207</v>
      </c>
      <c r="AB379" t="s">
        <v>207</v>
      </c>
      <c r="AC379" t="s">
        <v>207</v>
      </c>
      <c r="AD379" t="s">
        <v>207</v>
      </c>
      <c r="AE379" t="s">
        <v>207</v>
      </c>
      <c r="AF379" t="s">
        <v>207</v>
      </c>
      <c r="AG379" t="s">
        <v>207</v>
      </c>
      <c r="AH379" t="s">
        <v>207</v>
      </c>
      <c r="AI379" t="s">
        <v>207</v>
      </c>
      <c r="AJ379" t="s">
        <v>207</v>
      </c>
      <c r="AK379" t="s">
        <v>207</v>
      </c>
      <c r="AL379" t="s">
        <v>207</v>
      </c>
      <c r="AM379" t="s">
        <v>207</v>
      </c>
      <c r="AN379" t="s">
        <v>207</v>
      </c>
      <c r="AO379" t="s">
        <v>207</v>
      </c>
      <c r="AP379" t="s">
        <v>207</v>
      </c>
      <c r="AQ379" t="s">
        <v>207</v>
      </c>
      <c r="AR379" t="s">
        <v>207</v>
      </c>
      <c r="AS379" t="s">
        <v>207</v>
      </c>
      <c r="AT379" t="s">
        <v>207</v>
      </c>
      <c r="AU379" t="s">
        <v>207</v>
      </c>
      <c r="AV379" t="s">
        <v>207</v>
      </c>
      <c r="AW379" t="s">
        <v>207</v>
      </c>
      <c r="AX379" t="s">
        <v>207</v>
      </c>
      <c r="AY379" t="s">
        <v>207</v>
      </c>
      <c r="AZ379" t="s">
        <v>207</v>
      </c>
      <c r="BA379" t="s">
        <v>207</v>
      </c>
      <c r="BB379" t="s">
        <v>207</v>
      </c>
      <c r="BC379" t="s">
        <v>207</v>
      </c>
      <c r="BD379" t="s">
        <v>207</v>
      </c>
      <c r="BE379" t="s">
        <v>207</v>
      </c>
      <c r="BF379" t="s">
        <v>207</v>
      </c>
      <c r="BG379" t="s">
        <v>207</v>
      </c>
      <c r="BH379" t="s">
        <v>207</v>
      </c>
      <c r="BI379" t="s">
        <v>207</v>
      </c>
      <c r="BJ379" t="s">
        <v>207</v>
      </c>
      <c r="BK379" t="s">
        <v>207</v>
      </c>
      <c r="BL379" t="s">
        <v>207</v>
      </c>
      <c r="BM379" t="s">
        <v>207</v>
      </c>
      <c r="BN379" t="s">
        <v>207</v>
      </c>
      <c r="BO379" s="18" t="str">
        <f>IF(OR(BO$2=0, BO$2=""), "N/A", IF(ISNUMBER(SEARCH(UPPER(BO$2), UPPER(ProgramsTable[[#This Row],[Type of Service]]))), "Yes", "No"))</f>
        <v>N/A</v>
      </c>
      <c r="BP379" s="18" t="str">
        <f>IF(BP$2=0, "N/A", IF(ISNUMBER(SEARCH(TRIM(BP$2), ProgramsTable[[#This Row],[Geographic Coverage]])), "Yes", "No"))</f>
        <v>N/A</v>
      </c>
      <c r="BQ379" s="18" t="str">
        <f>IF(BQ$2=0, "N/A", IF(ISNUMBER(SEARCH(TRIM(BQ$2), ProgramsTable[[#This Row],[Geographic Coverage]])), "Yes", "No"))</f>
        <v>N/A</v>
      </c>
      <c r="BR379" s="18" t="str">
        <f>IF(AND(BP$2=0, BQ$2=0), "*Required - Please Make a Selection*", IF(OR(ISNUMBER(SEARCH(TRIM(BP$2), ProgramsTable[[#This Row],[Geographic Coverage]])), ISNUMBER(SEARCH(TRIM(BQ$2), ProgramsTable[[#This Row],[Geographic Coverage]]))), "Yes", "No"))</f>
        <v>*Required - Please Make a Selection*</v>
      </c>
      <c r="BS379" s="18" t="str">
        <f>IF(OR(BS$2="",BS$2=0), "N/A", IF(AND(ProgramsTable[[#This Row],[Age Min]]= "None", ProgramsTable[[#This Row],[Age Max]]= "None"), "Yes", IF(AND(BS$2&gt;=ProgramsTable[[#This Row],[Age Min]], BS$2&lt;=ProgramsTable[[#This Row],[Age Max]]), "Yes", "No")))</f>
        <v>N/A</v>
      </c>
      <c r="BT379" s="18" t="str" cm="1">
        <f t="array" ref="BT379">IF(COUNTIF(AM$2:BJ$2,"Yes")=0,"N/A",IF(SUMPRODUCT(--(AM$2:BJ$2="Yes"),--(ProgramsTable[[#This Row],[Developmental Disability]:[Caregivers, Family Members, Advocates, or Practitioners of an Individual with Disabilities or Medical Conditions]]="Yes"))&gt;0,"Yes","No"))</f>
        <v>N/A</v>
      </c>
      <c r="BU3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79" s="18" t="str">
        <f>IF(BV$2=0, "N/A", IF(ISNUMBER(SEARCH(UPPER(BV$2), UPPER(ProgramsTable[[#This Row],[Type of Service]]))), "Yes", "No"))</f>
        <v>N/A</v>
      </c>
      <c r="BW379" s="18" t="str">
        <f>IF(BW$2=0, "N/A", IF(ISNUMBER(SEARCH(TRIM(BW$2), ProgramsTable[[#This Row],[Geographic Coverage]])), "Yes", "No"))</f>
        <v>N/A</v>
      </c>
      <c r="BX379" s="18" t="str">
        <f>IF(BX$2=0, "N/A", IF(ISNUMBER(SEARCH(TRIM(BX$2), ProgramsTable[[#This Row],[Geographic Coverage]])), "Yes", "No"))</f>
        <v>N/A</v>
      </c>
      <c r="BY379" s="18" t="str">
        <f>IF(AND(BW$2=0, BX$2=0), "*Required - Please Make a Selection*", IF(OR(ISNUMBER(SEARCH(TRIM(BW$2), ProgramsTable[[#This Row],[Geographic Coverage]])), ISNUMBER(SEARCH(TRIM(BX$2), ProgramsTable[[#This Row],[Geographic Coverage]]))), "Yes", "No"))</f>
        <v>*Required - Please Make a Selection*</v>
      </c>
      <c r="BZ379" s="18" t="str">
        <f>IF(I$2=0, "N/A", IF(I$2="Yes", IF(ProgramsTable[[#This Row],[Program Includes Services for Caregivers]]="Yes", IF(ProgramsTable[[#This Row],[Program May Require Caregiver to be Unpaid]]="No", "Yes", "No"), "No"), "N/A"))</f>
        <v>N/A</v>
      </c>
      <c r="CA3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79" s="18" t="str">
        <f>IF(CB$2=0, "N/A", IF(ISNUMBER(SEARCH(TRIM(UPPER(CB$2)), TRIM(UPPER(ProgramsTable[[#This Row],[Type of Service]])))), "Yes", "No"))</f>
        <v>N/A</v>
      </c>
      <c r="CC379" s="18" t="str">
        <f>IF(CC$2=0, "N/A", IF(ISNUMBER(SEARCH(TRIM(CC$2), ProgramsTable[[#This Row],[Geographic Coverage]])), "Yes", "No"))</f>
        <v>No</v>
      </c>
      <c r="CD379" s="18" t="str">
        <f>IF(CD$2=0, "N/A", IF(ISNUMBER(SEARCH(TRIM(CD$2), ProgramsTable[[#This Row],[Geographic Coverage]])), "Yes", "No"))</f>
        <v>N/A</v>
      </c>
      <c r="CE379" s="18" t="str">
        <f>IF(AND(CC$2=0, CD$2=0), "*Required - Please Make a Selection*", IF(OR(ISNUMBER(SEARCH(TRIM(CC$2), ProgramsTable[[#This Row],[Geographic Coverage]])), ISNUMBER(SEARCH(TRIM(CD$2), ProgramsTable[[#This Row],[Geographic Coverage]]))), "Yes", "No"))</f>
        <v>No</v>
      </c>
      <c r="CF379" s="18" t="str" cm="1">
        <f t="array" ref="CF379">IF(COUNTIF(BK$2:BN$2, "Yes")=0, "N/A", IF(SUMPRODUCT((BK$2:BN$2="Yes")*(ProgramsTable[[#This Row],[Veteran?]:[Disabled Veteran?]]="Yes"))&gt;0, "Yes", "No"))</f>
        <v>No</v>
      </c>
      <c r="CG3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79"/>
      <c r="CI379"/>
      <c r="CJ379"/>
      <c r="CK379"/>
      <c r="CL379"/>
      <c r="CM379"/>
      <c r="CN379"/>
      <c r="CO379"/>
      <c r="CP379"/>
      <c r="CQ379"/>
      <c r="CR379"/>
      <c r="CS379"/>
      <c r="CU379"/>
      <c r="CV379"/>
    </row>
    <row r="380" spans="1:100" hidden="1" x14ac:dyDescent="0.25">
      <c r="A380" s="10">
        <v>1351</v>
      </c>
      <c r="B380" t="s">
        <v>658</v>
      </c>
      <c r="C380" t="s">
        <v>510</v>
      </c>
      <c r="D380" t="s">
        <v>578</v>
      </c>
      <c r="E380" t="s">
        <v>546</v>
      </c>
      <c r="F380" t="s">
        <v>590</v>
      </c>
      <c r="G380" t="s">
        <v>90</v>
      </c>
      <c r="H380" t="s">
        <v>215</v>
      </c>
      <c r="I380" t="s">
        <v>215</v>
      </c>
      <c r="J380" t="s">
        <v>208</v>
      </c>
      <c r="K380" t="s">
        <v>586</v>
      </c>
      <c r="L380" t="s">
        <v>208</v>
      </c>
      <c r="M380" t="s">
        <v>208</v>
      </c>
      <c r="N380" t="s">
        <v>208</v>
      </c>
      <c r="P380" t="s">
        <v>591</v>
      </c>
      <c r="Q380" t="s">
        <v>208</v>
      </c>
      <c r="R380" t="s">
        <v>591</v>
      </c>
      <c r="S380" t="s">
        <v>208</v>
      </c>
      <c r="T380" t="s">
        <v>52</v>
      </c>
      <c r="U380" t="s">
        <v>207</v>
      </c>
      <c r="V380" t="s">
        <v>207</v>
      </c>
      <c r="W380" t="s">
        <v>207</v>
      </c>
      <c r="X380" t="s">
        <v>207</v>
      </c>
      <c r="Y380" t="s">
        <v>207</v>
      </c>
      <c r="Z380" t="s">
        <v>207</v>
      </c>
      <c r="AA380" t="s">
        <v>207</v>
      </c>
      <c r="AB380" t="s">
        <v>207</v>
      </c>
      <c r="AC380" t="s">
        <v>207</v>
      </c>
      <c r="AD380" t="s">
        <v>207</v>
      </c>
      <c r="AE380" t="s">
        <v>207</v>
      </c>
      <c r="AF380" t="s">
        <v>207</v>
      </c>
      <c r="AG380" t="s">
        <v>207</v>
      </c>
      <c r="AH380" t="s">
        <v>207</v>
      </c>
      <c r="AI380" t="s">
        <v>207</v>
      </c>
      <c r="AJ380" t="s">
        <v>207</v>
      </c>
      <c r="AK380" t="s">
        <v>207</v>
      </c>
      <c r="AL380" t="s">
        <v>207</v>
      </c>
      <c r="AM380" t="s">
        <v>207</v>
      </c>
      <c r="AN380" t="s">
        <v>207</v>
      </c>
      <c r="AO380" t="s">
        <v>207</v>
      </c>
      <c r="AP380" t="s">
        <v>207</v>
      </c>
      <c r="AQ380" t="s">
        <v>207</v>
      </c>
      <c r="AR380" t="s">
        <v>207</v>
      </c>
      <c r="AS380" t="s">
        <v>207</v>
      </c>
      <c r="AT380" t="s">
        <v>207</v>
      </c>
      <c r="AU380" t="s">
        <v>207</v>
      </c>
      <c r="AV380" t="s">
        <v>207</v>
      </c>
      <c r="AW380" t="s">
        <v>207</v>
      </c>
      <c r="AX380" t="s">
        <v>207</v>
      </c>
      <c r="AY380" t="s">
        <v>207</v>
      </c>
      <c r="AZ380" t="s">
        <v>207</v>
      </c>
      <c r="BA380" t="s">
        <v>207</v>
      </c>
      <c r="BB380" t="s">
        <v>207</v>
      </c>
      <c r="BC380" t="s">
        <v>207</v>
      </c>
      <c r="BD380" t="s">
        <v>207</v>
      </c>
      <c r="BE380" t="s">
        <v>207</v>
      </c>
      <c r="BF380" t="s">
        <v>207</v>
      </c>
      <c r="BG380" t="s">
        <v>207</v>
      </c>
      <c r="BH380" t="s">
        <v>207</v>
      </c>
      <c r="BI380" t="s">
        <v>207</v>
      </c>
      <c r="BJ380" t="s">
        <v>215</v>
      </c>
      <c r="BK380" t="s">
        <v>207</v>
      </c>
      <c r="BL380" t="s">
        <v>207</v>
      </c>
      <c r="BM380" t="s">
        <v>207</v>
      </c>
      <c r="BN380" t="s">
        <v>207</v>
      </c>
      <c r="BO380" s="18" t="str">
        <f>IF(OR(BO$2=0, BO$2=""), "N/A", IF(ISNUMBER(SEARCH(UPPER(BO$2), UPPER(ProgramsTable[[#This Row],[Type of Service]]))), "Yes", "No"))</f>
        <v>N/A</v>
      </c>
      <c r="BP380" s="18" t="str">
        <f>IF(BP$2=0, "N/A", IF(ISNUMBER(SEARCH(TRIM(BP$2), ProgramsTable[[#This Row],[Geographic Coverage]])), "Yes", "No"))</f>
        <v>N/A</v>
      </c>
      <c r="BQ380" s="18" t="str">
        <f>IF(BQ$2=0, "N/A", IF(ISNUMBER(SEARCH(TRIM(BQ$2), ProgramsTable[[#This Row],[Geographic Coverage]])), "Yes", "No"))</f>
        <v>N/A</v>
      </c>
      <c r="BR380" s="18" t="str">
        <f>IF(AND(BP$2=0, BQ$2=0), "*Required - Please Make a Selection*", IF(OR(ISNUMBER(SEARCH(TRIM(BP$2), ProgramsTable[[#This Row],[Geographic Coverage]])), ISNUMBER(SEARCH(TRIM(BQ$2), ProgramsTable[[#This Row],[Geographic Coverage]]))), "Yes", "No"))</f>
        <v>*Required - Please Make a Selection*</v>
      </c>
      <c r="BS380" s="18" t="str">
        <f>IF(OR(BS$2="",BS$2=0), "N/A", IF(AND(ProgramsTable[[#This Row],[Age Min]]= "None", ProgramsTable[[#This Row],[Age Max]]= "None"), "Yes", IF(AND(BS$2&gt;=ProgramsTable[[#This Row],[Age Min]], BS$2&lt;=ProgramsTable[[#This Row],[Age Max]]), "Yes", "No")))</f>
        <v>N/A</v>
      </c>
      <c r="BT380" s="18" t="str" cm="1">
        <f t="array" ref="BT380">IF(COUNTIF(AM$2:BJ$2,"Yes")=0,"N/A",IF(SUMPRODUCT(--(AM$2:BJ$2="Yes"),--(ProgramsTable[[#This Row],[Developmental Disability]:[Caregivers, Family Members, Advocates, or Practitioners of an Individual with Disabilities or Medical Conditions]]="Yes"))&gt;0,"Yes","No"))</f>
        <v>N/A</v>
      </c>
      <c r="BU3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80" s="18" t="str">
        <f>IF(BV$2=0, "N/A", IF(ISNUMBER(SEARCH(UPPER(BV$2), UPPER(ProgramsTable[[#This Row],[Type of Service]]))), "Yes", "No"))</f>
        <v>N/A</v>
      </c>
      <c r="BW380" s="18" t="str">
        <f>IF(BW$2=0, "N/A", IF(ISNUMBER(SEARCH(TRIM(BW$2), ProgramsTable[[#This Row],[Geographic Coverage]])), "Yes", "No"))</f>
        <v>N/A</v>
      </c>
      <c r="BX380" s="18" t="str">
        <f>IF(BX$2=0, "N/A", IF(ISNUMBER(SEARCH(TRIM(BX$2), ProgramsTable[[#This Row],[Geographic Coverage]])), "Yes", "No"))</f>
        <v>N/A</v>
      </c>
      <c r="BY380" s="18" t="str">
        <f>IF(AND(BW$2=0, BX$2=0), "*Required - Please Make a Selection*", IF(OR(ISNUMBER(SEARCH(TRIM(BW$2), ProgramsTable[[#This Row],[Geographic Coverage]])), ISNUMBER(SEARCH(TRIM(BX$2), ProgramsTable[[#This Row],[Geographic Coverage]]))), "Yes", "No"))</f>
        <v>*Required - Please Make a Selection*</v>
      </c>
      <c r="BZ380" s="18" t="str">
        <f>IF(I$2=0, "N/A", IF(I$2="Yes", IF(ProgramsTable[[#This Row],[Program Includes Services for Caregivers]]="Yes", IF(ProgramsTable[[#This Row],[Program May Require Caregiver to be Unpaid]]="No", "Yes", "No"), "No"), "N/A"))</f>
        <v>N/A</v>
      </c>
      <c r="CA3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80" s="18" t="str">
        <f>IF(CB$2=0, "N/A", IF(ISNUMBER(SEARCH(TRIM(UPPER(CB$2)), TRIM(UPPER(ProgramsTable[[#This Row],[Type of Service]])))), "Yes", "No"))</f>
        <v>N/A</v>
      </c>
      <c r="CC380" s="18" t="str">
        <f>IF(CC$2=0, "N/A", IF(ISNUMBER(SEARCH(TRIM(CC$2), ProgramsTable[[#This Row],[Geographic Coverage]])), "Yes", "No"))</f>
        <v>No</v>
      </c>
      <c r="CD380" s="18" t="str">
        <f>IF(CD$2=0, "N/A", IF(ISNUMBER(SEARCH(TRIM(CD$2), ProgramsTable[[#This Row],[Geographic Coverage]])), "Yes", "No"))</f>
        <v>N/A</v>
      </c>
      <c r="CE380" s="18" t="str">
        <f>IF(AND(CC$2=0, CD$2=0), "*Required - Please Make a Selection*", IF(OR(ISNUMBER(SEARCH(TRIM(CC$2), ProgramsTable[[#This Row],[Geographic Coverage]])), ISNUMBER(SEARCH(TRIM(CD$2), ProgramsTable[[#This Row],[Geographic Coverage]]))), "Yes", "No"))</f>
        <v>No</v>
      </c>
      <c r="CF380" s="18" t="str" cm="1">
        <f t="array" ref="CF380">IF(COUNTIF(BK$2:BN$2, "Yes")=0, "N/A", IF(SUMPRODUCT((BK$2:BN$2="Yes")*(ProgramsTable[[#This Row],[Veteran?]:[Disabled Veteran?]]="Yes"))&gt;0, "Yes", "No"))</f>
        <v>No</v>
      </c>
      <c r="CG3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80"/>
      <c r="CI380"/>
      <c r="CJ380"/>
      <c r="CK380"/>
      <c r="CL380"/>
      <c r="CM380"/>
      <c r="CN380"/>
      <c r="CO380"/>
      <c r="CP380"/>
      <c r="CQ380"/>
      <c r="CR380"/>
      <c r="CS380"/>
      <c r="CU380"/>
      <c r="CV380"/>
    </row>
    <row r="381" spans="1:100" hidden="1" x14ac:dyDescent="0.25">
      <c r="A381" s="10">
        <v>1352</v>
      </c>
      <c r="B381" t="s">
        <v>658</v>
      </c>
      <c r="C381" t="s">
        <v>510</v>
      </c>
      <c r="D381" t="s">
        <v>592</v>
      </c>
      <c r="E381" t="s">
        <v>546</v>
      </c>
      <c r="F381" t="s">
        <v>593</v>
      </c>
      <c r="G381" t="s">
        <v>588</v>
      </c>
      <c r="H381" t="s">
        <v>215</v>
      </c>
      <c r="I381" t="s">
        <v>215</v>
      </c>
      <c r="J381" t="s">
        <v>208</v>
      </c>
      <c r="K381" t="s">
        <v>208</v>
      </c>
      <c r="L381" s="11" t="s">
        <v>594</v>
      </c>
      <c r="M381" t="s">
        <v>208</v>
      </c>
      <c r="N381" t="s">
        <v>208</v>
      </c>
      <c r="O381" t="s">
        <v>595</v>
      </c>
      <c r="P381" t="s">
        <v>596</v>
      </c>
      <c r="Q381" t="s">
        <v>597</v>
      </c>
      <c r="R381" t="s">
        <v>596</v>
      </c>
      <c r="S381" t="s">
        <v>208</v>
      </c>
      <c r="T381" t="s">
        <v>52</v>
      </c>
      <c r="U381" t="s">
        <v>207</v>
      </c>
      <c r="V381" t="s">
        <v>207</v>
      </c>
      <c r="W381" t="s">
        <v>207</v>
      </c>
      <c r="X381" t="s">
        <v>207</v>
      </c>
      <c r="Y381" t="s">
        <v>207</v>
      </c>
      <c r="Z381" t="s">
        <v>207</v>
      </c>
      <c r="AA381" t="s">
        <v>207</v>
      </c>
      <c r="AB381" t="s">
        <v>207</v>
      </c>
      <c r="AC381" t="s">
        <v>207</v>
      </c>
      <c r="AD381" t="s">
        <v>207</v>
      </c>
      <c r="AE381" t="s">
        <v>207</v>
      </c>
      <c r="AF381" t="s">
        <v>207</v>
      </c>
      <c r="AG381" t="s">
        <v>207</v>
      </c>
      <c r="AH381" t="s">
        <v>207</v>
      </c>
      <c r="AI381" t="s">
        <v>207</v>
      </c>
      <c r="AJ381" t="s">
        <v>207</v>
      </c>
      <c r="AK381" t="s">
        <v>207</v>
      </c>
      <c r="AL381" t="s">
        <v>207</v>
      </c>
      <c r="AM381" t="s">
        <v>207</v>
      </c>
      <c r="AN381" t="s">
        <v>207</v>
      </c>
      <c r="AO381" t="s">
        <v>207</v>
      </c>
      <c r="AP381" t="s">
        <v>207</v>
      </c>
      <c r="AQ381" t="s">
        <v>207</v>
      </c>
      <c r="AR381" t="s">
        <v>207</v>
      </c>
      <c r="AS381" t="s">
        <v>207</v>
      </c>
      <c r="AT381" t="s">
        <v>207</v>
      </c>
      <c r="AU381" t="s">
        <v>207</v>
      </c>
      <c r="AV381" t="s">
        <v>207</v>
      </c>
      <c r="AW381" t="s">
        <v>207</v>
      </c>
      <c r="AX381" t="s">
        <v>207</v>
      </c>
      <c r="AY381" t="s">
        <v>207</v>
      </c>
      <c r="AZ381" t="s">
        <v>207</v>
      </c>
      <c r="BA381" t="s">
        <v>207</v>
      </c>
      <c r="BB381" t="s">
        <v>207</v>
      </c>
      <c r="BC381" t="s">
        <v>207</v>
      </c>
      <c r="BD381" t="s">
        <v>207</v>
      </c>
      <c r="BE381" t="s">
        <v>207</v>
      </c>
      <c r="BF381" t="s">
        <v>207</v>
      </c>
      <c r="BG381" t="s">
        <v>207</v>
      </c>
      <c r="BH381" t="s">
        <v>207</v>
      </c>
      <c r="BI381" t="s">
        <v>207</v>
      </c>
      <c r="BJ381" t="s">
        <v>215</v>
      </c>
      <c r="BK381" t="s">
        <v>207</v>
      </c>
      <c r="BL381" t="s">
        <v>207</v>
      </c>
      <c r="BM381" t="s">
        <v>207</v>
      </c>
      <c r="BN381" t="s">
        <v>207</v>
      </c>
      <c r="BO381" s="18" t="str">
        <f>IF(OR(BO$2=0, BO$2=""), "N/A", IF(ISNUMBER(SEARCH(UPPER(BO$2), UPPER(ProgramsTable[[#This Row],[Type of Service]]))), "Yes", "No"))</f>
        <v>N/A</v>
      </c>
      <c r="BP381" s="18" t="str">
        <f>IF(BP$2=0, "N/A", IF(ISNUMBER(SEARCH(TRIM(BP$2), ProgramsTable[[#This Row],[Geographic Coverage]])), "Yes", "No"))</f>
        <v>N/A</v>
      </c>
      <c r="BQ381" s="18" t="str">
        <f>IF(BQ$2=0, "N/A", IF(ISNUMBER(SEARCH(TRIM(BQ$2), ProgramsTable[[#This Row],[Geographic Coverage]])), "Yes", "No"))</f>
        <v>N/A</v>
      </c>
      <c r="BR381" s="18" t="str">
        <f>IF(AND(BP$2=0, BQ$2=0), "*Required - Please Make a Selection*", IF(OR(ISNUMBER(SEARCH(TRIM(BP$2), ProgramsTable[[#This Row],[Geographic Coverage]])), ISNUMBER(SEARCH(TRIM(BQ$2), ProgramsTable[[#This Row],[Geographic Coverage]]))), "Yes", "No"))</f>
        <v>*Required - Please Make a Selection*</v>
      </c>
      <c r="BS381" s="18" t="str">
        <f>IF(OR(BS$2="",BS$2=0), "N/A", IF(AND(ProgramsTable[[#This Row],[Age Min]]= "None", ProgramsTable[[#This Row],[Age Max]]= "None"), "Yes", IF(AND(BS$2&gt;=ProgramsTable[[#This Row],[Age Min]], BS$2&lt;=ProgramsTable[[#This Row],[Age Max]]), "Yes", "No")))</f>
        <v>N/A</v>
      </c>
      <c r="BT381" s="18" t="str" cm="1">
        <f t="array" ref="BT381">IF(COUNTIF(AM$2:BJ$2,"Yes")=0,"N/A",IF(SUMPRODUCT(--(AM$2:BJ$2="Yes"),--(ProgramsTable[[#This Row],[Developmental Disability]:[Caregivers, Family Members, Advocates, or Practitioners of an Individual with Disabilities or Medical Conditions]]="Yes"))&gt;0,"Yes","No"))</f>
        <v>N/A</v>
      </c>
      <c r="BU3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81" s="18" t="str">
        <f>IF(BV$2=0, "N/A", IF(ISNUMBER(SEARCH(UPPER(BV$2), UPPER(ProgramsTable[[#This Row],[Type of Service]]))), "Yes", "No"))</f>
        <v>N/A</v>
      </c>
      <c r="BW381" s="18" t="str">
        <f>IF(BW$2=0, "N/A", IF(ISNUMBER(SEARCH(TRIM(BW$2), ProgramsTable[[#This Row],[Geographic Coverage]])), "Yes", "No"))</f>
        <v>N/A</v>
      </c>
      <c r="BX381" s="18" t="str">
        <f>IF(BX$2=0, "N/A", IF(ISNUMBER(SEARCH(TRIM(BX$2), ProgramsTable[[#This Row],[Geographic Coverage]])), "Yes", "No"))</f>
        <v>N/A</v>
      </c>
      <c r="BY381" s="18" t="str">
        <f>IF(AND(BW$2=0, BX$2=0), "*Required - Please Make a Selection*", IF(OR(ISNUMBER(SEARCH(TRIM(BW$2), ProgramsTable[[#This Row],[Geographic Coverage]])), ISNUMBER(SEARCH(TRIM(BX$2), ProgramsTable[[#This Row],[Geographic Coverage]]))), "Yes", "No"))</f>
        <v>*Required - Please Make a Selection*</v>
      </c>
      <c r="BZ381" s="18" t="str">
        <f>IF(I$2=0, "N/A", IF(I$2="Yes", IF(ProgramsTable[[#This Row],[Program Includes Services for Caregivers]]="Yes", IF(ProgramsTable[[#This Row],[Program May Require Caregiver to be Unpaid]]="No", "Yes", "No"), "No"), "N/A"))</f>
        <v>N/A</v>
      </c>
      <c r="CA3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81" s="18" t="str">
        <f>IF(CB$2=0, "N/A", IF(ISNUMBER(SEARCH(TRIM(UPPER(CB$2)), TRIM(UPPER(ProgramsTable[[#This Row],[Type of Service]])))), "Yes", "No"))</f>
        <v>N/A</v>
      </c>
      <c r="CC381" s="18" t="str">
        <f>IF(CC$2=0, "N/A", IF(ISNUMBER(SEARCH(TRIM(CC$2), ProgramsTable[[#This Row],[Geographic Coverage]])), "Yes", "No"))</f>
        <v>No</v>
      </c>
      <c r="CD381" s="18" t="str">
        <f>IF(CD$2=0, "N/A", IF(ISNUMBER(SEARCH(TRIM(CD$2), ProgramsTable[[#This Row],[Geographic Coverage]])), "Yes", "No"))</f>
        <v>N/A</v>
      </c>
      <c r="CE381" s="18" t="str">
        <f>IF(AND(CC$2=0, CD$2=0), "*Required - Please Make a Selection*", IF(OR(ISNUMBER(SEARCH(TRIM(CC$2), ProgramsTable[[#This Row],[Geographic Coverage]])), ISNUMBER(SEARCH(TRIM(CD$2), ProgramsTable[[#This Row],[Geographic Coverage]]))), "Yes", "No"))</f>
        <v>No</v>
      </c>
      <c r="CF381" s="18" t="str" cm="1">
        <f t="array" ref="CF381">IF(COUNTIF(BK$2:BN$2, "Yes")=0, "N/A", IF(SUMPRODUCT((BK$2:BN$2="Yes")*(ProgramsTable[[#This Row],[Veteran?]:[Disabled Veteran?]]="Yes"))&gt;0, "Yes", "No"))</f>
        <v>No</v>
      </c>
      <c r="CG3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81"/>
      <c r="CI381"/>
      <c r="CJ381"/>
      <c r="CK381"/>
      <c r="CL381"/>
      <c r="CM381"/>
      <c r="CN381"/>
      <c r="CO381"/>
      <c r="CP381"/>
      <c r="CQ381"/>
      <c r="CR381"/>
      <c r="CS381"/>
      <c r="CU381"/>
      <c r="CV381"/>
    </row>
    <row r="382" spans="1:100" hidden="1" x14ac:dyDescent="0.25">
      <c r="A382" s="10">
        <v>1353</v>
      </c>
      <c r="B382" t="s">
        <v>658</v>
      </c>
      <c r="C382" t="s">
        <v>510</v>
      </c>
      <c r="D382" t="s">
        <v>592</v>
      </c>
      <c r="E382" t="s">
        <v>546</v>
      </c>
      <c r="F382" t="s">
        <v>598</v>
      </c>
      <c r="G382" t="s">
        <v>588</v>
      </c>
      <c r="H382" t="s">
        <v>215</v>
      </c>
      <c r="I382" t="s">
        <v>215</v>
      </c>
      <c r="J382" t="s">
        <v>208</v>
      </c>
      <c r="K382" t="s">
        <v>208</v>
      </c>
      <c r="L382" s="11" t="s">
        <v>599</v>
      </c>
      <c r="M382">
        <v>55</v>
      </c>
      <c r="N382">
        <v>120</v>
      </c>
      <c r="O382" t="s">
        <v>599</v>
      </c>
      <c r="P382" t="s">
        <v>596</v>
      </c>
      <c r="Q382" t="s">
        <v>597</v>
      </c>
      <c r="R382" t="s">
        <v>596</v>
      </c>
      <c r="S382" t="s">
        <v>208</v>
      </c>
      <c r="T382" t="s">
        <v>52</v>
      </c>
      <c r="U382" t="s">
        <v>207</v>
      </c>
      <c r="V382" t="s">
        <v>207</v>
      </c>
      <c r="W382" t="s">
        <v>207</v>
      </c>
      <c r="X382" t="s">
        <v>207</v>
      </c>
      <c r="Y382" t="s">
        <v>207</v>
      </c>
      <c r="Z382" t="s">
        <v>207</v>
      </c>
      <c r="AA382" t="s">
        <v>207</v>
      </c>
      <c r="AB382" t="s">
        <v>207</v>
      </c>
      <c r="AC382" t="s">
        <v>207</v>
      </c>
      <c r="AD382" t="s">
        <v>207</v>
      </c>
      <c r="AE382" t="s">
        <v>207</v>
      </c>
      <c r="AF382" t="s">
        <v>207</v>
      </c>
      <c r="AG382" t="s">
        <v>207</v>
      </c>
      <c r="AH382" t="s">
        <v>207</v>
      </c>
      <c r="AI382" t="s">
        <v>207</v>
      </c>
      <c r="AJ382" t="s">
        <v>207</v>
      </c>
      <c r="AK382" t="s">
        <v>207</v>
      </c>
      <c r="AL382" t="s">
        <v>207</v>
      </c>
      <c r="AM382" t="s">
        <v>207</v>
      </c>
      <c r="AN382" t="s">
        <v>207</v>
      </c>
      <c r="AO382" t="s">
        <v>207</v>
      </c>
      <c r="AP382" t="s">
        <v>207</v>
      </c>
      <c r="AQ382" t="s">
        <v>207</v>
      </c>
      <c r="AR382" t="s">
        <v>207</v>
      </c>
      <c r="AS382" t="s">
        <v>207</v>
      </c>
      <c r="AT382" t="s">
        <v>207</v>
      </c>
      <c r="AU382" t="s">
        <v>207</v>
      </c>
      <c r="AV382" t="s">
        <v>207</v>
      </c>
      <c r="AW382" t="s">
        <v>207</v>
      </c>
      <c r="AX382" t="s">
        <v>207</v>
      </c>
      <c r="AY382" t="s">
        <v>207</v>
      </c>
      <c r="AZ382" t="s">
        <v>207</v>
      </c>
      <c r="BA382" t="s">
        <v>207</v>
      </c>
      <c r="BB382" t="s">
        <v>207</v>
      </c>
      <c r="BC382" t="s">
        <v>207</v>
      </c>
      <c r="BD382" t="s">
        <v>207</v>
      </c>
      <c r="BE382" t="s">
        <v>207</v>
      </c>
      <c r="BF382" t="s">
        <v>207</v>
      </c>
      <c r="BG382" t="s">
        <v>207</v>
      </c>
      <c r="BH382" t="s">
        <v>207</v>
      </c>
      <c r="BI382" t="s">
        <v>207</v>
      </c>
      <c r="BJ382" t="s">
        <v>215</v>
      </c>
      <c r="BK382" t="s">
        <v>207</v>
      </c>
      <c r="BL382" t="s">
        <v>207</v>
      </c>
      <c r="BM382" t="s">
        <v>207</v>
      </c>
      <c r="BN382" t="s">
        <v>207</v>
      </c>
      <c r="BO382" s="18" t="str">
        <f>IF(OR(BO$2=0, BO$2=""), "N/A", IF(ISNUMBER(SEARCH(UPPER(BO$2), UPPER(ProgramsTable[[#This Row],[Type of Service]]))), "Yes", "No"))</f>
        <v>N/A</v>
      </c>
      <c r="BP382" s="18" t="str">
        <f>IF(BP$2=0, "N/A", IF(ISNUMBER(SEARCH(TRIM(BP$2), ProgramsTable[[#This Row],[Geographic Coverage]])), "Yes", "No"))</f>
        <v>N/A</v>
      </c>
      <c r="BQ382" s="18" t="str">
        <f>IF(BQ$2=0, "N/A", IF(ISNUMBER(SEARCH(TRIM(BQ$2), ProgramsTable[[#This Row],[Geographic Coverage]])), "Yes", "No"))</f>
        <v>N/A</v>
      </c>
      <c r="BR382" s="18" t="str">
        <f>IF(AND(BP$2=0, BQ$2=0), "*Required - Please Make a Selection*", IF(OR(ISNUMBER(SEARCH(TRIM(BP$2), ProgramsTable[[#This Row],[Geographic Coverage]])), ISNUMBER(SEARCH(TRIM(BQ$2), ProgramsTable[[#This Row],[Geographic Coverage]]))), "Yes", "No"))</f>
        <v>*Required - Please Make a Selection*</v>
      </c>
      <c r="BS382" s="18" t="str">
        <f>IF(OR(BS$2="",BS$2=0), "N/A", IF(AND(ProgramsTable[[#This Row],[Age Min]]= "None", ProgramsTable[[#This Row],[Age Max]]= "None"), "Yes", IF(AND(BS$2&gt;=ProgramsTable[[#This Row],[Age Min]], BS$2&lt;=ProgramsTable[[#This Row],[Age Max]]), "Yes", "No")))</f>
        <v>N/A</v>
      </c>
      <c r="BT382" s="18" t="str" cm="1">
        <f t="array" ref="BT382">IF(COUNTIF(AM$2:BJ$2,"Yes")=0,"N/A",IF(SUMPRODUCT(--(AM$2:BJ$2="Yes"),--(ProgramsTable[[#This Row],[Developmental Disability]:[Caregivers, Family Members, Advocates, or Practitioners of an Individual with Disabilities or Medical Conditions]]="Yes"))&gt;0,"Yes","No"))</f>
        <v>N/A</v>
      </c>
      <c r="BU3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82" s="18" t="str">
        <f>IF(BV$2=0, "N/A", IF(ISNUMBER(SEARCH(UPPER(BV$2), UPPER(ProgramsTable[[#This Row],[Type of Service]]))), "Yes", "No"))</f>
        <v>N/A</v>
      </c>
      <c r="BW382" s="18" t="str">
        <f>IF(BW$2=0, "N/A", IF(ISNUMBER(SEARCH(TRIM(BW$2), ProgramsTable[[#This Row],[Geographic Coverage]])), "Yes", "No"))</f>
        <v>N/A</v>
      </c>
      <c r="BX382" s="18" t="str">
        <f>IF(BX$2=0, "N/A", IF(ISNUMBER(SEARCH(TRIM(BX$2), ProgramsTable[[#This Row],[Geographic Coverage]])), "Yes", "No"))</f>
        <v>N/A</v>
      </c>
      <c r="BY382" s="18" t="str">
        <f>IF(AND(BW$2=0, BX$2=0), "*Required - Please Make a Selection*", IF(OR(ISNUMBER(SEARCH(TRIM(BW$2), ProgramsTable[[#This Row],[Geographic Coverage]])), ISNUMBER(SEARCH(TRIM(BX$2), ProgramsTable[[#This Row],[Geographic Coverage]]))), "Yes", "No"))</f>
        <v>*Required - Please Make a Selection*</v>
      </c>
      <c r="BZ382" s="18" t="str">
        <f>IF(I$2=0, "N/A", IF(I$2="Yes", IF(ProgramsTable[[#This Row],[Program Includes Services for Caregivers]]="Yes", IF(ProgramsTable[[#This Row],[Program May Require Caregiver to be Unpaid]]="No", "Yes", "No"), "No"), "N/A"))</f>
        <v>N/A</v>
      </c>
      <c r="CA3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82" s="18" t="str">
        <f>IF(CB$2=0, "N/A", IF(ISNUMBER(SEARCH(TRIM(UPPER(CB$2)), TRIM(UPPER(ProgramsTable[[#This Row],[Type of Service]])))), "Yes", "No"))</f>
        <v>N/A</v>
      </c>
      <c r="CC382" s="18" t="str">
        <f>IF(CC$2=0, "N/A", IF(ISNUMBER(SEARCH(TRIM(CC$2), ProgramsTable[[#This Row],[Geographic Coverage]])), "Yes", "No"))</f>
        <v>No</v>
      </c>
      <c r="CD382" s="18" t="str">
        <f>IF(CD$2=0, "N/A", IF(ISNUMBER(SEARCH(TRIM(CD$2), ProgramsTable[[#This Row],[Geographic Coverage]])), "Yes", "No"))</f>
        <v>N/A</v>
      </c>
      <c r="CE382" s="18" t="str">
        <f>IF(AND(CC$2=0, CD$2=0), "*Required - Please Make a Selection*", IF(OR(ISNUMBER(SEARCH(TRIM(CC$2), ProgramsTable[[#This Row],[Geographic Coverage]])), ISNUMBER(SEARCH(TRIM(CD$2), ProgramsTable[[#This Row],[Geographic Coverage]]))), "Yes", "No"))</f>
        <v>No</v>
      </c>
      <c r="CF382" s="18" t="str" cm="1">
        <f t="array" ref="CF382">IF(COUNTIF(BK$2:BN$2, "Yes")=0, "N/A", IF(SUMPRODUCT((BK$2:BN$2="Yes")*(ProgramsTable[[#This Row],[Veteran?]:[Disabled Veteran?]]="Yes"))&gt;0, "Yes", "No"))</f>
        <v>No</v>
      </c>
      <c r="CG3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82"/>
      <c r="CI382"/>
      <c r="CJ382"/>
      <c r="CK382"/>
      <c r="CL382"/>
      <c r="CM382"/>
      <c r="CN382"/>
      <c r="CO382"/>
      <c r="CP382"/>
      <c r="CQ382"/>
      <c r="CR382"/>
      <c r="CS382"/>
      <c r="CU382"/>
      <c r="CV382"/>
    </row>
    <row r="383" spans="1:100" hidden="1" x14ac:dyDescent="0.25">
      <c r="A383" s="10">
        <v>1354</v>
      </c>
      <c r="B383" t="s">
        <v>658</v>
      </c>
      <c r="C383" t="s">
        <v>510</v>
      </c>
      <c r="D383" t="s">
        <v>592</v>
      </c>
      <c r="E383" t="s">
        <v>546</v>
      </c>
      <c r="F383" t="s">
        <v>600</v>
      </c>
      <c r="G383" t="s">
        <v>90</v>
      </c>
      <c r="H383" t="s">
        <v>215</v>
      </c>
      <c r="I383" t="s">
        <v>215</v>
      </c>
      <c r="J383" t="s">
        <v>208</v>
      </c>
      <c r="K383" t="s">
        <v>208</v>
      </c>
      <c r="L383" s="11" t="s">
        <v>599</v>
      </c>
      <c r="M383">
        <v>55</v>
      </c>
      <c r="N383">
        <v>120</v>
      </c>
      <c r="O383" t="s">
        <v>599</v>
      </c>
      <c r="P383" t="s">
        <v>601</v>
      </c>
      <c r="Q383" t="s">
        <v>597</v>
      </c>
      <c r="R383" t="s">
        <v>601</v>
      </c>
      <c r="S383" t="s">
        <v>208</v>
      </c>
      <c r="T383" t="s">
        <v>52</v>
      </c>
      <c r="U383" t="s">
        <v>207</v>
      </c>
      <c r="V383" t="s">
        <v>207</v>
      </c>
      <c r="W383" t="s">
        <v>207</v>
      </c>
      <c r="X383" t="s">
        <v>207</v>
      </c>
      <c r="Y383" t="s">
        <v>207</v>
      </c>
      <c r="Z383" t="s">
        <v>207</v>
      </c>
      <c r="AA383" t="s">
        <v>207</v>
      </c>
      <c r="AB383" t="s">
        <v>207</v>
      </c>
      <c r="AC383" t="s">
        <v>207</v>
      </c>
      <c r="AD383" t="s">
        <v>207</v>
      </c>
      <c r="AE383" t="s">
        <v>207</v>
      </c>
      <c r="AF383" t="s">
        <v>207</v>
      </c>
      <c r="AG383" t="s">
        <v>207</v>
      </c>
      <c r="AH383" t="s">
        <v>207</v>
      </c>
      <c r="AI383" t="s">
        <v>207</v>
      </c>
      <c r="AJ383" t="s">
        <v>207</v>
      </c>
      <c r="AK383" t="s">
        <v>207</v>
      </c>
      <c r="AL383" t="s">
        <v>207</v>
      </c>
      <c r="AM383" t="s">
        <v>207</v>
      </c>
      <c r="AN383" t="s">
        <v>207</v>
      </c>
      <c r="AO383" t="s">
        <v>207</v>
      </c>
      <c r="AP383" t="s">
        <v>207</v>
      </c>
      <c r="AQ383" t="s">
        <v>207</v>
      </c>
      <c r="AR383" t="s">
        <v>207</v>
      </c>
      <c r="AS383" t="s">
        <v>207</v>
      </c>
      <c r="AT383" t="s">
        <v>207</v>
      </c>
      <c r="AU383" t="s">
        <v>207</v>
      </c>
      <c r="AV383" t="s">
        <v>207</v>
      </c>
      <c r="AW383" t="s">
        <v>207</v>
      </c>
      <c r="AX383" t="s">
        <v>207</v>
      </c>
      <c r="AY383" t="s">
        <v>207</v>
      </c>
      <c r="AZ383" t="s">
        <v>207</v>
      </c>
      <c r="BA383" t="s">
        <v>207</v>
      </c>
      <c r="BB383" t="s">
        <v>207</v>
      </c>
      <c r="BC383" t="s">
        <v>207</v>
      </c>
      <c r="BD383" t="s">
        <v>207</v>
      </c>
      <c r="BE383" t="s">
        <v>207</v>
      </c>
      <c r="BF383" t="s">
        <v>207</v>
      </c>
      <c r="BG383" t="s">
        <v>207</v>
      </c>
      <c r="BH383" t="s">
        <v>207</v>
      </c>
      <c r="BI383" t="s">
        <v>207</v>
      </c>
      <c r="BJ383" t="s">
        <v>215</v>
      </c>
      <c r="BK383" t="s">
        <v>207</v>
      </c>
      <c r="BL383" t="s">
        <v>207</v>
      </c>
      <c r="BM383" t="s">
        <v>207</v>
      </c>
      <c r="BN383" t="s">
        <v>207</v>
      </c>
      <c r="BO383" s="18" t="str">
        <f>IF(OR(BO$2=0, BO$2=""), "N/A", IF(ISNUMBER(SEARCH(UPPER(BO$2), UPPER(ProgramsTable[[#This Row],[Type of Service]]))), "Yes", "No"))</f>
        <v>N/A</v>
      </c>
      <c r="BP383" s="18" t="str">
        <f>IF(BP$2=0, "N/A", IF(ISNUMBER(SEARCH(TRIM(BP$2), ProgramsTable[[#This Row],[Geographic Coverage]])), "Yes", "No"))</f>
        <v>N/A</v>
      </c>
      <c r="BQ383" s="18" t="str">
        <f>IF(BQ$2=0, "N/A", IF(ISNUMBER(SEARCH(TRIM(BQ$2), ProgramsTable[[#This Row],[Geographic Coverage]])), "Yes", "No"))</f>
        <v>N/A</v>
      </c>
      <c r="BR383" s="18" t="str">
        <f>IF(AND(BP$2=0, BQ$2=0), "*Required - Please Make a Selection*", IF(OR(ISNUMBER(SEARCH(TRIM(BP$2), ProgramsTable[[#This Row],[Geographic Coverage]])), ISNUMBER(SEARCH(TRIM(BQ$2), ProgramsTable[[#This Row],[Geographic Coverage]]))), "Yes", "No"))</f>
        <v>*Required - Please Make a Selection*</v>
      </c>
      <c r="BS383" s="18" t="str">
        <f>IF(OR(BS$2="",BS$2=0), "N/A", IF(AND(ProgramsTable[[#This Row],[Age Min]]= "None", ProgramsTable[[#This Row],[Age Max]]= "None"), "Yes", IF(AND(BS$2&gt;=ProgramsTable[[#This Row],[Age Min]], BS$2&lt;=ProgramsTable[[#This Row],[Age Max]]), "Yes", "No")))</f>
        <v>N/A</v>
      </c>
      <c r="BT383" s="18" t="str" cm="1">
        <f t="array" ref="BT383">IF(COUNTIF(AM$2:BJ$2,"Yes")=0,"N/A",IF(SUMPRODUCT(--(AM$2:BJ$2="Yes"),--(ProgramsTable[[#This Row],[Developmental Disability]:[Caregivers, Family Members, Advocates, or Practitioners of an Individual with Disabilities or Medical Conditions]]="Yes"))&gt;0,"Yes","No"))</f>
        <v>N/A</v>
      </c>
      <c r="BU3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83" s="18" t="str">
        <f>IF(BV$2=0, "N/A", IF(ISNUMBER(SEARCH(UPPER(BV$2), UPPER(ProgramsTable[[#This Row],[Type of Service]]))), "Yes", "No"))</f>
        <v>N/A</v>
      </c>
      <c r="BW383" s="18" t="str">
        <f>IF(BW$2=0, "N/A", IF(ISNUMBER(SEARCH(TRIM(BW$2), ProgramsTable[[#This Row],[Geographic Coverage]])), "Yes", "No"))</f>
        <v>N/A</v>
      </c>
      <c r="BX383" s="18" t="str">
        <f>IF(BX$2=0, "N/A", IF(ISNUMBER(SEARCH(TRIM(BX$2), ProgramsTable[[#This Row],[Geographic Coverage]])), "Yes", "No"))</f>
        <v>N/A</v>
      </c>
      <c r="BY383" s="18" t="str">
        <f>IF(AND(BW$2=0, BX$2=0), "*Required - Please Make a Selection*", IF(OR(ISNUMBER(SEARCH(TRIM(BW$2), ProgramsTable[[#This Row],[Geographic Coverage]])), ISNUMBER(SEARCH(TRIM(BX$2), ProgramsTable[[#This Row],[Geographic Coverage]]))), "Yes", "No"))</f>
        <v>*Required - Please Make a Selection*</v>
      </c>
      <c r="BZ383" s="18" t="str">
        <f>IF(I$2=0, "N/A", IF(I$2="Yes", IF(ProgramsTable[[#This Row],[Program Includes Services for Caregivers]]="Yes", IF(ProgramsTable[[#This Row],[Program May Require Caregiver to be Unpaid]]="No", "Yes", "No"), "No"), "N/A"))</f>
        <v>N/A</v>
      </c>
      <c r="CA3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83" s="18" t="str">
        <f>IF(CB$2=0, "N/A", IF(ISNUMBER(SEARCH(TRIM(UPPER(CB$2)), TRIM(UPPER(ProgramsTable[[#This Row],[Type of Service]])))), "Yes", "No"))</f>
        <v>N/A</v>
      </c>
      <c r="CC383" s="18" t="str">
        <f>IF(CC$2=0, "N/A", IF(ISNUMBER(SEARCH(TRIM(CC$2), ProgramsTable[[#This Row],[Geographic Coverage]])), "Yes", "No"))</f>
        <v>No</v>
      </c>
      <c r="CD383" s="18" t="str">
        <f>IF(CD$2=0, "N/A", IF(ISNUMBER(SEARCH(TRIM(CD$2), ProgramsTable[[#This Row],[Geographic Coverage]])), "Yes", "No"))</f>
        <v>N/A</v>
      </c>
      <c r="CE383" s="18" t="str">
        <f>IF(AND(CC$2=0, CD$2=0), "*Required - Please Make a Selection*", IF(OR(ISNUMBER(SEARCH(TRIM(CC$2), ProgramsTable[[#This Row],[Geographic Coverage]])), ISNUMBER(SEARCH(TRIM(CD$2), ProgramsTable[[#This Row],[Geographic Coverage]]))), "Yes", "No"))</f>
        <v>No</v>
      </c>
      <c r="CF383" s="18" t="str" cm="1">
        <f t="array" ref="CF383">IF(COUNTIF(BK$2:BN$2, "Yes")=0, "N/A", IF(SUMPRODUCT((BK$2:BN$2="Yes")*(ProgramsTable[[#This Row],[Veteran?]:[Disabled Veteran?]]="Yes"))&gt;0, "Yes", "No"))</f>
        <v>No</v>
      </c>
      <c r="CG3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83"/>
      <c r="CI383"/>
      <c r="CJ383"/>
      <c r="CK383"/>
      <c r="CL383"/>
      <c r="CM383"/>
      <c r="CN383"/>
      <c r="CO383"/>
      <c r="CP383"/>
      <c r="CQ383"/>
      <c r="CR383"/>
      <c r="CS383"/>
      <c r="CU383"/>
      <c r="CV383"/>
    </row>
    <row r="384" spans="1:100" hidden="1" x14ac:dyDescent="0.25">
      <c r="A384" s="10">
        <v>1355</v>
      </c>
      <c r="B384" t="s">
        <v>658</v>
      </c>
      <c r="C384" t="s">
        <v>514</v>
      </c>
      <c r="D384" t="s">
        <v>528</v>
      </c>
      <c r="E384" t="s">
        <v>529</v>
      </c>
      <c r="F384" t="s">
        <v>530</v>
      </c>
      <c r="G384" t="s">
        <v>112</v>
      </c>
      <c r="H384" t="s">
        <v>215</v>
      </c>
      <c r="I384" t="s">
        <v>215</v>
      </c>
      <c r="J384" t="s">
        <v>531</v>
      </c>
      <c r="K384" t="s">
        <v>532</v>
      </c>
      <c r="L384" t="s">
        <v>306</v>
      </c>
      <c r="M384">
        <v>18</v>
      </c>
      <c r="N384">
        <v>120</v>
      </c>
      <c r="P384" t="s">
        <v>533</v>
      </c>
      <c r="Q384" t="s">
        <v>208</v>
      </c>
      <c r="R384" t="s">
        <v>534</v>
      </c>
      <c r="S384" t="s">
        <v>533</v>
      </c>
      <c r="T384" t="s">
        <v>57</v>
      </c>
      <c r="U384" t="s">
        <v>215</v>
      </c>
      <c r="V384" t="s">
        <v>207</v>
      </c>
      <c r="W384" t="s">
        <v>207</v>
      </c>
      <c r="X384" t="s">
        <v>207</v>
      </c>
      <c r="Y384" t="s">
        <v>207</v>
      </c>
      <c r="Z384" t="s">
        <v>207</v>
      </c>
      <c r="AA384" t="s">
        <v>207</v>
      </c>
      <c r="AB384" t="s">
        <v>207</v>
      </c>
      <c r="AC384" t="s">
        <v>207</v>
      </c>
      <c r="AD384" t="s">
        <v>207</v>
      </c>
      <c r="AE384" t="s">
        <v>215</v>
      </c>
      <c r="AF384" t="s">
        <v>207</v>
      </c>
      <c r="AG384" t="s">
        <v>207</v>
      </c>
      <c r="AH384" t="s">
        <v>207</v>
      </c>
      <c r="AI384" t="s">
        <v>207</v>
      </c>
      <c r="AJ384" t="s">
        <v>207</v>
      </c>
      <c r="AK384" t="s">
        <v>207</v>
      </c>
      <c r="AL384" t="s">
        <v>207</v>
      </c>
      <c r="AM384" t="s">
        <v>207</v>
      </c>
      <c r="AN384" t="s">
        <v>207</v>
      </c>
      <c r="AO384" t="s">
        <v>207</v>
      </c>
      <c r="AP384" t="s">
        <v>207</v>
      </c>
      <c r="AQ384" t="s">
        <v>207</v>
      </c>
      <c r="AR384" t="s">
        <v>215</v>
      </c>
      <c r="AS384" t="s">
        <v>207</v>
      </c>
      <c r="AT384" t="s">
        <v>207</v>
      </c>
      <c r="AU384" t="s">
        <v>207</v>
      </c>
      <c r="AV384" t="s">
        <v>207</v>
      </c>
      <c r="AW384" t="s">
        <v>207</v>
      </c>
      <c r="AX384" t="s">
        <v>207</v>
      </c>
      <c r="AY384" t="s">
        <v>207</v>
      </c>
      <c r="AZ384" t="s">
        <v>207</v>
      </c>
      <c r="BA384" t="s">
        <v>207</v>
      </c>
      <c r="BB384" t="s">
        <v>207</v>
      </c>
      <c r="BC384" t="s">
        <v>207</v>
      </c>
      <c r="BD384" t="s">
        <v>207</v>
      </c>
      <c r="BE384" t="s">
        <v>207</v>
      </c>
      <c r="BF384" t="s">
        <v>207</v>
      </c>
      <c r="BG384" t="s">
        <v>207</v>
      </c>
      <c r="BH384" t="s">
        <v>207</v>
      </c>
      <c r="BI384" t="s">
        <v>207</v>
      </c>
      <c r="BJ384" t="s">
        <v>207</v>
      </c>
      <c r="BK384" t="s">
        <v>207</v>
      </c>
      <c r="BL384" t="s">
        <v>207</v>
      </c>
      <c r="BM384" t="s">
        <v>207</v>
      </c>
      <c r="BN384" t="s">
        <v>207</v>
      </c>
      <c r="BO384" s="18" t="str">
        <f>IF(OR(BO$2=0, BO$2=""), "N/A", IF(ISNUMBER(SEARCH(UPPER(BO$2), UPPER(ProgramsTable[[#This Row],[Type of Service]]))), "Yes", "No"))</f>
        <v>N/A</v>
      </c>
      <c r="BP384" s="18" t="str">
        <f>IF(BP$2=0, "N/A", IF(ISNUMBER(SEARCH(TRIM(BP$2), ProgramsTable[[#This Row],[Geographic Coverage]])), "Yes", "No"))</f>
        <v>N/A</v>
      </c>
      <c r="BQ384" s="18" t="str">
        <f>IF(BQ$2=0, "N/A", IF(ISNUMBER(SEARCH(TRIM(BQ$2), ProgramsTable[[#This Row],[Geographic Coverage]])), "Yes", "No"))</f>
        <v>N/A</v>
      </c>
      <c r="BR384" s="18" t="str">
        <f>IF(AND(BP$2=0, BQ$2=0), "*Required - Please Make a Selection*", IF(OR(ISNUMBER(SEARCH(TRIM(BP$2), ProgramsTable[[#This Row],[Geographic Coverage]])), ISNUMBER(SEARCH(TRIM(BQ$2), ProgramsTable[[#This Row],[Geographic Coverage]]))), "Yes", "No"))</f>
        <v>*Required - Please Make a Selection*</v>
      </c>
      <c r="BS384" s="18" t="str">
        <f>IF(OR(BS$2="",BS$2=0), "N/A", IF(AND(ProgramsTable[[#This Row],[Age Min]]= "None", ProgramsTable[[#This Row],[Age Max]]= "None"), "Yes", IF(AND(BS$2&gt;=ProgramsTable[[#This Row],[Age Min]], BS$2&lt;=ProgramsTable[[#This Row],[Age Max]]), "Yes", "No")))</f>
        <v>N/A</v>
      </c>
      <c r="BT384" s="18" t="str" cm="1">
        <f t="array" ref="BT384">IF(COUNTIF(AM$2:BJ$2,"Yes")=0,"N/A",IF(SUMPRODUCT(--(AM$2:BJ$2="Yes"),--(ProgramsTable[[#This Row],[Developmental Disability]:[Caregivers, Family Members, Advocates, or Practitioners of an Individual with Disabilities or Medical Conditions]]="Yes"))&gt;0,"Yes","No"))</f>
        <v>N/A</v>
      </c>
      <c r="BU3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84" s="18" t="str">
        <f>IF(BV$2=0, "N/A", IF(ISNUMBER(SEARCH(UPPER(BV$2), UPPER(ProgramsTable[[#This Row],[Type of Service]]))), "Yes", "No"))</f>
        <v>N/A</v>
      </c>
      <c r="BW384" s="18" t="str">
        <f>IF(BW$2=0, "N/A", IF(ISNUMBER(SEARCH(TRIM(BW$2), ProgramsTable[[#This Row],[Geographic Coverage]])), "Yes", "No"))</f>
        <v>N/A</v>
      </c>
      <c r="BX384" s="18" t="str">
        <f>IF(BX$2=0, "N/A", IF(ISNUMBER(SEARCH(TRIM(BX$2), ProgramsTable[[#This Row],[Geographic Coverage]])), "Yes", "No"))</f>
        <v>N/A</v>
      </c>
      <c r="BY384" s="18" t="str">
        <f>IF(AND(BW$2=0, BX$2=0), "*Required - Please Make a Selection*", IF(OR(ISNUMBER(SEARCH(TRIM(BW$2), ProgramsTable[[#This Row],[Geographic Coverage]])), ISNUMBER(SEARCH(TRIM(BX$2), ProgramsTable[[#This Row],[Geographic Coverage]]))), "Yes", "No"))</f>
        <v>*Required - Please Make a Selection*</v>
      </c>
      <c r="BZ384" s="18" t="str">
        <f>IF(I$2=0, "N/A", IF(I$2="Yes", IF(ProgramsTable[[#This Row],[Program Includes Services for Caregivers]]="Yes", IF(ProgramsTable[[#This Row],[Program May Require Caregiver to be Unpaid]]="No", "Yes", "No"), "No"), "N/A"))</f>
        <v>N/A</v>
      </c>
      <c r="CA3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84" s="18" t="str">
        <f>IF(CB$2=0, "N/A", IF(ISNUMBER(SEARCH(TRIM(UPPER(CB$2)), TRIM(UPPER(ProgramsTable[[#This Row],[Type of Service]])))), "Yes", "No"))</f>
        <v>N/A</v>
      </c>
      <c r="CC384" s="18" t="str">
        <f>IF(CC$2=0, "N/A", IF(ISNUMBER(SEARCH(TRIM(CC$2), ProgramsTable[[#This Row],[Geographic Coverage]])), "Yes", "No"))</f>
        <v>No</v>
      </c>
      <c r="CD384" s="18" t="str">
        <f>IF(CD$2=0, "N/A", IF(ISNUMBER(SEARCH(TRIM(CD$2), ProgramsTable[[#This Row],[Geographic Coverage]])), "Yes", "No"))</f>
        <v>N/A</v>
      </c>
      <c r="CE384" s="18" t="str">
        <f>IF(AND(CC$2=0, CD$2=0), "*Required - Please Make a Selection*", IF(OR(ISNUMBER(SEARCH(TRIM(CC$2), ProgramsTable[[#This Row],[Geographic Coverage]])), ISNUMBER(SEARCH(TRIM(CD$2), ProgramsTable[[#This Row],[Geographic Coverage]]))), "Yes", "No"))</f>
        <v>No</v>
      </c>
      <c r="CF384" s="18" t="str" cm="1">
        <f t="array" ref="CF384">IF(COUNTIF(BK$2:BN$2, "Yes")=0, "N/A", IF(SUMPRODUCT((BK$2:BN$2="Yes")*(ProgramsTable[[#This Row],[Veteran?]:[Disabled Veteran?]]="Yes"))&gt;0, "Yes", "No"))</f>
        <v>No</v>
      </c>
      <c r="CG3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84"/>
      <c r="CI384"/>
      <c r="CJ384"/>
      <c r="CK384"/>
      <c r="CL384"/>
      <c r="CM384"/>
      <c r="CN384"/>
      <c r="CO384"/>
      <c r="CP384"/>
      <c r="CQ384"/>
      <c r="CR384"/>
      <c r="CS384"/>
      <c r="CU384"/>
      <c r="CV384"/>
    </row>
    <row r="385" spans="1:100" hidden="1" x14ac:dyDescent="0.25">
      <c r="A385" s="10">
        <v>1356</v>
      </c>
      <c r="B385" t="s">
        <v>658</v>
      </c>
      <c r="C385" t="s">
        <v>514</v>
      </c>
      <c r="D385" t="s">
        <v>535</v>
      </c>
      <c r="E385" t="s">
        <v>529</v>
      </c>
      <c r="F385" t="s">
        <v>536</v>
      </c>
      <c r="G385" t="s">
        <v>112</v>
      </c>
      <c r="H385" t="s">
        <v>215</v>
      </c>
      <c r="I385" t="s">
        <v>215</v>
      </c>
      <c r="J385" t="s">
        <v>531</v>
      </c>
      <c r="K385" t="s">
        <v>532</v>
      </c>
      <c r="L385" t="s">
        <v>306</v>
      </c>
      <c r="M385">
        <v>18</v>
      </c>
      <c r="N385">
        <v>120</v>
      </c>
      <c r="P385" t="s">
        <v>533</v>
      </c>
      <c r="Q385" t="s">
        <v>208</v>
      </c>
      <c r="R385" t="s">
        <v>534</v>
      </c>
      <c r="S385" t="s">
        <v>533</v>
      </c>
      <c r="T385" t="s">
        <v>57</v>
      </c>
      <c r="U385" t="s">
        <v>215</v>
      </c>
      <c r="V385" t="s">
        <v>207</v>
      </c>
      <c r="W385" t="s">
        <v>207</v>
      </c>
      <c r="X385" t="s">
        <v>207</v>
      </c>
      <c r="Y385" t="s">
        <v>207</v>
      </c>
      <c r="Z385" t="s">
        <v>207</v>
      </c>
      <c r="AA385" t="s">
        <v>207</v>
      </c>
      <c r="AB385" t="s">
        <v>207</v>
      </c>
      <c r="AC385" t="s">
        <v>207</v>
      </c>
      <c r="AD385" t="s">
        <v>207</v>
      </c>
      <c r="AE385" t="s">
        <v>215</v>
      </c>
      <c r="AF385" t="s">
        <v>207</v>
      </c>
      <c r="AG385" t="s">
        <v>207</v>
      </c>
      <c r="AH385" t="s">
        <v>207</v>
      </c>
      <c r="AI385" t="s">
        <v>207</v>
      </c>
      <c r="AJ385" t="s">
        <v>207</v>
      </c>
      <c r="AK385" t="s">
        <v>207</v>
      </c>
      <c r="AL385" t="s">
        <v>207</v>
      </c>
      <c r="AM385" t="s">
        <v>207</v>
      </c>
      <c r="AN385" t="s">
        <v>207</v>
      </c>
      <c r="AO385" t="s">
        <v>207</v>
      </c>
      <c r="AP385" t="s">
        <v>207</v>
      </c>
      <c r="AQ385" t="s">
        <v>207</v>
      </c>
      <c r="AR385" t="s">
        <v>215</v>
      </c>
      <c r="AS385" t="s">
        <v>207</v>
      </c>
      <c r="AT385" t="s">
        <v>207</v>
      </c>
      <c r="AU385" t="s">
        <v>207</v>
      </c>
      <c r="AV385" t="s">
        <v>207</v>
      </c>
      <c r="AW385" t="s">
        <v>207</v>
      </c>
      <c r="AX385" t="s">
        <v>207</v>
      </c>
      <c r="AY385" t="s">
        <v>207</v>
      </c>
      <c r="AZ385" t="s">
        <v>207</v>
      </c>
      <c r="BA385" t="s">
        <v>207</v>
      </c>
      <c r="BB385" t="s">
        <v>207</v>
      </c>
      <c r="BC385" t="s">
        <v>207</v>
      </c>
      <c r="BD385" t="s">
        <v>207</v>
      </c>
      <c r="BE385" t="s">
        <v>207</v>
      </c>
      <c r="BF385" t="s">
        <v>207</v>
      </c>
      <c r="BG385" t="s">
        <v>207</v>
      </c>
      <c r="BH385" t="s">
        <v>207</v>
      </c>
      <c r="BI385" t="s">
        <v>207</v>
      </c>
      <c r="BJ385" t="s">
        <v>207</v>
      </c>
      <c r="BK385" t="s">
        <v>207</v>
      </c>
      <c r="BL385" t="s">
        <v>207</v>
      </c>
      <c r="BM385" t="s">
        <v>207</v>
      </c>
      <c r="BN385" t="s">
        <v>207</v>
      </c>
      <c r="BO385" s="18" t="str">
        <f>IF(OR(BO$2=0, BO$2=""), "N/A", IF(ISNUMBER(SEARCH(UPPER(BO$2), UPPER(ProgramsTable[[#This Row],[Type of Service]]))), "Yes", "No"))</f>
        <v>N/A</v>
      </c>
      <c r="BP385" s="18" t="str">
        <f>IF(BP$2=0, "N/A", IF(ISNUMBER(SEARCH(TRIM(BP$2), ProgramsTable[[#This Row],[Geographic Coverage]])), "Yes", "No"))</f>
        <v>N/A</v>
      </c>
      <c r="BQ385" s="18" t="str">
        <f>IF(BQ$2=0, "N/A", IF(ISNUMBER(SEARCH(TRIM(BQ$2), ProgramsTable[[#This Row],[Geographic Coverage]])), "Yes", "No"))</f>
        <v>N/A</v>
      </c>
      <c r="BR385" s="18" t="str">
        <f>IF(AND(BP$2=0, BQ$2=0), "*Required - Please Make a Selection*", IF(OR(ISNUMBER(SEARCH(TRIM(BP$2), ProgramsTable[[#This Row],[Geographic Coverage]])), ISNUMBER(SEARCH(TRIM(BQ$2), ProgramsTable[[#This Row],[Geographic Coverage]]))), "Yes", "No"))</f>
        <v>*Required - Please Make a Selection*</v>
      </c>
      <c r="BS385" s="18" t="str">
        <f>IF(OR(BS$2="",BS$2=0), "N/A", IF(AND(ProgramsTable[[#This Row],[Age Min]]= "None", ProgramsTable[[#This Row],[Age Max]]= "None"), "Yes", IF(AND(BS$2&gt;=ProgramsTable[[#This Row],[Age Min]], BS$2&lt;=ProgramsTable[[#This Row],[Age Max]]), "Yes", "No")))</f>
        <v>N/A</v>
      </c>
      <c r="BT385" s="18" t="str" cm="1">
        <f t="array" ref="BT385">IF(COUNTIF(AM$2:BJ$2,"Yes")=0,"N/A",IF(SUMPRODUCT(--(AM$2:BJ$2="Yes"),--(ProgramsTable[[#This Row],[Developmental Disability]:[Caregivers, Family Members, Advocates, or Practitioners of an Individual with Disabilities or Medical Conditions]]="Yes"))&gt;0,"Yes","No"))</f>
        <v>N/A</v>
      </c>
      <c r="BU3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85" s="18" t="str">
        <f>IF(BV$2=0, "N/A", IF(ISNUMBER(SEARCH(UPPER(BV$2), UPPER(ProgramsTable[[#This Row],[Type of Service]]))), "Yes", "No"))</f>
        <v>N/A</v>
      </c>
      <c r="BW385" s="18" t="str">
        <f>IF(BW$2=0, "N/A", IF(ISNUMBER(SEARCH(TRIM(BW$2), ProgramsTable[[#This Row],[Geographic Coverage]])), "Yes", "No"))</f>
        <v>N/A</v>
      </c>
      <c r="BX385" s="18" t="str">
        <f>IF(BX$2=0, "N/A", IF(ISNUMBER(SEARCH(TRIM(BX$2), ProgramsTable[[#This Row],[Geographic Coverage]])), "Yes", "No"))</f>
        <v>N/A</v>
      </c>
      <c r="BY385" s="18" t="str">
        <f>IF(AND(BW$2=0, BX$2=0), "*Required - Please Make a Selection*", IF(OR(ISNUMBER(SEARCH(TRIM(BW$2), ProgramsTable[[#This Row],[Geographic Coverage]])), ISNUMBER(SEARCH(TRIM(BX$2), ProgramsTable[[#This Row],[Geographic Coverage]]))), "Yes", "No"))</f>
        <v>*Required - Please Make a Selection*</v>
      </c>
      <c r="BZ385" s="18" t="str">
        <f>IF(I$2=0, "N/A", IF(I$2="Yes", IF(ProgramsTable[[#This Row],[Program Includes Services for Caregivers]]="Yes", IF(ProgramsTable[[#This Row],[Program May Require Caregiver to be Unpaid]]="No", "Yes", "No"), "No"), "N/A"))</f>
        <v>N/A</v>
      </c>
      <c r="CA3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85" s="18" t="str">
        <f>IF(CB$2=0, "N/A", IF(ISNUMBER(SEARCH(TRIM(UPPER(CB$2)), TRIM(UPPER(ProgramsTable[[#This Row],[Type of Service]])))), "Yes", "No"))</f>
        <v>N/A</v>
      </c>
      <c r="CC385" s="18" t="str">
        <f>IF(CC$2=0, "N/A", IF(ISNUMBER(SEARCH(TRIM(CC$2), ProgramsTable[[#This Row],[Geographic Coverage]])), "Yes", "No"))</f>
        <v>No</v>
      </c>
      <c r="CD385" s="18" t="str">
        <f>IF(CD$2=0, "N/A", IF(ISNUMBER(SEARCH(TRIM(CD$2), ProgramsTable[[#This Row],[Geographic Coverage]])), "Yes", "No"))</f>
        <v>N/A</v>
      </c>
      <c r="CE385" s="18" t="str">
        <f>IF(AND(CC$2=0, CD$2=0), "*Required - Please Make a Selection*", IF(OR(ISNUMBER(SEARCH(TRIM(CC$2), ProgramsTable[[#This Row],[Geographic Coverage]])), ISNUMBER(SEARCH(TRIM(CD$2), ProgramsTable[[#This Row],[Geographic Coverage]]))), "Yes", "No"))</f>
        <v>No</v>
      </c>
      <c r="CF385" s="18" t="str" cm="1">
        <f t="array" ref="CF385">IF(COUNTIF(BK$2:BN$2, "Yes")=0, "N/A", IF(SUMPRODUCT((BK$2:BN$2="Yes")*(ProgramsTable[[#This Row],[Veteran?]:[Disabled Veteran?]]="Yes"))&gt;0, "Yes", "No"))</f>
        <v>No</v>
      </c>
      <c r="CG3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85"/>
      <c r="CI385"/>
      <c r="CJ385"/>
      <c r="CK385"/>
      <c r="CL385"/>
      <c r="CM385"/>
      <c r="CN385"/>
      <c r="CO385"/>
      <c r="CP385"/>
      <c r="CQ385"/>
      <c r="CR385"/>
      <c r="CS385"/>
      <c r="CU385"/>
      <c r="CV385"/>
    </row>
    <row r="386" spans="1:100" hidden="1" x14ac:dyDescent="0.25">
      <c r="A386" s="10">
        <v>1373</v>
      </c>
      <c r="B386" t="s">
        <v>658</v>
      </c>
      <c r="C386" t="s">
        <v>514</v>
      </c>
      <c r="D386" t="s">
        <v>578</v>
      </c>
      <c r="E386" t="s">
        <v>546</v>
      </c>
      <c r="F386" t="s">
        <v>579</v>
      </c>
      <c r="G386" t="s">
        <v>112</v>
      </c>
      <c r="H386" t="s">
        <v>215</v>
      </c>
      <c r="I386" t="s">
        <v>215</v>
      </c>
      <c r="J386" t="s">
        <v>547</v>
      </c>
      <c r="K386" t="s">
        <v>580</v>
      </c>
      <c r="L386" t="s">
        <v>208</v>
      </c>
      <c r="M386" t="s">
        <v>208</v>
      </c>
      <c r="N386" t="s">
        <v>208</v>
      </c>
      <c r="P386" t="s">
        <v>581</v>
      </c>
      <c r="Q386" t="s">
        <v>208</v>
      </c>
      <c r="R386" t="s">
        <v>581</v>
      </c>
      <c r="S386" t="s">
        <v>208</v>
      </c>
      <c r="T386" t="s">
        <v>57</v>
      </c>
      <c r="U386" t="s">
        <v>215</v>
      </c>
      <c r="V386" t="s">
        <v>207</v>
      </c>
      <c r="W386" t="s">
        <v>207</v>
      </c>
      <c r="X386" t="s">
        <v>207</v>
      </c>
      <c r="Y386" t="s">
        <v>207</v>
      </c>
      <c r="Z386" t="s">
        <v>207</v>
      </c>
      <c r="AA386" t="s">
        <v>215</v>
      </c>
      <c r="AB386" t="s">
        <v>207</v>
      </c>
      <c r="AC386" t="s">
        <v>207</v>
      </c>
      <c r="AD386" t="s">
        <v>207</v>
      </c>
      <c r="AE386" t="s">
        <v>207</v>
      </c>
      <c r="AF386" t="s">
        <v>207</v>
      </c>
      <c r="AG386" t="s">
        <v>207</v>
      </c>
      <c r="AH386" t="s">
        <v>207</v>
      </c>
      <c r="AI386" t="s">
        <v>207</v>
      </c>
      <c r="AJ386" t="s">
        <v>207</v>
      </c>
      <c r="AK386" t="s">
        <v>207</v>
      </c>
      <c r="AL386" t="s">
        <v>207</v>
      </c>
      <c r="AM386" t="s">
        <v>207</v>
      </c>
      <c r="AN386" t="s">
        <v>207</v>
      </c>
      <c r="AO386" t="s">
        <v>207</v>
      </c>
      <c r="AP386" t="s">
        <v>207</v>
      </c>
      <c r="AQ386" t="s">
        <v>207</v>
      </c>
      <c r="AR386" t="s">
        <v>215</v>
      </c>
      <c r="AS386" t="s">
        <v>207</v>
      </c>
      <c r="AT386" t="s">
        <v>207</v>
      </c>
      <c r="AU386" t="s">
        <v>207</v>
      </c>
      <c r="AV386" t="s">
        <v>207</v>
      </c>
      <c r="AW386" t="s">
        <v>207</v>
      </c>
      <c r="AX386" t="s">
        <v>207</v>
      </c>
      <c r="AY386" t="s">
        <v>207</v>
      </c>
      <c r="AZ386" t="s">
        <v>207</v>
      </c>
      <c r="BA386" t="s">
        <v>207</v>
      </c>
      <c r="BB386" t="s">
        <v>207</v>
      </c>
      <c r="BC386" t="s">
        <v>207</v>
      </c>
      <c r="BD386" t="s">
        <v>207</v>
      </c>
      <c r="BE386" t="s">
        <v>207</v>
      </c>
      <c r="BF386" t="s">
        <v>207</v>
      </c>
      <c r="BG386" t="s">
        <v>207</v>
      </c>
      <c r="BH386" t="s">
        <v>207</v>
      </c>
      <c r="BI386" t="s">
        <v>207</v>
      </c>
      <c r="BJ386" t="s">
        <v>215</v>
      </c>
      <c r="BK386" t="s">
        <v>207</v>
      </c>
      <c r="BL386" t="s">
        <v>207</v>
      </c>
      <c r="BM386" t="s">
        <v>207</v>
      </c>
      <c r="BN386" t="s">
        <v>207</v>
      </c>
      <c r="BO386" s="18" t="str">
        <f>IF(OR(BO$2=0, BO$2=""), "N/A", IF(ISNUMBER(SEARCH(UPPER(BO$2), UPPER(ProgramsTable[[#This Row],[Type of Service]]))), "Yes", "No"))</f>
        <v>N/A</v>
      </c>
      <c r="BP386" s="18" t="str">
        <f>IF(BP$2=0, "N/A", IF(ISNUMBER(SEARCH(TRIM(BP$2), ProgramsTable[[#This Row],[Geographic Coverage]])), "Yes", "No"))</f>
        <v>N/A</v>
      </c>
      <c r="BQ386" s="18" t="str">
        <f>IF(BQ$2=0, "N/A", IF(ISNUMBER(SEARCH(TRIM(BQ$2), ProgramsTable[[#This Row],[Geographic Coverage]])), "Yes", "No"))</f>
        <v>N/A</v>
      </c>
      <c r="BR386" s="18" t="str">
        <f>IF(AND(BP$2=0, BQ$2=0), "*Required - Please Make a Selection*", IF(OR(ISNUMBER(SEARCH(TRIM(BP$2), ProgramsTable[[#This Row],[Geographic Coverage]])), ISNUMBER(SEARCH(TRIM(BQ$2), ProgramsTable[[#This Row],[Geographic Coverage]]))), "Yes", "No"))</f>
        <v>*Required - Please Make a Selection*</v>
      </c>
      <c r="BS386" s="18" t="str">
        <f>IF(OR(BS$2="",BS$2=0), "N/A", IF(AND(ProgramsTable[[#This Row],[Age Min]]= "None", ProgramsTable[[#This Row],[Age Max]]= "None"), "Yes", IF(AND(BS$2&gt;=ProgramsTable[[#This Row],[Age Min]], BS$2&lt;=ProgramsTable[[#This Row],[Age Max]]), "Yes", "No")))</f>
        <v>N/A</v>
      </c>
      <c r="BT386" s="18" t="str" cm="1">
        <f t="array" ref="BT386">IF(COUNTIF(AM$2:BJ$2,"Yes")=0,"N/A",IF(SUMPRODUCT(--(AM$2:BJ$2="Yes"),--(ProgramsTable[[#This Row],[Developmental Disability]:[Caregivers, Family Members, Advocates, or Practitioners of an Individual with Disabilities or Medical Conditions]]="Yes"))&gt;0,"Yes","No"))</f>
        <v>N/A</v>
      </c>
      <c r="BU3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86" s="18" t="str">
        <f>IF(BV$2=0, "N/A", IF(ISNUMBER(SEARCH(UPPER(BV$2), UPPER(ProgramsTable[[#This Row],[Type of Service]]))), "Yes", "No"))</f>
        <v>N/A</v>
      </c>
      <c r="BW386" s="18" t="str">
        <f>IF(BW$2=0, "N/A", IF(ISNUMBER(SEARCH(TRIM(BW$2), ProgramsTable[[#This Row],[Geographic Coverage]])), "Yes", "No"))</f>
        <v>N/A</v>
      </c>
      <c r="BX386" s="18" t="str">
        <f>IF(BX$2=0, "N/A", IF(ISNUMBER(SEARCH(TRIM(BX$2), ProgramsTable[[#This Row],[Geographic Coverage]])), "Yes", "No"))</f>
        <v>N/A</v>
      </c>
      <c r="BY386" s="18" t="str">
        <f>IF(AND(BW$2=0, BX$2=0), "*Required - Please Make a Selection*", IF(OR(ISNUMBER(SEARCH(TRIM(BW$2), ProgramsTable[[#This Row],[Geographic Coverage]])), ISNUMBER(SEARCH(TRIM(BX$2), ProgramsTable[[#This Row],[Geographic Coverage]]))), "Yes", "No"))</f>
        <v>*Required - Please Make a Selection*</v>
      </c>
      <c r="BZ386" s="18" t="str">
        <f>IF(I$2=0, "N/A", IF(I$2="Yes", IF(ProgramsTable[[#This Row],[Program Includes Services for Caregivers]]="Yes", IF(ProgramsTable[[#This Row],[Program May Require Caregiver to be Unpaid]]="No", "Yes", "No"), "No"), "N/A"))</f>
        <v>N/A</v>
      </c>
      <c r="CA3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86" s="18" t="str">
        <f>IF(CB$2=0, "N/A", IF(ISNUMBER(SEARCH(TRIM(UPPER(CB$2)), TRIM(UPPER(ProgramsTable[[#This Row],[Type of Service]])))), "Yes", "No"))</f>
        <v>N/A</v>
      </c>
      <c r="CC386" s="18" t="str">
        <f>IF(CC$2=0, "N/A", IF(ISNUMBER(SEARCH(TRIM(CC$2), ProgramsTable[[#This Row],[Geographic Coverage]])), "Yes", "No"))</f>
        <v>No</v>
      </c>
      <c r="CD386" s="18" t="str">
        <f>IF(CD$2=0, "N/A", IF(ISNUMBER(SEARCH(TRIM(CD$2), ProgramsTable[[#This Row],[Geographic Coverage]])), "Yes", "No"))</f>
        <v>N/A</v>
      </c>
      <c r="CE386" s="18" t="str">
        <f>IF(AND(CC$2=0, CD$2=0), "*Required - Please Make a Selection*", IF(OR(ISNUMBER(SEARCH(TRIM(CC$2), ProgramsTable[[#This Row],[Geographic Coverage]])), ISNUMBER(SEARCH(TRIM(CD$2), ProgramsTable[[#This Row],[Geographic Coverage]]))), "Yes", "No"))</f>
        <v>No</v>
      </c>
      <c r="CF386" s="18" t="str" cm="1">
        <f t="array" ref="CF386">IF(COUNTIF(BK$2:BN$2, "Yes")=0, "N/A", IF(SUMPRODUCT((BK$2:BN$2="Yes")*(ProgramsTable[[#This Row],[Veteran?]:[Disabled Veteran?]]="Yes"))&gt;0, "Yes", "No"))</f>
        <v>No</v>
      </c>
      <c r="CG3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86"/>
      <c r="CI386"/>
      <c r="CJ386"/>
      <c r="CK386"/>
      <c r="CL386"/>
      <c r="CM386"/>
      <c r="CN386"/>
      <c r="CO386"/>
      <c r="CP386"/>
      <c r="CQ386"/>
      <c r="CR386"/>
      <c r="CS386"/>
      <c r="CU386"/>
      <c r="CV386"/>
    </row>
    <row r="387" spans="1:100" hidden="1" x14ac:dyDescent="0.25">
      <c r="A387" s="10">
        <v>1374</v>
      </c>
      <c r="B387" t="s">
        <v>658</v>
      </c>
      <c r="C387" t="s">
        <v>514</v>
      </c>
      <c r="D387" t="s">
        <v>578</v>
      </c>
      <c r="E387" t="s">
        <v>546</v>
      </c>
      <c r="F387" t="s">
        <v>582</v>
      </c>
      <c r="G387" t="s">
        <v>112</v>
      </c>
      <c r="H387" t="s">
        <v>215</v>
      </c>
      <c r="I387" t="s">
        <v>215</v>
      </c>
      <c r="J387" t="s">
        <v>547</v>
      </c>
      <c r="K387" t="s">
        <v>583</v>
      </c>
      <c r="L387" t="s">
        <v>208</v>
      </c>
      <c r="M387" t="s">
        <v>208</v>
      </c>
      <c r="N387" t="s">
        <v>208</v>
      </c>
      <c r="P387" t="s">
        <v>581</v>
      </c>
      <c r="Q387" t="s">
        <v>208</v>
      </c>
      <c r="R387" t="s">
        <v>581</v>
      </c>
      <c r="S387" t="s">
        <v>208</v>
      </c>
      <c r="T387" t="s">
        <v>57</v>
      </c>
      <c r="U387" t="s">
        <v>215</v>
      </c>
      <c r="V387" t="s">
        <v>207</v>
      </c>
      <c r="W387" t="s">
        <v>207</v>
      </c>
      <c r="X387" t="s">
        <v>207</v>
      </c>
      <c r="Y387" t="s">
        <v>207</v>
      </c>
      <c r="Z387" t="s">
        <v>207</v>
      </c>
      <c r="AA387" t="s">
        <v>215</v>
      </c>
      <c r="AB387" t="s">
        <v>207</v>
      </c>
      <c r="AC387" t="s">
        <v>207</v>
      </c>
      <c r="AD387" t="s">
        <v>207</v>
      </c>
      <c r="AE387" t="s">
        <v>207</v>
      </c>
      <c r="AF387" t="s">
        <v>207</v>
      </c>
      <c r="AG387" t="s">
        <v>207</v>
      </c>
      <c r="AH387" t="s">
        <v>207</v>
      </c>
      <c r="AI387" t="s">
        <v>207</v>
      </c>
      <c r="AJ387" t="s">
        <v>207</v>
      </c>
      <c r="AK387" t="s">
        <v>207</v>
      </c>
      <c r="AL387" t="s">
        <v>207</v>
      </c>
      <c r="AM387" t="s">
        <v>207</v>
      </c>
      <c r="AN387" t="s">
        <v>207</v>
      </c>
      <c r="AO387" t="s">
        <v>207</v>
      </c>
      <c r="AP387" t="s">
        <v>207</v>
      </c>
      <c r="AQ387" t="s">
        <v>207</v>
      </c>
      <c r="AR387" t="s">
        <v>215</v>
      </c>
      <c r="AS387" t="s">
        <v>207</v>
      </c>
      <c r="AT387" t="s">
        <v>207</v>
      </c>
      <c r="AU387" t="s">
        <v>207</v>
      </c>
      <c r="AV387" t="s">
        <v>207</v>
      </c>
      <c r="AW387" t="s">
        <v>207</v>
      </c>
      <c r="AX387" t="s">
        <v>207</v>
      </c>
      <c r="AY387" t="s">
        <v>207</v>
      </c>
      <c r="AZ387" t="s">
        <v>207</v>
      </c>
      <c r="BA387" t="s">
        <v>207</v>
      </c>
      <c r="BB387" t="s">
        <v>207</v>
      </c>
      <c r="BC387" t="s">
        <v>207</v>
      </c>
      <c r="BD387" t="s">
        <v>207</v>
      </c>
      <c r="BE387" t="s">
        <v>207</v>
      </c>
      <c r="BF387" t="s">
        <v>207</v>
      </c>
      <c r="BG387" t="s">
        <v>207</v>
      </c>
      <c r="BH387" t="s">
        <v>207</v>
      </c>
      <c r="BI387" t="s">
        <v>207</v>
      </c>
      <c r="BJ387" t="s">
        <v>215</v>
      </c>
      <c r="BK387" t="s">
        <v>207</v>
      </c>
      <c r="BL387" t="s">
        <v>207</v>
      </c>
      <c r="BM387" t="s">
        <v>207</v>
      </c>
      <c r="BN387" t="s">
        <v>207</v>
      </c>
      <c r="BO387" s="18" t="str">
        <f>IF(OR(BO$2=0, BO$2=""), "N/A", IF(ISNUMBER(SEARCH(UPPER(BO$2), UPPER(ProgramsTable[[#This Row],[Type of Service]]))), "Yes", "No"))</f>
        <v>N/A</v>
      </c>
      <c r="BP387" s="18" t="str">
        <f>IF(BP$2=0, "N/A", IF(ISNUMBER(SEARCH(TRIM(BP$2), ProgramsTable[[#This Row],[Geographic Coverage]])), "Yes", "No"))</f>
        <v>N/A</v>
      </c>
      <c r="BQ387" s="18" t="str">
        <f>IF(BQ$2=0, "N/A", IF(ISNUMBER(SEARCH(TRIM(BQ$2), ProgramsTable[[#This Row],[Geographic Coverage]])), "Yes", "No"))</f>
        <v>N/A</v>
      </c>
      <c r="BR387" s="18" t="str">
        <f>IF(AND(BP$2=0, BQ$2=0), "*Required - Please Make a Selection*", IF(OR(ISNUMBER(SEARCH(TRIM(BP$2), ProgramsTable[[#This Row],[Geographic Coverage]])), ISNUMBER(SEARCH(TRIM(BQ$2), ProgramsTable[[#This Row],[Geographic Coverage]]))), "Yes", "No"))</f>
        <v>*Required - Please Make a Selection*</v>
      </c>
      <c r="BS387" s="18" t="str">
        <f>IF(OR(BS$2="",BS$2=0), "N/A", IF(AND(ProgramsTable[[#This Row],[Age Min]]= "None", ProgramsTable[[#This Row],[Age Max]]= "None"), "Yes", IF(AND(BS$2&gt;=ProgramsTable[[#This Row],[Age Min]], BS$2&lt;=ProgramsTable[[#This Row],[Age Max]]), "Yes", "No")))</f>
        <v>N/A</v>
      </c>
      <c r="BT387" s="18" t="str" cm="1">
        <f t="array" ref="BT387">IF(COUNTIF(AM$2:BJ$2,"Yes")=0,"N/A",IF(SUMPRODUCT(--(AM$2:BJ$2="Yes"),--(ProgramsTable[[#This Row],[Developmental Disability]:[Caregivers, Family Members, Advocates, or Practitioners of an Individual with Disabilities or Medical Conditions]]="Yes"))&gt;0,"Yes","No"))</f>
        <v>N/A</v>
      </c>
      <c r="BU3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87" s="18" t="str">
        <f>IF(BV$2=0, "N/A", IF(ISNUMBER(SEARCH(UPPER(BV$2), UPPER(ProgramsTable[[#This Row],[Type of Service]]))), "Yes", "No"))</f>
        <v>N/A</v>
      </c>
      <c r="BW387" s="18" t="str">
        <f>IF(BW$2=0, "N/A", IF(ISNUMBER(SEARCH(TRIM(BW$2), ProgramsTable[[#This Row],[Geographic Coverage]])), "Yes", "No"))</f>
        <v>N/A</v>
      </c>
      <c r="BX387" s="18" t="str">
        <f>IF(BX$2=0, "N/A", IF(ISNUMBER(SEARCH(TRIM(BX$2), ProgramsTable[[#This Row],[Geographic Coverage]])), "Yes", "No"))</f>
        <v>N/A</v>
      </c>
      <c r="BY387" s="18" t="str">
        <f>IF(AND(BW$2=0, BX$2=0), "*Required - Please Make a Selection*", IF(OR(ISNUMBER(SEARCH(TRIM(BW$2), ProgramsTable[[#This Row],[Geographic Coverage]])), ISNUMBER(SEARCH(TRIM(BX$2), ProgramsTable[[#This Row],[Geographic Coverage]]))), "Yes", "No"))</f>
        <v>*Required - Please Make a Selection*</v>
      </c>
      <c r="BZ387" s="18" t="str">
        <f>IF(I$2=0, "N/A", IF(I$2="Yes", IF(ProgramsTable[[#This Row],[Program Includes Services for Caregivers]]="Yes", IF(ProgramsTable[[#This Row],[Program May Require Caregiver to be Unpaid]]="No", "Yes", "No"), "No"), "N/A"))</f>
        <v>N/A</v>
      </c>
      <c r="CA3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87" s="18" t="str">
        <f>IF(CB$2=0, "N/A", IF(ISNUMBER(SEARCH(TRIM(UPPER(CB$2)), TRIM(UPPER(ProgramsTable[[#This Row],[Type of Service]])))), "Yes", "No"))</f>
        <v>N/A</v>
      </c>
      <c r="CC387" s="18" t="str">
        <f>IF(CC$2=0, "N/A", IF(ISNUMBER(SEARCH(TRIM(CC$2), ProgramsTable[[#This Row],[Geographic Coverage]])), "Yes", "No"))</f>
        <v>No</v>
      </c>
      <c r="CD387" s="18" t="str">
        <f>IF(CD$2=0, "N/A", IF(ISNUMBER(SEARCH(TRIM(CD$2), ProgramsTable[[#This Row],[Geographic Coverage]])), "Yes", "No"))</f>
        <v>N/A</v>
      </c>
      <c r="CE387" s="18" t="str">
        <f>IF(AND(CC$2=0, CD$2=0), "*Required - Please Make a Selection*", IF(OR(ISNUMBER(SEARCH(TRIM(CC$2), ProgramsTable[[#This Row],[Geographic Coverage]])), ISNUMBER(SEARCH(TRIM(CD$2), ProgramsTable[[#This Row],[Geographic Coverage]]))), "Yes", "No"))</f>
        <v>No</v>
      </c>
      <c r="CF387" s="18" t="str" cm="1">
        <f t="array" ref="CF387">IF(COUNTIF(BK$2:BN$2, "Yes")=0, "N/A", IF(SUMPRODUCT((BK$2:BN$2="Yes")*(ProgramsTable[[#This Row],[Veteran?]:[Disabled Veteran?]]="Yes"))&gt;0, "Yes", "No"))</f>
        <v>No</v>
      </c>
      <c r="CG3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87"/>
      <c r="CI387"/>
      <c r="CJ387"/>
      <c r="CK387"/>
      <c r="CL387"/>
      <c r="CM387"/>
      <c r="CN387"/>
      <c r="CO387"/>
      <c r="CP387"/>
      <c r="CQ387"/>
      <c r="CR387"/>
      <c r="CS387"/>
      <c r="CU387"/>
      <c r="CV387"/>
    </row>
    <row r="388" spans="1:100" hidden="1" x14ac:dyDescent="0.25">
      <c r="A388" s="10">
        <v>1375</v>
      </c>
      <c r="B388" t="s">
        <v>658</v>
      </c>
      <c r="C388" t="s">
        <v>514</v>
      </c>
      <c r="D388" t="s">
        <v>578</v>
      </c>
      <c r="E388" t="s">
        <v>546</v>
      </c>
      <c r="F388" t="s">
        <v>584</v>
      </c>
      <c r="G388" t="s">
        <v>585</v>
      </c>
      <c r="H388" t="s">
        <v>215</v>
      </c>
      <c r="I388" t="s">
        <v>215</v>
      </c>
      <c r="J388" t="s">
        <v>208</v>
      </c>
      <c r="K388" t="s">
        <v>586</v>
      </c>
      <c r="L388" t="s">
        <v>208</v>
      </c>
      <c r="M388" t="s">
        <v>208</v>
      </c>
      <c r="N388" t="s">
        <v>208</v>
      </c>
      <c r="P388" t="s">
        <v>581</v>
      </c>
      <c r="Q388" t="s">
        <v>208</v>
      </c>
      <c r="R388" t="s">
        <v>581</v>
      </c>
      <c r="S388" t="s">
        <v>208</v>
      </c>
      <c r="T388" t="s">
        <v>57</v>
      </c>
      <c r="U388" t="s">
        <v>207</v>
      </c>
      <c r="V388" t="s">
        <v>207</v>
      </c>
      <c r="W388" t="s">
        <v>207</v>
      </c>
      <c r="X388" t="s">
        <v>207</v>
      </c>
      <c r="Y388" t="s">
        <v>207</v>
      </c>
      <c r="Z388" t="s">
        <v>207</v>
      </c>
      <c r="AA388" t="s">
        <v>207</v>
      </c>
      <c r="AB388" t="s">
        <v>207</v>
      </c>
      <c r="AC388" t="s">
        <v>207</v>
      </c>
      <c r="AD388" t="s">
        <v>207</v>
      </c>
      <c r="AE388" t="s">
        <v>207</v>
      </c>
      <c r="AF388" t="s">
        <v>207</v>
      </c>
      <c r="AG388" t="s">
        <v>207</v>
      </c>
      <c r="AH388" t="s">
        <v>207</v>
      </c>
      <c r="AI388" t="s">
        <v>207</v>
      </c>
      <c r="AJ388" t="s">
        <v>207</v>
      </c>
      <c r="AK388" t="s">
        <v>207</v>
      </c>
      <c r="AL388" t="s">
        <v>207</v>
      </c>
      <c r="AM388" t="s">
        <v>207</v>
      </c>
      <c r="AN388" t="s">
        <v>207</v>
      </c>
      <c r="AO388" t="s">
        <v>207</v>
      </c>
      <c r="AP388" t="s">
        <v>207</v>
      </c>
      <c r="AQ388" t="s">
        <v>207</v>
      </c>
      <c r="AR388" t="s">
        <v>215</v>
      </c>
      <c r="AS388" t="s">
        <v>207</v>
      </c>
      <c r="AT388" t="s">
        <v>207</v>
      </c>
      <c r="AU388" t="s">
        <v>207</v>
      </c>
      <c r="AV388" t="s">
        <v>207</v>
      </c>
      <c r="AW388" t="s">
        <v>207</v>
      </c>
      <c r="AX388" t="s">
        <v>207</v>
      </c>
      <c r="AY388" t="s">
        <v>207</v>
      </c>
      <c r="AZ388" t="s">
        <v>207</v>
      </c>
      <c r="BA388" t="s">
        <v>207</v>
      </c>
      <c r="BB388" t="s">
        <v>207</v>
      </c>
      <c r="BC388" t="s">
        <v>207</v>
      </c>
      <c r="BD388" t="s">
        <v>207</v>
      </c>
      <c r="BE388" t="s">
        <v>207</v>
      </c>
      <c r="BF388" t="s">
        <v>207</v>
      </c>
      <c r="BG388" t="s">
        <v>207</v>
      </c>
      <c r="BH388" t="s">
        <v>207</v>
      </c>
      <c r="BI388" t="s">
        <v>207</v>
      </c>
      <c r="BJ388" t="s">
        <v>215</v>
      </c>
      <c r="BK388" t="s">
        <v>207</v>
      </c>
      <c r="BL388" t="s">
        <v>207</v>
      </c>
      <c r="BM388" t="s">
        <v>207</v>
      </c>
      <c r="BN388" t="s">
        <v>207</v>
      </c>
      <c r="BO388" s="18" t="str">
        <f>IF(OR(BO$2=0, BO$2=""), "N/A", IF(ISNUMBER(SEARCH(UPPER(BO$2), UPPER(ProgramsTable[[#This Row],[Type of Service]]))), "Yes", "No"))</f>
        <v>N/A</v>
      </c>
      <c r="BP388" s="18" t="str">
        <f>IF(BP$2=0, "N/A", IF(ISNUMBER(SEARCH(TRIM(BP$2), ProgramsTable[[#This Row],[Geographic Coverage]])), "Yes", "No"))</f>
        <v>N/A</v>
      </c>
      <c r="BQ388" s="18" t="str">
        <f>IF(BQ$2=0, "N/A", IF(ISNUMBER(SEARCH(TRIM(BQ$2), ProgramsTable[[#This Row],[Geographic Coverage]])), "Yes", "No"))</f>
        <v>N/A</v>
      </c>
      <c r="BR388" s="18" t="str">
        <f>IF(AND(BP$2=0, BQ$2=0), "*Required - Please Make a Selection*", IF(OR(ISNUMBER(SEARCH(TRIM(BP$2), ProgramsTable[[#This Row],[Geographic Coverage]])), ISNUMBER(SEARCH(TRIM(BQ$2), ProgramsTable[[#This Row],[Geographic Coverage]]))), "Yes", "No"))</f>
        <v>*Required - Please Make a Selection*</v>
      </c>
      <c r="BS388" s="18" t="str">
        <f>IF(OR(BS$2="",BS$2=0), "N/A", IF(AND(ProgramsTable[[#This Row],[Age Min]]= "None", ProgramsTable[[#This Row],[Age Max]]= "None"), "Yes", IF(AND(BS$2&gt;=ProgramsTable[[#This Row],[Age Min]], BS$2&lt;=ProgramsTable[[#This Row],[Age Max]]), "Yes", "No")))</f>
        <v>N/A</v>
      </c>
      <c r="BT388" s="18" t="str" cm="1">
        <f t="array" ref="BT388">IF(COUNTIF(AM$2:BJ$2,"Yes")=0,"N/A",IF(SUMPRODUCT(--(AM$2:BJ$2="Yes"),--(ProgramsTable[[#This Row],[Developmental Disability]:[Caregivers, Family Members, Advocates, or Practitioners of an Individual with Disabilities or Medical Conditions]]="Yes"))&gt;0,"Yes","No"))</f>
        <v>N/A</v>
      </c>
      <c r="BU3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88" s="18" t="str">
        <f>IF(BV$2=0, "N/A", IF(ISNUMBER(SEARCH(UPPER(BV$2), UPPER(ProgramsTable[[#This Row],[Type of Service]]))), "Yes", "No"))</f>
        <v>N/A</v>
      </c>
      <c r="BW388" s="18" t="str">
        <f>IF(BW$2=0, "N/A", IF(ISNUMBER(SEARCH(TRIM(BW$2), ProgramsTable[[#This Row],[Geographic Coverage]])), "Yes", "No"))</f>
        <v>N/A</v>
      </c>
      <c r="BX388" s="18" t="str">
        <f>IF(BX$2=0, "N/A", IF(ISNUMBER(SEARCH(TRIM(BX$2), ProgramsTable[[#This Row],[Geographic Coverage]])), "Yes", "No"))</f>
        <v>N/A</v>
      </c>
      <c r="BY388" s="18" t="str">
        <f>IF(AND(BW$2=0, BX$2=0), "*Required - Please Make a Selection*", IF(OR(ISNUMBER(SEARCH(TRIM(BW$2), ProgramsTable[[#This Row],[Geographic Coverage]])), ISNUMBER(SEARCH(TRIM(BX$2), ProgramsTable[[#This Row],[Geographic Coverage]]))), "Yes", "No"))</f>
        <v>*Required - Please Make a Selection*</v>
      </c>
      <c r="BZ388" s="18" t="str">
        <f>IF(I$2=0, "N/A", IF(I$2="Yes", IF(ProgramsTable[[#This Row],[Program Includes Services for Caregivers]]="Yes", IF(ProgramsTable[[#This Row],[Program May Require Caregiver to be Unpaid]]="No", "Yes", "No"), "No"), "N/A"))</f>
        <v>N/A</v>
      </c>
      <c r="CA3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88" s="18" t="str">
        <f>IF(CB$2=0, "N/A", IF(ISNUMBER(SEARCH(TRIM(UPPER(CB$2)), TRIM(UPPER(ProgramsTable[[#This Row],[Type of Service]])))), "Yes", "No"))</f>
        <v>N/A</v>
      </c>
      <c r="CC388" s="18" t="str">
        <f>IF(CC$2=0, "N/A", IF(ISNUMBER(SEARCH(TRIM(CC$2), ProgramsTable[[#This Row],[Geographic Coverage]])), "Yes", "No"))</f>
        <v>No</v>
      </c>
      <c r="CD388" s="18" t="str">
        <f>IF(CD$2=0, "N/A", IF(ISNUMBER(SEARCH(TRIM(CD$2), ProgramsTable[[#This Row],[Geographic Coverage]])), "Yes", "No"))</f>
        <v>N/A</v>
      </c>
      <c r="CE388" s="18" t="str">
        <f>IF(AND(CC$2=0, CD$2=0), "*Required - Please Make a Selection*", IF(OR(ISNUMBER(SEARCH(TRIM(CC$2), ProgramsTable[[#This Row],[Geographic Coverage]])), ISNUMBER(SEARCH(TRIM(CD$2), ProgramsTable[[#This Row],[Geographic Coverage]]))), "Yes", "No"))</f>
        <v>No</v>
      </c>
      <c r="CF388" s="18" t="str" cm="1">
        <f t="array" ref="CF388">IF(COUNTIF(BK$2:BN$2, "Yes")=0, "N/A", IF(SUMPRODUCT((BK$2:BN$2="Yes")*(ProgramsTable[[#This Row],[Veteran?]:[Disabled Veteran?]]="Yes"))&gt;0, "Yes", "No"))</f>
        <v>No</v>
      </c>
      <c r="CG3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88"/>
      <c r="CI388"/>
      <c r="CJ388"/>
      <c r="CK388"/>
      <c r="CL388"/>
      <c r="CM388"/>
      <c r="CN388"/>
      <c r="CO388"/>
      <c r="CP388"/>
      <c r="CQ388"/>
      <c r="CR388"/>
      <c r="CS388"/>
      <c r="CU388"/>
      <c r="CV388"/>
    </row>
    <row r="389" spans="1:100" hidden="1" x14ac:dyDescent="0.25">
      <c r="A389" s="10">
        <v>1376</v>
      </c>
      <c r="B389" t="s">
        <v>658</v>
      </c>
      <c r="C389" t="s">
        <v>514</v>
      </c>
      <c r="D389" t="s">
        <v>578</v>
      </c>
      <c r="E389" t="s">
        <v>546</v>
      </c>
      <c r="F389" t="s">
        <v>587</v>
      </c>
      <c r="G389" t="s">
        <v>588</v>
      </c>
      <c r="H389" t="s">
        <v>215</v>
      </c>
      <c r="I389" t="s">
        <v>207</v>
      </c>
      <c r="J389" t="s">
        <v>208</v>
      </c>
      <c r="K389" t="s">
        <v>208</v>
      </c>
      <c r="L389" s="11" t="s">
        <v>208</v>
      </c>
      <c r="M389" t="s">
        <v>208</v>
      </c>
      <c r="N389" t="s">
        <v>208</v>
      </c>
      <c r="P389" t="s">
        <v>208</v>
      </c>
      <c r="Q389" t="s">
        <v>208</v>
      </c>
      <c r="R389" t="s">
        <v>208</v>
      </c>
      <c r="S389" t="s">
        <v>208</v>
      </c>
      <c r="T389" t="s">
        <v>57</v>
      </c>
      <c r="U389" t="s">
        <v>207</v>
      </c>
      <c r="V389" t="s">
        <v>207</v>
      </c>
      <c r="W389" t="s">
        <v>207</v>
      </c>
      <c r="X389" t="s">
        <v>207</v>
      </c>
      <c r="Y389" t="s">
        <v>207</v>
      </c>
      <c r="Z389" t="s">
        <v>207</v>
      </c>
      <c r="AA389" t="s">
        <v>207</v>
      </c>
      <c r="AB389" t="s">
        <v>207</v>
      </c>
      <c r="AC389" t="s">
        <v>207</v>
      </c>
      <c r="AD389" t="s">
        <v>207</v>
      </c>
      <c r="AE389" t="s">
        <v>207</v>
      </c>
      <c r="AF389" t="s">
        <v>207</v>
      </c>
      <c r="AG389" t="s">
        <v>207</v>
      </c>
      <c r="AH389" t="s">
        <v>207</v>
      </c>
      <c r="AI389" t="s">
        <v>207</v>
      </c>
      <c r="AJ389" t="s">
        <v>207</v>
      </c>
      <c r="AK389" t="s">
        <v>207</v>
      </c>
      <c r="AL389" t="s">
        <v>207</v>
      </c>
      <c r="AM389" t="s">
        <v>207</v>
      </c>
      <c r="AN389" t="s">
        <v>207</v>
      </c>
      <c r="AO389" t="s">
        <v>207</v>
      </c>
      <c r="AP389" t="s">
        <v>207</v>
      </c>
      <c r="AQ389" t="s">
        <v>207</v>
      </c>
      <c r="AR389" t="s">
        <v>207</v>
      </c>
      <c r="AS389" t="s">
        <v>207</v>
      </c>
      <c r="AT389" t="s">
        <v>207</v>
      </c>
      <c r="AU389" t="s">
        <v>207</v>
      </c>
      <c r="AV389" t="s">
        <v>207</v>
      </c>
      <c r="AW389" t="s">
        <v>207</v>
      </c>
      <c r="AX389" t="s">
        <v>207</v>
      </c>
      <c r="AY389" t="s">
        <v>207</v>
      </c>
      <c r="AZ389" t="s">
        <v>207</v>
      </c>
      <c r="BA389" t="s">
        <v>207</v>
      </c>
      <c r="BB389" t="s">
        <v>207</v>
      </c>
      <c r="BC389" t="s">
        <v>207</v>
      </c>
      <c r="BD389" t="s">
        <v>207</v>
      </c>
      <c r="BE389" t="s">
        <v>207</v>
      </c>
      <c r="BF389" t="s">
        <v>207</v>
      </c>
      <c r="BG389" t="s">
        <v>207</v>
      </c>
      <c r="BH389" t="s">
        <v>207</v>
      </c>
      <c r="BI389" t="s">
        <v>207</v>
      </c>
      <c r="BJ389" t="s">
        <v>207</v>
      </c>
      <c r="BK389" t="s">
        <v>207</v>
      </c>
      <c r="BL389" t="s">
        <v>207</v>
      </c>
      <c r="BM389" t="s">
        <v>207</v>
      </c>
      <c r="BN389" t="s">
        <v>207</v>
      </c>
      <c r="BO389" s="18" t="str">
        <f>IF(OR(BO$2=0, BO$2=""), "N/A", IF(ISNUMBER(SEARCH(UPPER(BO$2), UPPER(ProgramsTable[[#This Row],[Type of Service]]))), "Yes", "No"))</f>
        <v>N/A</v>
      </c>
      <c r="BP389" s="18" t="str">
        <f>IF(BP$2=0, "N/A", IF(ISNUMBER(SEARCH(TRIM(BP$2), ProgramsTable[[#This Row],[Geographic Coverage]])), "Yes", "No"))</f>
        <v>N/A</v>
      </c>
      <c r="BQ389" s="18" t="str">
        <f>IF(BQ$2=0, "N/A", IF(ISNUMBER(SEARCH(TRIM(BQ$2), ProgramsTable[[#This Row],[Geographic Coverage]])), "Yes", "No"))</f>
        <v>N/A</v>
      </c>
      <c r="BR389" s="18" t="str">
        <f>IF(AND(BP$2=0, BQ$2=0), "*Required - Please Make a Selection*", IF(OR(ISNUMBER(SEARCH(TRIM(BP$2), ProgramsTable[[#This Row],[Geographic Coverage]])), ISNUMBER(SEARCH(TRIM(BQ$2), ProgramsTable[[#This Row],[Geographic Coverage]]))), "Yes", "No"))</f>
        <v>*Required - Please Make a Selection*</v>
      </c>
      <c r="BS389" s="18" t="str">
        <f>IF(OR(BS$2="",BS$2=0), "N/A", IF(AND(ProgramsTable[[#This Row],[Age Min]]= "None", ProgramsTable[[#This Row],[Age Max]]= "None"), "Yes", IF(AND(BS$2&gt;=ProgramsTable[[#This Row],[Age Min]], BS$2&lt;=ProgramsTable[[#This Row],[Age Max]]), "Yes", "No")))</f>
        <v>N/A</v>
      </c>
      <c r="BT389" s="18" t="str" cm="1">
        <f t="array" ref="BT389">IF(COUNTIF(AM$2:BJ$2,"Yes")=0,"N/A",IF(SUMPRODUCT(--(AM$2:BJ$2="Yes"),--(ProgramsTable[[#This Row],[Developmental Disability]:[Caregivers, Family Members, Advocates, or Practitioners of an Individual with Disabilities or Medical Conditions]]="Yes"))&gt;0,"Yes","No"))</f>
        <v>N/A</v>
      </c>
      <c r="BU3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89" s="18" t="str">
        <f>IF(BV$2=0, "N/A", IF(ISNUMBER(SEARCH(UPPER(BV$2), UPPER(ProgramsTable[[#This Row],[Type of Service]]))), "Yes", "No"))</f>
        <v>N/A</v>
      </c>
      <c r="BW389" s="18" t="str">
        <f>IF(BW$2=0, "N/A", IF(ISNUMBER(SEARCH(TRIM(BW$2), ProgramsTable[[#This Row],[Geographic Coverage]])), "Yes", "No"))</f>
        <v>N/A</v>
      </c>
      <c r="BX389" s="18" t="str">
        <f>IF(BX$2=0, "N/A", IF(ISNUMBER(SEARCH(TRIM(BX$2), ProgramsTable[[#This Row],[Geographic Coverage]])), "Yes", "No"))</f>
        <v>N/A</v>
      </c>
      <c r="BY389" s="18" t="str">
        <f>IF(AND(BW$2=0, BX$2=0), "*Required - Please Make a Selection*", IF(OR(ISNUMBER(SEARCH(TRIM(BW$2), ProgramsTable[[#This Row],[Geographic Coverage]])), ISNUMBER(SEARCH(TRIM(BX$2), ProgramsTable[[#This Row],[Geographic Coverage]]))), "Yes", "No"))</f>
        <v>*Required - Please Make a Selection*</v>
      </c>
      <c r="BZ389" s="18" t="str">
        <f>IF(I$2=0, "N/A", IF(I$2="Yes", IF(ProgramsTable[[#This Row],[Program Includes Services for Caregivers]]="Yes", IF(ProgramsTable[[#This Row],[Program May Require Caregiver to be Unpaid]]="No", "Yes", "No"), "No"), "N/A"))</f>
        <v>N/A</v>
      </c>
      <c r="CA3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89" s="18" t="str">
        <f>IF(CB$2=0, "N/A", IF(ISNUMBER(SEARCH(TRIM(UPPER(CB$2)), TRIM(UPPER(ProgramsTable[[#This Row],[Type of Service]])))), "Yes", "No"))</f>
        <v>N/A</v>
      </c>
      <c r="CC389" s="18" t="str">
        <f>IF(CC$2=0, "N/A", IF(ISNUMBER(SEARCH(TRIM(CC$2), ProgramsTable[[#This Row],[Geographic Coverage]])), "Yes", "No"))</f>
        <v>No</v>
      </c>
      <c r="CD389" s="18" t="str">
        <f>IF(CD$2=0, "N/A", IF(ISNUMBER(SEARCH(TRIM(CD$2), ProgramsTable[[#This Row],[Geographic Coverage]])), "Yes", "No"))</f>
        <v>N/A</v>
      </c>
      <c r="CE389" s="18" t="str">
        <f>IF(AND(CC$2=0, CD$2=0), "*Required - Please Make a Selection*", IF(OR(ISNUMBER(SEARCH(TRIM(CC$2), ProgramsTable[[#This Row],[Geographic Coverage]])), ISNUMBER(SEARCH(TRIM(CD$2), ProgramsTable[[#This Row],[Geographic Coverage]]))), "Yes", "No"))</f>
        <v>No</v>
      </c>
      <c r="CF389" s="18" t="str" cm="1">
        <f t="array" ref="CF389">IF(COUNTIF(BK$2:BN$2, "Yes")=0, "N/A", IF(SUMPRODUCT((BK$2:BN$2="Yes")*(ProgramsTable[[#This Row],[Veteran?]:[Disabled Veteran?]]="Yes"))&gt;0, "Yes", "No"))</f>
        <v>No</v>
      </c>
      <c r="CG3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89"/>
      <c r="CI389"/>
      <c r="CJ389"/>
      <c r="CK389"/>
      <c r="CL389"/>
      <c r="CM389"/>
      <c r="CN389"/>
      <c r="CO389"/>
      <c r="CP389"/>
      <c r="CQ389"/>
      <c r="CR389"/>
      <c r="CS389"/>
      <c r="CU389"/>
      <c r="CV389"/>
    </row>
    <row r="390" spans="1:100" hidden="1" x14ac:dyDescent="0.25">
      <c r="A390" s="10">
        <v>1377</v>
      </c>
      <c r="B390" t="s">
        <v>658</v>
      </c>
      <c r="C390" t="s">
        <v>514</v>
      </c>
      <c r="D390" t="s">
        <v>578</v>
      </c>
      <c r="E390" t="s">
        <v>546</v>
      </c>
      <c r="F390" t="s">
        <v>589</v>
      </c>
      <c r="G390" t="s">
        <v>588</v>
      </c>
      <c r="H390" t="s">
        <v>215</v>
      </c>
      <c r="I390" t="s">
        <v>207</v>
      </c>
      <c r="J390" t="s">
        <v>208</v>
      </c>
      <c r="K390" t="s">
        <v>208</v>
      </c>
      <c r="L390" s="11" t="s">
        <v>208</v>
      </c>
      <c r="M390" t="s">
        <v>208</v>
      </c>
      <c r="N390" t="s">
        <v>208</v>
      </c>
      <c r="P390" t="s">
        <v>208</v>
      </c>
      <c r="Q390" t="s">
        <v>208</v>
      </c>
      <c r="R390" t="s">
        <v>208</v>
      </c>
      <c r="S390" t="s">
        <v>208</v>
      </c>
      <c r="T390" t="s">
        <v>57</v>
      </c>
      <c r="U390" t="s">
        <v>207</v>
      </c>
      <c r="V390" t="s">
        <v>207</v>
      </c>
      <c r="W390" t="s">
        <v>207</v>
      </c>
      <c r="X390" t="s">
        <v>207</v>
      </c>
      <c r="Y390" t="s">
        <v>207</v>
      </c>
      <c r="Z390" t="s">
        <v>207</v>
      </c>
      <c r="AA390" t="s">
        <v>207</v>
      </c>
      <c r="AB390" t="s">
        <v>207</v>
      </c>
      <c r="AC390" t="s">
        <v>207</v>
      </c>
      <c r="AD390" t="s">
        <v>207</v>
      </c>
      <c r="AE390" t="s">
        <v>207</v>
      </c>
      <c r="AF390" t="s">
        <v>207</v>
      </c>
      <c r="AG390" t="s">
        <v>207</v>
      </c>
      <c r="AH390" t="s">
        <v>207</v>
      </c>
      <c r="AI390" t="s">
        <v>207</v>
      </c>
      <c r="AJ390" t="s">
        <v>207</v>
      </c>
      <c r="AK390" t="s">
        <v>207</v>
      </c>
      <c r="AL390" t="s">
        <v>207</v>
      </c>
      <c r="AM390" t="s">
        <v>207</v>
      </c>
      <c r="AN390" t="s">
        <v>207</v>
      </c>
      <c r="AO390" t="s">
        <v>207</v>
      </c>
      <c r="AP390" t="s">
        <v>207</v>
      </c>
      <c r="AQ390" t="s">
        <v>207</v>
      </c>
      <c r="AR390" t="s">
        <v>207</v>
      </c>
      <c r="AS390" t="s">
        <v>207</v>
      </c>
      <c r="AT390" t="s">
        <v>207</v>
      </c>
      <c r="AU390" t="s">
        <v>207</v>
      </c>
      <c r="AV390" t="s">
        <v>207</v>
      </c>
      <c r="AW390" t="s">
        <v>207</v>
      </c>
      <c r="AX390" t="s">
        <v>207</v>
      </c>
      <c r="AY390" t="s">
        <v>207</v>
      </c>
      <c r="AZ390" t="s">
        <v>207</v>
      </c>
      <c r="BA390" t="s">
        <v>207</v>
      </c>
      <c r="BB390" t="s">
        <v>207</v>
      </c>
      <c r="BC390" t="s">
        <v>207</v>
      </c>
      <c r="BD390" t="s">
        <v>207</v>
      </c>
      <c r="BE390" t="s">
        <v>207</v>
      </c>
      <c r="BF390" t="s">
        <v>207</v>
      </c>
      <c r="BG390" t="s">
        <v>207</v>
      </c>
      <c r="BH390" t="s">
        <v>207</v>
      </c>
      <c r="BI390" t="s">
        <v>207</v>
      </c>
      <c r="BJ390" t="s">
        <v>207</v>
      </c>
      <c r="BK390" t="s">
        <v>207</v>
      </c>
      <c r="BL390" t="s">
        <v>207</v>
      </c>
      <c r="BM390" t="s">
        <v>207</v>
      </c>
      <c r="BN390" t="s">
        <v>207</v>
      </c>
      <c r="BO390" s="18" t="str">
        <f>IF(OR(BO$2=0, BO$2=""), "N/A", IF(ISNUMBER(SEARCH(UPPER(BO$2), UPPER(ProgramsTable[[#This Row],[Type of Service]]))), "Yes", "No"))</f>
        <v>N/A</v>
      </c>
      <c r="BP390" s="18" t="str">
        <f>IF(BP$2=0, "N/A", IF(ISNUMBER(SEARCH(TRIM(BP$2), ProgramsTable[[#This Row],[Geographic Coverage]])), "Yes", "No"))</f>
        <v>N/A</v>
      </c>
      <c r="BQ390" s="18" t="str">
        <f>IF(BQ$2=0, "N/A", IF(ISNUMBER(SEARCH(TRIM(BQ$2), ProgramsTable[[#This Row],[Geographic Coverage]])), "Yes", "No"))</f>
        <v>N/A</v>
      </c>
      <c r="BR390" s="18" t="str">
        <f>IF(AND(BP$2=0, BQ$2=0), "*Required - Please Make a Selection*", IF(OR(ISNUMBER(SEARCH(TRIM(BP$2), ProgramsTable[[#This Row],[Geographic Coverage]])), ISNUMBER(SEARCH(TRIM(BQ$2), ProgramsTable[[#This Row],[Geographic Coverage]]))), "Yes", "No"))</f>
        <v>*Required - Please Make a Selection*</v>
      </c>
      <c r="BS390" s="18" t="str">
        <f>IF(OR(BS$2="",BS$2=0), "N/A", IF(AND(ProgramsTable[[#This Row],[Age Min]]= "None", ProgramsTable[[#This Row],[Age Max]]= "None"), "Yes", IF(AND(BS$2&gt;=ProgramsTable[[#This Row],[Age Min]], BS$2&lt;=ProgramsTable[[#This Row],[Age Max]]), "Yes", "No")))</f>
        <v>N/A</v>
      </c>
      <c r="BT390" s="18" t="str" cm="1">
        <f t="array" ref="BT390">IF(COUNTIF(AM$2:BJ$2,"Yes")=0,"N/A",IF(SUMPRODUCT(--(AM$2:BJ$2="Yes"),--(ProgramsTable[[#This Row],[Developmental Disability]:[Caregivers, Family Members, Advocates, or Practitioners of an Individual with Disabilities or Medical Conditions]]="Yes"))&gt;0,"Yes","No"))</f>
        <v>N/A</v>
      </c>
      <c r="BU3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90" s="18" t="str">
        <f>IF(BV$2=0, "N/A", IF(ISNUMBER(SEARCH(UPPER(BV$2), UPPER(ProgramsTable[[#This Row],[Type of Service]]))), "Yes", "No"))</f>
        <v>N/A</v>
      </c>
      <c r="BW390" s="18" t="str">
        <f>IF(BW$2=0, "N/A", IF(ISNUMBER(SEARCH(TRIM(BW$2), ProgramsTable[[#This Row],[Geographic Coverage]])), "Yes", "No"))</f>
        <v>N/A</v>
      </c>
      <c r="BX390" s="18" t="str">
        <f>IF(BX$2=0, "N/A", IF(ISNUMBER(SEARCH(TRIM(BX$2), ProgramsTable[[#This Row],[Geographic Coverage]])), "Yes", "No"))</f>
        <v>N/A</v>
      </c>
      <c r="BY390" s="18" t="str">
        <f>IF(AND(BW$2=0, BX$2=0), "*Required - Please Make a Selection*", IF(OR(ISNUMBER(SEARCH(TRIM(BW$2), ProgramsTable[[#This Row],[Geographic Coverage]])), ISNUMBER(SEARCH(TRIM(BX$2), ProgramsTable[[#This Row],[Geographic Coverage]]))), "Yes", "No"))</f>
        <v>*Required - Please Make a Selection*</v>
      </c>
      <c r="BZ390" s="18" t="str">
        <f>IF(I$2=0, "N/A", IF(I$2="Yes", IF(ProgramsTable[[#This Row],[Program Includes Services for Caregivers]]="Yes", IF(ProgramsTable[[#This Row],[Program May Require Caregiver to be Unpaid]]="No", "Yes", "No"), "No"), "N/A"))</f>
        <v>N/A</v>
      </c>
      <c r="CA3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90" s="18" t="str">
        <f>IF(CB$2=0, "N/A", IF(ISNUMBER(SEARCH(TRIM(UPPER(CB$2)), TRIM(UPPER(ProgramsTable[[#This Row],[Type of Service]])))), "Yes", "No"))</f>
        <v>N/A</v>
      </c>
      <c r="CC390" s="18" t="str">
        <f>IF(CC$2=0, "N/A", IF(ISNUMBER(SEARCH(TRIM(CC$2), ProgramsTable[[#This Row],[Geographic Coverage]])), "Yes", "No"))</f>
        <v>No</v>
      </c>
      <c r="CD390" s="18" t="str">
        <f>IF(CD$2=0, "N/A", IF(ISNUMBER(SEARCH(TRIM(CD$2), ProgramsTable[[#This Row],[Geographic Coverage]])), "Yes", "No"))</f>
        <v>N/A</v>
      </c>
      <c r="CE390" s="18" t="str">
        <f>IF(AND(CC$2=0, CD$2=0), "*Required - Please Make a Selection*", IF(OR(ISNUMBER(SEARCH(TRIM(CC$2), ProgramsTable[[#This Row],[Geographic Coverage]])), ISNUMBER(SEARCH(TRIM(CD$2), ProgramsTable[[#This Row],[Geographic Coverage]]))), "Yes", "No"))</f>
        <v>No</v>
      </c>
      <c r="CF390" s="18" t="str" cm="1">
        <f t="array" ref="CF390">IF(COUNTIF(BK$2:BN$2, "Yes")=0, "N/A", IF(SUMPRODUCT((BK$2:BN$2="Yes")*(ProgramsTable[[#This Row],[Veteran?]:[Disabled Veteran?]]="Yes"))&gt;0, "Yes", "No"))</f>
        <v>No</v>
      </c>
      <c r="CG3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90"/>
      <c r="CI390"/>
      <c r="CJ390"/>
      <c r="CK390"/>
      <c r="CL390"/>
      <c r="CM390"/>
      <c r="CN390"/>
      <c r="CO390"/>
      <c r="CP390"/>
      <c r="CQ390"/>
      <c r="CR390"/>
      <c r="CS390"/>
      <c r="CU390"/>
      <c r="CV390"/>
    </row>
    <row r="391" spans="1:100" hidden="1" x14ac:dyDescent="0.25">
      <c r="A391" s="10">
        <v>1378</v>
      </c>
      <c r="B391" t="s">
        <v>658</v>
      </c>
      <c r="C391" t="s">
        <v>514</v>
      </c>
      <c r="D391" t="s">
        <v>578</v>
      </c>
      <c r="E391" t="s">
        <v>546</v>
      </c>
      <c r="F391" t="s">
        <v>590</v>
      </c>
      <c r="G391" t="s">
        <v>90</v>
      </c>
      <c r="H391" t="s">
        <v>215</v>
      </c>
      <c r="I391" t="s">
        <v>215</v>
      </c>
      <c r="J391" t="s">
        <v>208</v>
      </c>
      <c r="K391" t="s">
        <v>586</v>
      </c>
      <c r="L391" t="s">
        <v>208</v>
      </c>
      <c r="M391" t="s">
        <v>208</v>
      </c>
      <c r="N391" t="s">
        <v>208</v>
      </c>
      <c r="P391" t="s">
        <v>591</v>
      </c>
      <c r="Q391" t="s">
        <v>208</v>
      </c>
      <c r="R391" t="s">
        <v>591</v>
      </c>
      <c r="S391" t="s">
        <v>208</v>
      </c>
      <c r="T391" t="s">
        <v>57</v>
      </c>
      <c r="U391" t="s">
        <v>207</v>
      </c>
      <c r="V391" t="s">
        <v>207</v>
      </c>
      <c r="W391" t="s">
        <v>207</v>
      </c>
      <c r="X391" t="s">
        <v>207</v>
      </c>
      <c r="Y391" t="s">
        <v>207</v>
      </c>
      <c r="Z391" t="s">
        <v>207</v>
      </c>
      <c r="AA391" t="s">
        <v>207</v>
      </c>
      <c r="AB391" t="s">
        <v>207</v>
      </c>
      <c r="AC391" t="s">
        <v>207</v>
      </c>
      <c r="AD391" t="s">
        <v>207</v>
      </c>
      <c r="AE391" t="s">
        <v>207</v>
      </c>
      <c r="AF391" t="s">
        <v>207</v>
      </c>
      <c r="AG391" t="s">
        <v>207</v>
      </c>
      <c r="AH391" t="s">
        <v>207</v>
      </c>
      <c r="AI391" t="s">
        <v>207</v>
      </c>
      <c r="AJ391" t="s">
        <v>207</v>
      </c>
      <c r="AK391" t="s">
        <v>207</v>
      </c>
      <c r="AL391" t="s">
        <v>207</v>
      </c>
      <c r="AM391" t="s">
        <v>207</v>
      </c>
      <c r="AN391" t="s">
        <v>207</v>
      </c>
      <c r="AO391" t="s">
        <v>207</v>
      </c>
      <c r="AP391" t="s">
        <v>207</v>
      </c>
      <c r="AQ391" t="s">
        <v>207</v>
      </c>
      <c r="AR391" t="s">
        <v>207</v>
      </c>
      <c r="AS391" t="s">
        <v>207</v>
      </c>
      <c r="AT391" t="s">
        <v>207</v>
      </c>
      <c r="AU391" t="s">
        <v>207</v>
      </c>
      <c r="AV391" t="s">
        <v>207</v>
      </c>
      <c r="AW391" t="s">
        <v>207</v>
      </c>
      <c r="AX391" t="s">
        <v>207</v>
      </c>
      <c r="AY391" t="s">
        <v>207</v>
      </c>
      <c r="AZ391" t="s">
        <v>207</v>
      </c>
      <c r="BA391" t="s">
        <v>207</v>
      </c>
      <c r="BB391" t="s">
        <v>207</v>
      </c>
      <c r="BC391" t="s">
        <v>207</v>
      </c>
      <c r="BD391" t="s">
        <v>207</v>
      </c>
      <c r="BE391" t="s">
        <v>207</v>
      </c>
      <c r="BF391" t="s">
        <v>207</v>
      </c>
      <c r="BG391" t="s">
        <v>207</v>
      </c>
      <c r="BH391" t="s">
        <v>207</v>
      </c>
      <c r="BI391" t="s">
        <v>207</v>
      </c>
      <c r="BJ391" t="s">
        <v>215</v>
      </c>
      <c r="BK391" t="s">
        <v>207</v>
      </c>
      <c r="BL391" t="s">
        <v>207</v>
      </c>
      <c r="BM391" t="s">
        <v>207</v>
      </c>
      <c r="BN391" t="s">
        <v>207</v>
      </c>
      <c r="BO391" s="18" t="str">
        <f>IF(OR(BO$2=0, BO$2=""), "N/A", IF(ISNUMBER(SEARCH(UPPER(BO$2), UPPER(ProgramsTable[[#This Row],[Type of Service]]))), "Yes", "No"))</f>
        <v>N/A</v>
      </c>
      <c r="BP391" s="18" t="str">
        <f>IF(BP$2=0, "N/A", IF(ISNUMBER(SEARCH(TRIM(BP$2), ProgramsTable[[#This Row],[Geographic Coverage]])), "Yes", "No"))</f>
        <v>N/A</v>
      </c>
      <c r="BQ391" s="18" t="str">
        <f>IF(BQ$2=0, "N/A", IF(ISNUMBER(SEARCH(TRIM(BQ$2), ProgramsTable[[#This Row],[Geographic Coverage]])), "Yes", "No"))</f>
        <v>N/A</v>
      </c>
      <c r="BR391" s="18" t="str">
        <f>IF(AND(BP$2=0, BQ$2=0), "*Required - Please Make a Selection*", IF(OR(ISNUMBER(SEARCH(TRIM(BP$2), ProgramsTable[[#This Row],[Geographic Coverage]])), ISNUMBER(SEARCH(TRIM(BQ$2), ProgramsTable[[#This Row],[Geographic Coverage]]))), "Yes", "No"))</f>
        <v>*Required - Please Make a Selection*</v>
      </c>
      <c r="BS391" s="18" t="str">
        <f>IF(OR(BS$2="",BS$2=0), "N/A", IF(AND(ProgramsTable[[#This Row],[Age Min]]= "None", ProgramsTable[[#This Row],[Age Max]]= "None"), "Yes", IF(AND(BS$2&gt;=ProgramsTable[[#This Row],[Age Min]], BS$2&lt;=ProgramsTable[[#This Row],[Age Max]]), "Yes", "No")))</f>
        <v>N/A</v>
      </c>
      <c r="BT391" s="18" t="str" cm="1">
        <f t="array" ref="BT391">IF(COUNTIF(AM$2:BJ$2,"Yes")=0,"N/A",IF(SUMPRODUCT(--(AM$2:BJ$2="Yes"),--(ProgramsTable[[#This Row],[Developmental Disability]:[Caregivers, Family Members, Advocates, or Practitioners of an Individual with Disabilities or Medical Conditions]]="Yes"))&gt;0,"Yes","No"))</f>
        <v>N/A</v>
      </c>
      <c r="BU3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91" s="18" t="str">
        <f>IF(BV$2=0, "N/A", IF(ISNUMBER(SEARCH(UPPER(BV$2), UPPER(ProgramsTable[[#This Row],[Type of Service]]))), "Yes", "No"))</f>
        <v>N/A</v>
      </c>
      <c r="BW391" s="18" t="str">
        <f>IF(BW$2=0, "N/A", IF(ISNUMBER(SEARCH(TRIM(BW$2), ProgramsTable[[#This Row],[Geographic Coverage]])), "Yes", "No"))</f>
        <v>N/A</v>
      </c>
      <c r="BX391" s="18" t="str">
        <f>IF(BX$2=0, "N/A", IF(ISNUMBER(SEARCH(TRIM(BX$2), ProgramsTable[[#This Row],[Geographic Coverage]])), "Yes", "No"))</f>
        <v>N/A</v>
      </c>
      <c r="BY391" s="18" t="str">
        <f>IF(AND(BW$2=0, BX$2=0), "*Required - Please Make a Selection*", IF(OR(ISNUMBER(SEARCH(TRIM(BW$2), ProgramsTable[[#This Row],[Geographic Coverage]])), ISNUMBER(SEARCH(TRIM(BX$2), ProgramsTable[[#This Row],[Geographic Coverage]]))), "Yes", "No"))</f>
        <v>*Required - Please Make a Selection*</v>
      </c>
      <c r="BZ391" s="18" t="str">
        <f>IF(I$2=0, "N/A", IF(I$2="Yes", IF(ProgramsTable[[#This Row],[Program Includes Services for Caregivers]]="Yes", IF(ProgramsTable[[#This Row],[Program May Require Caregiver to be Unpaid]]="No", "Yes", "No"), "No"), "N/A"))</f>
        <v>N/A</v>
      </c>
      <c r="CA3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91" s="18" t="str">
        <f>IF(CB$2=0, "N/A", IF(ISNUMBER(SEARCH(TRIM(UPPER(CB$2)), TRIM(UPPER(ProgramsTable[[#This Row],[Type of Service]])))), "Yes", "No"))</f>
        <v>N/A</v>
      </c>
      <c r="CC391" s="18" t="str">
        <f>IF(CC$2=0, "N/A", IF(ISNUMBER(SEARCH(TRIM(CC$2), ProgramsTable[[#This Row],[Geographic Coverage]])), "Yes", "No"))</f>
        <v>No</v>
      </c>
      <c r="CD391" s="18" t="str">
        <f>IF(CD$2=0, "N/A", IF(ISNUMBER(SEARCH(TRIM(CD$2), ProgramsTable[[#This Row],[Geographic Coverage]])), "Yes", "No"))</f>
        <v>N/A</v>
      </c>
      <c r="CE391" s="18" t="str">
        <f>IF(AND(CC$2=0, CD$2=0), "*Required - Please Make a Selection*", IF(OR(ISNUMBER(SEARCH(TRIM(CC$2), ProgramsTable[[#This Row],[Geographic Coverage]])), ISNUMBER(SEARCH(TRIM(CD$2), ProgramsTable[[#This Row],[Geographic Coverage]]))), "Yes", "No"))</f>
        <v>No</v>
      </c>
      <c r="CF391" s="18" t="str" cm="1">
        <f t="array" ref="CF391">IF(COUNTIF(BK$2:BN$2, "Yes")=0, "N/A", IF(SUMPRODUCT((BK$2:BN$2="Yes")*(ProgramsTable[[#This Row],[Veteran?]:[Disabled Veteran?]]="Yes"))&gt;0, "Yes", "No"))</f>
        <v>No</v>
      </c>
      <c r="CG3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91"/>
      <c r="CI391"/>
      <c r="CJ391"/>
      <c r="CK391"/>
      <c r="CL391"/>
      <c r="CM391"/>
      <c r="CN391"/>
      <c r="CO391"/>
      <c r="CP391"/>
      <c r="CQ391"/>
      <c r="CR391"/>
      <c r="CS391"/>
      <c r="CU391"/>
      <c r="CV391"/>
    </row>
    <row r="392" spans="1:100" hidden="1" x14ac:dyDescent="0.25">
      <c r="A392" s="10">
        <v>1379</v>
      </c>
      <c r="B392" t="s">
        <v>658</v>
      </c>
      <c r="C392" t="s">
        <v>514</v>
      </c>
      <c r="D392" t="s">
        <v>592</v>
      </c>
      <c r="E392" t="s">
        <v>546</v>
      </c>
      <c r="F392" t="s">
        <v>593</v>
      </c>
      <c r="G392" t="s">
        <v>588</v>
      </c>
      <c r="H392" t="s">
        <v>215</v>
      </c>
      <c r="I392" t="s">
        <v>215</v>
      </c>
      <c r="J392" t="s">
        <v>208</v>
      </c>
      <c r="K392" t="s">
        <v>208</v>
      </c>
      <c r="L392" s="11" t="s">
        <v>594</v>
      </c>
      <c r="M392" t="s">
        <v>208</v>
      </c>
      <c r="N392" t="s">
        <v>208</v>
      </c>
      <c r="O392" t="s">
        <v>595</v>
      </c>
      <c r="P392" t="s">
        <v>596</v>
      </c>
      <c r="Q392" t="s">
        <v>597</v>
      </c>
      <c r="R392" t="s">
        <v>596</v>
      </c>
      <c r="S392" t="s">
        <v>208</v>
      </c>
      <c r="T392" t="s">
        <v>57</v>
      </c>
      <c r="U392" t="s">
        <v>207</v>
      </c>
      <c r="V392" t="s">
        <v>207</v>
      </c>
      <c r="W392" t="s">
        <v>207</v>
      </c>
      <c r="X392" t="s">
        <v>207</v>
      </c>
      <c r="Y392" t="s">
        <v>207</v>
      </c>
      <c r="Z392" t="s">
        <v>207</v>
      </c>
      <c r="AA392" t="s">
        <v>207</v>
      </c>
      <c r="AB392" t="s">
        <v>207</v>
      </c>
      <c r="AC392" t="s">
        <v>207</v>
      </c>
      <c r="AD392" t="s">
        <v>207</v>
      </c>
      <c r="AE392" t="s">
        <v>207</v>
      </c>
      <c r="AF392" t="s">
        <v>207</v>
      </c>
      <c r="AG392" t="s">
        <v>207</v>
      </c>
      <c r="AH392" t="s">
        <v>207</v>
      </c>
      <c r="AI392" t="s">
        <v>207</v>
      </c>
      <c r="AJ392" t="s">
        <v>207</v>
      </c>
      <c r="AK392" t="s">
        <v>207</v>
      </c>
      <c r="AL392" t="s">
        <v>207</v>
      </c>
      <c r="AM392" t="s">
        <v>207</v>
      </c>
      <c r="AN392" t="s">
        <v>207</v>
      </c>
      <c r="AO392" t="s">
        <v>207</v>
      </c>
      <c r="AP392" t="s">
        <v>207</v>
      </c>
      <c r="AQ392" t="s">
        <v>207</v>
      </c>
      <c r="AR392" t="s">
        <v>207</v>
      </c>
      <c r="AS392" t="s">
        <v>207</v>
      </c>
      <c r="AT392" t="s">
        <v>207</v>
      </c>
      <c r="AU392" t="s">
        <v>207</v>
      </c>
      <c r="AV392" t="s">
        <v>207</v>
      </c>
      <c r="AW392" t="s">
        <v>207</v>
      </c>
      <c r="AX392" t="s">
        <v>207</v>
      </c>
      <c r="AY392" t="s">
        <v>207</v>
      </c>
      <c r="AZ392" t="s">
        <v>207</v>
      </c>
      <c r="BA392" t="s">
        <v>207</v>
      </c>
      <c r="BB392" t="s">
        <v>207</v>
      </c>
      <c r="BC392" t="s">
        <v>207</v>
      </c>
      <c r="BD392" t="s">
        <v>207</v>
      </c>
      <c r="BE392" t="s">
        <v>207</v>
      </c>
      <c r="BF392" t="s">
        <v>207</v>
      </c>
      <c r="BG392" t="s">
        <v>207</v>
      </c>
      <c r="BH392" t="s">
        <v>207</v>
      </c>
      <c r="BI392" t="s">
        <v>207</v>
      </c>
      <c r="BJ392" t="s">
        <v>215</v>
      </c>
      <c r="BK392" t="s">
        <v>207</v>
      </c>
      <c r="BL392" t="s">
        <v>207</v>
      </c>
      <c r="BM392" t="s">
        <v>207</v>
      </c>
      <c r="BN392" t="s">
        <v>207</v>
      </c>
      <c r="BO392" s="18" t="str">
        <f>IF(OR(BO$2=0, BO$2=""), "N/A", IF(ISNUMBER(SEARCH(UPPER(BO$2), UPPER(ProgramsTable[[#This Row],[Type of Service]]))), "Yes", "No"))</f>
        <v>N/A</v>
      </c>
      <c r="BP392" s="18" t="str">
        <f>IF(BP$2=0, "N/A", IF(ISNUMBER(SEARCH(TRIM(BP$2), ProgramsTable[[#This Row],[Geographic Coverage]])), "Yes", "No"))</f>
        <v>N/A</v>
      </c>
      <c r="BQ392" s="18" t="str">
        <f>IF(BQ$2=0, "N/A", IF(ISNUMBER(SEARCH(TRIM(BQ$2), ProgramsTable[[#This Row],[Geographic Coverage]])), "Yes", "No"))</f>
        <v>N/A</v>
      </c>
      <c r="BR392" s="18" t="str">
        <f>IF(AND(BP$2=0, BQ$2=0), "*Required - Please Make a Selection*", IF(OR(ISNUMBER(SEARCH(TRIM(BP$2), ProgramsTable[[#This Row],[Geographic Coverage]])), ISNUMBER(SEARCH(TRIM(BQ$2), ProgramsTable[[#This Row],[Geographic Coverage]]))), "Yes", "No"))</f>
        <v>*Required - Please Make a Selection*</v>
      </c>
      <c r="BS392" s="18" t="str">
        <f>IF(OR(BS$2="",BS$2=0), "N/A", IF(AND(ProgramsTable[[#This Row],[Age Min]]= "None", ProgramsTable[[#This Row],[Age Max]]= "None"), "Yes", IF(AND(BS$2&gt;=ProgramsTable[[#This Row],[Age Min]], BS$2&lt;=ProgramsTable[[#This Row],[Age Max]]), "Yes", "No")))</f>
        <v>N/A</v>
      </c>
      <c r="BT392" s="18" t="str" cm="1">
        <f t="array" ref="BT392">IF(COUNTIF(AM$2:BJ$2,"Yes")=0,"N/A",IF(SUMPRODUCT(--(AM$2:BJ$2="Yes"),--(ProgramsTable[[#This Row],[Developmental Disability]:[Caregivers, Family Members, Advocates, or Practitioners of an Individual with Disabilities or Medical Conditions]]="Yes"))&gt;0,"Yes","No"))</f>
        <v>N/A</v>
      </c>
      <c r="BU3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92" s="18" t="str">
        <f>IF(BV$2=0, "N/A", IF(ISNUMBER(SEARCH(UPPER(BV$2), UPPER(ProgramsTable[[#This Row],[Type of Service]]))), "Yes", "No"))</f>
        <v>N/A</v>
      </c>
      <c r="BW392" s="18" t="str">
        <f>IF(BW$2=0, "N/A", IF(ISNUMBER(SEARCH(TRIM(BW$2), ProgramsTable[[#This Row],[Geographic Coverage]])), "Yes", "No"))</f>
        <v>N/A</v>
      </c>
      <c r="BX392" s="18" t="str">
        <f>IF(BX$2=0, "N/A", IF(ISNUMBER(SEARCH(TRIM(BX$2), ProgramsTable[[#This Row],[Geographic Coverage]])), "Yes", "No"))</f>
        <v>N/A</v>
      </c>
      <c r="BY392" s="18" t="str">
        <f>IF(AND(BW$2=0, BX$2=0), "*Required - Please Make a Selection*", IF(OR(ISNUMBER(SEARCH(TRIM(BW$2), ProgramsTable[[#This Row],[Geographic Coverage]])), ISNUMBER(SEARCH(TRIM(BX$2), ProgramsTable[[#This Row],[Geographic Coverage]]))), "Yes", "No"))</f>
        <v>*Required - Please Make a Selection*</v>
      </c>
      <c r="BZ392" s="18" t="str">
        <f>IF(I$2=0, "N/A", IF(I$2="Yes", IF(ProgramsTable[[#This Row],[Program Includes Services for Caregivers]]="Yes", IF(ProgramsTable[[#This Row],[Program May Require Caregiver to be Unpaid]]="No", "Yes", "No"), "No"), "N/A"))</f>
        <v>N/A</v>
      </c>
      <c r="CA3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92" s="18" t="str">
        <f>IF(CB$2=0, "N/A", IF(ISNUMBER(SEARCH(TRIM(UPPER(CB$2)), TRIM(UPPER(ProgramsTable[[#This Row],[Type of Service]])))), "Yes", "No"))</f>
        <v>N/A</v>
      </c>
      <c r="CC392" s="18" t="str">
        <f>IF(CC$2=0, "N/A", IF(ISNUMBER(SEARCH(TRIM(CC$2), ProgramsTable[[#This Row],[Geographic Coverage]])), "Yes", "No"))</f>
        <v>No</v>
      </c>
      <c r="CD392" s="18" t="str">
        <f>IF(CD$2=0, "N/A", IF(ISNUMBER(SEARCH(TRIM(CD$2), ProgramsTable[[#This Row],[Geographic Coverage]])), "Yes", "No"))</f>
        <v>N/A</v>
      </c>
      <c r="CE392" s="18" t="str">
        <f>IF(AND(CC$2=0, CD$2=0), "*Required - Please Make a Selection*", IF(OR(ISNUMBER(SEARCH(TRIM(CC$2), ProgramsTable[[#This Row],[Geographic Coverage]])), ISNUMBER(SEARCH(TRIM(CD$2), ProgramsTable[[#This Row],[Geographic Coverage]]))), "Yes", "No"))</f>
        <v>No</v>
      </c>
      <c r="CF392" s="18" t="str" cm="1">
        <f t="array" ref="CF392">IF(COUNTIF(BK$2:BN$2, "Yes")=0, "N/A", IF(SUMPRODUCT((BK$2:BN$2="Yes")*(ProgramsTable[[#This Row],[Veteran?]:[Disabled Veteran?]]="Yes"))&gt;0, "Yes", "No"))</f>
        <v>No</v>
      </c>
      <c r="CG3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92"/>
      <c r="CI392"/>
      <c r="CJ392"/>
      <c r="CK392"/>
      <c r="CL392"/>
      <c r="CM392"/>
      <c r="CN392"/>
      <c r="CO392"/>
      <c r="CP392"/>
      <c r="CQ392"/>
      <c r="CR392"/>
      <c r="CS392"/>
      <c r="CU392"/>
      <c r="CV392"/>
    </row>
    <row r="393" spans="1:100" hidden="1" x14ac:dyDescent="0.25">
      <c r="A393" s="10">
        <v>1380</v>
      </c>
      <c r="B393" t="s">
        <v>658</v>
      </c>
      <c r="C393" t="s">
        <v>514</v>
      </c>
      <c r="D393" t="s">
        <v>592</v>
      </c>
      <c r="E393" t="s">
        <v>546</v>
      </c>
      <c r="F393" t="s">
        <v>598</v>
      </c>
      <c r="G393" t="s">
        <v>588</v>
      </c>
      <c r="H393" t="s">
        <v>215</v>
      </c>
      <c r="I393" t="s">
        <v>215</v>
      </c>
      <c r="J393" t="s">
        <v>208</v>
      </c>
      <c r="K393" t="s">
        <v>208</v>
      </c>
      <c r="L393" s="11" t="s">
        <v>599</v>
      </c>
      <c r="M393">
        <v>55</v>
      </c>
      <c r="N393">
        <v>120</v>
      </c>
      <c r="O393" t="s">
        <v>599</v>
      </c>
      <c r="P393" t="s">
        <v>596</v>
      </c>
      <c r="Q393" t="s">
        <v>597</v>
      </c>
      <c r="R393" t="s">
        <v>596</v>
      </c>
      <c r="S393" t="s">
        <v>208</v>
      </c>
      <c r="T393" t="s">
        <v>57</v>
      </c>
      <c r="U393" t="s">
        <v>207</v>
      </c>
      <c r="V393" t="s">
        <v>207</v>
      </c>
      <c r="W393" t="s">
        <v>207</v>
      </c>
      <c r="X393" t="s">
        <v>207</v>
      </c>
      <c r="Y393" t="s">
        <v>207</v>
      </c>
      <c r="Z393" t="s">
        <v>207</v>
      </c>
      <c r="AA393" t="s">
        <v>207</v>
      </c>
      <c r="AB393" t="s">
        <v>207</v>
      </c>
      <c r="AC393" t="s">
        <v>207</v>
      </c>
      <c r="AD393" t="s">
        <v>207</v>
      </c>
      <c r="AE393" t="s">
        <v>207</v>
      </c>
      <c r="AF393" t="s">
        <v>207</v>
      </c>
      <c r="AG393" t="s">
        <v>207</v>
      </c>
      <c r="AH393" t="s">
        <v>207</v>
      </c>
      <c r="AI393" t="s">
        <v>207</v>
      </c>
      <c r="AJ393" t="s">
        <v>207</v>
      </c>
      <c r="AK393" t="s">
        <v>207</v>
      </c>
      <c r="AL393" t="s">
        <v>207</v>
      </c>
      <c r="AM393" t="s">
        <v>207</v>
      </c>
      <c r="AN393" t="s">
        <v>207</v>
      </c>
      <c r="AO393" t="s">
        <v>207</v>
      </c>
      <c r="AP393" t="s">
        <v>207</v>
      </c>
      <c r="AQ393" t="s">
        <v>207</v>
      </c>
      <c r="AR393" t="s">
        <v>207</v>
      </c>
      <c r="AS393" t="s">
        <v>207</v>
      </c>
      <c r="AT393" t="s">
        <v>207</v>
      </c>
      <c r="AU393" t="s">
        <v>207</v>
      </c>
      <c r="AV393" t="s">
        <v>207</v>
      </c>
      <c r="AW393" t="s">
        <v>207</v>
      </c>
      <c r="AX393" t="s">
        <v>207</v>
      </c>
      <c r="AY393" t="s">
        <v>207</v>
      </c>
      <c r="AZ393" t="s">
        <v>207</v>
      </c>
      <c r="BA393" t="s">
        <v>207</v>
      </c>
      <c r="BB393" t="s">
        <v>207</v>
      </c>
      <c r="BC393" t="s">
        <v>207</v>
      </c>
      <c r="BD393" t="s">
        <v>207</v>
      </c>
      <c r="BE393" t="s">
        <v>207</v>
      </c>
      <c r="BF393" t="s">
        <v>207</v>
      </c>
      <c r="BG393" t="s">
        <v>207</v>
      </c>
      <c r="BH393" t="s">
        <v>207</v>
      </c>
      <c r="BI393" t="s">
        <v>207</v>
      </c>
      <c r="BJ393" t="s">
        <v>215</v>
      </c>
      <c r="BK393" t="s">
        <v>207</v>
      </c>
      <c r="BL393" t="s">
        <v>207</v>
      </c>
      <c r="BM393" t="s">
        <v>207</v>
      </c>
      <c r="BN393" t="s">
        <v>207</v>
      </c>
      <c r="BO393" s="18" t="str">
        <f>IF(OR(BO$2=0, BO$2=""), "N/A", IF(ISNUMBER(SEARCH(UPPER(BO$2), UPPER(ProgramsTable[[#This Row],[Type of Service]]))), "Yes", "No"))</f>
        <v>N/A</v>
      </c>
      <c r="BP393" s="18" t="str">
        <f>IF(BP$2=0, "N/A", IF(ISNUMBER(SEARCH(TRIM(BP$2), ProgramsTable[[#This Row],[Geographic Coverage]])), "Yes", "No"))</f>
        <v>N/A</v>
      </c>
      <c r="BQ393" s="18" t="str">
        <f>IF(BQ$2=0, "N/A", IF(ISNUMBER(SEARCH(TRIM(BQ$2), ProgramsTable[[#This Row],[Geographic Coverage]])), "Yes", "No"))</f>
        <v>N/A</v>
      </c>
      <c r="BR393" s="18" t="str">
        <f>IF(AND(BP$2=0, BQ$2=0), "*Required - Please Make a Selection*", IF(OR(ISNUMBER(SEARCH(TRIM(BP$2), ProgramsTable[[#This Row],[Geographic Coverage]])), ISNUMBER(SEARCH(TRIM(BQ$2), ProgramsTable[[#This Row],[Geographic Coverage]]))), "Yes", "No"))</f>
        <v>*Required - Please Make a Selection*</v>
      </c>
      <c r="BS393" s="18" t="str">
        <f>IF(OR(BS$2="",BS$2=0), "N/A", IF(AND(ProgramsTable[[#This Row],[Age Min]]= "None", ProgramsTable[[#This Row],[Age Max]]= "None"), "Yes", IF(AND(BS$2&gt;=ProgramsTable[[#This Row],[Age Min]], BS$2&lt;=ProgramsTable[[#This Row],[Age Max]]), "Yes", "No")))</f>
        <v>N/A</v>
      </c>
      <c r="BT393" s="18" t="str" cm="1">
        <f t="array" ref="BT393">IF(COUNTIF(AM$2:BJ$2,"Yes")=0,"N/A",IF(SUMPRODUCT(--(AM$2:BJ$2="Yes"),--(ProgramsTable[[#This Row],[Developmental Disability]:[Caregivers, Family Members, Advocates, or Practitioners of an Individual with Disabilities or Medical Conditions]]="Yes"))&gt;0,"Yes","No"))</f>
        <v>N/A</v>
      </c>
      <c r="BU3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93" s="18" t="str">
        <f>IF(BV$2=0, "N/A", IF(ISNUMBER(SEARCH(UPPER(BV$2), UPPER(ProgramsTable[[#This Row],[Type of Service]]))), "Yes", "No"))</f>
        <v>N/A</v>
      </c>
      <c r="BW393" s="18" t="str">
        <f>IF(BW$2=0, "N/A", IF(ISNUMBER(SEARCH(TRIM(BW$2), ProgramsTable[[#This Row],[Geographic Coverage]])), "Yes", "No"))</f>
        <v>N/A</v>
      </c>
      <c r="BX393" s="18" t="str">
        <f>IF(BX$2=0, "N/A", IF(ISNUMBER(SEARCH(TRIM(BX$2), ProgramsTable[[#This Row],[Geographic Coverage]])), "Yes", "No"))</f>
        <v>N/A</v>
      </c>
      <c r="BY393" s="18" t="str">
        <f>IF(AND(BW$2=0, BX$2=0), "*Required - Please Make a Selection*", IF(OR(ISNUMBER(SEARCH(TRIM(BW$2), ProgramsTable[[#This Row],[Geographic Coverage]])), ISNUMBER(SEARCH(TRIM(BX$2), ProgramsTable[[#This Row],[Geographic Coverage]]))), "Yes", "No"))</f>
        <v>*Required - Please Make a Selection*</v>
      </c>
      <c r="BZ393" s="18" t="str">
        <f>IF(I$2=0, "N/A", IF(I$2="Yes", IF(ProgramsTable[[#This Row],[Program Includes Services for Caregivers]]="Yes", IF(ProgramsTable[[#This Row],[Program May Require Caregiver to be Unpaid]]="No", "Yes", "No"), "No"), "N/A"))</f>
        <v>N/A</v>
      </c>
      <c r="CA3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93" s="18" t="str">
        <f>IF(CB$2=0, "N/A", IF(ISNUMBER(SEARCH(TRIM(UPPER(CB$2)), TRIM(UPPER(ProgramsTable[[#This Row],[Type of Service]])))), "Yes", "No"))</f>
        <v>N/A</v>
      </c>
      <c r="CC393" s="18" t="str">
        <f>IF(CC$2=0, "N/A", IF(ISNUMBER(SEARCH(TRIM(CC$2), ProgramsTable[[#This Row],[Geographic Coverage]])), "Yes", "No"))</f>
        <v>No</v>
      </c>
      <c r="CD393" s="18" t="str">
        <f>IF(CD$2=0, "N/A", IF(ISNUMBER(SEARCH(TRIM(CD$2), ProgramsTable[[#This Row],[Geographic Coverage]])), "Yes", "No"))</f>
        <v>N/A</v>
      </c>
      <c r="CE393" s="18" t="str">
        <f>IF(AND(CC$2=0, CD$2=0), "*Required - Please Make a Selection*", IF(OR(ISNUMBER(SEARCH(TRIM(CC$2), ProgramsTable[[#This Row],[Geographic Coverage]])), ISNUMBER(SEARCH(TRIM(CD$2), ProgramsTable[[#This Row],[Geographic Coverage]]))), "Yes", "No"))</f>
        <v>No</v>
      </c>
      <c r="CF393" s="18" t="str" cm="1">
        <f t="array" ref="CF393">IF(COUNTIF(BK$2:BN$2, "Yes")=0, "N/A", IF(SUMPRODUCT((BK$2:BN$2="Yes")*(ProgramsTable[[#This Row],[Veteran?]:[Disabled Veteran?]]="Yes"))&gt;0, "Yes", "No"))</f>
        <v>No</v>
      </c>
      <c r="CG3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93"/>
      <c r="CI393"/>
      <c r="CJ393"/>
      <c r="CK393"/>
      <c r="CL393"/>
      <c r="CM393"/>
      <c r="CN393"/>
      <c r="CO393"/>
      <c r="CP393"/>
      <c r="CQ393"/>
      <c r="CR393"/>
      <c r="CS393"/>
      <c r="CU393"/>
      <c r="CV393"/>
    </row>
    <row r="394" spans="1:100" hidden="1" x14ac:dyDescent="0.25">
      <c r="A394" s="10">
        <v>1381</v>
      </c>
      <c r="B394" t="s">
        <v>658</v>
      </c>
      <c r="C394" t="s">
        <v>514</v>
      </c>
      <c r="D394" t="s">
        <v>592</v>
      </c>
      <c r="E394" t="s">
        <v>546</v>
      </c>
      <c r="F394" t="s">
        <v>600</v>
      </c>
      <c r="G394" t="s">
        <v>90</v>
      </c>
      <c r="H394" t="s">
        <v>215</v>
      </c>
      <c r="I394" t="s">
        <v>215</v>
      </c>
      <c r="J394" t="s">
        <v>208</v>
      </c>
      <c r="K394" t="s">
        <v>208</v>
      </c>
      <c r="L394" s="11" t="s">
        <v>599</v>
      </c>
      <c r="M394">
        <v>55</v>
      </c>
      <c r="N394">
        <v>120</v>
      </c>
      <c r="O394" t="s">
        <v>599</v>
      </c>
      <c r="P394" t="s">
        <v>601</v>
      </c>
      <c r="Q394" t="s">
        <v>597</v>
      </c>
      <c r="R394" t="s">
        <v>601</v>
      </c>
      <c r="S394" t="s">
        <v>208</v>
      </c>
      <c r="T394" t="s">
        <v>57</v>
      </c>
      <c r="U394" t="s">
        <v>207</v>
      </c>
      <c r="V394" t="s">
        <v>207</v>
      </c>
      <c r="W394" t="s">
        <v>207</v>
      </c>
      <c r="X394" t="s">
        <v>207</v>
      </c>
      <c r="Y394" t="s">
        <v>207</v>
      </c>
      <c r="Z394" t="s">
        <v>207</v>
      </c>
      <c r="AA394" t="s">
        <v>207</v>
      </c>
      <c r="AB394" t="s">
        <v>207</v>
      </c>
      <c r="AC394" t="s">
        <v>207</v>
      </c>
      <c r="AD394" t="s">
        <v>207</v>
      </c>
      <c r="AE394" t="s">
        <v>207</v>
      </c>
      <c r="AF394" t="s">
        <v>207</v>
      </c>
      <c r="AG394" t="s">
        <v>207</v>
      </c>
      <c r="AH394" t="s">
        <v>207</v>
      </c>
      <c r="AI394" t="s">
        <v>207</v>
      </c>
      <c r="AJ394" t="s">
        <v>207</v>
      </c>
      <c r="AK394" t="s">
        <v>207</v>
      </c>
      <c r="AL394" t="s">
        <v>207</v>
      </c>
      <c r="AM394" t="s">
        <v>207</v>
      </c>
      <c r="AN394" t="s">
        <v>207</v>
      </c>
      <c r="AO394" t="s">
        <v>207</v>
      </c>
      <c r="AP394" t="s">
        <v>207</v>
      </c>
      <c r="AQ394" t="s">
        <v>207</v>
      </c>
      <c r="AR394" t="s">
        <v>207</v>
      </c>
      <c r="AS394" t="s">
        <v>207</v>
      </c>
      <c r="AT394" t="s">
        <v>207</v>
      </c>
      <c r="AU394" t="s">
        <v>207</v>
      </c>
      <c r="AV394" t="s">
        <v>207</v>
      </c>
      <c r="AW394" t="s">
        <v>207</v>
      </c>
      <c r="AX394" t="s">
        <v>207</v>
      </c>
      <c r="AY394" t="s">
        <v>207</v>
      </c>
      <c r="AZ394" t="s">
        <v>207</v>
      </c>
      <c r="BA394" t="s">
        <v>207</v>
      </c>
      <c r="BB394" t="s">
        <v>207</v>
      </c>
      <c r="BC394" t="s">
        <v>207</v>
      </c>
      <c r="BD394" t="s">
        <v>207</v>
      </c>
      <c r="BE394" t="s">
        <v>207</v>
      </c>
      <c r="BF394" t="s">
        <v>207</v>
      </c>
      <c r="BG394" t="s">
        <v>207</v>
      </c>
      <c r="BH394" t="s">
        <v>207</v>
      </c>
      <c r="BI394" t="s">
        <v>207</v>
      </c>
      <c r="BJ394" t="s">
        <v>215</v>
      </c>
      <c r="BK394" t="s">
        <v>207</v>
      </c>
      <c r="BL394" t="s">
        <v>207</v>
      </c>
      <c r="BM394" t="s">
        <v>207</v>
      </c>
      <c r="BN394" t="s">
        <v>207</v>
      </c>
      <c r="BO394" s="18" t="str">
        <f>IF(OR(BO$2=0, BO$2=""), "N/A", IF(ISNUMBER(SEARCH(UPPER(BO$2), UPPER(ProgramsTable[[#This Row],[Type of Service]]))), "Yes", "No"))</f>
        <v>N/A</v>
      </c>
      <c r="BP394" s="18" t="str">
        <f>IF(BP$2=0, "N/A", IF(ISNUMBER(SEARCH(TRIM(BP$2), ProgramsTable[[#This Row],[Geographic Coverage]])), "Yes", "No"))</f>
        <v>N/A</v>
      </c>
      <c r="BQ394" s="18" t="str">
        <f>IF(BQ$2=0, "N/A", IF(ISNUMBER(SEARCH(TRIM(BQ$2), ProgramsTable[[#This Row],[Geographic Coverage]])), "Yes", "No"))</f>
        <v>N/A</v>
      </c>
      <c r="BR394" s="18" t="str">
        <f>IF(AND(BP$2=0, BQ$2=0), "*Required - Please Make a Selection*", IF(OR(ISNUMBER(SEARCH(TRIM(BP$2), ProgramsTable[[#This Row],[Geographic Coverage]])), ISNUMBER(SEARCH(TRIM(BQ$2), ProgramsTable[[#This Row],[Geographic Coverage]]))), "Yes", "No"))</f>
        <v>*Required - Please Make a Selection*</v>
      </c>
      <c r="BS394" s="18" t="str">
        <f>IF(OR(BS$2="",BS$2=0), "N/A", IF(AND(ProgramsTable[[#This Row],[Age Min]]= "None", ProgramsTable[[#This Row],[Age Max]]= "None"), "Yes", IF(AND(BS$2&gt;=ProgramsTable[[#This Row],[Age Min]], BS$2&lt;=ProgramsTable[[#This Row],[Age Max]]), "Yes", "No")))</f>
        <v>N/A</v>
      </c>
      <c r="BT394" s="18" t="str" cm="1">
        <f t="array" ref="BT394">IF(COUNTIF(AM$2:BJ$2,"Yes")=0,"N/A",IF(SUMPRODUCT(--(AM$2:BJ$2="Yes"),--(ProgramsTable[[#This Row],[Developmental Disability]:[Caregivers, Family Members, Advocates, or Practitioners of an Individual with Disabilities or Medical Conditions]]="Yes"))&gt;0,"Yes","No"))</f>
        <v>N/A</v>
      </c>
      <c r="BU3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94" s="18" t="str">
        <f>IF(BV$2=0, "N/A", IF(ISNUMBER(SEARCH(UPPER(BV$2), UPPER(ProgramsTable[[#This Row],[Type of Service]]))), "Yes", "No"))</f>
        <v>N/A</v>
      </c>
      <c r="BW394" s="18" t="str">
        <f>IF(BW$2=0, "N/A", IF(ISNUMBER(SEARCH(TRIM(BW$2), ProgramsTable[[#This Row],[Geographic Coverage]])), "Yes", "No"))</f>
        <v>N/A</v>
      </c>
      <c r="BX394" s="18" t="str">
        <f>IF(BX$2=0, "N/A", IF(ISNUMBER(SEARCH(TRIM(BX$2), ProgramsTable[[#This Row],[Geographic Coverage]])), "Yes", "No"))</f>
        <v>N/A</v>
      </c>
      <c r="BY394" s="18" t="str">
        <f>IF(AND(BW$2=0, BX$2=0), "*Required - Please Make a Selection*", IF(OR(ISNUMBER(SEARCH(TRIM(BW$2), ProgramsTable[[#This Row],[Geographic Coverage]])), ISNUMBER(SEARCH(TRIM(BX$2), ProgramsTable[[#This Row],[Geographic Coverage]]))), "Yes", "No"))</f>
        <v>*Required - Please Make a Selection*</v>
      </c>
      <c r="BZ394" s="18" t="str">
        <f>IF(I$2=0, "N/A", IF(I$2="Yes", IF(ProgramsTable[[#This Row],[Program Includes Services for Caregivers]]="Yes", IF(ProgramsTable[[#This Row],[Program May Require Caregiver to be Unpaid]]="No", "Yes", "No"), "No"), "N/A"))</f>
        <v>N/A</v>
      </c>
      <c r="CA3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94" s="18" t="str">
        <f>IF(CB$2=0, "N/A", IF(ISNUMBER(SEARCH(TRIM(UPPER(CB$2)), TRIM(UPPER(ProgramsTable[[#This Row],[Type of Service]])))), "Yes", "No"))</f>
        <v>N/A</v>
      </c>
      <c r="CC394" s="18" t="str">
        <f>IF(CC$2=0, "N/A", IF(ISNUMBER(SEARCH(TRIM(CC$2), ProgramsTable[[#This Row],[Geographic Coverage]])), "Yes", "No"))</f>
        <v>No</v>
      </c>
      <c r="CD394" s="18" t="str">
        <f>IF(CD$2=0, "N/A", IF(ISNUMBER(SEARCH(TRIM(CD$2), ProgramsTable[[#This Row],[Geographic Coverage]])), "Yes", "No"))</f>
        <v>N/A</v>
      </c>
      <c r="CE394" s="18" t="str">
        <f>IF(AND(CC$2=0, CD$2=0), "*Required - Please Make a Selection*", IF(OR(ISNUMBER(SEARCH(TRIM(CC$2), ProgramsTable[[#This Row],[Geographic Coverage]])), ISNUMBER(SEARCH(TRIM(CD$2), ProgramsTable[[#This Row],[Geographic Coverage]]))), "Yes", "No"))</f>
        <v>No</v>
      </c>
      <c r="CF394" s="18" t="str" cm="1">
        <f t="array" ref="CF394">IF(COUNTIF(BK$2:BN$2, "Yes")=0, "N/A", IF(SUMPRODUCT((BK$2:BN$2="Yes")*(ProgramsTable[[#This Row],[Veteran?]:[Disabled Veteran?]]="Yes"))&gt;0, "Yes", "No"))</f>
        <v>No</v>
      </c>
      <c r="CG3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94"/>
      <c r="CI394"/>
      <c r="CJ394"/>
      <c r="CK394"/>
      <c r="CL394"/>
      <c r="CM394"/>
      <c r="CN394"/>
      <c r="CO394"/>
      <c r="CP394"/>
      <c r="CQ394"/>
      <c r="CR394"/>
      <c r="CS394"/>
      <c r="CU394"/>
      <c r="CV394"/>
    </row>
    <row r="395" spans="1:100" hidden="1" x14ac:dyDescent="0.25">
      <c r="A395" s="10">
        <v>1382</v>
      </c>
      <c r="B395" t="s">
        <v>658</v>
      </c>
      <c r="C395" t="s">
        <v>662</v>
      </c>
      <c r="D395" t="s">
        <v>528</v>
      </c>
      <c r="E395" t="s">
        <v>529</v>
      </c>
      <c r="F395" t="s">
        <v>530</v>
      </c>
      <c r="G395" t="s">
        <v>112</v>
      </c>
      <c r="H395" t="s">
        <v>215</v>
      </c>
      <c r="I395" t="s">
        <v>215</v>
      </c>
      <c r="J395" t="s">
        <v>531</v>
      </c>
      <c r="K395" t="s">
        <v>532</v>
      </c>
      <c r="L395" t="s">
        <v>306</v>
      </c>
      <c r="M395">
        <v>18</v>
      </c>
      <c r="N395">
        <v>120</v>
      </c>
      <c r="P395" t="s">
        <v>533</v>
      </c>
      <c r="Q395" t="s">
        <v>208</v>
      </c>
      <c r="R395" t="s">
        <v>534</v>
      </c>
      <c r="S395" t="s">
        <v>533</v>
      </c>
      <c r="T395" t="s">
        <v>53</v>
      </c>
      <c r="U395" t="s">
        <v>215</v>
      </c>
      <c r="V395" t="s">
        <v>207</v>
      </c>
      <c r="W395" t="s">
        <v>207</v>
      </c>
      <c r="X395" t="s">
        <v>207</v>
      </c>
      <c r="Y395" t="s">
        <v>207</v>
      </c>
      <c r="Z395" t="s">
        <v>207</v>
      </c>
      <c r="AA395" t="s">
        <v>207</v>
      </c>
      <c r="AB395" t="s">
        <v>207</v>
      </c>
      <c r="AC395" t="s">
        <v>207</v>
      </c>
      <c r="AD395" t="s">
        <v>207</v>
      </c>
      <c r="AE395" t="s">
        <v>215</v>
      </c>
      <c r="AF395" t="s">
        <v>207</v>
      </c>
      <c r="AG395" t="s">
        <v>207</v>
      </c>
      <c r="AH395" t="s">
        <v>207</v>
      </c>
      <c r="AI395" t="s">
        <v>207</v>
      </c>
      <c r="AJ395" t="s">
        <v>207</v>
      </c>
      <c r="AK395" t="s">
        <v>207</v>
      </c>
      <c r="AL395" t="s">
        <v>207</v>
      </c>
      <c r="AM395" t="s">
        <v>207</v>
      </c>
      <c r="AN395" t="s">
        <v>207</v>
      </c>
      <c r="AO395" t="s">
        <v>207</v>
      </c>
      <c r="AP395" t="s">
        <v>207</v>
      </c>
      <c r="AQ395" t="s">
        <v>207</v>
      </c>
      <c r="AR395" t="s">
        <v>215</v>
      </c>
      <c r="AS395" t="s">
        <v>207</v>
      </c>
      <c r="AT395" t="s">
        <v>207</v>
      </c>
      <c r="AU395" t="s">
        <v>207</v>
      </c>
      <c r="AV395" t="s">
        <v>207</v>
      </c>
      <c r="AW395" t="s">
        <v>207</v>
      </c>
      <c r="AX395" t="s">
        <v>207</v>
      </c>
      <c r="AY395" t="s">
        <v>207</v>
      </c>
      <c r="AZ395" t="s">
        <v>207</v>
      </c>
      <c r="BA395" t="s">
        <v>207</v>
      </c>
      <c r="BB395" t="s">
        <v>207</v>
      </c>
      <c r="BC395" t="s">
        <v>207</v>
      </c>
      <c r="BD395" t="s">
        <v>207</v>
      </c>
      <c r="BE395" t="s">
        <v>207</v>
      </c>
      <c r="BF395" t="s">
        <v>207</v>
      </c>
      <c r="BG395" t="s">
        <v>207</v>
      </c>
      <c r="BH395" t="s">
        <v>207</v>
      </c>
      <c r="BI395" t="s">
        <v>207</v>
      </c>
      <c r="BJ395" t="s">
        <v>207</v>
      </c>
      <c r="BK395" t="s">
        <v>207</v>
      </c>
      <c r="BL395" t="s">
        <v>207</v>
      </c>
      <c r="BM395" t="s">
        <v>207</v>
      </c>
      <c r="BN395" t="s">
        <v>207</v>
      </c>
      <c r="BO395" s="18" t="str">
        <f>IF(OR(BO$2=0, BO$2=""), "N/A", IF(ISNUMBER(SEARCH(UPPER(BO$2), UPPER(ProgramsTable[[#This Row],[Type of Service]]))), "Yes", "No"))</f>
        <v>N/A</v>
      </c>
      <c r="BP395" s="18" t="str">
        <f>IF(BP$2=0, "N/A", IF(ISNUMBER(SEARCH(TRIM(BP$2), ProgramsTable[[#This Row],[Geographic Coverage]])), "Yes", "No"))</f>
        <v>N/A</v>
      </c>
      <c r="BQ395" s="18" t="str">
        <f>IF(BQ$2=0, "N/A", IF(ISNUMBER(SEARCH(TRIM(BQ$2), ProgramsTable[[#This Row],[Geographic Coverage]])), "Yes", "No"))</f>
        <v>N/A</v>
      </c>
      <c r="BR395" s="18" t="str">
        <f>IF(AND(BP$2=0, BQ$2=0), "*Required - Please Make a Selection*", IF(OR(ISNUMBER(SEARCH(TRIM(BP$2), ProgramsTable[[#This Row],[Geographic Coverage]])), ISNUMBER(SEARCH(TRIM(BQ$2), ProgramsTable[[#This Row],[Geographic Coverage]]))), "Yes", "No"))</f>
        <v>*Required - Please Make a Selection*</v>
      </c>
      <c r="BS395" s="18" t="str">
        <f>IF(OR(BS$2="",BS$2=0), "N/A", IF(AND(ProgramsTable[[#This Row],[Age Min]]= "None", ProgramsTable[[#This Row],[Age Max]]= "None"), "Yes", IF(AND(BS$2&gt;=ProgramsTable[[#This Row],[Age Min]], BS$2&lt;=ProgramsTable[[#This Row],[Age Max]]), "Yes", "No")))</f>
        <v>N/A</v>
      </c>
      <c r="BT395" s="18" t="str" cm="1">
        <f t="array" ref="BT395">IF(COUNTIF(AM$2:BJ$2,"Yes")=0,"N/A",IF(SUMPRODUCT(--(AM$2:BJ$2="Yes"),--(ProgramsTable[[#This Row],[Developmental Disability]:[Caregivers, Family Members, Advocates, or Practitioners of an Individual with Disabilities or Medical Conditions]]="Yes"))&gt;0,"Yes","No"))</f>
        <v>N/A</v>
      </c>
      <c r="BU3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95" s="18" t="str">
        <f>IF(BV$2=0, "N/A", IF(ISNUMBER(SEARCH(UPPER(BV$2), UPPER(ProgramsTable[[#This Row],[Type of Service]]))), "Yes", "No"))</f>
        <v>N/A</v>
      </c>
      <c r="BW395" s="18" t="str">
        <f>IF(BW$2=0, "N/A", IF(ISNUMBER(SEARCH(TRIM(BW$2), ProgramsTable[[#This Row],[Geographic Coverage]])), "Yes", "No"))</f>
        <v>N/A</v>
      </c>
      <c r="BX395" s="18" t="str">
        <f>IF(BX$2=0, "N/A", IF(ISNUMBER(SEARCH(TRIM(BX$2), ProgramsTable[[#This Row],[Geographic Coverage]])), "Yes", "No"))</f>
        <v>N/A</v>
      </c>
      <c r="BY395" s="18" t="str">
        <f>IF(AND(BW$2=0, BX$2=0), "*Required - Please Make a Selection*", IF(OR(ISNUMBER(SEARCH(TRIM(BW$2), ProgramsTable[[#This Row],[Geographic Coverage]])), ISNUMBER(SEARCH(TRIM(BX$2), ProgramsTable[[#This Row],[Geographic Coverage]]))), "Yes", "No"))</f>
        <v>*Required - Please Make a Selection*</v>
      </c>
      <c r="BZ395" s="18" t="str">
        <f>IF(I$2=0, "N/A", IF(I$2="Yes", IF(ProgramsTable[[#This Row],[Program Includes Services for Caregivers]]="Yes", IF(ProgramsTable[[#This Row],[Program May Require Caregiver to be Unpaid]]="No", "Yes", "No"), "No"), "N/A"))</f>
        <v>N/A</v>
      </c>
      <c r="CA3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95" s="18" t="str">
        <f>IF(CB$2=0, "N/A", IF(ISNUMBER(SEARCH(TRIM(UPPER(CB$2)), TRIM(UPPER(ProgramsTable[[#This Row],[Type of Service]])))), "Yes", "No"))</f>
        <v>N/A</v>
      </c>
      <c r="CC395" s="18" t="str">
        <f>IF(CC$2=0, "N/A", IF(ISNUMBER(SEARCH(TRIM(CC$2), ProgramsTable[[#This Row],[Geographic Coverage]])), "Yes", "No"))</f>
        <v>No</v>
      </c>
      <c r="CD395" s="18" t="str">
        <f>IF(CD$2=0, "N/A", IF(ISNUMBER(SEARCH(TRIM(CD$2), ProgramsTable[[#This Row],[Geographic Coverage]])), "Yes", "No"))</f>
        <v>N/A</v>
      </c>
      <c r="CE395" s="18" t="str">
        <f>IF(AND(CC$2=0, CD$2=0), "*Required - Please Make a Selection*", IF(OR(ISNUMBER(SEARCH(TRIM(CC$2), ProgramsTable[[#This Row],[Geographic Coverage]])), ISNUMBER(SEARCH(TRIM(CD$2), ProgramsTable[[#This Row],[Geographic Coverage]]))), "Yes", "No"))</f>
        <v>No</v>
      </c>
      <c r="CF395" s="18" t="str" cm="1">
        <f t="array" ref="CF395">IF(COUNTIF(BK$2:BN$2, "Yes")=0, "N/A", IF(SUMPRODUCT((BK$2:BN$2="Yes")*(ProgramsTable[[#This Row],[Veteran?]:[Disabled Veteran?]]="Yes"))&gt;0, "Yes", "No"))</f>
        <v>No</v>
      </c>
      <c r="CG3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95"/>
      <c r="CI395"/>
      <c r="CJ395"/>
      <c r="CK395"/>
      <c r="CL395"/>
      <c r="CM395"/>
      <c r="CN395"/>
      <c r="CO395"/>
      <c r="CP395"/>
      <c r="CQ395"/>
      <c r="CR395"/>
      <c r="CS395"/>
      <c r="CU395"/>
      <c r="CV395"/>
    </row>
    <row r="396" spans="1:100" hidden="1" x14ac:dyDescent="0.25">
      <c r="A396" s="10">
        <v>1383</v>
      </c>
      <c r="B396" t="s">
        <v>658</v>
      </c>
      <c r="C396" t="s">
        <v>662</v>
      </c>
      <c r="D396" t="s">
        <v>535</v>
      </c>
      <c r="E396" t="s">
        <v>529</v>
      </c>
      <c r="F396" t="s">
        <v>536</v>
      </c>
      <c r="G396" t="s">
        <v>112</v>
      </c>
      <c r="H396" t="s">
        <v>215</v>
      </c>
      <c r="I396" t="s">
        <v>215</v>
      </c>
      <c r="J396" t="s">
        <v>531</v>
      </c>
      <c r="K396" t="s">
        <v>532</v>
      </c>
      <c r="L396" t="s">
        <v>306</v>
      </c>
      <c r="M396">
        <v>18</v>
      </c>
      <c r="N396">
        <v>120</v>
      </c>
      <c r="P396" t="s">
        <v>533</v>
      </c>
      <c r="Q396" t="s">
        <v>208</v>
      </c>
      <c r="R396" t="s">
        <v>534</v>
      </c>
      <c r="S396" t="s">
        <v>533</v>
      </c>
      <c r="T396" t="s">
        <v>53</v>
      </c>
      <c r="U396" t="s">
        <v>215</v>
      </c>
      <c r="V396" t="s">
        <v>207</v>
      </c>
      <c r="W396" t="s">
        <v>207</v>
      </c>
      <c r="X396" t="s">
        <v>207</v>
      </c>
      <c r="Y396" t="s">
        <v>207</v>
      </c>
      <c r="Z396" t="s">
        <v>207</v>
      </c>
      <c r="AA396" t="s">
        <v>207</v>
      </c>
      <c r="AB396" t="s">
        <v>207</v>
      </c>
      <c r="AC396" t="s">
        <v>207</v>
      </c>
      <c r="AD396" t="s">
        <v>207</v>
      </c>
      <c r="AE396" t="s">
        <v>215</v>
      </c>
      <c r="AF396" t="s">
        <v>207</v>
      </c>
      <c r="AG396" t="s">
        <v>207</v>
      </c>
      <c r="AH396" t="s">
        <v>207</v>
      </c>
      <c r="AI396" t="s">
        <v>207</v>
      </c>
      <c r="AJ396" t="s">
        <v>207</v>
      </c>
      <c r="AK396" t="s">
        <v>207</v>
      </c>
      <c r="AL396" t="s">
        <v>207</v>
      </c>
      <c r="AM396" t="s">
        <v>207</v>
      </c>
      <c r="AN396" t="s">
        <v>207</v>
      </c>
      <c r="AO396" t="s">
        <v>207</v>
      </c>
      <c r="AP396" t="s">
        <v>207</v>
      </c>
      <c r="AQ396" t="s">
        <v>207</v>
      </c>
      <c r="AR396" t="s">
        <v>215</v>
      </c>
      <c r="AS396" t="s">
        <v>207</v>
      </c>
      <c r="AT396" t="s">
        <v>207</v>
      </c>
      <c r="AU396" t="s">
        <v>207</v>
      </c>
      <c r="AV396" t="s">
        <v>207</v>
      </c>
      <c r="AW396" t="s">
        <v>207</v>
      </c>
      <c r="AX396" t="s">
        <v>207</v>
      </c>
      <c r="AY396" t="s">
        <v>207</v>
      </c>
      <c r="AZ396" t="s">
        <v>207</v>
      </c>
      <c r="BA396" t="s">
        <v>207</v>
      </c>
      <c r="BB396" t="s">
        <v>207</v>
      </c>
      <c r="BC396" t="s">
        <v>207</v>
      </c>
      <c r="BD396" t="s">
        <v>207</v>
      </c>
      <c r="BE396" t="s">
        <v>207</v>
      </c>
      <c r="BF396" t="s">
        <v>207</v>
      </c>
      <c r="BG396" t="s">
        <v>207</v>
      </c>
      <c r="BH396" t="s">
        <v>207</v>
      </c>
      <c r="BI396" t="s">
        <v>207</v>
      </c>
      <c r="BJ396" t="s">
        <v>207</v>
      </c>
      <c r="BK396" t="s">
        <v>207</v>
      </c>
      <c r="BL396" t="s">
        <v>207</v>
      </c>
      <c r="BM396" t="s">
        <v>207</v>
      </c>
      <c r="BN396" t="s">
        <v>207</v>
      </c>
      <c r="BO396" s="18" t="str">
        <f>IF(OR(BO$2=0, BO$2=""), "N/A", IF(ISNUMBER(SEARCH(UPPER(BO$2), UPPER(ProgramsTable[[#This Row],[Type of Service]]))), "Yes", "No"))</f>
        <v>N/A</v>
      </c>
      <c r="BP396" s="18" t="str">
        <f>IF(BP$2=0, "N/A", IF(ISNUMBER(SEARCH(TRIM(BP$2), ProgramsTable[[#This Row],[Geographic Coverage]])), "Yes", "No"))</f>
        <v>N/A</v>
      </c>
      <c r="BQ396" s="18" t="str">
        <f>IF(BQ$2=0, "N/A", IF(ISNUMBER(SEARCH(TRIM(BQ$2), ProgramsTable[[#This Row],[Geographic Coverage]])), "Yes", "No"))</f>
        <v>N/A</v>
      </c>
      <c r="BR396" s="18" t="str">
        <f>IF(AND(BP$2=0, BQ$2=0), "*Required - Please Make a Selection*", IF(OR(ISNUMBER(SEARCH(TRIM(BP$2), ProgramsTable[[#This Row],[Geographic Coverage]])), ISNUMBER(SEARCH(TRIM(BQ$2), ProgramsTable[[#This Row],[Geographic Coverage]]))), "Yes", "No"))</f>
        <v>*Required - Please Make a Selection*</v>
      </c>
      <c r="BS396" s="18" t="str">
        <f>IF(OR(BS$2="",BS$2=0), "N/A", IF(AND(ProgramsTable[[#This Row],[Age Min]]= "None", ProgramsTable[[#This Row],[Age Max]]= "None"), "Yes", IF(AND(BS$2&gt;=ProgramsTable[[#This Row],[Age Min]], BS$2&lt;=ProgramsTable[[#This Row],[Age Max]]), "Yes", "No")))</f>
        <v>N/A</v>
      </c>
      <c r="BT396" s="18" t="str" cm="1">
        <f t="array" ref="BT396">IF(COUNTIF(AM$2:BJ$2,"Yes")=0,"N/A",IF(SUMPRODUCT(--(AM$2:BJ$2="Yes"),--(ProgramsTable[[#This Row],[Developmental Disability]:[Caregivers, Family Members, Advocates, or Practitioners of an Individual with Disabilities or Medical Conditions]]="Yes"))&gt;0,"Yes","No"))</f>
        <v>N/A</v>
      </c>
      <c r="BU3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96" s="18" t="str">
        <f>IF(BV$2=0, "N/A", IF(ISNUMBER(SEARCH(UPPER(BV$2), UPPER(ProgramsTable[[#This Row],[Type of Service]]))), "Yes", "No"))</f>
        <v>N/A</v>
      </c>
      <c r="BW396" s="18" t="str">
        <f>IF(BW$2=0, "N/A", IF(ISNUMBER(SEARCH(TRIM(BW$2), ProgramsTable[[#This Row],[Geographic Coverage]])), "Yes", "No"))</f>
        <v>N/A</v>
      </c>
      <c r="BX396" s="18" t="str">
        <f>IF(BX$2=0, "N/A", IF(ISNUMBER(SEARCH(TRIM(BX$2), ProgramsTable[[#This Row],[Geographic Coverage]])), "Yes", "No"))</f>
        <v>N/A</v>
      </c>
      <c r="BY396" s="18" t="str">
        <f>IF(AND(BW$2=0, BX$2=0), "*Required - Please Make a Selection*", IF(OR(ISNUMBER(SEARCH(TRIM(BW$2), ProgramsTable[[#This Row],[Geographic Coverage]])), ISNUMBER(SEARCH(TRIM(BX$2), ProgramsTable[[#This Row],[Geographic Coverage]]))), "Yes", "No"))</f>
        <v>*Required - Please Make a Selection*</v>
      </c>
      <c r="BZ396" s="18" t="str">
        <f>IF(I$2=0, "N/A", IF(I$2="Yes", IF(ProgramsTable[[#This Row],[Program Includes Services for Caregivers]]="Yes", IF(ProgramsTable[[#This Row],[Program May Require Caregiver to be Unpaid]]="No", "Yes", "No"), "No"), "N/A"))</f>
        <v>N/A</v>
      </c>
      <c r="CA3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96" s="18" t="str">
        <f>IF(CB$2=0, "N/A", IF(ISNUMBER(SEARCH(TRIM(UPPER(CB$2)), TRIM(UPPER(ProgramsTable[[#This Row],[Type of Service]])))), "Yes", "No"))</f>
        <v>N/A</v>
      </c>
      <c r="CC396" s="18" t="str">
        <f>IF(CC$2=0, "N/A", IF(ISNUMBER(SEARCH(TRIM(CC$2), ProgramsTable[[#This Row],[Geographic Coverage]])), "Yes", "No"))</f>
        <v>No</v>
      </c>
      <c r="CD396" s="18" t="str">
        <f>IF(CD$2=0, "N/A", IF(ISNUMBER(SEARCH(TRIM(CD$2), ProgramsTable[[#This Row],[Geographic Coverage]])), "Yes", "No"))</f>
        <v>N/A</v>
      </c>
      <c r="CE396" s="18" t="str">
        <f>IF(AND(CC$2=0, CD$2=0), "*Required - Please Make a Selection*", IF(OR(ISNUMBER(SEARCH(TRIM(CC$2), ProgramsTable[[#This Row],[Geographic Coverage]])), ISNUMBER(SEARCH(TRIM(CD$2), ProgramsTable[[#This Row],[Geographic Coverage]]))), "Yes", "No"))</f>
        <v>No</v>
      </c>
      <c r="CF396" s="18" t="str" cm="1">
        <f t="array" ref="CF396">IF(COUNTIF(BK$2:BN$2, "Yes")=0, "N/A", IF(SUMPRODUCT((BK$2:BN$2="Yes")*(ProgramsTable[[#This Row],[Veteran?]:[Disabled Veteran?]]="Yes"))&gt;0, "Yes", "No"))</f>
        <v>No</v>
      </c>
      <c r="CG3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96"/>
      <c r="CI396"/>
      <c r="CJ396"/>
      <c r="CK396"/>
      <c r="CL396"/>
      <c r="CM396"/>
      <c r="CN396"/>
      <c r="CO396"/>
      <c r="CP396"/>
      <c r="CQ396"/>
      <c r="CR396"/>
      <c r="CS396"/>
      <c r="CU396"/>
      <c r="CV396"/>
    </row>
    <row r="397" spans="1:100" hidden="1" x14ac:dyDescent="0.25">
      <c r="A397" s="10">
        <v>1401</v>
      </c>
      <c r="B397" t="s">
        <v>658</v>
      </c>
      <c r="C397" t="s">
        <v>662</v>
      </c>
      <c r="D397" t="s">
        <v>578</v>
      </c>
      <c r="E397" t="s">
        <v>546</v>
      </c>
      <c r="F397" t="s">
        <v>579</v>
      </c>
      <c r="G397" t="s">
        <v>112</v>
      </c>
      <c r="H397" t="s">
        <v>215</v>
      </c>
      <c r="I397" t="s">
        <v>215</v>
      </c>
      <c r="J397" t="s">
        <v>547</v>
      </c>
      <c r="K397" t="s">
        <v>580</v>
      </c>
      <c r="L397" t="s">
        <v>208</v>
      </c>
      <c r="M397" t="s">
        <v>208</v>
      </c>
      <c r="N397" t="s">
        <v>208</v>
      </c>
      <c r="P397" t="s">
        <v>581</v>
      </c>
      <c r="Q397" t="s">
        <v>208</v>
      </c>
      <c r="R397" t="s">
        <v>581</v>
      </c>
      <c r="S397" t="s">
        <v>208</v>
      </c>
      <c r="T397" t="s">
        <v>53</v>
      </c>
      <c r="U397" t="s">
        <v>215</v>
      </c>
      <c r="V397" t="s">
        <v>207</v>
      </c>
      <c r="W397" t="s">
        <v>207</v>
      </c>
      <c r="X397" t="s">
        <v>207</v>
      </c>
      <c r="Y397" t="s">
        <v>207</v>
      </c>
      <c r="Z397" t="s">
        <v>207</v>
      </c>
      <c r="AA397" t="s">
        <v>215</v>
      </c>
      <c r="AB397" t="s">
        <v>207</v>
      </c>
      <c r="AC397" t="s">
        <v>207</v>
      </c>
      <c r="AD397" t="s">
        <v>207</v>
      </c>
      <c r="AE397" t="s">
        <v>207</v>
      </c>
      <c r="AF397" t="s">
        <v>207</v>
      </c>
      <c r="AG397" t="s">
        <v>207</v>
      </c>
      <c r="AH397" t="s">
        <v>207</v>
      </c>
      <c r="AI397" t="s">
        <v>207</v>
      </c>
      <c r="AJ397" t="s">
        <v>207</v>
      </c>
      <c r="AK397" t="s">
        <v>207</v>
      </c>
      <c r="AL397" t="s">
        <v>207</v>
      </c>
      <c r="AM397" t="s">
        <v>207</v>
      </c>
      <c r="AN397" t="s">
        <v>207</v>
      </c>
      <c r="AO397" t="s">
        <v>207</v>
      </c>
      <c r="AP397" t="s">
        <v>207</v>
      </c>
      <c r="AQ397" t="s">
        <v>207</v>
      </c>
      <c r="AR397" t="s">
        <v>215</v>
      </c>
      <c r="AS397" t="s">
        <v>207</v>
      </c>
      <c r="AT397" t="s">
        <v>207</v>
      </c>
      <c r="AU397" t="s">
        <v>207</v>
      </c>
      <c r="AV397" t="s">
        <v>207</v>
      </c>
      <c r="AW397" t="s">
        <v>207</v>
      </c>
      <c r="AX397" t="s">
        <v>207</v>
      </c>
      <c r="AY397" t="s">
        <v>207</v>
      </c>
      <c r="AZ397" t="s">
        <v>207</v>
      </c>
      <c r="BA397" t="s">
        <v>207</v>
      </c>
      <c r="BB397" t="s">
        <v>207</v>
      </c>
      <c r="BC397" t="s">
        <v>207</v>
      </c>
      <c r="BD397" t="s">
        <v>207</v>
      </c>
      <c r="BE397" t="s">
        <v>207</v>
      </c>
      <c r="BF397" t="s">
        <v>207</v>
      </c>
      <c r="BG397" t="s">
        <v>207</v>
      </c>
      <c r="BH397" t="s">
        <v>207</v>
      </c>
      <c r="BI397" t="s">
        <v>207</v>
      </c>
      <c r="BJ397" t="s">
        <v>215</v>
      </c>
      <c r="BK397" t="s">
        <v>207</v>
      </c>
      <c r="BL397" t="s">
        <v>207</v>
      </c>
      <c r="BM397" t="s">
        <v>207</v>
      </c>
      <c r="BN397" t="s">
        <v>207</v>
      </c>
      <c r="BO397" s="18" t="str">
        <f>IF(OR(BO$2=0, BO$2=""), "N/A", IF(ISNUMBER(SEARCH(UPPER(BO$2), UPPER(ProgramsTable[[#This Row],[Type of Service]]))), "Yes", "No"))</f>
        <v>N/A</v>
      </c>
      <c r="BP397" s="18" t="str">
        <f>IF(BP$2=0, "N/A", IF(ISNUMBER(SEARCH(TRIM(BP$2), ProgramsTable[[#This Row],[Geographic Coverage]])), "Yes", "No"))</f>
        <v>N/A</v>
      </c>
      <c r="BQ397" s="18" t="str">
        <f>IF(BQ$2=0, "N/A", IF(ISNUMBER(SEARCH(TRIM(BQ$2), ProgramsTable[[#This Row],[Geographic Coverage]])), "Yes", "No"))</f>
        <v>N/A</v>
      </c>
      <c r="BR397" s="18" t="str">
        <f>IF(AND(BP$2=0, BQ$2=0), "*Required - Please Make a Selection*", IF(OR(ISNUMBER(SEARCH(TRIM(BP$2), ProgramsTable[[#This Row],[Geographic Coverage]])), ISNUMBER(SEARCH(TRIM(BQ$2), ProgramsTable[[#This Row],[Geographic Coverage]]))), "Yes", "No"))</f>
        <v>*Required - Please Make a Selection*</v>
      </c>
      <c r="BS397" s="18" t="str">
        <f>IF(OR(BS$2="",BS$2=0), "N/A", IF(AND(ProgramsTable[[#This Row],[Age Min]]= "None", ProgramsTable[[#This Row],[Age Max]]= "None"), "Yes", IF(AND(BS$2&gt;=ProgramsTable[[#This Row],[Age Min]], BS$2&lt;=ProgramsTable[[#This Row],[Age Max]]), "Yes", "No")))</f>
        <v>N/A</v>
      </c>
      <c r="BT397" s="18" t="str" cm="1">
        <f t="array" ref="BT397">IF(COUNTIF(AM$2:BJ$2,"Yes")=0,"N/A",IF(SUMPRODUCT(--(AM$2:BJ$2="Yes"),--(ProgramsTable[[#This Row],[Developmental Disability]:[Caregivers, Family Members, Advocates, or Practitioners of an Individual with Disabilities or Medical Conditions]]="Yes"))&gt;0,"Yes","No"))</f>
        <v>N/A</v>
      </c>
      <c r="BU3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97" s="18" t="str">
        <f>IF(BV$2=0, "N/A", IF(ISNUMBER(SEARCH(UPPER(BV$2), UPPER(ProgramsTable[[#This Row],[Type of Service]]))), "Yes", "No"))</f>
        <v>N/A</v>
      </c>
      <c r="BW397" s="18" t="str">
        <f>IF(BW$2=0, "N/A", IF(ISNUMBER(SEARCH(TRIM(BW$2), ProgramsTable[[#This Row],[Geographic Coverage]])), "Yes", "No"))</f>
        <v>N/A</v>
      </c>
      <c r="BX397" s="18" t="str">
        <f>IF(BX$2=0, "N/A", IF(ISNUMBER(SEARCH(TRIM(BX$2), ProgramsTable[[#This Row],[Geographic Coverage]])), "Yes", "No"))</f>
        <v>N/A</v>
      </c>
      <c r="BY397" s="18" t="str">
        <f>IF(AND(BW$2=0, BX$2=0), "*Required - Please Make a Selection*", IF(OR(ISNUMBER(SEARCH(TRIM(BW$2), ProgramsTable[[#This Row],[Geographic Coverage]])), ISNUMBER(SEARCH(TRIM(BX$2), ProgramsTable[[#This Row],[Geographic Coverage]]))), "Yes", "No"))</f>
        <v>*Required - Please Make a Selection*</v>
      </c>
      <c r="BZ397" s="18" t="str">
        <f>IF(I$2=0, "N/A", IF(I$2="Yes", IF(ProgramsTable[[#This Row],[Program Includes Services for Caregivers]]="Yes", IF(ProgramsTable[[#This Row],[Program May Require Caregiver to be Unpaid]]="No", "Yes", "No"), "No"), "N/A"))</f>
        <v>N/A</v>
      </c>
      <c r="CA3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97" s="18" t="str">
        <f>IF(CB$2=0, "N/A", IF(ISNUMBER(SEARCH(TRIM(UPPER(CB$2)), TRIM(UPPER(ProgramsTable[[#This Row],[Type of Service]])))), "Yes", "No"))</f>
        <v>N/A</v>
      </c>
      <c r="CC397" s="18" t="str">
        <f>IF(CC$2=0, "N/A", IF(ISNUMBER(SEARCH(TRIM(CC$2), ProgramsTable[[#This Row],[Geographic Coverage]])), "Yes", "No"))</f>
        <v>No</v>
      </c>
      <c r="CD397" s="18" t="str">
        <f>IF(CD$2=0, "N/A", IF(ISNUMBER(SEARCH(TRIM(CD$2), ProgramsTable[[#This Row],[Geographic Coverage]])), "Yes", "No"))</f>
        <v>N/A</v>
      </c>
      <c r="CE397" s="18" t="str">
        <f>IF(AND(CC$2=0, CD$2=0), "*Required - Please Make a Selection*", IF(OR(ISNUMBER(SEARCH(TRIM(CC$2), ProgramsTable[[#This Row],[Geographic Coverage]])), ISNUMBER(SEARCH(TRIM(CD$2), ProgramsTable[[#This Row],[Geographic Coverage]]))), "Yes", "No"))</f>
        <v>No</v>
      </c>
      <c r="CF397" s="18" t="str" cm="1">
        <f t="array" ref="CF397">IF(COUNTIF(BK$2:BN$2, "Yes")=0, "N/A", IF(SUMPRODUCT((BK$2:BN$2="Yes")*(ProgramsTable[[#This Row],[Veteran?]:[Disabled Veteran?]]="Yes"))&gt;0, "Yes", "No"))</f>
        <v>No</v>
      </c>
      <c r="CG3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97"/>
      <c r="CI397"/>
      <c r="CJ397"/>
      <c r="CK397"/>
      <c r="CL397"/>
      <c r="CM397"/>
      <c r="CN397"/>
      <c r="CO397"/>
      <c r="CP397"/>
      <c r="CQ397"/>
      <c r="CR397"/>
      <c r="CS397"/>
      <c r="CU397"/>
      <c r="CV397"/>
    </row>
    <row r="398" spans="1:100" hidden="1" x14ac:dyDescent="0.25">
      <c r="A398" s="10">
        <v>1402</v>
      </c>
      <c r="B398" t="s">
        <v>658</v>
      </c>
      <c r="C398" t="s">
        <v>662</v>
      </c>
      <c r="D398" t="s">
        <v>578</v>
      </c>
      <c r="E398" t="s">
        <v>546</v>
      </c>
      <c r="F398" t="s">
        <v>582</v>
      </c>
      <c r="G398" t="s">
        <v>112</v>
      </c>
      <c r="H398" t="s">
        <v>215</v>
      </c>
      <c r="I398" t="s">
        <v>215</v>
      </c>
      <c r="J398" t="s">
        <v>547</v>
      </c>
      <c r="K398" t="s">
        <v>583</v>
      </c>
      <c r="L398" t="s">
        <v>208</v>
      </c>
      <c r="M398" t="s">
        <v>208</v>
      </c>
      <c r="N398" t="s">
        <v>208</v>
      </c>
      <c r="P398" t="s">
        <v>581</v>
      </c>
      <c r="Q398" t="s">
        <v>208</v>
      </c>
      <c r="R398" t="s">
        <v>581</v>
      </c>
      <c r="S398" t="s">
        <v>208</v>
      </c>
      <c r="T398" t="s">
        <v>53</v>
      </c>
      <c r="U398" t="s">
        <v>215</v>
      </c>
      <c r="V398" t="s">
        <v>207</v>
      </c>
      <c r="W398" t="s">
        <v>207</v>
      </c>
      <c r="X398" t="s">
        <v>207</v>
      </c>
      <c r="Y398" t="s">
        <v>207</v>
      </c>
      <c r="Z398" t="s">
        <v>207</v>
      </c>
      <c r="AA398" t="s">
        <v>215</v>
      </c>
      <c r="AB398" t="s">
        <v>207</v>
      </c>
      <c r="AC398" t="s">
        <v>207</v>
      </c>
      <c r="AD398" t="s">
        <v>207</v>
      </c>
      <c r="AE398" t="s">
        <v>207</v>
      </c>
      <c r="AF398" t="s">
        <v>207</v>
      </c>
      <c r="AG398" t="s">
        <v>207</v>
      </c>
      <c r="AH398" t="s">
        <v>207</v>
      </c>
      <c r="AI398" t="s">
        <v>207</v>
      </c>
      <c r="AJ398" t="s">
        <v>207</v>
      </c>
      <c r="AK398" t="s">
        <v>207</v>
      </c>
      <c r="AL398" t="s">
        <v>207</v>
      </c>
      <c r="AM398" t="s">
        <v>207</v>
      </c>
      <c r="AN398" t="s">
        <v>207</v>
      </c>
      <c r="AO398" t="s">
        <v>207</v>
      </c>
      <c r="AP398" t="s">
        <v>207</v>
      </c>
      <c r="AQ398" t="s">
        <v>207</v>
      </c>
      <c r="AR398" t="s">
        <v>215</v>
      </c>
      <c r="AS398" t="s">
        <v>207</v>
      </c>
      <c r="AT398" t="s">
        <v>207</v>
      </c>
      <c r="AU398" t="s">
        <v>207</v>
      </c>
      <c r="AV398" t="s">
        <v>207</v>
      </c>
      <c r="AW398" t="s">
        <v>207</v>
      </c>
      <c r="AX398" t="s">
        <v>207</v>
      </c>
      <c r="AY398" t="s">
        <v>207</v>
      </c>
      <c r="AZ398" t="s">
        <v>207</v>
      </c>
      <c r="BA398" t="s">
        <v>207</v>
      </c>
      <c r="BB398" t="s">
        <v>207</v>
      </c>
      <c r="BC398" t="s">
        <v>207</v>
      </c>
      <c r="BD398" t="s">
        <v>207</v>
      </c>
      <c r="BE398" t="s">
        <v>207</v>
      </c>
      <c r="BF398" t="s">
        <v>207</v>
      </c>
      <c r="BG398" t="s">
        <v>207</v>
      </c>
      <c r="BH398" t="s">
        <v>207</v>
      </c>
      <c r="BI398" t="s">
        <v>207</v>
      </c>
      <c r="BJ398" t="s">
        <v>215</v>
      </c>
      <c r="BK398" t="s">
        <v>207</v>
      </c>
      <c r="BL398" t="s">
        <v>207</v>
      </c>
      <c r="BM398" t="s">
        <v>207</v>
      </c>
      <c r="BN398" t="s">
        <v>207</v>
      </c>
      <c r="BO398" s="18" t="str">
        <f>IF(OR(BO$2=0, BO$2=""), "N/A", IF(ISNUMBER(SEARCH(UPPER(BO$2), UPPER(ProgramsTable[[#This Row],[Type of Service]]))), "Yes", "No"))</f>
        <v>N/A</v>
      </c>
      <c r="BP398" s="18" t="str">
        <f>IF(BP$2=0, "N/A", IF(ISNUMBER(SEARCH(TRIM(BP$2), ProgramsTable[[#This Row],[Geographic Coverage]])), "Yes", "No"))</f>
        <v>N/A</v>
      </c>
      <c r="BQ398" s="18" t="str">
        <f>IF(BQ$2=0, "N/A", IF(ISNUMBER(SEARCH(TRIM(BQ$2), ProgramsTable[[#This Row],[Geographic Coverage]])), "Yes", "No"))</f>
        <v>N/A</v>
      </c>
      <c r="BR398" s="18" t="str">
        <f>IF(AND(BP$2=0, BQ$2=0), "*Required - Please Make a Selection*", IF(OR(ISNUMBER(SEARCH(TRIM(BP$2), ProgramsTable[[#This Row],[Geographic Coverage]])), ISNUMBER(SEARCH(TRIM(BQ$2), ProgramsTable[[#This Row],[Geographic Coverage]]))), "Yes", "No"))</f>
        <v>*Required - Please Make a Selection*</v>
      </c>
      <c r="BS398" s="18" t="str">
        <f>IF(OR(BS$2="",BS$2=0), "N/A", IF(AND(ProgramsTable[[#This Row],[Age Min]]= "None", ProgramsTable[[#This Row],[Age Max]]= "None"), "Yes", IF(AND(BS$2&gt;=ProgramsTable[[#This Row],[Age Min]], BS$2&lt;=ProgramsTable[[#This Row],[Age Max]]), "Yes", "No")))</f>
        <v>N/A</v>
      </c>
      <c r="BT398" s="18" t="str" cm="1">
        <f t="array" ref="BT398">IF(COUNTIF(AM$2:BJ$2,"Yes")=0,"N/A",IF(SUMPRODUCT(--(AM$2:BJ$2="Yes"),--(ProgramsTable[[#This Row],[Developmental Disability]:[Caregivers, Family Members, Advocates, or Practitioners of an Individual with Disabilities or Medical Conditions]]="Yes"))&gt;0,"Yes","No"))</f>
        <v>N/A</v>
      </c>
      <c r="BU3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98" s="18" t="str">
        <f>IF(BV$2=0, "N/A", IF(ISNUMBER(SEARCH(UPPER(BV$2), UPPER(ProgramsTable[[#This Row],[Type of Service]]))), "Yes", "No"))</f>
        <v>N/A</v>
      </c>
      <c r="BW398" s="18" t="str">
        <f>IF(BW$2=0, "N/A", IF(ISNUMBER(SEARCH(TRIM(BW$2), ProgramsTable[[#This Row],[Geographic Coverage]])), "Yes", "No"))</f>
        <v>N/A</v>
      </c>
      <c r="BX398" s="18" t="str">
        <f>IF(BX$2=0, "N/A", IF(ISNUMBER(SEARCH(TRIM(BX$2), ProgramsTable[[#This Row],[Geographic Coverage]])), "Yes", "No"))</f>
        <v>N/A</v>
      </c>
      <c r="BY398" s="18" t="str">
        <f>IF(AND(BW$2=0, BX$2=0), "*Required - Please Make a Selection*", IF(OR(ISNUMBER(SEARCH(TRIM(BW$2), ProgramsTable[[#This Row],[Geographic Coverage]])), ISNUMBER(SEARCH(TRIM(BX$2), ProgramsTable[[#This Row],[Geographic Coverage]]))), "Yes", "No"))</f>
        <v>*Required - Please Make a Selection*</v>
      </c>
      <c r="BZ398" s="18" t="str">
        <f>IF(I$2=0, "N/A", IF(I$2="Yes", IF(ProgramsTable[[#This Row],[Program Includes Services for Caregivers]]="Yes", IF(ProgramsTable[[#This Row],[Program May Require Caregiver to be Unpaid]]="No", "Yes", "No"), "No"), "N/A"))</f>
        <v>N/A</v>
      </c>
      <c r="CA3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98" s="18" t="str">
        <f>IF(CB$2=0, "N/A", IF(ISNUMBER(SEARCH(TRIM(UPPER(CB$2)), TRIM(UPPER(ProgramsTable[[#This Row],[Type of Service]])))), "Yes", "No"))</f>
        <v>N/A</v>
      </c>
      <c r="CC398" s="18" t="str">
        <f>IF(CC$2=0, "N/A", IF(ISNUMBER(SEARCH(TRIM(CC$2), ProgramsTable[[#This Row],[Geographic Coverage]])), "Yes", "No"))</f>
        <v>No</v>
      </c>
      <c r="CD398" s="18" t="str">
        <f>IF(CD$2=0, "N/A", IF(ISNUMBER(SEARCH(TRIM(CD$2), ProgramsTable[[#This Row],[Geographic Coverage]])), "Yes", "No"))</f>
        <v>N/A</v>
      </c>
      <c r="CE398" s="18" t="str">
        <f>IF(AND(CC$2=0, CD$2=0), "*Required - Please Make a Selection*", IF(OR(ISNUMBER(SEARCH(TRIM(CC$2), ProgramsTable[[#This Row],[Geographic Coverage]])), ISNUMBER(SEARCH(TRIM(CD$2), ProgramsTable[[#This Row],[Geographic Coverage]]))), "Yes", "No"))</f>
        <v>No</v>
      </c>
      <c r="CF398" s="18" t="str" cm="1">
        <f t="array" ref="CF398">IF(COUNTIF(BK$2:BN$2, "Yes")=0, "N/A", IF(SUMPRODUCT((BK$2:BN$2="Yes")*(ProgramsTable[[#This Row],[Veteran?]:[Disabled Veteran?]]="Yes"))&gt;0, "Yes", "No"))</f>
        <v>No</v>
      </c>
      <c r="CG3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98"/>
      <c r="CI398"/>
      <c r="CJ398"/>
      <c r="CK398"/>
      <c r="CL398"/>
      <c r="CM398"/>
      <c r="CN398"/>
      <c r="CO398"/>
      <c r="CP398"/>
      <c r="CQ398"/>
      <c r="CR398"/>
      <c r="CS398"/>
      <c r="CU398"/>
      <c r="CV398"/>
    </row>
    <row r="399" spans="1:100" hidden="1" x14ac:dyDescent="0.25">
      <c r="A399" s="10">
        <v>1403</v>
      </c>
      <c r="B399" t="s">
        <v>658</v>
      </c>
      <c r="C399" t="s">
        <v>662</v>
      </c>
      <c r="D399" t="s">
        <v>578</v>
      </c>
      <c r="E399" t="s">
        <v>546</v>
      </c>
      <c r="F399" t="s">
        <v>584</v>
      </c>
      <c r="G399" t="s">
        <v>585</v>
      </c>
      <c r="H399" t="s">
        <v>215</v>
      </c>
      <c r="I399" t="s">
        <v>215</v>
      </c>
      <c r="J399" t="s">
        <v>208</v>
      </c>
      <c r="K399" t="s">
        <v>586</v>
      </c>
      <c r="L399" t="s">
        <v>208</v>
      </c>
      <c r="M399" t="s">
        <v>208</v>
      </c>
      <c r="N399" t="s">
        <v>208</v>
      </c>
      <c r="P399" t="s">
        <v>581</v>
      </c>
      <c r="Q399" t="s">
        <v>208</v>
      </c>
      <c r="R399" t="s">
        <v>581</v>
      </c>
      <c r="S399" t="s">
        <v>208</v>
      </c>
      <c r="T399" t="s">
        <v>53</v>
      </c>
      <c r="U399" t="s">
        <v>207</v>
      </c>
      <c r="V399" t="s">
        <v>207</v>
      </c>
      <c r="W399" t="s">
        <v>207</v>
      </c>
      <c r="X399" t="s">
        <v>207</v>
      </c>
      <c r="Y399" t="s">
        <v>207</v>
      </c>
      <c r="Z399" t="s">
        <v>207</v>
      </c>
      <c r="AA399" t="s">
        <v>207</v>
      </c>
      <c r="AB399" t="s">
        <v>207</v>
      </c>
      <c r="AC399" t="s">
        <v>207</v>
      </c>
      <c r="AD399" t="s">
        <v>207</v>
      </c>
      <c r="AE399" t="s">
        <v>207</v>
      </c>
      <c r="AF399" t="s">
        <v>207</v>
      </c>
      <c r="AG399" t="s">
        <v>207</v>
      </c>
      <c r="AH399" t="s">
        <v>207</v>
      </c>
      <c r="AI399" t="s">
        <v>207</v>
      </c>
      <c r="AJ399" t="s">
        <v>207</v>
      </c>
      <c r="AK399" t="s">
        <v>207</v>
      </c>
      <c r="AL399" t="s">
        <v>207</v>
      </c>
      <c r="AM399" t="s">
        <v>207</v>
      </c>
      <c r="AN399" t="s">
        <v>207</v>
      </c>
      <c r="AO399" t="s">
        <v>207</v>
      </c>
      <c r="AP399" t="s">
        <v>207</v>
      </c>
      <c r="AQ399" t="s">
        <v>207</v>
      </c>
      <c r="AR399" t="s">
        <v>215</v>
      </c>
      <c r="AS399" t="s">
        <v>207</v>
      </c>
      <c r="AT399" t="s">
        <v>207</v>
      </c>
      <c r="AU399" t="s">
        <v>207</v>
      </c>
      <c r="AV399" t="s">
        <v>207</v>
      </c>
      <c r="AW399" t="s">
        <v>207</v>
      </c>
      <c r="AX399" t="s">
        <v>207</v>
      </c>
      <c r="AY399" t="s">
        <v>207</v>
      </c>
      <c r="AZ399" t="s">
        <v>207</v>
      </c>
      <c r="BA399" t="s">
        <v>207</v>
      </c>
      <c r="BB399" t="s">
        <v>207</v>
      </c>
      <c r="BC399" t="s">
        <v>207</v>
      </c>
      <c r="BD399" t="s">
        <v>207</v>
      </c>
      <c r="BE399" t="s">
        <v>207</v>
      </c>
      <c r="BF399" t="s">
        <v>207</v>
      </c>
      <c r="BG399" t="s">
        <v>207</v>
      </c>
      <c r="BH399" t="s">
        <v>207</v>
      </c>
      <c r="BI399" t="s">
        <v>207</v>
      </c>
      <c r="BJ399" t="s">
        <v>215</v>
      </c>
      <c r="BK399" t="s">
        <v>207</v>
      </c>
      <c r="BL399" t="s">
        <v>207</v>
      </c>
      <c r="BM399" t="s">
        <v>207</v>
      </c>
      <c r="BN399" t="s">
        <v>207</v>
      </c>
      <c r="BO399" s="18" t="str">
        <f>IF(OR(BO$2=0, BO$2=""), "N/A", IF(ISNUMBER(SEARCH(UPPER(BO$2), UPPER(ProgramsTable[[#This Row],[Type of Service]]))), "Yes", "No"))</f>
        <v>N/A</v>
      </c>
      <c r="BP399" s="18" t="str">
        <f>IF(BP$2=0, "N/A", IF(ISNUMBER(SEARCH(TRIM(BP$2), ProgramsTable[[#This Row],[Geographic Coverage]])), "Yes", "No"))</f>
        <v>N/A</v>
      </c>
      <c r="BQ399" s="18" t="str">
        <f>IF(BQ$2=0, "N/A", IF(ISNUMBER(SEARCH(TRIM(BQ$2), ProgramsTable[[#This Row],[Geographic Coverage]])), "Yes", "No"))</f>
        <v>N/A</v>
      </c>
      <c r="BR399" s="18" t="str">
        <f>IF(AND(BP$2=0, BQ$2=0), "*Required - Please Make a Selection*", IF(OR(ISNUMBER(SEARCH(TRIM(BP$2), ProgramsTable[[#This Row],[Geographic Coverage]])), ISNUMBER(SEARCH(TRIM(BQ$2), ProgramsTable[[#This Row],[Geographic Coverage]]))), "Yes", "No"))</f>
        <v>*Required - Please Make a Selection*</v>
      </c>
      <c r="BS399" s="18" t="str">
        <f>IF(OR(BS$2="",BS$2=0), "N/A", IF(AND(ProgramsTable[[#This Row],[Age Min]]= "None", ProgramsTable[[#This Row],[Age Max]]= "None"), "Yes", IF(AND(BS$2&gt;=ProgramsTable[[#This Row],[Age Min]], BS$2&lt;=ProgramsTable[[#This Row],[Age Max]]), "Yes", "No")))</f>
        <v>N/A</v>
      </c>
      <c r="BT399" s="18" t="str" cm="1">
        <f t="array" ref="BT399">IF(COUNTIF(AM$2:BJ$2,"Yes")=0,"N/A",IF(SUMPRODUCT(--(AM$2:BJ$2="Yes"),--(ProgramsTable[[#This Row],[Developmental Disability]:[Caregivers, Family Members, Advocates, or Practitioners of an Individual with Disabilities or Medical Conditions]]="Yes"))&gt;0,"Yes","No"))</f>
        <v>N/A</v>
      </c>
      <c r="BU3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399" s="18" t="str">
        <f>IF(BV$2=0, "N/A", IF(ISNUMBER(SEARCH(UPPER(BV$2), UPPER(ProgramsTable[[#This Row],[Type of Service]]))), "Yes", "No"))</f>
        <v>N/A</v>
      </c>
      <c r="BW399" s="18" t="str">
        <f>IF(BW$2=0, "N/A", IF(ISNUMBER(SEARCH(TRIM(BW$2), ProgramsTable[[#This Row],[Geographic Coverage]])), "Yes", "No"))</f>
        <v>N/A</v>
      </c>
      <c r="BX399" s="18" t="str">
        <f>IF(BX$2=0, "N/A", IF(ISNUMBER(SEARCH(TRIM(BX$2), ProgramsTable[[#This Row],[Geographic Coverage]])), "Yes", "No"))</f>
        <v>N/A</v>
      </c>
      <c r="BY399" s="18" t="str">
        <f>IF(AND(BW$2=0, BX$2=0), "*Required - Please Make a Selection*", IF(OR(ISNUMBER(SEARCH(TRIM(BW$2), ProgramsTable[[#This Row],[Geographic Coverage]])), ISNUMBER(SEARCH(TRIM(BX$2), ProgramsTable[[#This Row],[Geographic Coverage]]))), "Yes", "No"))</f>
        <v>*Required - Please Make a Selection*</v>
      </c>
      <c r="BZ399" s="18" t="str">
        <f>IF(I$2=0, "N/A", IF(I$2="Yes", IF(ProgramsTable[[#This Row],[Program Includes Services for Caregivers]]="Yes", IF(ProgramsTable[[#This Row],[Program May Require Caregiver to be Unpaid]]="No", "Yes", "No"), "No"), "N/A"))</f>
        <v>N/A</v>
      </c>
      <c r="CA3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399" s="18" t="str">
        <f>IF(CB$2=0, "N/A", IF(ISNUMBER(SEARCH(TRIM(UPPER(CB$2)), TRIM(UPPER(ProgramsTable[[#This Row],[Type of Service]])))), "Yes", "No"))</f>
        <v>N/A</v>
      </c>
      <c r="CC399" s="18" t="str">
        <f>IF(CC$2=0, "N/A", IF(ISNUMBER(SEARCH(TRIM(CC$2), ProgramsTable[[#This Row],[Geographic Coverage]])), "Yes", "No"))</f>
        <v>No</v>
      </c>
      <c r="CD399" s="18" t="str">
        <f>IF(CD$2=0, "N/A", IF(ISNUMBER(SEARCH(TRIM(CD$2), ProgramsTable[[#This Row],[Geographic Coverage]])), "Yes", "No"))</f>
        <v>N/A</v>
      </c>
      <c r="CE399" s="18" t="str">
        <f>IF(AND(CC$2=0, CD$2=0), "*Required - Please Make a Selection*", IF(OR(ISNUMBER(SEARCH(TRIM(CC$2), ProgramsTable[[#This Row],[Geographic Coverage]])), ISNUMBER(SEARCH(TRIM(CD$2), ProgramsTable[[#This Row],[Geographic Coverage]]))), "Yes", "No"))</f>
        <v>No</v>
      </c>
      <c r="CF399" s="18" t="str" cm="1">
        <f t="array" ref="CF399">IF(COUNTIF(BK$2:BN$2, "Yes")=0, "N/A", IF(SUMPRODUCT((BK$2:BN$2="Yes")*(ProgramsTable[[#This Row],[Veteran?]:[Disabled Veteran?]]="Yes"))&gt;0, "Yes", "No"))</f>
        <v>No</v>
      </c>
      <c r="CG3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399"/>
      <c r="CI399"/>
      <c r="CJ399"/>
      <c r="CK399"/>
      <c r="CL399"/>
      <c r="CM399"/>
      <c r="CN399"/>
      <c r="CO399"/>
      <c r="CP399"/>
      <c r="CQ399"/>
      <c r="CR399"/>
      <c r="CS399"/>
      <c r="CU399"/>
      <c r="CV399"/>
    </row>
    <row r="400" spans="1:100" hidden="1" x14ac:dyDescent="0.25">
      <c r="A400" s="10">
        <v>1404</v>
      </c>
      <c r="B400" t="s">
        <v>658</v>
      </c>
      <c r="C400" t="s">
        <v>662</v>
      </c>
      <c r="D400" t="s">
        <v>578</v>
      </c>
      <c r="E400" t="s">
        <v>546</v>
      </c>
      <c r="F400" t="s">
        <v>587</v>
      </c>
      <c r="G400" t="s">
        <v>588</v>
      </c>
      <c r="H400" t="s">
        <v>215</v>
      </c>
      <c r="I400" t="s">
        <v>207</v>
      </c>
      <c r="J400" t="s">
        <v>208</v>
      </c>
      <c r="K400" t="s">
        <v>208</v>
      </c>
      <c r="L400" s="11" t="s">
        <v>208</v>
      </c>
      <c r="M400" t="s">
        <v>208</v>
      </c>
      <c r="N400" t="s">
        <v>208</v>
      </c>
      <c r="P400" t="s">
        <v>208</v>
      </c>
      <c r="Q400" t="s">
        <v>208</v>
      </c>
      <c r="R400" t="s">
        <v>208</v>
      </c>
      <c r="S400" t="s">
        <v>208</v>
      </c>
      <c r="T400" t="s">
        <v>53</v>
      </c>
      <c r="U400" t="s">
        <v>207</v>
      </c>
      <c r="V400" t="s">
        <v>207</v>
      </c>
      <c r="W400" t="s">
        <v>207</v>
      </c>
      <c r="X400" t="s">
        <v>207</v>
      </c>
      <c r="Y400" t="s">
        <v>207</v>
      </c>
      <c r="Z400" t="s">
        <v>207</v>
      </c>
      <c r="AA400" t="s">
        <v>207</v>
      </c>
      <c r="AB400" t="s">
        <v>207</v>
      </c>
      <c r="AC400" t="s">
        <v>207</v>
      </c>
      <c r="AD400" t="s">
        <v>207</v>
      </c>
      <c r="AE400" t="s">
        <v>207</v>
      </c>
      <c r="AF400" t="s">
        <v>207</v>
      </c>
      <c r="AG400" t="s">
        <v>207</v>
      </c>
      <c r="AH400" t="s">
        <v>207</v>
      </c>
      <c r="AI400" t="s">
        <v>207</v>
      </c>
      <c r="AJ400" t="s">
        <v>207</v>
      </c>
      <c r="AK400" t="s">
        <v>207</v>
      </c>
      <c r="AL400" t="s">
        <v>207</v>
      </c>
      <c r="AM400" t="s">
        <v>207</v>
      </c>
      <c r="AN400" t="s">
        <v>207</v>
      </c>
      <c r="AO400" t="s">
        <v>207</v>
      </c>
      <c r="AP400" t="s">
        <v>207</v>
      </c>
      <c r="AQ400" t="s">
        <v>207</v>
      </c>
      <c r="AR400" t="s">
        <v>207</v>
      </c>
      <c r="AS400" t="s">
        <v>207</v>
      </c>
      <c r="AT400" t="s">
        <v>207</v>
      </c>
      <c r="AU400" t="s">
        <v>207</v>
      </c>
      <c r="AV400" t="s">
        <v>207</v>
      </c>
      <c r="AW400" t="s">
        <v>207</v>
      </c>
      <c r="AX400" t="s">
        <v>207</v>
      </c>
      <c r="AY400" t="s">
        <v>207</v>
      </c>
      <c r="AZ400" t="s">
        <v>207</v>
      </c>
      <c r="BA400" t="s">
        <v>207</v>
      </c>
      <c r="BB400" t="s">
        <v>207</v>
      </c>
      <c r="BC400" t="s">
        <v>207</v>
      </c>
      <c r="BD400" t="s">
        <v>207</v>
      </c>
      <c r="BE400" t="s">
        <v>207</v>
      </c>
      <c r="BF400" t="s">
        <v>207</v>
      </c>
      <c r="BG400" t="s">
        <v>207</v>
      </c>
      <c r="BH400" t="s">
        <v>207</v>
      </c>
      <c r="BI400" t="s">
        <v>207</v>
      </c>
      <c r="BJ400" t="s">
        <v>207</v>
      </c>
      <c r="BK400" t="s">
        <v>207</v>
      </c>
      <c r="BL400" t="s">
        <v>207</v>
      </c>
      <c r="BM400" t="s">
        <v>207</v>
      </c>
      <c r="BN400" t="s">
        <v>207</v>
      </c>
      <c r="BO400" s="18" t="str">
        <f>IF(OR(BO$2=0, BO$2=""), "N/A", IF(ISNUMBER(SEARCH(UPPER(BO$2), UPPER(ProgramsTable[[#This Row],[Type of Service]]))), "Yes", "No"))</f>
        <v>N/A</v>
      </c>
      <c r="BP400" s="18" t="str">
        <f>IF(BP$2=0, "N/A", IF(ISNUMBER(SEARCH(TRIM(BP$2), ProgramsTable[[#This Row],[Geographic Coverage]])), "Yes", "No"))</f>
        <v>N/A</v>
      </c>
      <c r="BQ400" s="18" t="str">
        <f>IF(BQ$2=0, "N/A", IF(ISNUMBER(SEARCH(TRIM(BQ$2), ProgramsTable[[#This Row],[Geographic Coverage]])), "Yes", "No"))</f>
        <v>N/A</v>
      </c>
      <c r="BR400" s="18" t="str">
        <f>IF(AND(BP$2=0, BQ$2=0), "*Required - Please Make a Selection*", IF(OR(ISNUMBER(SEARCH(TRIM(BP$2), ProgramsTable[[#This Row],[Geographic Coverage]])), ISNUMBER(SEARCH(TRIM(BQ$2), ProgramsTable[[#This Row],[Geographic Coverage]]))), "Yes", "No"))</f>
        <v>*Required - Please Make a Selection*</v>
      </c>
      <c r="BS400" s="18" t="str">
        <f>IF(OR(BS$2="",BS$2=0), "N/A", IF(AND(ProgramsTable[[#This Row],[Age Min]]= "None", ProgramsTable[[#This Row],[Age Max]]= "None"), "Yes", IF(AND(BS$2&gt;=ProgramsTable[[#This Row],[Age Min]], BS$2&lt;=ProgramsTable[[#This Row],[Age Max]]), "Yes", "No")))</f>
        <v>N/A</v>
      </c>
      <c r="BT400" s="18" t="str" cm="1">
        <f t="array" ref="BT400">IF(COUNTIF(AM$2:BJ$2,"Yes")=0,"N/A",IF(SUMPRODUCT(--(AM$2:BJ$2="Yes"),--(ProgramsTable[[#This Row],[Developmental Disability]:[Caregivers, Family Members, Advocates, or Practitioners of an Individual with Disabilities or Medical Conditions]]="Yes"))&gt;0,"Yes","No"))</f>
        <v>N/A</v>
      </c>
      <c r="BU4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00" s="18" t="str">
        <f>IF(BV$2=0, "N/A", IF(ISNUMBER(SEARCH(UPPER(BV$2), UPPER(ProgramsTable[[#This Row],[Type of Service]]))), "Yes", "No"))</f>
        <v>N/A</v>
      </c>
      <c r="BW400" s="18" t="str">
        <f>IF(BW$2=0, "N/A", IF(ISNUMBER(SEARCH(TRIM(BW$2), ProgramsTable[[#This Row],[Geographic Coverage]])), "Yes", "No"))</f>
        <v>N/A</v>
      </c>
      <c r="BX400" s="18" t="str">
        <f>IF(BX$2=0, "N/A", IF(ISNUMBER(SEARCH(TRIM(BX$2), ProgramsTable[[#This Row],[Geographic Coverage]])), "Yes", "No"))</f>
        <v>N/A</v>
      </c>
      <c r="BY400" s="18" t="str">
        <f>IF(AND(BW$2=0, BX$2=0), "*Required - Please Make a Selection*", IF(OR(ISNUMBER(SEARCH(TRIM(BW$2), ProgramsTable[[#This Row],[Geographic Coverage]])), ISNUMBER(SEARCH(TRIM(BX$2), ProgramsTable[[#This Row],[Geographic Coverage]]))), "Yes", "No"))</f>
        <v>*Required - Please Make a Selection*</v>
      </c>
      <c r="BZ400" s="18" t="str">
        <f>IF(I$2=0, "N/A", IF(I$2="Yes", IF(ProgramsTable[[#This Row],[Program Includes Services for Caregivers]]="Yes", IF(ProgramsTable[[#This Row],[Program May Require Caregiver to be Unpaid]]="No", "Yes", "No"), "No"), "N/A"))</f>
        <v>N/A</v>
      </c>
      <c r="CA4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00" s="18" t="str">
        <f>IF(CB$2=0, "N/A", IF(ISNUMBER(SEARCH(TRIM(UPPER(CB$2)), TRIM(UPPER(ProgramsTable[[#This Row],[Type of Service]])))), "Yes", "No"))</f>
        <v>N/A</v>
      </c>
      <c r="CC400" s="18" t="str">
        <f>IF(CC$2=0, "N/A", IF(ISNUMBER(SEARCH(TRIM(CC$2), ProgramsTable[[#This Row],[Geographic Coverage]])), "Yes", "No"))</f>
        <v>No</v>
      </c>
      <c r="CD400" s="18" t="str">
        <f>IF(CD$2=0, "N/A", IF(ISNUMBER(SEARCH(TRIM(CD$2), ProgramsTable[[#This Row],[Geographic Coverage]])), "Yes", "No"))</f>
        <v>N/A</v>
      </c>
      <c r="CE400" s="18" t="str">
        <f>IF(AND(CC$2=0, CD$2=0), "*Required - Please Make a Selection*", IF(OR(ISNUMBER(SEARCH(TRIM(CC$2), ProgramsTable[[#This Row],[Geographic Coverage]])), ISNUMBER(SEARCH(TRIM(CD$2), ProgramsTable[[#This Row],[Geographic Coverage]]))), "Yes", "No"))</f>
        <v>No</v>
      </c>
      <c r="CF400" s="18" t="str" cm="1">
        <f t="array" ref="CF400">IF(COUNTIF(BK$2:BN$2, "Yes")=0, "N/A", IF(SUMPRODUCT((BK$2:BN$2="Yes")*(ProgramsTable[[#This Row],[Veteran?]:[Disabled Veteran?]]="Yes"))&gt;0, "Yes", "No"))</f>
        <v>No</v>
      </c>
      <c r="CG4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00"/>
      <c r="CI400"/>
      <c r="CJ400"/>
      <c r="CK400"/>
      <c r="CL400"/>
      <c r="CM400"/>
      <c r="CN400"/>
      <c r="CO400"/>
      <c r="CP400"/>
      <c r="CQ400"/>
      <c r="CR400"/>
      <c r="CS400"/>
      <c r="CU400"/>
      <c r="CV400"/>
    </row>
    <row r="401" spans="1:100" hidden="1" x14ac:dyDescent="0.25">
      <c r="A401" s="10">
        <v>1405</v>
      </c>
      <c r="B401" t="s">
        <v>658</v>
      </c>
      <c r="C401" t="s">
        <v>662</v>
      </c>
      <c r="D401" t="s">
        <v>578</v>
      </c>
      <c r="E401" t="s">
        <v>546</v>
      </c>
      <c r="F401" t="s">
        <v>589</v>
      </c>
      <c r="G401" t="s">
        <v>588</v>
      </c>
      <c r="H401" t="s">
        <v>215</v>
      </c>
      <c r="I401" t="s">
        <v>207</v>
      </c>
      <c r="J401" t="s">
        <v>208</v>
      </c>
      <c r="K401" t="s">
        <v>208</v>
      </c>
      <c r="L401" s="11" t="s">
        <v>208</v>
      </c>
      <c r="M401" t="s">
        <v>208</v>
      </c>
      <c r="N401" t="s">
        <v>208</v>
      </c>
      <c r="P401" t="s">
        <v>208</v>
      </c>
      <c r="Q401" t="s">
        <v>208</v>
      </c>
      <c r="R401" t="s">
        <v>208</v>
      </c>
      <c r="S401" t="s">
        <v>208</v>
      </c>
      <c r="T401" t="s">
        <v>53</v>
      </c>
      <c r="U401" t="s">
        <v>207</v>
      </c>
      <c r="V401" t="s">
        <v>207</v>
      </c>
      <c r="W401" t="s">
        <v>207</v>
      </c>
      <c r="X401" t="s">
        <v>207</v>
      </c>
      <c r="Y401" t="s">
        <v>207</v>
      </c>
      <c r="Z401" t="s">
        <v>207</v>
      </c>
      <c r="AA401" t="s">
        <v>207</v>
      </c>
      <c r="AB401" t="s">
        <v>207</v>
      </c>
      <c r="AC401" t="s">
        <v>207</v>
      </c>
      <c r="AD401" t="s">
        <v>207</v>
      </c>
      <c r="AE401" t="s">
        <v>207</v>
      </c>
      <c r="AF401" t="s">
        <v>207</v>
      </c>
      <c r="AG401" t="s">
        <v>207</v>
      </c>
      <c r="AH401" t="s">
        <v>207</v>
      </c>
      <c r="AI401" t="s">
        <v>207</v>
      </c>
      <c r="AJ401" t="s">
        <v>207</v>
      </c>
      <c r="AK401" t="s">
        <v>207</v>
      </c>
      <c r="AL401" t="s">
        <v>207</v>
      </c>
      <c r="AM401" t="s">
        <v>207</v>
      </c>
      <c r="AN401" t="s">
        <v>207</v>
      </c>
      <c r="AO401" t="s">
        <v>207</v>
      </c>
      <c r="AP401" t="s">
        <v>207</v>
      </c>
      <c r="AQ401" t="s">
        <v>207</v>
      </c>
      <c r="AR401" t="s">
        <v>207</v>
      </c>
      <c r="AS401" t="s">
        <v>207</v>
      </c>
      <c r="AT401" t="s">
        <v>207</v>
      </c>
      <c r="AU401" t="s">
        <v>207</v>
      </c>
      <c r="AV401" t="s">
        <v>207</v>
      </c>
      <c r="AW401" t="s">
        <v>207</v>
      </c>
      <c r="AX401" t="s">
        <v>207</v>
      </c>
      <c r="AY401" t="s">
        <v>207</v>
      </c>
      <c r="AZ401" t="s">
        <v>207</v>
      </c>
      <c r="BA401" t="s">
        <v>207</v>
      </c>
      <c r="BB401" t="s">
        <v>207</v>
      </c>
      <c r="BC401" t="s">
        <v>207</v>
      </c>
      <c r="BD401" t="s">
        <v>207</v>
      </c>
      <c r="BE401" t="s">
        <v>207</v>
      </c>
      <c r="BF401" t="s">
        <v>207</v>
      </c>
      <c r="BG401" t="s">
        <v>207</v>
      </c>
      <c r="BH401" t="s">
        <v>207</v>
      </c>
      <c r="BI401" t="s">
        <v>207</v>
      </c>
      <c r="BJ401" t="s">
        <v>207</v>
      </c>
      <c r="BK401" t="s">
        <v>207</v>
      </c>
      <c r="BL401" t="s">
        <v>207</v>
      </c>
      <c r="BM401" t="s">
        <v>207</v>
      </c>
      <c r="BN401" t="s">
        <v>207</v>
      </c>
      <c r="BO401" s="18" t="str">
        <f>IF(OR(BO$2=0, BO$2=""), "N/A", IF(ISNUMBER(SEARCH(UPPER(BO$2), UPPER(ProgramsTable[[#This Row],[Type of Service]]))), "Yes", "No"))</f>
        <v>N/A</v>
      </c>
      <c r="BP401" s="18" t="str">
        <f>IF(BP$2=0, "N/A", IF(ISNUMBER(SEARCH(TRIM(BP$2), ProgramsTable[[#This Row],[Geographic Coverage]])), "Yes", "No"))</f>
        <v>N/A</v>
      </c>
      <c r="BQ401" s="18" t="str">
        <f>IF(BQ$2=0, "N/A", IF(ISNUMBER(SEARCH(TRIM(BQ$2), ProgramsTable[[#This Row],[Geographic Coverage]])), "Yes", "No"))</f>
        <v>N/A</v>
      </c>
      <c r="BR401" s="18" t="str">
        <f>IF(AND(BP$2=0, BQ$2=0), "*Required - Please Make a Selection*", IF(OR(ISNUMBER(SEARCH(TRIM(BP$2), ProgramsTable[[#This Row],[Geographic Coverage]])), ISNUMBER(SEARCH(TRIM(BQ$2), ProgramsTable[[#This Row],[Geographic Coverage]]))), "Yes", "No"))</f>
        <v>*Required - Please Make a Selection*</v>
      </c>
      <c r="BS401" s="18" t="str">
        <f>IF(OR(BS$2="",BS$2=0), "N/A", IF(AND(ProgramsTable[[#This Row],[Age Min]]= "None", ProgramsTable[[#This Row],[Age Max]]= "None"), "Yes", IF(AND(BS$2&gt;=ProgramsTable[[#This Row],[Age Min]], BS$2&lt;=ProgramsTable[[#This Row],[Age Max]]), "Yes", "No")))</f>
        <v>N/A</v>
      </c>
      <c r="BT401" s="18" t="str" cm="1">
        <f t="array" ref="BT401">IF(COUNTIF(AM$2:BJ$2,"Yes")=0,"N/A",IF(SUMPRODUCT(--(AM$2:BJ$2="Yes"),--(ProgramsTable[[#This Row],[Developmental Disability]:[Caregivers, Family Members, Advocates, or Practitioners of an Individual with Disabilities or Medical Conditions]]="Yes"))&gt;0,"Yes","No"))</f>
        <v>N/A</v>
      </c>
      <c r="BU4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01" s="18" t="str">
        <f>IF(BV$2=0, "N/A", IF(ISNUMBER(SEARCH(UPPER(BV$2), UPPER(ProgramsTable[[#This Row],[Type of Service]]))), "Yes", "No"))</f>
        <v>N/A</v>
      </c>
      <c r="BW401" s="18" t="str">
        <f>IF(BW$2=0, "N/A", IF(ISNUMBER(SEARCH(TRIM(BW$2), ProgramsTable[[#This Row],[Geographic Coverage]])), "Yes", "No"))</f>
        <v>N/A</v>
      </c>
      <c r="BX401" s="18" t="str">
        <f>IF(BX$2=0, "N/A", IF(ISNUMBER(SEARCH(TRIM(BX$2), ProgramsTable[[#This Row],[Geographic Coverage]])), "Yes", "No"))</f>
        <v>N/A</v>
      </c>
      <c r="BY401" s="18" t="str">
        <f>IF(AND(BW$2=0, BX$2=0), "*Required - Please Make a Selection*", IF(OR(ISNUMBER(SEARCH(TRIM(BW$2), ProgramsTable[[#This Row],[Geographic Coverage]])), ISNUMBER(SEARCH(TRIM(BX$2), ProgramsTable[[#This Row],[Geographic Coverage]]))), "Yes", "No"))</f>
        <v>*Required - Please Make a Selection*</v>
      </c>
      <c r="BZ401" s="18" t="str">
        <f>IF(I$2=0, "N/A", IF(I$2="Yes", IF(ProgramsTable[[#This Row],[Program Includes Services for Caregivers]]="Yes", IF(ProgramsTable[[#This Row],[Program May Require Caregiver to be Unpaid]]="No", "Yes", "No"), "No"), "N/A"))</f>
        <v>N/A</v>
      </c>
      <c r="CA4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01" s="18" t="str">
        <f>IF(CB$2=0, "N/A", IF(ISNUMBER(SEARCH(TRIM(UPPER(CB$2)), TRIM(UPPER(ProgramsTable[[#This Row],[Type of Service]])))), "Yes", "No"))</f>
        <v>N/A</v>
      </c>
      <c r="CC401" s="18" t="str">
        <f>IF(CC$2=0, "N/A", IF(ISNUMBER(SEARCH(TRIM(CC$2), ProgramsTable[[#This Row],[Geographic Coverage]])), "Yes", "No"))</f>
        <v>No</v>
      </c>
      <c r="CD401" s="18" t="str">
        <f>IF(CD$2=0, "N/A", IF(ISNUMBER(SEARCH(TRIM(CD$2), ProgramsTable[[#This Row],[Geographic Coverage]])), "Yes", "No"))</f>
        <v>N/A</v>
      </c>
      <c r="CE401" s="18" t="str">
        <f>IF(AND(CC$2=0, CD$2=0), "*Required - Please Make a Selection*", IF(OR(ISNUMBER(SEARCH(TRIM(CC$2), ProgramsTable[[#This Row],[Geographic Coverage]])), ISNUMBER(SEARCH(TRIM(CD$2), ProgramsTable[[#This Row],[Geographic Coverage]]))), "Yes", "No"))</f>
        <v>No</v>
      </c>
      <c r="CF401" s="18" t="str" cm="1">
        <f t="array" ref="CF401">IF(COUNTIF(BK$2:BN$2, "Yes")=0, "N/A", IF(SUMPRODUCT((BK$2:BN$2="Yes")*(ProgramsTable[[#This Row],[Veteran?]:[Disabled Veteran?]]="Yes"))&gt;0, "Yes", "No"))</f>
        <v>No</v>
      </c>
      <c r="CG4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01"/>
      <c r="CI401"/>
      <c r="CJ401"/>
      <c r="CK401"/>
      <c r="CL401"/>
      <c r="CM401"/>
      <c r="CN401"/>
      <c r="CO401"/>
      <c r="CP401"/>
      <c r="CQ401"/>
      <c r="CR401"/>
      <c r="CS401"/>
      <c r="CU401"/>
      <c r="CV401"/>
    </row>
    <row r="402" spans="1:100" hidden="1" x14ac:dyDescent="0.25">
      <c r="A402" s="10">
        <v>1406</v>
      </c>
      <c r="B402" t="s">
        <v>658</v>
      </c>
      <c r="C402" t="s">
        <v>662</v>
      </c>
      <c r="D402" t="s">
        <v>578</v>
      </c>
      <c r="E402" t="s">
        <v>546</v>
      </c>
      <c r="F402" t="s">
        <v>590</v>
      </c>
      <c r="G402" t="s">
        <v>90</v>
      </c>
      <c r="H402" t="s">
        <v>215</v>
      </c>
      <c r="I402" t="s">
        <v>215</v>
      </c>
      <c r="J402" t="s">
        <v>208</v>
      </c>
      <c r="K402" t="s">
        <v>586</v>
      </c>
      <c r="L402" t="s">
        <v>208</v>
      </c>
      <c r="M402" t="s">
        <v>208</v>
      </c>
      <c r="N402" t="s">
        <v>208</v>
      </c>
      <c r="P402" t="s">
        <v>591</v>
      </c>
      <c r="Q402" t="s">
        <v>208</v>
      </c>
      <c r="R402" t="s">
        <v>591</v>
      </c>
      <c r="S402" t="s">
        <v>208</v>
      </c>
      <c r="T402" t="s">
        <v>53</v>
      </c>
      <c r="U402" t="s">
        <v>207</v>
      </c>
      <c r="V402" t="s">
        <v>207</v>
      </c>
      <c r="W402" t="s">
        <v>207</v>
      </c>
      <c r="X402" t="s">
        <v>207</v>
      </c>
      <c r="Y402" t="s">
        <v>207</v>
      </c>
      <c r="Z402" t="s">
        <v>207</v>
      </c>
      <c r="AA402" t="s">
        <v>207</v>
      </c>
      <c r="AB402" t="s">
        <v>207</v>
      </c>
      <c r="AC402" t="s">
        <v>207</v>
      </c>
      <c r="AD402" t="s">
        <v>207</v>
      </c>
      <c r="AE402" t="s">
        <v>207</v>
      </c>
      <c r="AF402" t="s">
        <v>207</v>
      </c>
      <c r="AG402" t="s">
        <v>207</v>
      </c>
      <c r="AH402" t="s">
        <v>207</v>
      </c>
      <c r="AI402" t="s">
        <v>207</v>
      </c>
      <c r="AJ402" t="s">
        <v>207</v>
      </c>
      <c r="AK402" t="s">
        <v>207</v>
      </c>
      <c r="AL402" t="s">
        <v>207</v>
      </c>
      <c r="AM402" t="s">
        <v>207</v>
      </c>
      <c r="AN402" t="s">
        <v>207</v>
      </c>
      <c r="AO402" t="s">
        <v>207</v>
      </c>
      <c r="AP402" t="s">
        <v>207</v>
      </c>
      <c r="AQ402" t="s">
        <v>207</v>
      </c>
      <c r="AR402" t="s">
        <v>207</v>
      </c>
      <c r="AS402" t="s">
        <v>207</v>
      </c>
      <c r="AT402" t="s">
        <v>207</v>
      </c>
      <c r="AU402" t="s">
        <v>207</v>
      </c>
      <c r="AV402" t="s">
        <v>207</v>
      </c>
      <c r="AW402" t="s">
        <v>207</v>
      </c>
      <c r="AX402" t="s">
        <v>207</v>
      </c>
      <c r="AY402" t="s">
        <v>207</v>
      </c>
      <c r="AZ402" t="s">
        <v>207</v>
      </c>
      <c r="BA402" t="s">
        <v>207</v>
      </c>
      <c r="BB402" t="s">
        <v>207</v>
      </c>
      <c r="BC402" t="s">
        <v>207</v>
      </c>
      <c r="BD402" t="s">
        <v>207</v>
      </c>
      <c r="BE402" t="s">
        <v>207</v>
      </c>
      <c r="BF402" t="s">
        <v>207</v>
      </c>
      <c r="BG402" t="s">
        <v>207</v>
      </c>
      <c r="BH402" t="s">
        <v>207</v>
      </c>
      <c r="BI402" t="s">
        <v>207</v>
      </c>
      <c r="BJ402" t="s">
        <v>215</v>
      </c>
      <c r="BK402" t="s">
        <v>207</v>
      </c>
      <c r="BL402" t="s">
        <v>207</v>
      </c>
      <c r="BM402" t="s">
        <v>207</v>
      </c>
      <c r="BN402" t="s">
        <v>207</v>
      </c>
      <c r="BO402" s="18" t="str">
        <f>IF(OR(BO$2=0, BO$2=""), "N/A", IF(ISNUMBER(SEARCH(UPPER(BO$2), UPPER(ProgramsTable[[#This Row],[Type of Service]]))), "Yes", "No"))</f>
        <v>N/A</v>
      </c>
      <c r="BP402" s="18" t="str">
        <f>IF(BP$2=0, "N/A", IF(ISNUMBER(SEARCH(TRIM(BP$2), ProgramsTable[[#This Row],[Geographic Coverage]])), "Yes", "No"))</f>
        <v>N/A</v>
      </c>
      <c r="BQ402" s="18" t="str">
        <f>IF(BQ$2=0, "N/A", IF(ISNUMBER(SEARCH(TRIM(BQ$2), ProgramsTable[[#This Row],[Geographic Coverage]])), "Yes", "No"))</f>
        <v>N/A</v>
      </c>
      <c r="BR402" s="18" t="str">
        <f>IF(AND(BP$2=0, BQ$2=0), "*Required - Please Make a Selection*", IF(OR(ISNUMBER(SEARCH(TRIM(BP$2), ProgramsTable[[#This Row],[Geographic Coverage]])), ISNUMBER(SEARCH(TRIM(BQ$2), ProgramsTable[[#This Row],[Geographic Coverage]]))), "Yes", "No"))</f>
        <v>*Required - Please Make a Selection*</v>
      </c>
      <c r="BS402" s="18" t="str">
        <f>IF(OR(BS$2="",BS$2=0), "N/A", IF(AND(ProgramsTable[[#This Row],[Age Min]]= "None", ProgramsTable[[#This Row],[Age Max]]= "None"), "Yes", IF(AND(BS$2&gt;=ProgramsTable[[#This Row],[Age Min]], BS$2&lt;=ProgramsTable[[#This Row],[Age Max]]), "Yes", "No")))</f>
        <v>N/A</v>
      </c>
      <c r="BT402" s="18" t="str" cm="1">
        <f t="array" ref="BT402">IF(COUNTIF(AM$2:BJ$2,"Yes")=0,"N/A",IF(SUMPRODUCT(--(AM$2:BJ$2="Yes"),--(ProgramsTable[[#This Row],[Developmental Disability]:[Caregivers, Family Members, Advocates, or Practitioners of an Individual with Disabilities or Medical Conditions]]="Yes"))&gt;0,"Yes","No"))</f>
        <v>N/A</v>
      </c>
      <c r="BU4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02" s="18" t="str">
        <f>IF(BV$2=0, "N/A", IF(ISNUMBER(SEARCH(UPPER(BV$2), UPPER(ProgramsTable[[#This Row],[Type of Service]]))), "Yes", "No"))</f>
        <v>N/A</v>
      </c>
      <c r="BW402" s="18" t="str">
        <f>IF(BW$2=0, "N/A", IF(ISNUMBER(SEARCH(TRIM(BW$2), ProgramsTable[[#This Row],[Geographic Coverage]])), "Yes", "No"))</f>
        <v>N/A</v>
      </c>
      <c r="BX402" s="18" t="str">
        <f>IF(BX$2=0, "N/A", IF(ISNUMBER(SEARCH(TRIM(BX$2), ProgramsTable[[#This Row],[Geographic Coverage]])), "Yes", "No"))</f>
        <v>N/A</v>
      </c>
      <c r="BY402" s="18" t="str">
        <f>IF(AND(BW$2=0, BX$2=0), "*Required - Please Make a Selection*", IF(OR(ISNUMBER(SEARCH(TRIM(BW$2), ProgramsTable[[#This Row],[Geographic Coverage]])), ISNUMBER(SEARCH(TRIM(BX$2), ProgramsTable[[#This Row],[Geographic Coverage]]))), "Yes", "No"))</f>
        <v>*Required - Please Make a Selection*</v>
      </c>
      <c r="BZ402" s="18" t="str">
        <f>IF(I$2=0, "N/A", IF(I$2="Yes", IF(ProgramsTable[[#This Row],[Program Includes Services for Caregivers]]="Yes", IF(ProgramsTable[[#This Row],[Program May Require Caregiver to be Unpaid]]="No", "Yes", "No"), "No"), "N/A"))</f>
        <v>N/A</v>
      </c>
      <c r="CA4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02" s="18" t="str">
        <f>IF(CB$2=0, "N/A", IF(ISNUMBER(SEARCH(TRIM(UPPER(CB$2)), TRIM(UPPER(ProgramsTable[[#This Row],[Type of Service]])))), "Yes", "No"))</f>
        <v>N/A</v>
      </c>
      <c r="CC402" s="18" t="str">
        <f>IF(CC$2=0, "N/A", IF(ISNUMBER(SEARCH(TRIM(CC$2), ProgramsTable[[#This Row],[Geographic Coverage]])), "Yes", "No"))</f>
        <v>No</v>
      </c>
      <c r="CD402" s="18" t="str">
        <f>IF(CD$2=0, "N/A", IF(ISNUMBER(SEARCH(TRIM(CD$2), ProgramsTable[[#This Row],[Geographic Coverage]])), "Yes", "No"))</f>
        <v>N/A</v>
      </c>
      <c r="CE402" s="18" t="str">
        <f>IF(AND(CC$2=0, CD$2=0), "*Required - Please Make a Selection*", IF(OR(ISNUMBER(SEARCH(TRIM(CC$2), ProgramsTable[[#This Row],[Geographic Coverage]])), ISNUMBER(SEARCH(TRIM(CD$2), ProgramsTable[[#This Row],[Geographic Coverage]]))), "Yes", "No"))</f>
        <v>No</v>
      </c>
      <c r="CF402" s="18" t="str" cm="1">
        <f t="array" ref="CF402">IF(COUNTIF(BK$2:BN$2, "Yes")=0, "N/A", IF(SUMPRODUCT((BK$2:BN$2="Yes")*(ProgramsTable[[#This Row],[Veteran?]:[Disabled Veteran?]]="Yes"))&gt;0, "Yes", "No"))</f>
        <v>No</v>
      </c>
      <c r="CG4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02"/>
      <c r="CI402"/>
      <c r="CJ402"/>
      <c r="CK402"/>
      <c r="CL402"/>
      <c r="CM402"/>
      <c r="CN402"/>
      <c r="CO402"/>
      <c r="CP402"/>
      <c r="CQ402"/>
      <c r="CR402"/>
      <c r="CS402"/>
      <c r="CU402"/>
      <c r="CV402"/>
    </row>
    <row r="403" spans="1:100" hidden="1" x14ac:dyDescent="0.25">
      <c r="A403" s="10">
        <v>1407</v>
      </c>
      <c r="B403" t="s">
        <v>658</v>
      </c>
      <c r="C403" t="s">
        <v>662</v>
      </c>
      <c r="D403" t="s">
        <v>592</v>
      </c>
      <c r="E403" t="s">
        <v>546</v>
      </c>
      <c r="F403" t="s">
        <v>593</v>
      </c>
      <c r="G403" t="s">
        <v>588</v>
      </c>
      <c r="H403" t="s">
        <v>215</v>
      </c>
      <c r="I403" t="s">
        <v>215</v>
      </c>
      <c r="J403" t="s">
        <v>208</v>
      </c>
      <c r="K403" t="s">
        <v>208</v>
      </c>
      <c r="L403" s="11" t="s">
        <v>663</v>
      </c>
      <c r="M403" t="s">
        <v>208</v>
      </c>
      <c r="N403" t="s">
        <v>208</v>
      </c>
      <c r="O403" t="s">
        <v>595</v>
      </c>
      <c r="P403" t="s">
        <v>596</v>
      </c>
      <c r="Q403" t="s">
        <v>597</v>
      </c>
      <c r="R403" t="s">
        <v>596</v>
      </c>
      <c r="S403" t="s">
        <v>208</v>
      </c>
      <c r="T403" t="s">
        <v>53</v>
      </c>
      <c r="U403" t="s">
        <v>207</v>
      </c>
      <c r="V403" t="s">
        <v>207</v>
      </c>
      <c r="W403" t="s">
        <v>207</v>
      </c>
      <c r="X403" t="s">
        <v>207</v>
      </c>
      <c r="Y403" t="s">
        <v>207</v>
      </c>
      <c r="Z403" t="s">
        <v>207</v>
      </c>
      <c r="AA403" t="s">
        <v>207</v>
      </c>
      <c r="AB403" t="s">
        <v>207</v>
      </c>
      <c r="AC403" t="s">
        <v>207</v>
      </c>
      <c r="AD403" t="s">
        <v>207</v>
      </c>
      <c r="AE403" t="s">
        <v>207</v>
      </c>
      <c r="AF403" t="s">
        <v>207</v>
      </c>
      <c r="AG403" t="s">
        <v>207</v>
      </c>
      <c r="AH403" t="s">
        <v>207</v>
      </c>
      <c r="AI403" t="s">
        <v>207</v>
      </c>
      <c r="AJ403" t="s">
        <v>207</v>
      </c>
      <c r="AK403" t="s">
        <v>207</v>
      </c>
      <c r="AL403" t="s">
        <v>207</v>
      </c>
      <c r="AM403" t="s">
        <v>207</v>
      </c>
      <c r="AN403" t="s">
        <v>207</v>
      </c>
      <c r="AO403" t="s">
        <v>207</v>
      </c>
      <c r="AP403" t="s">
        <v>207</v>
      </c>
      <c r="AQ403" t="s">
        <v>207</v>
      </c>
      <c r="AR403" t="s">
        <v>207</v>
      </c>
      <c r="AS403" t="s">
        <v>207</v>
      </c>
      <c r="AT403" t="s">
        <v>207</v>
      </c>
      <c r="AU403" t="s">
        <v>207</v>
      </c>
      <c r="AV403" t="s">
        <v>207</v>
      </c>
      <c r="AW403" t="s">
        <v>207</v>
      </c>
      <c r="AX403" t="s">
        <v>207</v>
      </c>
      <c r="AY403" t="s">
        <v>207</v>
      </c>
      <c r="AZ403" t="s">
        <v>207</v>
      </c>
      <c r="BA403" t="s">
        <v>207</v>
      </c>
      <c r="BB403" t="s">
        <v>207</v>
      </c>
      <c r="BC403" t="s">
        <v>207</v>
      </c>
      <c r="BD403" t="s">
        <v>207</v>
      </c>
      <c r="BE403" t="s">
        <v>207</v>
      </c>
      <c r="BF403" t="s">
        <v>207</v>
      </c>
      <c r="BG403" t="s">
        <v>207</v>
      </c>
      <c r="BH403" t="s">
        <v>207</v>
      </c>
      <c r="BI403" t="s">
        <v>207</v>
      </c>
      <c r="BJ403" t="s">
        <v>215</v>
      </c>
      <c r="BK403" t="s">
        <v>207</v>
      </c>
      <c r="BL403" t="s">
        <v>207</v>
      </c>
      <c r="BM403" t="s">
        <v>207</v>
      </c>
      <c r="BN403" t="s">
        <v>207</v>
      </c>
      <c r="BO403" s="18" t="str">
        <f>IF(OR(BO$2=0, BO$2=""), "N/A", IF(ISNUMBER(SEARCH(UPPER(BO$2), UPPER(ProgramsTable[[#This Row],[Type of Service]]))), "Yes", "No"))</f>
        <v>N/A</v>
      </c>
      <c r="BP403" s="18" t="str">
        <f>IF(BP$2=0, "N/A", IF(ISNUMBER(SEARCH(TRIM(BP$2), ProgramsTable[[#This Row],[Geographic Coverage]])), "Yes", "No"))</f>
        <v>N/A</v>
      </c>
      <c r="BQ403" s="18" t="str">
        <f>IF(BQ$2=0, "N/A", IF(ISNUMBER(SEARCH(TRIM(BQ$2), ProgramsTable[[#This Row],[Geographic Coverage]])), "Yes", "No"))</f>
        <v>N/A</v>
      </c>
      <c r="BR403" s="18" t="str">
        <f>IF(AND(BP$2=0, BQ$2=0), "*Required - Please Make a Selection*", IF(OR(ISNUMBER(SEARCH(TRIM(BP$2), ProgramsTable[[#This Row],[Geographic Coverage]])), ISNUMBER(SEARCH(TRIM(BQ$2), ProgramsTable[[#This Row],[Geographic Coverage]]))), "Yes", "No"))</f>
        <v>*Required - Please Make a Selection*</v>
      </c>
      <c r="BS403" s="18" t="str">
        <f>IF(OR(BS$2="",BS$2=0), "N/A", IF(AND(ProgramsTable[[#This Row],[Age Min]]= "None", ProgramsTable[[#This Row],[Age Max]]= "None"), "Yes", IF(AND(BS$2&gt;=ProgramsTable[[#This Row],[Age Min]], BS$2&lt;=ProgramsTable[[#This Row],[Age Max]]), "Yes", "No")))</f>
        <v>N/A</v>
      </c>
      <c r="BT403" s="18" t="str" cm="1">
        <f t="array" ref="BT403">IF(COUNTIF(AM$2:BJ$2,"Yes")=0,"N/A",IF(SUMPRODUCT(--(AM$2:BJ$2="Yes"),--(ProgramsTable[[#This Row],[Developmental Disability]:[Caregivers, Family Members, Advocates, or Practitioners of an Individual with Disabilities or Medical Conditions]]="Yes"))&gt;0,"Yes","No"))</f>
        <v>N/A</v>
      </c>
      <c r="BU4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03" s="18" t="str">
        <f>IF(BV$2=0, "N/A", IF(ISNUMBER(SEARCH(UPPER(BV$2), UPPER(ProgramsTable[[#This Row],[Type of Service]]))), "Yes", "No"))</f>
        <v>N/A</v>
      </c>
      <c r="BW403" s="18" t="str">
        <f>IF(BW$2=0, "N/A", IF(ISNUMBER(SEARCH(TRIM(BW$2), ProgramsTable[[#This Row],[Geographic Coverage]])), "Yes", "No"))</f>
        <v>N/A</v>
      </c>
      <c r="BX403" s="18" t="str">
        <f>IF(BX$2=0, "N/A", IF(ISNUMBER(SEARCH(TRIM(BX$2), ProgramsTable[[#This Row],[Geographic Coverage]])), "Yes", "No"))</f>
        <v>N/A</v>
      </c>
      <c r="BY403" s="18" t="str">
        <f>IF(AND(BW$2=0, BX$2=0), "*Required - Please Make a Selection*", IF(OR(ISNUMBER(SEARCH(TRIM(BW$2), ProgramsTable[[#This Row],[Geographic Coverage]])), ISNUMBER(SEARCH(TRIM(BX$2), ProgramsTable[[#This Row],[Geographic Coverage]]))), "Yes", "No"))</f>
        <v>*Required - Please Make a Selection*</v>
      </c>
      <c r="BZ403" s="18" t="str">
        <f>IF(I$2=0, "N/A", IF(I$2="Yes", IF(ProgramsTable[[#This Row],[Program Includes Services for Caregivers]]="Yes", IF(ProgramsTable[[#This Row],[Program May Require Caregiver to be Unpaid]]="No", "Yes", "No"), "No"), "N/A"))</f>
        <v>N/A</v>
      </c>
      <c r="CA4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03" s="18" t="str">
        <f>IF(CB$2=0, "N/A", IF(ISNUMBER(SEARCH(TRIM(UPPER(CB$2)), TRIM(UPPER(ProgramsTable[[#This Row],[Type of Service]])))), "Yes", "No"))</f>
        <v>N/A</v>
      </c>
      <c r="CC403" s="18" t="str">
        <f>IF(CC$2=0, "N/A", IF(ISNUMBER(SEARCH(TRIM(CC$2), ProgramsTable[[#This Row],[Geographic Coverage]])), "Yes", "No"))</f>
        <v>No</v>
      </c>
      <c r="CD403" s="18" t="str">
        <f>IF(CD$2=0, "N/A", IF(ISNUMBER(SEARCH(TRIM(CD$2), ProgramsTable[[#This Row],[Geographic Coverage]])), "Yes", "No"))</f>
        <v>N/A</v>
      </c>
      <c r="CE403" s="18" t="str">
        <f>IF(AND(CC$2=0, CD$2=0), "*Required - Please Make a Selection*", IF(OR(ISNUMBER(SEARCH(TRIM(CC$2), ProgramsTable[[#This Row],[Geographic Coverage]])), ISNUMBER(SEARCH(TRIM(CD$2), ProgramsTable[[#This Row],[Geographic Coverage]]))), "Yes", "No"))</f>
        <v>No</v>
      </c>
      <c r="CF403" s="18" t="str" cm="1">
        <f t="array" ref="CF403">IF(COUNTIF(BK$2:BN$2, "Yes")=0, "N/A", IF(SUMPRODUCT((BK$2:BN$2="Yes")*(ProgramsTable[[#This Row],[Veteran?]:[Disabled Veteran?]]="Yes"))&gt;0, "Yes", "No"))</f>
        <v>No</v>
      </c>
      <c r="CG4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03"/>
      <c r="CI403"/>
      <c r="CJ403"/>
      <c r="CK403"/>
      <c r="CL403"/>
      <c r="CM403"/>
      <c r="CN403"/>
      <c r="CO403"/>
      <c r="CP403"/>
      <c r="CQ403"/>
      <c r="CR403"/>
      <c r="CS403"/>
      <c r="CU403"/>
      <c r="CV403"/>
    </row>
    <row r="404" spans="1:100" hidden="1" x14ac:dyDescent="0.25">
      <c r="A404" s="10">
        <v>1408</v>
      </c>
      <c r="B404" t="s">
        <v>658</v>
      </c>
      <c r="C404" t="s">
        <v>662</v>
      </c>
      <c r="D404" t="s">
        <v>592</v>
      </c>
      <c r="E404" t="s">
        <v>546</v>
      </c>
      <c r="F404" t="s">
        <v>598</v>
      </c>
      <c r="G404" t="s">
        <v>588</v>
      </c>
      <c r="H404" t="s">
        <v>215</v>
      </c>
      <c r="I404" t="s">
        <v>215</v>
      </c>
      <c r="J404" t="s">
        <v>208</v>
      </c>
      <c r="K404" t="s">
        <v>208</v>
      </c>
      <c r="L404" s="11" t="s">
        <v>599</v>
      </c>
      <c r="M404">
        <v>55</v>
      </c>
      <c r="N404">
        <v>120</v>
      </c>
      <c r="O404" t="s">
        <v>599</v>
      </c>
      <c r="P404" t="s">
        <v>596</v>
      </c>
      <c r="Q404" t="s">
        <v>597</v>
      </c>
      <c r="R404" t="s">
        <v>596</v>
      </c>
      <c r="S404" t="s">
        <v>208</v>
      </c>
      <c r="T404" t="s">
        <v>53</v>
      </c>
      <c r="U404" t="s">
        <v>207</v>
      </c>
      <c r="V404" t="s">
        <v>207</v>
      </c>
      <c r="W404" t="s">
        <v>207</v>
      </c>
      <c r="X404" t="s">
        <v>207</v>
      </c>
      <c r="Y404" t="s">
        <v>207</v>
      </c>
      <c r="Z404" t="s">
        <v>207</v>
      </c>
      <c r="AA404" t="s">
        <v>207</v>
      </c>
      <c r="AB404" t="s">
        <v>207</v>
      </c>
      <c r="AC404" t="s">
        <v>207</v>
      </c>
      <c r="AD404" t="s">
        <v>207</v>
      </c>
      <c r="AE404" t="s">
        <v>207</v>
      </c>
      <c r="AF404" t="s">
        <v>207</v>
      </c>
      <c r="AG404" t="s">
        <v>207</v>
      </c>
      <c r="AH404" t="s">
        <v>207</v>
      </c>
      <c r="AI404" t="s">
        <v>207</v>
      </c>
      <c r="AJ404" t="s">
        <v>207</v>
      </c>
      <c r="AK404" t="s">
        <v>207</v>
      </c>
      <c r="AL404" t="s">
        <v>207</v>
      </c>
      <c r="AM404" t="s">
        <v>207</v>
      </c>
      <c r="AN404" t="s">
        <v>207</v>
      </c>
      <c r="AO404" t="s">
        <v>207</v>
      </c>
      <c r="AP404" t="s">
        <v>207</v>
      </c>
      <c r="AQ404" t="s">
        <v>207</v>
      </c>
      <c r="AR404" t="s">
        <v>207</v>
      </c>
      <c r="AS404" t="s">
        <v>207</v>
      </c>
      <c r="AT404" t="s">
        <v>207</v>
      </c>
      <c r="AU404" t="s">
        <v>207</v>
      </c>
      <c r="AV404" t="s">
        <v>207</v>
      </c>
      <c r="AW404" t="s">
        <v>207</v>
      </c>
      <c r="AX404" t="s">
        <v>207</v>
      </c>
      <c r="AY404" t="s">
        <v>207</v>
      </c>
      <c r="AZ404" t="s">
        <v>207</v>
      </c>
      <c r="BA404" t="s">
        <v>207</v>
      </c>
      <c r="BB404" t="s">
        <v>207</v>
      </c>
      <c r="BC404" t="s">
        <v>207</v>
      </c>
      <c r="BD404" t="s">
        <v>207</v>
      </c>
      <c r="BE404" t="s">
        <v>207</v>
      </c>
      <c r="BF404" t="s">
        <v>207</v>
      </c>
      <c r="BG404" t="s">
        <v>207</v>
      </c>
      <c r="BH404" t="s">
        <v>207</v>
      </c>
      <c r="BI404" t="s">
        <v>207</v>
      </c>
      <c r="BJ404" t="s">
        <v>215</v>
      </c>
      <c r="BK404" t="s">
        <v>207</v>
      </c>
      <c r="BL404" t="s">
        <v>207</v>
      </c>
      <c r="BM404" t="s">
        <v>207</v>
      </c>
      <c r="BN404" t="s">
        <v>207</v>
      </c>
      <c r="BO404" s="18" t="str">
        <f>IF(OR(BO$2=0, BO$2=""), "N/A", IF(ISNUMBER(SEARCH(UPPER(BO$2), UPPER(ProgramsTable[[#This Row],[Type of Service]]))), "Yes", "No"))</f>
        <v>N/A</v>
      </c>
      <c r="BP404" s="18" t="str">
        <f>IF(BP$2=0, "N/A", IF(ISNUMBER(SEARCH(TRIM(BP$2), ProgramsTable[[#This Row],[Geographic Coverage]])), "Yes", "No"))</f>
        <v>N/A</v>
      </c>
      <c r="BQ404" s="18" t="str">
        <f>IF(BQ$2=0, "N/A", IF(ISNUMBER(SEARCH(TRIM(BQ$2), ProgramsTable[[#This Row],[Geographic Coverage]])), "Yes", "No"))</f>
        <v>N/A</v>
      </c>
      <c r="BR404" s="18" t="str">
        <f>IF(AND(BP$2=0, BQ$2=0), "*Required - Please Make a Selection*", IF(OR(ISNUMBER(SEARCH(TRIM(BP$2), ProgramsTable[[#This Row],[Geographic Coverage]])), ISNUMBER(SEARCH(TRIM(BQ$2), ProgramsTable[[#This Row],[Geographic Coverage]]))), "Yes", "No"))</f>
        <v>*Required - Please Make a Selection*</v>
      </c>
      <c r="BS404" s="18" t="str">
        <f>IF(OR(BS$2="",BS$2=0), "N/A", IF(AND(ProgramsTable[[#This Row],[Age Min]]= "None", ProgramsTable[[#This Row],[Age Max]]= "None"), "Yes", IF(AND(BS$2&gt;=ProgramsTable[[#This Row],[Age Min]], BS$2&lt;=ProgramsTable[[#This Row],[Age Max]]), "Yes", "No")))</f>
        <v>N/A</v>
      </c>
      <c r="BT404" s="18" t="str" cm="1">
        <f t="array" ref="BT404">IF(COUNTIF(AM$2:BJ$2,"Yes")=0,"N/A",IF(SUMPRODUCT(--(AM$2:BJ$2="Yes"),--(ProgramsTable[[#This Row],[Developmental Disability]:[Caregivers, Family Members, Advocates, or Practitioners of an Individual with Disabilities or Medical Conditions]]="Yes"))&gt;0,"Yes","No"))</f>
        <v>N/A</v>
      </c>
      <c r="BU4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04" s="18" t="str">
        <f>IF(BV$2=0, "N/A", IF(ISNUMBER(SEARCH(UPPER(BV$2), UPPER(ProgramsTable[[#This Row],[Type of Service]]))), "Yes", "No"))</f>
        <v>N/A</v>
      </c>
      <c r="BW404" s="18" t="str">
        <f>IF(BW$2=0, "N/A", IF(ISNUMBER(SEARCH(TRIM(BW$2), ProgramsTable[[#This Row],[Geographic Coverage]])), "Yes", "No"))</f>
        <v>N/A</v>
      </c>
      <c r="BX404" s="18" t="str">
        <f>IF(BX$2=0, "N/A", IF(ISNUMBER(SEARCH(TRIM(BX$2), ProgramsTable[[#This Row],[Geographic Coverage]])), "Yes", "No"))</f>
        <v>N/A</v>
      </c>
      <c r="BY404" s="18" t="str">
        <f>IF(AND(BW$2=0, BX$2=0), "*Required - Please Make a Selection*", IF(OR(ISNUMBER(SEARCH(TRIM(BW$2), ProgramsTable[[#This Row],[Geographic Coverage]])), ISNUMBER(SEARCH(TRIM(BX$2), ProgramsTable[[#This Row],[Geographic Coverage]]))), "Yes", "No"))</f>
        <v>*Required - Please Make a Selection*</v>
      </c>
      <c r="BZ404" s="18" t="str">
        <f>IF(I$2=0, "N/A", IF(I$2="Yes", IF(ProgramsTable[[#This Row],[Program Includes Services for Caregivers]]="Yes", IF(ProgramsTable[[#This Row],[Program May Require Caregiver to be Unpaid]]="No", "Yes", "No"), "No"), "N/A"))</f>
        <v>N/A</v>
      </c>
      <c r="CA4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04" s="18" t="str">
        <f>IF(CB$2=0, "N/A", IF(ISNUMBER(SEARCH(TRIM(UPPER(CB$2)), TRIM(UPPER(ProgramsTable[[#This Row],[Type of Service]])))), "Yes", "No"))</f>
        <v>N/A</v>
      </c>
      <c r="CC404" s="18" t="str">
        <f>IF(CC$2=0, "N/A", IF(ISNUMBER(SEARCH(TRIM(CC$2), ProgramsTable[[#This Row],[Geographic Coverage]])), "Yes", "No"))</f>
        <v>No</v>
      </c>
      <c r="CD404" s="18" t="str">
        <f>IF(CD$2=0, "N/A", IF(ISNUMBER(SEARCH(TRIM(CD$2), ProgramsTable[[#This Row],[Geographic Coverage]])), "Yes", "No"))</f>
        <v>N/A</v>
      </c>
      <c r="CE404" s="18" t="str">
        <f>IF(AND(CC$2=0, CD$2=0), "*Required - Please Make a Selection*", IF(OR(ISNUMBER(SEARCH(TRIM(CC$2), ProgramsTable[[#This Row],[Geographic Coverage]])), ISNUMBER(SEARCH(TRIM(CD$2), ProgramsTable[[#This Row],[Geographic Coverage]]))), "Yes", "No"))</f>
        <v>No</v>
      </c>
      <c r="CF404" s="18" t="str" cm="1">
        <f t="array" ref="CF404">IF(COUNTIF(BK$2:BN$2, "Yes")=0, "N/A", IF(SUMPRODUCT((BK$2:BN$2="Yes")*(ProgramsTable[[#This Row],[Veteran?]:[Disabled Veteran?]]="Yes"))&gt;0, "Yes", "No"))</f>
        <v>No</v>
      </c>
      <c r="CG4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04"/>
      <c r="CI404"/>
      <c r="CJ404"/>
      <c r="CK404"/>
      <c r="CL404"/>
      <c r="CM404"/>
      <c r="CN404"/>
      <c r="CO404"/>
      <c r="CP404"/>
      <c r="CQ404"/>
      <c r="CR404"/>
      <c r="CS404"/>
      <c r="CU404"/>
      <c r="CV404"/>
    </row>
    <row r="405" spans="1:100" hidden="1" x14ac:dyDescent="0.25">
      <c r="A405" s="10">
        <v>1409</v>
      </c>
      <c r="B405" t="s">
        <v>658</v>
      </c>
      <c r="C405" t="s">
        <v>662</v>
      </c>
      <c r="D405" t="s">
        <v>592</v>
      </c>
      <c r="E405" t="s">
        <v>546</v>
      </c>
      <c r="F405" t="s">
        <v>600</v>
      </c>
      <c r="G405" t="s">
        <v>90</v>
      </c>
      <c r="H405" t="s">
        <v>215</v>
      </c>
      <c r="I405" t="s">
        <v>215</v>
      </c>
      <c r="J405" t="s">
        <v>208</v>
      </c>
      <c r="K405" t="s">
        <v>208</v>
      </c>
      <c r="L405" s="11" t="s">
        <v>599</v>
      </c>
      <c r="M405">
        <v>55</v>
      </c>
      <c r="N405">
        <v>120</v>
      </c>
      <c r="O405" t="s">
        <v>599</v>
      </c>
      <c r="P405" t="s">
        <v>601</v>
      </c>
      <c r="Q405" t="s">
        <v>597</v>
      </c>
      <c r="R405" t="s">
        <v>601</v>
      </c>
      <c r="S405" t="s">
        <v>208</v>
      </c>
      <c r="T405" t="s">
        <v>53</v>
      </c>
      <c r="U405" t="s">
        <v>207</v>
      </c>
      <c r="V405" t="s">
        <v>207</v>
      </c>
      <c r="W405" t="s">
        <v>207</v>
      </c>
      <c r="X405" t="s">
        <v>207</v>
      </c>
      <c r="Y405" t="s">
        <v>207</v>
      </c>
      <c r="Z405" t="s">
        <v>207</v>
      </c>
      <c r="AA405" t="s">
        <v>207</v>
      </c>
      <c r="AB405" t="s">
        <v>207</v>
      </c>
      <c r="AC405" t="s">
        <v>207</v>
      </c>
      <c r="AD405" t="s">
        <v>207</v>
      </c>
      <c r="AE405" t="s">
        <v>207</v>
      </c>
      <c r="AF405" t="s">
        <v>207</v>
      </c>
      <c r="AG405" t="s">
        <v>207</v>
      </c>
      <c r="AH405" t="s">
        <v>207</v>
      </c>
      <c r="AI405" t="s">
        <v>207</v>
      </c>
      <c r="AJ405" t="s">
        <v>207</v>
      </c>
      <c r="AK405" t="s">
        <v>207</v>
      </c>
      <c r="AL405" t="s">
        <v>207</v>
      </c>
      <c r="AM405" t="s">
        <v>207</v>
      </c>
      <c r="AN405" t="s">
        <v>207</v>
      </c>
      <c r="AO405" t="s">
        <v>207</v>
      </c>
      <c r="AP405" t="s">
        <v>207</v>
      </c>
      <c r="AQ405" t="s">
        <v>207</v>
      </c>
      <c r="AR405" t="s">
        <v>207</v>
      </c>
      <c r="AS405" t="s">
        <v>207</v>
      </c>
      <c r="AT405" t="s">
        <v>207</v>
      </c>
      <c r="AU405" t="s">
        <v>207</v>
      </c>
      <c r="AV405" t="s">
        <v>207</v>
      </c>
      <c r="AW405" t="s">
        <v>207</v>
      </c>
      <c r="AX405" t="s">
        <v>207</v>
      </c>
      <c r="AY405" t="s">
        <v>207</v>
      </c>
      <c r="AZ405" t="s">
        <v>207</v>
      </c>
      <c r="BA405" t="s">
        <v>207</v>
      </c>
      <c r="BB405" t="s">
        <v>207</v>
      </c>
      <c r="BC405" t="s">
        <v>207</v>
      </c>
      <c r="BD405" t="s">
        <v>207</v>
      </c>
      <c r="BE405" t="s">
        <v>207</v>
      </c>
      <c r="BF405" t="s">
        <v>207</v>
      </c>
      <c r="BG405" t="s">
        <v>207</v>
      </c>
      <c r="BH405" t="s">
        <v>207</v>
      </c>
      <c r="BI405" t="s">
        <v>207</v>
      </c>
      <c r="BJ405" t="s">
        <v>215</v>
      </c>
      <c r="BK405" t="s">
        <v>207</v>
      </c>
      <c r="BL405" t="s">
        <v>207</v>
      </c>
      <c r="BM405" t="s">
        <v>207</v>
      </c>
      <c r="BN405" t="s">
        <v>207</v>
      </c>
      <c r="BO405" s="18" t="str">
        <f>IF(OR(BO$2=0, BO$2=""), "N/A", IF(ISNUMBER(SEARCH(UPPER(BO$2), UPPER(ProgramsTable[[#This Row],[Type of Service]]))), "Yes", "No"))</f>
        <v>N/A</v>
      </c>
      <c r="BP405" s="18" t="str">
        <f>IF(BP$2=0, "N/A", IF(ISNUMBER(SEARCH(TRIM(BP$2), ProgramsTable[[#This Row],[Geographic Coverage]])), "Yes", "No"))</f>
        <v>N/A</v>
      </c>
      <c r="BQ405" s="18" t="str">
        <f>IF(BQ$2=0, "N/A", IF(ISNUMBER(SEARCH(TRIM(BQ$2), ProgramsTable[[#This Row],[Geographic Coverage]])), "Yes", "No"))</f>
        <v>N/A</v>
      </c>
      <c r="BR405" s="18" t="str">
        <f>IF(AND(BP$2=0, BQ$2=0), "*Required - Please Make a Selection*", IF(OR(ISNUMBER(SEARCH(TRIM(BP$2), ProgramsTable[[#This Row],[Geographic Coverage]])), ISNUMBER(SEARCH(TRIM(BQ$2), ProgramsTable[[#This Row],[Geographic Coverage]]))), "Yes", "No"))</f>
        <v>*Required - Please Make a Selection*</v>
      </c>
      <c r="BS405" s="18" t="str">
        <f>IF(OR(BS$2="",BS$2=0), "N/A", IF(AND(ProgramsTable[[#This Row],[Age Min]]= "None", ProgramsTable[[#This Row],[Age Max]]= "None"), "Yes", IF(AND(BS$2&gt;=ProgramsTable[[#This Row],[Age Min]], BS$2&lt;=ProgramsTable[[#This Row],[Age Max]]), "Yes", "No")))</f>
        <v>N/A</v>
      </c>
      <c r="BT405" s="18" t="str" cm="1">
        <f t="array" ref="BT405">IF(COUNTIF(AM$2:BJ$2,"Yes")=0,"N/A",IF(SUMPRODUCT(--(AM$2:BJ$2="Yes"),--(ProgramsTable[[#This Row],[Developmental Disability]:[Caregivers, Family Members, Advocates, or Practitioners of an Individual with Disabilities or Medical Conditions]]="Yes"))&gt;0,"Yes","No"))</f>
        <v>N/A</v>
      </c>
      <c r="BU4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05" s="18" t="str">
        <f>IF(BV$2=0, "N/A", IF(ISNUMBER(SEARCH(UPPER(BV$2), UPPER(ProgramsTable[[#This Row],[Type of Service]]))), "Yes", "No"))</f>
        <v>N/A</v>
      </c>
      <c r="BW405" s="18" t="str">
        <f>IF(BW$2=0, "N/A", IF(ISNUMBER(SEARCH(TRIM(BW$2), ProgramsTable[[#This Row],[Geographic Coverage]])), "Yes", "No"))</f>
        <v>N/A</v>
      </c>
      <c r="BX405" s="18" t="str">
        <f>IF(BX$2=0, "N/A", IF(ISNUMBER(SEARCH(TRIM(BX$2), ProgramsTable[[#This Row],[Geographic Coverage]])), "Yes", "No"))</f>
        <v>N/A</v>
      </c>
      <c r="BY405" s="18" t="str">
        <f>IF(AND(BW$2=0, BX$2=0), "*Required - Please Make a Selection*", IF(OR(ISNUMBER(SEARCH(TRIM(BW$2), ProgramsTable[[#This Row],[Geographic Coverage]])), ISNUMBER(SEARCH(TRIM(BX$2), ProgramsTable[[#This Row],[Geographic Coverage]]))), "Yes", "No"))</f>
        <v>*Required - Please Make a Selection*</v>
      </c>
      <c r="BZ405" s="18" t="str">
        <f>IF(I$2=0, "N/A", IF(I$2="Yes", IF(ProgramsTable[[#This Row],[Program Includes Services for Caregivers]]="Yes", IF(ProgramsTable[[#This Row],[Program May Require Caregiver to be Unpaid]]="No", "Yes", "No"), "No"), "N/A"))</f>
        <v>N/A</v>
      </c>
      <c r="CA4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05" s="18" t="str">
        <f>IF(CB$2=0, "N/A", IF(ISNUMBER(SEARCH(TRIM(UPPER(CB$2)), TRIM(UPPER(ProgramsTable[[#This Row],[Type of Service]])))), "Yes", "No"))</f>
        <v>N/A</v>
      </c>
      <c r="CC405" s="18" t="str">
        <f>IF(CC$2=0, "N/A", IF(ISNUMBER(SEARCH(TRIM(CC$2), ProgramsTable[[#This Row],[Geographic Coverage]])), "Yes", "No"))</f>
        <v>No</v>
      </c>
      <c r="CD405" s="18" t="str">
        <f>IF(CD$2=0, "N/A", IF(ISNUMBER(SEARCH(TRIM(CD$2), ProgramsTable[[#This Row],[Geographic Coverage]])), "Yes", "No"))</f>
        <v>N/A</v>
      </c>
      <c r="CE405" s="18" t="str">
        <f>IF(AND(CC$2=0, CD$2=0), "*Required - Please Make a Selection*", IF(OR(ISNUMBER(SEARCH(TRIM(CC$2), ProgramsTable[[#This Row],[Geographic Coverage]])), ISNUMBER(SEARCH(TRIM(CD$2), ProgramsTable[[#This Row],[Geographic Coverage]]))), "Yes", "No"))</f>
        <v>No</v>
      </c>
      <c r="CF405" s="18" t="str" cm="1">
        <f t="array" ref="CF405">IF(COUNTIF(BK$2:BN$2, "Yes")=0, "N/A", IF(SUMPRODUCT((BK$2:BN$2="Yes")*(ProgramsTable[[#This Row],[Veteran?]:[Disabled Veteran?]]="Yes"))&gt;0, "Yes", "No"))</f>
        <v>No</v>
      </c>
      <c r="CG4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05"/>
      <c r="CI405"/>
      <c r="CJ405"/>
      <c r="CK405"/>
      <c r="CL405"/>
      <c r="CM405"/>
      <c r="CN405"/>
      <c r="CO405"/>
      <c r="CP405"/>
      <c r="CQ405"/>
      <c r="CR405"/>
      <c r="CS405"/>
      <c r="CU405"/>
      <c r="CV405"/>
    </row>
    <row r="406" spans="1:100" hidden="1" x14ac:dyDescent="0.25">
      <c r="A406" s="10">
        <v>1410</v>
      </c>
      <c r="B406" t="s">
        <v>658</v>
      </c>
      <c r="C406" t="s">
        <v>664</v>
      </c>
      <c r="D406" t="s">
        <v>528</v>
      </c>
      <c r="E406" t="s">
        <v>529</v>
      </c>
      <c r="F406" t="s">
        <v>530</v>
      </c>
      <c r="G406" t="s">
        <v>112</v>
      </c>
      <c r="H406" t="s">
        <v>215</v>
      </c>
      <c r="I406" t="s">
        <v>215</v>
      </c>
      <c r="J406" t="s">
        <v>531</v>
      </c>
      <c r="K406" t="s">
        <v>532</v>
      </c>
      <c r="L406" t="s">
        <v>306</v>
      </c>
      <c r="M406">
        <v>18</v>
      </c>
      <c r="N406">
        <v>120</v>
      </c>
      <c r="P406" t="s">
        <v>533</v>
      </c>
      <c r="Q406" t="s">
        <v>208</v>
      </c>
      <c r="R406" t="s">
        <v>534</v>
      </c>
      <c r="S406" t="s">
        <v>533</v>
      </c>
      <c r="T406" t="s">
        <v>69</v>
      </c>
      <c r="U406" t="s">
        <v>215</v>
      </c>
      <c r="V406" t="s">
        <v>207</v>
      </c>
      <c r="W406" t="s">
        <v>207</v>
      </c>
      <c r="X406" t="s">
        <v>207</v>
      </c>
      <c r="Y406" t="s">
        <v>207</v>
      </c>
      <c r="Z406" t="s">
        <v>207</v>
      </c>
      <c r="AA406" t="s">
        <v>207</v>
      </c>
      <c r="AB406" t="s">
        <v>207</v>
      </c>
      <c r="AC406" t="s">
        <v>207</v>
      </c>
      <c r="AD406" t="s">
        <v>207</v>
      </c>
      <c r="AE406" t="s">
        <v>215</v>
      </c>
      <c r="AF406" t="s">
        <v>207</v>
      </c>
      <c r="AG406" t="s">
        <v>207</v>
      </c>
      <c r="AH406" t="s">
        <v>207</v>
      </c>
      <c r="AI406" t="s">
        <v>207</v>
      </c>
      <c r="AJ406" t="s">
        <v>207</v>
      </c>
      <c r="AK406" t="s">
        <v>207</v>
      </c>
      <c r="AL406" t="s">
        <v>207</v>
      </c>
      <c r="AM406" t="s">
        <v>207</v>
      </c>
      <c r="AN406" t="s">
        <v>207</v>
      </c>
      <c r="AO406" t="s">
        <v>207</v>
      </c>
      <c r="AP406" t="s">
        <v>207</v>
      </c>
      <c r="AQ406" t="s">
        <v>207</v>
      </c>
      <c r="AR406" t="s">
        <v>215</v>
      </c>
      <c r="AS406" t="s">
        <v>207</v>
      </c>
      <c r="AT406" t="s">
        <v>207</v>
      </c>
      <c r="AU406" t="s">
        <v>207</v>
      </c>
      <c r="AV406" t="s">
        <v>207</v>
      </c>
      <c r="AW406" t="s">
        <v>207</v>
      </c>
      <c r="AX406" t="s">
        <v>207</v>
      </c>
      <c r="AY406" t="s">
        <v>207</v>
      </c>
      <c r="AZ406" t="s">
        <v>207</v>
      </c>
      <c r="BA406" t="s">
        <v>207</v>
      </c>
      <c r="BB406" t="s">
        <v>207</v>
      </c>
      <c r="BC406" t="s">
        <v>207</v>
      </c>
      <c r="BD406" t="s">
        <v>207</v>
      </c>
      <c r="BE406" t="s">
        <v>207</v>
      </c>
      <c r="BF406" t="s">
        <v>207</v>
      </c>
      <c r="BG406" t="s">
        <v>207</v>
      </c>
      <c r="BH406" t="s">
        <v>207</v>
      </c>
      <c r="BI406" t="s">
        <v>207</v>
      </c>
      <c r="BJ406" t="s">
        <v>207</v>
      </c>
      <c r="BK406" t="s">
        <v>207</v>
      </c>
      <c r="BL406" t="s">
        <v>207</v>
      </c>
      <c r="BM406" t="s">
        <v>207</v>
      </c>
      <c r="BN406" t="s">
        <v>207</v>
      </c>
      <c r="BO406" s="18" t="str">
        <f>IF(OR(BO$2=0, BO$2=""), "N/A", IF(ISNUMBER(SEARCH(UPPER(BO$2), UPPER(ProgramsTable[[#This Row],[Type of Service]]))), "Yes", "No"))</f>
        <v>N/A</v>
      </c>
      <c r="BP406" s="18" t="str">
        <f>IF(BP$2=0, "N/A", IF(ISNUMBER(SEARCH(TRIM(BP$2), ProgramsTable[[#This Row],[Geographic Coverage]])), "Yes", "No"))</f>
        <v>N/A</v>
      </c>
      <c r="BQ406" s="18" t="str">
        <f>IF(BQ$2=0, "N/A", IF(ISNUMBER(SEARCH(TRIM(BQ$2), ProgramsTable[[#This Row],[Geographic Coverage]])), "Yes", "No"))</f>
        <v>N/A</v>
      </c>
      <c r="BR406" s="18" t="str">
        <f>IF(AND(BP$2=0, BQ$2=0), "*Required - Please Make a Selection*", IF(OR(ISNUMBER(SEARCH(TRIM(BP$2), ProgramsTable[[#This Row],[Geographic Coverage]])), ISNUMBER(SEARCH(TRIM(BQ$2), ProgramsTable[[#This Row],[Geographic Coverage]]))), "Yes", "No"))</f>
        <v>*Required - Please Make a Selection*</v>
      </c>
      <c r="BS406" s="18" t="str">
        <f>IF(OR(BS$2="",BS$2=0), "N/A", IF(AND(ProgramsTable[[#This Row],[Age Min]]= "None", ProgramsTable[[#This Row],[Age Max]]= "None"), "Yes", IF(AND(BS$2&gt;=ProgramsTable[[#This Row],[Age Min]], BS$2&lt;=ProgramsTable[[#This Row],[Age Max]]), "Yes", "No")))</f>
        <v>N/A</v>
      </c>
      <c r="BT406" s="18" t="str" cm="1">
        <f t="array" ref="BT406">IF(COUNTIF(AM$2:BJ$2,"Yes")=0,"N/A",IF(SUMPRODUCT(--(AM$2:BJ$2="Yes"),--(ProgramsTable[[#This Row],[Developmental Disability]:[Caregivers, Family Members, Advocates, or Practitioners of an Individual with Disabilities or Medical Conditions]]="Yes"))&gt;0,"Yes","No"))</f>
        <v>N/A</v>
      </c>
      <c r="BU4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06" s="18" t="str">
        <f>IF(BV$2=0, "N/A", IF(ISNUMBER(SEARCH(UPPER(BV$2), UPPER(ProgramsTable[[#This Row],[Type of Service]]))), "Yes", "No"))</f>
        <v>N/A</v>
      </c>
      <c r="BW406" s="18" t="str">
        <f>IF(BW$2=0, "N/A", IF(ISNUMBER(SEARCH(TRIM(BW$2), ProgramsTable[[#This Row],[Geographic Coverage]])), "Yes", "No"))</f>
        <v>N/A</v>
      </c>
      <c r="BX406" s="18" t="str">
        <f>IF(BX$2=0, "N/A", IF(ISNUMBER(SEARCH(TRIM(BX$2), ProgramsTable[[#This Row],[Geographic Coverage]])), "Yes", "No"))</f>
        <v>N/A</v>
      </c>
      <c r="BY406" s="18" t="str">
        <f>IF(AND(BW$2=0, BX$2=0), "*Required - Please Make a Selection*", IF(OR(ISNUMBER(SEARCH(TRIM(BW$2), ProgramsTable[[#This Row],[Geographic Coverage]])), ISNUMBER(SEARCH(TRIM(BX$2), ProgramsTable[[#This Row],[Geographic Coverage]]))), "Yes", "No"))</f>
        <v>*Required - Please Make a Selection*</v>
      </c>
      <c r="BZ406" s="18" t="str">
        <f>IF(I$2=0, "N/A", IF(I$2="Yes", IF(ProgramsTable[[#This Row],[Program Includes Services for Caregivers]]="Yes", IF(ProgramsTable[[#This Row],[Program May Require Caregiver to be Unpaid]]="No", "Yes", "No"), "No"), "N/A"))</f>
        <v>N/A</v>
      </c>
      <c r="CA4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06" s="18" t="str">
        <f>IF(CB$2=0, "N/A", IF(ISNUMBER(SEARCH(TRIM(UPPER(CB$2)), TRIM(UPPER(ProgramsTable[[#This Row],[Type of Service]])))), "Yes", "No"))</f>
        <v>N/A</v>
      </c>
      <c r="CC406" s="18" t="str">
        <f>IF(CC$2=0, "N/A", IF(ISNUMBER(SEARCH(TRIM(CC$2), ProgramsTable[[#This Row],[Geographic Coverage]])), "Yes", "No"))</f>
        <v>No</v>
      </c>
      <c r="CD406" s="18" t="str">
        <f>IF(CD$2=0, "N/A", IF(ISNUMBER(SEARCH(TRIM(CD$2), ProgramsTable[[#This Row],[Geographic Coverage]])), "Yes", "No"))</f>
        <v>N/A</v>
      </c>
      <c r="CE406" s="18" t="str">
        <f>IF(AND(CC$2=0, CD$2=0), "*Required - Please Make a Selection*", IF(OR(ISNUMBER(SEARCH(TRIM(CC$2), ProgramsTable[[#This Row],[Geographic Coverage]])), ISNUMBER(SEARCH(TRIM(CD$2), ProgramsTable[[#This Row],[Geographic Coverage]]))), "Yes", "No"))</f>
        <v>No</v>
      </c>
      <c r="CF406" s="18" t="str" cm="1">
        <f t="array" ref="CF406">IF(COUNTIF(BK$2:BN$2, "Yes")=0, "N/A", IF(SUMPRODUCT((BK$2:BN$2="Yes")*(ProgramsTable[[#This Row],[Veteran?]:[Disabled Veteran?]]="Yes"))&gt;0, "Yes", "No"))</f>
        <v>No</v>
      </c>
      <c r="CG4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06"/>
      <c r="CI406"/>
      <c r="CJ406"/>
      <c r="CK406"/>
      <c r="CL406"/>
      <c r="CM406"/>
      <c r="CN406"/>
      <c r="CO406"/>
      <c r="CP406"/>
      <c r="CQ406"/>
      <c r="CR406"/>
      <c r="CS406"/>
      <c r="CU406"/>
      <c r="CV406"/>
    </row>
    <row r="407" spans="1:100" hidden="1" x14ac:dyDescent="0.25">
      <c r="A407" s="10">
        <v>1411</v>
      </c>
      <c r="B407" t="s">
        <v>658</v>
      </c>
      <c r="C407" t="s">
        <v>664</v>
      </c>
      <c r="D407" t="s">
        <v>535</v>
      </c>
      <c r="E407" t="s">
        <v>529</v>
      </c>
      <c r="F407" t="s">
        <v>536</v>
      </c>
      <c r="G407" t="s">
        <v>112</v>
      </c>
      <c r="H407" t="s">
        <v>215</v>
      </c>
      <c r="I407" t="s">
        <v>215</v>
      </c>
      <c r="J407" t="s">
        <v>531</v>
      </c>
      <c r="K407" t="s">
        <v>532</v>
      </c>
      <c r="L407" t="s">
        <v>306</v>
      </c>
      <c r="M407">
        <v>18</v>
      </c>
      <c r="N407">
        <v>120</v>
      </c>
      <c r="P407" t="s">
        <v>533</v>
      </c>
      <c r="Q407" t="s">
        <v>208</v>
      </c>
      <c r="R407" t="s">
        <v>534</v>
      </c>
      <c r="S407" t="s">
        <v>533</v>
      </c>
      <c r="T407" t="s">
        <v>69</v>
      </c>
      <c r="U407" t="s">
        <v>215</v>
      </c>
      <c r="V407" t="s">
        <v>207</v>
      </c>
      <c r="W407" t="s">
        <v>207</v>
      </c>
      <c r="X407" t="s">
        <v>207</v>
      </c>
      <c r="Y407" t="s">
        <v>207</v>
      </c>
      <c r="Z407" t="s">
        <v>207</v>
      </c>
      <c r="AA407" t="s">
        <v>207</v>
      </c>
      <c r="AB407" t="s">
        <v>207</v>
      </c>
      <c r="AC407" t="s">
        <v>207</v>
      </c>
      <c r="AD407" t="s">
        <v>207</v>
      </c>
      <c r="AE407" t="s">
        <v>215</v>
      </c>
      <c r="AF407" t="s">
        <v>207</v>
      </c>
      <c r="AG407" t="s">
        <v>207</v>
      </c>
      <c r="AH407" t="s">
        <v>207</v>
      </c>
      <c r="AI407" t="s">
        <v>207</v>
      </c>
      <c r="AJ407" t="s">
        <v>207</v>
      </c>
      <c r="AK407" t="s">
        <v>207</v>
      </c>
      <c r="AL407" t="s">
        <v>207</v>
      </c>
      <c r="AM407" t="s">
        <v>207</v>
      </c>
      <c r="AN407" t="s">
        <v>207</v>
      </c>
      <c r="AO407" t="s">
        <v>207</v>
      </c>
      <c r="AP407" t="s">
        <v>207</v>
      </c>
      <c r="AQ407" t="s">
        <v>207</v>
      </c>
      <c r="AR407" t="s">
        <v>215</v>
      </c>
      <c r="AS407" t="s">
        <v>207</v>
      </c>
      <c r="AT407" t="s">
        <v>207</v>
      </c>
      <c r="AU407" t="s">
        <v>207</v>
      </c>
      <c r="AV407" t="s">
        <v>207</v>
      </c>
      <c r="AW407" t="s">
        <v>207</v>
      </c>
      <c r="AX407" t="s">
        <v>207</v>
      </c>
      <c r="AY407" t="s">
        <v>207</v>
      </c>
      <c r="AZ407" t="s">
        <v>207</v>
      </c>
      <c r="BA407" t="s">
        <v>207</v>
      </c>
      <c r="BB407" t="s">
        <v>207</v>
      </c>
      <c r="BC407" t="s">
        <v>207</v>
      </c>
      <c r="BD407" t="s">
        <v>207</v>
      </c>
      <c r="BE407" t="s">
        <v>207</v>
      </c>
      <c r="BF407" t="s">
        <v>207</v>
      </c>
      <c r="BG407" t="s">
        <v>207</v>
      </c>
      <c r="BH407" t="s">
        <v>207</v>
      </c>
      <c r="BI407" t="s">
        <v>207</v>
      </c>
      <c r="BJ407" t="s">
        <v>207</v>
      </c>
      <c r="BK407" t="s">
        <v>207</v>
      </c>
      <c r="BL407" t="s">
        <v>207</v>
      </c>
      <c r="BM407" t="s">
        <v>207</v>
      </c>
      <c r="BN407" t="s">
        <v>207</v>
      </c>
      <c r="BO407" s="18" t="str">
        <f>IF(OR(BO$2=0, BO$2=""), "N/A", IF(ISNUMBER(SEARCH(UPPER(BO$2), UPPER(ProgramsTable[[#This Row],[Type of Service]]))), "Yes", "No"))</f>
        <v>N/A</v>
      </c>
      <c r="BP407" s="18" t="str">
        <f>IF(BP$2=0, "N/A", IF(ISNUMBER(SEARCH(TRIM(BP$2), ProgramsTable[[#This Row],[Geographic Coverage]])), "Yes", "No"))</f>
        <v>N/A</v>
      </c>
      <c r="BQ407" s="18" t="str">
        <f>IF(BQ$2=0, "N/A", IF(ISNUMBER(SEARCH(TRIM(BQ$2), ProgramsTable[[#This Row],[Geographic Coverage]])), "Yes", "No"))</f>
        <v>N/A</v>
      </c>
      <c r="BR407" s="18" t="str">
        <f>IF(AND(BP$2=0, BQ$2=0), "*Required - Please Make a Selection*", IF(OR(ISNUMBER(SEARCH(TRIM(BP$2), ProgramsTable[[#This Row],[Geographic Coverage]])), ISNUMBER(SEARCH(TRIM(BQ$2), ProgramsTable[[#This Row],[Geographic Coverage]]))), "Yes", "No"))</f>
        <v>*Required - Please Make a Selection*</v>
      </c>
      <c r="BS407" s="18" t="str">
        <f>IF(OR(BS$2="",BS$2=0), "N/A", IF(AND(ProgramsTable[[#This Row],[Age Min]]= "None", ProgramsTable[[#This Row],[Age Max]]= "None"), "Yes", IF(AND(BS$2&gt;=ProgramsTable[[#This Row],[Age Min]], BS$2&lt;=ProgramsTable[[#This Row],[Age Max]]), "Yes", "No")))</f>
        <v>N/A</v>
      </c>
      <c r="BT407" s="18" t="str" cm="1">
        <f t="array" ref="BT407">IF(COUNTIF(AM$2:BJ$2,"Yes")=0,"N/A",IF(SUMPRODUCT(--(AM$2:BJ$2="Yes"),--(ProgramsTable[[#This Row],[Developmental Disability]:[Caregivers, Family Members, Advocates, or Practitioners of an Individual with Disabilities or Medical Conditions]]="Yes"))&gt;0,"Yes","No"))</f>
        <v>N/A</v>
      </c>
      <c r="BU4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07" s="18" t="str">
        <f>IF(BV$2=0, "N/A", IF(ISNUMBER(SEARCH(UPPER(BV$2), UPPER(ProgramsTable[[#This Row],[Type of Service]]))), "Yes", "No"))</f>
        <v>N/A</v>
      </c>
      <c r="BW407" s="18" t="str">
        <f>IF(BW$2=0, "N/A", IF(ISNUMBER(SEARCH(TRIM(BW$2), ProgramsTable[[#This Row],[Geographic Coverage]])), "Yes", "No"))</f>
        <v>N/A</v>
      </c>
      <c r="BX407" s="18" t="str">
        <f>IF(BX$2=0, "N/A", IF(ISNUMBER(SEARCH(TRIM(BX$2), ProgramsTable[[#This Row],[Geographic Coverage]])), "Yes", "No"))</f>
        <v>N/A</v>
      </c>
      <c r="BY407" s="18" t="str">
        <f>IF(AND(BW$2=0, BX$2=0), "*Required - Please Make a Selection*", IF(OR(ISNUMBER(SEARCH(TRIM(BW$2), ProgramsTable[[#This Row],[Geographic Coverage]])), ISNUMBER(SEARCH(TRIM(BX$2), ProgramsTable[[#This Row],[Geographic Coverage]]))), "Yes", "No"))</f>
        <v>*Required - Please Make a Selection*</v>
      </c>
      <c r="BZ407" s="18" t="str">
        <f>IF(I$2=0, "N/A", IF(I$2="Yes", IF(ProgramsTable[[#This Row],[Program Includes Services for Caregivers]]="Yes", IF(ProgramsTable[[#This Row],[Program May Require Caregiver to be Unpaid]]="No", "Yes", "No"), "No"), "N/A"))</f>
        <v>N/A</v>
      </c>
      <c r="CA4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07" s="18" t="str">
        <f>IF(CB$2=0, "N/A", IF(ISNUMBER(SEARCH(TRIM(UPPER(CB$2)), TRIM(UPPER(ProgramsTable[[#This Row],[Type of Service]])))), "Yes", "No"))</f>
        <v>N/A</v>
      </c>
      <c r="CC407" s="18" t="str">
        <f>IF(CC$2=0, "N/A", IF(ISNUMBER(SEARCH(TRIM(CC$2), ProgramsTable[[#This Row],[Geographic Coverage]])), "Yes", "No"))</f>
        <v>No</v>
      </c>
      <c r="CD407" s="18" t="str">
        <f>IF(CD$2=0, "N/A", IF(ISNUMBER(SEARCH(TRIM(CD$2), ProgramsTable[[#This Row],[Geographic Coverage]])), "Yes", "No"))</f>
        <v>N/A</v>
      </c>
      <c r="CE407" s="18" t="str">
        <f>IF(AND(CC$2=0, CD$2=0), "*Required - Please Make a Selection*", IF(OR(ISNUMBER(SEARCH(TRIM(CC$2), ProgramsTable[[#This Row],[Geographic Coverage]])), ISNUMBER(SEARCH(TRIM(CD$2), ProgramsTable[[#This Row],[Geographic Coverage]]))), "Yes", "No"))</f>
        <v>No</v>
      </c>
      <c r="CF407" s="18" t="str" cm="1">
        <f t="array" ref="CF407">IF(COUNTIF(BK$2:BN$2, "Yes")=0, "N/A", IF(SUMPRODUCT((BK$2:BN$2="Yes")*(ProgramsTable[[#This Row],[Veteran?]:[Disabled Veteran?]]="Yes"))&gt;0, "Yes", "No"))</f>
        <v>No</v>
      </c>
      <c r="CG4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07"/>
      <c r="CI407"/>
      <c r="CJ407"/>
      <c r="CK407"/>
      <c r="CL407"/>
      <c r="CM407"/>
      <c r="CN407"/>
      <c r="CO407"/>
      <c r="CP407"/>
      <c r="CQ407"/>
      <c r="CR407"/>
      <c r="CS407"/>
      <c r="CU407"/>
      <c r="CV407"/>
    </row>
    <row r="408" spans="1:100" hidden="1" x14ac:dyDescent="0.25">
      <c r="A408" s="10">
        <v>1429</v>
      </c>
      <c r="B408" t="s">
        <v>658</v>
      </c>
      <c r="C408" t="s">
        <v>664</v>
      </c>
      <c r="D408" t="s">
        <v>578</v>
      </c>
      <c r="E408" t="s">
        <v>546</v>
      </c>
      <c r="F408" t="s">
        <v>579</v>
      </c>
      <c r="G408" t="s">
        <v>112</v>
      </c>
      <c r="H408" t="s">
        <v>215</v>
      </c>
      <c r="I408" t="s">
        <v>215</v>
      </c>
      <c r="J408" t="s">
        <v>547</v>
      </c>
      <c r="K408" t="s">
        <v>580</v>
      </c>
      <c r="L408" t="s">
        <v>208</v>
      </c>
      <c r="M408" t="s">
        <v>208</v>
      </c>
      <c r="N408" t="s">
        <v>208</v>
      </c>
      <c r="P408" t="s">
        <v>581</v>
      </c>
      <c r="Q408" t="s">
        <v>208</v>
      </c>
      <c r="R408" t="s">
        <v>581</v>
      </c>
      <c r="S408" t="s">
        <v>208</v>
      </c>
      <c r="T408" t="s">
        <v>69</v>
      </c>
      <c r="U408" t="s">
        <v>215</v>
      </c>
      <c r="V408" t="s">
        <v>207</v>
      </c>
      <c r="W408" t="s">
        <v>207</v>
      </c>
      <c r="X408" t="s">
        <v>207</v>
      </c>
      <c r="Y408" t="s">
        <v>207</v>
      </c>
      <c r="Z408" t="s">
        <v>207</v>
      </c>
      <c r="AA408" t="s">
        <v>215</v>
      </c>
      <c r="AB408" t="s">
        <v>207</v>
      </c>
      <c r="AC408" t="s">
        <v>207</v>
      </c>
      <c r="AD408" t="s">
        <v>207</v>
      </c>
      <c r="AE408" t="s">
        <v>207</v>
      </c>
      <c r="AF408" t="s">
        <v>207</v>
      </c>
      <c r="AG408" t="s">
        <v>207</v>
      </c>
      <c r="AH408" t="s">
        <v>207</v>
      </c>
      <c r="AI408" t="s">
        <v>207</v>
      </c>
      <c r="AJ408" t="s">
        <v>207</v>
      </c>
      <c r="AK408" t="s">
        <v>207</v>
      </c>
      <c r="AL408" t="s">
        <v>207</v>
      </c>
      <c r="AM408" t="s">
        <v>207</v>
      </c>
      <c r="AN408" t="s">
        <v>207</v>
      </c>
      <c r="AO408" t="s">
        <v>207</v>
      </c>
      <c r="AP408" t="s">
        <v>207</v>
      </c>
      <c r="AQ408" t="s">
        <v>207</v>
      </c>
      <c r="AR408" t="s">
        <v>215</v>
      </c>
      <c r="AS408" t="s">
        <v>207</v>
      </c>
      <c r="AT408" t="s">
        <v>207</v>
      </c>
      <c r="AU408" t="s">
        <v>207</v>
      </c>
      <c r="AV408" t="s">
        <v>207</v>
      </c>
      <c r="AW408" t="s">
        <v>207</v>
      </c>
      <c r="AX408" t="s">
        <v>207</v>
      </c>
      <c r="AY408" t="s">
        <v>207</v>
      </c>
      <c r="AZ408" t="s">
        <v>207</v>
      </c>
      <c r="BA408" t="s">
        <v>207</v>
      </c>
      <c r="BB408" t="s">
        <v>207</v>
      </c>
      <c r="BC408" t="s">
        <v>207</v>
      </c>
      <c r="BD408" t="s">
        <v>207</v>
      </c>
      <c r="BE408" t="s">
        <v>207</v>
      </c>
      <c r="BF408" t="s">
        <v>207</v>
      </c>
      <c r="BG408" t="s">
        <v>207</v>
      </c>
      <c r="BH408" t="s">
        <v>207</v>
      </c>
      <c r="BI408" t="s">
        <v>207</v>
      </c>
      <c r="BJ408" t="s">
        <v>215</v>
      </c>
      <c r="BK408" t="s">
        <v>207</v>
      </c>
      <c r="BL408" t="s">
        <v>207</v>
      </c>
      <c r="BM408" t="s">
        <v>207</v>
      </c>
      <c r="BN408" t="s">
        <v>207</v>
      </c>
      <c r="BO408" s="18" t="str">
        <f>IF(OR(BO$2=0, BO$2=""), "N/A", IF(ISNUMBER(SEARCH(UPPER(BO$2), UPPER(ProgramsTable[[#This Row],[Type of Service]]))), "Yes", "No"))</f>
        <v>N/A</v>
      </c>
      <c r="BP408" s="18" t="str">
        <f>IF(BP$2=0, "N/A", IF(ISNUMBER(SEARCH(TRIM(BP$2), ProgramsTable[[#This Row],[Geographic Coverage]])), "Yes", "No"))</f>
        <v>N/A</v>
      </c>
      <c r="BQ408" s="18" t="str">
        <f>IF(BQ$2=0, "N/A", IF(ISNUMBER(SEARCH(TRIM(BQ$2), ProgramsTable[[#This Row],[Geographic Coverage]])), "Yes", "No"))</f>
        <v>N/A</v>
      </c>
      <c r="BR408" s="18" t="str">
        <f>IF(AND(BP$2=0, BQ$2=0), "*Required - Please Make a Selection*", IF(OR(ISNUMBER(SEARCH(TRIM(BP$2), ProgramsTable[[#This Row],[Geographic Coverage]])), ISNUMBER(SEARCH(TRIM(BQ$2), ProgramsTable[[#This Row],[Geographic Coverage]]))), "Yes", "No"))</f>
        <v>*Required - Please Make a Selection*</v>
      </c>
      <c r="BS408" s="18" t="str">
        <f>IF(OR(BS$2="",BS$2=0), "N/A", IF(AND(ProgramsTable[[#This Row],[Age Min]]= "None", ProgramsTable[[#This Row],[Age Max]]= "None"), "Yes", IF(AND(BS$2&gt;=ProgramsTable[[#This Row],[Age Min]], BS$2&lt;=ProgramsTable[[#This Row],[Age Max]]), "Yes", "No")))</f>
        <v>N/A</v>
      </c>
      <c r="BT408" s="18" t="str" cm="1">
        <f t="array" ref="BT408">IF(COUNTIF(AM$2:BJ$2,"Yes")=0,"N/A",IF(SUMPRODUCT(--(AM$2:BJ$2="Yes"),--(ProgramsTable[[#This Row],[Developmental Disability]:[Caregivers, Family Members, Advocates, or Practitioners of an Individual with Disabilities or Medical Conditions]]="Yes"))&gt;0,"Yes","No"))</f>
        <v>N/A</v>
      </c>
      <c r="BU4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08" s="18" t="str">
        <f>IF(BV$2=0, "N/A", IF(ISNUMBER(SEARCH(UPPER(BV$2), UPPER(ProgramsTable[[#This Row],[Type of Service]]))), "Yes", "No"))</f>
        <v>N/A</v>
      </c>
      <c r="BW408" s="18" t="str">
        <f>IF(BW$2=0, "N/A", IF(ISNUMBER(SEARCH(TRIM(BW$2), ProgramsTable[[#This Row],[Geographic Coverage]])), "Yes", "No"))</f>
        <v>N/A</v>
      </c>
      <c r="BX408" s="18" t="str">
        <f>IF(BX$2=0, "N/A", IF(ISNUMBER(SEARCH(TRIM(BX$2), ProgramsTable[[#This Row],[Geographic Coverage]])), "Yes", "No"))</f>
        <v>N/A</v>
      </c>
      <c r="BY408" s="18" t="str">
        <f>IF(AND(BW$2=0, BX$2=0), "*Required - Please Make a Selection*", IF(OR(ISNUMBER(SEARCH(TRIM(BW$2), ProgramsTable[[#This Row],[Geographic Coverage]])), ISNUMBER(SEARCH(TRIM(BX$2), ProgramsTable[[#This Row],[Geographic Coverage]]))), "Yes", "No"))</f>
        <v>*Required - Please Make a Selection*</v>
      </c>
      <c r="BZ408" s="18" t="str">
        <f>IF(I$2=0, "N/A", IF(I$2="Yes", IF(ProgramsTable[[#This Row],[Program Includes Services for Caregivers]]="Yes", IF(ProgramsTable[[#This Row],[Program May Require Caregiver to be Unpaid]]="No", "Yes", "No"), "No"), "N/A"))</f>
        <v>N/A</v>
      </c>
      <c r="CA4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08" s="18" t="str">
        <f>IF(CB$2=0, "N/A", IF(ISNUMBER(SEARCH(TRIM(UPPER(CB$2)), TRIM(UPPER(ProgramsTable[[#This Row],[Type of Service]])))), "Yes", "No"))</f>
        <v>N/A</v>
      </c>
      <c r="CC408" s="18" t="str">
        <f>IF(CC$2=0, "N/A", IF(ISNUMBER(SEARCH(TRIM(CC$2), ProgramsTable[[#This Row],[Geographic Coverage]])), "Yes", "No"))</f>
        <v>No</v>
      </c>
      <c r="CD408" s="18" t="str">
        <f>IF(CD$2=0, "N/A", IF(ISNUMBER(SEARCH(TRIM(CD$2), ProgramsTable[[#This Row],[Geographic Coverage]])), "Yes", "No"))</f>
        <v>N/A</v>
      </c>
      <c r="CE408" s="18" t="str">
        <f>IF(AND(CC$2=0, CD$2=0), "*Required - Please Make a Selection*", IF(OR(ISNUMBER(SEARCH(TRIM(CC$2), ProgramsTable[[#This Row],[Geographic Coverage]])), ISNUMBER(SEARCH(TRIM(CD$2), ProgramsTable[[#This Row],[Geographic Coverage]]))), "Yes", "No"))</f>
        <v>No</v>
      </c>
      <c r="CF408" s="18" t="str" cm="1">
        <f t="array" ref="CF408">IF(COUNTIF(BK$2:BN$2, "Yes")=0, "N/A", IF(SUMPRODUCT((BK$2:BN$2="Yes")*(ProgramsTable[[#This Row],[Veteran?]:[Disabled Veteran?]]="Yes"))&gt;0, "Yes", "No"))</f>
        <v>No</v>
      </c>
      <c r="CG4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08"/>
      <c r="CI408"/>
      <c r="CJ408"/>
      <c r="CK408"/>
      <c r="CL408"/>
      <c r="CM408"/>
      <c r="CN408"/>
      <c r="CO408"/>
      <c r="CP408"/>
      <c r="CQ408"/>
      <c r="CR408"/>
      <c r="CS408"/>
      <c r="CU408"/>
      <c r="CV408"/>
    </row>
    <row r="409" spans="1:100" hidden="1" x14ac:dyDescent="0.25">
      <c r="A409" s="10">
        <v>1430</v>
      </c>
      <c r="B409" t="s">
        <v>658</v>
      </c>
      <c r="C409" t="s">
        <v>664</v>
      </c>
      <c r="D409" t="s">
        <v>578</v>
      </c>
      <c r="E409" t="s">
        <v>546</v>
      </c>
      <c r="F409" t="s">
        <v>582</v>
      </c>
      <c r="G409" t="s">
        <v>112</v>
      </c>
      <c r="H409" t="s">
        <v>215</v>
      </c>
      <c r="I409" t="s">
        <v>215</v>
      </c>
      <c r="J409" t="s">
        <v>547</v>
      </c>
      <c r="K409" t="s">
        <v>583</v>
      </c>
      <c r="L409" t="s">
        <v>208</v>
      </c>
      <c r="M409" t="s">
        <v>208</v>
      </c>
      <c r="N409" t="s">
        <v>208</v>
      </c>
      <c r="P409" t="s">
        <v>581</v>
      </c>
      <c r="Q409" t="s">
        <v>208</v>
      </c>
      <c r="R409" t="s">
        <v>581</v>
      </c>
      <c r="S409" t="s">
        <v>208</v>
      </c>
      <c r="T409" t="s">
        <v>69</v>
      </c>
      <c r="U409" t="s">
        <v>215</v>
      </c>
      <c r="V409" t="s">
        <v>207</v>
      </c>
      <c r="W409" t="s">
        <v>207</v>
      </c>
      <c r="X409" t="s">
        <v>207</v>
      </c>
      <c r="Y409" t="s">
        <v>207</v>
      </c>
      <c r="Z409" t="s">
        <v>207</v>
      </c>
      <c r="AA409" t="s">
        <v>215</v>
      </c>
      <c r="AB409" t="s">
        <v>207</v>
      </c>
      <c r="AC409" t="s">
        <v>207</v>
      </c>
      <c r="AD409" t="s">
        <v>207</v>
      </c>
      <c r="AE409" t="s">
        <v>207</v>
      </c>
      <c r="AF409" t="s">
        <v>207</v>
      </c>
      <c r="AG409" t="s">
        <v>207</v>
      </c>
      <c r="AH409" t="s">
        <v>207</v>
      </c>
      <c r="AI409" t="s">
        <v>207</v>
      </c>
      <c r="AJ409" t="s">
        <v>207</v>
      </c>
      <c r="AK409" t="s">
        <v>207</v>
      </c>
      <c r="AL409" t="s">
        <v>207</v>
      </c>
      <c r="AM409" t="s">
        <v>207</v>
      </c>
      <c r="AN409" t="s">
        <v>207</v>
      </c>
      <c r="AO409" t="s">
        <v>207</v>
      </c>
      <c r="AP409" t="s">
        <v>207</v>
      </c>
      <c r="AQ409" t="s">
        <v>207</v>
      </c>
      <c r="AR409" t="s">
        <v>215</v>
      </c>
      <c r="AS409" t="s">
        <v>207</v>
      </c>
      <c r="AT409" t="s">
        <v>207</v>
      </c>
      <c r="AU409" t="s">
        <v>207</v>
      </c>
      <c r="AV409" t="s">
        <v>207</v>
      </c>
      <c r="AW409" t="s">
        <v>207</v>
      </c>
      <c r="AX409" t="s">
        <v>207</v>
      </c>
      <c r="AY409" t="s">
        <v>207</v>
      </c>
      <c r="AZ409" t="s">
        <v>207</v>
      </c>
      <c r="BA409" t="s">
        <v>207</v>
      </c>
      <c r="BB409" t="s">
        <v>207</v>
      </c>
      <c r="BC409" t="s">
        <v>207</v>
      </c>
      <c r="BD409" t="s">
        <v>207</v>
      </c>
      <c r="BE409" t="s">
        <v>207</v>
      </c>
      <c r="BF409" t="s">
        <v>207</v>
      </c>
      <c r="BG409" t="s">
        <v>207</v>
      </c>
      <c r="BH409" t="s">
        <v>207</v>
      </c>
      <c r="BI409" t="s">
        <v>207</v>
      </c>
      <c r="BJ409" t="s">
        <v>215</v>
      </c>
      <c r="BK409" t="s">
        <v>207</v>
      </c>
      <c r="BL409" t="s">
        <v>207</v>
      </c>
      <c r="BM409" t="s">
        <v>207</v>
      </c>
      <c r="BN409" t="s">
        <v>207</v>
      </c>
      <c r="BO409" s="18" t="str">
        <f>IF(OR(BO$2=0, BO$2=""), "N/A", IF(ISNUMBER(SEARCH(UPPER(BO$2), UPPER(ProgramsTable[[#This Row],[Type of Service]]))), "Yes", "No"))</f>
        <v>N/A</v>
      </c>
      <c r="BP409" s="18" t="str">
        <f>IF(BP$2=0, "N/A", IF(ISNUMBER(SEARCH(TRIM(BP$2), ProgramsTable[[#This Row],[Geographic Coverage]])), "Yes", "No"))</f>
        <v>N/A</v>
      </c>
      <c r="BQ409" s="18" t="str">
        <f>IF(BQ$2=0, "N/A", IF(ISNUMBER(SEARCH(TRIM(BQ$2), ProgramsTable[[#This Row],[Geographic Coverage]])), "Yes", "No"))</f>
        <v>N/A</v>
      </c>
      <c r="BR409" s="18" t="str">
        <f>IF(AND(BP$2=0, BQ$2=0), "*Required - Please Make a Selection*", IF(OR(ISNUMBER(SEARCH(TRIM(BP$2), ProgramsTable[[#This Row],[Geographic Coverage]])), ISNUMBER(SEARCH(TRIM(BQ$2), ProgramsTable[[#This Row],[Geographic Coverage]]))), "Yes", "No"))</f>
        <v>*Required - Please Make a Selection*</v>
      </c>
      <c r="BS409" s="18" t="str">
        <f>IF(OR(BS$2="",BS$2=0), "N/A", IF(AND(ProgramsTable[[#This Row],[Age Min]]= "None", ProgramsTable[[#This Row],[Age Max]]= "None"), "Yes", IF(AND(BS$2&gt;=ProgramsTable[[#This Row],[Age Min]], BS$2&lt;=ProgramsTable[[#This Row],[Age Max]]), "Yes", "No")))</f>
        <v>N/A</v>
      </c>
      <c r="BT409" s="18" t="str" cm="1">
        <f t="array" ref="BT409">IF(COUNTIF(AM$2:BJ$2,"Yes")=0,"N/A",IF(SUMPRODUCT(--(AM$2:BJ$2="Yes"),--(ProgramsTable[[#This Row],[Developmental Disability]:[Caregivers, Family Members, Advocates, or Practitioners of an Individual with Disabilities or Medical Conditions]]="Yes"))&gt;0,"Yes","No"))</f>
        <v>N/A</v>
      </c>
      <c r="BU4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09" s="18" t="str">
        <f>IF(BV$2=0, "N/A", IF(ISNUMBER(SEARCH(UPPER(BV$2), UPPER(ProgramsTable[[#This Row],[Type of Service]]))), "Yes", "No"))</f>
        <v>N/A</v>
      </c>
      <c r="BW409" s="18" t="str">
        <f>IF(BW$2=0, "N/A", IF(ISNUMBER(SEARCH(TRIM(BW$2), ProgramsTable[[#This Row],[Geographic Coverage]])), "Yes", "No"))</f>
        <v>N/A</v>
      </c>
      <c r="BX409" s="18" t="str">
        <f>IF(BX$2=0, "N/A", IF(ISNUMBER(SEARCH(TRIM(BX$2), ProgramsTable[[#This Row],[Geographic Coverage]])), "Yes", "No"))</f>
        <v>N/A</v>
      </c>
      <c r="BY409" s="18" t="str">
        <f>IF(AND(BW$2=0, BX$2=0), "*Required - Please Make a Selection*", IF(OR(ISNUMBER(SEARCH(TRIM(BW$2), ProgramsTable[[#This Row],[Geographic Coverage]])), ISNUMBER(SEARCH(TRIM(BX$2), ProgramsTable[[#This Row],[Geographic Coverage]]))), "Yes", "No"))</f>
        <v>*Required - Please Make a Selection*</v>
      </c>
      <c r="BZ409" s="18" t="str">
        <f>IF(I$2=0, "N/A", IF(I$2="Yes", IF(ProgramsTable[[#This Row],[Program Includes Services for Caregivers]]="Yes", IF(ProgramsTable[[#This Row],[Program May Require Caregiver to be Unpaid]]="No", "Yes", "No"), "No"), "N/A"))</f>
        <v>N/A</v>
      </c>
      <c r="CA4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09" s="18" t="str">
        <f>IF(CB$2=0, "N/A", IF(ISNUMBER(SEARCH(TRIM(UPPER(CB$2)), TRIM(UPPER(ProgramsTable[[#This Row],[Type of Service]])))), "Yes", "No"))</f>
        <v>N/A</v>
      </c>
      <c r="CC409" s="18" t="str">
        <f>IF(CC$2=0, "N/A", IF(ISNUMBER(SEARCH(TRIM(CC$2), ProgramsTable[[#This Row],[Geographic Coverage]])), "Yes", "No"))</f>
        <v>No</v>
      </c>
      <c r="CD409" s="18" t="str">
        <f>IF(CD$2=0, "N/A", IF(ISNUMBER(SEARCH(TRIM(CD$2), ProgramsTable[[#This Row],[Geographic Coverage]])), "Yes", "No"))</f>
        <v>N/A</v>
      </c>
      <c r="CE409" s="18" t="str">
        <f>IF(AND(CC$2=0, CD$2=0), "*Required - Please Make a Selection*", IF(OR(ISNUMBER(SEARCH(TRIM(CC$2), ProgramsTable[[#This Row],[Geographic Coverage]])), ISNUMBER(SEARCH(TRIM(CD$2), ProgramsTable[[#This Row],[Geographic Coverage]]))), "Yes", "No"))</f>
        <v>No</v>
      </c>
      <c r="CF409" s="18" t="str" cm="1">
        <f t="array" ref="CF409">IF(COUNTIF(BK$2:BN$2, "Yes")=0, "N/A", IF(SUMPRODUCT((BK$2:BN$2="Yes")*(ProgramsTable[[#This Row],[Veteran?]:[Disabled Veteran?]]="Yes"))&gt;0, "Yes", "No"))</f>
        <v>No</v>
      </c>
      <c r="CG4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09"/>
      <c r="CI409"/>
      <c r="CJ409"/>
      <c r="CK409"/>
      <c r="CL409"/>
      <c r="CM409"/>
      <c r="CN409"/>
      <c r="CO409"/>
      <c r="CP409"/>
      <c r="CQ409"/>
      <c r="CR409"/>
      <c r="CS409"/>
      <c r="CU409"/>
      <c r="CV409"/>
    </row>
    <row r="410" spans="1:100" hidden="1" x14ac:dyDescent="0.25">
      <c r="A410" s="10">
        <v>1431</v>
      </c>
      <c r="B410" t="s">
        <v>658</v>
      </c>
      <c r="C410" t="s">
        <v>664</v>
      </c>
      <c r="D410" t="s">
        <v>578</v>
      </c>
      <c r="E410" t="s">
        <v>546</v>
      </c>
      <c r="F410" t="s">
        <v>584</v>
      </c>
      <c r="G410" t="s">
        <v>585</v>
      </c>
      <c r="H410" t="s">
        <v>215</v>
      </c>
      <c r="I410" t="s">
        <v>215</v>
      </c>
      <c r="J410" t="s">
        <v>208</v>
      </c>
      <c r="K410" t="s">
        <v>586</v>
      </c>
      <c r="L410" t="s">
        <v>208</v>
      </c>
      <c r="M410" t="s">
        <v>208</v>
      </c>
      <c r="N410" t="s">
        <v>208</v>
      </c>
      <c r="P410" t="s">
        <v>581</v>
      </c>
      <c r="Q410" t="s">
        <v>208</v>
      </c>
      <c r="R410" t="s">
        <v>581</v>
      </c>
      <c r="S410" t="s">
        <v>208</v>
      </c>
      <c r="T410" t="s">
        <v>69</v>
      </c>
      <c r="U410" t="s">
        <v>207</v>
      </c>
      <c r="V410" t="s">
        <v>207</v>
      </c>
      <c r="W410" t="s">
        <v>207</v>
      </c>
      <c r="X410" t="s">
        <v>207</v>
      </c>
      <c r="Y410" t="s">
        <v>207</v>
      </c>
      <c r="Z410" t="s">
        <v>207</v>
      </c>
      <c r="AA410" t="s">
        <v>207</v>
      </c>
      <c r="AB410" t="s">
        <v>207</v>
      </c>
      <c r="AC410" t="s">
        <v>207</v>
      </c>
      <c r="AD410" t="s">
        <v>207</v>
      </c>
      <c r="AE410" t="s">
        <v>207</v>
      </c>
      <c r="AF410" t="s">
        <v>207</v>
      </c>
      <c r="AG410" t="s">
        <v>207</v>
      </c>
      <c r="AH410" t="s">
        <v>207</v>
      </c>
      <c r="AI410" t="s">
        <v>207</v>
      </c>
      <c r="AJ410" t="s">
        <v>207</v>
      </c>
      <c r="AK410" t="s">
        <v>207</v>
      </c>
      <c r="AL410" t="s">
        <v>207</v>
      </c>
      <c r="AM410" t="s">
        <v>207</v>
      </c>
      <c r="AN410" t="s">
        <v>207</v>
      </c>
      <c r="AO410" t="s">
        <v>207</v>
      </c>
      <c r="AP410" t="s">
        <v>207</v>
      </c>
      <c r="AQ410" t="s">
        <v>207</v>
      </c>
      <c r="AR410" t="s">
        <v>215</v>
      </c>
      <c r="AS410" t="s">
        <v>207</v>
      </c>
      <c r="AT410" t="s">
        <v>207</v>
      </c>
      <c r="AU410" t="s">
        <v>207</v>
      </c>
      <c r="AV410" t="s">
        <v>207</v>
      </c>
      <c r="AW410" t="s">
        <v>207</v>
      </c>
      <c r="AX410" t="s">
        <v>207</v>
      </c>
      <c r="AY410" t="s">
        <v>207</v>
      </c>
      <c r="AZ410" t="s">
        <v>207</v>
      </c>
      <c r="BA410" t="s">
        <v>207</v>
      </c>
      <c r="BB410" t="s">
        <v>207</v>
      </c>
      <c r="BC410" t="s">
        <v>207</v>
      </c>
      <c r="BD410" t="s">
        <v>207</v>
      </c>
      <c r="BE410" t="s">
        <v>207</v>
      </c>
      <c r="BF410" t="s">
        <v>207</v>
      </c>
      <c r="BG410" t="s">
        <v>207</v>
      </c>
      <c r="BH410" t="s">
        <v>207</v>
      </c>
      <c r="BI410" t="s">
        <v>207</v>
      </c>
      <c r="BJ410" t="s">
        <v>215</v>
      </c>
      <c r="BK410" t="s">
        <v>207</v>
      </c>
      <c r="BL410" t="s">
        <v>207</v>
      </c>
      <c r="BM410" t="s">
        <v>207</v>
      </c>
      <c r="BN410" t="s">
        <v>207</v>
      </c>
      <c r="BO410" s="18" t="str">
        <f>IF(OR(BO$2=0, BO$2=""), "N/A", IF(ISNUMBER(SEARCH(UPPER(BO$2), UPPER(ProgramsTable[[#This Row],[Type of Service]]))), "Yes", "No"))</f>
        <v>N/A</v>
      </c>
      <c r="BP410" s="18" t="str">
        <f>IF(BP$2=0, "N/A", IF(ISNUMBER(SEARCH(TRIM(BP$2), ProgramsTable[[#This Row],[Geographic Coverage]])), "Yes", "No"))</f>
        <v>N/A</v>
      </c>
      <c r="BQ410" s="18" t="str">
        <f>IF(BQ$2=0, "N/A", IF(ISNUMBER(SEARCH(TRIM(BQ$2), ProgramsTable[[#This Row],[Geographic Coverage]])), "Yes", "No"))</f>
        <v>N/A</v>
      </c>
      <c r="BR410" s="18" t="str">
        <f>IF(AND(BP$2=0, BQ$2=0), "*Required - Please Make a Selection*", IF(OR(ISNUMBER(SEARCH(TRIM(BP$2), ProgramsTable[[#This Row],[Geographic Coverage]])), ISNUMBER(SEARCH(TRIM(BQ$2), ProgramsTable[[#This Row],[Geographic Coverage]]))), "Yes", "No"))</f>
        <v>*Required - Please Make a Selection*</v>
      </c>
      <c r="BS410" s="18" t="str">
        <f>IF(OR(BS$2="",BS$2=0), "N/A", IF(AND(ProgramsTable[[#This Row],[Age Min]]= "None", ProgramsTable[[#This Row],[Age Max]]= "None"), "Yes", IF(AND(BS$2&gt;=ProgramsTable[[#This Row],[Age Min]], BS$2&lt;=ProgramsTable[[#This Row],[Age Max]]), "Yes", "No")))</f>
        <v>N/A</v>
      </c>
      <c r="BT410" s="18" t="str" cm="1">
        <f t="array" ref="BT410">IF(COUNTIF(AM$2:BJ$2,"Yes")=0,"N/A",IF(SUMPRODUCT(--(AM$2:BJ$2="Yes"),--(ProgramsTable[[#This Row],[Developmental Disability]:[Caregivers, Family Members, Advocates, or Practitioners of an Individual with Disabilities or Medical Conditions]]="Yes"))&gt;0,"Yes","No"))</f>
        <v>N/A</v>
      </c>
      <c r="BU4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10" s="18" t="str">
        <f>IF(BV$2=0, "N/A", IF(ISNUMBER(SEARCH(UPPER(BV$2), UPPER(ProgramsTable[[#This Row],[Type of Service]]))), "Yes", "No"))</f>
        <v>N/A</v>
      </c>
      <c r="BW410" s="18" t="str">
        <f>IF(BW$2=0, "N/A", IF(ISNUMBER(SEARCH(TRIM(BW$2), ProgramsTable[[#This Row],[Geographic Coverage]])), "Yes", "No"))</f>
        <v>N/A</v>
      </c>
      <c r="BX410" s="18" t="str">
        <f>IF(BX$2=0, "N/A", IF(ISNUMBER(SEARCH(TRIM(BX$2), ProgramsTable[[#This Row],[Geographic Coverage]])), "Yes", "No"))</f>
        <v>N/A</v>
      </c>
      <c r="BY410" s="18" t="str">
        <f>IF(AND(BW$2=0, BX$2=0), "*Required - Please Make a Selection*", IF(OR(ISNUMBER(SEARCH(TRIM(BW$2), ProgramsTable[[#This Row],[Geographic Coverage]])), ISNUMBER(SEARCH(TRIM(BX$2), ProgramsTable[[#This Row],[Geographic Coverage]]))), "Yes", "No"))</f>
        <v>*Required - Please Make a Selection*</v>
      </c>
      <c r="BZ410" s="18" t="str">
        <f>IF(I$2=0, "N/A", IF(I$2="Yes", IF(ProgramsTable[[#This Row],[Program Includes Services for Caregivers]]="Yes", IF(ProgramsTable[[#This Row],[Program May Require Caregiver to be Unpaid]]="No", "Yes", "No"), "No"), "N/A"))</f>
        <v>N/A</v>
      </c>
      <c r="CA4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10" s="18" t="str">
        <f>IF(CB$2=0, "N/A", IF(ISNUMBER(SEARCH(TRIM(UPPER(CB$2)), TRIM(UPPER(ProgramsTable[[#This Row],[Type of Service]])))), "Yes", "No"))</f>
        <v>N/A</v>
      </c>
      <c r="CC410" s="18" t="str">
        <f>IF(CC$2=0, "N/A", IF(ISNUMBER(SEARCH(TRIM(CC$2), ProgramsTable[[#This Row],[Geographic Coverage]])), "Yes", "No"))</f>
        <v>No</v>
      </c>
      <c r="CD410" s="18" t="str">
        <f>IF(CD$2=0, "N/A", IF(ISNUMBER(SEARCH(TRIM(CD$2), ProgramsTable[[#This Row],[Geographic Coverage]])), "Yes", "No"))</f>
        <v>N/A</v>
      </c>
      <c r="CE410" s="18" t="str">
        <f>IF(AND(CC$2=0, CD$2=0), "*Required - Please Make a Selection*", IF(OR(ISNUMBER(SEARCH(TRIM(CC$2), ProgramsTable[[#This Row],[Geographic Coverage]])), ISNUMBER(SEARCH(TRIM(CD$2), ProgramsTable[[#This Row],[Geographic Coverage]]))), "Yes", "No"))</f>
        <v>No</v>
      </c>
      <c r="CF410" s="18" t="str" cm="1">
        <f t="array" ref="CF410">IF(COUNTIF(BK$2:BN$2, "Yes")=0, "N/A", IF(SUMPRODUCT((BK$2:BN$2="Yes")*(ProgramsTable[[#This Row],[Veteran?]:[Disabled Veteran?]]="Yes"))&gt;0, "Yes", "No"))</f>
        <v>No</v>
      </c>
      <c r="CG4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10"/>
      <c r="CI410"/>
      <c r="CJ410"/>
      <c r="CK410"/>
      <c r="CL410"/>
      <c r="CM410"/>
      <c r="CN410"/>
      <c r="CO410"/>
      <c r="CP410"/>
      <c r="CQ410"/>
      <c r="CR410"/>
      <c r="CS410"/>
      <c r="CU410"/>
      <c r="CV410"/>
    </row>
    <row r="411" spans="1:100" hidden="1" x14ac:dyDescent="0.25">
      <c r="A411" s="10">
        <v>1432</v>
      </c>
      <c r="B411" t="s">
        <v>658</v>
      </c>
      <c r="C411" t="s">
        <v>664</v>
      </c>
      <c r="D411" t="s">
        <v>578</v>
      </c>
      <c r="E411" t="s">
        <v>546</v>
      </c>
      <c r="F411" t="s">
        <v>587</v>
      </c>
      <c r="G411" t="s">
        <v>588</v>
      </c>
      <c r="H411" t="s">
        <v>215</v>
      </c>
      <c r="I411" t="s">
        <v>207</v>
      </c>
      <c r="J411" t="s">
        <v>208</v>
      </c>
      <c r="K411" t="s">
        <v>208</v>
      </c>
      <c r="L411" s="11" t="s">
        <v>208</v>
      </c>
      <c r="M411" t="s">
        <v>208</v>
      </c>
      <c r="N411" t="s">
        <v>208</v>
      </c>
      <c r="P411" t="s">
        <v>208</v>
      </c>
      <c r="Q411" t="s">
        <v>208</v>
      </c>
      <c r="R411" t="s">
        <v>208</v>
      </c>
      <c r="S411" t="s">
        <v>208</v>
      </c>
      <c r="T411" t="s">
        <v>69</v>
      </c>
      <c r="U411" t="s">
        <v>207</v>
      </c>
      <c r="V411" t="s">
        <v>207</v>
      </c>
      <c r="W411" t="s">
        <v>207</v>
      </c>
      <c r="X411" t="s">
        <v>207</v>
      </c>
      <c r="Y411" t="s">
        <v>207</v>
      </c>
      <c r="Z411" t="s">
        <v>207</v>
      </c>
      <c r="AA411" t="s">
        <v>207</v>
      </c>
      <c r="AB411" t="s">
        <v>207</v>
      </c>
      <c r="AC411" t="s">
        <v>207</v>
      </c>
      <c r="AD411" t="s">
        <v>207</v>
      </c>
      <c r="AE411" t="s">
        <v>207</v>
      </c>
      <c r="AF411" t="s">
        <v>207</v>
      </c>
      <c r="AG411" t="s">
        <v>207</v>
      </c>
      <c r="AH411" t="s">
        <v>207</v>
      </c>
      <c r="AI411" t="s">
        <v>207</v>
      </c>
      <c r="AJ411" t="s">
        <v>207</v>
      </c>
      <c r="AK411" t="s">
        <v>207</v>
      </c>
      <c r="AL411" t="s">
        <v>207</v>
      </c>
      <c r="AM411" t="s">
        <v>207</v>
      </c>
      <c r="AN411" t="s">
        <v>207</v>
      </c>
      <c r="AO411" t="s">
        <v>207</v>
      </c>
      <c r="AP411" t="s">
        <v>207</v>
      </c>
      <c r="AQ411" t="s">
        <v>207</v>
      </c>
      <c r="AR411" t="s">
        <v>207</v>
      </c>
      <c r="AS411" t="s">
        <v>207</v>
      </c>
      <c r="AT411" t="s">
        <v>207</v>
      </c>
      <c r="AU411" t="s">
        <v>207</v>
      </c>
      <c r="AV411" t="s">
        <v>207</v>
      </c>
      <c r="AW411" t="s">
        <v>207</v>
      </c>
      <c r="AX411" t="s">
        <v>207</v>
      </c>
      <c r="AY411" t="s">
        <v>207</v>
      </c>
      <c r="AZ411" t="s">
        <v>207</v>
      </c>
      <c r="BA411" t="s">
        <v>207</v>
      </c>
      <c r="BB411" t="s">
        <v>207</v>
      </c>
      <c r="BC411" t="s">
        <v>207</v>
      </c>
      <c r="BD411" t="s">
        <v>207</v>
      </c>
      <c r="BE411" t="s">
        <v>207</v>
      </c>
      <c r="BF411" t="s">
        <v>207</v>
      </c>
      <c r="BG411" t="s">
        <v>207</v>
      </c>
      <c r="BH411" t="s">
        <v>207</v>
      </c>
      <c r="BI411" t="s">
        <v>207</v>
      </c>
      <c r="BJ411" t="s">
        <v>207</v>
      </c>
      <c r="BK411" t="s">
        <v>207</v>
      </c>
      <c r="BL411" t="s">
        <v>207</v>
      </c>
      <c r="BM411" t="s">
        <v>207</v>
      </c>
      <c r="BN411" t="s">
        <v>207</v>
      </c>
      <c r="BO411" s="18" t="str">
        <f>IF(OR(BO$2=0, BO$2=""), "N/A", IF(ISNUMBER(SEARCH(UPPER(BO$2), UPPER(ProgramsTable[[#This Row],[Type of Service]]))), "Yes", "No"))</f>
        <v>N/A</v>
      </c>
      <c r="BP411" s="18" t="str">
        <f>IF(BP$2=0, "N/A", IF(ISNUMBER(SEARCH(TRIM(BP$2), ProgramsTable[[#This Row],[Geographic Coverage]])), "Yes", "No"))</f>
        <v>N/A</v>
      </c>
      <c r="BQ411" s="18" t="str">
        <f>IF(BQ$2=0, "N/A", IF(ISNUMBER(SEARCH(TRIM(BQ$2), ProgramsTable[[#This Row],[Geographic Coverage]])), "Yes", "No"))</f>
        <v>N/A</v>
      </c>
      <c r="BR411" s="18" t="str">
        <f>IF(AND(BP$2=0, BQ$2=0), "*Required - Please Make a Selection*", IF(OR(ISNUMBER(SEARCH(TRIM(BP$2), ProgramsTable[[#This Row],[Geographic Coverage]])), ISNUMBER(SEARCH(TRIM(BQ$2), ProgramsTable[[#This Row],[Geographic Coverage]]))), "Yes", "No"))</f>
        <v>*Required - Please Make a Selection*</v>
      </c>
      <c r="BS411" s="18" t="str">
        <f>IF(OR(BS$2="",BS$2=0), "N/A", IF(AND(ProgramsTable[[#This Row],[Age Min]]= "None", ProgramsTable[[#This Row],[Age Max]]= "None"), "Yes", IF(AND(BS$2&gt;=ProgramsTable[[#This Row],[Age Min]], BS$2&lt;=ProgramsTable[[#This Row],[Age Max]]), "Yes", "No")))</f>
        <v>N/A</v>
      </c>
      <c r="BT411" s="18" t="str" cm="1">
        <f t="array" ref="BT411">IF(COUNTIF(AM$2:BJ$2,"Yes")=0,"N/A",IF(SUMPRODUCT(--(AM$2:BJ$2="Yes"),--(ProgramsTable[[#This Row],[Developmental Disability]:[Caregivers, Family Members, Advocates, or Practitioners of an Individual with Disabilities or Medical Conditions]]="Yes"))&gt;0,"Yes","No"))</f>
        <v>N/A</v>
      </c>
      <c r="BU4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11" s="18" t="str">
        <f>IF(BV$2=0, "N/A", IF(ISNUMBER(SEARCH(UPPER(BV$2), UPPER(ProgramsTable[[#This Row],[Type of Service]]))), "Yes", "No"))</f>
        <v>N/A</v>
      </c>
      <c r="BW411" s="18" t="str">
        <f>IF(BW$2=0, "N/A", IF(ISNUMBER(SEARCH(TRIM(BW$2), ProgramsTable[[#This Row],[Geographic Coverage]])), "Yes", "No"))</f>
        <v>N/A</v>
      </c>
      <c r="BX411" s="18" t="str">
        <f>IF(BX$2=0, "N/A", IF(ISNUMBER(SEARCH(TRIM(BX$2), ProgramsTable[[#This Row],[Geographic Coverage]])), "Yes", "No"))</f>
        <v>N/A</v>
      </c>
      <c r="BY411" s="18" t="str">
        <f>IF(AND(BW$2=0, BX$2=0), "*Required - Please Make a Selection*", IF(OR(ISNUMBER(SEARCH(TRIM(BW$2), ProgramsTable[[#This Row],[Geographic Coverage]])), ISNUMBER(SEARCH(TRIM(BX$2), ProgramsTable[[#This Row],[Geographic Coverage]]))), "Yes", "No"))</f>
        <v>*Required - Please Make a Selection*</v>
      </c>
      <c r="BZ411" s="18" t="str">
        <f>IF(I$2=0, "N/A", IF(I$2="Yes", IF(ProgramsTable[[#This Row],[Program Includes Services for Caregivers]]="Yes", IF(ProgramsTable[[#This Row],[Program May Require Caregiver to be Unpaid]]="No", "Yes", "No"), "No"), "N/A"))</f>
        <v>N/A</v>
      </c>
      <c r="CA4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11" s="18" t="str">
        <f>IF(CB$2=0, "N/A", IF(ISNUMBER(SEARCH(TRIM(UPPER(CB$2)), TRIM(UPPER(ProgramsTable[[#This Row],[Type of Service]])))), "Yes", "No"))</f>
        <v>N/A</v>
      </c>
      <c r="CC411" s="18" t="str">
        <f>IF(CC$2=0, "N/A", IF(ISNUMBER(SEARCH(TRIM(CC$2), ProgramsTable[[#This Row],[Geographic Coverage]])), "Yes", "No"))</f>
        <v>No</v>
      </c>
      <c r="CD411" s="18" t="str">
        <f>IF(CD$2=0, "N/A", IF(ISNUMBER(SEARCH(TRIM(CD$2), ProgramsTable[[#This Row],[Geographic Coverage]])), "Yes", "No"))</f>
        <v>N/A</v>
      </c>
      <c r="CE411" s="18" t="str">
        <f>IF(AND(CC$2=0, CD$2=0), "*Required - Please Make a Selection*", IF(OR(ISNUMBER(SEARCH(TRIM(CC$2), ProgramsTable[[#This Row],[Geographic Coverage]])), ISNUMBER(SEARCH(TRIM(CD$2), ProgramsTable[[#This Row],[Geographic Coverage]]))), "Yes", "No"))</f>
        <v>No</v>
      </c>
      <c r="CF411" s="18" t="str" cm="1">
        <f t="array" ref="CF411">IF(COUNTIF(BK$2:BN$2, "Yes")=0, "N/A", IF(SUMPRODUCT((BK$2:BN$2="Yes")*(ProgramsTable[[#This Row],[Veteran?]:[Disabled Veteran?]]="Yes"))&gt;0, "Yes", "No"))</f>
        <v>No</v>
      </c>
      <c r="CG4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11"/>
      <c r="CI411"/>
      <c r="CJ411"/>
      <c r="CK411"/>
      <c r="CL411"/>
      <c r="CM411"/>
      <c r="CN411"/>
      <c r="CO411"/>
      <c r="CP411"/>
      <c r="CQ411"/>
      <c r="CR411"/>
      <c r="CS411"/>
      <c r="CU411"/>
      <c r="CV411"/>
    </row>
    <row r="412" spans="1:100" hidden="1" x14ac:dyDescent="0.25">
      <c r="A412" s="10">
        <v>1433</v>
      </c>
      <c r="B412" t="s">
        <v>658</v>
      </c>
      <c r="C412" t="s">
        <v>664</v>
      </c>
      <c r="D412" t="s">
        <v>578</v>
      </c>
      <c r="E412" t="s">
        <v>546</v>
      </c>
      <c r="F412" t="s">
        <v>589</v>
      </c>
      <c r="G412" t="s">
        <v>588</v>
      </c>
      <c r="H412" t="s">
        <v>215</v>
      </c>
      <c r="I412" t="s">
        <v>207</v>
      </c>
      <c r="J412" t="s">
        <v>208</v>
      </c>
      <c r="K412" t="s">
        <v>208</v>
      </c>
      <c r="L412" s="11" t="s">
        <v>208</v>
      </c>
      <c r="M412" t="s">
        <v>208</v>
      </c>
      <c r="N412" t="s">
        <v>208</v>
      </c>
      <c r="P412" t="s">
        <v>208</v>
      </c>
      <c r="Q412" t="s">
        <v>208</v>
      </c>
      <c r="R412" t="s">
        <v>208</v>
      </c>
      <c r="S412" t="s">
        <v>208</v>
      </c>
      <c r="T412" t="s">
        <v>69</v>
      </c>
      <c r="U412" t="s">
        <v>207</v>
      </c>
      <c r="V412" t="s">
        <v>207</v>
      </c>
      <c r="W412" t="s">
        <v>207</v>
      </c>
      <c r="X412" t="s">
        <v>207</v>
      </c>
      <c r="Y412" t="s">
        <v>207</v>
      </c>
      <c r="Z412" t="s">
        <v>207</v>
      </c>
      <c r="AA412" t="s">
        <v>207</v>
      </c>
      <c r="AB412" t="s">
        <v>207</v>
      </c>
      <c r="AC412" t="s">
        <v>207</v>
      </c>
      <c r="AD412" t="s">
        <v>207</v>
      </c>
      <c r="AE412" t="s">
        <v>207</v>
      </c>
      <c r="AF412" t="s">
        <v>207</v>
      </c>
      <c r="AG412" t="s">
        <v>207</v>
      </c>
      <c r="AH412" t="s">
        <v>207</v>
      </c>
      <c r="AI412" t="s">
        <v>207</v>
      </c>
      <c r="AJ412" t="s">
        <v>207</v>
      </c>
      <c r="AK412" t="s">
        <v>207</v>
      </c>
      <c r="AL412" t="s">
        <v>207</v>
      </c>
      <c r="AM412" t="s">
        <v>207</v>
      </c>
      <c r="AN412" t="s">
        <v>207</v>
      </c>
      <c r="AO412" t="s">
        <v>207</v>
      </c>
      <c r="AP412" t="s">
        <v>207</v>
      </c>
      <c r="AQ412" t="s">
        <v>207</v>
      </c>
      <c r="AR412" t="s">
        <v>207</v>
      </c>
      <c r="AS412" t="s">
        <v>207</v>
      </c>
      <c r="AT412" t="s">
        <v>207</v>
      </c>
      <c r="AU412" t="s">
        <v>207</v>
      </c>
      <c r="AV412" t="s">
        <v>207</v>
      </c>
      <c r="AW412" t="s">
        <v>207</v>
      </c>
      <c r="AX412" t="s">
        <v>207</v>
      </c>
      <c r="AY412" t="s">
        <v>207</v>
      </c>
      <c r="AZ412" t="s">
        <v>207</v>
      </c>
      <c r="BA412" t="s">
        <v>207</v>
      </c>
      <c r="BB412" t="s">
        <v>207</v>
      </c>
      <c r="BC412" t="s">
        <v>207</v>
      </c>
      <c r="BD412" t="s">
        <v>207</v>
      </c>
      <c r="BE412" t="s">
        <v>207</v>
      </c>
      <c r="BF412" t="s">
        <v>207</v>
      </c>
      <c r="BG412" t="s">
        <v>207</v>
      </c>
      <c r="BH412" t="s">
        <v>207</v>
      </c>
      <c r="BI412" t="s">
        <v>207</v>
      </c>
      <c r="BJ412" t="s">
        <v>207</v>
      </c>
      <c r="BK412" t="s">
        <v>207</v>
      </c>
      <c r="BL412" t="s">
        <v>207</v>
      </c>
      <c r="BM412" t="s">
        <v>207</v>
      </c>
      <c r="BN412" t="s">
        <v>207</v>
      </c>
      <c r="BO412" s="18" t="str">
        <f>IF(OR(BO$2=0, BO$2=""), "N/A", IF(ISNUMBER(SEARCH(UPPER(BO$2), UPPER(ProgramsTable[[#This Row],[Type of Service]]))), "Yes", "No"))</f>
        <v>N/A</v>
      </c>
      <c r="BP412" s="18" t="str">
        <f>IF(BP$2=0, "N/A", IF(ISNUMBER(SEARCH(TRIM(BP$2), ProgramsTable[[#This Row],[Geographic Coverage]])), "Yes", "No"))</f>
        <v>N/A</v>
      </c>
      <c r="BQ412" s="18" t="str">
        <f>IF(BQ$2=0, "N/A", IF(ISNUMBER(SEARCH(TRIM(BQ$2), ProgramsTable[[#This Row],[Geographic Coverage]])), "Yes", "No"))</f>
        <v>N/A</v>
      </c>
      <c r="BR412" s="18" t="str">
        <f>IF(AND(BP$2=0, BQ$2=0), "*Required - Please Make a Selection*", IF(OR(ISNUMBER(SEARCH(TRIM(BP$2), ProgramsTable[[#This Row],[Geographic Coverage]])), ISNUMBER(SEARCH(TRIM(BQ$2), ProgramsTable[[#This Row],[Geographic Coverage]]))), "Yes", "No"))</f>
        <v>*Required - Please Make a Selection*</v>
      </c>
      <c r="BS412" s="18" t="str">
        <f>IF(OR(BS$2="",BS$2=0), "N/A", IF(AND(ProgramsTable[[#This Row],[Age Min]]= "None", ProgramsTable[[#This Row],[Age Max]]= "None"), "Yes", IF(AND(BS$2&gt;=ProgramsTable[[#This Row],[Age Min]], BS$2&lt;=ProgramsTable[[#This Row],[Age Max]]), "Yes", "No")))</f>
        <v>N/A</v>
      </c>
      <c r="BT412" s="18" t="str" cm="1">
        <f t="array" ref="BT412">IF(COUNTIF(AM$2:BJ$2,"Yes")=0,"N/A",IF(SUMPRODUCT(--(AM$2:BJ$2="Yes"),--(ProgramsTable[[#This Row],[Developmental Disability]:[Caregivers, Family Members, Advocates, or Practitioners of an Individual with Disabilities or Medical Conditions]]="Yes"))&gt;0,"Yes","No"))</f>
        <v>N/A</v>
      </c>
      <c r="BU4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12" s="18" t="str">
        <f>IF(BV$2=0, "N/A", IF(ISNUMBER(SEARCH(UPPER(BV$2), UPPER(ProgramsTable[[#This Row],[Type of Service]]))), "Yes", "No"))</f>
        <v>N/A</v>
      </c>
      <c r="BW412" s="18" t="str">
        <f>IF(BW$2=0, "N/A", IF(ISNUMBER(SEARCH(TRIM(BW$2), ProgramsTable[[#This Row],[Geographic Coverage]])), "Yes", "No"))</f>
        <v>N/A</v>
      </c>
      <c r="BX412" s="18" t="str">
        <f>IF(BX$2=0, "N/A", IF(ISNUMBER(SEARCH(TRIM(BX$2), ProgramsTable[[#This Row],[Geographic Coverage]])), "Yes", "No"))</f>
        <v>N/A</v>
      </c>
      <c r="BY412" s="18" t="str">
        <f>IF(AND(BW$2=0, BX$2=0), "*Required - Please Make a Selection*", IF(OR(ISNUMBER(SEARCH(TRIM(BW$2), ProgramsTable[[#This Row],[Geographic Coverage]])), ISNUMBER(SEARCH(TRIM(BX$2), ProgramsTable[[#This Row],[Geographic Coverage]]))), "Yes", "No"))</f>
        <v>*Required - Please Make a Selection*</v>
      </c>
      <c r="BZ412" s="18" t="str">
        <f>IF(I$2=0, "N/A", IF(I$2="Yes", IF(ProgramsTable[[#This Row],[Program Includes Services for Caregivers]]="Yes", IF(ProgramsTable[[#This Row],[Program May Require Caregiver to be Unpaid]]="No", "Yes", "No"), "No"), "N/A"))</f>
        <v>N/A</v>
      </c>
      <c r="CA4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12" s="18" t="str">
        <f>IF(CB$2=0, "N/A", IF(ISNUMBER(SEARCH(TRIM(UPPER(CB$2)), TRIM(UPPER(ProgramsTable[[#This Row],[Type of Service]])))), "Yes", "No"))</f>
        <v>N/A</v>
      </c>
      <c r="CC412" s="18" t="str">
        <f>IF(CC$2=0, "N/A", IF(ISNUMBER(SEARCH(TRIM(CC$2), ProgramsTable[[#This Row],[Geographic Coverage]])), "Yes", "No"))</f>
        <v>No</v>
      </c>
      <c r="CD412" s="18" t="str">
        <f>IF(CD$2=0, "N/A", IF(ISNUMBER(SEARCH(TRIM(CD$2), ProgramsTable[[#This Row],[Geographic Coverage]])), "Yes", "No"))</f>
        <v>N/A</v>
      </c>
      <c r="CE412" s="18" t="str">
        <f>IF(AND(CC$2=0, CD$2=0), "*Required - Please Make a Selection*", IF(OR(ISNUMBER(SEARCH(TRIM(CC$2), ProgramsTable[[#This Row],[Geographic Coverage]])), ISNUMBER(SEARCH(TRIM(CD$2), ProgramsTable[[#This Row],[Geographic Coverage]]))), "Yes", "No"))</f>
        <v>No</v>
      </c>
      <c r="CF412" s="18" t="str" cm="1">
        <f t="array" ref="CF412">IF(COUNTIF(BK$2:BN$2, "Yes")=0, "N/A", IF(SUMPRODUCT((BK$2:BN$2="Yes")*(ProgramsTable[[#This Row],[Veteran?]:[Disabled Veteran?]]="Yes"))&gt;0, "Yes", "No"))</f>
        <v>No</v>
      </c>
      <c r="CG4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12"/>
      <c r="CI412"/>
      <c r="CJ412"/>
      <c r="CK412"/>
      <c r="CL412"/>
      <c r="CM412"/>
      <c r="CN412"/>
      <c r="CO412"/>
      <c r="CP412"/>
      <c r="CQ412"/>
      <c r="CR412"/>
      <c r="CS412"/>
      <c r="CU412"/>
      <c r="CV412"/>
    </row>
    <row r="413" spans="1:100" hidden="1" x14ac:dyDescent="0.25">
      <c r="A413" s="10">
        <v>1434</v>
      </c>
      <c r="B413" t="s">
        <v>658</v>
      </c>
      <c r="C413" t="s">
        <v>664</v>
      </c>
      <c r="D413" t="s">
        <v>578</v>
      </c>
      <c r="E413" t="s">
        <v>546</v>
      </c>
      <c r="F413" t="s">
        <v>590</v>
      </c>
      <c r="G413" t="s">
        <v>90</v>
      </c>
      <c r="H413" t="s">
        <v>215</v>
      </c>
      <c r="I413" t="s">
        <v>215</v>
      </c>
      <c r="J413" t="s">
        <v>208</v>
      </c>
      <c r="K413" t="s">
        <v>586</v>
      </c>
      <c r="L413" t="s">
        <v>208</v>
      </c>
      <c r="M413" t="s">
        <v>208</v>
      </c>
      <c r="N413" t="s">
        <v>208</v>
      </c>
      <c r="P413" t="s">
        <v>591</v>
      </c>
      <c r="Q413" t="s">
        <v>208</v>
      </c>
      <c r="R413" t="s">
        <v>591</v>
      </c>
      <c r="S413" t="s">
        <v>208</v>
      </c>
      <c r="T413" t="s">
        <v>69</v>
      </c>
      <c r="U413" t="s">
        <v>207</v>
      </c>
      <c r="V413" t="s">
        <v>207</v>
      </c>
      <c r="W413" t="s">
        <v>207</v>
      </c>
      <c r="X413" t="s">
        <v>207</v>
      </c>
      <c r="Y413" t="s">
        <v>207</v>
      </c>
      <c r="Z413" t="s">
        <v>207</v>
      </c>
      <c r="AA413" t="s">
        <v>207</v>
      </c>
      <c r="AB413" t="s">
        <v>207</v>
      </c>
      <c r="AC413" t="s">
        <v>207</v>
      </c>
      <c r="AD413" t="s">
        <v>207</v>
      </c>
      <c r="AE413" t="s">
        <v>207</v>
      </c>
      <c r="AF413" t="s">
        <v>207</v>
      </c>
      <c r="AG413" t="s">
        <v>207</v>
      </c>
      <c r="AH413" t="s">
        <v>207</v>
      </c>
      <c r="AI413" t="s">
        <v>207</v>
      </c>
      <c r="AJ413" t="s">
        <v>207</v>
      </c>
      <c r="AK413" t="s">
        <v>207</v>
      </c>
      <c r="AL413" t="s">
        <v>207</v>
      </c>
      <c r="AM413" t="s">
        <v>207</v>
      </c>
      <c r="AN413" t="s">
        <v>207</v>
      </c>
      <c r="AO413" t="s">
        <v>207</v>
      </c>
      <c r="AP413" t="s">
        <v>207</v>
      </c>
      <c r="AQ413" t="s">
        <v>207</v>
      </c>
      <c r="AR413" t="s">
        <v>207</v>
      </c>
      <c r="AS413" t="s">
        <v>207</v>
      </c>
      <c r="AT413" t="s">
        <v>207</v>
      </c>
      <c r="AU413" t="s">
        <v>207</v>
      </c>
      <c r="AV413" t="s">
        <v>207</v>
      </c>
      <c r="AW413" t="s">
        <v>207</v>
      </c>
      <c r="AX413" t="s">
        <v>207</v>
      </c>
      <c r="AY413" t="s">
        <v>207</v>
      </c>
      <c r="AZ413" t="s">
        <v>207</v>
      </c>
      <c r="BA413" t="s">
        <v>207</v>
      </c>
      <c r="BB413" t="s">
        <v>207</v>
      </c>
      <c r="BC413" t="s">
        <v>207</v>
      </c>
      <c r="BD413" t="s">
        <v>207</v>
      </c>
      <c r="BE413" t="s">
        <v>207</v>
      </c>
      <c r="BF413" t="s">
        <v>207</v>
      </c>
      <c r="BG413" t="s">
        <v>207</v>
      </c>
      <c r="BH413" t="s">
        <v>207</v>
      </c>
      <c r="BI413" t="s">
        <v>207</v>
      </c>
      <c r="BJ413" t="s">
        <v>215</v>
      </c>
      <c r="BK413" t="s">
        <v>207</v>
      </c>
      <c r="BL413" t="s">
        <v>207</v>
      </c>
      <c r="BM413" t="s">
        <v>207</v>
      </c>
      <c r="BN413" t="s">
        <v>207</v>
      </c>
      <c r="BO413" s="18" t="str">
        <f>IF(OR(BO$2=0, BO$2=""), "N/A", IF(ISNUMBER(SEARCH(UPPER(BO$2), UPPER(ProgramsTable[[#This Row],[Type of Service]]))), "Yes", "No"))</f>
        <v>N/A</v>
      </c>
      <c r="BP413" s="18" t="str">
        <f>IF(BP$2=0, "N/A", IF(ISNUMBER(SEARCH(TRIM(BP$2), ProgramsTable[[#This Row],[Geographic Coverage]])), "Yes", "No"))</f>
        <v>N/A</v>
      </c>
      <c r="BQ413" s="18" t="str">
        <f>IF(BQ$2=0, "N/A", IF(ISNUMBER(SEARCH(TRIM(BQ$2), ProgramsTable[[#This Row],[Geographic Coverage]])), "Yes", "No"))</f>
        <v>N/A</v>
      </c>
      <c r="BR413" s="18" t="str">
        <f>IF(AND(BP$2=0, BQ$2=0), "*Required - Please Make a Selection*", IF(OR(ISNUMBER(SEARCH(TRIM(BP$2), ProgramsTable[[#This Row],[Geographic Coverage]])), ISNUMBER(SEARCH(TRIM(BQ$2), ProgramsTable[[#This Row],[Geographic Coverage]]))), "Yes", "No"))</f>
        <v>*Required - Please Make a Selection*</v>
      </c>
      <c r="BS413" s="18" t="str">
        <f>IF(OR(BS$2="",BS$2=0), "N/A", IF(AND(ProgramsTable[[#This Row],[Age Min]]= "None", ProgramsTable[[#This Row],[Age Max]]= "None"), "Yes", IF(AND(BS$2&gt;=ProgramsTable[[#This Row],[Age Min]], BS$2&lt;=ProgramsTable[[#This Row],[Age Max]]), "Yes", "No")))</f>
        <v>N/A</v>
      </c>
      <c r="BT413" s="18" t="str" cm="1">
        <f t="array" ref="BT413">IF(COUNTIF(AM$2:BJ$2,"Yes")=0,"N/A",IF(SUMPRODUCT(--(AM$2:BJ$2="Yes"),--(ProgramsTable[[#This Row],[Developmental Disability]:[Caregivers, Family Members, Advocates, or Practitioners of an Individual with Disabilities or Medical Conditions]]="Yes"))&gt;0,"Yes","No"))</f>
        <v>N/A</v>
      </c>
      <c r="BU4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13" s="18" t="str">
        <f>IF(BV$2=0, "N/A", IF(ISNUMBER(SEARCH(UPPER(BV$2), UPPER(ProgramsTable[[#This Row],[Type of Service]]))), "Yes", "No"))</f>
        <v>N/A</v>
      </c>
      <c r="BW413" s="18" t="str">
        <f>IF(BW$2=0, "N/A", IF(ISNUMBER(SEARCH(TRIM(BW$2), ProgramsTable[[#This Row],[Geographic Coverage]])), "Yes", "No"))</f>
        <v>N/A</v>
      </c>
      <c r="BX413" s="18" t="str">
        <f>IF(BX$2=0, "N/A", IF(ISNUMBER(SEARCH(TRIM(BX$2), ProgramsTable[[#This Row],[Geographic Coverage]])), "Yes", "No"))</f>
        <v>N/A</v>
      </c>
      <c r="BY413" s="18" t="str">
        <f>IF(AND(BW$2=0, BX$2=0), "*Required - Please Make a Selection*", IF(OR(ISNUMBER(SEARCH(TRIM(BW$2), ProgramsTable[[#This Row],[Geographic Coverage]])), ISNUMBER(SEARCH(TRIM(BX$2), ProgramsTable[[#This Row],[Geographic Coverage]]))), "Yes", "No"))</f>
        <v>*Required - Please Make a Selection*</v>
      </c>
      <c r="BZ413" s="18" t="str">
        <f>IF(I$2=0, "N/A", IF(I$2="Yes", IF(ProgramsTable[[#This Row],[Program Includes Services for Caregivers]]="Yes", IF(ProgramsTable[[#This Row],[Program May Require Caregiver to be Unpaid]]="No", "Yes", "No"), "No"), "N/A"))</f>
        <v>N/A</v>
      </c>
      <c r="CA4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13" s="18" t="str">
        <f>IF(CB$2=0, "N/A", IF(ISNUMBER(SEARCH(TRIM(UPPER(CB$2)), TRIM(UPPER(ProgramsTable[[#This Row],[Type of Service]])))), "Yes", "No"))</f>
        <v>N/A</v>
      </c>
      <c r="CC413" s="18" t="str">
        <f>IF(CC$2=0, "N/A", IF(ISNUMBER(SEARCH(TRIM(CC$2), ProgramsTable[[#This Row],[Geographic Coverage]])), "Yes", "No"))</f>
        <v>No</v>
      </c>
      <c r="CD413" s="18" t="str">
        <f>IF(CD$2=0, "N/A", IF(ISNUMBER(SEARCH(TRIM(CD$2), ProgramsTable[[#This Row],[Geographic Coverage]])), "Yes", "No"))</f>
        <v>N/A</v>
      </c>
      <c r="CE413" s="18" t="str">
        <f>IF(AND(CC$2=0, CD$2=0), "*Required - Please Make a Selection*", IF(OR(ISNUMBER(SEARCH(TRIM(CC$2), ProgramsTable[[#This Row],[Geographic Coverage]])), ISNUMBER(SEARCH(TRIM(CD$2), ProgramsTable[[#This Row],[Geographic Coverage]]))), "Yes", "No"))</f>
        <v>No</v>
      </c>
      <c r="CF413" s="18" t="str" cm="1">
        <f t="array" ref="CF413">IF(COUNTIF(BK$2:BN$2, "Yes")=0, "N/A", IF(SUMPRODUCT((BK$2:BN$2="Yes")*(ProgramsTable[[#This Row],[Veteran?]:[Disabled Veteran?]]="Yes"))&gt;0, "Yes", "No"))</f>
        <v>No</v>
      </c>
      <c r="CG4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13"/>
      <c r="CI413"/>
      <c r="CJ413"/>
      <c r="CK413"/>
      <c r="CL413"/>
      <c r="CM413"/>
      <c r="CN413"/>
      <c r="CO413"/>
      <c r="CP413"/>
      <c r="CQ413"/>
      <c r="CR413"/>
      <c r="CS413"/>
      <c r="CU413"/>
      <c r="CV413"/>
    </row>
    <row r="414" spans="1:100" hidden="1" x14ac:dyDescent="0.25">
      <c r="A414" s="10">
        <v>1435</v>
      </c>
      <c r="B414" t="s">
        <v>658</v>
      </c>
      <c r="C414" t="s">
        <v>664</v>
      </c>
      <c r="D414" t="s">
        <v>592</v>
      </c>
      <c r="E414" t="s">
        <v>546</v>
      </c>
      <c r="F414" t="s">
        <v>593</v>
      </c>
      <c r="G414" t="s">
        <v>588</v>
      </c>
      <c r="H414" t="s">
        <v>215</v>
      </c>
      <c r="I414" t="s">
        <v>215</v>
      </c>
      <c r="J414" t="s">
        <v>208</v>
      </c>
      <c r="K414" t="s">
        <v>208</v>
      </c>
      <c r="L414" s="11" t="s">
        <v>594</v>
      </c>
      <c r="M414" t="s">
        <v>208</v>
      </c>
      <c r="N414" t="s">
        <v>208</v>
      </c>
      <c r="O414" t="s">
        <v>595</v>
      </c>
      <c r="P414" t="s">
        <v>596</v>
      </c>
      <c r="Q414" t="s">
        <v>597</v>
      </c>
      <c r="R414" t="s">
        <v>596</v>
      </c>
      <c r="S414" t="s">
        <v>208</v>
      </c>
      <c r="T414" t="s">
        <v>69</v>
      </c>
      <c r="U414" t="s">
        <v>207</v>
      </c>
      <c r="V414" t="s">
        <v>207</v>
      </c>
      <c r="W414" t="s">
        <v>207</v>
      </c>
      <c r="X414" t="s">
        <v>207</v>
      </c>
      <c r="Y414" t="s">
        <v>207</v>
      </c>
      <c r="Z414" t="s">
        <v>207</v>
      </c>
      <c r="AA414" t="s">
        <v>207</v>
      </c>
      <c r="AB414" t="s">
        <v>207</v>
      </c>
      <c r="AC414" t="s">
        <v>207</v>
      </c>
      <c r="AD414" t="s">
        <v>207</v>
      </c>
      <c r="AE414" t="s">
        <v>207</v>
      </c>
      <c r="AF414" t="s">
        <v>207</v>
      </c>
      <c r="AG414" t="s">
        <v>207</v>
      </c>
      <c r="AH414" t="s">
        <v>207</v>
      </c>
      <c r="AI414" t="s">
        <v>207</v>
      </c>
      <c r="AJ414" t="s">
        <v>207</v>
      </c>
      <c r="AK414" t="s">
        <v>207</v>
      </c>
      <c r="AL414" t="s">
        <v>207</v>
      </c>
      <c r="AM414" t="s">
        <v>207</v>
      </c>
      <c r="AN414" t="s">
        <v>207</v>
      </c>
      <c r="AO414" t="s">
        <v>207</v>
      </c>
      <c r="AP414" t="s">
        <v>207</v>
      </c>
      <c r="AQ414" t="s">
        <v>207</v>
      </c>
      <c r="AR414" t="s">
        <v>207</v>
      </c>
      <c r="AS414" t="s">
        <v>207</v>
      </c>
      <c r="AT414" t="s">
        <v>207</v>
      </c>
      <c r="AU414" t="s">
        <v>207</v>
      </c>
      <c r="AV414" t="s">
        <v>207</v>
      </c>
      <c r="AW414" t="s">
        <v>207</v>
      </c>
      <c r="AX414" t="s">
        <v>207</v>
      </c>
      <c r="AY414" t="s">
        <v>207</v>
      </c>
      <c r="AZ414" t="s">
        <v>207</v>
      </c>
      <c r="BA414" t="s">
        <v>207</v>
      </c>
      <c r="BB414" t="s">
        <v>207</v>
      </c>
      <c r="BC414" t="s">
        <v>207</v>
      </c>
      <c r="BD414" t="s">
        <v>207</v>
      </c>
      <c r="BE414" t="s">
        <v>207</v>
      </c>
      <c r="BF414" t="s">
        <v>207</v>
      </c>
      <c r="BG414" t="s">
        <v>207</v>
      </c>
      <c r="BH414" t="s">
        <v>207</v>
      </c>
      <c r="BI414" t="s">
        <v>207</v>
      </c>
      <c r="BJ414" t="s">
        <v>215</v>
      </c>
      <c r="BK414" t="s">
        <v>207</v>
      </c>
      <c r="BL414" t="s">
        <v>207</v>
      </c>
      <c r="BM414" t="s">
        <v>207</v>
      </c>
      <c r="BN414" t="s">
        <v>207</v>
      </c>
      <c r="BO414" s="18" t="str">
        <f>IF(OR(BO$2=0, BO$2=""), "N/A", IF(ISNUMBER(SEARCH(UPPER(BO$2), UPPER(ProgramsTable[[#This Row],[Type of Service]]))), "Yes", "No"))</f>
        <v>N/A</v>
      </c>
      <c r="BP414" s="18" t="str">
        <f>IF(BP$2=0, "N/A", IF(ISNUMBER(SEARCH(TRIM(BP$2), ProgramsTable[[#This Row],[Geographic Coverage]])), "Yes", "No"))</f>
        <v>N/A</v>
      </c>
      <c r="BQ414" s="18" t="str">
        <f>IF(BQ$2=0, "N/A", IF(ISNUMBER(SEARCH(TRIM(BQ$2), ProgramsTable[[#This Row],[Geographic Coverage]])), "Yes", "No"))</f>
        <v>N/A</v>
      </c>
      <c r="BR414" s="18" t="str">
        <f>IF(AND(BP$2=0, BQ$2=0), "*Required - Please Make a Selection*", IF(OR(ISNUMBER(SEARCH(TRIM(BP$2), ProgramsTable[[#This Row],[Geographic Coverage]])), ISNUMBER(SEARCH(TRIM(BQ$2), ProgramsTable[[#This Row],[Geographic Coverage]]))), "Yes", "No"))</f>
        <v>*Required - Please Make a Selection*</v>
      </c>
      <c r="BS414" s="18" t="str">
        <f>IF(OR(BS$2="",BS$2=0), "N/A", IF(AND(ProgramsTable[[#This Row],[Age Min]]= "None", ProgramsTable[[#This Row],[Age Max]]= "None"), "Yes", IF(AND(BS$2&gt;=ProgramsTable[[#This Row],[Age Min]], BS$2&lt;=ProgramsTable[[#This Row],[Age Max]]), "Yes", "No")))</f>
        <v>N/A</v>
      </c>
      <c r="BT414" s="18" t="str" cm="1">
        <f t="array" ref="BT414">IF(COUNTIF(AM$2:BJ$2,"Yes")=0,"N/A",IF(SUMPRODUCT(--(AM$2:BJ$2="Yes"),--(ProgramsTable[[#This Row],[Developmental Disability]:[Caregivers, Family Members, Advocates, or Practitioners of an Individual with Disabilities or Medical Conditions]]="Yes"))&gt;0,"Yes","No"))</f>
        <v>N/A</v>
      </c>
      <c r="BU4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14" s="18" t="str">
        <f>IF(BV$2=0, "N/A", IF(ISNUMBER(SEARCH(UPPER(BV$2), UPPER(ProgramsTable[[#This Row],[Type of Service]]))), "Yes", "No"))</f>
        <v>N/A</v>
      </c>
      <c r="BW414" s="18" t="str">
        <f>IF(BW$2=0, "N/A", IF(ISNUMBER(SEARCH(TRIM(BW$2), ProgramsTable[[#This Row],[Geographic Coverage]])), "Yes", "No"))</f>
        <v>N/A</v>
      </c>
      <c r="BX414" s="18" t="str">
        <f>IF(BX$2=0, "N/A", IF(ISNUMBER(SEARCH(TRIM(BX$2), ProgramsTable[[#This Row],[Geographic Coverage]])), "Yes", "No"))</f>
        <v>N/A</v>
      </c>
      <c r="BY414" s="18" t="str">
        <f>IF(AND(BW$2=0, BX$2=0), "*Required - Please Make a Selection*", IF(OR(ISNUMBER(SEARCH(TRIM(BW$2), ProgramsTable[[#This Row],[Geographic Coverage]])), ISNUMBER(SEARCH(TRIM(BX$2), ProgramsTable[[#This Row],[Geographic Coverage]]))), "Yes", "No"))</f>
        <v>*Required - Please Make a Selection*</v>
      </c>
      <c r="BZ414" s="18" t="str">
        <f>IF(I$2=0, "N/A", IF(I$2="Yes", IF(ProgramsTable[[#This Row],[Program Includes Services for Caregivers]]="Yes", IF(ProgramsTable[[#This Row],[Program May Require Caregiver to be Unpaid]]="No", "Yes", "No"), "No"), "N/A"))</f>
        <v>N/A</v>
      </c>
      <c r="CA4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14" s="18" t="str">
        <f>IF(CB$2=0, "N/A", IF(ISNUMBER(SEARCH(TRIM(UPPER(CB$2)), TRIM(UPPER(ProgramsTable[[#This Row],[Type of Service]])))), "Yes", "No"))</f>
        <v>N/A</v>
      </c>
      <c r="CC414" s="18" t="str">
        <f>IF(CC$2=0, "N/A", IF(ISNUMBER(SEARCH(TRIM(CC$2), ProgramsTable[[#This Row],[Geographic Coverage]])), "Yes", "No"))</f>
        <v>No</v>
      </c>
      <c r="CD414" s="18" t="str">
        <f>IF(CD$2=0, "N/A", IF(ISNUMBER(SEARCH(TRIM(CD$2), ProgramsTable[[#This Row],[Geographic Coverage]])), "Yes", "No"))</f>
        <v>N/A</v>
      </c>
      <c r="CE414" s="18" t="str">
        <f>IF(AND(CC$2=0, CD$2=0), "*Required - Please Make a Selection*", IF(OR(ISNUMBER(SEARCH(TRIM(CC$2), ProgramsTable[[#This Row],[Geographic Coverage]])), ISNUMBER(SEARCH(TRIM(CD$2), ProgramsTable[[#This Row],[Geographic Coverage]]))), "Yes", "No"))</f>
        <v>No</v>
      </c>
      <c r="CF414" s="18" t="str" cm="1">
        <f t="array" ref="CF414">IF(COUNTIF(BK$2:BN$2, "Yes")=0, "N/A", IF(SUMPRODUCT((BK$2:BN$2="Yes")*(ProgramsTable[[#This Row],[Veteran?]:[Disabled Veteran?]]="Yes"))&gt;0, "Yes", "No"))</f>
        <v>No</v>
      </c>
      <c r="CG4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14"/>
      <c r="CI414"/>
      <c r="CJ414"/>
      <c r="CK414"/>
      <c r="CL414"/>
      <c r="CM414"/>
      <c r="CN414"/>
      <c r="CO414"/>
      <c r="CP414"/>
      <c r="CQ414"/>
      <c r="CR414"/>
      <c r="CS414"/>
      <c r="CU414"/>
      <c r="CV414"/>
    </row>
    <row r="415" spans="1:100" hidden="1" x14ac:dyDescent="0.25">
      <c r="A415" s="10">
        <v>1436</v>
      </c>
      <c r="B415" t="s">
        <v>658</v>
      </c>
      <c r="C415" t="s">
        <v>664</v>
      </c>
      <c r="D415" t="s">
        <v>592</v>
      </c>
      <c r="E415" t="s">
        <v>546</v>
      </c>
      <c r="F415" t="s">
        <v>598</v>
      </c>
      <c r="G415" t="s">
        <v>588</v>
      </c>
      <c r="H415" t="s">
        <v>215</v>
      </c>
      <c r="I415" t="s">
        <v>215</v>
      </c>
      <c r="J415" t="s">
        <v>208</v>
      </c>
      <c r="K415" t="s">
        <v>208</v>
      </c>
      <c r="L415" s="11" t="s">
        <v>599</v>
      </c>
      <c r="M415">
        <v>55</v>
      </c>
      <c r="N415">
        <v>120</v>
      </c>
      <c r="O415" t="s">
        <v>599</v>
      </c>
      <c r="P415" t="s">
        <v>596</v>
      </c>
      <c r="Q415" t="s">
        <v>597</v>
      </c>
      <c r="R415" t="s">
        <v>596</v>
      </c>
      <c r="S415" t="s">
        <v>208</v>
      </c>
      <c r="T415" t="s">
        <v>69</v>
      </c>
      <c r="U415" t="s">
        <v>207</v>
      </c>
      <c r="V415" t="s">
        <v>207</v>
      </c>
      <c r="W415" t="s">
        <v>207</v>
      </c>
      <c r="X415" t="s">
        <v>207</v>
      </c>
      <c r="Y415" t="s">
        <v>207</v>
      </c>
      <c r="Z415" t="s">
        <v>207</v>
      </c>
      <c r="AA415" t="s">
        <v>207</v>
      </c>
      <c r="AB415" t="s">
        <v>207</v>
      </c>
      <c r="AC415" t="s">
        <v>207</v>
      </c>
      <c r="AD415" t="s">
        <v>207</v>
      </c>
      <c r="AE415" t="s">
        <v>207</v>
      </c>
      <c r="AF415" t="s">
        <v>207</v>
      </c>
      <c r="AG415" t="s">
        <v>207</v>
      </c>
      <c r="AH415" t="s">
        <v>207</v>
      </c>
      <c r="AI415" t="s">
        <v>207</v>
      </c>
      <c r="AJ415" t="s">
        <v>207</v>
      </c>
      <c r="AK415" t="s">
        <v>207</v>
      </c>
      <c r="AL415" t="s">
        <v>207</v>
      </c>
      <c r="AM415" t="s">
        <v>207</v>
      </c>
      <c r="AN415" t="s">
        <v>207</v>
      </c>
      <c r="AO415" t="s">
        <v>207</v>
      </c>
      <c r="AP415" t="s">
        <v>207</v>
      </c>
      <c r="AQ415" t="s">
        <v>207</v>
      </c>
      <c r="AR415" t="s">
        <v>207</v>
      </c>
      <c r="AS415" t="s">
        <v>207</v>
      </c>
      <c r="AT415" t="s">
        <v>207</v>
      </c>
      <c r="AU415" t="s">
        <v>207</v>
      </c>
      <c r="AV415" t="s">
        <v>207</v>
      </c>
      <c r="AW415" t="s">
        <v>207</v>
      </c>
      <c r="AX415" t="s">
        <v>207</v>
      </c>
      <c r="AY415" t="s">
        <v>207</v>
      </c>
      <c r="AZ415" t="s">
        <v>207</v>
      </c>
      <c r="BA415" t="s">
        <v>207</v>
      </c>
      <c r="BB415" t="s">
        <v>207</v>
      </c>
      <c r="BC415" t="s">
        <v>207</v>
      </c>
      <c r="BD415" t="s">
        <v>207</v>
      </c>
      <c r="BE415" t="s">
        <v>207</v>
      </c>
      <c r="BF415" t="s">
        <v>207</v>
      </c>
      <c r="BG415" t="s">
        <v>207</v>
      </c>
      <c r="BH415" t="s">
        <v>207</v>
      </c>
      <c r="BI415" t="s">
        <v>207</v>
      </c>
      <c r="BJ415" t="s">
        <v>215</v>
      </c>
      <c r="BK415" t="s">
        <v>207</v>
      </c>
      <c r="BL415" t="s">
        <v>207</v>
      </c>
      <c r="BM415" t="s">
        <v>207</v>
      </c>
      <c r="BN415" t="s">
        <v>207</v>
      </c>
      <c r="BO415" s="18" t="str">
        <f>IF(OR(BO$2=0, BO$2=""), "N/A", IF(ISNUMBER(SEARCH(UPPER(BO$2), UPPER(ProgramsTable[[#This Row],[Type of Service]]))), "Yes", "No"))</f>
        <v>N/A</v>
      </c>
      <c r="BP415" s="18" t="str">
        <f>IF(BP$2=0, "N/A", IF(ISNUMBER(SEARCH(TRIM(BP$2), ProgramsTable[[#This Row],[Geographic Coverage]])), "Yes", "No"))</f>
        <v>N/A</v>
      </c>
      <c r="BQ415" s="18" t="str">
        <f>IF(BQ$2=0, "N/A", IF(ISNUMBER(SEARCH(TRIM(BQ$2), ProgramsTable[[#This Row],[Geographic Coverage]])), "Yes", "No"))</f>
        <v>N/A</v>
      </c>
      <c r="BR415" s="18" t="str">
        <f>IF(AND(BP$2=0, BQ$2=0), "*Required - Please Make a Selection*", IF(OR(ISNUMBER(SEARCH(TRIM(BP$2), ProgramsTable[[#This Row],[Geographic Coverage]])), ISNUMBER(SEARCH(TRIM(BQ$2), ProgramsTable[[#This Row],[Geographic Coverage]]))), "Yes", "No"))</f>
        <v>*Required - Please Make a Selection*</v>
      </c>
      <c r="BS415" s="18" t="str">
        <f>IF(OR(BS$2="",BS$2=0), "N/A", IF(AND(ProgramsTable[[#This Row],[Age Min]]= "None", ProgramsTable[[#This Row],[Age Max]]= "None"), "Yes", IF(AND(BS$2&gt;=ProgramsTable[[#This Row],[Age Min]], BS$2&lt;=ProgramsTable[[#This Row],[Age Max]]), "Yes", "No")))</f>
        <v>N/A</v>
      </c>
      <c r="BT415" s="18" t="str" cm="1">
        <f t="array" ref="BT415">IF(COUNTIF(AM$2:BJ$2,"Yes")=0,"N/A",IF(SUMPRODUCT(--(AM$2:BJ$2="Yes"),--(ProgramsTable[[#This Row],[Developmental Disability]:[Caregivers, Family Members, Advocates, or Practitioners of an Individual with Disabilities or Medical Conditions]]="Yes"))&gt;0,"Yes","No"))</f>
        <v>N/A</v>
      </c>
      <c r="BU4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15" s="18" t="str">
        <f>IF(BV$2=0, "N/A", IF(ISNUMBER(SEARCH(UPPER(BV$2), UPPER(ProgramsTable[[#This Row],[Type of Service]]))), "Yes", "No"))</f>
        <v>N/A</v>
      </c>
      <c r="BW415" s="18" t="str">
        <f>IF(BW$2=0, "N/A", IF(ISNUMBER(SEARCH(TRIM(BW$2), ProgramsTable[[#This Row],[Geographic Coverage]])), "Yes", "No"))</f>
        <v>N/A</v>
      </c>
      <c r="BX415" s="18" t="str">
        <f>IF(BX$2=0, "N/A", IF(ISNUMBER(SEARCH(TRIM(BX$2), ProgramsTable[[#This Row],[Geographic Coverage]])), "Yes", "No"))</f>
        <v>N/A</v>
      </c>
      <c r="BY415" s="18" t="str">
        <f>IF(AND(BW$2=0, BX$2=0), "*Required - Please Make a Selection*", IF(OR(ISNUMBER(SEARCH(TRIM(BW$2), ProgramsTable[[#This Row],[Geographic Coverage]])), ISNUMBER(SEARCH(TRIM(BX$2), ProgramsTable[[#This Row],[Geographic Coverage]]))), "Yes", "No"))</f>
        <v>*Required - Please Make a Selection*</v>
      </c>
      <c r="BZ415" s="18" t="str">
        <f>IF(I$2=0, "N/A", IF(I$2="Yes", IF(ProgramsTable[[#This Row],[Program Includes Services for Caregivers]]="Yes", IF(ProgramsTable[[#This Row],[Program May Require Caregiver to be Unpaid]]="No", "Yes", "No"), "No"), "N/A"))</f>
        <v>N/A</v>
      </c>
      <c r="CA4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15" s="18" t="str">
        <f>IF(CB$2=0, "N/A", IF(ISNUMBER(SEARCH(TRIM(UPPER(CB$2)), TRIM(UPPER(ProgramsTable[[#This Row],[Type of Service]])))), "Yes", "No"))</f>
        <v>N/A</v>
      </c>
      <c r="CC415" s="18" t="str">
        <f>IF(CC$2=0, "N/A", IF(ISNUMBER(SEARCH(TRIM(CC$2), ProgramsTable[[#This Row],[Geographic Coverage]])), "Yes", "No"))</f>
        <v>No</v>
      </c>
      <c r="CD415" s="18" t="str">
        <f>IF(CD$2=0, "N/A", IF(ISNUMBER(SEARCH(TRIM(CD$2), ProgramsTable[[#This Row],[Geographic Coverage]])), "Yes", "No"))</f>
        <v>N/A</v>
      </c>
      <c r="CE415" s="18" t="str">
        <f>IF(AND(CC$2=0, CD$2=0), "*Required - Please Make a Selection*", IF(OR(ISNUMBER(SEARCH(TRIM(CC$2), ProgramsTable[[#This Row],[Geographic Coverage]])), ISNUMBER(SEARCH(TRIM(CD$2), ProgramsTable[[#This Row],[Geographic Coverage]]))), "Yes", "No"))</f>
        <v>No</v>
      </c>
      <c r="CF415" s="18" t="str" cm="1">
        <f t="array" ref="CF415">IF(COUNTIF(BK$2:BN$2, "Yes")=0, "N/A", IF(SUMPRODUCT((BK$2:BN$2="Yes")*(ProgramsTable[[#This Row],[Veteran?]:[Disabled Veteran?]]="Yes"))&gt;0, "Yes", "No"))</f>
        <v>No</v>
      </c>
      <c r="CG4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15"/>
      <c r="CI415"/>
      <c r="CJ415"/>
      <c r="CK415"/>
      <c r="CL415"/>
      <c r="CM415"/>
      <c r="CN415"/>
      <c r="CO415"/>
      <c r="CP415"/>
      <c r="CQ415"/>
      <c r="CR415"/>
      <c r="CS415"/>
      <c r="CU415"/>
      <c r="CV415"/>
    </row>
    <row r="416" spans="1:100" hidden="1" x14ac:dyDescent="0.25">
      <c r="A416" s="10">
        <v>1437</v>
      </c>
      <c r="B416" t="s">
        <v>658</v>
      </c>
      <c r="C416" t="s">
        <v>664</v>
      </c>
      <c r="D416" t="s">
        <v>592</v>
      </c>
      <c r="E416" t="s">
        <v>546</v>
      </c>
      <c r="F416" t="s">
        <v>600</v>
      </c>
      <c r="G416" t="s">
        <v>90</v>
      </c>
      <c r="H416" t="s">
        <v>215</v>
      </c>
      <c r="I416" t="s">
        <v>215</v>
      </c>
      <c r="J416" t="s">
        <v>208</v>
      </c>
      <c r="K416" t="s">
        <v>208</v>
      </c>
      <c r="L416" s="11" t="s">
        <v>599</v>
      </c>
      <c r="M416">
        <v>55</v>
      </c>
      <c r="N416">
        <v>120</v>
      </c>
      <c r="O416" t="s">
        <v>599</v>
      </c>
      <c r="P416" t="s">
        <v>601</v>
      </c>
      <c r="Q416" t="s">
        <v>597</v>
      </c>
      <c r="R416" t="s">
        <v>601</v>
      </c>
      <c r="S416" t="s">
        <v>208</v>
      </c>
      <c r="T416" t="s">
        <v>69</v>
      </c>
      <c r="U416" t="s">
        <v>207</v>
      </c>
      <c r="V416" t="s">
        <v>207</v>
      </c>
      <c r="W416" t="s">
        <v>207</v>
      </c>
      <c r="X416" t="s">
        <v>207</v>
      </c>
      <c r="Y416" t="s">
        <v>207</v>
      </c>
      <c r="Z416" t="s">
        <v>207</v>
      </c>
      <c r="AA416" t="s">
        <v>207</v>
      </c>
      <c r="AB416" t="s">
        <v>207</v>
      </c>
      <c r="AC416" t="s">
        <v>207</v>
      </c>
      <c r="AD416" t="s">
        <v>207</v>
      </c>
      <c r="AE416" t="s">
        <v>207</v>
      </c>
      <c r="AF416" t="s">
        <v>207</v>
      </c>
      <c r="AG416" t="s">
        <v>207</v>
      </c>
      <c r="AH416" t="s">
        <v>207</v>
      </c>
      <c r="AI416" t="s">
        <v>207</v>
      </c>
      <c r="AJ416" t="s">
        <v>207</v>
      </c>
      <c r="AK416" t="s">
        <v>207</v>
      </c>
      <c r="AL416" t="s">
        <v>207</v>
      </c>
      <c r="AM416" t="s">
        <v>207</v>
      </c>
      <c r="AN416" t="s">
        <v>207</v>
      </c>
      <c r="AO416" t="s">
        <v>207</v>
      </c>
      <c r="AP416" t="s">
        <v>207</v>
      </c>
      <c r="AQ416" t="s">
        <v>207</v>
      </c>
      <c r="AR416" t="s">
        <v>207</v>
      </c>
      <c r="AS416" t="s">
        <v>207</v>
      </c>
      <c r="AT416" t="s">
        <v>207</v>
      </c>
      <c r="AU416" t="s">
        <v>207</v>
      </c>
      <c r="AV416" t="s">
        <v>207</v>
      </c>
      <c r="AW416" t="s">
        <v>207</v>
      </c>
      <c r="AX416" t="s">
        <v>207</v>
      </c>
      <c r="AY416" t="s">
        <v>207</v>
      </c>
      <c r="AZ416" t="s">
        <v>207</v>
      </c>
      <c r="BA416" t="s">
        <v>207</v>
      </c>
      <c r="BB416" t="s">
        <v>207</v>
      </c>
      <c r="BC416" t="s">
        <v>207</v>
      </c>
      <c r="BD416" t="s">
        <v>207</v>
      </c>
      <c r="BE416" t="s">
        <v>207</v>
      </c>
      <c r="BF416" t="s">
        <v>207</v>
      </c>
      <c r="BG416" t="s">
        <v>207</v>
      </c>
      <c r="BH416" t="s">
        <v>207</v>
      </c>
      <c r="BI416" t="s">
        <v>207</v>
      </c>
      <c r="BJ416" t="s">
        <v>215</v>
      </c>
      <c r="BK416" t="s">
        <v>207</v>
      </c>
      <c r="BL416" t="s">
        <v>207</v>
      </c>
      <c r="BM416" t="s">
        <v>207</v>
      </c>
      <c r="BN416" t="s">
        <v>207</v>
      </c>
      <c r="BO416" s="18" t="str">
        <f>IF(OR(BO$2=0, BO$2=""), "N/A", IF(ISNUMBER(SEARCH(UPPER(BO$2), UPPER(ProgramsTable[[#This Row],[Type of Service]]))), "Yes", "No"))</f>
        <v>N/A</v>
      </c>
      <c r="BP416" s="18" t="str">
        <f>IF(BP$2=0, "N/A", IF(ISNUMBER(SEARCH(TRIM(BP$2), ProgramsTable[[#This Row],[Geographic Coverage]])), "Yes", "No"))</f>
        <v>N/A</v>
      </c>
      <c r="BQ416" s="18" t="str">
        <f>IF(BQ$2=0, "N/A", IF(ISNUMBER(SEARCH(TRIM(BQ$2), ProgramsTable[[#This Row],[Geographic Coverage]])), "Yes", "No"))</f>
        <v>N/A</v>
      </c>
      <c r="BR416" s="18" t="str">
        <f>IF(AND(BP$2=0, BQ$2=0), "*Required - Please Make a Selection*", IF(OR(ISNUMBER(SEARCH(TRIM(BP$2), ProgramsTable[[#This Row],[Geographic Coverage]])), ISNUMBER(SEARCH(TRIM(BQ$2), ProgramsTable[[#This Row],[Geographic Coverage]]))), "Yes", "No"))</f>
        <v>*Required - Please Make a Selection*</v>
      </c>
      <c r="BS416" s="18" t="str">
        <f>IF(OR(BS$2="",BS$2=0), "N/A", IF(AND(ProgramsTable[[#This Row],[Age Min]]= "None", ProgramsTable[[#This Row],[Age Max]]= "None"), "Yes", IF(AND(BS$2&gt;=ProgramsTable[[#This Row],[Age Min]], BS$2&lt;=ProgramsTable[[#This Row],[Age Max]]), "Yes", "No")))</f>
        <v>N/A</v>
      </c>
      <c r="BT416" s="18" t="str" cm="1">
        <f t="array" ref="BT416">IF(COUNTIF(AM$2:BJ$2,"Yes")=0,"N/A",IF(SUMPRODUCT(--(AM$2:BJ$2="Yes"),--(ProgramsTable[[#This Row],[Developmental Disability]:[Caregivers, Family Members, Advocates, or Practitioners of an Individual with Disabilities or Medical Conditions]]="Yes"))&gt;0,"Yes","No"))</f>
        <v>N/A</v>
      </c>
      <c r="BU4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16" s="18" t="str">
        <f>IF(BV$2=0, "N/A", IF(ISNUMBER(SEARCH(UPPER(BV$2), UPPER(ProgramsTable[[#This Row],[Type of Service]]))), "Yes", "No"))</f>
        <v>N/A</v>
      </c>
      <c r="BW416" s="18" t="str">
        <f>IF(BW$2=0, "N/A", IF(ISNUMBER(SEARCH(TRIM(BW$2), ProgramsTable[[#This Row],[Geographic Coverage]])), "Yes", "No"))</f>
        <v>N/A</v>
      </c>
      <c r="BX416" s="18" t="str">
        <f>IF(BX$2=0, "N/A", IF(ISNUMBER(SEARCH(TRIM(BX$2), ProgramsTable[[#This Row],[Geographic Coverage]])), "Yes", "No"))</f>
        <v>N/A</v>
      </c>
      <c r="BY416" s="18" t="str">
        <f>IF(AND(BW$2=0, BX$2=0), "*Required - Please Make a Selection*", IF(OR(ISNUMBER(SEARCH(TRIM(BW$2), ProgramsTable[[#This Row],[Geographic Coverage]])), ISNUMBER(SEARCH(TRIM(BX$2), ProgramsTable[[#This Row],[Geographic Coverage]]))), "Yes", "No"))</f>
        <v>*Required - Please Make a Selection*</v>
      </c>
      <c r="BZ416" s="18" t="str">
        <f>IF(I$2=0, "N/A", IF(I$2="Yes", IF(ProgramsTable[[#This Row],[Program Includes Services for Caregivers]]="Yes", IF(ProgramsTable[[#This Row],[Program May Require Caregiver to be Unpaid]]="No", "Yes", "No"), "No"), "N/A"))</f>
        <v>N/A</v>
      </c>
      <c r="CA4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16" s="18" t="str">
        <f>IF(CB$2=0, "N/A", IF(ISNUMBER(SEARCH(TRIM(UPPER(CB$2)), TRIM(UPPER(ProgramsTable[[#This Row],[Type of Service]])))), "Yes", "No"))</f>
        <v>N/A</v>
      </c>
      <c r="CC416" s="18" t="str">
        <f>IF(CC$2=0, "N/A", IF(ISNUMBER(SEARCH(TRIM(CC$2), ProgramsTable[[#This Row],[Geographic Coverage]])), "Yes", "No"))</f>
        <v>No</v>
      </c>
      <c r="CD416" s="18" t="str">
        <f>IF(CD$2=0, "N/A", IF(ISNUMBER(SEARCH(TRIM(CD$2), ProgramsTable[[#This Row],[Geographic Coverage]])), "Yes", "No"))</f>
        <v>N/A</v>
      </c>
      <c r="CE416" s="18" t="str">
        <f>IF(AND(CC$2=0, CD$2=0), "*Required - Please Make a Selection*", IF(OR(ISNUMBER(SEARCH(TRIM(CC$2), ProgramsTable[[#This Row],[Geographic Coverage]])), ISNUMBER(SEARCH(TRIM(CD$2), ProgramsTable[[#This Row],[Geographic Coverage]]))), "Yes", "No"))</f>
        <v>No</v>
      </c>
      <c r="CF416" s="18" t="str" cm="1">
        <f t="array" ref="CF416">IF(COUNTIF(BK$2:BN$2, "Yes")=0, "N/A", IF(SUMPRODUCT((BK$2:BN$2="Yes")*(ProgramsTable[[#This Row],[Veteran?]:[Disabled Veteran?]]="Yes"))&gt;0, "Yes", "No"))</f>
        <v>No</v>
      </c>
      <c r="CG4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16"/>
      <c r="CI416"/>
      <c r="CJ416"/>
      <c r="CK416"/>
      <c r="CL416"/>
      <c r="CM416"/>
      <c r="CN416"/>
      <c r="CO416"/>
      <c r="CP416"/>
      <c r="CQ416"/>
      <c r="CR416"/>
      <c r="CS416"/>
      <c r="CU416"/>
      <c r="CV416"/>
    </row>
    <row r="417" spans="1:100" hidden="1" x14ac:dyDescent="0.25">
      <c r="A417" s="10">
        <v>1438</v>
      </c>
      <c r="B417" t="s">
        <v>658</v>
      </c>
      <c r="C417" t="s">
        <v>665</v>
      </c>
      <c r="D417" t="s">
        <v>528</v>
      </c>
      <c r="E417" t="s">
        <v>529</v>
      </c>
      <c r="F417" t="s">
        <v>530</v>
      </c>
      <c r="G417" t="s">
        <v>112</v>
      </c>
      <c r="H417" t="s">
        <v>215</v>
      </c>
      <c r="I417" t="s">
        <v>215</v>
      </c>
      <c r="J417" t="s">
        <v>531</v>
      </c>
      <c r="K417" t="s">
        <v>532</v>
      </c>
      <c r="L417" t="s">
        <v>306</v>
      </c>
      <c r="M417">
        <v>18</v>
      </c>
      <c r="N417">
        <v>120</v>
      </c>
      <c r="P417" t="s">
        <v>533</v>
      </c>
      <c r="Q417" t="s">
        <v>208</v>
      </c>
      <c r="R417" t="s">
        <v>534</v>
      </c>
      <c r="S417" t="s">
        <v>533</v>
      </c>
      <c r="T417" t="s">
        <v>73</v>
      </c>
      <c r="U417" t="s">
        <v>215</v>
      </c>
      <c r="V417" t="s">
        <v>207</v>
      </c>
      <c r="W417" t="s">
        <v>207</v>
      </c>
      <c r="X417" t="s">
        <v>207</v>
      </c>
      <c r="Y417" t="s">
        <v>207</v>
      </c>
      <c r="Z417" t="s">
        <v>207</v>
      </c>
      <c r="AA417" t="s">
        <v>207</v>
      </c>
      <c r="AB417" t="s">
        <v>207</v>
      </c>
      <c r="AC417" t="s">
        <v>207</v>
      </c>
      <c r="AD417" t="s">
        <v>207</v>
      </c>
      <c r="AE417" t="s">
        <v>215</v>
      </c>
      <c r="AF417" t="s">
        <v>207</v>
      </c>
      <c r="AG417" t="s">
        <v>207</v>
      </c>
      <c r="AH417" t="s">
        <v>207</v>
      </c>
      <c r="AI417" t="s">
        <v>207</v>
      </c>
      <c r="AJ417" t="s">
        <v>207</v>
      </c>
      <c r="AK417" t="s">
        <v>207</v>
      </c>
      <c r="AL417" t="s">
        <v>207</v>
      </c>
      <c r="AM417" t="s">
        <v>207</v>
      </c>
      <c r="AN417" t="s">
        <v>207</v>
      </c>
      <c r="AO417" t="s">
        <v>207</v>
      </c>
      <c r="AP417" t="s">
        <v>207</v>
      </c>
      <c r="AQ417" t="s">
        <v>207</v>
      </c>
      <c r="AR417" t="s">
        <v>215</v>
      </c>
      <c r="AS417" t="s">
        <v>207</v>
      </c>
      <c r="AT417" t="s">
        <v>207</v>
      </c>
      <c r="AU417" t="s">
        <v>207</v>
      </c>
      <c r="AV417" t="s">
        <v>207</v>
      </c>
      <c r="AW417" t="s">
        <v>207</v>
      </c>
      <c r="AX417" t="s">
        <v>207</v>
      </c>
      <c r="AY417" t="s">
        <v>207</v>
      </c>
      <c r="AZ417" t="s">
        <v>207</v>
      </c>
      <c r="BA417" t="s">
        <v>207</v>
      </c>
      <c r="BB417" t="s">
        <v>207</v>
      </c>
      <c r="BC417" t="s">
        <v>207</v>
      </c>
      <c r="BD417" t="s">
        <v>207</v>
      </c>
      <c r="BE417" t="s">
        <v>207</v>
      </c>
      <c r="BF417" t="s">
        <v>207</v>
      </c>
      <c r="BG417" t="s">
        <v>207</v>
      </c>
      <c r="BH417" t="s">
        <v>207</v>
      </c>
      <c r="BI417" t="s">
        <v>207</v>
      </c>
      <c r="BJ417" t="s">
        <v>207</v>
      </c>
      <c r="BK417" t="s">
        <v>207</v>
      </c>
      <c r="BL417" t="s">
        <v>207</v>
      </c>
      <c r="BM417" t="s">
        <v>207</v>
      </c>
      <c r="BN417" t="s">
        <v>207</v>
      </c>
      <c r="BO417" s="18" t="str">
        <f>IF(OR(BO$2=0, BO$2=""), "N/A", IF(ISNUMBER(SEARCH(UPPER(BO$2), UPPER(ProgramsTable[[#This Row],[Type of Service]]))), "Yes", "No"))</f>
        <v>N/A</v>
      </c>
      <c r="BP417" s="18" t="str">
        <f>IF(BP$2=0, "N/A", IF(ISNUMBER(SEARCH(TRIM(BP$2), ProgramsTable[[#This Row],[Geographic Coverage]])), "Yes", "No"))</f>
        <v>N/A</v>
      </c>
      <c r="BQ417" s="18" t="str">
        <f>IF(BQ$2=0, "N/A", IF(ISNUMBER(SEARCH(TRIM(BQ$2), ProgramsTable[[#This Row],[Geographic Coverage]])), "Yes", "No"))</f>
        <v>N/A</v>
      </c>
      <c r="BR417" s="18" t="str">
        <f>IF(AND(BP$2=0, BQ$2=0), "*Required - Please Make a Selection*", IF(OR(ISNUMBER(SEARCH(TRIM(BP$2), ProgramsTable[[#This Row],[Geographic Coverage]])), ISNUMBER(SEARCH(TRIM(BQ$2), ProgramsTable[[#This Row],[Geographic Coverage]]))), "Yes", "No"))</f>
        <v>*Required - Please Make a Selection*</v>
      </c>
      <c r="BS417" s="18" t="str">
        <f>IF(OR(BS$2="",BS$2=0), "N/A", IF(AND(ProgramsTable[[#This Row],[Age Min]]= "None", ProgramsTable[[#This Row],[Age Max]]= "None"), "Yes", IF(AND(BS$2&gt;=ProgramsTable[[#This Row],[Age Min]], BS$2&lt;=ProgramsTable[[#This Row],[Age Max]]), "Yes", "No")))</f>
        <v>N/A</v>
      </c>
      <c r="BT417" s="18" t="str" cm="1">
        <f t="array" ref="BT417">IF(COUNTIF(AM$2:BJ$2,"Yes")=0,"N/A",IF(SUMPRODUCT(--(AM$2:BJ$2="Yes"),--(ProgramsTable[[#This Row],[Developmental Disability]:[Caregivers, Family Members, Advocates, or Practitioners of an Individual with Disabilities or Medical Conditions]]="Yes"))&gt;0,"Yes","No"))</f>
        <v>N/A</v>
      </c>
      <c r="BU4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17" s="18" t="str">
        <f>IF(BV$2=0, "N/A", IF(ISNUMBER(SEARCH(UPPER(BV$2), UPPER(ProgramsTable[[#This Row],[Type of Service]]))), "Yes", "No"))</f>
        <v>N/A</v>
      </c>
      <c r="BW417" s="18" t="str">
        <f>IF(BW$2=0, "N/A", IF(ISNUMBER(SEARCH(TRIM(BW$2), ProgramsTable[[#This Row],[Geographic Coverage]])), "Yes", "No"))</f>
        <v>N/A</v>
      </c>
      <c r="BX417" s="18" t="str">
        <f>IF(BX$2=0, "N/A", IF(ISNUMBER(SEARCH(TRIM(BX$2), ProgramsTable[[#This Row],[Geographic Coverage]])), "Yes", "No"))</f>
        <v>N/A</v>
      </c>
      <c r="BY417" s="18" t="str">
        <f>IF(AND(BW$2=0, BX$2=0), "*Required - Please Make a Selection*", IF(OR(ISNUMBER(SEARCH(TRIM(BW$2), ProgramsTable[[#This Row],[Geographic Coverage]])), ISNUMBER(SEARCH(TRIM(BX$2), ProgramsTable[[#This Row],[Geographic Coverage]]))), "Yes", "No"))</f>
        <v>*Required - Please Make a Selection*</v>
      </c>
      <c r="BZ417" s="18" t="str">
        <f>IF(I$2=0, "N/A", IF(I$2="Yes", IF(ProgramsTable[[#This Row],[Program Includes Services for Caregivers]]="Yes", IF(ProgramsTable[[#This Row],[Program May Require Caregiver to be Unpaid]]="No", "Yes", "No"), "No"), "N/A"))</f>
        <v>N/A</v>
      </c>
      <c r="CA4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17" s="18" t="str">
        <f>IF(CB$2=0, "N/A", IF(ISNUMBER(SEARCH(TRIM(UPPER(CB$2)), TRIM(UPPER(ProgramsTable[[#This Row],[Type of Service]])))), "Yes", "No"))</f>
        <v>N/A</v>
      </c>
      <c r="CC417" s="18" t="str">
        <f>IF(CC$2=0, "N/A", IF(ISNUMBER(SEARCH(TRIM(CC$2), ProgramsTable[[#This Row],[Geographic Coverage]])), "Yes", "No"))</f>
        <v>No</v>
      </c>
      <c r="CD417" s="18" t="str">
        <f>IF(CD$2=0, "N/A", IF(ISNUMBER(SEARCH(TRIM(CD$2), ProgramsTable[[#This Row],[Geographic Coverage]])), "Yes", "No"))</f>
        <v>N/A</v>
      </c>
      <c r="CE417" s="18" t="str">
        <f>IF(AND(CC$2=0, CD$2=0), "*Required - Please Make a Selection*", IF(OR(ISNUMBER(SEARCH(TRIM(CC$2), ProgramsTable[[#This Row],[Geographic Coverage]])), ISNUMBER(SEARCH(TRIM(CD$2), ProgramsTable[[#This Row],[Geographic Coverage]]))), "Yes", "No"))</f>
        <v>No</v>
      </c>
      <c r="CF417" s="18" t="str" cm="1">
        <f t="array" ref="CF417">IF(COUNTIF(BK$2:BN$2, "Yes")=0, "N/A", IF(SUMPRODUCT((BK$2:BN$2="Yes")*(ProgramsTable[[#This Row],[Veteran?]:[Disabled Veteran?]]="Yes"))&gt;0, "Yes", "No"))</f>
        <v>No</v>
      </c>
      <c r="CG4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17"/>
      <c r="CI417"/>
      <c r="CJ417"/>
      <c r="CK417"/>
      <c r="CL417"/>
      <c r="CM417"/>
      <c r="CN417"/>
      <c r="CO417"/>
      <c r="CP417"/>
      <c r="CQ417"/>
      <c r="CR417"/>
      <c r="CS417"/>
      <c r="CU417"/>
      <c r="CV417"/>
    </row>
    <row r="418" spans="1:100" hidden="1" x14ac:dyDescent="0.25">
      <c r="A418" s="10">
        <v>1439</v>
      </c>
      <c r="B418" t="s">
        <v>658</v>
      </c>
      <c r="C418" t="s">
        <v>665</v>
      </c>
      <c r="D418" t="s">
        <v>535</v>
      </c>
      <c r="E418" t="s">
        <v>529</v>
      </c>
      <c r="F418" t="s">
        <v>536</v>
      </c>
      <c r="G418" t="s">
        <v>112</v>
      </c>
      <c r="H418" t="s">
        <v>215</v>
      </c>
      <c r="I418" t="s">
        <v>215</v>
      </c>
      <c r="J418" t="s">
        <v>531</v>
      </c>
      <c r="K418" t="s">
        <v>532</v>
      </c>
      <c r="L418" t="s">
        <v>306</v>
      </c>
      <c r="M418">
        <v>18</v>
      </c>
      <c r="N418">
        <v>120</v>
      </c>
      <c r="P418" t="s">
        <v>533</v>
      </c>
      <c r="Q418" t="s">
        <v>208</v>
      </c>
      <c r="R418" t="s">
        <v>534</v>
      </c>
      <c r="S418" t="s">
        <v>533</v>
      </c>
      <c r="T418" t="s">
        <v>73</v>
      </c>
      <c r="U418" t="s">
        <v>215</v>
      </c>
      <c r="V418" t="s">
        <v>207</v>
      </c>
      <c r="W418" t="s">
        <v>207</v>
      </c>
      <c r="X418" t="s">
        <v>207</v>
      </c>
      <c r="Y418" t="s">
        <v>207</v>
      </c>
      <c r="Z418" t="s">
        <v>207</v>
      </c>
      <c r="AA418" t="s">
        <v>207</v>
      </c>
      <c r="AB418" t="s">
        <v>207</v>
      </c>
      <c r="AC418" t="s">
        <v>207</v>
      </c>
      <c r="AD418" t="s">
        <v>207</v>
      </c>
      <c r="AE418" t="s">
        <v>215</v>
      </c>
      <c r="AF418" t="s">
        <v>207</v>
      </c>
      <c r="AG418" t="s">
        <v>207</v>
      </c>
      <c r="AH418" t="s">
        <v>207</v>
      </c>
      <c r="AI418" t="s">
        <v>207</v>
      </c>
      <c r="AJ418" t="s">
        <v>207</v>
      </c>
      <c r="AK418" t="s">
        <v>207</v>
      </c>
      <c r="AL418" t="s">
        <v>207</v>
      </c>
      <c r="AM418" t="s">
        <v>207</v>
      </c>
      <c r="AN418" t="s">
        <v>207</v>
      </c>
      <c r="AO418" t="s">
        <v>207</v>
      </c>
      <c r="AP418" t="s">
        <v>207</v>
      </c>
      <c r="AQ418" t="s">
        <v>207</v>
      </c>
      <c r="AR418" t="s">
        <v>215</v>
      </c>
      <c r="AS418" t="s">
        <v>207</v>
      </c>
      <c r="AT418" t="s">
        <v>207</v>
      </c>
      <c r="AU418" t="s">
        <v>207</v>
      </c>
      <c r="AV418" t="s">
        <v>207</v>
      </c>
      <c r="AW418" t="s">
        <v>207</v>
      </c>
      <c r="AX418" t="s">
        <v>207</v>
      </c>
      <c r="AY418" t="s">
        <v>207</v>
      </c>
      <c r="AZ418" t="s">
        <v>207</v>
      </c>
      <c r="BA418" t="s">
        <v>207</v>
      </c>
      <c r="BB418" t="s">
        <v>207</v>
      </c>
      <c r="BC418" t="s">
        <v>207</v>
      </c>
      <c r="BD418" t="s">
        <v>207</v>
      </c>
      <c r="BE418" t="s">
        <v>207</v>
      </c>
      <c r="BF418" t="s">
        <v>207</v>
      </c>
      <c r="BG418" t="s">
        <v>207</v>
      </c>
      <c r="BH418" t="s">
        <v>207</v>
      </c>
      <c r="BI418" t="s">
        <v>207</v>
      </c>
      <c r="BJ418" t="s">
        <v>207</v>
      </c>
      <c r="BK418" t="s">
        <v>207</v>
      </c>
      <c r="BL418" t="s">
        <v>207</v>
      </c>
      <c r="BM418" t="s">
        <v>207</v>
      </c>
      <c r="BN418" t="s">
        <v>207</v>
      </c>
      <c r="BO418" s="18" t="str">
        <f>IF(OR(BO$2=0, BO$2=""), "N/A", IF(ISNUMBER(SEARCH(UPPER(BO$2), UPPER(ProgramsTable[[#This Row],[Type of Service]]))), "Yes", "No"))</f>
        <v>N/A</v>
      </c>
      <c r="BP418" s="18" t="str">
        <f>IF(BP$2=0, "N/A", IF(ISNUMBER(SEARCH(TRIM(BP$2), ProgramsTable[[#This Row],[Geographic Coverage]])), "Yes", "No"))</f>
        <v>N/A</v>
      </c>
      <c r="BQ418" s="18" t="str">
        <f>IF(BQ$2=0, "N/A", IF(ISNUMBER(SEARCH(TRIM(BQ$2), ProgramsTable[[#This Row],[Geographic Coverage]])), "Yes", "No"))</f>
        <v>N/A</v>
      </c>
      <c r="BR418" s="18" t="str">
        <f>IF(AND(BP$2=0, BQ$2=0), "*Required - Please Make a Selection*", IF(OR(ISNUMBER(SEARCH(TRIM(BP$2), ProgramsTable[[#This Row],[Geographic Coverage]])), ISNUMBER(SEARCH(TRIM(BQ$2), ProgramsTable[[#This Row],[Geographic Coverage]]))), "Yes", "No"))</f>
        <v>*Required - Please Make a Selection*</v>
      </c>
      <c r="BS418" s="18" t="str">
        <f>IF(OR(BS$2="",BS$2=0), "N/A", IF(AND(ProgramsTable[[#This Row],[Age Min]]= "None", ProgramsTable[[#This Row],[Age Max]]= "None"), "Yes", IF(AND(BS$2&gt;=ProgramsTable[[#This Row],[Age Min]], BS$2&lt;=ProgramsTable[[#This Row],[Age Max]]), "Yes", "No")))</f>
        <v>N/A</v>
      </c>
      <c r="BT418" s="18" t="str" cm="1">
        <f t="array" ref="BT418">IF(COUNTIF(AM$2:BJ$2,"Yes")=0,"N/A",IF(SUMPRODUCT(--(AM$2:BJ$2="Yes"),--(ProgramsTable[[#This Row],[Developmental Disability]:[Caregivers, Family Members, Advocates, or Practitioners of an Individual with Disabilities or Medical Conditions]]="Yes"))&gt;0,"Yes","No"))</f>
        <v>N/A</v>
      </c>
      <c r="BU4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18" s="18" t="str">
        <f>IF(BV$2=0, "N/A", IF(ISNUMBER(SEARCH(UPPER(BV$2), UPPER(ProgramsTable[[#This Row],[Type of Service]]))), "Yes", "No"))</f>
        <v>N/A</v>
      </c>
      <c r="BW418" s="18" t="str">
        <f>IF(BW$2=0, "N/A", IF(ISNUMBER(SEARCH(TRIM(BW$2), ProgramsTable[[#This Row],[Geographic Coverage]])), "Yes", "No"))</f>
        <v>N/A</v>
      </c>
      <c r="BX418" s="18" t="str">
        <f>IF(BX$2=0, "N/A", IF(ISNUMBER(SEARCH(TRIM(BX$2), ProgramsTable[[#This Row],[Geographic Coverage]])), "Yes", "No"))</f>
        <v>N/A</v>
      </c>
      <c r="BY418" s="18" t="str">
        <f>IF(AND(BW$2=0, BX$2=0), "*Required - Please Make a Selection*", IF(OR(ISNUMBER(SEARCH(TRIM(BW$2), ProgramsTable[[#This Row],[Geographic Coverage]])), ISNUMBER(SEARCH(TRIM(BX$2), ProgramsTable[[#This Row],[Geographic Coverage]]))), "Yes", "No"))</f>
        <v>*Required - Please Make a Selection*</v>
      </c>
      <c r="BZ418" s="18" t="str">
        <f>IF(I$2=0, "N/A", IF(I$2="Yes", IF(ProgramsTable[[#This Row],[Program Includes Services for Caregivers]]="Yes", IF(ProgramsTable[[#This Row],[Program May Require Caregiver to be Unpaid]]="No", "Yes", "No"), "No"), "N/A"))</f>
        <v>N/A</v>
      </c>
      <c r="CA4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18" s="18" t="str">
        <f>IF(CB$2=0, "N/A", IF(ISNUMBER(SEARCH(TRIM(UPPER(CB$2)), TRIM(UPPER(ProgramsTable[[#This Row],[Type of Service]])))), "Yes", "No"))</f>
        <v>N/A</v>
      </c>
      <c r="CC418" s="18" t="str">
        <f>IF(CC$2=0, "N/A", IF(ISNUMBER(SEARCH(TRIM(CC$2), ProgramsTable[[#This Row],[Geographic Coverage]])), "Yes", "No"))</f>
        <v>No</v>
      </c>
      <c r="CD418" s="18" t="str">
        <f>IF(CD$2=0, "N/A", IF(ISNUMBER(SEARCH(TRIM(CD$2), ProgramsTable[[#This Row],[Geographic Coverage]])), "Yes", "No"))</f>
        <v>N/A</v>
      </c>
      <c r="CE418" s="18" t="str">
        <f>IF(AND(CC$2=0, CD$2=0), "*Required - Please Make a Selection*", IF(OR(ISNUMBER(SEARCH(TRIM(CC$2), ProgramsTable[[#This Row],[Geographic Coverage]])), ISNUMBER(SEARCH(TRIM(CD$2), ProgramsTable[[#This Row],[Geographic Coverage]]))), "Yes", "No"))</f>
        <v>No</v>
      </c>
      <c r="CF418" s="18" t="str" cm="1">
        <f t="array" ref="CF418">IF(COUNTIF(BK$2:BN$2, "Yes")=0, "N/A", IF(SUMPRODUCT((BK$2:BN$2="Yes")*(ProgramsTable[[#This Row],[Veteran?]:[Disabled Veteran?]]="Yes"))&gt;0, "Yes", "No"))</f>
        <v>No</v>
      </c>
      <c r="CG4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18"/>
      <c r="CI418"/>
      <c r="CJ418"/>
      <c r="CK418"/>
      <c r="CL418"/>
      <c r="CM418"/>
      <c r="CN418"/>
      <c r="CO418"/>
      <c r="CP418"/>
      <c r="CQ418"/>
      <c r="CR418"/>
      <c r="CS418"/>
      <c r="CU418"/>
      <c r="CV418"/>
    </row>
    <row r="419" spans="1:100" hidden="1" x14ac:dyDescent="0.25">
      <c r="A419" s="10">
        <v>1456</v>
      </c>
      <c r="B419" t="s">
        <v>658</v>
      </c>
      <c r="C419" t="s">
        <v>665</v>
      </c>
      <c r="D419" t="s">
        <v>578</v>
      </c>
      <c r="E419" t="s">
        <v>546</v>
      </c>
      <c r="F419" t="s">
        <v>579</v>
      </c>
      <c r="G419" t="s">
        <v>112</v>
      </c>
      <c r="H419" t="s">
        <v>215</v>
      </c>
      <c r="I419" t="s">
        <v>215</v>
      </c>
      <c r="J419" t="s">
        <v>547</v>
      </c>
      <c r="K419" t="s">
        <v>580</v>
      </c>
      <c r="L419" t="s">
        <v>208</v>
      </c>
      <c r="M419" t="s">
        <v>208</v>
      </c>
      <c r="N419" t="s">
        <v>208</v>
      </c>
      <c r="P419" t="s">
        <v>581</v>
      </c>
      <c r="Q419" t="s">
        <v>208</v>
      </c>
      <c r="R419" t="s">
        <v>581</v>
      </c>
      <c r="S419" t="s">
        <v>208</v>
      </c>
      <c r="T419" t="s">
        <v>73</v>
      </c>
      <c r="U419" t="s">
        <v>215</v>
      </c>
      <c r="V419" t="s">
        <v>207</v>
      </c>
      <c r="W419" t="s">
        <v>207</v>
      </c>
      <c r="X419" t="s">
        <v>207</v>
      </c>
      <c r="Y419" t="s">
        <v>207</v>
      </c>
      <c r="Z419" t="s">
        <v>207</v>
      </c>
      <c r="AA419" t="s">
        <v>215</v>
      </c>
      <c r="AB419" t="s">
        <v>207</v>
      </c>
      <c r="AC419" t="s">
        <v>207</v>
      </c>
      <c r="AD419" t="s">
        <v>207</v>
      </c>
      <c r="AE419" t="s">
        <v>207</v>
      </c>
      <c r="AF419" t="s">
        <v>207</v>
      </c>
      <c r="AG419" t="s">
        <v>207</v>
      </c>
      <c r="AH419" t="s">
        <v>207</v>
      </c>
      <c r="AI419" t="s">
        <v>207</v>
      </c>
      <c r="AJ419" t="s">
        <v>207</v>
      </c>
      <c r="AK419" t="s">
        <v>207</v>
      </c>
      <c r="AL419" t="s">
        <v>207</v>
      </c>
      <c r="AM419" t="s">
        <v>207</v>
      </c>
      <c r="AN419" t="s">
        <v>207</v>
      </c>
      <c r="AO419" t="s">
        <v>207</v>
      </c>
      <c r="AP419" t="s">
        <v>207</v>
      </c>
      <c r="AQ419" t="s">
        <v>207</v>
      </c>
      <c r="AR419" t="s">
        <v>215</v>
      </c>
      <c r="AS419" t="s">
        <v>207</v>
      </c>
      <c r="AT419" t="s">
        <v>207</v>
      </c>
      <c r="AU419" t="s">
        <v>207</v>
      </c>
      <c r="AV419" t="s">
        <v>207</v>
      </c>
      <c r="AW419" t="s">
        <v>207</v>
      </c>
      <c r="AX419" t="s">
        <v>207</v>
      </c>
      <c r="AY419" t="s">
        <v>207</v>
      </c>
      <c r="AZ419" t="s">
        <v>207</v>
      </c>
      <c r="BA419" t="s">
        <v>207</v>
      </c>
      <c r="BB419" t="s">
        <v>207</v>
      </c>
      <c r="BC419" t="s">
        <v>207</v>
      </c>
      <c r="BD419" t="s">
        <v>207</v>
      </c>
      <c r="BE419" t="s">
        <v>207</v>
      </c>
      <c r="BF419" t="s">
        <v>207</v>
      </c>
      <c r="BG419" t="s">
        <v>207</v>
      </c>
      <c r="BH419" t="s">
        <v>207</v>
      </c>
      <c r="BI419" t="s">
        <v>207</v>
      </c>
      <c r="BJ419" t="s">
        <v>215</v>
      </c>
      <c r="BK419" t="s">
        <v>207</v>
      </c>
      <c r="BL419" t="s">
        <v>207</v>
      </c>
      <c r="BM419" t="s">
        <v>207</v>
      </c>
      <c r="BN419" t="s">
        <v>207</v>
      </c>
      <c r="BO419" s="18" t="str">
        <f>IF(OR(BO$2=0, BO$2=""), "N/A", IF(ISNUMBER(SEARCH(UPPER(BO$2), UPPER(ProgramsTable[[#This Row],[Type of Service]]))), "Yes", "No"))</f>
        <v>N/A</v>
      </c>
      <c r="BP419" s="18" t="str">
        <f>IF(BP$2=0, "N/A", IF(ISNUMBER(SEARCH(TRIM(BP$2), ProgramsTable[[#This Row],[Geographic Coverage]])), "Yes", "No"))</f>
        <v>N/A</v>
      </c>
      <c r="BQ419" s="18" t="str">
        <f>IF(BQ$2=0, "N/A", IF(ISNUMBER(SEARCH(TRIM(BQ$2), ProgramsTable[[#This Row],[Geographic Coverage]])), "Yes", "No"))</f>
        <v>N/A</v>
      </c>
      <c r="BR419" s="18" t="str">
        <f>IF(AND(BP$2=0, BQ$2=0), "*Required - Please Make a Selection*", IF(OR(ISNUMBER(SEARCH(TRIM(BP$2), ProgramsTable[[#This Row],[Geographic Coverage]])), ISNUMBER(SEARCH(TRIM(BQ$2), ProgramsTable[[#This Row],[Geographic Coverage]]))), "Yes", "No"))</f>
        <v>*Required - Please Make a Selection*</v>
      </c>
      <c r="BS419" s="18" t="str">
        <f>IF(OR(BS$2="",BS$2=0), "N/A", IF(AND(ProgramsTable[[#This Row],[Age Min]]= "None", ProgramsTable[[#This Row],[Age Max]]= "None"), "Yes", IF(AND(BS$2&gt;=ProgramsTable[[#This Row],[Age Min]], BS$2&lt;=ProgramsTable[[#This Row],[Age Max]]), "Yes", "No")))</f>
        <v>N/A</v>
      </c>
      <c r="BT419" s="18" t="str" cm="1">
        <f t="array" ref="BT419">IF(COUNTIF(AM$2:BJ$2,"Yes")=0,"N/A",IF(SUMPRODUCT(--(AM$2:BJ$2="Yes"),--(ProgramsTable[[#This Row],[Developmental Disability]:[Caregivers, Family Members, Advocates, or Practitioners of an Individual with Disabilities or Medical Conditions]]="Yes"))&gt;0,"Yes","No"))</f>
        <v>N/A</v>
      </c>
      <c r="BU4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19" s="18" t="str">
        <f>IF(BV$2=0, "N/A", IF(ISNUMBER(SEARCH(UPPER(BV$2), UPPER(ProgramsTable[[#This Row],[Type of Service]]))), "Yes", "No"))</f>
        <v>N/A</v>
      </c>
      <c r="BW419" s="18" t="str">
        <f>IF(BW$2=0, "N/A", IF(ISNUMBER(SEARCH(TRIM(BW$2), ProgramsTable[[#This Row],[Geographic Coverage]])), "Yes", "No"))</f>
        <v>N/A</v>
      </c>
      <c r="BX419" s="18" t="str">
        <f>IF(BX$2=0, "N/A", IF(ISNUMBER(SEARCH(TRIM(BX$2), ProgramsTable[[#This Row],[Geographic Coverage]])), "Yes", "No"))</f>
        <v>N/A</v>
      </c>
      <c r="BY419" s="18" t="str">
        <f>IF(AND(BW$2=0, BX$2=0), "*Required - Please Make a Selection*", IF(OR(ISNUMBER(SEARCH(TRIM(BW$2), ProgramsTable[[#This Row],[Geographic Coverage]])), ISNUMBER(SEARCH(TRIM(BX$2), ProgramsTable[[#This Row],[Geographic Coverage]]))), "Yes", "No"))</f>
        <v>*Required - Please Make a Selection*</v>
      </c>
      <c r="BZ419" s="18" t="str">
        <f>IF(I$2=0, "N/A", IF(I$2="Yes", IF(ProgramsTable[[#This Row],[Program Includes Services for Caregivers]]="Yes", IF(ProgramsTable[[#This Row],[Program May Require Caregiver to be Unpaid]]="No", "Yes", "No"), "No"), "N/A"))</f>
        <v>N/A</v>
      </c>
      <c r="CA4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19" s="18" t="str">
        <f>IF(CB$2=0, "N/A", IF(ISNUMBER(SEARCH(TRIM(UPPER(CB$2)), TRIM(UPPER(ProgramsTable[[#This Row],[Type of Service]])))), "Yes", "No"))</f>
        <v>N/A</v>
      </c>
      <c r="CC419" s="18" t="str">
        <f>IF(CC$2=0, "N/A", IF(ISNUMBER(SEARCH(TRIM(CC$2), ProgramsTable[[#This Row],[Geographic Coverage]])), "Yes", "No"))</f>
        <v>No</v>
      </c>
      <c r="CD419" s="18" t="str">
        <f>IF(CD$2=0, "N/A", IF(ISNUMBER(SEARCH(TRIM(CD$2), ProgramsTable[[#This Row],[Geographic Coverage]])), "Yes", "No"))</f>
        <v>N/A</v>
      </c>
      <c r="CE419" s="18" t="str">
        <f>IF(AND(CC$2=0, CD$2=0), "*Required - Please Make a Selection*", IF(OR(ISNUMBER(SEARCH(TRIM(CC$2), ProgramsTable[[#This Row],[Geographic Coverage]])), ISNUMBER(SEARCH(TRIM(CD$2), ProgramsTable[[#This Row],[Geographic Coverage]]))), "Yes", "No"))</f>
        <v>No</v>
      </c>
      <c r="CF419" s="18" t="str" cm="1">
        <f t="array" ref="CF419">IF(COUNTIF(BK$2:BN$2, "Yes")=0, "N/A", IF(SUMPRODUCT((BK$2:BN$2="Yes")*(ProgramsTable[[#This Row],[Veteran?]:[Disabled Veteran?]]="Yes"))&gt;0, "Yes", "No"))</f>
        <v>No</v>
      </c>
      <c r="CG4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19"/>
      <c r="CI419"/>
      <c r="CJ419"/>
      <c r="CK419"/>
      <c r="CL419"/>
      <c r="CM419"/>
      <c r="CN419"/>
      <c r="CO419"/>
      <c r="CP419"/>
      <c r="CQ419"/>
      <c r="CR419"/>
      <c r="CS419"/>
      <c r="CU419"/>
      <c r="CV419"/>
    </row>
    <row r="420" spans="1:100" hidden="1" x14ac:dyDescent="0.25">
      <c r="A420" s="10">
        <v>1457</v>
      </c>
      <c r="B420" t="s">
        <v>658</v>
      </c>
      <c r="C420" t="s">
        <v>665</v>
      </c>
      <c r="D420" t="s">
        <v>578</v>
      </c>
      <c r="E420" t="s">
        <v>546</v>
      </c>
      <c r="F420" t="s">
        <v>582</v>
      </c>
      <c r="G420" t="s">
        <v>112</v>
      </c>
      <c r="H420" t="s">
        <v>215</v>
      </c>
      <c r="I420" t="s">
        <v>215</v>
      </c>
      <c r="J420" t="s">
        <v>547</v>
      </c>
      <c r="K420" t="s">
        <v>583</v>
      </c>
      <c r="L420" t="s">
        <v>208</v>
      </c>
      <c r="M420" t="s">
        <v>208</v>
      </c>
      <c r="N420" t="s">
        <v>208</v>
      </c>
      <c r="P420" t="s">
        <v>581</v>
      </c>
      <c r="Q420" t="s">
        <v>208</v>
      </c>
      <c r="R420" t="s">
        <v>581</v>
      </c>
      <c r="S420" t="s">
        <v>208</v>
      </c>
      <c r="T420" t="s">
        <v>73</v>
      </c>
      <c r="U420" t="s">
        <v>215</v>
      </c>
      <c r="V420" t="s">
        <v>207</v>
      </c>
      <c r="W420" t="s">
        <v>207</v>
      </c>
      <c r="X420" t="s">
        <v>207</v>
      </c>
      <c r="Y420" t="s">
        <v>207</v>
      </c>
      <c r="Z420" t="s">
        <v>207</v>
      </c>
      <c r="AA420" t="s">
        <v>215</v>
      </c>
      <c r="AB420" t="s">
        <v>207</v>
      </c>
      <c r="AC420" t="s">
        <v>207</v>
      </c>
      <c r="AD420" t="s">
        <v>207</v>
      </c>
      <c r="AE420" t="s">
        <v>207</v>
      </c>
      <c r="AF420" t="s">
        <v>207</v>
      </c>
      <c r="AG420" t="s">
        <v>207</v>
      </c>
      <c r="AH420" t="s">
        <v>207</v>
      </c>
      <c r="AI420" t="s">
        <v>207</v>
      </c>
      <c r="AJ420" t="s">
        <v>207</v>
      </c>
      <c r="AK420" t="s">
        <v>207</v>
      </c>
      <c r="AL420" t="s">
        <v>207</v>
      </c>
      <c r="AM420" t="s">
        <v>207</v>
      </c>
      <c r="AN420" t="s">
        <v>207</v>
      </c>
      <c r="AO420" t="s">
        <v>207</v>
      </c>
      <c r="AP420" t="s">
        <v>207</v>
      </c>
      <c r="AQ420" t="s">
        <v>207</v>
      </c>
      <c r="AR420" t="s">
        <v>215</v>
      </c>
      <c r="AS420" t="s">
        <v>207</v>
      </c>
      <c r="AT420" t="s">
        <v>207</v>
      </c>
      <c r="AU420" t="s">
        <v>207</v>
      </c>
      <c r="AV420" t="s">
        <v>207</v>
      </c>
      <c r="AW420" t="s">
        <v>207</v>
      </c>
      <c r="AX420" t="s">
        <v>207</v>
      </c>
      <c r="AY420" t="s">
        <v>207</v>
      </c>
      <c r="AZ420" t="s">
        <v>207</v>
      </c>
      <c r="BA420" t="s">
        <v>207</v>
      </c>
      <c r="BB420" t="s">
        <v>207</v>
      </c>
      <c r="BC420" t="s">
        <v>207</v>
      </c>
      <c r="BD420" t="s">
        <v>207</v>
      </c>
      <c r="BE420" t="s">
        <v>207</v>
      </c>
      <c r="BF420" t="s">
        <v>207</v>
      </c>
      <c r="BG420" t="s">
        <v>207</v>
      </c>
      <c r="BH420" t="s">
        <v>207</v>
      </c>
      <c r="BI420" t="s">
        <v>207</v>
      </c>
      <c r="BJ420" t="s">
        <v>215</v>
      </c>
      <c r="BK420" t="s">
        <v>207</v>
      </c>
      <c r="BL420" t="s">
        <v>207</v>
      </c>
      <c r="BM420" t="s">
        <v>207</v>
      </c>
      <c r="BN420" t="s">
        <v>207</v>
      </c>
      <c r="BO420" s="18" t="str">
        <f>IF(OR(BO$2=0, BO$2=""), "N/A", IF(ISNUMBER(SEARCH(UPPER(BO$2), UPPER(ProgramsTable[[#This Row],[Type of Service]]))), "Yes", "No"))</f>
        <v>N/A</v>
      </c>
      <c r="BP420" s="18" t="str">
        <f>IF(BP$2=0, "N/A", IF(ISNUMBER(SEARCH(TRIM(BP$2), ProgramsTable[[#This Row],[Geographic Coverage]])), "Yes", "No"))</f>
        <v>N/A</v>
      </c>
      <c r="BQ420" s="18" t="str">
        <f>IF(BQ$2=0, "N/A", IF(ISNUMBER(SEARCH(TRIM(BQ$2), ProgramsTable[[#This Row],[Geographic Coverage]])), "Yes", "No"))</f>
        <v>N/A</v>
      </c>
      <c r="BR420" s="18" t="str">
        <f>IF(AND(BP$2=0, BQ$2=0), "*Required - Please Make a Selection*", IF(OR(ISNUMBER(SEARCH(TRIM(BP$2), ProgramsTable[[#This Row],[Geographic Coverage]])), ISNUMBER(SEARCH(TRIM(BQ$2), ProgramsTable[[#This Row],[Geographic Coverage]]))), "Yes", "No"))</f>
        <v>*Required - Please Make a Selection*</v>
      </c>
      <c r="BS420" s="18" t="str">
        <f>IF(OR(BS$2="",BS$2=0), "N/A", IF(AND(ProgramsTable[[#This Row],[Age Min]]= "None", ProgramsTable[[#This Row],[Age Max]]= "None"), "Yes", IF(AND(BS$2&gt;=ProgramsTable[[#This Row],[Age Min]], BS$2&lt;=ProgramsTable[[#This Row],[Age Max]]), "Yes", "No")))</f>
        <v>N/A</v>
      </c>
      <c r="BT420" s="18" t="str" cm="1">
        <f t="array" ref="BT420">IF(COUNTIF(AM$2:BJ$2,"Yes")=0,"N/A",IF(SUMPRODUCT(--(AM$2:BJ$2="Yes"),--(ProgramsTable[[#This Row],[Developmental Disability]:[Caregivers, Family Members, Advocates, or Practitioners of an Individual with Disabilities or Medical Conditions]]="Yes"))&gt;0,"Yes","No"))</f>
        <v>N/A</v>
      </c>
      <c r="BU4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20" s="18" t="str">
        <f>IF(BV$2=0, "N/A", IF(ISNUMBER(SEARCH(UPPER(BV$2), UPPER(ProgramsTable[[#This Row],[Type of Service]]))), "Yes", "No"))</f>
        <v>N/A</v>
      </c>
      <c r="BW420" s="18" t="str">
        <f>IF(BW$2=0, "N/A", IF(ISNUMBER(SEARCH(TRIM(BW$2), ProgramsTable[[#This Row],[Geographic Coverage]])), "Yes", "No"))</f>
        <v>N/A</v>
      </c>
      <c r="BX420" s="18" t="str">
        <f>IF(BX$2=0, "N/A", IF(ISNUMBER(SEARCH(TRIM(BX$2), ProgramsTable[[#This Row],[Geographic Coverage]])), "Yes", "No"))</f>
        <v>N/A</v>
      </c>
      <c r="BY420" s="18" t="str">
        <f>IF(AND(BW$2=0, BX$2=0), "*Required - Please Make a Selection*", IF(OR(ISNUMBER(SEARCH(TRIM(BW$2), ProgramsTable[[#This Row],[Geographic Coverage]])), ISNUMBER(SEARCH(TRIM(BX$2), ProgramsTable[[#This Row],[Geographic Coverage]]))), "Yes", "No"))</f>
        <v>*Required - Please Make a Selection*</v>
      </c>
      <c r="BZ420" s="18" t="str">
        <f>IF(I$2=0, "N/A", IF(I$2="Yes", IF(ProgramsTable[[#This Row],[Program Includes Services for Caregivers]]="Yes", IF(ProgramsTable[[#This Row],[Program May Require Caregiver to be Unpaid]]="No", "Yes", "No"), "No"), "N/A"))</f>
        <v>N/A</v>
      </c>
      <c r="CA4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20" s="18" t="str">
        <f>IF(CB$2=0, "N/A", IF(ISNUMBER(SEARCH(TRIM(UPPER(CB$2)), TRIM(UPPER(ProgramsTable[[#This Row],[Type of Service]])))), "Yes", "No"))</f>
        <v>N/A</v>
      </c>
      <c r="CC420" s="18" t="str">
        <f>IF(CC$2=0, "N/A", IF(ISNUMBER(SEARCH(TRIM(CC$2), ProgramsTable[[#This Row],[Geographic Coverage]])), "Yes", "No"))</f>
        <v>No</v>
      </c>
      <c r="CD420" s="18" t="str">
        <f>IF(CD$2=0, "N/A", IF(ISNUMBER(SEARCH(TRIM(CD$2), ProgramsTable[[#This Row],[Geographic Coverage]])), "Yes", "No"))</f>
        <v>N/A</v>
      </c>
      <c r="CE420" s="18" t="str">
        <f>IF(AND(CC$2=0, CD$2=0), "*Required - Please Make a Selection*", IF(OR(ISNUMBER(SEARCH(TRIM(CC$2), ProgramsTable[[#This Row],[Geographic Coverage]])), ISNUMBER(SEARCH(TRIM(CD$2), ProgramsTable[[#This Row],[Geographic Coverage]]))), "Yes", "No"))</f>
        <v>No</v>
      </c>
      <c r="CF420" s="18" t="str" cm="1">
        <f t="array" ref="CF420">IF(COUNTIF(BK$2:BN$2, "Yes")=0, "N/A", IF(SUMPRODUCT((BK$2:BN$2="Yes")*(ProgramsTable[[#This Row],[Veteran?]:[Disabled Veteran?]]="Yes"))&gt;0, "Yes", "No"))</f>
        <v>No</v>
      </c>
      <c r="CG4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20"/>
      <c r="CI420"/>
      <c r="CJ420"/>
      <c r="CK420"/>
      <c r="CL420"/>
      <c r="CM420"/>
      <c r="CN420"/>
      <c r="CO420"/>
      <c r="CP420"/>
      <c r="CQ420"/>
      <c r="CR420"/>
      <c r="CS420"/>
      <c r="CU420"/>
      <c r="CV420"/>
    </row>
    <row r="421" spans="1:100" hidden="1" x14ac:dyDescent="0.25">
      <c r="A421" s="10">
        <v>1458</v>
      </c>
      <c r="B421" t="s">
        <v>658</v>
      </c>
      <c r="C421" t="s">
        <v>665</v>
      </c>
      <c r="D421" t="s">
        <v>578</v>
      </c>
      <c r="E421" t="s">
        <v>546</v>
      </c>
      <c r="F421" t="s">
        <v>584</v>
      </c>
      <c r="G421" t="s">
        <v>585</v>
      </c>
      <c r="H421" t="s">
        <v>215</v>
      </c>
      <c r="I421" t="s">
        <v>215</v>
      </c>
      <c r="J421" t="s">
        <v>208</v>
      </c>
      <c r="K421" t="s">
        <v>586</v>
      </c>
      <c r="L421" t="s">
        <v>208</v>
      </c>
      <c r="M421" t="s">
        <v>208</v>
      </c>
      <c r="N421" t="s">
        <v>208</v>
      </c>
      <c r="P421" t="s">
        <v>581</v>
      </c>
      <c r="Q421" t="s">
        <v>208</v>
      </c>
      <c r="R421" t="s">
        <v>581</v>
      </c>
      <c r="S421" t="s">
        <v>208</v>
      </c>
      <c r="T421" t="s">
        <v>73</v>
      </c>
      <c r="U421" t="s">
        <v>207</v>
      </c>
      <c r="V421" t="s">
        <v>207</v>
      </c>
      <c r="W421" t="s">
        <v>207</v>
      </c>
      <c r="X421" t="s">
        <v>207</v>
      </c>
      <c r="Y421" t="s">
        <v>207</v>
      </c>
      <c r="Z421" t="s">
        <v>207</v>
      </c>
      <c r="AA421" t="s">
        <v>207</v>
      </c>
      <c r="AB421" t="s">
        <v>207</v>
      </c>
      <c r="AC421" t="s">
        <v>207</v>
      </c>
      <c r="AD421" t="s">
        <v>207</v>
      </c>
      <c r="AE421" t="s">
        <v>207</v>
      </c>
      <c r="AF421" t="s">
        <v>207</v>
      </c>
      <c r="AG421" t="s">
        <v>207</v>
      </c>
      <c r="AH421" t="s">
        <v>207</v>
      </c>
      <c r="AI421" t="s">
        <v>207</v>
      </c>
      <c r="AJ421" t="s">
        <v>207</v>
      </c>
      <c r="AK421" t="s">
        <v>207</v>
      </c>
      <c r="AL421" t="s">
        <v>207</v>
      </c>
      <c r="AM421" t="s">
        <v>207</v>
      </c>
      <c r="AN421" t="s">
        <v>207</v>
      </c>
      <c r="AO421" t="s">
        <v>207</v>
      </c>
      <c r="AP421" t="s">
        <v>207</v>
      </c>
      <c r="AQ421" t="s">
        <v>207</v>
      </c>
      <c r="AR421" t="s">
        <v>215</v>
      </c>
      <c r="AS421" t="s">
        <v>207</v>
      </c>
      <c r="AT421" t="s">
        <v>207</v>
      </c>
      <c r="AU421" t="s">
        <v>207</v>
      </c>
      <c r="AV421" t="s">
        <v>207</v>
      </c>
      <c r="AW421" t="s">
        <v>207</v>
      </c>
      <c r="AX421" t="s">
        <v>207</v>
      </c>
      <c r="AY421" t="s">
        <v>207</v>
      </c>
      <c r="AZ421" t="s">
        <v>207</v>
      </c>
      <c r="BA421" t="s">
        <v>207</v>
      </c>
      <c r="BB421" t="s">
        <v>207</v>
      </c>
      <c r="BC421" t="s">
        <v>207</v>
      </c>
      <c r="BD421" t="s">
        <v>207</v>
      </c>
      <c r="BE421" t="s">
        <v>207</v>
      </c>
      <c r="BF421" t="s">
        <v>207</v>
      </c>
      <c r="BG421" t="s">
        <v>207</v>
      </c>
      <c r="BH421" t="s">
        <v>207</v>
      </c>
      <c r="BI421" t="s">
        <v>207</v>
      </c>
      <c r="BJ421" t="s">
        <v>215</v>
      </c>
      <c r="BK421" t="s">
        <v>207</v>
      </c>
      <c r="BL421" t="s">
        <v>207</v>
      </c>
      <c r="BM421" t="s">
        <v>207</v>
      </c>
      <c r="BN421" t="s">
        <v>207</v>
      </c>
      <c r="BO421" s="18" t="str">
        <f>IF(OR(BO$2=0, BO$2=""), "N/A", IF(ISNUMBER(SEARCH(UPPER(BO$2), UPPER(ProgramsTable[[#This Row],[Type of Service]]))), "Yes", "No"))</f>
        <v>N/A</v>
      </c>
      <c r="BP421" s="18" t="str">
        <f>IF(BP$2=0, "N/A", IF(ISNUMBER(SEARCH(TRIM(BP$2), ProgramsTable[[#This Row],[Geographic Coverage]])), "Yes", "No"))</f>
        <v>N/A</v>
      </c>
      <c r="BQ421" s="18" t="str">
        <f>IF(BQ$2=0, "N/A", IF(ISNUMBER(SEARCH(TRIM(BQ$2), ProgramsTable[[#This Row],[Geographic Coverage]])), "Yes", "No"))</f>
        <v>N/A</v>
      </c>
      <c r="BR421" s="18" t="str">
        <f>IF(AND(BP$2=0, BQ$2=0), "*Required - Please Make a Selection*", IF(OR(ISNUMBER(SEARCH(TRIM(BP$2), ProgramsTable[[#This Row],[Geographic Coverage]])), ISNUMBER(SEARCH(TRIM(BQ$2), ProgramsTable[[#This Row],[Geographic Coverage]]))), "Yes", "No"))</f>
        <v>*Required - Please Make a Selection*</v>
      </c>
      <c r="BS421" s="18" t="str">
        <f>IF(OR(BS$2="",BS$2=0), "N/A", IF(AND(ProgramsTable[[#This Row],[Age Min]]= "None", ProgramsTable[[#This Row],[Age Max]]= "None"), "Yes", IF(AND(BS$2&gt;=ProgramsTable[[#This Row],[Age Min]], BS$2&lt;=ProgramsTable[[#This Row],[Age Max]]), "Yes", "No")))</f>
        <v>N/A</v>
      </c>
      <c r="BT421" s="18" t="str" cm="1">
        <f t="array" ref="BT421">IF(COUNTIF(AM$2:BJ$2,"Yes")=0,"N/A",IF(SUMPRODUCT(--(AM$2:BJ$2="Yes"),--(ProgramsTable[[#This Row],[Developmental Disability]:[Caregivers, Family Members, Advocates, or Practitioners of an Individual with Disabilities or Medical Conditions]]="Yes"))&gt;0,"Yes","No"))</f>
        <v>N/A</v>
      </c>
      <c r="BU4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21" s="18" t="str">
        <f>IF(BV$2=0, "N/A", IF(ISNUMBER(SEARCH(UPPER(BV$2), UPPER(ProgramsTable[[#This Row],[Type of Service]]))), "Yes", "No"))</f>
        <v>N/A</v>
      </c>
      <c r="BW421" s="18" t="str">
        <f>IF(BW$2=0, "N/A", IF(ISNUMBER(SEARCH(TRIM(BW$2), ProgramsTable[[#This Row],[Geographic Coverage]])), "Yes", "No"))</f>
        <v>N/A</v>
      </c>
      <c r="BX421" s="18" t="str">
        <f>IF(BX$2=0, "N/A", IF(ISNUMBER(SEARCH(TRIM(BX$2), ProgramsTable[[#This Row],[Geographic Coverage]])), "Yes", "No"))</f>
        <v>N/A</v>
      </c>
      <c r="BY421" s="18" t="str">
        <f>IF(AND(BW$2=0, BX$2=0), "*Required - Please Make a Selection*", IF(OR(ISNUMBER(SEARCH(TRIM(BW$2), ProgramsTable[[#This Row],[Geographic Coverage]])), ISNUMBER(SEARCH(TRIM(BX$2), ProgramsTable[[#This Row],[Geographic Coverage]]))), "Yes", "No"))</f>
        <v>*Required - Please Make a Selection*</v>
      </c>
      <c r="BZ421" s="18" t="str">
        <f>IF(I$2=0, "N/A", IF(I$2="Yes", IF(ProgramsTable[[#This Row],[Program Includes Services for Caregivers]]="Yes", IF(ProgramsTable[[#This Row],[Program May Require Caregiver to be Unpaid]]="No", "Yes", "No"), "No"), "N/A"))</f>
        <v>N/A</v>
      </c>
      <c r="CA4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21" s="18" t="str">
        <f>IF(CB$2=0, "N/A", IF(ISNUMBER(SEARCH(TRIM(UPPER(CB$2)), TRIM(UPPER(ProgramsTable[[#This Row],[Type of Service]])))), "Yes", "No"))</f>
        <v>N/A</v>
      </c>
      <c r="CC421" s="18" t="str">
        <f>IF(CC$2=0, "N/A", IF(ISNUMBER(SEARCH(TRIM(CC$2), ProgramsTable[[#This Row],[Geographic Coverage]])), "Yes", "No"))</f>
        <v>No</v>
      </c>
      <c r="CD421" s="18" t="str">
        <f>IF(CD$2=0, "N/A", IF(ISNUMBER(SEARCH(TRIM(CD$2), ProgramsTable[[#This Row],[Geographic Coverage]])), "Yes", "No"))</f>
        <v>N/A</v>
      </c>
      <c r="CE421" s="18" t="str">
        <f>IF(AND(CC$2=0, CD$2=0), "*Required - Please Make a Selection*", IF(OR(ISNUMBER(SEARCH(TRIM(CC$2), ProgramsTable[[#This Row],[Geographic Coverage]])), ISNUMBER(SEARCH(TRIM(CD$2), ProgramsTable[[#This Row],[Geographic Coverage]]))), "Yes", "No"))</f>
        <v>No</v>
      </c>
      <c r="CF421" s="18" t="str" cm="1">
        <f t="array" ref="CF421">IF(COUNTIF(BK$2:BN$2, "Yes")=0, "N/A", IF(SUMPRODUCT((BK$2:BN$2="Yes")*(ProgramsTable[[#This Row],[Veteran?]:[Disabled Veteran?]]="Yes"))&gt;0, "Yes", "No"))</f>
        <v>No</v>
      </c>
      <c r="CG4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21"/>
      <c r="CI421"/>
      <c r="CJ421"/>
      <c r="CK421"/>
      <c r="CL421"/>
      <c r="CM421"/>
      <c r="CN421"/>
      <c r="CO421"/>
      <c r="CP421"/>
      <c r="CQ421"/>
      <c r="CR421"/>
      <c r="CS421"/>
      <c r="CU421"/>
      <c r="CV421"/>
    </row>
    <row r="422" spans="1:100" hidden="1" x14ac:dyDescent="0.25">
      <c r="A422" s="10">
        <v>1459</v>
      </c>
      <c r="B422" t="s">
        <v>658</v>
      </c>
      <c r="C422" t="s">
        <v>665</v>
      </c>
      <c r="D422" t="s">
        <v>578</v>
      </c>
      <c r="E422" t="s">
        <v>546</v>
      </c>
      <c r="F422" t="s">
        <v>587</v>
      </c>
      <c r="G422" t="s">
        <v>588</v>
      </c>
      <c r="H422" t="s">
        <v>215</v>
      </c>
      <c r="I422" t="s">
        <v>207</v>
      </c>
      <c r="J422" t="s">
        <v>208</v>
      </c>
      <c r="K422" t="s">
        <v>208</v>
      </c>
      <c r="L422" s="11" t="s">
        <v>208</v>
      </c>
      <c r="M422" t="s">
        <v>208</v>
      </c>
      <c r="N422" t="s">
        <v>208</v>
      </c>
      <c r="P422" t="s">
        <v>208</v>
      </c>
      <c r="Q422" t="s">
        <v>208</v>
      </c>
      <c r="R422" t="s">
        <v>208</v>
      </c>
      <c r="S422" t="s">
        <v>208</v>
      </c>
      <c r="T422" t="s">
        <v>73</v>
      </c>
      <c r="U422" t="s">
        <v>207</v>
      </c>
      <c r="V422" t="s">
        <v>207</v>
      </c>
      <c r="W422" t="s">
        <v>207</v>
      </c>
      <c r="X422" t="s">
        <v>207</v>
      </c>
      <c r="Y422" t="s">
        <v>207</v>
      </c>
      <c r="Z422" t="s">
        <v>207</v>
      </c>
      <c r="AA422" t="s">
        <v>207</v>
      </c>
      <c r="AB422" t="s">
        <v>207</v>
      </c>
      <c r="AC422" t="s">
        <v>207</v>
      </c>
      <c r="AD422" t="s">
        <v>207</v>
      </c>
      <c r="AE422" t="s">
        <v>207</v>
      </c>
      <c r="AF422" t="s">
        <v>207</v>
      </c>
      <c r="AG422" t="s">
        <v>207</v>
      </c>
      <c r="AH422" t="s">
        <v>207</v>
      </c>
      <c r="AI422" t="s">
        <v>207</v>
      </c>
      <c r="AJ422" t="s">
        <v>207</v>
      </c>
      <c r="AK422" t="s">
        <v>207</v>
      </c>
      <c r="AL422" t="s">
        <v>207</v>
      </c>
      <c r="AM422" t="s">
        <v>207</v>
      </c>
      <c r="AN422" t="s">
        <v>207</v>
      </c>
      <c r="AO422" t="s">
        <v>207</v>
      </c>
      <c r="AP422" t="s">
        <v>207</v>
      </c>
      <c r="AQ422" t="s">
        <v>207</v>
      </c>
      <c r="AR422" t="s">
        <v>207</v>
      </c>
      <c r="AS422" t="s">
        <v>207</v>
      </c>
      <c r="AT422" t="s">
        <v>207</v>
      </c>
      <c r="AU422" t="s">
        <v>207</v>
      </c>
      <c r="AV422" t="s">
        <v>207</v>
      </c>
      <c r="AW422" t="s">
        <v>207</v>
      </c>
      <c r="AX422" t="s">
        <v>207</v>
      </c>
      <c r="AY422" t="s">
        <v>207</v>
      </c>
      <c r="AZ422" t="s">
        <v>207</v>
      </c>
      <c r="BA422" t="s">
        <v>207</v>
      </c>
      <c r="BB422" t="s">
        <v>207</v>
      </c>
      <c r="BC422" t="s">
        <v>207</v>
      </c>
      <c r="BD422" t="s">
        <v>207</v>
      </c>
      <c r="BE422" t="s">
        <v>207</v>
      </c>
      <c r="BF422" t="s">
        <v>207</v>
      </c>
      <c r="BG422" t="s">
        <v>207</v>
      </c>
      <c r="BH422" t="s">
        <v>207</v>
      </c>
      <c r="BI422" t="s">
        <v>207</v>
      </c>
      <c r="BJ422" t="s">
        <v>207</v>
      </c>
      <c r="BK422" t="s">
        <v>207</v>
      </c>
      <c r="BL422" t="s">
        <v>207</v>
      </c>
      <c r="BM422" t="s">
        <v>207</v>
      </c>
      <c r="BN422" t="s">
        <v>207</v>
      </c>
      <c r="BO422" s="18" t="str">
        <f>IF(OR(BO$2=0, BO$2=""), "N/A", IF(ISNUMBER(SEARCH(UPPER(BO$2), UPPER(ProgramsTable[[#This Row],[Type of Service]]))), "Yes", "No"))</f>
        <v>N/A</v>
      </c>
      <c r="BP422" s="18" t="str">
        <f>IF(BP$2=0, "N/A", IF(ISNUMBER(SEARCH(TRIM(BP$2), ProgramsTable[[#This Row],[Geographic Coverage]])), "Yes", "No"))</f>
        <v>N/A</v>
      </c>
      <c r="BQ422" s="18" t="str">
        <f>IF(BQ$2=0, "N/A", IF(ISNUMBER(SEARCH(TRIM(BQ$2), ProgramsTable[[#This Row],[Geographic Coverage]])), "Yes", "No"))</f>
        <v>N/A</v>
      </c>
      <c r="BR422" s="18" t="str">
        <f>IF(AND(BP$2=0, BQ$2=0), "*Required - Please Make a Selection*", IF(OR(ISNUMBER(SEARCH(TRIM(BP$2), ProgramsTable[[#This Row],[Geographic Coverage]])), ISNUMBER(SEARCH(TRIM(BQ$2), ProgramsTable[[#This Row],[Geographic Coverage]]))), "Yes", "No"))</f>
        <v>*Required - Please Make a Selection*</v>
      </c>
      <c r="BS422" s="18" t="str">
        <f>IF(OR(BS$2="",BS$2=0), "N/A", IF(AND(ProgramsTable[[#This Row],[Age Min]]= "None", ProgramsTable[[#This Row],[Age Max]]= "None"), "Yes", IF(AND(BS$2&gt;=ProgramsTable[[#This Row],[Age Min]], BS$2&lt;=ProgramsTable[[#This Row],[Age Max]]), "Yes", "No")))</f>
        <v>N/A</v>
      </c>
      <c r="BT422" s="18" t="str" cm="1">
        <f t="array" ref="BT422">IF(COUNTIF(AM$2:BJ$2,"Yes")=0,"N/A",IF(SUMPRODUCT(--(AM$2:BJ$2="Yes"),--(ProgramsTable[[#This Row],[Developmental Disability]:[Caregivers, Family Members, Advocates, or Practitioners of an Individual with Disabilities or Medical Conditions]]="Yes"))&gt;0,"Yes","No"))</f>
        <v>N/A</v>
      </c>
      <c r="BU4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22" s="18" t="str">
        <f>IF(BV$2=0, "N/A", IF(ISNUMBER(SEARCH(UPPER(BV$2), UPPER(ProgramsTable[[#This Row],[Type of Service]]))), "Yes", "No"))</f>
        <v>N/A</v>
      </c>
      <c r="BW422" s="18" t="str">
        <f>IF(BW$2=0, "N/A", IF(ISNUMBER(SEARCH(TRIM(BW$2), ProgramsTable[[#This Row],[Geographic Coverage]])), "Yes", "No"))</f>
        <v>N/A</v>
      </c>
      <c r="BX422" s="18" t="str">
        <f>IF(BX$2=0, "N/A", IF(ISNUMBER(SEARCH(TRIM(BX$2), ProgramsTable[[#This Row],[Geographic Coverage]])), "Yes", "No"))</f>
        <v>N/A</v>
      </c>
      <c r="BY422" s="18" t="str">
        <f>IF(AND(BW$2=0, BX$2=0), "*Required - Please Make a Selection*", IF(OR(ISNUMBER(SEARCH(TRIM(BW$2), ProgramsTable[[#This Row],[Geographic Coverage]])), ISNUMBER(SEARCH(TRIM(BX$2), ProgramsTable[[#This Row],[Geographic Coverage]]))), "Yes", "No"))</f>
        <v>*Required - Please Make a Selection*</v>
      </c>
      <c r="BZ422" s="18" t="str">
        <f>IF(I$2=0, "N/A", IF(I$2="Yes", IF(ProgramsTable[[#This Row],[Program Includes Services for Caregivers]]="Yes", IF(ProgramsTable[[#This Row],[Program May Require Caregiver to be Unpaid]]="No", "Yes", "No"), "No"), "N/A"))</f>
        <v>N/A</v>
      </c>
      <c r="CA4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22" s="18" t="str">
        <f>IF(CB$2=0, "N/A", IF(ISNUMBER(SEARCH(TRIM(UPPER(CB$2)), TRIM(UPPER(ProgramsTable[[#This Row],[Type of Service]])))), "Yes", "No"))</f>
        <v>N/A</v>
      </c>
      <c r="CC422" s="18" t="str">
        <f>IF(CC$2=0, "N/A", IF(ISNUMBER(SEARCH(TRIM(CC$2), ProgramsTable[[#This Row],[Geographic Coverage]])), "Yes", "No"))</f>
        <v>No</v>
      </c>
      <c r="CD422" s="18" t="str">
        <f>IF(CD$2=0, "N/A", IF(ISNUMBER(SEARCH(TRIM(CD$2), ProgramsTable[[#This Row],[Geographic Coverage]])), "Yes", "No"))</f>
        <v>N/A</v>
      </c>
      <c r="CE422" s="18" t="str">
        <f>IF(AND(CC$2=0, CD$2=0), "*Required - Please Make a Selection*", IF(OR(ISNUMBER(SEARCH(TRIM(CC$2), ProgramsTable[[#This Row],[Geographic Coverage]])), ISNUMBER(SEARCH(TRIM(CD$2), ProgramsTable[[#This Row],[Geographic Coverage]]))), "Yes", "No"))</f>
        <v>No</v>
      </c>
      <c r="CF422" s="18" t="str" cm="1">
        <f t="array" ref="CF422">IF(COUNTIF(BK$2:BN$2, "Yes")=0, "N/A", IF(SUMPRODUCT((BK$2:BN$2="Yes")*(ProgramsTable[[#This Row],[Veteran?]:[Disabled Veteran?]]="Yes"))&gt;0, "Yes", "No"))</f>
        <v>No</v>
      </c>
      <c r="CG4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22"/>
      <c r="CI422"/>
      <c r="CJ422"/>
      <c r="CK422"/>
      <c r="CL422"/>
      <c r="CM422"/>
      <c r="CN422"/>
      <c r="CO422"/>
      <c r="CP422"/>
      <c r="CQ422"/>
      <c r="CR422"/>
      <c r="CS422"/>
      <c r="CU422"/>
      <c r="CV422"/>
    </row>
    <row r="423" spans="1:100" hidden="1" x14ac:dyDescent="0.25">
      <c r="A423" s="10">
        <v>1460</v>
      </c>
      <c r="B423" t="s">
        <v>658</v>
      </c>
      <c r="C423" t="s">
        <v>665</v>
      </c>
      <c r="D423" t="s">
        <v>578</v>
      </c>
      <c r="E423" t="s">
        <v>546</v>
      </c>
      <c r="F423" t="s">
        <v>589</v>
      </c>
      <c r="G423" t="s">
        <v>588</v>
      </c>
      <c r="H423" t="s">
        <v>215</v>
      </c>
      <c r="I423" t="s">
        <v>207</v>
      </c>
      <c r="J423" t="s">
        <v>208</v>
      </c>
      <c r="K423" t="s">
        <v>208</v>
      </c>
      <c r="L423" s="11" t="s">
        <v>208</v>
      </c>
      <c r="M423" t="s">
        <v>208</v>
      </c>
      <c r="N423" t="s">
        <v>208</v>
      </c>
      <c r="P423" t="s">
        <v>208</v>
      </c>
      <c r="Q423" t="s">
        <v>208</v>
      </c>
      <c r="R423" t="s">
        <v>208</v>
      </c>
      <c r="S423" t="s">
        <v>208</v>
      </c>
      <c r="T423" t="s">
        <v>73</v>
      </c>
      <c r="U423" t="s">
        <v>207</v>
      </c>
      <c r="V423" t="s">
        <v>207</v>
      </c>
      <c r="W423" t="s">
        <v>207</v>
      </c>
      <c r="X423" t="s">
        <v>207</v>
      </c>
      <c r="Y423" t="s">
        <v>207</v>
      </c>
      <c r="Z423" t="s">
        <v>207</v>
      </c>
      <c r="AA423" t="s">
        <v>207</v>
      </c>
      <c r="AB423" t="s">
        <v>207</v>
      </c>
      <c r="AC423" t="s">
        <v>207</v>
      </c>
      <c r="AD423" t="s">
        <v>207</v>
      </c>
      <c r="AE423" t="s">
        <v>207</v>
      </c>
      <c r="AF423" t="s">
        <v>207</v>
      </c>
      <c r="AG423" t="s">
        <v>207</v>
      </c>
      <c r="AH423" t="s">
        <v>207</v>
      </c>
      <c r="AI423" t="s">
        <v>207</v>
      </c>
      <c r="AJ423" t="s">
        <v>207</v>
      </c>
      <c r="AK423" t="s">
        <v>207</v>
      </c>
      <c r="AL423" t="s">
        <v>207</v>
      </c>
      <c r="AM423" t="s">
        <v>207</v>
      </c>
      <c r="AN423" t="s">
        <v>207</v>
      </c>
      <c r="AO423" t="s">
        <v>207</v>
      </c>
      <c r="AP423" t="s">
        <v>207</v>
      </c>
      <c r="AQ423" t="s">
        <v>207</v>
      </c>
      <c r="AR423" t="s">
        <v>207</v>
      </c>
      <c r="AS423" t="s">
        <v>207</v>
      </c>
      <c r="AT423" t="s">
        <v>207</v>
      </c>
      <c r="AU423" t="s">
        <v>207</v>
      </c>
      <c r="AV423" t="s">
        <v>207</v>
      </c>
      <c r="AW423" t="s">
        <v>207</v>
      </c>
      <c r="AX423" t="s">
        <v>207</v>
      </c>
      <c r="AY423" t="s">
        <v>207</v>
      </c>
      <c r="AZ423" t="s">
        <v>207</v>
      </c>
      <c r="BA423" t="s">
        <v>207</v>
      </c>
      <c r="BB423" t="s">
        <v>207</v>
      </c>
      <c r="BC423" t="s">
        <v>207</v>
      </c>
      <c r="BD423" t="s">
        <v>207</v>
      </c>
      <c r="BE423" t="s">
        <v>207</v>
      </c>
      <c r="BF423" t="s">
        <v>207</v>
      </c>
      <c r="BG423" t="s">
        <v>207</v>
      </c>
      <c r="BH423" t="s">
        <v>207</v>
      </c>
      <c r="BI423" t="s">
        <v>207</v>
      </c>
      <c r="BJ423" t="s">
        <v>207</v>
      </c>
      <c r="BK423" t="s">
        <v>207</v>
      </c>
      <c r="BL423" t="s">
        <v>207</v>
      </c>
      <c r="BM423" t="s">
        <v>207</v>
      </c>
      <c r="BN423" t="s">
        <v>207</v>
      </c>
      <c r="BO423" s="18" t="str">
        <f>IF(OR(BO$2=0, BO$2=""), "N/A", IF(ISNUMBER(SEARCH(UPPER(BO$2), UPPER(ProgramsTable[[#This Row],[Type of Service]]))), "Yes", "No"))</f>
        <v>N/A</v>
      </c>
      <c r="BP423" s="18" t="str">
        <f>IF(BP$2=0, "N/A", IF(ISNUMBER(SEARCH(TRIM(BP$2), ProgramsTable[[#This Row],[Geographic Coverage]])), "Yes", "No"))</f>
        <v>N/A</v>
      </c>
      <c r="BQ423" s="18" t="str">
        <f>IF(BQ$2=0, "N/A", IF(ISNUMBER(SEARCH(TRIM(BQ$2), ProgramsTable[[#This Row],[Geographic Coverage]])), "Yes", "No"))</f>
        <v>N/A</v>
      </c>
      <c r="BR423" s="18" t="str">
        <f>IF(AND(BP$2=0, BQ$2=0), "*Required - Please Make a Selection*", IF(OR(ISNUMBER(SEARCH(TRIM(BP$2), ProgramsTable[[#This Row],[Geographic Coverage]])), ISNUMBER(SEARCH(TRIM(BQ$2), ProgramsTable[[#This Row],[Geographic Coverage]]))), "Yes", "No"))</f>
        <v>*Required - Please Make a Selection*</v>
      </c>
      <c r="BS423" s="18" t="str">
        <f>IF(OR(BS$2="",BS$2=0), "N/A", IF(AND(ProgramsTable[[#This Row],[Age Min]]= "None", ProgramsTable[[#This Row],[Age Max]]= "None"), "Yes", IF(AND(BS$2&gt;=ProgramsTable[[#This Row],[Age Min]], BS$2&lt;=ProgramsTable[[#This Row],[Age Max]]), "Yes", "No")))</f>
        <v>N/A</v>
      </c>
      <c r="BT423" s="18" t="str" cm="1">
        <f t="array" ref="BT423">IF(COUNTIF(AM$2:BJ$2,"Yes")=0,"N/A",IF(SUMPRODUCT(--(AM$2:BJ$2="Yes"),--(ProgramsTable[[#This Row],[Developmental Disability]:[Caregivers, Family Members, Advocates, or Practitioners of an Individual with Disabilities or Medical Conditions]]="Yes"))&gt;0,"Yes","No"))</f>
        <v>N/A</v>
      </c>
      <c r="BU4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23" s="18" t="str">
        <f>IF(BV$2=0, "N/A", IF(ISNUMBER(SEARCH(UPPER(BV$2), UPPER(ProgramsTable[[#This Row],[Type of Service]]))), "Yes", "No"))</f>
        <v>N/A</v>
      </c>
      <c r="BW423" s="18" t="str">
        <f>IF(BW$2=0, "N/A", IF(ISNUMBER(SEARCH(TRIM(BW$2), ProgramsTable[[#This Row],[Geographic Coverage]])), "Yes", "No"))</f>
        <v>N/A</v>
      </c>
      <c r="BX423" s="18" t="str">
        <f>IF(BX$2=0, "N/A", IF(ISNUMBER(SEARCH(TRIM(BX$2), ProgramsTable[[#This Row],[Geographic Coverage]])), "Yes", "No"))</f>
        <v>N/A</v>
      </c>
      <c r="BY423" s="18" t="str">
        <f>IF(AND(BW$2=0, BX$2=0), "*Required - Please Make a Selection*", IF(OR(ISNUMBER(SEARCH(TRIM(BW$2), ProgramsTable[[#This Row],[Geographic Coverage]])), ISNUMBER(SEARCH(TRIM(BX$2), ProgramsTable[[#This Row],[Geographic Coverage]]))), "Yes", "No"))</f>
        <v>*Required - Please Make a Selection*</v>
      </c>
      <c r="BZ423" s="18" t="str">
        <f>IF(I$2=0, "N/A", IF(I$2="Yes", IF(ProgramsTable[[#This Row],[Program Includes Services for Caregivers]]="Yes", IF(ProgramsTable[[#This Row],[Program May Require Caregiver to be Unpaid]]="No", "Yes", "No"), "No"), "N/A"))</f>
        <v>N/A</v>
      </c>
      <c r="CA4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23" s="18" t="str">
        <f>IF(CB$2=0, "N/A", IF(ISNUMBER(SEARCH(TRIM(UPPER(CB$2)), TRIM(UPPER(ProgramsTable[[#This Row],[Type of Service]])))), "Yes", "No"))</f>
        <v>N/A</v>
      </c>
      <c r="CC423" s="18" t="str">
        <f>IF(CC$2=0, "N/A", IF(ISNUMBER(SEARCH(TRIM(CC$2), ProgramsTable[[#This Row],[Geographic Coverage]])), "Yes", "No"))</f>
        <v>No</v>
      </c>
      <c r="CD423" s="18" t="str">
        <f>IF(CD$2=0, "N/A", IF(ISNUMBER(SEARCH(TRIM(CD$2), ProgramsTable[[#This Row],[Geographic Coverage]])), "Yes", "No"))</f>
        <v>N/A</v>
      </c>
      <c r="CE423" s="18" t="str">
        <f>IF(AND(CC$2=0, CD$2=0), "*Required - Please Make a Selection*", IF(OR(ISNUMBER(SEARCH(TRIM(CC$2), ProgramsTable[[#This Row],[Geographic Coverage]])), ISNUMBER(SEARCH(TRIM(CD$2), ProgramsTable[[#This Row],[Geographic Coverage]]))), "Yes", "No"))</f>
        <v>No</v>
      </c>
      <c r="CF423" s="18" t="str" cm="1">
        <f t="array" ref="CF423">IF(COUNTIF(BK$2:BN$2, "Yes")=0, "N/A", IF(SUMPRODUCT((BK$2:BN$2="Yes")*(ProgramsTable[[#This Row],[Veteran?]:[Disabled Veteran?]]="Yes"))&gt;0, "Yes", "No"))</f>
        <v>No</v>
      </c>
      <c r="CG4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23"/>
      <c r="CI423"/>
      <c r="CJ423"/>
      <c r="CK423"/>
      <c r="CL423"/>
      <c r="CM423"/>
      <c r="CN423"/>
      <c r="CO423"/>
      <c r="CP423"/>
      <c r="CQ423"/>
      <c r="CR423"/>
      <c r="CS423"/>
      <c r="CU423"/>
      <c r="CV423"/>
    </row>
    <row r="424" spans="1:100" hidden="1" x14ac:dyDescent="0.25">
      <c r="A424" s="10">
        <v>1461</v>
      </c>
      <c r="B424" t="s">
        <v>658</v>
      </c>
      <c r="C424" t="s">
        <v>665</v>
      </c>
      <c r="D424" t="s">
        <v>578</v>
      </c>
      <c r="E424" t="s">
        <v>546</v>
      </c>
      <c r="F424" t="s">
        <v>590</v>
      </c>
      <c r="G424" t="s">
        <v>90</v>
      </c>
      <c r="H424" t="s">
        <v>215</v>
      </c>
      <c r="I424" t="s">
        <v>215</v>
      </c>
      <c r="J424" t="s">
        <v>208</v>
      </c>
      <c r="K424" t="s">
        <v>586</v>
      </c>
      <c r="L424" t="s">
        <v>208</v>
      </c>
      <c r="M424" t="s">
        <v>208</v>
      </c>
      <c r="N424" t="s">
        <v>208</v>
      </c>
      <c r="P424" t="s">
        <v>591</v>
      </c>
      <c r="Q424" t="s">
        <v>208</v>
      </c>
      <c r="R424" t="s">
        <v>591</v>
      </c>
      <c r="S424" t="s">
        <v>208</v>
      </c>
      <c r="T424" t="s">
        <v>73</v>
      </c>
      <c r="U424" t="s">
        <v>207</v>
      </c>
      <c r="V424" t="s">
        <v>207</v>
      </c>
      <c r="W424" t="s">
        <v>207</v>
      </c>
      <c r="X424" t="s">
        <v>207</v>
      </c>
      <c r="Y424" t="s">
        <v>207</v>
      </c>
      <c r="Z424" t="s">
        <v>207</v>
      </c>
      <c r="AA424" t="s">
        <v>207</v>
      </c>
      <c r="AB424" t="s">
        <v>207</v>
      </c>
      <c r="AC424" t="s">
        <v>207</v>
      </c>
      <c r="AD424" t="s">
        <v>207</v>
      </c>
      <c r="AE424" t="s">
        <v>207</v>
      </c>
      <c r="AF424" t="s">
        <v>207</v>
      </c>
      <c r="AG424" t="s">
        <v>207</v>
      </c>
      <c r="AH424" t="s">
        <v>207</v>
      </c>
      <c r="AI424" t="s">
        <v>207</v>
      </c>
      <c r="AJ424" t="s">
        <v>207</v>
      </c>
      <c r="AK424" t="s">
        <v>207</v>
      </c>
      <c r="AL424" t="s">
        <v>207</v>
      </c>
      <c r="AM424" t="s">
        <v>207</v>
      </c>
      <c r="AN424" t="s">
        <v>207</v>
      </c>
      <c r="AO424" t="s">
        <v>207</v>
      </c>
      <c r="AP424" t="s">
        <v>207</v>
      </c>
      <c r="AQ424" t="s">
        <v>207</v>
      </c>
      <c r="AR424" t="s">
        <v>207</v>
      </c>
      <c r="AS424" t="s">
        <v>207</v>
      </c>
      <c r="AT424" t="s">
        <v>207</v>
      </c>
      <c r="AU424" t="s">
        <v>207</v>
      </c>
      <c r="AV424" t="s">
        <v>207</v>
      </c>
      <c r="AW424" t="s">
        <v>207</v>
      </c>
      <c r="AX424" t="s">
        <v>207</v>
      </c>
      <c r="AY424" t="s">
        <v>207</v>
      </c>
      <c r="AZ424" t="s">
        <v>207</v>
      </c>
      <c r="BA424" t="s">
        <v>207</v>
      </c>
      <c r="BB424" t="s">
        <v>207</v>
      </c>
      <c r="BC424" t="s">
        <v>207</v>
      </c>
      <c r="BD424" t="s">
        <v>207</v>
      </c>
      <c r="BE424" t="s">
        <v>207</v>
      </c>
      <c r="BF424" t="s">
        <v>207</v>
      </c>
      <c r="BG424" t="s">
        <v>207</v>
      </c>
      <c r="BH424" t="s">
        <v>207</v>
      </c>
      <c r="BI424" t="s">
        <v>207</v>
      </c>
      <c r="BJ424" t="s">
        <v>215</v>
      </c>
      <c r="BK424" t="s">
        <v>207</v>
      </c>
      <c r="BL424" t="s">
        <v>207</v>
      </c>
      <c r="BM424" t="s">
        <v>207</v>
      </c>
      <c r="BN424" t="s">
        <v>207</v>
      </c>
      <c r="BO424" s="18" t="str">
        <f>IF(OR(BO$2=0, BO$2=""), "N/A", IF(ISNUMBER(SEARCH(UPPER(BO$2), UPPER(ProgramsTable[[#This Row],[Type of Service]]))), "Yes", "No"))</f>
        <v>N/A</v>
      </c>
      <c r="BP424" s="18" t="str">
        <f>IF(BP$2=0, "N/A", IF(ISNUMBER(SEARCH(TRIM(BP$2), ProgramsTable[[#This Row],[Geographic Coverage]])), "Yes", "No"))</f>
        <v>N/A</v>
      </c>
      <c r="BQ424" s="18" t="str">
        <f>IF(BQ$2=0, "N/A", IF(ISNUMBER(SEARCH(TRIM(BQ$2), ProgramsTable[[#This Row],[Geographic Coverage]])), "Yes", "No"))</f>
        <v>N/A</v>
      </c>
      <c r="BR424" s="18" t="str">
        <f>IF(AND(BP$2=0, BQ$2=0), "*Required - Please Make a Selection*", IF(OR(ISNUMBER(SEARCH(TRIM(BP$2), ProgramsTable[[#This Row],[Geographic Coverage]])), ISNUMBER(SEARCH(TRIM(BQ$2), ProgramsTable[[#This Row],[Geographic Coverage]]))), "Yes", "No"))</f>
        <v>*Required - Please Make a Selection*</v>
      </c>
      <c r="BS424" s="18" t="str">
        <f>IF(OR(BS$2="",BS$2=0), "N/A", IF(AND(ProgramsTable[[#This Row],[Age Min]]= "None", ProgramsTable[[#This Row],[Age Max]]= "None"), "Yes", IF(AND(BS$2&gt;=ProgramsTable[[#This Row],[Age Min]], BS$2&lt;=ProgramsTable[[#This Row],[Age Max]]), "Yes", "No")))</f>
        <v>N/A</v>
      </c>
      <c r="BT424" s="18" t="str" cm="1">
        <f t="array" ref="BT424">IF(COUNTIF(AM$2:BJ$2,"Yes")=0,"N/A",IF(SUMPRODUCT(--(AM$2:BJ$2="Yes"),--(ProgramsTable[[#This Row],[Developmental Disability]:[Caregivers, Family Members, Advocates, or Practitioners of an Individual with Disabilities or Medical Conditions]]="Yes"))&gt;0,"Yes","No"))</f>
        <v>N/A</v>
      </c>
      <c r="BU4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24" s="18" t="str">
        <f>IF(BV$2=0, "N/A", IF(ISNUMBER(SEARCH(UPPER(BV$2), UPPER(ProgramsTable[[#This Row],[Type of Service]]))), "Yes", "No"))</f>
        <v>N/A</v>
      </c>
      <c r="BW424" s="18" t="str">
        <f>IF(BW$2=0, "N/A", IF(ISNUMBER(SEARCH(TRIM(BW$2), ProgramsTable[[#This Row],[Geographic Coverage]])), "Yes", "No"))</f>
        <v>N/A</v>
      </c>
      <c r="BX424" s="18" t="str">
        <f>IF(BX$2=0, "N/A", IF(ISNUMBER(SEARCH(TRIM(BX$2), ProgramsTable[[#This Row],[Geographic Coverage]])), "Yes", "No"))</f>
        <v>N/A</v>
      </c>
      <c r="BY424" s="18" t="str">
        <f>IF(AND(BW$2=0, BX$2=0), "*Required - Please Make a Selection*", IF(OR(ISNUMBER(SEARCH(TRIM(BW$2), ProgramsTable[[#This Row],[Geographic Coverage]])), ISNUMBER(SEARCH(TRIM(BX$2), ProgramsTable[[#This Row],[Geographic Coverage]]))), "Yes", "No"))</f>
        <v>*Required - Please Make a Selection*</v>
      </c>
      <c r="BZ424" s="18" t="str">
        <f>IF(I$2=0, "N/A", IF(I$2="Yes", IF(ProgramsTable[[#This Row],[Program Includes Services for Caregivers]]="Yes", IF(ProgramsTable[[#This Row],[Program May Require Caregiver to be Unpaid]]="No", "Yes", "No"), "No"), "N/A"))</f>
        <v>N/A</v>
      </c>
      <c r="CA4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24" s="18" t="str">
        <f>IF(CB$2=0, "N/A", IF(ISNUMBER(SEARCH(TRIM(UPPER(CB$2)), TRIM(UPPER(ProgramsTable[[#This Row],[Type of Service]])))), "Yes", "No"))</f>
        <v>N/A</v>
      </c>
      <c r="CC424" s="18" t="str">
        <f>IF(CC$2=0, "N/A", IF(ISNUMBER(SEARCH(TRIM(CC$2), ProgramsTable[[#This Row],[Geographic Coverage]])), "Yes", "No"))</f>
        <v>No</v>
      </c>
      <c r="CD424" s="18" t="str">
        <f>IF(CD$2=0, "N/A", IF(ISNUMBER(SEARCH(TRIM(CD$2), ProgramsTable[[#This Row],[Geographic Coverage]])), "Yes", "No"))</f>
        <v>N/A</v>
      </c>
      <c r="CE424" s="18" t="str">
        <f>IF(AND(CC$2=0, CD$2=0), "*Required - Please Make a Selection*", IF(OR(ISNUMBER(SEARCH(TRIM(CC$2), ProgramsTable[[#This Row],[Geographic Coverage]])), ISNUMBER(SEARCH(TRIM(CD$2), ProgramsTable[[#This Row],[Geographic Coverage]]))), "Yes", "No"))</f>
        <v>No</v>
      </c>
      <c r="CF424" s="18" t="str" cm="1">
        <f t="array" ref="CF424">IF(COUNTIF(BK$2:BN$2, "Yes")=0, "N/A", IF(SUMPRODUCT((BK$2:BN$2="Yes")*(ProgramsTable[[#This Row],[Veteran?]:[Disabled Veteran?]]="Yes"))&gt;0, "Yes", "No"))</f>
        <v>No</v>
      </c>
      <c r="CG4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24"/>
      <c r="CI424"/>
      <c r="CJ424"/>
      <c r="CK424"/>
      <c r="CL424"/>
      <c r="CM424"/>
      <c r="CN424"/>
      <c r="CO424"/>
      <c r="CP424"/>
      <c r="CQ424"/>
      <c r="CR424"/>
      <c r="CS424"/>
      <c r="CU424"/>
      <c r="CV424"/>
    </row>
    <row r="425" spans="1:100" hidden="1" x14ac:dyDescent="0.25">
      <c r="A425" s="10">
        <v>1462</v>
      </c>
      <c r="B425" t="s">
        <v>658</v>
      </c>
      <c r="C425" t="s">
        <v>665</v>
      </c>
      <c r="D425" t="s">
        <v>592</v>
      </c>
      <c r="E425" t="s">
        <v>546</v>
      </c>
      <c r="F425" t="s">
        <v>593</v>
      </c>
      <c r="G425" t="s">
        <v>588</v>
      </c>
      <c r="H425" t="s">
        <v>215</v>
      </c>
      <c r="I425" t="s">
        <v>215</v>
      </c>
      <c r="J425" t="s">
        <v>208</v>
      </c>
      <c r="K425" t="s">
        <v>208</v>
      </c>
      <c r="L425" s="11" t="s">
        <v>594</v>
      </c>
      <c r="M425" t="s">
        <v>208</v>
      </c>
      <c r="N425" t="s">
        <v>208</v>
      </c>
      <c r="O425" t="s">
        <v>595</v>
      </c>
      <c r="P425" t="s">
        <v>596</v>
      </c>
      <c r="Q425" t="s">
        <v>597</v>
      </c>
      <c r="R425" t="s">
        <v>596</v>
      </c>
      <c r="S425" t="s">
        <v>208</v>
      </c>
      <c r="T425" t="s">
        <v>73</v>
      </c>
      <c r="U425" t="s">
        <v>207</v>
      </c>
      <c r="V425" t="s">
        <v>207</v>
      </c>
      <c r="W425" t="s">
        <v>207</v>
      </c>
      <c r="X425" t="s">
        <v>207</v>
      </c>
      <c r="Y425" t="s">
        <v>207</v>
      </c>
      <c r="Z425" t="s">
        <v>207</v>
      </c>
      <c r="AA425" t="s">
        <v>207</v>
      </c>
      <c r="AB425" t="s">
        <v>207</v>
      </c>
      <c r="AC425" t="s">
        <v>207</v>
      </c>
      <c r="AD425" t="s">
        <v>207</v>
      </c>
      <c r="AE425" t="s">
        <v>207</v>
      </c>
      <c r="AF425" t="s">
        <v>207</v>
      </c>
      <c r="AG425" t="s">
        <v>207</v>
      </c>
      <c r="AH425" t="s">
        <v>207</v>
      </c>
      <c r="AI425" t="s">
        <v>207</v>
      </c>
      <c r="AJ425" t="s">
        <v>207</v>
      </c>
      <c r="AK425" t="s">
        <v>207</v>
      </c>
      <c r="AL425" t="s">
        <v>207</v>
      </c>
      <c r="AM425" t="s">
        <v>207</v>
      </c>
      <c r="AN425" t="s">
        <v>207</v>
      </c>
      <c r="AO425" t="s">
        <v>207</v>
      </c>
      <c r="AP425" t="s">
        <v>207</v>
      </c>
      <c r="AQ425" t="s">
        <v>207</v>
      </c>
      <c r="AR425" t="s">
        <v>207</v>
      </c>
      <c r="AS425" t="s">
        <v>207</v>
      </c>
      <c r="AT425" t="s">
        <v>207</v>
      </c>
      <c r="AU425" t="s">
        <v>207</v>
      </c>
      <c r="AV425" t="s">
        <v>207</v>
      </c>
      <c r="AW425" t="s">
        <v>207</v>
      </c>
      <c r="AX425" t="s">
        <v>207</v>
      </c>
      <c r="AY425" t="s">
        <v>207</v>
      </c>
      <c r="AZ425" t="s">
        <v>207</v>
      </c>
      <c r="BA425" t="s">
        <v>207</v>
      </c>
      <c r="BB425" t="s">
        <v>207</v>
      </c>
      <c r="BC425" t="s">
        <v>207</v>
      </c>
      <c r="BD425" t="s">
        <v>207</v>
      </c>
      <c r="BE425" t="s">
        <v>207</v>
      </c>
      <c r="BF425" t="s">
        <v>207</v>
      </c>
      <c r="BG425" t="s">
        <v>207</v>
      </c>
      <c r="BH425" t="s">
        <v>207</v>
      </c>
      <c r="BI425" t="s">
        <v>207</v>
      </c>
      <c r="BJ425" t="s">
        <v>215</v>
      </c>
      <c r="BK425" t="s">
        <v>207</v>
      </c>
      <c r="BL425" t="s">
        <v>207</v>
      </c>
      <c r="BM425" t="s">
        <v>207</v>
      </c>
      <c r="BN425" t="s">
        <v>207</v>
      </c>
      <c r="BO425" s="18" t="str">
        <f>IF(OR(BO$2=0, BO$2=""), "N/A", IF(ISNUMBER(SEARCH(UPPER(BO$2), UPPER(ProgramsTable[[#This Row],[Type of Service]]))), "Yes", "No"))</f>
        <v>N/A</v>
      </c>
      <c r="BP425" s="18" t="str">
        <f>IF(BP$2=0, "N/A", IF(ISNUMBER(SEARCH(TRIM(BP$2), ProgramsTable[[#This Row],[Geographic Coverage]])), "Yes", "No"))</f>
        <v>N/A</v>
      </c>
      <c r="BQ425" s="18" t="str">
        <f>IF(BQ$2=0, "N/A", IF(ISNUMBER(SEARCH(TRIM(BQ$2), ProgramsTable[[#This Row],[Geographic Coverage]])), "Yes", "No"))</f>
        <v>N/A</v>
      </c>
      <c r="BR425" s="18" t="str">
        <f>IF(AND(BP$2=0, BQ$2=0), "*Required - Please Make a Selection*", IF(OR(ISNUMBER(SEARCH(TRIM(BP$2), ProgramsTable[[#This Row],[Geographic Coverage]])), ISNUMBER(SEARCH(TRIM(BQ$2), ProgramsTable[[#This Row],[Geographic Coverage]]))), "Yes", "No"))</f>
        <v>*Required - Please Make a Selection*</v>
      </c>
      <c r="BS425" s="18" t="str">
        <f>IF(OR(BS$2="",BS$2=0), "N/A", IF(AND(ProgramsTable[[#This Row],[Age Min]]= "None", ProgramsTable[[#This Row],[Age Max]]= "None"), "Yes", IF(AND(BS$2&gt;=ProgramsTable[[#This Row],[Age Min]], BS$2&lt;=ProgramsTable[[#This Row],[Age Max]]), "Yes", "No")))</f>
        <v>N/A</v>
      </c>
      <c r="BT425" s="18" t="str" cm="1">
        <f t="array" ref="BT425">IF(COUNTIF(AM$2:BJ$2,"Yes")=0,"N/A",IF(SUMPRODUCT(--(AM$2:BJ$2="Yes"),--(ProgramsTable[[#This Row],[Developmental Disability]:[Caregivers, Family Members, Advocates, or Practitioners of an Individual with Disabilities or Medical Conditions]]="Yes"))&gt;0,"Yes","No"))</f>
        <v>N/A</v>
      </c>
      <c r="BU4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25" s="18" t="str">
        <f>IF(BV$2=0, "N/A", IF(ISNUMBER(SEARCH(UPPER(BV$2), UPPER(ProgramsTable[[#This Row],[Type of Service]]))), "Yes", "No"))</f>
        <v>N/A</v>
      </c>
      <c r="BW425" s="18" t="str">
        <f>IF(BW$2=0, "N/A", IF(ISNUMBER(SEARCH(TRIM(BW$2), ProgramsTable[[#This Row],[Geographic Coverage]])), "Yes", "No"))</f>
        <v>N/A</v>
      </c>
      <c r="BX425" s="18" t="str">
        <f>IF(BX$2=0, "N/A", IF(ISNUMBER(SEARCH(TRIM(BX$2), ProgramsTable[[#This Row],[Geographic Coverage]])), "Yes", "No"))</f>
        <v>N/A</v>
      </c>
      <c r="BY425" s="18" t="str">
        <f>IF(AND(BW$2=0, BX$2=0), "*Required - Please Make a Selection*", IF(OR(ISNUMBER(SEARCH(TRIM(BW$2), ProgramsTable[[#This Row],[Geographic Coverage]])), ISNUMBER(SEARCH(TRIM(BX$2), ProgramsTable[[#This Row],[Geographic Coverage]]))), "Yes", "No"))</f>
        <v>*Required - Please Make a Selection*</v>
      </c>
      <c r="BZ425" s="18" t="str">
        <f>IF(I$2=0, "N/A", IF(I$2="Yes", IF(ProgramsTable[[#This Row],[Program Includes Services for Caregivers]]="Yes", IF(ProgramsTable[[#This Row],[Program May Require Caregiver to be Unpaid]]="No", "Yes", "No"), "No"), "N/A"))</f>
        <v>N/A</v>
      </c>
      <c r="CA4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25" s="18" t="str">
        <f>IF(CB$2=0, "N/A", IF(ISNUMBER(SEARCH(TRIM(UPPER(CB$2)), TRIM(UPPER(ProgramsTable[[#This Row],[Type of Service]])))), "Yes", "No"))</f>
        <v>N/A</v>
      </c>
      <c r="CC425" s="18" t="str">
        <f>IF(CC$2=0, "N/A", IF(ISNUMBER(SEARCH(TRIM(CC$2), ProgramsTable[[#This Row],[Geographic Coverage]])), "Yes", "No"))</f>
        <v>No</v>
      </c>
      <c r="CD425" s="18" t="str">
        <f>IF(CD$2=0, "N/A", IF(ISNUMBER(SEARCH(TRIM(CD$2), ProgramsTable[[#This Row],[Geographic Coverage]])), "Yes", "No"))</f>
        <v>N/A</v>
      </c>
      <c r="CE425" s="18" t="str">
        <f>IF(AND(CC$2=0, CD$2=0), "*Required - Please Make a Selection*", IF(OR(ISNUMBER(SEARCH(TRIM(CC$2), ProgramsTable[[#This Row],[Geographic Coverage]])), ISNUMBER(SEARCH(TRIM(CD$2), ProgramsTable[[#This Row],[Geographic Coverage]]))), "Yes", "No"))</f>
        <v>No</v>
      </c>
      <c r="CF425" s="18" t="str" cm="1">
        <f t="array" ref="CF425">IF(COUNTIF(BK$2:BN$2, "Yes")=0, "N/A", IF(SUMPRODUCT((BK$2:BN$2="Yes")*(ProgramsTable[[#This Row],[Veteran?]:[Disabled Veteran?]]="Yes"))&gt;0, "Yes", "No"))</f>
        <v>No</v>
      </c>
      <c r="CG4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25"/>
      <c r="CI425"/>
      <c r="CJ425"/>
      <c r="CK425"/>
      <c r="CL425"/>
      <c r="CM425"/>
      <c r="CN425"/>
      <c r="CO425"/>
      <c r="CP425"/>
      <c r="CQ425"/>
      <c r="CR425"/>
      <c r="CS425"/>
      <c r="CU425"/>
      <c r="CV425"/>
    </row>
    <row r="426" spans="1:100" hidden="1" x14ac:dyDescent="0.25">
      <c r="A426" s="10">
        <v>1463</v>
      </c>
      <c r="B426" t="s">
        <v>658</v>
      </c>
      <c r="C426" t="s">
        <v>665</v>
      </c>
      <c r="D426" t="s">
        <v>592</v>
      </c>
      <c r="E426" t="s">
        <v>546</v>
      </c>
      <c r="F426" t="s">
        <v>598</v>
      </c>
      <c r="G426" t="s">
        <v>588</v>
      </c>
      <c r="H426" t="s">
        <v>215</v>
      </c>
      <c r="I426" t="s">
        <v>215</v>
      </c>
      <c r="J426" t="s">
        <v>208</v>
      </c>
      <c r="K426" t="s">
        <v>208</v>
      </c>
      <c r="L426" s="11" t="s">
        <v>599</v>
      </c>
      <c r="M426">
        <v>55</v>
      </c>
      <c r="N426">
        <v>120</v>
      </c>
      <c r="O426" t="s">
        <v>599</v>
      </c>
      <c r="P426" t="s">
        <v>596</v>
      </c>
      <c r="Q426" t="s">
        <v>597</v>
      </c>
      <c r="R426" t="s">
        <v>596</v>
      </c>
      <c r="S426" t="s">
        <v>208</v>
      </c>
      <c r="T426" t="s">
        <v>73</v>
      </c>
      <c r="U426" t="s">
        <v>207</v>
      </c>
      <c r="V426" t="s">
        <v>207</v>
      </c>
      <c r="W426" t="s">
        <v>207</v>
      </c>
      <c r="X426" t="s">
        <v>207</v>
      </c>
      <c r="Y426" t="s">
        <v>207</v>
      </c>
      <c r="Z426" t="s">
        <v>207</v>
      </c>
      <c r="AA426" t="s">
        <v>207</v>
      </c>
      <c r="AB426" t="s">
        <v>207</v>
      </c>
      <c r="AC426" t="s">
        <v>207</v>
      </c>
      <c r="AD426" t="s">
        <v>207</v>
      </c>
      <c r="AE426" t="s">
        <v>207</v>
      </c>
      <c r="AF426" t="s">
        <v>207</v>
      </c>
      <c r="AG426" t="s">
        <v>207</v>
      </c>
      <c r="AH426" t="s">
        <v>207</v>
      </c>
      <c r="AI426" t="s">
        <v>207</v>
      </c>
      <c r="AJ426" t="s">
        <v>207</v>
      </c>
      <c r="AK426" t="s">
        <v>207</v>
      </c>
      <c r="AL426" t="s">
        <v>207</v>
      </c>
      <c r="AM426" t="s">
        <v>207</v>
      </c>
      <c r="AN426" t="s">
        <v>207</v>
      </c>
      <c r="AO426" t="s">
        <v>207</v>
      </c>
      <c r="AP426" t="s">
        <v>207</v>
      </c>
      <c r="AQ426" t="s">
        <v>207</v>
      </c>
      <c r="AR426" t="s">
        <v>207</v>
      </c>
      <c r="AS426" t="s">
        <v>207</v>
      </c>
      <c r="AT426" t="s">
        <v>207</v>
      </c>
      <c r="AU426" t="s">
        <v>207</v>
      </c>
      <c r="AV426" t="s">
        <v>207</v>
      </c>
      <c r="AW426" t="s">
        <v>207</v>
      </c>
      <c r="AX426" t="s">
        <v>207</v>
      </c>
      <c r="AY426" t="s">
        <v>207</v>
      </c>
      <c r="AZ426" t="s">
        <v>207</v>
      </c>
      <c r="BA426" t="s">
        <v>207</v>
      </c>
      <c r="BB426" t="s">
        <v>207</v>
      </c>
      <c r="BC426" t="s">
        <v>207</v>
      </c>
      <c r="BD426" t="s">
        <v>207</v>
      </c>
      <c r="BE426" t="s">
        <v>207</v>
      </c>
      <c r="BF426" t="s">
        <v>207</v>
      </c>
      <c r="BG426" t="s">
        <v>207</v>
      </c>
      <c r="BH426" t="s">
        <v>207</v>
      </c>
      <c r="BI426" t="s">
        <v>207</v>
      </c>
      <c r="BJ426" t="s">
        <v>215</v>
      </c>
      <c r="BK426" t="s">
        <v>207</v>
      </c>
      <c r="BL426" t="s">
        <v>207</v>
      </c>
      <c r="BM426" t="s">
        <v>207</v>
      </c>
      <c r="BN426" t="s">
        <v>207</v>
      </c>
      <c r="BO426" s="18" t="str">
        <f>IF(OR(BO$2=0, BO$2=""), "N/A", IF(ISNUMBER(SEARCH(UPPER(BO$2), UPPER(ProgramsTable[[#This Row],[Type of Service]]))), "Yes", "No"))</f>
        <v>N/A</v>
      </c>
      <c r="BP426" s="18" t="str">
        <f>IF(BP$2=0, "N/A", IF(ISNUMBER(SEARCH(TRIM(BP$2), ProgramsTable[[#This Row],[Geographic Coverage]])), "Yes", "No"))</f>
        <v>N/A</v>
      </c>
      <c r="BQ426" s="18" t="str">
        <f>IF(BQ$2=0, "N/A", IF(ISNUMBER(SEARCH(TRIM(BQ$2), ProgramsTable[[#This Row],[Geographic Coverage]])), "Yes", "No"))</f>
        <v>N/A</v>
      </c>
      <c r="BR426" s="18" t="str">
        <f>IF(AND(BP$2=0, BQ$2=0), "*Required - Please Make a Selection*", IF(OR(ISNUMBER(SEARCH(TRIM(BP$2), ProgramsTable[[#This Row],[Geographic Coverage]])), ISNUMBER(SEARCH(TRIM(BQ$2), ProgramsTable[[#This Row],[Geographic Coverage]]))), "Yes", "No"))</f>
        <v>*Required - Please Make a Selection*</v>
      </c>
      <c r="BS426" s="18" t="str">
        <f>IF(OR(BS$2="",BS$2=0), "N/A", IF(AND(ProgramsTable[[#This Row],[Age Min]]= "None", ProgramsTable[[#This Row],[Age Max]]= "None"), "Yes", IF(AND(BS$2&gt;=ProgramsTable[[#This Row],[Age Min]], BS$2&lt;=ProgramsTable[[#This Row],[Age Max]]), "Yes", "No")))</f>
        <v>N/A</v>
      </c>
      <c r="BT426" s="18" t="str" cm="1">
        <f t="array" ref="BT426">IF(COUNTIF(AM$2:BJ$2,"Yes")=0,"N/A",IF(SUMPRODUCT(--(AM$2:BJ$2="Yes"),--(ProgramsTable[[#This Row],[Developmental Disability]:[Caregivers, Family Members, Advocates, or Practitioners of an Individual with Disabilities or Medical Conditions]]="Yes"))&gt;0,"Yes","No"))</f>
        <v>N/A</v>
      </c>
      <c r="BU4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26" s="18" t="str">
        <f>IF(BV$2=0, "N/A", IF(ISNUMBER(SEARCH(UPPER(BV$2), UPPER(ProgramsTable[[#This Row],[Type of Service]]))), "Yes", "No"))</f>
        <v>N/A</v>
      </c>
      <c r="BW426" s="18" t="str">
        <f>IF(BW$2=0, "N/A", IF(ISNUMBER(SEARCH(TRIM(BW$2), ProgramsTable[[#This Row],[Geographic Coverage]])), "Yes", "No"))</f>
        <v>N/A</v>
      </c>
      <c r="BX426" s="18" t="str">
        <f>IF(BX$2=0, "N/A", IF(ISNUMBER(SEARCH(TRIM(BX$2), ProgramsTable[[#This Row],[Geographic Coverage]])), "Yes", "No"))</f>
        <v>N/A</v>
      </c>
      <c r="BY426" s="18" t="str">
        <f>IF(AND(BW$2=0, BX$2=0), "*Required - Please Make a Selection*", IF(OR(ISNUMBER(SEARCH(TRIM(BW$2), ProgramsTable[[#This Row],[Geographic Coverage]])), ISNUMBER(SEARCH(TRIM(BX$2), ProgramsTable[[#This Row],[Geographic Coverage]]))), "Yes", "No"))</f>
        <v>*Required - Please Make a Selection*</v>
      </c>
      <c r="BZ426" s="18" t="str">
        <f>IF(I$2=0, "N/A", IF(I$2="Yes", IF(ProgramsTable[[#This Row],[Program Includes Services for Caregivers]]="Yes", IF(ProgramsTable[[#This Row],[Program May Require Caregiver to be Unpaid]]="No", "Yes", "No"), "No"), "N/A"))</f>
        <v>N/A</v>
      </c>
      <c r="CA4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26" s="18" t="str">
        <f>IF(CB$2=0, "N/A", IF(ISNUMBER(SEARCH(TRIM(UPPER(CB$2)), TRIM(UPPER(ProgramsTable[[#This Row],[Type of Service]])))), "Yes", "No"))</f>
        <v>N/A</v>
      </c>
      <c r="CC426" s="18" t="str">
        <f>IF(CC$2=0, "N/A", IF(ISNUMBER(SEARCH(TRIM(CC$2), ProgramsTable[[#This Row],[Geographic Coverage]])), "Yes", "No"))</f>
        <v>No</v>
      </c>
      <c r="CD426" s="18" t="str">
        <f>IF(CD$2=0, "N/A", IF(ISNUMBER(SEARCH(TRIM(CD$2), ProgramsTable[[#This Row],[Geographic Coverage]])), "Yes", "No"))</f>
        <v>N/A</v>
      </c>
      <c r="CE426" s="18" t="str">
        <f>IF(AND(CC$2=0, CD$2=0), "*Required - Please Make a Selection*", IF(OR(ISNUMBER(SEARCH(TRIM(CC$2), ProgramsTable[[#This Row],[Geographic Coverage]])), ISNUMBER(SEARCH(TRIM(CD$2), ProgramsTable[[#This Row],[Geographic Coverage]]))), "Yes", "No"))</f>
        <v>No</v>
      </c>
      <c r="CF426" s="18" t="str" cm="1">
        <f t="array" ref="CF426">IF(COUNTIF(BK$2:BN$2, "Yes")=0, "N/A", IF(SUMPRODUCT((BK$2:BN$2="Yes")*(ProgramsTable[[#This Row],[Veteran?]:[Disabled Veteran?]]="Yes"))&gt;0, "Yes", "No"))</f>
        <v>No</v>
      </c>
      <c r="CG4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26"/>
      <c r="CI426"/>
      <c r="CJ426"/>
      <c r="CK426"/>
      <c r="CL426"/>
      <c r="CM426"/>
      <c r="CN426"/>
      <c r="CO426"/>
      <c r="CP426"/>
      <c r="CQ426"/>
      <c r="CR426"/>
      <c r="CS426"/>
      <c r="CU426"/>
      <c r="CV426"/>
    </row>
    <row r="427" spans="1:100" hidden="1" x14ac:dyDescent="0.25">
      <c r="A427" s="10">
        <v>1464</v>
      </c>
      <c r="B427" t="s">
        <v>658</v>
      </c>
      <c r="C427" t="s">
        <v>665</v>
      </c>
      <c r="D427" t="s">
        <v>592</v>
      </c>
      <c r="E427" t="s">
        <v>546</v>
      </c>
      <c r="F427" t="s">
        <v>600</v>
      </c>
      <c r="G427" t="s">
        <v>90</v>
      </c>
      <c r="H427" t="s">
        <v>215</v>
      </c>
      <c r="I427" t="s">
        <v>215</v>
      </c>
      <c r="J427" t="s">
        <v>208</v>
      </c>
      <c r="K427" t="s">
        <v>208</v>
      </c>
      <c r="L427" s="11" t="s">
        <v>599</v>
      </c>
      <c r="M427">
        <v>55</v>
      </c>
      <c r="N427">
        <v>120</v>
      </c>
      <c r="O427" t="s">
        <v>599</v>
      </c>
      <c r="P427" t="s">
        <v>601</v>
      </c>
      <c r="Q427" t="s">
        <v>597</v>
      </c>
      <c r="R427" t="s">
        <v>601</v>
      </c>
      <c r="S427" t="s">
        <v>208</v>
      </c>
      <c r="T427" t="s">
        <v>73</v>
      </c>
      <c r="U427" t="s">
        <v>207</v>
      </c>
      <c r="V427" t="s">
        <v>207</v>
      </c>
      <c r="W427" t="s">
        <v>207</v>
      </c>
      <c r="X427" t="s">
        <v>207</v>
      </c>
      <c r="Y427" t="s">
        <v>207</v>
      </c>
      <c r="Z427" t="s">
        <v>207</v>
      </c>
      <c r="AA427" t="s">
        <v>207</v>
      </c>
      <c r="AB427" t="s">
        <v>207</v>
      </c>
      <c r="AC427" t="s">
        <v>207</v>
      </c>
      <c r="AD427" t="s">
        <v>207</v>
      </c>
      <c r="AE427" t="s">
        <v>207</v>
      </c>
      <c r="AF427" t="s">
        <v>207</v>
      </c>
      <c r="AG427" t="s">
        <v>207</v>
      </c>
      <c r="AH427" t="s">
        <v>207</v>
      </c>
      <c r="AI427" t="s">
        <v>207</v>
      </c>
      <c r="AJ427" t="s">
        <v>207</v>
      </c>
      <c r="AK427" t="s">
        <v>207</v>
      </c>
      <c r="AL427" t="s">
        <v>207</v>
      </c>
      <c r="AM427" t="s">
        <v>207</v>
      </c>
      <c r="AN427" t="s">
        <v>207</v>
      </c>
      <c r="AO427" t="s">
        <v>207</v>
      </c>
      <c r="AP427" t="s">
        <v>207</v>
      </c>
      <c r="AQ427" t="s">
        <v>207</v>
      </c>
      <c r="AR427" t="s">
        <v>207</v>
      </c>
      <c r="AS427" t="s">
        <v>207</v>
      </c>
      <c r="AT427" t="s">
        <v>207</v>
      </c>
      <c r="AU427" t="s">
        <v>207</v>
      </c>
      <c r="AV427" t="s">
        <v>207</v>
      </c>
      <c r="AW427" t="s">
        <v>207</v>
      </c>
      <c r="AX427" t="s">
        <v>207</v>
      </c>
      <c r="AY427" t="s">
        <v>207</v>
      </c>
      <c r="AZ427" t="s">
        <v>207</v>
      </c>
      <c r="BA427" t="s">
        <v>207</v>
      </c>
      <c r="BB427" t="s">
        <v>207</v>
      </c>
      <c r="BC427" t="s">
        <v>207</v>
      </c>
      <c r="BD427" t="s">
        <v>207</v>
      </c>
      <c r="BE427" t="s">
        <v>207</v>
      </c>
      <c r="BF427" t="s">
        <v>207</v>
      </c>
      <c r="BG427" t="s">
        <v>207</v>
      </c>
      <c r="BH427" t="s">
        <v>207</v>
      </c>
      <c r="BI427" t="s">
        <v>207</v>
      </c>
      <c r="BJ427" t="s">
        <v>215</v>
      </c>
      <c r="BK427" t="s">
        <v>207</v>
      </c>
      <c r="BL427" t="s">
        <v>207</v>
      </c>
      <c r="BM427" t="s">
        <v>207</v>
      </c>
      <c r="BN427" t="s">
        <v>207</v>
      </c>
      <c r="BO427" s="18" t="str">
        <f>IF(OR(BO$2=0, BO$2=""), "N/A", IF(ISNUMBER(SEARCH(UPPER(BO$2), UPPER(ProgramsTable[[#This Row],[Type of Service]]))), "Yes", "No"))</f>
        <v>N/A</v>
      </c>
      <c r="BP427" s="18" t="str">
        <f>IF(BP$2=0, "N/A", IF(ISNUMBER(SEARCH(TRIM(BP$2), ProgramsTable[[#This Row],[Geographic Coverage]])), "Yes", "No"))</f>
        <v>N/A</v>
      </c>
      <c r="BQ427" s="18" t="str">
        <f>IF(BQ$2=0, "N/A", IF(ISNUMBER(SEARCH(TRIM(BQ$2), ProgramsTable[[#This Row],[Geographic Coverage]])), "Yes", "No"))</f>
        <v>N/A</v>
      </c>
      <c r="BR427" s="18" t="str">
        <f>IF(AND(BP$2=0, BQ$2=0), "*Required - Please Make a Selection*", IF(OR(ISNUMBER(SEARCH(TRIM(BP$2), ProgramsTable[[#This Row],[Geographic Coverage]])), ISNUMBER(SEARCH(TRIM(BQ$2), ProgramsTable[[#This Row],[Geographic Coverage]]))), "Yes", "No"))</f>
        <v>*Required - Please Make a Selection*</v>
      </c>
      <c r="BS427" s="18" t="str">
        <f>IF(OR(BS$2="",BS$2=0), "N/A", IF(AND(ProgramsTable[[#This Row],[Age Min]]= "None", ProgramsTable[[#This Row],[Age Max]]= "None"), "Yes", IF(AND(BS$2&gt;=ProgramsTable[[#This Row],[Age Min]], BS$2&lt;=ProgramsTable[[#This Row],[Age Max]]), "Yes", "No")))</f>
        <v>N/A</v>
      </c>
      <c r="BT427" s="18" t="str" cm="1">
        <f t="array" ref="BT427">IF(COUNTIF(AM$2:BJ$2,"Yes")=0,"N/A",IF(SUMPRODUCT(--(AM$2:BJ$2="Yes"),--(ProgramsTable[[#This Row],[Developmental Disability]:[Caregivers, Family Members, Advocates, or Practitioners of an Individual with Disabilities or Medical Conditions]]="Yes"))&gt;0,"Yes","No"))</f>
        <v>N/A</v>
      </c>
      <c r="BU4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27" s="18" t="str">
        <f>IF(BV$2=0, "N/A", IF(ISNUMBER(SEARCH(UPPER(BV$2), UPPER(ProgramsTable[[#This Row],[Type of Service]]))), "Yes", "No"))</f>
        <v>N/A</v>
      </c>
      <c r="BW427" s="18" t="str">
        <f>IF(BW$2=0, "N/A", IF(ISNUMBER(SEARCH(TRIM(BW$2), ProgramsTable[[#This Row],[Geographic Coverage]])), "Yes", "No"))</f>
        <v>N/A</v>
      </c>
      <c r="BX427" s="18" t="str">
        <f>IF(BX$2=0, "N/A", IF(ISNUMBER(SEARCH(TRIM(BX$2), ProgramsTable[[#This Row],[Geographic Coverage]])), "Yes", "No"))</f>
        <v>N/A</v>
      </c>
      <c r="BY427" s="18" t="str">
        <f>IF(AND(BW$2=0, BX$2=0), "*Required - Please Make a Selection*", IF(OR(ISNUMBER(SEARCH(TRIM(BW$2), ProgramsTable[[#This Row],[Geographic Coverage]])), ISNUMBER(SEARCH(TRIM(BX$2), ProgramsTable[[#This Row],[Geographic Coverage]]))), "Yes", "No"))</f>
        <v>*Required - Please Make a Selection*</v>
      </c>
      <c r="BZ427" s="18" t="str">
        <f>IF(I$2=0, "N/A", IF(I$2="Yes", IF(ProgramsTable[[#This Row],[Program Includes Services for Caregivers]]="Yes", IF(ProgramsTable[[#This Row],[Program May Require Caregiver to be Unpaid]]="No", "Yes", "No"), "No"), "N/A"))</f>
        <v>N/A</v>
      </c>
      <c r="CA4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27" s="18" t="str">
        <f>IF(CB$2=0, "N/A", IF(ISNUMBER(SEARCH(TRIM(UPPER(CB$2)), TRIM(UPPER(ProgramsTable[[#This Row],[Type of Service]])))), "Yes", "No"))</f>
        <v>N/A</v>
      </c>
      <c r="CC427" s="18" t="str">
        <f>IF(CC$2=0, "N/A", IF(ISNUMBER(SEARCH(TRIM(CC$2), ProgramsTable[[#This Row],[Geographic Coverage]])), "Yes", "No"))</f>
        <v>No</v>
      </c>
      <c r="CD427" s="18" t="str">
        <f>IF(CD$2=0, "N/A", IF(ISNUMBER(SEARCH(TRIM(CD$2), ProgramsTable[[#This Row],[Geographic Coverage]])), "Yes", "No"))</f>
        <v>N/A</v>
      </c>
      <c r="CE427" s="18" t="str">
        <f>IF(AND(CC$2=0, CD$2=0), "*Required - Please Make a Selection*", IF(OR(ISNUMBER(SEARCH(TRIM(CC$2), ProgramsTable[[#This Row],[Geographic Coverage]])), ISNUMBER(SEARCH(TRIM(CD$2), ProgramsTable[[#This Row],[Geographic Coverage]]))), "Yes", "No"))</f>
        <v>No</v>
      </c>
      <c r="CF427" s="18" t="str" cm="1">
        <f t="array" ref="CF427">IF(COUNTIF(BK$2:BN$2, "Yes")=0, "N/A", IF(SUMPRODUCT((BK$2:BN$2="Yes")*(ProgramsTable[[#This Row],[Veteran?]:[Disabled Veteran?]]="Yes"))&gt;0, "Yes", "No"))</f>
        <v>No</v>
      </c>
      <c r="CG4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27"/>
      <c r="CI427"/>
      <c r="CJ427"/>
      <c r="CK427"/>
      <c r="CL427"/>
      <c r="CM427"/>
      <c r="CN427"/>
      <c r="CO427"/>
      <c r="CP427"/>
      <c r="CQ427"/>
      <c r="CR427"/>
      <c r="CS427"/>
      <c r="CU427"/>
      <c r="CV427"/>
    </row>
    <row r="428" spans="1:100" hidden="1" x14ac:dyDescent="0.25">
      <c r="A428" s="10">
        <v>1465</v>
      </c>
      <c r="B428" t="s">
        <v>658</v>
      </c>
      <c r="C428" t="s">
        <v>666</v>
      </c>
      <c r="D428" t="s">
        <v>528</v>
      </c>
      <c r="E428" t="s">
        <v>529</v>
      </c>
      <c r="F428" t="s">
        <v>530</v>
      </c>
      <c r="G428" t="s">
        <v>112</v>
      </c>
      <c r="H428" t="s">
        <v>215</v>
      </c>
      <c r="I428" t="s">
        <v>215</v>
      </c>
      <c r="J428" t="s">
        <v>531</v>
      </c>
      <c r="K428" t="s">
        <v>532</v>
      </c>
      <c r="L428" t="s">
        <v>306</v>
      </c>
      <c r="M428">
        <v>18</v>
      </c>
      <c r="N428">
        <v>120</v>
      </c>
      <c r="P428" t="s">
        <v>533</v>
      </c>
      <c r="Q428" t="s">
        <v>208</v>
      </c>
      <c r="R428" t="s">
        <v>534</v>
      </c>
      <c r="S428" t="s">
        <v>533</v>
      </c>
      <c r="T428" t="s">
        <v>79</v>
      </c>
      <c r="U428" t="s">
        <v>215</v>
      </c>
      <c r="V428" t="s">
        <v>207</v>
      </c>
      <c r="W428" t="s">
        <v>207</v>
      </c>
      <c r="X428" t="s">
        <v>207</v>
      </c>
      <c r="Y428" t="s">
        <v>207</v>
      </c>
      <c r="Z428" t="s">
        <v>207</v>
      </c>
      <c r="AA428" t="s">
        <v>207</v>
      </c>
      <c r="AB428" t="s">
        <v>207</v>
      </c>
      <c r="AC428" t="s">
        <v>207</v>
      </c>
      <c r="AD428" t="s">
        <v>207</v>
      </c>
      <c r="AE428" t="s">
        <v>215</v>
      </c>
      <c r="AF428" t="s">
        <v>207</v>
      </c>
      <c r="AG428" t="s">
        <v>207</v>
      </c>
      <c r="AH428" t="s">
        <v>207</v>
      </c>
      <c r="AI428" t="s">
        <v>207</v>
      </c>
      <c r="AJ428" t="s">
        <v>207</v>
      </c>
      <c r="AK428" t="s">
        <v>207</v>
      </c>
      <c r="AL428" t="s">
        <v>207</v>
      </c>
      <c r="AM428" t="s">
        <v>207</v>
      </c>
      <c r="AN428" t="s">
        <v>207</v>
      </c>
      <c r="AO428" t="s">
        <v>207</v>
      </c>
      <c r="AP428" t="s">
        <v>207</v>
      </c>
      <c r="AQ428" t="s">
        <v>207</v>
      </c>
      <c r="AR428" t="s">
        <v>215</v>
      </c>
      <c r="AS428" t="s">
        <v>207</v>
      </c>
      <c r="AT428" t="s">
        <v>207</v>
      </c>
      <c r="AU428" t="s">
        <v>207</v>
      </c>
      <c r="AV428" t="s">
        <v>207</v>
      </c>
      <c r="AW428" t="s">
        <v>207</v>
      </c>
      <c r="AX428" t="s">
        <v>207</v>
      </c>
      <c r="AY428" t="s">
        <v>207</v>
      </c>
      <c r="AZ428" t="s">
        <v>207</v>
      </c>
      <c r="BA428" t="s">
        <v>207</v>
      </c>
      <c r="BB428" t="s">
        <v>207</v>
      </c>
      <c r="BC428" t="s">
        <v>207</v>
      </c>
      <c r="BD428" t="s">
        <v>207</v>
      </c>
      <c r="BE428" t="s">
        <v>207</v>
      </c>
      <c r="BF428" t="s">
        <v>207</v>
      </c>
      <c r="BG428" t="s">
        <v>207</v>
      </c>
      <c r="BH428" t="s">
        <v>207</v>
      </c>
      <c r="BI428" t="s">
        <v>207</v>
      </c>
      <c r="BJ428" t="s">
        <v>207</v>
      </c>
      <c r="BK428" t="s">
        <v>207</v>
      </c>
      <c r="BL428" t="s">
        <v>207</v>
      </c>
      <c r="BM428" t="s">
        <v>207</v>
      </c>
      <c r="BN428" t="s">
        <v>207</v>
      </c>
      <c r="BO428" s="18" t="str">
        <f>IF(OR(BO$2=0, BO$2=""), "N/A", IF(ISNUMBER(SEARCH(UPPER(BO$2), UPPER(ProgramsTable[[#This Row],[Type of Service]]))), "Yes", "No"))</f>
        <v>N/A</v>
      </c>
      <c r="BP428" s="18" t="str">
        <f>IF(BP$2=0, "N/A", IF(ISNUMBER(SEARCH(TRIM(BP$2), ProgramsTable[[#This Row],[Geographic Coverage]])), "Yes", "No"))</f>
        <v>N/A</v>
      </c>
      <c r="BQ428" s="18" t="str">
        <f>IF(BQ$2=0, "N/A", IF(ISNUMBER(SEARCH(TRIM(BQ$2), ProgramsTable[[#This Row],[Geographic Coverage]])), "Yes", "No"))</f>
        <v>N/A</v>
      </c>
      <c r="BR428" s="18" t="str">
        <f>IF(AND(BP$2=0, BQ$2=0), "*Required - Please Make a Selection*", IF(OR(ISNUMBER(SEARCH(TRIM(BP$2), ProgramsTable[[#This Row],[Geographic Coverage]])), ISNUMBER(SEARCH(TRIM(BQ$2), ProgramsTable[[#This Row],[Geographic Coverage]]))), "Yes", "No"))</f>
        <v>*Required - Please Make a Selection*</v>
      </c>
      <c r="BS428" s="18" t="str">
        <f>IF(OR(BS$2="",BS$2=0), "N/A", IF(AND(ProgramsTable[[#This Row],[Age Min]]= "None", ProgramsTable[[#This Row],[Age Max]]= "None"), "Yes", IF(AND(BS$2&gt;=ProgramsTable[[#This Row],[Age Min]], BS$2&lt;=ProgramsTable[[#This Row],[Age Max]]), "Yes", "No")))</f>
        <v>N/A</v>
      </c>
      <c r="BT428" s="18" t="str" cm="1">
        <f t="array" ref="BT428">IF(COUNTIF(AM$2:BJ$2,"Yes")=0,"N/A",IF(SUMPRODUCT(--(AM$2:BJ$2="Yes"),--(ProgramsTable[[#This Row],[Developmental Disability]:[Caregivers, Family Members, Advocates, or Practitioners of an Individual with Disabilities or Medical Conditions]]="Yes"))&gt;0,"Yes","No"))</f>
        <v>N/A</v>
      </c>
      <c r="BU4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28" s="18" t="str">
        <f>IF(BV$2=0, "N/A", IF(ISNUMBER(SEARCH(UPPER(BV$2), UPPER(ProgramsTable[[#This Row],[Type of Service]]))), "Yes", "No"))</f>
        <v>N/A</v>
      </c>
      <c r="BW428" s="18" t="str">
        <f>IF(BW$2=0, "N/A", IF(ISNUMBER(SEARCH(TRIM(BW$2), ProgramsTable[[#This Row],[Geographic Coverage]])), "Yes", "No"))</f>
        <v>N/A</v>
      </c>
      <c r="BX428" s="18" t="str">
        <f>IF(BX$2=0, "N/A", IF(ISNUMBER(SEARCH(TRIM(BX$2), ProgramsTable[[#This Row],[Geographic Coverage]])), "Yes", "No"))</f>
        <v>N/A</v>
      </c>
      <c r="BY428" s="18" t="str">
        <f>IF(AND(BW$2=0, BX$2=0), "*Required - Please Make a Selection*", IF(OR(ISNUMBER(SEARCH(TRIM(BW$2), ProgramsTable[[#This Row],[Geographic Coverage]])), ISNUMBER(SEARCH(TRIM(BX$2), ProgramsTable[[#This Row],[Geographic Coverage]]))), "Yes", "No"))</f>
        <v>*Required - Please Make a Selection*</v>
      </c>
      <c r="BZ428" s="18" t="str">
        <f>IF(I$2=0, "N/A", IF(I$2="Yes", IF(ProgramsTable[[#This Row],[Program Includes Services for Caregivers]]="Yes", IF(ProgramsTable[[#This Row],[Program May Require Caregiver to be Unpaid]]="No", "Yes", "No"), "No"), "N/A"))</f>
        <v>N/A</v>
      </c>
      <c r="CA4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28" s="18" t="str">
        <f>IF(CB$2=0, "N/A", IF(ISNUMBER(SEARCH(TRIM(UPPER(CB$2)), TRIM(UPPER(ProgramsTable[[#This Row],[Type of Service]])))), "Yes", "No"))</f>
        <v>N/A</v>
      </c>
      <c r="CC428" s="18" t="str">
        <f>IF(CC$2=0, "N/A", IF(ISNUMBER(SEARCH(TRIM(CC$2), ProgramsTable[[#This Row],[Geographic Coverage]])), "Yes", "No"))</f>
        <v>No</v>
      </c>
      <c r="CD428" s="18" t="str">
        <f>IF(CD$2=0, "N/A", IF(ISNUMBER(SEARCH(TRIM(CD$2), ProgramsTable[[#This Row],[Geographic Coverage]])), "Yes", "No"))</f>
        <v>N/A</v>
      </c>
      <c r="CE428" s="18" t="str">
        <f>IF(AND(CC$2=0, CD$2=0), "*Required - Please Make a Selection*", IF(OR(ISNUMBER(SEARCH(TRIM(CC$2), ProgramsTable[[#This Row],[Geographic Coverage]])), ISNUMBER(SEARCH(TRIM(CD$2), ProgramsTable[[#This Row],[Geographic Coverage]]))), "Yes", "No"))</f>
        <v>No</v>
      </c>
      <c r="CF428" s="18" t="str" cm="1">
        <f t="array" ref="CF428">IF(COUNTIF(BK$2:BN$2, "Yes")=0, "N/A", IF(SUMPRODUCT((BK$2:BN$2="Yes")*(ProgramsTable[[#This Row],[Veteran?]:[Disabled Veteran?]]="Yes"))&gt;0, "Yes", "No"))</f>
        <v>No</v>
      </c>
      <c r="CG4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28"/>
      <c r="CI428"/>
      <c r="CJ428"/>
      <c r="CK428"/>
      <c r="CL428"/>
      <c r="CM428"/>
      <c r="CN428"/>
      <c r="CO428"/>
      <c r="CP428"/>
      <c r="CQ428"/>
      <c r="CR428"/>
      <c r="CS428"/>
      <c r="CU428"/>
      <c r="CV428"/>
    </row>
    <row r="429" spans="1:100" hidden="1" x14ac:dyDescent="0.25">
      <c r="A429" s="10">
        <v>1466</v>
      </c>
      <c r="B429" t="s">
        <v>658</v>
      </c>
      <c r="C429" t="s">
        <v>666</v>
      </c>
      <c r="D429" t="s">
        <v>535</v>
      </c>
      <c r="E429" t="s">
        <v>529</v>
      </c>
      <c r="F429" t="s">
        <v>536</v>
      </c>
      <c r="G429" t="s">
        <v>112</v>
      </c>
      <c r="H429" t="s">
        <v>215</v>
      </c>
      <c r="I429" t="s">
        <v>215</v>
      </c>
      <c r="J429" t="s">
        <v>531</v>
      </c>
      <c r="K429" t="s">
        <v>532</v>
      </c>
      <c r="L429" t="s">
        <v>306</v>
      </c>
      <c r="M429">
        <v>18</v>
      </c>
      <c r="N429">
        <v>120</v>
      </c>
      <c r="P429" t="s">
        <v>533</v>
      </c>
      <c r="Q429" t="s">
        <v>208</v>
      </c>
      <c r="R429" t="s">
        <v>534</v>
      </c>
      <c r="S429" t="s">
        <v>533</v>
      </c>
      <c r="T429" t="s">
        <v>79</v>
      </c>
      <c r="U429" t="s">
        <v>215</v>
      </c>
      <c r="V429" t="s">
        <v>207</v>
      </c>
      <c r="W429" t="s">
        <v>207</v>
      </c>
      <c r="X429" t="s">
        <v>207</v>
      </c>
      <c r="Y429" t="s">
        <v>207</v>
      </c>
      <c r="Z429" t="s">
        <v>207</v>
      </c>
      <c r="AA429" t="s">
        <v>207</v>
      </c>
      <c r="AB429" t="s">
        <v>207</v>
      </c>
      <c r="AC429" t="s">
        <v>207</v>
      </c>
      <c r="AD429" t="s">
        <v>207</v>
      </c>
      <c r="AE429" t="s">
        <v>215</v>
      </c>
      <c r="AF429" t="s">
        <v>207</v>
      </c>
      <c r="AG429" t="s">
        <v>207</v>
      </c>
      <c r="AH429" t="s">
        <v>207</v>
      </c>
      <c r="AI429" t="s">
        <v>207</v>
      </c>
      <c r="AJ429" t="s">
        <v>207</v>
      </c>
      <c r="AK429" t="s">
        <v>207</v>
      </c>
      <c r="AL429" t="s">
        <v>207</v>
      </c>
      <c r="AM429" t="s">
        <v>207</v>
      </c>
      <c r="AN429" t="s">
        <v>207</v>
      </c>
      <c r="AO429" t="s">
        <v>207</v>
      </c>
      <c r="AP429" t="s">
        <v>207</v>
      </c>
      <c r="AQ429" t="s">
        <v>207</v>
      </c>
      <c r="AR429" t="s">
        <v>215</v>
      </c>
      <c r="AS429" t="s">
        <v>207</v>
      </c>
      <c r="AT429" t="s">
        <v>207</v>
      </c>
      <c r="AU429" t="s">
        <v>207</v>
      </c>
      <c r="AV429" t="s">
        <v>207</v>
      </c>
      <c r="AW429" t="s">
        <v>207</v>
      </c>
      <c r="AX429" t="s">
        <v>207</v>
      </c>
      <c r="AY429" t="s">
        <v>207</v>
      </c>
      <c r="AZ429" t="s">
        <v>207</v>
      </c>
      <c r="BA429" t="s">
        <v>207</v>
      </c>
      <c r="BB429" t="s">
        <v>207</v>
      </c>
      <c r="BC429" t="s">
        <v>207</v>
      </c>
      <c r="BD429" t="s">
        <v>207</v>
      </c>
      <c r="BE429" t="s">
        <v>207</v>
      </c>
      <c r="BF429" t="s">
        <v>207</v>
      </c>
      <c r="BG429" t="s">
        <v>207</v>
      </c>
      <c r="BH429" t="s">
        <v>207</v>
      </c>
      <c r="BI429" t="s">
        <v>207</v>
      </c>
      <c r="BJ429" t="s">
        <v>207</v>
      </c>
      <c r="BK429" t="s">
        <v>207</v>
      </c>
      <c r="BL429" t="s">
        <v>207</v>
      </c>
      <c r="BM429" t="s">
        <v>207</v>
      </c>
      <c r="BN429" t="s">
        <v>207</v>
      </c>
      <c r="BO429" s="18" t="str">
        <f>IF(OR(BO$2=0, BO$2=""), "N/A", IF(ISNUMBER(SEARCH(UPPER(BO$2), UPPER(ProgramsTable[[#This Row],[Type of Service]]))), "Yes", "No"))</f>
        <v>N/A</v>
      </c>
      <c r="BP429" s="18" t="str">
        <f>IF(BP$2=0, "N/A", IF(ISNUMBER(SEARCH(TRIM(BP$2), ProgramsTable[[#This Row],[Geographic Coverage]])), "Yes", "No"))</f>
        <v>N/A</v>
      </c>
      <c r="BQ429" s="18" t="str">
        <f>IF(BQ$2=0, "N/A", IF(ISNUMBER(SEARCH(TRIM(BQ$2), ProgramsTable[[#This Row],[Geographic Coverage]])), "Yes", "No"))</f>
        <v>N/A</v>
      </c>
      <c r="BR429" s="18" t="str">
        <f>IF(AND(BP$2=0, BQ$2=0), "*Required - Please Make a Selection*", IF(OR(ISNUMBER(SEARCH(TRIM(BP$2), ProgramsTable[[#This Row],[Geographic Coverage]])), ISNUMBER(SEARCH(TRIM(BQ$2), ProgramsTable[[#This Row],[Geographic Coverage]]))), "Yes", "No"))</f>
        <v>*Required - Please Make a Selection*</v>
      </c>
      <c r="BS429" s="18" t="str">
        <f>IF(OR(BS$2="",BS$2=0), "N/A", IF(AND(ProgramsTable[[#This Row],[Age Min]]= "None", ProgramsTable[[#This Row],[Age Max]]= "None"), "Yes", IF(AND(BS$2&gt;=ProgramsTable[[#This Row],[Age Min]], BS$2&lt;=ProgramsTable[[#This Row],[Age Max]]), "Yes", "No")))</f>
        <v>N/A</v>
      </c>
      <c r="BT429" s="18" t="str" cm="1">
        <f t="array" ref="BT429">IF(COUNTIF(AM$2:BJ$2,"Yes")=0,"N/A",IF(SUMPRODUCT(--(AM$2:BJ$2="Yes"),--(ProgramsTable[[#This Row],[Developmental Disability]:[Caregivers, Family Members, Advocates, or Practitioners of an Individual with Disabilities or Medical Conditions]]="Yes"))&gt;0,"Yes","No"))</f>
        <v>N/A</v>
      </c>
      <c r="BU4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29" s="18" t="str">
        <f>IF(BV$2=0, "N/A", IF(ISNUMBER(SEARCH(UPPER(BV$2), UPPER(ProgramsTable[[#This Row],[Type of Service]]))), "Yes", "No"))</f>
        <v>N/A</v>
      </c>
      <c r="BW429" s="18" t="str">
        <f>IF(BW$2=0, "N/A", IF(ISNUMBER(SEARCH(TRIM(BW$2), ProgramsTable[[#This Row],[Geographic Coverage]])), "Yes", "No"))</f>
        <v>N/A</v>
      </c>
      <c r="BX429" s="18" t="str">
        <f>IF(BX$2=0, "N/A", IF(ISNUMBER(SEARCH(TRIM(BX$2), ProgramsTable[[#This Row],[Geographic Coverage]])), "Yes", "No"))</f>
        <v>N/A</v>
      </c>
      <c r="BY429" s="18" t="str">
        <f>IF(AND(BW$2=0, BX$2=0), "*Required - Please Make a Selection*", IF(OR(ISNUMBER(SEARCH(TRIM(BW$2), ProgramsTable[[#This Row],[Geographic Coverage]])), ISNUMBER(SEARCH(TRIM(BX$2), ProgramsTable[[#This Row],[Geographic Coverage]]))), "Yes", "No"))</f>
        <v>*Required - Please Make a Selection*</v>
      </c>
      <c r="BZ429" s="18" t="str">
        <f>IF(I$2=0, "N/A", IF(I$2="Yes", IF(ProgramsTable[[#This Row],[Program Includes Services for Caregivers]]="Yes", IF(ProgramsTable[[#This Row],[Program May Require Caregiver to be Unpaid]]="No", "Yes", "No"), "No"), "N/A"))</f>
        <v>N/A</v>
      </c>
      <c r="CA4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29" s="18" t="str">
        <f>IF(CB$2=0, "N/A", IF(ISNUMBER(SEARCH(TRIM(UPPER(CB$2)), TRIM(UPPER(ProgramsTable[[#This Row],[Type of Service]])))), "Yes", "No"))</f>
        <v>N/A</v>
      </c>
      <c r="CC429" s="18" t="str">
        <f>IF(CC$2=0, "N/A", IF(ISNUMBER(SEARCH(TRIM(CC$2), ProgramsTable[[#This Row],[Geographic Coverage]])), "Yes", "No"))</f>
        <v>No</v>
      </c>
      <c r="CD429" s="18" t="str">
        <f>IF(CD$2=0, "N/A", IF(ISNUMBER(SEARCH(TRIM(CD$2), ProgramsTable[[#This Row],[Geographic Coverage]])), "Yes", "No"))</f>
        <v>N/A</v>
      </c>
      <c r="CE429" s="18" t="str">
        <f>IF(AND(CC$2=0, CD$2=0), "*Required - Please Make a Selection*", IF(OR(ISNUMBER(SEARCH(TRIM(CC$2), ProgramsTable[[#This Row],[Geographic Coverage]])), ISNUMBER(SEARCH(TRIM(CD$2), ProgramsTable[[#This Row],[Geographic Coverage]]))), "Yes", "No"))</f>
        <v>No</v>
      </c>
      <c r="CF429" s="18" t="str" cm="1">
        <f t="array" ref="CF429">IF(COUNTIF(BK$2:BN$2, "Yes")=0, "N/A", IF(SUMPRODUCT((BK$2:BN$2="Yes")*(ProgramsTable[[#This Row],[Veteran?]:[Disabled Veteran?]]="Yes"))&gt;0, "Yes", "No"))</f>
        <v>No</v>
      </c>
      <c r="CG4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29"/>
      <c r="CI429"/>
      <c r="CJ429"/>
      <c r="CK429"/>
      <c r="CL429"/>
      <c r="CM429"/>
      <c r="CN429"/>
      <c r="CO429"/>
      <c r="CP429"/>
      <c r="CQ429"/>
      <c r="CR429"/>
      <c r="CS429"/>
      <c r="CU429"/>
      <c r="CV429"/>
    </row>
    <row r="430" spans="1:100" hidden="1" x14ac:dyDescent="0.25">
      <c r="A430" s="10">
        <v>1483</v>
      </c>
      <c r="B430" t="s">
        <v>658</v>
      </c>
      <c r="C430" t="s">
        <v>666</v>
      </c>
      <c r="D430" t="s">
        <v>578</v>
      </c>
      <c r="E430" t="s">
        <v>546</v>
      </c>
      <c r="F430" t="s">
        <v>579</v>
      </c>
      <c r="G430" t="s">
        <v>112</v>
      </c>
      <c r="H430" t="s">
        <v>215</v>
      </c>
      <c r="I430" t="s">
        <v>215</v>
      </c>
      <c r="J430" t="s">
        <v>547</v>
      </c>
      <c r="K430" t="s">
        <v>580</v>
      </c>
      <c r="L430" t="s">
        <v>208</v>
      </c>
      <c r="M430" t="s">
        <v>208</v>
      </c>
      <c r="N430" t="s">
        <v>208</v>
      </c>
      <c r="P430" t="s">
        <v>581</v>
      </c>
      <c r="Q430" t="s">
        <v>208</v>
      </c>
      <c r="R430" t="s">
        <v>581</v>
      </c>
      <c r="S430" t="s">
        <v>208</v>
      </c>
      <c r="T430" t="s">
        <v>79</v>
      </c>
      <c r="U430" t="s">
        <v>215</v>
      </c>
      <c r="V430" t="s">
        <v>207</v>
      </c>
      <c r="W430" t="s">
        <v>207</v>
      </c>
      <c r="X430" t="s">
        <v>207</v>
      </c>
      <c r="Y430" t="s">
        <v>207</v>
      </c>
      <c r="Z430" t="s">
        <v>207</v>
      </c>
      <c r="AA430" t="s">
        <v>215</v>
      </c>
      <c r="AB430" t="s">
        <v>207</v>
      </c>
      <c r="AC430" t="s">
        <v>207</v>
      </c>
      <c r="AD430" t="s">
        <v>207</v>
      </c>
      <c r="AE430" t="s">
        <v>207</v>
      </c>
      <c r="AF430" t="s">
        <v>207</v>
      </c>
      <c r="AG430" t="s">
        <v>207</v>
      </c>
      <c r="AH430" t="s">
        <v>207</v>
      </c>
      <c r="AI430" t="s">
        <v>207</v>
      </c>
      <c r="AJ430" t="s">
        <v>207</v>
      </c>
      <c r="AK430" t="s">
        <v>207</v>
      </c>
      <c r="AL430" t="s">
        <v>207</v>
      </c>
      <c r="AM430" t="s">
        <v>207</v>
      </c>
      <c r="AN430" t="s">
        <v>207</v>
      </c>
      <c r="AO430" t="s">
        <v>207</v>
      </c>
      <c r="AP430" t="s">
        <v>207</v>
      </c>
      <c r="AQ430" t="s">
        <v>207</v>
      </c>
      <c r="AR430" t="s">
        <v>215</v>
      </c>
      <c r="AS430" t="s">
        <v>207</v>
      </c>
      <c r="AT430" t="s">
        <v>207</v>
      </c>
      <c r="AU430" t="s">
        <v>207</v>
      </c>
      <c r="AV430" t="s">
        <v>207</v>
      </c>
      <c r="AW430" t="s">
        <v>207</v>
      </c>
      <c r="AX430" t="s">
        <v>207</v>
      </c>
      <c r="AY430" t="s">
        <v>207</v>
      </c>
      <c r="AZ430" t="s">
        <v>207</v>
      </c>
      <c r="BA430" t="s">
        <v>207</v>
      </c>
      <c r="BB430" t="s">
        <v>207</v>
      </c>
      <c r="BC430" t="s">
        <v>207</v>
      </c>
      <c r="BD430" t="s">
        <v>207</v>
      </c>
      <c r="BE430" t="s">
        <v>207</v>
      </c>
      <c r="BF430" t="s">
        <v>207</v>
      </c>
      <c r="BG430" t="s">
        <v>207</v>
      </c>
      <c r="BH430" t="s">
        <v>207</v>
      </c>
      <c r="BI430" t="s">
        <v>207</v>
      </c>
      <c r="BJ430" t="s">
        <v>215</v>
      </c>
      <c r="BK430" t="s">
        <v>207</v>
      </c>
      <c r="BL430" t="s">
        <v>207</v>
      </c>
      <c r="BM430" t="s">
        <v>207</v>
      </c>
      <c r="BN430" t="s">
        <v>207</v>
      </c>
      <c r="BO430" s="18" t="str">
        <f>IF(OR(BO$2=0, BO$2=""), "N/A", IF(ISNUMBER(SEARCH(UPPER(BO$2), UPPER(ProgramsTable[[#This Row],[Type of Service]]))), "Yes", "No"))</f>
        <v>N/A</v>
      </c>
      <c r="BP430" s="18" t="str">
        <f>IF(BP$2=0, "N/A", IF(ISNUMBER(SEARCH(TRIM(BP$2), ProgramsTable[[#This Row],[Geographic Coverage]])), "Yes", "No"))</f>
        <v>N/A</v>
      </c>
      <c r="BQ430" s="18" t="str">
        <f>IF(BQ$2=0, "N/A", IF(ISNUMBER(SEARCH(TRIM(BQ$2), ProgramsTable[[#This Row],[Geographic Coverage]])), "Yes", "No"))</f>
        <v>N/A</v>
      </c>
      <c r="BR430" s="18" t="str">
        <f>IF(AND(BP$2=0, BQ$2=0), "*Required - Please Make a Selection*", IF(OR(ISNUMBER(SEARCH(TRIM(BP$2), ProgramsTable[[#This Row],[Geographic Coverage]])), ISNUMBER(SEARCH(TRIM(BQ$2), ProgramsTable[[#This Row],[Geographic Coverage]]))), "Yes", "No"))</f>
        <v>*Required - Please Make a Selection*</v>
      </c>
      <c r="BS430" s="18" t="str">
        <f>IF(OR(BS$2="",BS$2=0), "N/A", IF(AND(ProgramsTable[[#This Row],[Age Min]]= "None", ProgramsTable[[#This Row],[Age Max]]= "None"), "Yes", IF(AND(BS$2&gt;=ProgramsTable[[#This Row],[Age Min]], BS$2&lt;=ProgramsTable[[#This Row],[Age Max]]), "Yes", "No")))</f>
        <v>N/A</v>
      </c>
      <c r="BT430" s="18" t="str" cm="1">
        <f t="array" ref="BT430">IF(COUNTIF(AM$2:BJ$2,"Yes")=0,"N/A",IF(SUMPRODUCT(--(AM$2:BJ$2="Yes"),--(ProgramsTable[[#This Row],[Developmental Disability]:[Caregivers, Family Members, Advocates, or Practitioners of an Individual with Disabilities or Medical Conditions]]="Yes"))&gt;0,"Yes","No"))</f>
        <v>N/A</v>
      </c>
      <c r="BU4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30" s="18" t="str">
        <f>IF(BV$2=0, "N/A", IF(ISNUMBER(SEARCH(UPPER(BV$2), UPPER(ProgramsTable[[#This Row],[Type of Service]]))), "Yes", "No"))</f>
        <v>N/A</v>
      </c>
      <c r="BW430" s="18" t="str">
        <f>IF(BW$2=0, "N/A", IF(ISNUMBER(SEARCH(TRIM(BW$2), ProgramsTable[[#This Row],[Geographic Coverage]])), "Yes", "No"))</f>
        <v>N/A</v>
      </c>
      <c r="BX430" s="18" t="str">
        <f>IF(BX$2=0, "N/A", IF(ISNUMBER(SEARCH(TRIM(BX$2), ProgramsTable[[#This Row],[Geographic Coverage]])), "Yes", "No"))</f>
        <v>N/A</v>
      </c>
      <c r="BY430" s="18" t="str">
        <f>IF(AND(BW$2=0, BX$2=0), "*Required - Please Make a Selection*", IF(OR(ISNUMBER(SEARCH(TRIM(BW$2), ProgramsTable[[#This Row],[Geographic Coverage]])), ISNUMBER(SEARCH(TRIM(BX$2), ProgramsTable[[#This Row],[Geographic Coverage]]))), "Yes", "No"))</f>
        <v>*Required - Please Make a Selection*</v>
      </c>
      <c r="BZ430" s="18" t="str">
        <f>IF(I$2=0, "N/A", IF(I$2="Yes", IF(ProgramsTable[[#This Row],[Program Includes Services for Caregivers]]="Yes", IF(ProgramsTable[[#This Row],[Program May Require Caregiver to be Unpaid]]="No", "Yes", "No"), "No"), "N/A"))</f>
        <v>N/A</v>
      </c>
      <c r="CA4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30" s="18" t="str">
        <f>IF(CB$2=0, "N/A", IF(ISNUMBER(SEARCH(TRIM(UPPER(CB$2)), TRIM(UPPER(ProgramsTable[[#This Row],[Type of Service]])))), "Yes", "No"))</f>
        <v>N/A</v>
      </c>
      <c r="CC430" s="18" t="str">
        <f>IF(CC$2=0, "N/A", IF(ISNUMBER(SEARCH(TRIM(CC$2), ProgramsTable[[#This Row],[Geographic Coverage]])), "Yes", "No"))</f>
        <v>No</v>
      </c>
      <c r="CD430" s="18" t="str">
        <f>IF(CD$2=0, "N/A", IF(ISNUMBER(SEARCH(TRIM(CD$2), ProgramsTable[[#This Row],[Geographic Coverage]])), "Yes", "No"))</f>
        <v>N/A</v>
      </c>
      <c r="CE430" s="18" t="str">
        <f>IF(AND(CC$2=0, CD$2=0), "*Required - Please Make a Selection*", IF(OR(ISNUMBER(SEARCH(TRIM(CC$2), ProgramsTable[[#This Row],[Geographic Coverage]])), ISNUMBER(SEARCH(TRIM(CD$2), ProgramsTable[[#This Row],[Geographic Coverage]]))), "Yes", "No"))</f>
        <v>No</v>
      </c>
      <c r="CF430" s="18" t="str" cm="1">
        <f t="array" ref="CF430">IF(COUNTIF(BK$2:BN$2, "Yes")=0, "N/A", IF(SUMPRODUCT((BK$2:BN$2="Yes")*(ProgramsTable[[#This Row],[Veteran?]:[Disabled Veteran?]]="Yes"))&gt;0, "Yes", "No"))</f>
        <v>No</v>
      </c>
      <c r="CG4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30"/>
      <c r="CI430"/>
      <c r="CJ430"/>
      <c r="CK430"/>
      <c r="CL430"/>
      <c r="CM430"/>
      <c r="CN430"/>
      <c r="CO430"/>
      <c r="CP430"/>
      <c r="CQ430"/>
      <c r="CR430"/>
      <c r="CS430"/>
      <c r="CU430"/>
      <c r="CV430"/>
    </row>
    <row r="431" spans="1:100" hidden="1" x14ac:dyDescent="0.25">
      <c r="A431" s="10">
        <v>1484</v>
      </c>
      <c r="B431" t="s">
        <v>658</v>
      </c>
      <c r="C431" t="s">
        <v>666</v>
      </c>
      <c r="D431" t="s">
        <v>578</v>
      </c>
      <c r="E431" t="s">
        <v>546</v>
      </c>
      <c r="F431" t="s">
        <v>582</v>
      </c>
      <c r="G431" t="s">
        <v>112</v>
      </c>
      <c r="H431" t="s">
        <v>215</v>
      </c>
      <c r="I431" t="s">
        <v>215</v>
      </c>
      <c r="J431" t="s">
        <v>547</v>
      </c>
      <c r="K431" t="s">
        <v>583</v>
      </c>
      <c r="L431" t="s">
        <v>208</v>
      </c>
      <c r="M431" t="s">
        <v>208</v>
      </c>
      <c r="N431" t="s">
        <v>208</v>
      </c>
      <c r="P431" t="s">
        <v>581</v>
      </c>
      <c r="Q431" t="s">
        <v>208</v>
      </c>
      <c r="R431" t="s">
        <v>581</v>
      </c>
      <c r="S431" t="s">
        <v>208</v>
      </c>
      <c r="T431" t="s">
        <v>79</v>
      </c>
      <c r="U431" t="s">
        <v>215</v>
      </c>
      <c r="V431" t="s">
        <v>207</v>
      </c>
      <c r="W431" t="s">
        <v>207</v>
      </c>
      <c r="X431" t="s">
        <v>207</v>
      </c>
      <c r="Y431" t="s">
        <v>207</v>
      </c>
      <c r="Z431" t="s">
        <v>207</v>
      </c>
      <c r="AA431" t="s">
        <v>215</v>
      </c>
      <c r="AB431" t="s">
        <v>207</v>
      </c>
      <c r="AC431" t="s">
        <v>207</v>
      </c>
      <c r="AD431" t="s">
        <v>207</v>
      </c>
      <c r="AE431" t="s">
        <v>207</v>
      </c>
      <c r="AF431" t="s">
        <v>207</v>
      </c>
      <c r="AG431" t="s">
        <v>207</v>
      </c>
      <c r="AH431" t="s">
        <v>207</v>
      </c>
      <c r="AI431" t="s">
        <v>207</v>
      </c>
      <c r="AJ431" t="s">
        <v>207</v>
      </c>
      <c r="AK431" t="s">
        <v>207</v>
      </c>
      <c r="AL431" t="s">
        <v>207</v>
      </c>
      <c r="AM431" t="s">
        <v>207</v>
      </c>
      <c r="AN431" t="s">
        <v>207</v>
      </c>
      <c r="AO431" t="s">
        <v>207</v>
      </c>
      <c r="AP431" t="s">
        <v>207</v>
      </c>
      <c r="AQ431" t="s">
        <v>207</v>
      </c>
      <c r="AR431" t="s">
        <v>215</v>
      </c>
      <c r="AS431" t="s">
        <v>207</v>
      </c>
      <c r="AT431" t="s">
        <v>207</v>
      </c>
      <c r="AU431" t="s">
        <v>207</v>
      </c>
      <c r="AV431" t="s">
        <v>207</v>
      </c>
      <c r="AW431" t="s">
        <v>207</v>
      </c>
      <c r="AX431" t="s">
        <v>207</v>
      </c>
      <c r="AY431" t="s">
        <v>207</v>
      </c>
      <c r="AZ431" t="s">
        <v>207</v>
      </c>
      <c r="BA431" t="s">
        <v>207</v>
      </c>
      <c r="BB431" t="s">
        <v>207</v>
      </c>
      <c r="BC431" t="s">
        <v>207</v>
      </c>
      <c r="BD431" t="s">
        <v>207</v>
      </c>
      <c r="BE431" t="s">
        <v>207</v>
      </c>
      <c r="BF431" t="s">
        <v>207</v>
      </c>
      <c r="BG431" t="s">
        <v>207</v>
      </c>
      <c r="BH431" t="s">
        <v>207</v>
      </c>
      <c r="BI431" t="s">
        <v>207</v>
      </c>
      <c r="BJ431" t="s">
        <v>215</v>
      </c>
      <c r="BK431" t="s">
        <v>207</v>
      </c>
      <c r="BL431" t="s">
        <v>207</v>
      </c>
      <c r="BM431" t="s">
        <v>207</v>
      </c>
      <c r="BN431" t="s">
        <v>207</v>
      </c>
      <c r="BO431" s="18" t="str">
        <f>IF(OR(BO$2=0, BO$2=""), "N/A", IF(ISNUMBER(SEARCH(UPPER(BO$2), UPPER(ProgramsTable[[#This Row],[Type of Service]]))), "Yes", "No"))</f>
        <v>N/A</v>
      </c>
      <c r="BP431" s="18" t="str">
        <f>IF(BP$2=0, "N/A", IF(ISNUMBER(SEARCH(TRIM(BP$2), ProgramsTable[[#This Row],[Geographic Coverage]])), "Yes", "No"))</f>
        <v>N/A</v>
      </c>
      <c r="BQ431" s="18" t="str">
        <f>IF(BQ$2=0, "N/A", IF(ISNUMBER(SEARCH(TRIM(BQ$2), ProgramsTable[[#This Row],[Geographic Coverage]])), "Yes", "No"))</f>
        <v>N/A</v>
      </c>
      <c r="BR431" s="18" t="str">
        <f>IF(AND(BP$2=0, BQ$2=0), "*Required - Please Make a Selection*", IF(OR(ISNUMBER(SEARCH(TRIM(BP$2), ProgramsTable[[#This Row],[Geographic Coverage]])), ISNUMBER(SEARCH(TRIM(BQ$2), ProgramsTable[[#This Row],[Geographic Coverage]]))), "Yes", "No"))</f>
        <v>*Required - Please Make a Selection*</v>
      </c>
      <c r="BS431" s="18" t="str">
        <f>IF(OR(BS$2="",BS$2=0), "N/A", IF(AND(ProgramsTable[[#This Row],[Age Min]]= "None", ProgramsTable[[#This Row],[Age Max]]= "None"), "Yes", IF(AND(BS$2&gt;=ProgramsTable[[#This Row],[Age Min]], BS$2&lt;=ProgramsTable[[#This Row],[Age Max]]), "Yes", "No")))</f>
        <v>N/A</v>
      </c>
      <c r="BT431" s="18" t="str" cm="1">
        <f t="array" ref="BT431">IF(COUNTIF(AM$2:BJ$2,"Yes")=0,"N/A",IF(SUMPRODUCT(--(AM$2:BJ$2="Yes"),--(ProgramsTable[[#This Row],[Developmental Disability]:[Caregivers, Family Members, Advocates, or Practitioners of an Individual with Disabilities or Medical Conditions]]="Yes"))&gt;0,"Yes","No"))</f>
        <v>N/A</v>
      </c>
      <c r="BU4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31" s="18" t="str">
        <f>IF(BV$2=0, "N/A", IF(ISNUMBER(SEARCH(UPPER(BV$2), UPPER(ProgramsTable[[#This Row],[Type of Service]]))), "Yes", "No"))</f>
        <v>N/A</v>
      </c>
      <c r="BW431" s="18" t="str">
        <f>IF(BW$2=0, "N/A", IF(ISNUMBER(SEARCH(TRIM(BW$2), ProgramsTable[[#This Row],[Geographic Coverage]])), "Yes", "No"))</f>
        <v>N/A</v>
      </c>
      <c r="BX431" s="18" t="str">
        <f>IF(BX$2=0, "N/A", IF(ISNUMBER(SEARCH(TRIM(BX$2), ProgramsTable[[#This Row],[Geographic Coverage]])), "Yes", "No"))</f>
        <v>N/A</v>
      </c>
      <c r="BY431" s="18" t="str">
        <f>IF(AND(BW$2=0, BX$2=0), "*Required - Please Make a Selection*", IF(OR(ISNUMBER(SEARCH(TRIM(BW$2), ProgramsTable[[#This Row],[Geographic Coverage]])), ISNUMBER(SEARCH(TRIM(BX$2), ProgramsTable[[#This Row],[Geographic Coverage]]))), "Yes", "No"))</f>
        <v>*Required - Please Make a Selection*</v>
      </c>
      <c r="BZ431" s="18" t="str">
        <f>IF(I$2=0, "N/A", IF(I$2="Yes", IF(ProgramsTable[[#This Row],[Program Includes Services for Caregivers]]="Yes", IF(ProgramsTable[[#This Row],[Program May Require Caregiver to be Unpaid]]="No", "Yes", "No"), "No"), "N/A"))</f>
        <v>N/A</v>
      </c>
      <c r="CA4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31" s="18" t="str">
        <f>IF(CB$2=0, "N/A", IF(ISNUMBER(SEARCH(TRIM(UPPER(CB$2)), TRIM(UPPER(ProgramsTable[[#This Row],[Type of Service]])))), "Yes", "No"))</f>
        <v>N/A</v>
      </c>
      <c r="CC431" s="18" t="str">
        <f>IF(CC$2=0, "N/A", IF(ISNUMBER(SEARCH(TRIM(CC$2), ProgramsTable[[#This Row],[Geographic Coverage]])), "Yes", "No"))</f>
        <v>No</v>
      </c>
      <c r="CD431" s="18" t="str">
        <f>IF(CD$2=0, "N/A", IF(ISNUMBER(SEARCH(TRIM(CD$2), ProgramsTable[[#This Row],[Geographic Coverage]])), "Yes", "No"))</f>
        <v>N/A</v>
      </c>
      <c r="CE431" s="18" t="str">
        <f>IF(AND(CC$2=0, CD$2=0), "*Required - Please Make a Selection*", IF(OR(ISNUMBER(SEARCH(TRIM(CC$2), ProgramsTable[[#This Row],[Geographic Coverage]])), ISNUMBER(SEARCH(TRIM(CD$2), ProgramsTable[[#This Row],[Geographic Coverage]]))), "Yes", "No"))</f>
        <v>No</v>
      </c>
      <c r="CF431" s="18" t="str" cm="1">
        <f t="array" ref="CF431">IF(COUNTIF(BK$2:BN$2, "Yes")=0, "N/A", IF(SUMPRODUCT((BK$2:BN$2="Yes")*(ProgramsTable[[#This Row],[Veteran?]:[Disabled Veteran?]]="Yes"))&gt;0, "Yes", "No"))</f>
        <v>No</v>
      </c>
      <c r="CG4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31"/>
      <c r="CI431"/>
      <c r="CJ431"/>
      <c r="CK431"/>
      <c r="CL431"/>
      <c r="CM431"/>
      <c r="CN431"/>
      <c r="CO431"/>
      <c r="CP431"/>
      <c r="CQ431"/>
      <c r="CR431"/>
      <c r="CS431"/>
      <c r="CU431"/>
      <c r="CV431"/>
    </row>
    <row r="432" spans="1:100" hidden="1" x14ac:dyDescent="0.25">
      <c r="A432" s="10">
        <v>1485</v>
      </c>
      <c r="B432" t="s">
        <v>658</v>
      </c>
      <c r="C432" t="s">
        <v>666</v>
      </c>
      <c r="D432" t="s">
        <v>578</v>
      </c>
      <c r="E432" t="s">
        <v>546</v>
      </c>
      <c r="F432" t="s">
        <v>584</v>
      </c>
      <c r="G432" t="s">
        <v>585</v>
      </c>
      <c r="H432" t="s">
        <v>215</v>
      </c>
      <c r="I432" t="s">
        <v>215</v>
      </c>
      <c r="J432" t="s">
        <v>208</v>
      </c>
      <c r="K432" t="s">
        <v>586</v>
      </c>
      <c r="L432" t="s">
        <v>208</v>
      </c>
      <c r="M432" t="s">
        <v>208</v>
      </c>
      <c r="N432" t="s">
        <v>208</v>
      </c>
      <c r="P432" t="s">
        <v>581</v>
      </c>
      <c r="Q432" t="s">
        <v>208</v>
      </c>
      <c r="R432" t="s">
        <v>581</v>
      </c>
      <c r="S432" t="s">
        <v>208</v>
      </c>
      <c r="T432" t="s">
        <v>79</v>
      </c>
      <c r="U432" t="s">
        <v>207</v>
      </c>
      <c r="V432" t="s">
        <v>207</v>
      </c>
      <c r="W432" t="s">
        <v>207</v>
      </c>
      <c r="X432" t="s">
        <v>207</v>
      </c>
      <c r="Y432" t="s">
        <v>207</v>
      </c>
      <c r="Z432" t="s">
        <v>207</v>
      </c>
      <c r="AA432" t="s">
        <v>207</v>
      </c>
      <c r="AB432" t="s">
        <v>207</v>
      </c>
      <c r="AC432" t="s">
        <v>207</v>
      </c>
      <c r="AD432" t="s">
        <v>207</v>
      </c>
      <c r="AE432" t="s">
        <v>207</v>
      </c>
      <c r="AF432" t="s">
        <v>207</v>
      </c>
      <c r="AG432" t="s">
        <v>207</v>
      </c>
      <c r="AH432" t="s">
        <v>207</v>
      </c>
      <c r="AI432" t="s">
        <v>207</v>
      </c>
      <c r="AJ432" t="s">
        <v>207</v>
      </c>
      <c r="AK432" t="s">
        <v>207</v>
      </c>
      <c r="AL432" t="s">
        <v>207</v>
      </c>
      <c r="AM432" t="s">
        <v>207</v>
      </c>
      <c r="AN432" t="s">
        <v>207</v>
      </c>
      <c r="AO432" t="s">
        <v>207</v>
      </c>
      <c r="AP432" t="s">
        <v>207</v>
      </c>
      <c r="AQ432" t="s">
        <v>207</v>
      </c>
      <c r="AR432" t="s">
        <v>215</v>
      </c>
      <c r="AS432" t="s">
        <v>207</v>
      </c>
      <c r="AT432" t="s">
        <v>207</v>
      </c>
      <c r="AU432" t="s">
        <v>207</v>
      </c>
      <c r="AV432" t="s">
        <v>207</v>
      </c>
      <c r="AW432" t="s">
        <v>207</v>
      </c>
      <c r="AX432" t="s">
        <v>207</v>
      </c>
      <c r="AY432" t="s">
        <v>207</v>
      </c>
      <c r="AZ432" t="s">
        <v>207</v>
      </c>
      <c r="BA432" t="s">
        <v>207</v>
      </c>
      <c r="BB432" t="s">
        <v>207</v>
      </c>
      <c r="BC432" t="s">
        <v>207</v>
      </c>
      <c r="BD432" t="s">
        <v>207</v>
      </c>
      <c r="BE432" t="s">
        <v>207</v>
      </c>
      <c r="BF432" t="s">
        <v>207</v>
      </c>
      <c r="BG432" t="s">
        <v>207</v>
      </c>
      <c r="BH432" t="s">
        <v>207</v>
      </c>
      <c r="BI432" t="s">
        <v>207</v>
      </c>
      <c r="BJ432" t="s">
        <v>215</v>
      </c>
      <c r="BK432" t="s">
        <v>207</v>
      </c>
      <c r="BL432" t="s">
        <v>207</v>
      </c>
      <c r="BM432" t="s">
        <v>207</v>
      </c>
      <c r="BN432" t="s">
        <v>207</v>
      </c>
      <c r="BO432" s="18" t="str">
        <f>IF(OR(BO$2=0, BO$2=""), "N/A", IF(ISNUMBER(SEARCH(UPPER(BO$2), UPPER(ProgramsTable[[#This Row],[Type of Service]]))), "Yes", "No"))</f>
        <v>N/A</v>
      </c>
      <c r="BP432" s="18" t="str">
        <f>IF(BP$2=0, "N/A", IF(ISNUMBER(SEARCH(TRIM(BP$2), ProgramsTable[[#This Row],[Geographic Coverage]])), "Yes", "No"))</f>
        <v>N/A</v>
      </c>
      <c r="BQ432" s="18" t="str">
        <f>IF(BQ$2=0, "N/A", IF(ISNUMBER(SEARCH(TRIM(BQ$2), ProgramsTable[[#This Row],[Geographic Coverage]])), "Yes", "No"))</f>
        <v>N/A</v>
      </c>
      <c r="BR432" s="18" t="str">
        <f>IF(AND(BP$2=0, BQ$2=0), "*Required - Please Make a Selection*", IF(OR(ISNUMBER(SEARCH(TRIM(BP$2), ProgramsTable[[#This Row],[Geographic Coverage]])), ISNUMBER(SEARCH(TRIM(BQ$2), ProgramsTable[[#This Row],[Geographic Coverage]]))), "Yes", "No"))</f>
        <v>*Required - Please Make a Selection*</v>
      </c>
      <c r="BS432" s="18" t="str">
        <f>IF(OR(BS$2="",BS$2=0), "N/A", IF(AND(ProgramsTable[[#This Row],[Age Min]]= "None", ProgramsTable[[#This Row],[Age Max]]= "None"), "Yes", IF(AND(BS$2&gt;=ProgramsTable[[#This Row],[Age Min]], BS$2&lt;=ProgramsTable[[#This Row],[Age Max]]), "Yes", "No")))</f>
        <v>N/A</v>
      </c>
      <c r="BT432" s="18" t="str" cm="1">
        <f t="array" ref="BT432">IF(COUNTIF(AM$2:BJ$2,"Yes")=0,"N/A",IF(SUMPRODUCT(--(AM$2:BJ$2="Yes"),--(ProgramsTable[[#This Row],[Developmental Disability]:[Caregivers, Family Members, Advocates, or Practitioners of an Individual with Disabilities or Medical Conditions]]="Yes"))&gt;0,"Yes","No"))</f>
        <v>N/A</v>
      </c>
      <c r="BU4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32" s="18" t="str">
        <f>IF(BV$2=0, "N/A", IF(ISNUMBER(SEARCH(UPPER(BV$2), UPPER(ProgramsTable[[#This Row],[Type of Service]]))), "Yes", "No"))</f>
        <v>N/A</v>
      </c>
      <c r="BW432" s="18" t="str">
        <f>IF(BW$2=0, "N/A", IF(ISNUMBER(SEARCH(TRIM(BW$2), ProgramsTable[[#This Row],[Geographic Coverage]])), "Yes", "No"))</f>
        <v>N/A</v>
      </c>
      <c r="BX432" s="18" t="str">
        <f>IF(BX$2=0, "N/A", IF(ISNUMBER(SEARCH(TRIM(BX$2), ProgramsTable[[#This Row],[Geographic Coverage]])), "Yes", "No"))</f>
        <v>N/A</v>
      </c>
      <c r="BY432" s="18" t="str">
        <f>IF(AND(BW$2=0, BX$2=0), "*Required - Please Make a Selection*", IF(OR(ISNUMBER(SEARCH(TRIM(BW$2), ProgramsTable[[#This Row],[Geographic Coverage]])), ISNUMBER(SEARCH(TRIM(BX$2), ProgramsTable[[#This Row],[Geographic Coverage]]))), "Yes", "No"))</f>
        <v>*Required - Please Make a Selection*</v>
      </c>
      <c r="BZ432" s="18" t="str">
        <f>IF(I$2=0, "N/A", IF(I$2="Yes", IF(ProgramsTable[[#This Row],[Program Includes Services for Caregivers]]="Yes", IF(ProgramsTable[[#This Row],[Program May Require Caregiver to be Unpaid]]="No", "Yes", "No"), "No"), "N/A"))</f>
        <v>N/A</v>
      </c>
      <c r="CA4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32" s="18" t="str">
        <f>IF(CB$2=0, "N/A", IF(ISNUMBER(SEARCH(TRIM(UPPER(CB$2)), TRIM(UPPER(ProgramsTable[[#This Row],[Type of Service]])))), "Yes", "No"))</f>
        <v>N/A</v>
      </c>
      <c r="CC432" s="18" t="str">
        <f>IF(CC$2=0, "N/A", IF(ISNUMBER(SEARCH(TRIM(CC$2), ProgramsTable[[#This Row],[Geographic Coverage]])), "Yes", "No"))</f>
        <v>No</v>
      </c>
      <c r="CD432" s="18" t="str">
        <f>IF(CD$2=0, "N/A", IF(ISNUMBER(SEARCH(TRIM(CD$2), ProgramsTable[[#This Row],[Geographic Coverage]])), "Yes", "No"))</f>
        <v>N/A</v>
      </c>
      <c r="CE432" s="18" t="str">
        <f>IF(AND(CC$2=0, CD$2=0), "*Required - Please Make a Selection*", IF(OR(ISNUMBER(SEARCH(TRIM(CC$2), ProgramsTable[[#This Row],[Geographic Coverage]])), ISNUMBER(SEARCH(TRIM(CD$2), ProgramsTable[[#This Row],[Geographic Coverage]]))), "Yes", "No"))</f>
        <v>No</v>
      </c>
      <c r="CF432" s="18" t="str" cm="1">
        <f t="array" ref="CF432">IF(COUNTIF(BK$2:BN$2, "Yes")=0, "N/A", IF(SUMPRODUCT((BK$2:BN$2="Yes")*(ProgramsTable[[#This Row],[Veteran?]:[Disabled Veteran?]]="Yes"))&gt;0, "Yes", "No"))</f>
        <v>No</v>
      </c>
      <c r="CG4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32"/>
      <c r="CI432"/>
      <c r="CJ432"/>
      <c r="CK432"/>
      <c r="CL432"/>
      <c r="CM432"/>
      <c r="CN432"/>
      <c r="CO432"/>
      <c r="CP432"/>
      <c r="CQ432"/>
      <c r="CR432"/>
      <c r="CS432"/>
      <c r="CU432"/>
      <c r="CV432"/>
    </row>
    <row r="433" spans="1:100" hidden="1" x14ac:dyDescent="0.25">
      <c r="A433" s="10">
        <v>1486</v>
      </c>
      <c r="B433" t="s">
        <v>658</v>
      </c>
      <c r="C433" t="s">
        <v>666</v>
      </c>
      <c r="D433" t="s">
        <v>578</v>
      </c>
      <c r="E433" t="s">
        <v>546</v>
      </c>
      <c r="F433" t="s">
        <v>587</v>
      </c>
      <c r="G433" t="s">
        <v>588</v>
      </c>
      <c r="H433" t="s">
        <v>215</v>
      </c>
      <c r="I433" t="s">
        <v>207</v>
      </c>
      <c r="J433" t="s">
        <v>208</v>
      </c>
      <c r="K433" t="s">
        <v>208</v>
      </c>
      <c r="L433" s="11" t="s">
        <v>208</v>
      </c>
      <c r="M433" t="s">
        <v>208</v>
      </c>
      <c r="N433" t="s">
        <v>208</v>
      </c>
      <c r="P433" t="s">
        <v>208</v>
      </c>
      <c r="Q433" t="s">
        <v>208</v>
      </c>
      <c r="R433" t="s">
        <v>208</v>
      </c>
      <c r="S433" t="s">
        <v>208</v>
      </c>
      <c r="T433" t="s">
        <v>79</v>
      </c>
      <c r="U433" t="s">
        <v>207</v>
      </c>
      <c r="V433" t="s">
        <v>207</v>
      </c>
      <c r="W433" t="s">
        <v>207</v>
      </c>
      <c r="X433" t="s">
        <v>207</v>
      </c>
      <c r="Y433" t="s">
        <v>207</v>
      </c>
      <c r="Z433" t="s">
        <v>207</v>
      </c>
      <c r="AA433" t="s">
        <v>207</v>
      </c>
      <c r="AB433" t="s">
        <v>207</v>
      </c>
      <c r="AC433" t="s">
        <v>207</v>
      </c>
      <c r="AD433" t="s">
        <v>207</v>
      </c>
      <c r="AE433" t="s">
        <v>207</v>
      </c>
      <c r="AF433" t="s">
        <v>207</v>
      </c>
      <c r="AG433" t="s">
        <v>207</v>
      </c>
      <c r="AH433" t="s">
        <v>207</v>
      </c>
      <c r="AI433" t="s">
        <v>207</v>
      </c>
      <c r="AJ433" t="s">
        <v>207</v>
      </c>
      <c r="AK433" t="s">
        <v>207</v>
      </c>
      <c r="AL433" t="s">
        <v>207</v>
      </c>
      <c r="AM433" t="s">
        <v>207</v>
      </c>
      <c r="AN433" t="s">
        <v>207</v>
      </c>
      <c r="AO433" t="s">
        <v>207</v>
      </c>
      <c r="AP433" t="s">
        <v>207</v>
      </c>
      <c r="AQ433" t="s">
        <v>207</v>
      </c>
      <c r="AR433" t="s">
        <v>207</v>
      </c>
      <c r="AS433" t="s">
        <v>207</v>
      </c>
      <c r="AT433" t="s">
        <v>207</v>
      </c>
      <c r="AU433" t="s">
        <v>207</v>
      </c>
      <c r="AV433" t="s">
        <v>207</v>
      </c>
      <c r="AW433" t="s">
        <v>207</v>
      </c>
      <c r="AX433" t="s">
        <v>207</v>
      </c>
      <c r="AY433" t="s">
        <v>207</v>
      </c>
      <c r="AZ433" t="s">
        <v>207</v>
      </c>
      <c r="BA433" t="s">
        <v>207</v>
      </c>
      <c r="BB433" t="s">
        <v>207</v>
      </c>
      <c r="BC433" t="s">
        <v>207</v>
      </c>
      <c r="BD433" t="s">
        <v>207</v>
      </c>
      <c r="BE433" t="s">
        <v>207</v>
      </c>
      <c r="BF433" t="s">
        <v>207</v>
      </c>
      <c r="BG433" t="s">
        <v>207</v>
      </c>
      <c r="BH433" t="s">
        <v>207</v>
      </c>
      <c r="BI433" t="s">
        <v>207</v>
      </c>
      <c r="BJ433" t="s">
        <v>207</v>
      </c>
      <c r="BK433" t="s">
        <v>207</v>
      </c>
      <c r="BL433" t="s">
        <v>207</v>
      </c>
      <c r="BM433" t="s">
        <v>207</v>
      </c>
      <c r="BN433" t="s">
        <v>207</v>
      </c>
      <c r="BO433" s="18" t="str">
        <f>IF(OR(BO$2=0, BO$2=""), "N/A", IF(ISNUMBER(SEARCH(UPPER(BO$2), UPPER(ProgramsTable[[#This Row],[Type of Service]]))), "Yes", "No"))</f>
        <v>N/A</v>
      </c>
      <c r="BP433" s="18" t="str">
        <f>IF(BP$2=0, "N/A", IF(ISNUMBER(SEARCH(TRIM(BP$2), ProgramsTable[[#This Row],[Geographic Coverage]])), "Yes", "No"))</f>
        <v>N/A</v>
      </c>
      <c r="BQ433" s="18" t="str">
        <f>IF(BQ$2=0, "N/A", IF(ISNUMBER(SEARCH(TRIM(BQ$2), ProgramsTable[[#This Row],[Geographic Coverage]])), "Yes", "No"))</f>
        <v>N/A</v>
      </c>
      <c r="BR433" s="18" t="str">
        <f>IF(AND(BP$2=0, BQ$2=0), "*Required - Please Make a Selection*", IF(OR(ISNUMBER(SEARCH(TRIM(BP$2), ProgramsTable[[#This Row],[Geographic Coverage]])), ISNUMBER(SEARCH(TRIM(BQ$2), ProgramsTable[[#This Row],[Geographic Coverage]]))), "Yes", "No"))</f>
        <v>*Required - Please Make a Selection*</v>
      </c>
      <c r="BS433" s="18" t="str">
        <f>IF(OR(BS$2="",BS$2=0), "N/A", IF(AND(ProgramsTable[[#This Row],[Age Min]]= "None", ProgramsTable[[#This Row],[Age Max]]= "None"), "Yes", IF(AND(BS$2&gt;=ProgramsTable[[#This Row],[Age Min]], BS$2&lt;=ProgramsTable[[#This Row],[Age Max]]), "Yes", "No")))</f>
        <v>N/A</v>
      </c>
      <c r="BT433" s="18" t="str" cm="1">
        <f t="array" ref="BT433">IF(COUNTIF(AM$2:BJ$2,"Yes")=0,"N/A",IF(SUMPRODUCT(--(AM$2:BJ$2="Yes"),--(ProgramsTable[[#This Row],[Developmental Disability]:[Caregivers, Family Members, Advocates, or Practitioners of an Individual with Disabilities or Medical Conditions]]="Yes"))&gt;0,"Yes","No"))</f>
        <v>N/A</v>
      </c>
      <c r="BU4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33" s="18" t="str">
        <f>IF(BV$2=0, "N/A", IF(ISNUMBER(SEARCH(UPPER(BV$2), UPPER(ProgramsTable[[#This Row],[Type of Service]]))), "Yes", "No"))</f>
        <v>N/A</v>
      </c>
      <c r="BW433" s="18" t="str">
        <f>IF(BW$2=0, "N/A", IF(ISNUMBER(SEARCH(TRIM(BW$2), ProgramsTable[[#This Row],[Geographic Coverage]])), "Yes", "No"))</f>
        <v>N/A</v>
      </c>
      <c r="BX433" s="18" t="str">
        <f>IF(BX$2=0, "N/A", IF(ISNUMBER(SEARCH(TRIM(BX$2), ProgramsTable[[#This Row],[Geographic Coverage]])), "Yes", "No"))</f>
        <v>N/A</v>
      </c>
      <c r="BY433" s="18" t="str">
        <f>IF(AND(BW$2=0, BX$2=0), "*Required - Please Make a Selection*", IF(OR(ISNUMBER(SEARCH(TRIM(BW$2), ProgramsTable[[#This Row],[Geographic Coverage]])), ISNUMBER(SEARCH(TRIM(BX$2), ProgramsTable[[#This Row],[Geographic Coverage]]))), "Yes", "No"))</f>
        <v>*Required - Please Make a Selection*</v>
      </c>
      <c r="BZ433" s="18" t="str">
        <f>IF(I$2=0, "N/A", IF(I$2="Yes", IF(ProgramsTable[[#This Row],[Program Includes Services for Caregivers]]="Yes", IF(ProgramsTable[[#This Row],[Program May Require Caregiver to be Unpaid]]="No", "Yes", "No"), "No"), "N/A"))</f>
        <v>N/A</v>
      </c>
      <c r="CA4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33" s="18" t="str">
        <f>IF(CB$2=0, "N/A", IF(ISNUMBER(SEARCH(TRIM(UPPER(CB$2)), TRIM(UPPER(ProgramsTable[[#This Row],[Type of Service]])))), "Yes", "No"))</f>
        <v>N/A</v>
      </c>
      <c r="CC433" s="18" t="str">
        <f>IF(CC$2=0, "N/A", IF(ISNUMBER(SEARCH(TRIM(CC$2), ProgramsTable[[#This Row],[Geographic Coverage]])), "Yes", "No"))</f>
        <v>No</v>
      </c>
      <c r="CD433" s="18" t="str">
        <f>IF(CD$2=0, "N/A", IF(ISNUMBER(SEARCH(TRIM(CD$2), ProgramsTable[[#This Row],[Geographic Coverage]])), "Yes", "No"))</f>
        <v>N/A</v>
      </c>
      <c r="CE433" s="18" t="str">
        <f>IF(AND(CC$2=0, CD$2=0), "*Required - Please Make a Selection*", IF(OR(ISNUMBER(SEARCH(TRIM(CC$2), ProgramsTable[[#This Row],[Geographic Coverage]])), ISNUMBER(SEARCH(TRIM(CD$2), ProgramsTable[[#This Row],[Geographic Coverage]]))), "Yes", "No"))</f>
        <v>No</v>
      </c>
      <c r="CF433" s="18" t="str" cm="1">
        <f t="array" ref="CF433">IF(COUNTIF(BK$2:BN$2, "Yes")=0, "N/A", IF(SUMPRODUCT((BK$2:BN$2="Yes")*(ProgramsTable[[#This Row],[Veteran?]:[Disabled Veteran?]]="Yes"))&gt;0, "Yes", "No"))</f>
        <v>No</v>
      </c>
      <c r="CG4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33"/>
      <c r="CI433"/>
      <c r="CJ433"/>
      <c r="CK433"/>
      <c r="CL433"/>
      <c r="CM433"/>
      <c r="CN433"/>
      <c r="CO433"/>
      <c r="CP433"/>
      <c r="CQ433"/>
      <c r="CR433"/>
      <c r="CS433"/>
      <c r="CU433"/>
      <c r="CV433"/>
    </row>
    <row r="434" spans="1:100" hidden="1" x14ac:dyDescent="0.25">
      <c r="A434" s="10">
        <v>1487</v>
      </c>
      <c r="B434" t="s">
        <v>658</v>
      </c>
      <c r="C434" t="s">
        <v>666</v>
      </c>
      <c r="D434" t="s">
        <v>578</v>
      </c>
      <c r="E434" t="s">
        <v>546</v>
      </c>
      <c r="F434" t="s">
        <v>589</v>
      </c>
      <c r="G434" t="s">
        <v>588</v>
      </c>
      <c r="H434" t="s">
        <v>215</v>
      </c>
      <c r="I434" t="s">
        <v>207</v>
      </c>
      <c r="J434" t="s">
        <v>208</v>
      </c>
      <c r="K434" t="s">
        <v>208</v>
      </c>
      <c r="L434" s="11" t="s">
        <v>208</v>
      </c>
      <c r="M434" t="s">
        <v>208</v>
      </c>
      <c r="N434" t="s">
        <v>208</v>
      </c>
      <c r="P434" t="s">
        <v>208</v>
      </c>
      <c r="Q434" t="s">
        <v>208</v>
      </c>
      <c r="R434" t="s">
        <v>208</v>
      </c>
      <c r="S434" t="s">
        <v>208</v>
      </c>
      <c r="T434" t="s">
        <v>79</v>
      </c>
      <c r="U434" t="s">
        <v>207</v>
      </c>
      <c r="V434" t="s">
        <v>207</v>
      </c>
      <c r="W434" t="s">
        <v>207</v>
      </c>
      <c r="X434" t="s">
        <v>207</v>
      </c>
      <c r="Y434" t="s">
        <v>207</v>
      </c>
      <c r="Z434" t="s">
        <v>207</v>
      </c>
      <c r="AA434" t="s">
        <v>207</v>
      </c>
      <c r="AB434" t="s">
        <v>207</v>
      </c>
      <c r="AC434" t="s">
        <v>207</v>
      </c>
      <c r="AD434" t="s">
        <v>207</v>
      </c>
      <c r="AE434" t="s">
        <v>207</v>
      </c>
      <c r="AF434" t="s">
        <v>207</v>
      </c>
      <c r="AG434" t="s">
        <v>207</v>
      </c>
      <c r="AH434" t="s">
        <v>207</v>
      </c>
      <c r="AI434" t="s">
        <v>207</v>
      </c>
      <c r="AJ434" t="s">
        <v>207</v>
      </c>
      <c r="AK434" t="s">
        <v>207</v>
      </c>
      <c r="AL434" t="s">
        <v>207</v>
      </c>
      <c r="AM434" t="s">
        <v>207</v>
      </c>
      <c r="AN434" t="s">
        <v>207</v>
      </c>
      <c r="AO434" t="s">
        <v>207</v>
      </c>
      <c r="AP434" t="s">
        <v>207</v>
      </c>
      <c r="AQ434" t="s">
        <v>207</v>
      </c>
      <c r="AR434" t="s">
        <v>207</v>
      </c>
      <c r="AS434" t="s">
        <v>207</v>
      </c>
      <c r="AT434" t="s">
        <v>207</v>
      </c>
      <c r="AU434" t="s">
        <v>207</v>
      </c>
      <c r="AV434" t="s">
        <v>207</v>
      </c>
      <c r="AW434" t="s">
        <v>207</v>
      </c>
      <c r="AX434" t="s">
        <v>207</v>
      </c>
      <c r="AY434" t="s">
        <v>207</v>
      </c>
      <c r="AZ434" t="s">
        <v>207</v>
      </c>
      <c r="BA434" t="s">
        <v>207</v>
      </c>
      <c r="BB434" t="s">
        <v>207</v>
      </c>
      <c r="BC434" t="s">
        <v>207</v>
      </c>
      <c r="BD434" t="s">
        <v>207</v>
      </c>
      <c r="BE434" t="s">
        <v>207</v>
      </c>
      <c r="BF434" t="s">
        <v>207</v>
      </c>
      <c r="BG434" t="s">
        <v>207</v>
      </c>
      <c r="BH434" t="s">
        <v>207</v>
      </c>
      <c r="BI434" t="s">
        <v>207</v>
      </c>
      <c r="BJ434" t="s">
        <v>207</v>
      </c>
      <c r="BK434" t="s">
        <v>207</v>
      </c>
      <c r="BL434" t="s">
        <v>207</v>
      </c>
      <c r="BM434" t="s">
        <v>207</v>
      </c>
      <c r="BN434" t="s">
        <v>207</v>
      </c>
      <c r="BO434" s="18" t="str">
        <f>IF(OR(BO$2=0, BO$2=""), "N/A", IF(ISNUMBER(SEARCH(UPPER(BO$2), UPPER(ProgramsTable[[#This Row],[Type of Service]]))), "Yes", "No"))</f>
        <v>N/A</v>
      </c>
      <c r="BP434" s="18" t="str">
        <f>IF(BP$2=0, "N/A", IF(ISNUMBER(SEARCH(TRIM(BP$2), ProgramsTable[[#This Row],[Geographic Coverage]])), "Yes", "No"))</f>
        <v>N/A</v>
      </c>
      <c r="BQ434" s="18" t="str">
        <f>IF(BQ$2=0, "N/A", IF(ISNUMBER(SEARCH(TRIM(BQ$2), ProgramsTable[[#This Row],[Geographic Coverage]])), "Yes", "No"))</f>
        <v>N/A</v>
      </c>
      <c r="BR434" s="18" t="str">
        <f>IF(AND(BP$2=0, BQ$2=0), "*Required - Please Make a Selection*", IF(OR(ISNUMBER(SEARCH(TRIM(BP$2), ProgramsTable[[#This Row],[Geographic Coverage]])), ISNUMBER(SEARCH(TRIM(BQ$2), ProgramsTable[[#This Row],[Geographic Coverage]]))), "Yes", "No"))</f>
        <v>*Required - Please Make a Selection*</v>
      </c>
      <c r="BS434" s="18" t="str">
        <f>IF(OR(BS$2="",BS$2=0), "N/A", IF(AND(ProgramsTable[[#This Row],[Age Min]]= "None", ProgramsTable[[#This Row],[Age Max]]= "None"), "Yes", IF(AND(BS$2&gt;=ProgramsTable[[#This Row],[Age Min]], BS$2&lt;=ProgramsTable[[#This Row],[Age Max]]), "Yes", "No")))</f>
        <v>N/A</v>
      </c>
      <c r="BT434" s="18" t="str" cm="1">
        <f t="array" ref="BT434">IF(COUNTIF(AM$2:BJ$2,"Yes")=0,"N/A",IF(SUMPRODUCT(--(AM$2:BJ$2="Yes"),--(ProgramsTable[[#This Row],[Developmental Disability]:[Caregivers, Family Members, Advocates, or Practitioners of an Individual with Disabilities or Medical Conditions]]="Yes"))&gt;0,"Yes","No"))</f>
        <v>N/A</v>
      </c>
      <c r="BU4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34" s="18" t="str">
        <f>IF(BV$2=0, "N/A", IF(ISNUMBER(SEARCH(UPPER(BV$2), UPPER(ProgramsTable[[#This Row],[Type of Service]]))), "Yes", "No"))</f>
        <v>N/A</v>
      </c>
      <c r="BW434" s="18" t="str">
        <f>IF(BW$2=0, "N/A", IF(ISNUMBER(SEARCH(TRIM(BW$2), ProgramsTable[[#This Row],[Geographic Coverage]])), "Yes", "No"))</f>
        <v>N/A</v>
      </c>
      <c r="BX434" s="18" t="str">
        <f>IF(BX$2=0, "N/A", IF(ISNUMBER(SEARCH(TRIM(BX$2), ProgramsTable[[#This Row],[Geographic Coverage]])), "Yes", "No"))</f>
        <v>N/A</v>
      </c>
      <c r="BY434" s="18" t="str">
        <f>IF(AND(BW$2=0, BX$2=0), "*Required - Please Make a Selection*", IF(OR(ISNUMBER(SEARCH(TRIM(BW$2), ProgramsTable[[#This Row],[Geographic Coverage]])), ISNUMBER(SEARCH(TRIM(BX$2), ProgramsTable[[#This Row],[Geographic Coverage]]))), "Yes", "No"))</f>
        <v>*Required - Please Make a Selection*</v>
      </c>
      <c r="BZ434" s="18" t="str">
        <f>IF(I$2=0, "N/A", IF(I$2="Yes", IF(ProgramsTable[[#This Row],[Program Includes Services for Caregivers]]="Yes", IF(ProgramsTable[[#This Row],[Program May Require Caregiver to be Unpaid]]="No", "Yes", "No"), "No"), "N/A"))</f>
        <v>N/A</v>
      </c>
      <c r="CA4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34" s="18" t="str">
        <f>IF(CB$2=0, "N/A", IF(ISNUMBER(SEARCH(TRIM(UPPER(CB$2)), TRIM(UPPER(ProgramsTable[[#This Row],[Type of Service]])))), "Yes", "No"))</f>
        <v>N/A</v>
      </c>
      <c r="CC434" s="18" t="str">
        <f>IF(CC$2=0, "N/A", IF(ISNUMBER(SEARCH(TRIM(CC$2), ProgramsTable[[#This Row],[Geographic Coverage]])), "Yes", "No"))</f>
        <v>No</v>
      </c>
      <c r="CD434" s="18" t="str">
        <f>IF(CD$2=0, "N/A", IF(ISNUMBER(SEARCH(TRIM(CD$2), ProgramsTable[[#This Row],[Geographic Coverage]])), "Yes", "No"))</f>
        <v>N/A</v>
      </c>
      <c r="CE434" s="18" t="str">
        <f>IF(AND(CC$2=0, CD$2=0), "*Required - Please Make a Selection*", IF(OR(ISNUMBER(SEARCH(TRIM(CC$2), ProgramsTable[[#This Row],[Geographic Coverage]])), ISNUMBER(SEARCH(TRIM(CD$2), ProgramsTable[[#This Row],[Geographic Coverage]]))), "Yes", "No"))</f>
        <v>No</v>
      </c>
      <c r="CF434" s="18" t="str" cm="1">
        <f t="array" ref="CF434">IF(COUNTIF(BK$2:BN$2, "Yes")=0, "N/A", IF(SUMPRODUCT((BK$2:BN$2="Yes")*(ProgramsTable[[#This Row],[Veteran?]:[Disabled Veteran?]]="Yes"))&gt;0, "Yes", "No"))</f>
        <v>No</v>
      </c>
      <c r="CG4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34"/>
      <c r="CI434"/>
      <c r="CJ434"/>
      <c r="CK434"/>
      <c r="CL434"/>
      <c r="CM434"/>
      <c r="CN434"/>
      <c r="CO434"/>
      <c r="CP434"/>
      <c r="CQ434"/>
      <c r="CR434"/>
      <c r="CS434"/>
      <c r="CU434"/>
      <c r="CV434"/>
    </row>
    <row r="435" spans="1:100" hidden="1" x14ac:dyDescent="0.25">
      <c r="A435" s="10">
        <v>1488</v>
      </c>
      <c r="B435" t="s">
        <v>658</v>
      </c>
      <c r="C435" t="s">
        <v>666</v>
      </c>
      <c r="D435" t="s">
        <v>578</v>
      </c>
      <c r="E435" t="s">
        <v>546</v>
      </c>
      <c r="F435" t="s">
        <v>590</v>
      </c>
      <c r="G435" t="s">
        <v>90</v>
      </c>
      <c r="H435" t="s">
        <v>215</v>
      </c>
      <c r="I435" t="s">
        <v>215</v>
      </c>
      <c r="J435" t="s">
        <v>208</v>
      </c>
      <c r="K435" t="s">
        <v>586</v>
      </c>
      <c r="L435" t="s">
        <v>208</v>
      </c>
      <c r="M435" t="s">
        <v>208</v>
      </c>
      <c r="N435" t="s">
        <v>208</v>
      </c>
      <c r="P435" t="s">
        <v>591</v>
      </c>
      <c r="Q435" t="s">
        <v>208</v>
      </c>
      <c r="R435" t="s">
        <v>591</v>
      </c>
      <c r="S435" t="s">
        <v>208</v>
      </c>
      <c r="T435" t="s">
        <v>79</v>
      </c>
      <c r="U435" t="s">
        <v>207</v>
      </c>
      <c r="V435" t="s">
        <v>207</v>
      </c>
      <c r="W435" t="s">
        <v>207</v>
      </c>
      <c r="X435" t="s">
        <v>207</v>
      </c>
      <c r="Y435" t="s">
        <v>207</v>
      </c>
      <c r="Z435" t="s">
        <v>207</v>
      </c>
      <c r="AA435" t="s">
        <v>207</v>
      </c>
      <c r="AB435" t="s">
        <v>207</v>
      </c>
      <c r="AC435" t="s">
        <v>207</v>
      </c>
      <c r="AD435" t="s">
        <v>207</v>
      </c>
      <c r="AE435" t="s">
        <v>207</v>
      </c>
      <c r="AF435" t="s">
        <v>207</v>
      </c>
      <c r="AG435" t="s">
        <v>207</v>
      </c>
      <c r="AH435" t="s">
        <v>207</v>
      </c>
      <c r="AI435" t="s">
        <v>207</v>
      </c>
      <c r="AJ435" t="s">
        <v>207</v>
      </c>
      <c r="AK435" t="s">
        <v>207</v>
      </c>
      <c r="AL435" t="s">
        <v>207</v>
      </c>
      <c r="AM435" t="s">
        <v>207</v>
      </c>
      <c r="AN435" t="s">
        <v>207</v>
      </c>
      <c r="AO435" t="s">
        <v>207</v>
      </c>
      <c r="AP435" t="s">
        <v>207</v>
      </c>
      <c r="AQ435" t="s">
        <v>207</v>
      </c>
      <c r="AR435" t="s">
        <v>207</v>
      </c>
      <c r="AS435" t="s">
        <v>207</v>
      </c>
      <c r="AT435" t="s">
        <v>207</v>
      </c>
      <c r="AU435" t="s">
        <v>207</v>
      </c>
      <c r="AV435" t="s">
        <v>207</v>
      </c>
      <c r="AW435" t="s">
        <v>207</v>
      </c>
      <c r="AX435" t="s">
        <v>207</v>
      </c>
      <c r="AY435" t="s">
        <v>207</v>
      </c>
      <c r="AZ435" t="s">
        <v>207</v>
      </c>
      <c r="BA435" t="s">
        <v>207</v>
      </c>
      <c r="BB435" t="s">
        <v>207</v>
      </c>
      <c r="BC435" t="s">
        <v>207</v>
      </c>
      <c r="BD435" t="s">
        <v>207</v>
      </c>
      <c r="BE435" t="s">
        <v>207</v>
      </c>
      <c r="BF435" t="s">
        <v>207</v>
      </c>
      <c r="BG435" t="s">
        <v>207</v>
      </c>
      <c r="BH435" t="s">
        <v>207</v>
      </c>
      <c r="BI435" t="s">
        <v>207</v>
      </c>
      <c r="BJ435" t="s">
        <v>215</v>
      </c>
      <c r="BK435" t="s">
        <v>207</v>
      </c>
      <c r="BL435" t="s">
        <v>207</v>
      </c>
      <c r="BM435" t="s">
        <v>207</v>
      </c>
      <c r="BN435" t="s">
        <v>207</v>
      </c>
      <c r="BO435" s="18" t="str">
        <f>IF(OR(BO$2=0, BO$2=""), "N/A", IF(ISNUMBER(SEARCH(UPPER(BO$2), UPPER(ProgramsTable[[#This Row],[Type of Service]]))), "Yes", "No"))</f>
        <v>N/A</v>
      </c>
      <c r="BP435" s="18" t="str">
        <f>IF(BP$2=0, "N/A", IF(ISNUMBER(SEARCH(TRIM(BP$2), ProgramsTable[[#This Row],[Geographic Coverage]])), "Yes", "No"))</f>
        <v>N/A</v>
      </c>
      <c r="BQ435" s="18" t="str">
        <f>IF(BQ$2=0, "N/A", IF(ISNUMBER(SEARCH(TRIM(BQ$2), ProgramsTable[[#This Row],[Geographic Coverage]])), "Yes", "No"))</f>
        <v>N/A</v>
      </c>
      <c r="BR435" s="18" t="str">
        <f>IF(AND(BP$2=0, BQ$2=0), "*Required - Please Make a Selection*", IF(OR(ISNUMBER(SEARCH(TRIM(BP$2), ProgramsTable[[#This Row],[Geographic Coverage]])), ISNUMBER(SEARCH(TRIM(BQ$2), ProgramsTable[[#This Row],[Geographic Coverage]]))), "Yes", "No"))</f>
        <v>*Required - Please Make a Selection*</v>
      </c>
      <c r="BS435" s="18" t="str">
        <f>IF(OR(BS$2="",BS$2=0), "N/A", IF(AND(ProgramsTable[[#This Row],[Age Min]]= "None", ProgramsTable[[#This Row],[Age Max]]= "None"), "Yes", IF(AND(BS$2&gt;=ProgramsTable[[#This Row],[Age Min]], BS$2&lt;=ProgramsTable[[#This Row],[Age Max]]), "Yes", "No")))</f>
        <v>N/A</v>
      </c>
      <c r="BT435" s="18" t="str" cm="1">
        <f t="array" ref="BT435">IF(COUNTIF(AM$2:BJ$2,"Yes")=0,"N/A",IF(SUMPRODUCT(--(AM$2:BJ$2="Yes"),--(ProgramsTable[[#This Row],[Developmental Disability]:[Caregivers, Family Members, Advocates, or Practitioners of an Individual with Disabilities or Medical Conditions]]="Yes"))&gt;0,"Yes","No"))</f>
        <v>N/A</v>
      </c>
      <c r="BU4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35" s="18" t="str">
        <f>IF(BV$2=0, "N/A", IF(ISNUMBER(SEARCH(UPPER(BV$2), UPPER(ProgramsTable[[#This Row],[Type of Service]]))), "Yes", "No"))</f>
        <v>N/A</v>
      </c>
      <c r="BW435" s="18" t="str">
        <f>IF(BW$2=0, "N/A", IF(ISNUMBER(SEARCH(TRIM(BW$2), ProgramsTable[[#This Row],[Geographic Coverage]])), "Yes", "No"))</f>
        <v>N/A</v>
      </c>
      <c r="BX435" s="18" t="str">
        <f>IF(BX$2=0, "N/A", IF(ISNUMBER(SEARCH(TRIM(BX$2), ProgramsTable[[#This Row],[Geographic Coverage]])), "Yes", "No"))</f>
        <v>N/A</v>
      </c>
      <c r="BY435" s="18" t="str">
        <f>IF(AND(BW$2=0, BX$2=0), "*Required - Please Make a Selection*", IF(OR(ISNUMBER(SEARCH(TRIM(BW$2), ProgramsTable[[#This Row],[Geographic Coverage]])), ISNUMBER(SEARCH(TRIM(BX$2), ProgramsTable[[#This Row],[Geographic Coverage]]))), "Yes", "No"))</f>
        <v>*Required - Please Make a Selection*</v>
      </c>
      <c r="BZ435" s="18" t="str">
        <f>IF(I$2=0, "N/A", IF(I$2="Yes", IF(ProgramsTable[[#This Row],[Program Includes Services for Caregivers]]="Yes", IF(ProgramsTable[[#This Row],[Program May Require Caregiver to be Unpaid]]="No", "Yes", "No"), "No"), "N/A"))</f>
        <v>N/A</v>
      </c>
      <c r="CA4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35" s="18" t="str">
        <f>IF(CB$2=0, "N/A", IF(ISNUMBER(SEARCH(TRIM(UPPER(CB$2)), TRIM(UPPER(ProgramsTable[[#This Row],[Type of Service]])))), "Yes", "No"))</f>
        <v>N/A</v>
      </c>
      <c r="CC435" s="18" t="str">
        <f>IF(CC$2=0, "N/A", IF(ISNUMBER(SEARCH(TRIM(CC$2), ProgramsTable[[#This Row],[Geographic Coverage]])), "Yes", "No"))</f>
        <v>No</v>
      </c>
      <c r="CD435" s="18" t="str">
        <f>IF(CD$2=0, "N/A", IF(ISNUMBER(SEARCH(TRIM(CD$2), ProgramsTable[[#This Row],[Geographic Coverage]])), "Yes", "No"))</f>
        <v>N/A</v>
      </c>
      <c r="CE435" s="18" t="str">
        <f>IF(AND(CC$2=0, CD$2=0), "*Required - Please Make a Selection*", IF(OR(ISNUMBER(SEARCH(TRIM(CC$2), ProgramsTable[[#This Row],[Geographic Coverage]])), ISNUMBER(SEARCH(TRIM(CD$2), ProgramsTable[[#This Row],[Geographic Coverage]]))), "Yes", "No"))</f>
        <v>No</v>
      </c>
      <c r="CF435" s="18" t="str" cm="1">
        <f t="array" ref="CF435">IF(COUNTIF(BK$2:BN$2, "Yes")=0, "N/A", IF(SUMPRODUCT((BK$2:BN$2="Yes")*(ProgramsTable[[#This Row],[Veteran?]:[Disabled Veteran?]]="Yes"))&gt;0, "Yes", "No"))</f>
        <v>No</v>
      </c>
      <c r="CG4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35"/>
      <c r="CI435"/>
      <c r="CJ435"/>
      <c r="CK435"/>
      <c r="CL435"/>
      <c r="CM435"/>
      <c r="CN435"/>
      <c r="CO435"/>
      <c r="CP435"/>
      <c r="CQ435"/>
      <c r="CR435"/>
      <c r="CS435"/>
      <c r="CU435"/>
      <c r="CV435"/>
    </row>
    <row r="436" spans="1:100" hidden="1" x14ac:dyDescent="0.25">
      <c r="A436" s="10">
        <v>1489</v>
      </c>
      <c r="B436" t="s">
        <v>658</v>
      </c>
      <c r="C436" t="s">
        <v>666</v>
      </c>
      <c r="D436" t="s">
        <v>592</v>
      </c>
      <c r="E436" t="s">
        <v>546</v>
      </c>
      <c r="F436" t="s">
        <v>593</v>
      </c>
      <c r="G436" t="s">
        <v>588</v>
      </c>
      <c r="H436" t="s">
        <v>215</v>
      </c>
      <c r="I436" t="s">
        <v>215</v>
      </c>
      <c r="J436" t="s">
        <v>208</v>
      </c>
      <c r="K436" t="s">
        <v>208</v>
      </c>
      <c r="L436" s="11" t="s">
        <v>594</v>
      </c>
      <c r="M436" t="s">
        <v>208</v>
      </c>
      <c r="N436" t="s">
        <v>208</v>
      </c>
      <c r="O436" t="s">
        <v>595</v>
      </c>
      <c r="P436" t="s">
        <v>596</v>
      </c>
      <c r="Q436" t="s">
        <v>597</v>
      </c>
      <c r="R436" t="s">
        <v>596</v>
      </c>
      <c r="S436" t="s">
        <v>208</v>
      </c>
      <c r="T436" t="s">
        <v>79</v>
      </c>
      <c r="U436" t="s">
        <v>207</v>
      </c>
      <c r="V436" t="s">
        <v>207</v>
      </c>
      <c r="W436" t="s">
        <v>207</v>
      </c>
      <c r="X436" t="s">
        <v>207</v>
      </c>
      <c r="Y436" t="s">
        <v>207</v>
      </c>
      <c r="Z436" t="s">
        <v>207</v>
      </c>
      <c r="AA436" t="s">
        <v>207</v>
      </c>
      <c r="AB436" t="s">
        <v>207</v>
      </c>
      <c r="AC436" t="s">
        <v>207</v>
      </c>
      <c r="AD436" t="s">
        <v>207</v>
      </c>
      <c r="AE436" t="s">
        <v>207</v>
      </c>
      <c r="AF436" t="s">
        <v>207</v>
      </c>
      <c r="AG436" t="s">
        <v>207</v>
      </c>
      <c r="AH436" t="s">
        <v>207</v>
      </c>
      <c r="AI436" t="s">
        <v>207</v>
      </c>
      <c r="AJ436" t="s">
        <v>207</v>
      </c>
      <c r="AK436" t="s">
        <v>207</v>
      </c>
      <c r="AL436" t="s">
        <v>207</v>
      </c>
      <c r="AM436" t="s">
        <v>207</v>
      </c>
      <c r="AN436" t="s">
        <v>207</v>
      </c>
      <c r="AO436" t="s">
        <v>207</v>
      </c>
      <c r="AP436" t="s">
        <v>207</v>
      </c>
      <c r="AQ436" t="s">
        <v>207</v>
      </c>
      <c r="AR436" t="s">
        <v>207</v>
      </c>
      <c r="AS436" t="s">
        <v>207</v>
      </c>
      <c r="AT436" t="s">
        <v>207</v>
      </c>
      <c r="AU436" t="s">
        <v>207</v>
      </c>
      <c r="AV436" t="s">
        <v>207</v>
      </c>
      <c r="AW436" t="s">
        <v>207</v>
      </c>
      <c r="AX436" t="s">
        <v>207</v>
      </c>
      <c r="AY436" t="s">
        <v>207</v>
      </c>
      <c r="AZ436" t="s">
        <v>207</v>
      </c>
      <c r="BA436" t="s">
        <v>207</v>
      </c>
      <c r="BB436" t="s">
        <v>207</v>
      </c>
      <c r="BC436" t="s">
        <v>207</v>
      </c>
      <c r="BD436" t="s">
        <v>207</v>
      </c>
      <c r="BE436" t="s">
        <v>207</v>
      </c>
      <c r="BF436" t="s">
        <v>207</v>
      </c>
      <c r="BG436" t="s">
        <v>207</v>
      </c>
      <c r="BH436" t="s">
        <v>207</v>
      </c>
      <c r="BI436" t="s">
        <v>207</v>
      </c>
      <c r="BJ436" t="s">
        <v>215</v>
      </c>
      <c r="BK436" t="s">
        <v>207</v>
      </c>
      <c r="BL436" t="s">
        <v>207</v>
      </c>
      <c r="BM436" t="s">
        <v>207</v>
      </c>
      <c r="BN436" t="s">
        <v>207</v>
      </c>
      <c r="BO436" s="18" t="str">
        <f>IF(OR(BO$2=0, BO$2=""), "N/A", IF(ISNUMBER(SEARCH(UPPER(BO$2), UPPER(ProgramsTable[[#This Row],[Type of Service]]))), "Yes", "No"))</f>
        <v>N/A</v>
      </c>
      <c r="BP436" s="18" t="str">
        <f>IF(BP$2=0, "N/A", IF(ISNUMBER(SEARCH(TRIM(BP$2), ProgramsTable[[#This Row],[Geographic Coverage]])), "Yes", "No"))</f>
        <v>N/A</v>
      </c>
      <c r="BQ436" s="18" t="str">
        <f>IF(BQ$2=0, "N/A", IF(ISNUMBER(SEARCH(TRIM(BQ$2), ProgramsTable[[#This Row],[Geographic Coverage]])), "Yes", "No"))</f>
        <v>N/A</v>
      </c>
      <c r="BR436" s="18" t="str">
        <f>IF(AND(BP$2=0, BQ$2=0), "*Required - Please Make a Selection*", IF(OR(ISNUMBER(SEARCH(TRIM(BP$2), ProgramsTable[[#This Row],[Geographic Coverage]])), ISNUMBER(SEARCH(TRIM(BQ$2), ProgramsTable[[#This Row],[Geographic Coverage]]))), "Yes", "No"))</f>
        <v>*Required - Please Make a Selection*</v>
      </c>
      <c r="BS436" s="18" t="str">
        <f>IF(OR(BS$2="",BS$2=0), "N/A", IF(AND(ProgramsTable[[#This Row],[Age Min]]= "None", ProgramsTable[[#This Row],[Age Max]]= "None"), "Yes", IF(AND(BS$2&gt;=ProgramsTable[[#This Row],[Age Min]], BS$2&lt;=ProgramsTable[[#This Row],[Age Max]]), "Yes", "No")))</f>
        <v>N/A</v>
      </c>
      <c r="BT436" s="18" t="str" cm="1">
        <f t="array" ref="BT436">IF(COUNTIF(AM$2:BJ$2,"Yes")=0,"N/A",IF(SUMPRODUCT(--(AM$2:BJ$2="Yes"),--(ProgramsTable[[#This Row],[Developmental Disability]:[Caregivers, Family Members, Advocates, or Practitioners of an Individual with Disabilities or Medical Conditions]]="Yes"))&gt;0,"Yes","No"))</f>
        <v>N/A</v>
      </c>
      <c r="BU4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36" s="18" t="str">
        <f>IF(BV$2=0, "N/A", IF(ISNUMBER(SEARCH(UPPER(BV$2), UPPER(ProgramsTable[[#This Row],[Type of Service]]))), "Yes", "No"))</f>
        <v>N/A</v>
      </c>
      <c r="BW436" s="18" t="str">
        <f>IF(BW$2=0, "N/A", IF(ISNUMBER(SEARCH(TRIM(BW$2), ProgramsTable[[#This Row],[Geographic Coverage]])), "Yes", "No"))</f>
        <v>N/A</v>
      </c>
      <c r="BX436" s="18" t="str">
        <f>IF(BX$2=0, "N/A", IF(ISNUMBER(SEARCH(TRIM(BX$2), ProgramsTable[[#This Row],[Geographic Coverage]])), "Yes", "No"))</f>
        <v>N/A</v>
      </c>
      <c r="BY436" s="18" t="str">
        <f>IF(AND(BW$2=0, BX$2=0), "*Required - Please Make a Selection*", IF(OR(ISNUMBER(SEARCH(TRIM(BW$2), ProgramsTable[[#This Row],[Geographic Coverage]])), ISNUMBER(SEARCH(TRIM(BX$2), ProgramsTable[[#This Row],[Geographic Coverage]]))), "Yes", "No"))</f>
        <v>*Required - Please Make a Selection*</v>
      </c>
      <c r="BZ436" s="18" t="str">
        <f>IF(I$2=0, "N/A", IF(I$2="Yes", IF(ProgramsTable[[#This Row],[Program Includes Services for Caregivers]]="Yes", IF(ProgramsTable[[#This Row],[Program May Require Caregiver to be Unpaid]]="No", "Yes", "No"), "No"), "N/A"))</f>
        <v>N/A</v>
      </c>
      <c r="CA4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36" s="18" t="str">
        <f>IF(CB$2=0, "N/A", IF(ISNUMBER(SEARCH(TRIM(UPPER(CB$2)), TRIM(UPPER(ProgramsTable[[#This Row],[Type of Service]])))), "Yes", "No"))</f>
        <v>N/A</v>
      </c>
      <c r="CC436" s="18" t="str">
        <f>IF(CC$2=0, "N/A", IF(ISNUMBER(SEARCH(TRIM(CC$2), ProgramsTable[[#This Row],[Geographic Coverage]])), "Yes", "No"))</f>
        <v>No</v>
      </c>
      <c r="CD436" s="18" t="str">
        <f>IF(CD$2=0, "N/A", IF(ISNUMBER(SEARCH(TRIM(CD$2), ProgramsTable[[#This Row],[Geographic Coverage]])), "Yes", "No"))</f>
        <v>N/A</v>
      </c>
      <c r="CE436" s="18" t="str">
        <f>IF(AND(CC$2=0, CD$2=0), "*Required - Please Make a Selection*", IF(OR(ISNUMBER(SEARCH(TRIM(CC$2), ProgramsTable[[#This Row],[Geographic Coverage]])), ISNUMBER(SEARCH(TRIM(CD$2), ProgramsTable[[#This Row],[Geographic Coverage]]))), "Yes", "No"))</f>
        <v>No</v>
      </c>
      <c r="CF436" s="18" t="str" cm="1">
        <f t="array" ref="CF436">IF(COUNTIF(BK$2:BN$2, "Yes")=0, "N/A", IF(SUMPRODUCT((BK$2:BN$2="Yes")*(ProgramsTable[[#This Row],[Veteran?]:[Disabled Veteran?]]="Yes"))&gt;0, "Yes", "No"))</f>
        <v>No</v>
      </c>
      <c r="CG4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36"/>
      <c r="CI436"/>
      <c r="CJ436"/>
      <c r="CK436"/>
      <c r="CL436"/>
      <c r="CM436"/>
      <c r="CN436"/>
      <c r="CO436"/>
      <c r="CP436"/>
      <c r="CQ436"/>
      <c r="CR436"/>
      <c r="CS436"/>
      <c r="CU436"/>
      <c r="CV436"/>
    </row>
    <row r="437" spans="1:100" hidden="1" x14ac:dyDescent="0.25">
      <c r="A437" s="10">
        <v>1490</v>
      </c>
      <c r="B437" t="s">
        <v>658</v>
      </c>
      <c r="C437" t="s">
        <v>666</v>
      </c>
      <c r="D437" t="s">
        <v>592</v>
      </c>
      <c r="E437" t="s">
        <v>546</v>
      </c>
      <c r="F437" t="s">
        <v>598</v>
      </c>
      <c r="G437" t="s">
        <v>588</v>
      </c>
      <c r="H437" t="s">
        <v>215</v>
      </c>
      <c r="I437" t="s">
        <v>215</v>
      </c>
      <c r="J437" t="s">
        <v>208</v>
      </c>
      <c r="K437" t="s">
        <v>208</v>
      </c>
      <c r="L437" s="11" t="s">
        <v>599</v>
      </c>
      <c r="M437">
        <v>55</v>
      </c>
      <c r="N437">
        <v>120</v>
      </c>
      <c r="O437" t="s">
        <v>599</v>
      </c>
      <c r="P437" t="s">
        <v>596</v>
      </c>
      <c r="Q437" t="s">
        <v>597</v>
      </c>
      <c r="R437" t="s">
        <v>596</v>
      </c>
      <c r="S437" t="s">
        <v>208</v>
      </c>
      <c r="T437" t="s">
        <v>79</v>
      </c>
      <c r="U437" t="s">
        <v>207</v>
      </c>
      <c r="V437" t="s">
        <v>207</v>
      </c>
      <c r="W437" t="s">
        <v>207</v>
      </c>
      <c r="X437" t="s">
        <v>207</v>
      </c>
      <c r="Y437" t="s">
        <v>207</v>
      </c>
      <c r="Z437" t="s">
        <v>207</v>
      </c>
      <c r="AA437" t="s">
        <v>207</v>
      </c>
      <c r="AB437" t="s">
        <v>207</v>
      </c>
      <c r="AC437" t="s">
        <v>207</v>
      </c>
      <c r="AD437" t="s">
        <v>207</v>
      </c>
      <c r="AE437" t="s">
        <v>207</v>
      </c>
      <c r="AF437" t="s">
        <v>207</v>
      </c>
      <c r="AG437" t="s">
        <v>207</v>
      </c>
      <c r="AH437" t="s">
        <v>207</v>
      </c>
      <c r="AI437" t="s">
        <v>207</v>
      </c>
      <c r="AJ437" t="s">
        <v>207</v>
      </c>
      <c r="AK437" t="s">
        <v>207</v>
      </c>
      <c r="AL437" t="s">
        <v>207</v>
      </c>
      <c r="AM437" t="s">
        <v>207</v>
      </c>
      <c r="AN437" t="s">
        <v>207</v>
      </c>
      <c r="AO437" t="s">
        <v>207</v>
      </c>
      <c r="AP437" t="s">
        <v>207</v>
      </c>
      <c r="AQ437" t="s">
        <v>207</v>
      </c>
      <c r="AR437" t="s">
        <v>207</v>
      </c>
      <c r="AS437" t="s">
        <v>207</v>
      </c>
      <c r="AT437" t="s">
        <v>207</v>
      </c>
      <c r="AU437" t="s">
        <v>207</v>
      </c>
      <c r="AV437" t="s">
        <v>207</v>
      </c>
      <c r="AW437" t="s">
        <v>207</v>
      </c>
      <c r="AX437" t="s">
        <v>207</v>
      </c>
      <c r="AY437" t="s">
        <v>207</v>
      </c>
      <c r="AZ437" t="s">
        <v>207</v>
      </c>
      <c r="BA437" t="s">
        <v>207</v>
      </c>
      <c r="BB437" t="s">
        <v>207</v>
      </c>
      <c r="BC437" t="s">
        <v>207</v>
      </c>
      <c r="BD437" t="s">
        <v>207</v>
      </c>
      <c r="BE437" t="s">
        <v>207</v>
      </c>
      <c r="BF437" t="s">
        <v>207</v>
      </c>
      <c r="BG437" t="s">
        <v>207</v>
      </c>
      <c r="BH437" t="s">
        <v>207</v>
      </c>
      <c r="BI437" t="s">
        <v>207</v>
      </c>
      <c r="BJ437" t="s">
        <v>215</v>
      </c>
      <c r="BK437" t="s">
        <v>207</v>
      </c>
      <c r="BL437" t="s">
        <v>207</v>
      </c>
      <c r="BM437" t="s">
        <v>207</v>
      </c>
      <c r="BN437" t="s">
        <v>207</v>
      </c>
      <c r="BO437" s="18" t="str">
        <f>IF(OR(BO$2=0, BO$2=""), "N/A", IF(ISNUMBER(SEARCH(UPPER(BO$2), UPPER(ProgramsTable[[#This Row],[Type of Service]]))), "Yes", "No"))</f>
        <v>N/A</v>
      </c>
      <c r="BP437" s="18" t="str">
        <f>IF(BP$2=0, "N/A", IF(ISNUMBER(SEARCH(TRIM(BP$2), ProgramsTable[[#This Row],[Geographic Coverage]])), "Yes", "No"))</f>
        <v>N/A</v>
      </c>
      <c r="BQ437" s="18" t="str">
        <f>IF(BQ$2=0, "N/A", IF(ISNUMBER(SEARCH(TRIM(BQ$2), ProgramsTable[[#This Row],[Geographic Coverage]])), "Yes", "No"))</f>
        <v>N/A</v>
      </c>
      <c r="BR437" s="18" t="str">
        <f>IF(AND(BP$2=0, BQ$2=0), "*Required - Please Make a Selection*", IF(OR(ISNUMBER(SEARCH(TRIM(BP$2), ProgramsTable[[#This Row],[Geographic Coverage]])), ISNUMBER(SEARCH(TRIM(BQ$2), ProgramsTable[[#This Row],[Geographic Coverage]]))), "Yes", "No"))</f>
        <v>*Required - Please Make a Selection*</v>
      </c>
      <c r="BS437" s="18" t="str">
        <f>IF(OR(BS$2="",BS$2=0), "N/A", IF(AND(ProgramsTable[[#This Row],[Age Min]]= "None", ProgramsTable[[#This Row],[Age Max]]= "None"), "Yes", IF(AND(BS$2&gt;=ProgramsTable[[#This Row],[Age Min]], BS$2&lt;=ProgramsTable[[#This Row],[Age Max]]), "Yes", "No")))</f>
        <v>N/A</v>
      </c>
      <c r="BT437" s="18" t="str" cm="1">
        <f t="array" ref="BT437">IF(COUNTIF(AM$2:BJ$2,"Yes")=0,"N/A",IF(SUMPRODUCT(--(AM$2:BJ$2="Yes"),--(ProgramsTable[[#This Row],[Developmental Disability]:[Caregivers, Family Members, Advocates, or Practitioners of an Individual with Disabilities or Medical Conditions]]="Yes"))&gt;0,"Yes","No"))</f>
        <v>N/A</v>
      </c>
      <c r="BU4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37" s="18" t="str">
        <f>IF(BV$2=0, "N/A", IF(ISNUMBER(SEARCH(UPPER(BV$2), UPPER(ProgramsTable[[#This Row],[Type of Service]]))), "Yes", "No"))</f>
        <v>N/A</v>
      </c>
      <c r="BW437" s="18" t="str">
        <f>IF(BW$2=0, "N/A", IF(ISNUMBER(SEARCH(TRIM(BW$2), ProgramsTable[[#This Row],[Geographic Coverage]])), "Yes", "No"))</f>
        <v>N/A</v>
      </c>
      <c r="BX437" s="18" t="str">
        <f>IF(BX$2=0, "N/A", IF(ISNUMBER(SEARCH(TRIM(BX$2), ProgramsTable[[#This Row],[Geographic Coverage]])), "Yes", "No"))</f>
        <v>N/A</v>
      </c>
      <c r="BY437" s="18" t="str">
        <f>IF(AND(BW$2=0, BX$2=0), "*Required - Please Make a Selection*", IF(OR(ISNUMBER(SEARCH(TRIM(BW$2), ProgramsTable[[#This Row],[Geographic Coverage]])), ISNUMBER(SEARCH(TRIM(BX$2), ProgramsTable[[#This Row],[Geographic Coverage]]))), "Yes", "No"))</f>
        <v>*Required - Please Make a Selection*</v>
      </c>
      <c r="BZ437" s="18" t="str">
        <f>IF(I$2=0, "N/A", IF(I$2="Yes", IF(ProgramsTable[[#This Row],[Program Includes Services for Caregivers]]="Yes", IF(ProgramsTable[[#This Row],[Program May Require Caregiver to be Unpaid]]="No", "Yes", "No"), "No"), "N/A"))</f>
        <v>N/A</v>
      </c>
      <c r="CA4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37" s="18" t="str">
        <f>IF(CB$2=0, "N/A", IF(ISNUMBER(SEARCH(TRIM(UPPER(CB$2)), TRIM(UPPER(ProgramsTable[[#This Row],[Type of Service]])))), "Yes", "No"))</f>
        <v>N/A</v>
      </c>
      <c r="CC437" s="18" t="str">
        <f>IF(CC$2=0, "N/A", IF(ISNUMBER(SEARCH(TRIM(CC$2), ProgramsTable[[#This Row],[Geographic Coverage]])), "Yes", "No"))</f>
        <v>No</v>
      </c>
      <c r="CD437" s="18" t="str">
        <f>IF(CD$2=0, "N/A", IF(ISNUMBER(SEARCH(TRIM(CD$2), ProgramsTable[[#This Row],[Geographic Coverage]])), "Yes", "No"))</f>
        <v>N/A</v>
      </c>
      <c r="CE437" s="18" t="str">
        <f>IF(AND(CC$2=0, CD$2=0), "*Required - Please Make a Selection*", IF(OR(ISNUMBER(SEARCH(TRIM(CC$2), ProgramsTable[[#This Row],[Geographic Coverage]])), ISNUMBER(SEARCH(TRIM(CD$2), ProgramsTable[[#This Row],[Geographic Coverage]]))), "Yes", "No"))</f>
        <v>No</v>
      </c>
      <c r="CF437" s="18" t="str" cm="1">
        <f t="array" ref="CF437">IF(COUNTIF(BK$2:BN$2, "Yes")=0, "N/A", IF(SUMPRODUCT((BK$2:BN$2="Yes")*(ProgramsTable[[#This Row],[Veteran?]:[Disabled Veteran?]]="Yes"))&gt;0, "Yes", "No"))</f>
        <v>No</v>
      </c>
      <c r="CG4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37"/>
      <c r="CI437"/>
      <c r="CJ437"/>
      <c r="CK437"/>
      <c r="CL437"/>
      <c r="CM437"/>
      <c r="CN437"/>
      <c r="CO437"/>
      <c r="CP437"/>
      <c r="CQ437"/>
      <c r="CR437"/>
      <c r="CS437"/>
      <c r="CU437"/>
      <c r="CV437"/>
    </row>
    <row r="438" spans="1:100" hidden="1" x14ac:dyDescent="0.25">
      <c r="A438" s="10">
        <v>1491</v>
      </c>
      <c r="B438" t="s">
        <v>658</v>
      </c>
      <c r="C438" t="s">
        <v>666</v>
      </c>
      <c r="D438" t="s">
        <v>592</v>
      </c>
      <c r="E438" t="s">
        <v>546</v>
      </c>
      <c r="F438" t="s">
        <v>600</v>
      </c>
      <c r="G438" t="s">
        <v>90</v>
      </c>
      <c r="H438" t="s">
        <v>215</v>
      </c>
      <c r="I438" t="s">
        <v>215</v>
      </c>
      <c r="J438" t="s">
        <v>208</v>
      </c>
      <c r="K438" t="s">
        <v>208</v>
      </c>
      <c r="L438" s="11" t="s">
        <v>599</v>
      </c>
      <c r="M438">
        <v>55</v>
      </c>
      <c r="N438">
        <v>120</v>
      </c>
      <c r="O438" t="s">
        <v>599</v>
      </c>
      <c r="P438" t="s">
        <v>601</v>
      </c>
      <c r="Q438" t="s">
        <v>597</v>
      </c>
      <c r="R438" t="s">
        <v>601</v>
      </c>
      <c r="S438" t="s">
        <v>208</v>
      </c>
      <c r="T438" t="s">
        <v>79</v>
      </c>
      <c r="U438" t="s">
        <v>207</v>
      </c>
      <c r="V438" t="s">
        <v>207</v>
      </c>
      <c r="W438" t="s">
        <v>207</v>
      </c>
      <c r="X438" t="s">
        <v>207</v>
      </c>
      <c r="Y438" t="s">
        <v>207</v>
      </c>
      <c r="Z438" t="s">
        <v>207</v>
      </c>
      <c r="AA438" t="s">
        <v>207</v>
      </c>
      <c r="AB438" t="s">
        <v>207</v>
      </c>
      <c r="AC438" t="s">
        <v>207</v>
      </c>
      <c r="AD438" t="s">
        <v>207</v>
      </c>
      <c r="AE438" t="s">
        <v>207</v>
      </c>
      <c r="AF438" t="s">
        <v>207</v>
      </c>
      <c r="AG438" t="s">
        <v>207</v>
      </c>
      <c r="AH438" t="s">
        <v>207</v>
      </c>
      <c r="AI438" t="s">
        <v>207</v>
      </c>
      <c r="AJ438" t="s">
        <v>207</v>
      </c>
      <c r="AK438" t="s">
        <v>207</v>
      </c>
      <c r="AL438" t="s">
        <v>207</v>
      </c>
      <c r="AM438" t="s">
        <v>207</v>
      </c>
      <c r="AN438" t="s">
        <v>207</v>
      </c>
      <c r="AO438" t="s">
        <v>207</v>
      </c>
      <c r="AP438" t="s">
        <v>207</v>
      </c>
      <c r="AQ438" t="s">
        <v>207</v>
      </c>
      <c r="AR438" t="s">
        <v>207</v>
      </c>
      <c r="AS438" t="s">
        <v>207</v>
      </c>
      <c r="AT438" t="s">
        <v>207</v>
      </c>
      <c r="AU438" t="s">
        <v>207</v>
      </c>
      <c r="AV438" t="s">
        <v>207</v>
      </c>
      <c r="AW438" t="s">
        <v>207</v>
      </c>
      <c r="AX438" t="s">
        <v>207</v>
      </c>
      <c r="AY438" t="s">
        <v>207</v>
      </c>
      <c r="AZ438" t="s">
        <v>207</v>
      </c>
      <c r="BA438" t="s">
        <v>207</v>
      </c>
      <c r="BB438" t="s">
        <v>207</v>
      </c>
      <c r="BC438" t="s">
        <v>207</v>
      </c>
      <c r="BD438" t="s">
        <v>207</v>
      </c>
      <c r="BE438" t="s">
        <v>207</v>
      </c>
      <c r="BF438" t="s">
        <v>207</v>
      </c>
      <c r="BG438" t="s">
        <v>207</v>
      </c>
      <c r="BH438" t="s">
        <v>207</v>
      </c>
      <c r="BI438" t="s">
        <v>207</v>
      </c>
      <c r="BJ438" t="s">
        <v>215</v>
      </c>
      <c r="BK438" t="s">
        <v>207</v>
      </c>
      <c r="BL438" t="s">
        <v>207</v>
      </c>
      <c r="BM438" t="s">
        <v>207</v>
      </c>
      <c r="BN438" t="s">
        <v>207</v>
      </c>
      <c r="BO438" s="18" t="str">
        <f>IF(OR(BO$2=0, BO$2=""), "N/A", IF(ISNUMBER(SEARCH(UPPER(BO$2), UPPER(ProgramsTable[[#This Row],[Type of Service]]))), "Yes", "No"))</f>
        <v>N/A</v>
      </c>
      <c r="BP438" s="18" t="str">
        <f>IF(BP$2=0, "N/A", IF(ISNUMBER(SEARCH(TRIM(BP$2), ProgramsTable[[#This Row],[Geographic Coverage]])), "Yes", "No"))</f>
        <v>N/A</v>
      </c>
      <c r="BQ438" s="18" t="str">
        <f>IF(BQ$2=0, "N/A", IF(ISNUMBER(SEARCH(TRIM(BQ$2), ProgramsTable[[#This Row],[Geographic Coverage]])), "Yes", "No"))</f>
        <v>N/A</v>
      </c>
      <c r="BR438" s="18" t="str">
        <f>IF(AND(BP$2=0, BQ$2=0), "*Required - Please Make a Selection*", IF(OR(ISNUMBER(SEARCH(TRIM(BP$2), ProgramsTable[[#This Row],[Geographic Coverage]])), ISNUMBER(SEARCH(TRIM(BQ$2), ProgramsTable[[#This Row],[Geographic Coverage]]))), "Yes", "No"))</f>
        <v>*Required - Please Make a Selection*</v>
      </c>
      <c r="BS438" s="18" t="str">
        <f>IF(OR(BS$2="",BS$2=0), "N/A", IF(AND(ProgramsTable[[#This Row],[Age Min]]= "None", ProgramsTable[[#This Row],[Age Max]]= "None"), "Yes", IF(AND(BS$2&gt;=ProgramsTable[[#This Row],[Age Min]], BS$2&lt;=ProgramsTable[[#This Row],[Age Max]]), "Yes", "No")))</f>
        <v>N/A</v>
      </c>
      <c r="BT438" s="18" t="str" cm="1">
        <f t="array" ref="BT438">IF(COUNTIF(AM$2:BJ$2,"Yes")=0,"N/A",IF(SUMPRODUCT(--(AM$2:BJ$2="Yes"),--(ProgramsTable[[#This Row],[Developmental Disability]:[Caregivers, Family Members, Advocates, or Practitioners of an Individual with Disabilities or Medical Conditions]]="Yes"))&gt;0,"Yes","No"))</f>
        <v>N/A</v>
      </c>
      <c r="BU4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38" s="18" t="str">
        <f>IF(BV$2=0, "N/A", IF(ISNUMBER(SEARCH(UPPER(BV$2), UPPER(ProgramsTable[[#This Row],[Type of Service]]))), "Yes", "No"))</f>
        <v>N/A</v>
      </c>
      <c r="BW438" s="18" t="str">
        <f>IF(BW$2=0, "N/A", IF(ISNUMBER(SEARCH(TRIM(BW$2), ProgramsTable[[#This Row],[Geographic Coverage]])), "Yes", "No"))</f>
        <v>N/A</v>
      </c>
      <c r="BX438" s="18" t="str">
        <f>IF(BX$2=0, "N/A", IF(ISNUMBER(SEARCH(TRIM(BX$2), ProgramsTable[[#This Row],[Geographic Coverage]])), "Yes", "No"))</f>
        <v>N/A</v>
      </c>
      <c r="BY438" s="18" t="str">
        <f>IF(AND(BW$2=0, BX$2=0), "*Required - Please Make a Selection*", IF(OR(ISNUMBER(SEARCH(TRIM(BW$2), ProgramsTable[[#This Row],[Geographic Coverage]])), ISNUMBER(SEARCH(TRIM(BX$2), ProgramsTable[[#This Row],[Geographic Coverage]]))), "Yes", "No"))</f>
        <v>*Required - Please Make a Selection*</v>
      </c>
      <c r="BZ438" s="18" t="str">
        <f>IF(I$2=0, "N/A", IF(I$2="Yes", IF(ProgramsTable[[#This Row],[Program Includes Services for Caregivers]]="Yes", IF(ProgramsTable[[#This Row],[Program May Require Caregiver to be Unpaid]]="No", "Yes", "No"), "No"), "N/A"))</f>
        <v>N/A</v>
      </c>
      <c r="CA4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38" s="18" t="str">
        <f>IF(CB$2=0, "N/A", IF(ISNUMBER(SEARCH(TRIM(UPPER(CB$2)), TRIM(UPPER(ProgramsTable[[#This Row],[Type of Service]])))), "Yes", "No"))</f>
        <v>N/A</v>
      </c>
      <c r="CC438" s="18" t="str">
        <f>IF(CC$2=0, "N/A", IF(ISNUMBER(SEARCH(TRIM(CC$2), ProgramsTable[[#This Row],[Geographic Coverage]])), "Yes", "No"))</f>
        <v>No</v>
      </c>
      <c r="CD438" s="18" t="str">
        <f>IF(CD$2=0, "N/A", IF(ISNUMBER(SEARCH(TRIM(CD$2), ProgramsTable[[#This Row],[Geographic Coverage]])), "Yes", "No"))</f>
        <v>N/A</v>
      </c>
      <c r="CE438" s="18" t="str">
        <f>IF(AND(CC$2=0, CD$2=0), "*Required - Please Make a Selection*", IF(OR(ISNUMBER(SEARCH(TRIM(CC$2), ProgramsTable[[#This Row],[Geographic Coverage]])), ISNUMBER(SEARCH(TRIM(CD$2), ProgramsTable[[#This Row],[Geographic Coverage]]))), "Yes", "No"))</f>
        <v>No</v>
      </c>
      <c r="CF438" s="18" t="str" cm="1">
        <f t="array" ref="CF438">IF(COUNTIF(BK$2:BN$2, "Yes")=0, "N/A", IF(SUMPRODUCT((BK$2:BN$2="Yes")*(ProgramsTable[[#This Row],[Veteran?]:[Disabled Veteran?]]="Yes"))&gt;0, "Yes", "No"))</f>
        <v>No</v>
      </c>
      <c r="CG4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38"/>
      <c r="CI438"/>
      <c r="CJ438"/>
      <c r="CK438"/>
      <c r="CL438"/>
      <c r="CM438"/>
      <c r="CN438"/>
      <c r="CO438"/>
      <c r="CP438"/>
      <c r="CQ438"/>
      <c r="CR438"/>
      <c r="CS438"/>
      <c r="CU438"/>
      <c r="CV438"/>
    </row>
    <row r="439" spans="1:100" hidden="1" x14ac:dyDescent="0.25">
      <c r="A439" s="10">
        <v>1528</v>
      </c>
      <c r="B439" t="s">
        <v>815</v>
      </c>
      <c r="C439" t="s">
        <v>815</v>
      </c>
      <c r="D439" t="s">
        <v>816</v>
      </c>
      <c r="E439" t="s">
        <v>817</v>
      </c>
      <c r="F439" t="s">
        <v>818</v>
      </c>
      <c r="G439" t="s">
        <v>115</v>
      </c>
      <c r="H439" t="s">
        <v>215</v>
      </c>
      <c r="I439" t="s">
        <v>207</v>
      </c>
      <c r="J439" t="s">
        <v>819</v>
      </c>
      <c r="K439" t="s">
        <v>208</v>
      </c>
      <c r="L439" s="11" t="s">
        <v>208</v>
      </c>
      <c r="M439" t="s">
        <v>208</v>
      </c>
      <c r="N439" t="s">
        <v>208</v>
      </c>
      <c r="P439" t="s">
        <v>820</v>
      </c>
      <c r="Q439" t="s">
        <v>208</v>
      </c>
      <c r="R439" t="s">
        <v>444</v>
      </c>
      <c r="S439" t="s">
        <v>820</v>
      </c>
      <c r="T439" t="s">
        <v>230</v>
      </c>
      <c r="U439" t="s">
        <v>207</v>
      </c>
      <c r="V439" t="s">
        <v>207</v>
      </c>
      <c r="W439" t="s">
        <v>215</v>
      </c>
      <c r="X439" t="s">
        <v>207</v>
      </c>
      <c r="Y439" t="s">
        <v>207</v>
      </c>
      <c r="Z439" t="s">
        <v>207</v>
      </c>
      <c r="AA439" t="s">
        <v>207</v>
      </c>
      <c r="AB439" t="s">
        <v>207</v>
      </c>
      <c r="AC439" t="s">
        <v>207</v>
      </c>
      <c r="AD439" t="s">
        <v>207</v>
      </c>
      <c r="AE439" t="s">
        <v>207</v>
      </c>
      <c r="AF439" t="s">
        <v>207</v>
      </c>
      <c r="AG439" t="s">
        <v>207</v>
      </c>
      <c r="AH439" t="s">
        <v>207</v>
      </c>
      <c r="AI439" t="s">
        <v>207</v>
      </c>
      <c r="AJ439" t="s">
        <v>207</v>
      </c>
      <c r="AK439" t="s">
        <v>207</v>
      </c>
      <c r="AL439" t="s">
        <v>207</v>
      </c>
      <c r="AM439" t="s">
        <v>215</v>
      </c>
      <c r="AN439" t="s">
        <v>207</v>
      </c>
      <c r="AO439" t="s">
        <v>207</v>
      </c>
      <c r="AP439" t="s">
        <v>207</v>
      </c>
      <c r="AQ439" t="s">
        <v>207</v>
      </c>
      <c r="AR439" t="s">
        <v>207</v>
      </c>
      <c r="AS439" t="s">
        <v>207</v>
      </c>
      <c r="AT439" t="s">
        <v>207</v>
      </c>
      <c r="AU439" t="s">
        <v>207</v>
      </c>
      <c r="AV439" t="s">
        <v>207</v>
      </c>
      <c r="AW439" t="s">
        <v>207</v>
      </c>
      <c r="AX439" t="s">
        <v>207</v>
      </c>
      <c r="AY439" t="s">
        <v>207</v>
      </c>
      <c r="AZ439" t="s">
        <v>207</v>
      </c>
      <c r="BA439" t="s">
        <v>207</v>
      </c>
      <c r="BB439" t="s">
        <v>207</v>
      </c>
      <c r="BC439" t="s">
        <v>207</v>
      </c>
      <c r="BD439" t="s">
        <v>207</v>
      </c>
      <c r="BE439" t="s">
        <v>207</v>
      </c>
      <c r="BF439" t="s">
        <v>207</v>
      </c>
      <c r="BG439" t="s">
        <v>207</v>
      </c>
      <c r="BH439" t="s">
        <v>207</v>
      </c>
      <c r="BI439" t="s">
        <v>207</v>
      </c>
      <c r="BJ439" t="s">
        <v>215</v>
      </c>
      <c r="BK439" t="s">
        <v>207</v>
      </c>
      <c r="BL439" t="s">
        <v>207</v>
      </c>
      <c r="BM439" t="s">
        <v>207</v>
      </c>
      <c r="BN439" t="s">
        <v>207</v>
      </c>
      <c r="BO439" s="18" t="str">
        <f>IF(OR(BO$2=0, BO$2=""), "N/A", IF(ISNUMBER(SEARCH(UPPER(BO$2), UPPER(ProgramsTable[[#This Row],[Type of Service]]))), "Yes", "No"))</f>
        <v>N/A</v>
      </c>
      <c r="BP439" s="18" t="str">
        <f>IF(BP$2=0, "N/A", IF(ISNUMBER(SEARCH(TRIM(BP$2), ProgramsTable[[#This Row],[Geographic Coverage]])), "Yes", "No"))</f>
        <v>N/A</v>
      </c>
      <c r="BQ439" s="18" t="str">
        <f>IF(BQ$2=0, "N/A", IF(ISNUMBER(SEARCH(TRIM(BQ$2), ProgramsTable[[#This Row],[Geographic Coverage]])), "Yes", "No"))</f>
        <v>N/A</v>
      </c>
      <c r="BR439" s="18" t="str">
        <f>IF(AND(BP$2=0, BQ$2=0), "*Required - Please Make a Selection*", IF(OR(ISNUMBER(SEARCH(TRIM(BP$2), ProgramsTable[[#This Row],[Geographic Coverage]])), ISNUMBER(SEARCH(TRIM(BQ$2), ProgramsTable[[#This Row],[Geographic Coverage]]))), "Yes", "No"))</f>
        <v>*Required - Please Make a Selection*</v>
      </c>
      <c r="BS439" s="18" t="str">
        <f>IF(OR(BS$2="",BS$2=0), "N/A", IF(AND(ProgramsTable[[#This Row],[Age Min]]= "None", ProgramsTable[[#This Row],[Age Max]]= "None"), "Yes", IF(AND(BS$2&gt;=ProgramsTable[[#This Row],[Age Min]], BS$2&lt;=ProgramsTable[[#This Row],[Age Max]]), "Yes", "No")))</f>
        <v>N/A</v>
      </c>
      <c r="BT439" s="18" t="str" cm="1">
        <f t="array" ref="BT439">IF(COUNTIF(AM$2:BJ$2,"Yes")=0,"N/A",IF(SUMPRODUCT(--(AM$2:BJ$2="Yes"),--(ProgramsTable[[#This Row],[Developmental Disability]:[Caregivers, Family Members, Advocates, or Practitioners of an Individual with Disabilities or Medical Conditions]]="Yes"))&gt;0,"Yes","No"))</f>
        <v>N/A</v>
      </c>
      <c r="BU4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39" s="18" t="str">
        <f>IF(BV$2=0, "N/A", IF(ISNUMBER(SEARCH(UPPER(BV$2), UPPER(ProgramsTable[[#This Row],[Type of Service]]))), "Yes", "No"))</f>
        <v>N/A</v>
      </c>
      <c r="BW439" s="18" t="str">
        <f>IF(BW$2=0, "N/A", IF(ISNUMBER(SEARCH(TRIM(BW$2), ProgramsTable[[#This Row],[Geographic Coverage]])), "Yes", "No"))</f>
        <v>N/A</v>
      </c>
      <c r="BX439" s="18" t="str">
        <f>IF(BX$2=0, "N/A", IF(ISNUMBER(SEARCH(TRIM(BX$2), ProgramsTable[[#This Row],[Geographic Coverage]])), "Yes", "No"))</f>
        <v>N/A</v>
      </c>
      <c r="BY439" s="18" t="str">
        <f>IF(AND(BW$2=0, BX$2=0), "*Required - Please Make a Selection*", IF(OR(ISNUMBER(SEARCH(TRIM(BW$2), ProgramsTable[[#This Row],[Geographic Coverage]])), ISNUMBER(SEARCH(TRIM(BX$2), ProgramsTable[[#This Row],[Geographic Coverage]]))), "Yes", "No"))</f>
        <v>*Required - Please Make a Selection*</v>
      </c>
      <c r="BZ439" s="18" t="str">
        <f>IF(I$2=0, "N/A", IF(I$2="Yes", IF(ProgramsTable[[#This Row],[Program Includes Services for Caregivers]]="Yes", IF(ProgramsTable[[#This Row],[Program May Require Caregiver to be Unpaid]]="No", "Yes", "No"), "No"), "N/A"))</f>
        <v>N/A</v>
      </c>
      <c r="CA4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39" s="18" t="str">
        <f>IF(CB$2=0, "N/A", IF(ISNUMBER(SEARCH(TRIM(UPPER(CB$2)), TRIM(UPPER(ProgramsTable[[#This Row],[Type of Service]])))), "Yes", "No"))</f>
        <v>N/A</v>
      </c>
      <c r="CC439" s="18" t="str">
        <f>IF(CC$2=0, "N/A", IF(ISNUMBER(SEARCH(TRIM(CC$2), ProgramsTable[[#This Row],[Geographic Coverage]])), "Yes", "No"))</f>
        <v>Yes</v>
      </c>
      <c r="CD439" s="18" t="str">
        <f>IF(CD$2=0, "N/A", IF(ISNUMBER(SEARCH(TRIM(CD$2), ProgramsTable[[#This Row],[Geographic Coverage]])), "Yes", "No"))</f>
        <v>N/A</v>
      </c>
      <c r="CE439" s="18" t="str">
        <f>IF(AND(CC$2=0, CD$2=0), "*Required - Please Make a Selection*", IF(OR(ISNUMBER(SEARCH(TRIM(CC$2), ProgramsTable[[#This Row],[Geographic Coverage]])), ISNUMBER(SEARCH(TRIM(CD$2), ProgramsTable[[#This Row],[Geographic Coverage]]))), "Yes", "No"))</f>
        <v>Yes</v>
      </c>
      <c r="CF439" s="18" t="str" cm="1">
        <f t="array" ref="CF439">IF(COUNTIF(BK$2:BN$2, "Yes")=0, "N/A", IF(SUMPRODUCT((BK$2:BN$2="Yes")*(ProgramsTable[[#This Row],[Veteran?]:[Disabled Veteran?]]="Yes"))&gt;0, "Yes", "No"))</f>
        <v>No</v>
      </c>
      <c r="CG4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39"/>
      <c r="CI439"/>
      <c r="CJ439"/>
      <c r="CK439"/>
      <c r="CL439"/>
      <c r="CM439"/>
      <c r="CN439"/>
      <c r="CO439"/>
      <c r="CP439"/>
      <c r="CQ439"/>
      <c r="CR439"/>
      <c r="CS439"/>
      <c r="CU439"/>
      <c r="CV439"/>
    </row>
    <row r="440" spans="1:100" hidden="1" x14ac:dyDescent="0.25">
      <c r="A440" s="10">
        <v>1529</v>
      </c>
      <c r="B440" t="s">
        <v>815</v>
      </c>
      <c r="C440" t="s">
        <v>815</v>
      </c>
      <c r="D440" t="s">
        <v>821</v>
      </c>
      <c r="E440" t="s">
        <v>822</v>
      </c>
      <c r="F440" t="s">
        <v>823</v>
      </c>
      <c r="G440" t="s">
        <v>91</v>
      </c>
      <c r="H440" t="s">
        <v>215</v>
      </c>
      <c r="I440" t="s">
        <v>207</v>
      </c>
      <c r="J440" t="s">
        <v>208</v>
      </c>
      <c r="K440" t="s">
        <v>208</v>
      </c>
      <c r="L440" s="11" t="s">
        <v>208</v>
      </c>
      <c r="M440" t="s">
        <v>208</v>
      </c>
      <c r="N440" t="s">
        <v>208</v>
      </c>
      <c r="P440" t="s">
        <v>824</v>
      </c>
      <c r="Q440" t="s">
        <v>208</v>
      </c>
      <c r="R440" t="s">
        <v>444</v>
      </c>
      <c r="S440" t="s">
        <v>824</v>
      </c>
      <c r="T440" t="s">
        <v>230</v>
      </c>
      <c r="U440" t="s">
        <v>207</v>
      </c>
      <c r="V440" t="s">
        <v>207</v>
      </c>
      <c r="W440" t="s">
        <v>207</v>
      </c>
      <c r="X440" t="s">
        <v>207</v>
      </c>
      <c r="Y440" t="s">
        <v>207</v>
      </c>
      <c r="Z440" t="s">
        <v>207</v>
      </c>
      <c r="AA440" t="s">
        <v>207</v>
      </c>
      <c r="AB440" t="s">
        <v>207</v>
      </c>
      <c r="AC440" t="s">
        <v>207</v>
      </c>
      <c r="AD440" t="s">
        <v>207</v>
      </c>
      <c r="AE440" t="s">
        <v>207</v>
      </c>
      <c r="AF440" t="s">
        <v>207</v>
      </c>
      <c r="AG440" t="s">
        <v>207</v>
      </c>
      <c r="AH440" t="s">
        <v>207</v>
      </c>
      <c r="AI440" t="s">
        <v>207</v>
      </c>
      <c r="AJ440" t="s">
        <v>207</v>
      </c>
      <c r="AK440" t="s">
        <v>207</v>
      </c>
      <c r="AL440" t="s">
        <v>207</v>
      </c>
      <c r="AM440" t="s">
        <v>215</v>
      </c>
      <c r="AN440" t="s">
        <v>207</v>
      </c>
      <c r="AO440" t="s">
        <v>207</v>
      </c>
      <c r="AP440" t="s">
        <v>207</v>
      </c>
      <c r="AQ440" t="s">
        <v>207</v>
      </c>
      <c r="AR440" t="s">
        <v>207</v>
      </c>
      <c r="AS440" t="s">
        <v>207</v>
      </c>
      <c r="AT440" t="s">
        <v>207</v>
      </c>
      <c r="AU440" t="s">
        <v>207</v>
      </c>
      <c r="AV440" t="s">
        <v>207</v>
      </c>
      <c r="AW440" t="s">
        <v>207</v>
      </c>
      <c r="AX440" t="s">
        <v>207</v>
      </c>
      <c r="AY440" t="s">
        <v>207</v>
      </c>
      <c r="AZ440" t="s">
        <v>207</v>
      </c>
      <c r="BA440" t="s">
        <v>207</v>
      </c>
      <c r="BB440" t="s">
        <v>207</v>
      </c>
      <c r="BC440" t="s">
        <v>207</v>
      </c>
      <c r="BD440" t="s">
        <v>207</v>
      </c>
      <c r="BE440" t="s">
        <v>207</v>
      </c>
      <c r="BF440" t="s">
        <v>207</v>
      </c>
      <c r="BG440" t="s">
        <v>207</v>
      </c>
      <c r="BH440" t="s">
        <v>207</v>
      </c>
      <c r="BI440" t="s">
        <v>207</v>
      </c>
      <c r="BJ440" t="s">
        <v>215</v>
      </c>
      <c r="BK440" t="s">
        <v>207</v>
      </c>
      <c r="BL440" t="s">
        <v>207</v>
      </c>
      <c r="BM440" t="s">
        <v>207</v>
      </c>
      <c r="BN440" t="s">
        <v>207</v>
      </c>
      <c r="BO440" s="18" t="str">
        <f>IF(OR(BO$2=0, BO$2=""), "N/A", IF(ISNUMBER(SEARCH(UPPER(BO$2), UPPER(ProgramsTable[[#This Row],[Type of Service]]))), "Yes", "No"))</f>
        <v>N/A</v>
      </c>
      <c r="BP440" s="18" t="str">
        <f>IF(BP$2=0, "N/A", IF(ISNUMBER(SEARCH(TRIM(BP$2), ProgramsTable[[#This Row],[Geographic Coverage]])), "Yes", "No"))</f>
        <v>N/A</v>
      </c>
      <c r="BQ440" s="18" t="str">
        <f>IF(BQ$2=0, "N/A", IF(ISNUMBER(SEARCH(TRIM(BQ$2), ProgramsTable[[#This Row],[Geographic Coverage]])), "Yes", "No"))</f>
        <v>N/A</v>
      </c>
      <c r="BR440" s="18" t="str">
        <f>IF(AND(BP$2=0, BQ$2=0), "*Required - Please Make a Selection*", IF(OR(ISNUMBER(SEARCH(TRIM(BP$2), ProgramsTable[[#This Row],[Geographic Coverage]])), ISNUMBER(SEARCH(TRIM(BQ$2), ProgramsTable[[#This Row],[Geographic Coverage]]))), "Yes", "No"))</f>
        <v>*Required - Please Make a Selection*</v>
      </c>
      <c r="BS440" s="18" t="str">
        <f>IF(OR(BS$2="",BS$2=0), "N/A", IF(AND(ProgramsTable[[#This Row],[Age Min]]= "None", ProgramsTable[[#This Row],[Age Max]]= "None"), "Yes", IF(AND(BS$2&gt;=ProgramsTable[[#This Row],[Age Min]], BS$2&lt;=ProgramsTable[[#This Row],[Age Max]]), "Yes", "No")))</f>
        <v>N/A</v>
      </c>
      <c r="BT440" s="18" t="str" cm="1">
        <f t="array" ref="BT440">IF(COUNTIF(AM$2:BJ$2,"Yes")=0,"N/A",IF(SUMPRODUCT(--(AM$2:BJ$2="Yes"),--(ProgramsTable[[#This Row],[Developmental Disability]:[Caregivers, Family Members, Advocates, or Practitioners of an Individual with Disabilities or Medical Conditions]]="Yes"))&gt;0,"Yes","No"))</f>
        <v>N/A</v>
      </c>
      <c r="BU4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40" s="18" t="str">
        <f>IF(BV$2=0, "N/A", IF(ISNUMBER(SEARCH(UPPER(BV$2), UPPER(ProgramsTable[[#This Row],[Type of Service]]))), "Yes", "No"))</f>
        <v>N/A</v>
      </c>
      <c r="BW440" s="18" t="str">
        <f>IF(BW$2=0, "N/A", IF(ISNUMBER(SEARCH(TRIM(BW$2), ProgramsTable[[#This Row],[Geographic Coverage]])), "Yes", "No"))</f>
        <v>N/A</v>
      </c>
      <c r="BX440" s="18" t="str">
        <f>IF(BX$2=0, "N/A", IF(ISNUMBER(SEARCH(TRIM(BX$2), ProgramsTable[[#This Row],[Geographic Coverage]])), "Yes", "No"))</f>
        <v>N/A</v>
      </c>
      <c r="BY440" s="18" t="str">
        <f>IF(AND(BW$2=0, BX$2=0), "*Required - Please Make a Selection*", IF(OR(ISNUMBER(SEARCH(TRIM(BW$2), ProgramsTable[[#This Row],[Geographic Coverage]])), ISNUMBER(SEARCH(TRIM(BX$2), ProgramsTable[[#This Row],[Geographic Coverage]]))), "Yes", "No"))</f>
        <v>*Required - Please Make a Selection*</v>
      </c>
      <c r="BZ440" s="18" t="str">
        <f>IF(I$2=0, "N/A", IF(I$2="Yes", IF(ProgramsTable[[#This Row],[Program Includes Services for Caregivers]]="Yes", IF(ProgramsTable[[#This Row],[Program May Require Caregiver to be Unpaid]]="No", "Yes", "No"), "No"), "N/A"))</f>
        <v>N/A</v>
      </c>
      <c r="CA4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40" s="18" t="str">
        <f>IF(CB$2=0, "N/A", IF(ISNUMBER(SEARCH(TRIM(UPPER(CB$2)), TRIM(UPPER(ProgramsTable[[#This Row],[Type of Service]])))), "Yes", "No"))</f>
        <v>N/A</v>
      </c>
      <c r="CC440" s="18" t="str">
        <f>IF(CC$2=0, "N/A", IF(ISNUMBER(SEARCH(TRIM(CC$2), ProgramsTable[[#This Row],[Geographic Coverage]])), "Yes", "No"))</f>
        <v>Yes</v>
      </c>
      <c r="CD440" s="18" t="str">
        <f>IF(CD$2=0, "N/A", IF(ISNUMBER(SEARCH(TRIM(CD$2), ProgramsTable[[#This Row],[Geographic Coverage]])), "Yes", "No"))</f>
        <v>N/A</v>
      </c>
      <c r="CE440" s="18" t="str">
        <f>IF(AND(CC$2=0, CD$2=0), "*Required - Please Make a Selection*", IF(OR(ISNUMBER(SEARCH(TRIM(CC$2), ProgramsTable[[#This Row],[Geographic Coverage]])), ISNUMBER(SEARCH(TRIM(CD$2), ProgramsTable[[#This Row],[Geographic Coverage]]))), "Yes", "No"))</f>
        <v>Yes</v>
      </c>
      <c r="CF440" s="18" t="str" cm="1">
        <f t="array" ref="CF440">IF(COUNTIF(BK$2:BN$2, "Yes")=0, "N/A", IF(SUMPRODUCT((BK$2:BN$2="Yes")*(ProgramsTable[[#This Row],[Veteran?]:[Disabled Veteran?]]="Yes"))&gt;0, "Yes", "No"))</f>
        <v>No</v>
      </c>
      <c r="CG4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40"/>
      <c r="CI440"/>
      <c r="CJ440"/>
      <c r="CK440"/>
      <c r="CL440"/>
      <c r="CM440"/>
      <c r="CN440"/>
      <c r="CO440"/>
      <c r="CP440"/>
      <c r="CQ440"/>
      <c r="CR440"/>
      <c r="CS440"/>
      <c r="CU440"/>
      <c r="CV440"/>
    </row>
    <row r="441" spans="1:100" hidden="1" x14ac:dyDescent="0.25">
      <c r="A441" s="10">
        <v>1547</v>
      </c>
      <c r="B441" t="s">
        <v>865</v>
      </c>
      <c r="C441" t="s">
        <v>866</v>
      </c>
      <c r="D441" t="s">
        <v>867</v>
      </c>
      <c r="E441" t="s">
        <v>868</v>
      </c>
      <c r="F441" t="s">
        <v>869</v>
      </c>
      <c r="G441" t="s">
        <v>103</v>
      </c>
      <c r="H441" t="s">
        <v>215</v>
      </c>
      <c r="I441" t="s">
        <v>207</v>
      </c>
      <c r="J441" t="s">
        <v>208</v>
      </c>
      <c r="K441" t="s">
        <v>208</v>
      </c>
      <c r="L441" s="11" t="s">
        <v>208</v>
      </c>
      <c r="M441" t="s">
        <v>208</v>
      </c>
      <c r="N441" t="s">
        <v>208</v>
      </c>
      <c r="P441" t="s">
        <v>870</v>
      </c>
      <c r="Q441" t="s">
        <v>208</v>
      </c>
      <c r="R441" t="s">
        <v>870</v>
      </c>
      <c r="S441" t="s">
        <v>330</v>
      </c>
      <c r="T441" t="s">
        <v>230</v>
      </c>
      <c r="U441" t="s">
        <v>207</v>
      </c>
      <c r="V441" t="s">
        <v>207</v>
      </c>
      <c r="W441" t="s">
        <v>207</v>
      </c>
      <c r="X441" t="s">
        <v>207</v>
      </c>
      <c r="Y441" t="s">
        <v>207</v>
      </c>
      <c r="Z441" t="s">
        <v>207</v>
      </c>
      <c r="AA441" t="s">
        <v>207</v>
      </c>
      <c r="AB441" t="s">
        <v>207</v>
      </c>
      <c r="AC441" t="s">
        <v>207</v>
      </c>
      <c r="AD441" t="s">
        <v>207</v>
      </c>
      <c r="AE441" t="s">
        <v>207</v>
      </c>
      <c r="AF441" t="s">
        <v>207</v>
      </c>
      <c r="AG441" t="s">
        <v>207</v>
      </c>
      <c r="AH441" t="s">
        <v>207</v>
      </c>
      <c r="AI441" t="s">
        <v>207</v>
      </c>
      <c r="AJ441" t="s">
        <v>207</v>
      </c>
      <c r="AK441" t="s">
        <v>207</v>
      </c>
      <c r="AL441" t="s">
        <v>207</v>
      </c>
      <c r="AM441" t="s">
        <v>215</v>
      </c>
      <c r="AN441" t="s">
        <v>215</v>
      </c>
      <c r="AO441" t="s">
        <v>215</v>
      </c>
      <c r="AP441" t="s">
        <v>207</v>
      </c>
      <c r="AQ441" t="s">
        <v>207</v>
      </c>
      <c r="AR441" t="s">
        <v>207</v>
      </c>
      <c r="AS441" t="s">
        <v>207</v>
      </c>
      <c r="AT441" t="s">
        <v>207</v>
      </c>
      <c r="AU441" t="s">
        <v>207</v>
      </c>
      <c r="AV441" t="s">
        <v>207</v>
      </c>
      <c r="AW441" t="s">
        <v>207</v>
      </c>
      <c r="AX441" t="s">
        <v>207</v>
      </c>
      <c r="AY441" t="s">
        <v>207</v>
      </c>
      <c r="AZ441" t="s">
        <v>207</v>
      </c>
      <c r="BA441" t="s">
        <v>207</v>
      </c>
      <c r="BB441" t="s">
        <v>207</v>
      </c>
      <c r="BC441" t="s">
        <v>207</v>
      </c>
      <c r="BD441" t="s">
        <v>207</v>
      </c>
      <c r="BE441" t="s">
        <v>207</v>
      </c>
      <c r="BF441" t="s">
        <v>207</v>
      </c>
      <c r="BG441" t="s">
        <v>207</v>
      </c>
      <c r="BH441" t="s">
        <v>207</v>
      </c>
      <c r="BI441" t="s">
        <v>207</v>
      </c>
      <c r="BJ441" t="s">
        <v>215</v>
      </c>
      <c r="BK441" t="s">
        <v>207</v>
      </c>
      <c r="BL441" t="s">
        <v>207</v>
      </c>
      <c r="BM441" t="s">
        <v>207</v>
      </c>
      <c r="BN441" t="s">
        <v>207</v>
      </c>
      <c r="BO441" s="18" t="str">
        <f>IF(OR(BO$2=0, BO$2=""), "N/A", IF(ISNUMBER(SEARCH(UPPER(BO$2), UPPER(ProgramsTable[[#This Row],[Type of Service]]))), "Yes", "No"))</f>
        <v>N/A</v>
      </c>
      <c r="BP441" s="18" t="str">
        <f>IF(BP$2=0, "N/A", IF(ISNUMBER(SEARCH(TRIM(BP$2), ProgramsTable[[#This Row],[Geographic Coverage]])), "Yes", "No"))</f>
        <v>N/A</v>
      </c>
      <c r="BQ441" s="18" t="str">
        <f>IF(BQ$2=0, "N/A", IF(ISNUMBER(SEARCH(TRIM(BQ$2), ProgramsTable[[#This Row],[Geographic Coverage]])), "Yes", "No"))</f>
        <v>N/A</v>
      </c>
      <c r="BR441" s="18" t="str">
        <f>IF(AND(BP$2=0, BQ$2=0), "*Required - Please Make a Selection*", IF(OR(ISNUMBER(SEARCH(TRIM(BP$2), ProgramsTable[[#This Row],[Geographic Coverage]])), ISNUMBER(SEARCH(TRIM(BQ$2), ProgramsTable[[#This Row],[Geographic Coverage]]))), "Yes", "No"))</f>
        <v>*Required - Please Make a Selection*</v>
      </c>
      <c r="BS441" s="18" t="str">
        <f>IF(OR(BS$2="",BS$2=0), "N/A", IF(AND(ProgramsTable[[#This Row],[Age Min]]= "None", ProgramsTable[[#This Row],[Age Max]]= "None"), "Yes", IF(AND(BS$2&gt;=ProgramsTable[[#This Row],[Age Min]], BS$2&lt;=ProgramsTable[[#This Row],[Age Max]]), "Yes", "No")))</f>
        <v>N/A</v>
      </c>
      <c r="BT441" s="18" t="str" cm="1">
        <f t="array" ref="BT441">IF(COUNTIF(AM$2:BJ$2,"Yes")=0,"N/A",IF(SUMPRODUCT(--(AM$2:BJ$2="Yes"),--(ProgramsTable[[#This Row],[Developmental Disability]:[Caregivers, Family Members, Advocates, or Practitioners of an Individual with Disabilities or Medical Conditions]]="Yes"))&gt;0,"Yes","No"))</f>
        <v>N/A</v>
      </c>
      <c r="BU4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41" s="18" t="str">
        <f>IF(BV$2=0, "N/A", IF(ISNUMBER(SEARCH(UPPER(BV$2), UPPER(ProgramsTable[[#This Row],[Type of Service]]))), "Yes", "No"))</f>
        <v>N/A</v>
      </c>
      <c r="BW441" s="18" t="str">
        <f>IF(BW$2=0, "N/A", IF(ISNUMBER(SEARCH(TRIM(BW$2), ProgramsTable[[#This Row],[Geographic Coverage]])), "Yes", "No"))</f>
        <v>N/A</v>
      </c>
      <c r="BX441" s="18" t="str">
        <f>IF(BX$2=0, "N/A", IF(ISNUMBER(SEARCH(TRIM(BX$2), ProgramsTable[[#This Row],[Geographic Coverage]])), "Yes", "No"))</f>
        <v>N/A</v>
      </c>
      <c r="BY441" s="18" t="str">
        <f>IF(AND(BW$2=0, BX$2=0), "*Required - Please Make a Selection*", IF(OR(ISNUMBER(SEARCH(TRIM(BW$2), ProgramsTable[[#This Row],[Geographic Coverage]])), ISNUMBER(SEARCH(TRIM(BX$2), ProgramsTable[[#This Row],[Geographic Coverage]]))), "Yes", "No"))</f>
        <v>*Required - Please Make a Selection*</v>
      </c>
      <c r="BZ441" s="18" t="str">
        <f>IF(I$2=0, "N/A", IF(I$2="Yes", IF(ProgramsTable[[#This Row],[Program Includes Services for Caregivers]]="Yes", IF(ProgramsTable[[#This Row],[Program May Require Caregiver to be Unpaid]]="No", "Yes", "No"), "No"), "N/A"))</f>
        <v>N/A</v>
      </c>
      <c r="CA4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41" s="18" t="str">
        <f>IF(CB$2=0, "N/A", IF(ISNUMBER(SEARCH(TRIM(UPPER(CB$2)), TRIM(UPPER(ProgramsTable[[#This Row],[Type of Service]])))), "Yes", "No"))</f>
        <v>N/A</v>
      </c>
      <c r="CC441" s="18" t="str">
        <f>IF(CC$2=0, "N/A", IF(ISNUMBER(SEARCH(TRIM(CC$2), ProgramsTable[[#This Row],[Geographic Coverage]])), "Yes", "No"))</f>
        <v>Yes</v>
      </c>
      <c r="CD441" s="18" t="str">
        <f>IF(CD$2=0, "N/A", IF(ISNUMBER(SEARCH(TRIM(CD$2), ProgramsTable[[#This Row],[Geographic Coverage]])), "Yes", "No"))</f>
        <v>N/A</v>
      </c>
      <c r="CE441" s="18" t="str">
        <f>IF(AND(CC$2=0, CD$2=0), "*Required - Please Make a Selection*", IF(OR(ISNUMBER(SEARCH(TRIM(CC$2), ProgramsTable[[#This Row],[Geographic Coverage]])), ISNUMBER(SEARCH(TRIM(CD$2), ProgramsTable[[#This Row],[Geographic Coverage]]))), "Yes", "No"))</f>
        <v>Yes</v>
      </c>
      <c r="CF441" s="18" t="str" cm="1">
        <f t="array" ref="CF441">IF(COUNTIF(BK$2:BN$2, "Yes")=0, "N/A", IF(SUMPRODUCT((BK$2:BN$2="Yes")*(ProgramsTable[[#This Row],[Veteran?]:[Disabled Veteran?]]="Yes"))&gt;0, "Yes", "No"))</f>
        <v>No</v>
      </c>
      <c r="CG4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41"/>
      <c r="CI441"/>
      <c r="CJ441"/>
      <c r="CK441"/>
      <c r="CL441"/>
      <c r="CM441"/>
      <c r="CN441"/>
      <c r="CO441"/>
      <c r="CP441"/>
      <c r="CQ441"/>
      <c r="CR441"/>
      <c r="CS441"/>
      <c r="CU441"/>
      <c r="CV441"/>
    </row>
    <row r="442" spans="1:100" hidden="1" x14ac:dyDescent="0.25">
      <c r="A442" s="10">
        <v>1551</v>
      </c>
      <c r="B442" t="s">
        <v>877</v>
      </c>
      <c r="C442" t="s">
        <v>877</v>
      </c>
      <c r="D442" t="s">
        <v>891</v>
      </c>
      <c r="E442" t="s">
        <v>892</v>
      </c>
      <c r="F442" t="s">
        <v>893</v>
      </c>
      <c r="G442" t="s">
        <v>90</v>
      </c>
      <c r="H442" t="s">
        <v>215</v>
      </c>
      <c r="I442" t="s">
        <v>207</v>
      </c>
      <c r="J442" t="s">
        <v>208</v>
      </c>
      <c r="K442" t="s">
        <v>208</v>
      </c>
      <c r="L442" s="11" t="s">
        <v>208</v>
      </c>
      <c r="M442" t="s">
        <v>208</v>
      </c>
      <c r="N442" t="s">
        <v>208</v>
      </c>
      <c r="P442" t="s">
        <v>208</v>
      </c>
      <c r="Q442" t="s">
        <v>894</v>
      </c>
      <c r="R442" t="s">
        <v>208</v>
      </c>
      <c r="S442" t="s">
        <v>208</v>
      </c>
      <c r="T442" t="s">
        <v>230</v>
      </c>
      <c r="U442" t="s">
        <v>207</v>
      </c>
      <c r="V442" t="s">
        <v>207</v>
      </c>
      <c r="W442" t="s">
        <v>207</v>
      </c>
      <c r="X442" t="s">
        <v>207</v>
      </c>
      <c r="Y442" t="s">
        <v>207</v>
      </c>
      <c r="Z442" t="s">
        <v>207</v>
      </c>
      <c r="AA442" t="s">
        <v>207</v>
      </c>
      <c r="AB442" t="s">
        <v>207</v>
      </c>
      <c r="AC442" t="s">
        <v>207</v>
      </c>
      <c r="AD442" t="s">
        <v>207</v>
      </c>
      <c r="AE442" t="s">
        <v>207</v>
      </c>
      <c r="AF442" t="s">
        <v>207</v>
      </c>
      <c r="AG442" t="s">
        <v>207</v>
      </c>
      <c r="AH442" t="s">
        <v>207</v>
      </c>
      <c r="AI442" t="s">
        <v>207</v>
      </c>
      <c r="AJ442" t="s">
        <v>207</v>
      </c>
      <c r="AK442" t="s">
        <v>207</v>
      </c>
      <c r="AL442" t="s">
        <v>207</v>
      </c>
      <c r="AM442" t="s">
        <v>207</v>
      </c>
      <c r="AN442" t="s">
        <v>207</v>
      </c>
      <c r="AO442" t="s">
        <v>207</v>
      </c>
      <c r="AP442" t="s">
        <v>207</v>
      </c>
      <c r="AQ442" t="s">
        <v>207</v>
      </c>
      <c r="AR442" t="s">
        <v>207</v>
      </c>
      <c r="AS442" t="s">
        <v>207</v>
      </c>
      <c r="AT442" t="s">
        <v>207</v>
      </c>
      <c r="AU442" t="s">
        <v>207</v>
      </c>
      <c r="AV442" t="s">
        <v>207</v>
      </c>
      <c r="AW442" t="s">
        <v>207</v>
      </c>
      <c r="AX442" t="s">
        <v>207</v>
      </c>
      <c r="AY442" t="s">
        <v>207</v>
      </c>
      <c r="AZ442" t="s">
        <v>207</v>
      </c>
      <c r="BA442" t="s">
        <v>207</v>
      </c>
      <c r="BB442" t="s">
        <v>207</v>
      </c>
      <c r="BC442" t="s">
        <v>207</v>
      </c>
      <c r="BD442" t="s">
        <v>207</v>
      </c>
      <c r="BE442" t="s">
        <v>207</v>
      </c>
      <c r="BF442" t="s">
        <v>207</v>
      </c>
      <c r="BG442" t="s">
        <v>207</v>
      </c>
      <c r="BH442" t="s">
        <v>207</v>
      </c>
      <c r="BI442" t="s">
        <v>207</v>
      </c>
      <c r="BJ442" t="s">
        <v>215</v>
      </c>
      <c r="BK442" t="s">
        <v>207</v>
      </c>
      <c r="BL442" t="s">
        <v>207</v>
      </c>
      <c r="BM442" t="s">
        <v>215</v>
      </c>
      <c r="BN442" t="s">
        <v>207</v>
      </c>
      <c r="BO442" s="18" t="str">
        <f>IF(OR(BO$2=0, BO$2=""), "N/A", IF(ISNUMBER(SEARCH(UPPER(BO$2), UPPER(ProgramsTable[[#This Row],[Type of Service]]))), "Yes", "No"))</f>
        <v>N/A</v>
      </c>
      <c r="BP442" s="18" t="str">
        <f>IF(BP$2=0, "N/A", IF(ISNUMBER(SEARCH(TRIM(BP$2), ProgramsTable[[#This Row],[Geographic Coverage]])), "Yes", "No"))</f>
        <v>N/A</v>
      </c>
      <c r="BQ442" s="18" t="str">
        <f>IF(BQ$2=0, "N/A", IF(ISNUMBER(SEARCH(TRIM(BQ$2), ProgramsTable[[#This Row],[Geographic Coverage]])), "Yes", "No"))</f>
        <v>N/A</v>
      </c>
      <c r="BR442" s="18" t="str">
        <f>IF(AND(BP$2=0, BQ$2=0), "*Required - Please Make a Selection*", IF(OR(ISNUMBER(SEARCH(TRIM(BP$2), ProgramsTable[[#This Row],[Geographic Coverage]])), ISNUMBER(SEARCH(TRIM(BQ$2), ProgramsTable[[#This Row],[Geographic Coverage]]))), "Yes", "No"))</f>
        <v>*Required - Please Make a Selection*</v>
      </c>
      <c r="BS442" s="18" t="str">
        <f>IF(OR(BS$2="",BS$2=0), "N/A", IF(AND(ProgramsTable[[#This Row],[Age Min]]= "None", ProgramsTable[[#This Row],[Age Max]]= "None"), "Yes", IF(AND(BS$2&gt;=ProgramsTable[[#This Row],[Age Min]], BS$2&lt;=ProgramsTable[[#This Row],[Age Max]]), "Yes", "No")))</f>
        <v>N/A</v>
      </c>
      <c r="BT442" s="18" t="str" cm="1">
        <f t="array" ref="BT442">IF(COUNTIF(AM$2:BJ$2,"Yes")=0,"N/A",IF(SUMPRODUCT(--(AM$2:BJ$2="Yes"),--(ProgramsTable[[#This Row],[Developmental Disability]:[Caregivers, Family Members, Advocates, or Practitioners of an Individual with Disabilities or Medical Conditions]]="Yes"))&gt;0,"Yes","No"))</f>
        <v>N/A</v>
      </c>
      <c r="BU4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442" s="18" t="str">
        <f>IF(BV$2=0, "N/A", IF(ISNUMBER(SEARCH(UPPER(BV$2), UPPER(ProgramsTable[[#This Row],[Type of Service]]))), "Yes", "No"))</f>
        <v>N/A</v>
      </c>
      <c r="BW442" s="18" t="str">
        <f>IF(BW$2=0, "N/A", IF(ISNUMBER(SEARCH(TRIM(BW$2), ProgramsTable[[#This Row],[Geographic Coverage]])), "Yes", "No"))</f>
        <v>N/A</v>
      </c>
      <c r="BX442" s="18" t="str">
        <f>IF(BX$2=0, "N/A", IF(ISNUMBER(SEARCH(TRIM(BX$2), ProgramsTable[[#This Row],[Geographic Coverage]])), "Yes", "No"))</f>
        <v>N/A</v>
      </c>
      <c r="BY442" s="18" t="str">
        <f>IF(AND(BW$2=0, BX$2=0), "*Required - Please Make a Selection*", IF(OR(ISNUMBER(SEARCH(TRIM(BW$2), ProgramsTable[[#This Row],[Geographic Coverage]])), ISNUMBER(SEARCH(TRIM(BX$2), ProgramsTable[[#This Row],[Geographic Coverage]]))), "Yes", "No"))</f>
        <v>*Required - Please Make a Selection*</v>
      </c>
      <c r="BZ442" s="18" t="str">
        <f>IF(I$2=0, "N/A", IF(I$2="Yes", IF(ProgramsTable[[#This Row],[Program Includes Services for Caregivers]]="Yes", IF(ProgramsTable[[#This Row],[Program May Require Caregiver to be Unpaid]]="No", "Yes", "No"), "No"), "N/A"))</f>
        <v>N/A</v>
      </c>
      <c r="CA4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42" s="18" t="str">
        <f>IF(CB$2=0, "N/A", IF(ISNUMBER(SEARCH(TRIM(UPPER(CB$2)), TRIM(UPPER(ProgramsTable[[#This Row],[Type of Service]])))), "Yes", "No"))</f>
        <v>N/A</v>
      </c>
      <c r="CC442" s="18" t="str">
        <f>IF(CC$2=0, "N/A", IF(ISNUMBER(SEARCH(TRIM(CC$2), ProgramsTable[[#This Row],[Geographic Coverage]])), "Yes", "No"))</f>
        <v>Yes</v>
      </c>
      <c r="CD442" s="18" t="str">
        <f>IF(CD$2=0, "N/A", IF(ISNUMBER(SEARCH(TRIM(CD$2), ProgramsTable[[#This Row],[Geographic Coverage]])), "Yes", "No"))</f>
        <v>N/A</v>
      </c>
      <c r="CE442" s="18" t="str">
        <f>IF(AND(CC$2=0, CD$2=0), "*Required - Please Make a Selection*", IF(OR(ISNUMBER(SEARCH(TRIM(CC$2), ProgramsTable[[#This Row],[Geographic Coverage]])), ISNUMBER(SEARCH(TRIM(CD$2), ProgramsTable[[#This Row],[Geographic Coverage]]))), "Yes", "No"))</f>
        <v>Yes</v>
      </c>
      <c r="CF442" s="18" t="str" cm="1">
        <f t="array" ref="CF442">IF(COUNTIF(BK$2:BN$2, "Yes")=0, "N/A", IF(SUMPRODUCT((BK$2:BN$2="Yes")*(ProgramsTable[[#This Row],[Veteran?]:[Disabled Veteran?]]="Yes"))&gt;0, "Yes", "No"))</f>
        <v>No</v>
      </c>
      <c r="CG4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42"/>
      <c r="CI442"/>
      <c r="CJ442"/>
      <c r="CK442"/>
      <c r="CL442"/>
      <c r="CM442"/>
      <c r="CN442"/>
      <c r="CO442"/>
      <c r="CP442"/>
      <c r="CQ442"/>
      <c r="CR442"/>
      <c r="CS442"/>
      <c r="CU442"/>
      <c r="CV442"/>
    </row>
    <row r="443" spans="1:100" hidden="1" x14ac:dyDescent="0.25">
      <c r="A443" s="10">
        <v>1560</v>
      </c>
      <c r="B443" t="s">
        <v>877</v>
      </c>
      <c r="C443" t="s">
        <v>877</v>
      </c>
      <c r="D443" t="s">
        <v>912</v>
      </c>
      <c r="E443" t="s">
        <v>913</v>
      </c>
      <c r="F443" t="s">
        <v>924</v>
      </c>
      <c r="G443" t="s">
        <v>112</v>
      </c>
      <c r="H443" t="s">
        <v>215</v>
      </c>
      <c r="I443" t="s">
        <v>207</v>
      </c>
      <c r="J443" t="s">
        <v>925</v>
      </c>
      <c r="K443" t="s">
        <v>208</v>
      </c>
      <c r="L443" s="11" t="s">
        <v>208</v>
      </c>
      <c r="M443" t="s">
        <v>208</v>
      </c>
      <c r="N443" t="s">
        <v>208</v>
      </c>
      <c r="P443" t="s">
        <v>926</v>
      </c>
      <c r="Q443" t="s">
        <v>211</v>
      </c>
      <c r="R443" t="s">
        <v>444</v>
      </c>
      <c r="S443" t="s">
        <v>926</v>
      </c>
      <c r="T443" t="s">
        <v>230</v>
      </c>
      <c r="U443" t="s">
        <v>207</v>
      </c>
      <c r="V443" t="s">
        <v>207</v>
      </c>
      <c r="W443" t="s">
        <v>207</v>
      </c>
      <c r="X443" t="s">
        <v>215</v>
      </c>
      <c r="Y443" t="s">
        <v>207</v>
      </c>
      <c r="Z443" t="s">
        <v>207</v>
      </c>
      <c r="AA443" t="s">
        <v>207</v>
      </c>
      <c r="AB443" t="s">
        <v>207</v>
      </c>
      <c r="AC443" t="s">
        <v>207</v>
      </c>
      <c r="AD443" t="s">
        <v>207</v>
      </c>
      <c r="AE443" t="s">
        <v>207</v>
      </c>
      <c r="AF443" t="s">
        <v>207</v>
      </c>
      <c r="AG443" t="s">
        <v>207</v>
      </c>
      <c r="AH443" t="s">
        <v>207</v>
      </c>
      <c r="AI443" t="s">
        <v>207</v>
      </c>
      <c r="AJ443" t="s">
        <v>207</v>
      </c>
      <c r="AK443" t="s">
        <v>207</v>
      </c>
      <c r="AL443" t="s">
        <v>207</v>
      </c>
      <c r="AM443" t="s">
        <v>207</v>
      </c>
      <c r="AN443" t="s">
        <v>207</v>
      </c>
      <c r="AO443" t="s">
        <v>215</v>
      </c>
      <c r="AP443" t="s">
        <v>207</v>
      </c>
      <c r="AQ443" t="s">
        <v>207</v>
      </c>
      <c r="AR443" t="s">
        <v>207</v>
      </c>
      <c r="AS443" t="s">
        <v>207</v>
      </c>
      <c r="AT443" t="s">
        <v>207</v>
      </c>
      <c r="AU443" t="s">
        <v>207</v>
      </c>
      <c r="AV443" t="s">
        <v>207</v>
      </c>
      <c r="AW443" t="s">
        <v>207</v>
      </c>
      <c r="AX443" t="s">
        <v>207</v>
      </c>
      <c r="AY443" t="s">
        <v>207</v>
      </c>
      <c r="AZ443" t="s">
        <v>207</v>
      </c>
      <c r="BA443" t="s">
        <v>215</v>
      </c>
      <c r="BB443" t="s">
        <v>207</v>
      </c>
      <c r="BC443" t="s">
        <v>207</v>
      </c>
      <c r="BD443" t="s">
        <v>207</v>
      </c>
      <c r="BE443" t="s">
        <v>207</v>
      </c>
      <c r="BF443" t="s">
        <v>207</v>
      </c>
      <c r="BG443" t="s">
        <v>207</v>
      </c>
      <c r="BH443" t="s">
        <v>207</v>
      </c>
      <c r="BI443" t="s">
        <v>207</v>
      </c>
      <c r="BJ443" t="s">
        <v>207</v>
      </c>
      <c r="BK443" t="s">
        <v>207</v>
      </c>
      <c r="BL443" t="s">
        <v>207</v>
      </c>
      <c r="BM443" t="s">
        <v>215</v>
      </c>
      <c r="BN443" t="s">
        <v>207</v>
      </c>
      <c r="BO443" s="18" t="str">
        <f>IF(OR(BO$2=0, BO$2=""), "N/A", IF(ISNUMBER(SEARCH(UPPER(BO$2), UPPER(ProgramsTable[[#This Row],[Type of Service]]))), "Yes", "No"))</f>
        <v>N/A</v>
      </c>
      <c r="BP443" s="18" t="str">
        <f>IF(BP$2=0, "N/A", IF(ISNUMBER(SEARCH(TRIM(BP$2), ProgramsTable[[#This Row],[Geographic Coverage]])), "Yes", "No"))</f>
        <v>N/A</v>
      </c>
      <c r="BQ443" s="18" t="str">
        <f>IF(BQ$2=0, "N/A", IF(ISNUMBER(SEARCH(TRIM(BQ$2), ProgramsTable[[#This Row],[Geographic Coverage]])), "Yes", "No"))</f>
        <v>N/A</v>
      </c>
      <c r="BR443" s="18" t="str">
        <f>IF(AND(BP$2=0, BQ$2=0), "*Required - Please Make a Selection*", IF(OR(ISNUMBER(SEARCH(TRIM(BP$2), ProgramsTable[[#This Row],[Geographic Coverage]])), ISNUMBER(SEARCH(TRIM(BQ$2), ProgramsTable[[#This Row],[Geographic Coverage]]))), "Yes", "No"))</f>
        <v>*Required - Please Make a Selection*</v>
      </c>
      <c r="BS443" s="18" t="str">
        <f>IF(OR(BS$2="",BS$2=0), "N/A", IF(AND(ProgramsTable[[#This Row],[Age Min]]= "None", ProgramsTable[[#This Row],[Age Max]]= "None"), "Yes", IF(AND(BS$2&gt;=ProgramsTable[[#This Row],[Age Min]], BS$2&lt;=ProgramsTable[[#This Row],[Age Max]]), "Yes", "No")))</f>
        <v>N/A</v>
      </c>
      <c r="BT443" s="18" t="str" cm="1">
        <f t="array" ref="BT443">IF(COUNTIF(AM$2:BJ$2,"Yes")=0,"N/A",IF(SUMPRODUCT(--(AM$2:BJ$2="Yes"),--(ProgramsTable[[#This Row],[Developmental Disability]:[Caregivers, Family Members, Advocates, or Practitioners of an Individual with Disabilities or Medical Conditions]]="Yes"))&gt;0,"Yes","No"))</f>
        <v>N/A</v>
      </c>
      <c r="BU4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443" s="18" t="str">
        <f>IF(BV$2=0, "N/A", IF(ISNUMBER(SEARCH(UPPER(BV$2), UPPER(ProgramsTable[[#This Row],[Type of Service]]))), "Yes", "No"))</f>
        <v>N/A</v>
      </c>
      <c r="BW443" s="18" t="str">
        <f>IF(BW$2=0, "N/A", IF(ISNUMBER(SEARCH(TRIM(BW$2), ProgramsTable[[#This Row],[Geographic Coverage]])), "Yes", "No"))</f>
        <v>N/A</v>
      </c>
      <c r="BX443" s="18" t="str">
        <f>IF(BX$2=0, "N/A", IF(ISNUMBER(SEARCH(TRIM(BX$2), ProgramsTable[[#This Row],[Geographic Coverage]])), "Yes", "No"))</f>
        <v>N/A</v>
      </c>
      <c r="BY443" s="18" t="str">
        <f>IF(AND(BW$2=0, BX$2=0), "*Required - Please Make a Selection*", IF(OR(ISNUMBER(SEARCH(TRIM(BW$2), ProgramsTable[[#This Row],[Geographic Coverage]])), ISNUMBER(SEARCH(TRIM(BX$2), ProgramsTable[[#This Row],[Geographic Coverage]]))), "Yes", "No"))</f>
        <v>*Required - Please Make a Selection*</v>
      </c>
      <c r="BZ443" s="18" t="str">
        <f>IF(I$2=0, "N/A", IF(I$2="Yes", IF(ProgramsTable[[#This Row],[Program Includes Services for Caregivers]]="Yes", IF(ProgramsTable[[#This Row],[Program May Require Caregiver to be Unpaid]]="No", "Yes", "No"), "No"), "N/A"))</f>
        <v>N/A</v>
      </c>
      <c r="CA4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43" s="18" t="str">
        <f>IF(CB$2=0, "N/A", IF(ISNUMBER(SEARCH(TRIM(UPPER(CB$2)), TRIM(UPPER(ProgramsTable[[#This Row],[Type of Service]])))), "Yes", "No"))</f>
        <v>N/A</v>
      </c>
      <c r="CC443" s="18" t="str">
        <f>IF(CC$2=0, "N/A", IF(ISNUMBER(SEARCH(TRIM(CC$2), ProgramsTable[[#This Row],[Geographic Coverage]])), "Yes", "No"))</f>
        <v>Yes</v>
      </c>
      <c r="CD443" s="18" t="str">
        <f>IF(CD$2=0, "N/A", IF(ISNUMBER(SEARCH(TRIM(CD$2), ProgramsTable[[#This Row],[Geographic Coverage]])), "Yes", "No"))</f>
        <v>N/A</v>
      </c>
      <c r="CE443" s="18" t="str">
        <f>IF(AND(CC$2=0, CD$2=0), "*Required - Please Make a Selection*", IF(OR(ISNUMBER(SEARCH(TRIM(CC$2), ProgramsTable[[#This Row],[Geographic Coverage]])), ISNUMBER(SEARCH(TRIM(CD$2), ProgramsTable[[#This Row],[Geographic Coverage]]))), "Yes", "No"))</f>
        <v>Yes</v>
      </c>
      <c r="CF443" s="18" t="str" cm="1">
        <f t="array" ref="CF443">IF(COUNTIF(BK$2:BN$2, "Yes")=0, "N/A", IF(SUMPRODUCT((BK$2:BN$2="Yes")*(ProgramsTable[[#This Row],[Veteran?]:[Disabled Veteran?]]="Yes"))&gt;0, "Yes", "No"))</f>
        <v>No</v>
      </c>
      <c r="CG4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43"/>
      <c r="CI443"/>
      <c r="CJ443"/>
      <c r="CK443"/>
      <c r="CL443"/>
      <c r="CM443"/>
      <c r="CN443"/>
      <c r="CO443"/>
      <c r="CP443"/>
      <c r="CQ443"/>
      <c r="CR443"/>
      <c r="CS443"/>
      <c r="CU443"/>
      <c r="CV443"/>
    </row>
    <row r="444" spans="1:100" hidden="1" x14ac:dyDescent="0.25">
      <c r="A444" s="10">
        <v>1564</v>
      </c>
      <c r="B444" t="s">
        <v>877</v>
      </c>
      <c r="C444" t="s">
        <v>877</v>
      </c>
      <c r="D444" t="s">
        <v>936</v>
      </c>
      <c r="E444" t="s">
        <v>937</v>
      </c>
      <c r="F444" t="s">
        <v>938</v>
      </c>
      <c r="G444" t="s">
        <v>90</v>
      </c>
      <c r="H444" t="s">
        <v>215</v>
      </c>
      <c r="I444" t="s">
        <v>207</v>
      </c>
      <c r="J444" t="s">
        <v>208</v>
      </c>
      <c r="K444" t="s">
        <v>208</v>
      </c>
      <c r="L444" s="11" t="s">
        <v>306</v>
      </c>
      <c r="M444">
        <v>18</v>
      </c>
      <c r="N444">
        <v>120</v>
      </c>
      <c r="P444" t="s">
        <v>939</v>
      </c>
      <c r="Q444" t="s">
        <v>208</v>
      </c>
      <c r="R444" t="s">
        <v>939</v>
      </c>
      <c r="S444" t="s">
        <v>208</v>
      </c>
      <c r="T444" t="s">
        <v>230</v>
      </c>
      <c r="U444" t="s">
        <v>207</v>
      </c>
      <c r="V444" t="s">
        <v>207</v>
      </c>
      <c r="W444" t="s">
        <v>207</v>
      </c>
      <c r="X444" t="s">
        <v>207</v>
      </c>
      <c r="Y444" t="s">
        <v>207</v>
      </c>
      <c r="Z444" t="s">
        <v>207</v>
      </c>
      <c r="AA444" t="s">
        <v>207</v>
      </c>
      <c r="AB444" t="s">
        <v>207</v>
      </c>
      <c r="AC444" t="s">
        <v>207</v>
      </c>
      <c r="AD444" t="s">
        <v>207</v>
      </c>
      <c r="AE444" t="s">
        <v>207</v>
      </c>
      <c r="AF444" t="s">
        <v>207</v>
      </c>
      <c r="AG444" t="s">
        <v>207</v>
      </c>
      <c r="AH444" t="s">
        <v>207</v>
      </c>
      <c r="AI444" t="s">
        <v>207</v>
      </c>
      <c r="AJ444" t="s">
        <v>207</v>
      </c>
      <c r="AK444" t="s">
        <v>207</v>
      </c>
      <c r="AL444" t="s">
        <v>207</v>
      </c>
      <c r="AM444" t="s">
        <v>207</v>
      </c>
      <c r="AN444" t="s">
        <v>207</v>
      </c>
      <c r="AO444" t="s">
        <v>215</v>
      </c>
      <c r="AP444" t="s">
        <v>207</v>
      </c>
      <c r="AQ444" t="s">
        <v>207</v>
      </c>
      <c r="AR444" t="s">
        <v>207</v>
      </c>
      <c r="AS444" t="s">
        <v>207</v>
      </c>
      <c r="AT444" t="s">
        <v>207</v>
      </c>
      <c r="AU444" t="s">
        <v>207</v>
      </c>
      <c r="AV444" t="s">
        <v>207</v>
      </c>
      <c r="AW444" t="s">
        <v>207</v>
      </c>
      <c r="AX444" t="s">
        <v>207</v>
      </c>
      <c r="AY444" t="s">
        <v>207</v>
      </c>
      <c r="AZ444" t="s">
        <v>207</v>
      </c>
      <c r="BA444" t="s">
        <v>215</v>
      </c>
      <c r="BB444" t="s">
        <v>207</v>
      </c>
      <c r="BC444" t="s">
        <v>207</v>
      </c>
      <c r="BD444" t="s">
        <v>207</v>
      </c>
      <c r="BE444" t="s">
        <v>207</v>
      </c>
      <c r="BF444" t="s">
        <v>207</v>
      </c>
      <c r="BG444" t="s">
        <v>207</v>
      </c>
      <c r="BH444" t="s">
        <v>207</v>
      </c>
      <c r="BI444" t="s">
        <v>207</v>
      </c>
      <c r="BJ444" t="s">
        <v>215</v>
      </c>
      <c r="BK444" t="s">
        <v>207</v>
      </c>
      <c r="BL444" t="s">
        <v>207</v>
      </c>
      <c r="BM444" t="s">
        <v>207</v>
      </c>
      <c r="BN444" t="s">
        <v>215</v>
      </c>
      <c r="BO444" s="18" t="str">
        <f>IF(OR(BO$2=0, BO$2=""), "N/A", IF(ISNUMBER(SEARCH(UPPER(BO$2), UPPER(ProgramsTable[[#This Row],[Type of Service]]))), "Yes", "No"))</f>
        <v>N/A</v>
      </c>
      <c r="BP444" s="18" t="str">
        <f>IF(BP$2=0, "N/A", IF(ISNUMBER(SEARCH(TRIM(BP$2), ProgramsTable[[#This Row],[Geographic Coverage]])), "Yes", "No"))</f>
        <v>N/A</v>
      </c>
      <c r="BQ444" s="18" t="str">
        <f>IF(BQ$2=0, "N/A", IF(ISNUMBER(SEARCH(TRIM(BQ$2), ProgramsTable[[#This Row],[Geographic Coverage]])), "Yes", "No"))</f>
        <v>N/A</v>
      </c>
      <c r="BR444" s="18" t="str">
        <f>IF(AND(BP$2=0, BQ$2=0), "*Required - Please Make a Selection*", IF(OR(ISNUMBER(SEARCH(TRIM(BP$2), ProgramsTable[[#This Row],[Geographic Coverage]])), ISNUMBER(SEARCH(TRIM(BQ$2), ProgramsTable[[#This Row],[Geographic Coverage]]))), "Yes", "No"))</f>
        <v>*Required - Please Make a Selection*</v>
      </c>
      <c r="BS444" s="18" t="str">
        <f>IF(OR(BS$2="",BS$2=0), "N/A", IF(AND(ProgramsTable[[#This Row],[Age Min]]= "None", ProgramsTable[[#This Row],[Age Max]]= "None"), "Yes", IF(AND(BS$2&gt;=ProgramsTable[[#This Row],[Age Min]], BS$2&lt;=ProgramsTable[[#This Row],[Age Max]]), "Yes", "No")))</f>
        <v>N/A</v>
      </c>
      <c r="BT444" s="18" t="str" cm="1">
        <f t="array" ref="BT444">IF(COUNTIF(AM$2:BJ$2,"Yes")=0,"N/A",IF(SUMPRODUCT(--(AM$2:BJ$2="Yes"),--(ProgramsTable[[#This Row],[Developmental Disability]:[Caregivers, Family Members, Advocates, or Practitioners of an Individual with Disabilities or Medical Conditions]]="Yes"))&gt;0,"Yes","No"))</f>
        <v>N/A</v>
      </c>
      <c r="BU4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444" s="18" t="str">
        <f>IF(BV$2=0, "N/A", IF(ISNUMBER(SEARCH(UPPER(BV$2), UPPER(ProgramsTable[[#This Row],[Type of Service]]))), "Yes", "No"))</f>
        <v>N/A</v>
      </c>
      <c r="BW444" s="18" t="str">
        <f>IF(BW$2=0, "N/A", IF(ISNUMBER(SEARCH(TRIM(BW$2), ProgramsTable[[#This Row],[Geographic Coverage]])), "Yes", "No"))</f>
        <v>N/A</v>
      </c>
      <c r="BX444" s="18" t="str">
        <f>IF(BX$2=0, "N/A", IF(ISNUMBER(SEARCH(TRIM(BX$2), ProgramsTable[[#This Row],[Geographic Coverage]])), "Yes", "No"))</f>
        <v>N/A</v>
      </c>
      <c r="BY444" s="18" t="str">
        <f>IF(AND(BW$2=0, BX$2=0), "*Required - Please Make a Selection*", IF(OR(ISNUMBER(SEARCH(TRIM(BW$2), ProgramsTable[[#This Row],[Geographic Coverage]])), ISNUMBER(SEARCH(TRIM(BX$2), ProgramsTable[[#This Row],[Geographic Coverage]]))), "Yes", "No"))</f>
        <v>*Required - Please Make a Selection*</v>
      </c>
      <c r="BZ444" s="18" t="str">
        <f>IF(I$2=0, "N/A", IF(I$2="Yes", IF(ProgramsTable[[#This Row],[Program Includes Services for Caregivers]]="Yes", IF(ProgramsTable[[#This Row],[Program May Require Caregiver to be Unpaid]]="No", "Yes", "No"), "No"), "N/A"))</f>
        <v>N/A</v>
      </c>
      <c r="CA4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44" s="18" t="str">
        <f>IF(CB$2=0, "N/A", IF(ISNUMBER(SEARCH(TRIM(UPPER(CB$2)), TRIM(UPPER(ProgramsTable[[#This Row],[Type of Service]])))), "Yes", "No"))</f>
        <v>N/A</v>
      </c>
      <c r="CC444" s="18" t="str">
        <f>IF(CC$2=0, "N/A", IF(ISNUMBER(SEARCH(TRIM(CC$2), ProgramsTable[[#This Row],[Geographic Coverage]])), "Yes", "No"))</f>
        <v>Yes</v>
      </c>
      <c r="CD444" s="18" t="str">
        <f>IF(CD$2=0, "N/A", IF(ISNUMBER(SEARCH(TRIM(CD$2), ProgramsTable[[#This Row],[Geographic Coverage]])), "Yes", "No"))</f>
        <v>N/A</v>
      </c>
      <c r="CE444" s="18" t="str">
        <f>IF(AND(CC$2=0, CD$2=0), "*Required - Please Make a Selection*", IF(OR(ISNUMBER(SEARCH(TRIM(CC$2), ProgramsTable[[#This Row],[Geographic Coverage]])), ISNUMBER(SEARCH(TRIM(CD$2), ProgramsTable[[#This Row],[Geographic Coverage]]))), "Yes", "No"))</f>
        <v>Yes</v>
      </c>
      <c r="CF444" s="18" t="str" cm="1">
        <f t="array" ref="CF444">IF(COUNTIF(BK$2:BN$2, "Yes")=0, "N/A", IF(SUMPRODUCT((BK$2:BN$2="Yes")*(ProgramsTable[[#This Row],[Veteran?]:[Disabled Veteran?]]="Yes"))&gt;0, "Yes", "No"))</f>
        <v>No</v>
      </c>
      <c r="CG4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44"/>
      <c r="CI444"/>
      <c r="CJ444"/>
      <c r="CK444"/>
      <c r="CL444"/>
      <c r="CM444"/>
      <c r="CN444"/>
      <c r="CO444"/>
      <c r="CP444"/>
      <c r="CQ444"/>
      <c r="CR444"/>
      <c r="CS444"/>
      <c r="CU444"/>
      <c r="CV444"/>
    </row>
    <row r="445" spans="1:100" hidden="1" x14ac:dyDescent="0.25">
      <c r="A445" s="10">
        <v>1565</v>
      </c>
      <c r="B445" t="s">
        <v>877</v>
      </c>
      <c r="C445" t="s">
        <v>877</v>
      </c>
      <c r="D445" t="s">
        <v>940</v>
      </c>
      <c r="E445" t="s">
        <v>937</v>
      </c>
      <c r="F445" t="s">
        <v>938</v>
      </c>
      <c r="G445" t="s">
        <v>90</v>
      </c>
      <c r="H445" t="s">
        <v>215</v>
      </c>
      <c r="I445" t="s">
        <v>207</v>
      </c>
      <c r="J445" t="s">
        <v>208</v>
      </c>
      <c r="K445" t="s">
        <v>208</v>
      </c>
      <c r="L445" s="11" t="s">
        <v>208</v>
      </c>
      <c r="M445" t="s">
        <v>208</v>
      </c>
      <c r="N445" t="s">
        <v>208</v>
      </c>
      <c r="P445" t="s">
        <v>941</v>
      </c>
      <c r="Q445" t="s">
        <v>942</v>
      </c>
      <c r="R445" t="s">
        <v>941</v>
      </c>
      <c r="S445" t="s">
        <v>208</v>
      </c>
      <c r="T445" t="s">
        <v>230</v>
      </c>
      <c r="U445" t="s">
        <v>207</v>
      </c>
      <c r="V445" t="s">
        <v>207</v>
      </c>
      <c r="W445" t="s">
        <v>207</v>
      </c>
      <c r="X445" t="s">
        <v>207</v>
      </c>
      <c r="Y445" t="s">
        <v>207</v>
      </c>
      <c r="Z445" t="s">
        <v>207</v>
      </c>
      <c r="AA445" t="s">
        <v>207</v>
      </c>
      <c r="AB445" t="s">
        <v>207</v>
      </c>
      <c r="AC445" t="s">
        <v>207</v>
      </c>
      <c r="AD445" t="s">
        <v>207</v>
      </c>
      <c r="AE445" t="s">
        <v>207</v>
      </c>
      <c r="AF445" t="s">
        <v>207</v>
      </c>
      <c r="AG445" t="s">
        <v>207</v>
      </c>
      <c r="AH445" t="s">
        <v>207</v>
      </c>
      <c r="AI445" t="s">
        <v>207</v>
      </c>
      <c r="AJ445" t="s">
        <v>207</v>
      </c>
      <c r="AK445" t="s">
        <v>207</v>
      </c>
      <c r="AL445" t="s">
        <v>207</v>
      </c>
      <c r="AM445" t="s">
        <v>207</v>
      </c>
      <c r="AN445" t="s">
        <v>207</v>
      </c>
      <c r="AO445" t="s">
        <v>215</v>
      </c>
      <c r="AP445" t="s">
        <v>207</v>
      </c>
      <c r="AQ445" t="s">
        <v>207</v>
      </c>
      <c r="AR445" t="s">
        <v>207</v>
      </c>
      <c r="AS445" t="s">
        <v>207</v>
      </c>
      <c r="AT445" t="s">
        <v>207</v>
      </c>
      <c r="AU445" t="s">
        <v>207</v>
      </c>
      <c r="AV445" t="s">
        <v>207</v>
      </c>
      <c r="AW445" t="s">
        <v>207</v>
      </c>
      <c r="AX445" t="s">
        <v>207</v>
      </c>
      <c r="AY445" t="s">
        <v>207</v>
      </c>
      <c r="AZ445" t="s">
        <v>207</v>
      </c>
      <c r="BA445" t="s">
        <v>215</v>
      </c>
      <c r="BB445" t="s">
        <v>207</v>
      </c>
      <c r="BC445" t="s">
        <v>207</v>
      </c>
      <c r="BD445" t="s">
        <v>207</v>
      </c>
      <c r="BE445" t="s">
        <v>207</v>
      </c>
      <c r="BF445" t="s">
        <v>207</v>
      </c>
      <c r="BG445" t="s">
        <v>207</v>
      </c>
      <c r="BH445" t="s">
        <v>207</v>
      </c>
      <c r="BI445" t="s">
        <v>207</v>
      </c>
      <c r="BJ445" t="s">
        <v>207</v>
      </c>
      <c r="BK445" t="s">
        <v>207</v>
      </c>
      <c r="BL445" t="s">
        <v>207</v>
      </c>
      <c r="BM445" t="s">
        <v>207</v>
      </c>
      <c r="BN445" t="s">
        <v>215</v>
      </c>
      <c r="BO445" s="18" t="str">
        <f>IF(OR(BO$2=0, BO$2=""), "N/A", IF(ISNUMBER(SEARCH(UPPER(BO$2), UPPER(ProgramsTable[[#This Row],[Type of Service]]))), "Yes", "No"))</f>
        <v>N/A</v>
      </c>
      <c r="BP445" s="18" t="str">
        <f>IF(BP$2=0, "N/A", IF(ISNUMBER(SEARCH(TRIM(BP$2), ProgramsTable[[#This Row],[Geographic Coverage]])), "Yes", "No"))</f>
        <v>N/A</v>
      </c>
      <c r="BQ445" s="18" t="str">
        <f>IF(BQ$2=0, "N/A", IF(ISNUMBER(SEARCH(TRIM(BQ$2), ProgramsTable[[#This Row],[Geographic Coverage]])), "Yes", "No"))</f>
        <v>N/A</v>
      </c>
      <c r="BR445" s="18" t="str">
        <f>IF(AND(BP$2=0, BQ$2=0), "*Required - Please Make a Selection*", IF(OR(ISNUMBER(SEARCH(TRIM(BP$2), ProgramsTable[[#This Row],[Geographic Coverage]])), ISNUMBER(SEARCH(TRIM(BQ$2), ProgramsTable[[#This Row],[Geographic Coverage]]))), "Yes", "No"))</f>
        <v>*Required - Please Make a Selection*</v>
      </c>
      <c r="BS445" s="18" t="str">
        <f>IF(OR(BS$2="",BS$2=0), "N/A", IF(AND(ProgramsTable[[#This Row],[Age Min]]= "None", ProgramsTable[[#This Row],[Age Max]]= "None"), "Yes", IF(AND(BS$2&gt;=ProgramsTable[[#This Row],[Age Min]], BS$2&lt;=ProgramsTable[[#This Row],[Age Max]]), "Yes", "No")))</f>
        <v>N/A</v>
      </c>
      <c r="BT445" s="18" t="str" cm="1">
        <f t="array" ref="BT445">IF(COUNTIF(AM$2:BJ$2,"Yes")=0,"N/A",IF(SUMPRODUCT(--(AM$2:BJ$2="Yes"),--(ProgramsTable[[#This Row],[Developmental Disability]:[Caregivers, Family Members, Advocates, or Practitioners of an Individual with Disabilities or Medical Conditions]]="Yes"))&gt;0,"Yes","No"))</f>
        <v>N/A</v>
      </c>
      <c r="BU4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445" s="18" t="str">
        <f>IF(BV$2=0, "N/A", IF(ISNUMBER(SEARCH(UPPER(BV$2), UPPER(ProgramsTable[[#This Row],[Type of Service]]))), "Yes", "No"))</f>
        <v>N/A</v>
      </c>
      <c r="BW445" s="18" t="str">
        <f>IF(BW$2=0, "N/A", IF(ISNUMBER(SEARCH(TRIM(BW$2), ProgramsTable[[#This Row],[Geographic Coverage]])), "Yes", "No"))</f>
        <v>N/A</v>
      </c>
      <c r="BX445" s="18" t="str">
        <f>IF(BX$2=0, "N/A", IF(ISNUMBER(SEARCH(TRIM(BX$2), ProgramsTable[[#This Row],[Geographic Coverage]])), "Yes", "No"))</f>
        <v>N/A</v>
      </c>
      <c r="BY445" s="18" t="str">
        <f>IF(AND(BW$2=0, BX$2=0), "*Required - Please Make a Selection*", IF(OR(ISNUMBER(SEARCH(TRIM(BW$2), ProgramsTable[[#This Row],[Geographic Coverage]])), ISNUMBER(SEARCH(TRIM(BX$2), ProgramsTable[[#This Row],[Geographic Coverage]]))), "Yes", "No"))</f>
        <v>*Required - Please Make a Selection*</v>
      </c>
      <c r="BZ445" s="18" t="str">
        <f>IF(I$2=0, "N/A", IF(I$2="Yes", IF(ProgramsTable[[#This Row],[Program Includes Services for Caregivers]]="Yes", IF(ProgramsTable[[#This Row],[Program May Require Caregiver to be Unpaid]]="No", "Yes", "No"), "No"), "N/A"))</f>
        <v>N/A</v>
      </c>
      <c r="CA4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45" s="18" t="str">
        <f>IF(CB$2=0, "N/A", IF(ISNUMBER(SEARCH(TRIM(UPPER(CB$2)), TRIM(UPPER(ProgramsTable[[#This Row],[Type of Service]])))), "Yes", "No"))</f>
        <v>N/A</v>
      </c>
      <c r="CC445" s="18" t="str">
        <f>IF(CC$2=0, "N/A", IF(ISNUMBER(SEARCH(TRIM(CC$2), ProgramsTable[[#This Row],[Geographic Coverage]])), "Yes", "No"))</f>
        <v>Yes</v>
      </c>
      <c r="CD445" s="18" t="str">
        <f>IF(CD$2=0, "N/A", IF(ISNUMBER(SEARCH(TRIM(CD$2), ProgramsTable[[#This Row],[Geographic Coverage]])), "Yes", "No"))</f>
        <v>N/A</v>
      </c>
      <c r="CE445" s="18" t="str">
        <f>IF(AND(CC$2=0, CD$2=0), "*Required - Please Make a Selection*", IF(OR(ISNUMBER(SEARCH(TRIM(CC$2), ProgramsTable[[#This Row],[Geographic Coverage]])), ISNUMBER(SEARCH(TRIM(CD$2), ProgramsTable[[#This Row],[Geographic Coverage]]))), "Yes", "No"))</f>
        <v>Yes</v>
      </c>
      <c r="CF445" s="18" t="str" cm="1">
        <f t="array" ref="CF445">IF(COUNTIF(BK$2:BN$2, "Yes")=0, "N/A", IF(SUMPRODUCT((BK$2:BN$2="Yes")*(ProgramsTable[[#This Row],[Veteran?]:[Disabled Veteran?]]="Yes"))&gt;0, "Yes", "No"))</f>
        <v>No</v>
      </c>
      <c r="CG4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45"/>
      <c r="CI445"/>
      <c r="CJ445"/>
      <c r="CK445"/>
      <c r="CL445"/>
      <c r="CM445"/>
      <c r="CN445"/>
      <c r="CO445"/>
      <c r="CP445"/>
      <c r="CQ445"/>
      <c r="CR445"/>
      <c r="CS445"/>
      <c r="CU445"/>
      <c r="CV445"/>
    </row>
    <row r="446" spans="1:100" hidden="1" x14ac:dyDescent="0.25">
      <c r="A446" s="10">
        <v>1566</v>
      </c>
      <c r="B446" t="s">
        <v>877</v>
      </c>
      <c r="C446" t="s">
        <v>877</v>
      </c>
      <c r="D446" t="s">
        <v>943</v>
      </c>
      <c r="E446" t="s">
        <v>944</v>
      </c>
      <c r="F446" t="s">
        <v>945</v>
      </c>
      <c r="G446" t="s">
        <v>585</v>
      </c>
      <c r="H446" t="s">
        <v>215</v>
      </c>
      <c r="I446" t="s">
        <v>207</v>
      </c>
      <c r="J446" t="s">
        <v>208</v>
      </c>
      <c r="K446" t="s">
        <v>208</v>
      </c>
      <c r="L446" s="11" t="s">
        <v>208</v>
      </c>
      <c r="M446" t="s">
        <v>208</v>
      </c>
      <c r="N446" t="s">
        <v>208</v>
      </c>
      <c r="P446" t="s">
        <v>946</v>
      </c>
      <c r="Q446" t="s">
        <v>935</v>
      </c>
      <c r="R446" t="s">
        <v>947</v>
      </c>
      <c r="S446" t="s">
        <v>948</v>
      </c>
      <c r="T446" t="s">
        <v>230</v>
      </c>
      <c r="U446" t="s">
        <v>207</v>
      </c>
      <c r="V446" t="s">
        <v>207</v>
      </c>
      <c r="W446" t="s">
        <v>207</v>
      </c>
      <c r="X446" t="s">
        <v>207</v>
      </c>
      <c r="Y446" t="s">
        <v>207</v>
      </c>
      <c r="Z446" t="s">
        <v>207</v>
      </c>
      <c r="AA446" t="s">
        <v>207</v>
      </c>
      <c r="AB446" t="s">
        <v>207</v>
      </c>
      <c r="AC446" t="s">
        <v>207</v>
      </c>
      <c r="AD446" t="s">
        <v>207</v>
      </c>
      <c r="AE446" t="s">
        <v>207</v>
      </c>
      <c r="AF446" t="s">
        <v>207</v>
      </c>
      <c r="AG446" t="s">
        <v>207</v>
      </c>
      <c r="AH446" t="s">
        <v>207</v>
      </c>
      <c r="AI446" t="s">
        <v>207</v>
      </c>
      <c r="AJ446" t="s">
        <v>207</v>
      </c>
      <c r="AK446" t="s">
        <v>207</v>
      </c>
      <c r="AL446" t="s">
        <v>207</v>
      </c>
      <c r="AM446" t="s">
        <v>207</v>
      </c>
      <c r="AN446" t="s">
        <v>207</v>
      </c>
      <c r="AO446" t="s">
        <v>207</v>
      </c>
      <c r="AP446" t="s">
        <v>207</v>
      </c>
      <c r="AQ446" t="s">
        <v>207</v>
      </c>
      <c r="AR446" t="s">
        <v>207</v>
      </c>
      <c r="AS446" t="s">
        <v>207</v>
      </c>
      <c r="AT446" t="s">
        <v>207</v>
      </c>
      <c r="AU446" t="s">
        <v>207</v>
      </c>
      <c r="AV446" t="s">
        <v>207</v>
      </c>
      <c r="AW446" t="s">
        <v>207</v>
      </c>
      <c r="AX446" t="s">
        <v>207</v>
      </c>
      <c r="AY446" t="s">
        <v>207</v>
      </c>
      <c r="AZ446" t="s">
        <v>207</v>
      </c>
      <c r="BA446" t="s">
        <v>207</v>
      </c>
      <c r="BB446" t="s">
        <v>207</v>
      </c>
      <c r="BC446" t="s">
        <v>207</v>
      </c>
      <c r="BD446" t="s">
        <v>207</v>
      </c>
      <c r="BE446" t="s">
        <v>207</v>
      </c>
      <c r="BF446" t="s">
        <v>207</v>
      </c>
      <c r="BG446" t="s">
        <v>207</v>
      </c>
      <c r="BH446" t="s">
        <v>207</v>
      </c>
      <c r="BI446" t="s">
        <v>207</v>
      </c>
      <c r="BJ446" t="s">
        <v>215</v>
      </c>
      <c r="BK446" t="s">
        <v>207</v>
      </c>
      <c r="BL446" t="s">
        <v>207</v>
      </c>
      <c r="BM446" t="s">
        <v>215</v>
      </c>
      <c r="BN446" t="s">
        <v>207</v>
      </c>
      <c r="BO446" s="18" t="str">
        <f>IF(OR(BO$2=0, BO$2=""), "N/A", IF(ISNUMBER(SEARCH(UPPER(BO$2), UPPER(ProgramsTable[[#This Row],[Type of Service]]))), "Yes", "No"))</f>
        <v>N/A</v>
      </c>
      <c r="BP446" s="18" t="str">
        <f>IF(BP$2=0, "N/A", IF(ISNUMBER(SEARCH(TRIM(BP$2), ProgramsTable[[#This Row],[Geographic Coverage]])), "Yes", "No"))</f>
        <v>N/A</v>
      </c>
      <c r="BQ446" s="18" t="str">
        <f>IF(BQ$2=0, "N/A", IF(ISNUMBER(SEARCH(TRIM(BQ$2), ProgramsTable[[#This Row],[Geographic Coverage]])), "Yes", "No"))</f>
        <v>N/A</v>
      </c>
      <c r="BR446" s="18" t="str">
        <f>IF(AND(BP$2=0, BQ$2=0), "*Required - Please Make a Selection*", IF(OR(ISNUMBER(SEARCH(TRIM(BP$2), ProgramsTable[[#This Row],[Geographic Coverage]])), ISNUMBER(SEARCH(TRIM(BQ$2), ProgramsTable[[#This Row],[Geographic Coverage]]))), "Yes", "No"))</f>
        <v>*Required - Please Make a Selection*</v>
      </c>
      <c r="BS446" s="18" t="str">
        <f>IF(OR(BS$2="",BS$2=0), "N/A", IF(AND(ProgramsTable[[#This Row],[Age Min]]= "None", ProgramsTable[[#This Row],[Age Max]]= "None"), "Yes", IF(AND(BS$2&gt;=ProgramsTable[[#This Row],[Age Min]], BS$2&lt;=ProgramsTable[[#This Row],[Age Max]]), "Yes", "No")))</f>
        <v>N/A</v>
      </c>
      <c r="BT446" s="18" t="str" cm="1">
        <f t="array" ref="BT446">IF(COUNTIF(AM$2:BJ$2,"Yes")=0,"N/A",IF(SUMPRODUCT(--(AM$2:BJ$2="Yes"),--(ProgramsTable[[#This Row],[Developmental Disability]:[Caregivers, Family Members, Advocates, or Practitioners of an Individual with Disabilities or Medical Conditions]]="Yes"))&gt;0,"Yes","No"))</f>
        <v>N/A</v>
      </c>
      <c r="BU4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446" s="18" t="str">
        <f>IF(BV$2=0, "N/A", IF(ISNUMBER(SEARCH(UPPER(BV$2), UPPER(ProgramsTable[[#This Row],[Type of Service]]))), "Yes", "No"))</f>
        <v>N/A</v>
      </c>
      <c r="BW446" s="18" t="str">
        <f>IF(BW$2=0, "N/A", IF(ISNUMBER(SEARCH(TRIM(BW$2), ProgramsTable[[#This Row],[Geographic Coverage]])), "Yes", "No"))</f>
        <v>N/A</v>
      </c>
      <c r="BX446" s="18" t="str">
        <f>IF(BX$2=0, "N/A", IF(ISNUMBER(SEARCH(TRIM(BX$2), ProgramsTable[[#This Row],[Geographic Coverage]])), "Yes", "No"))</f>
        <v>N/A</v>
      </c>
      <c r="BY446" s="18" t="str">
        <f>IF(AND(BW$2=0, BX$2=0), "*Required - Please Make a Selection*", IF(OR(ISNUMBER(SEARCH(TRIM(BW$2), ProgramsTable[[#This Row],[Geographic Coverage]])), ISNUMBER(SEARCH(TRIM(BX$2), ProgramsTable[[#This Row],[Geographic Coverage]]))), "Yes", "No"))</f>
        <v>*Required - Please Make a Selection*</v>
      </c>
      <c r="BZ446" s="18" t="str">
        <f>IF(I$2=0, "N/A", IF(I$2="Yes", IF(ProgramsTable[[#This Row],[Program Includes Services for Caregivers]]="Yes", IF(ProgramsTable[[#This Row],[Program May Require Caregiver to be Unpaid]]="No", "Yes", "No"), "No"), "N/A"))</f>
        <v>N/A</v>
      </c>
      <c r="CA4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46" s="18" t="str">
        <f>IF(CB$2=0, "N/A", IF(ISNUMBER(SEARCH(TRIM(UPPER(CB$2)), TRIM(UPPER(ProgramsTable[[#This Row],[Type of Service]])))), "Yes", "No"))</f>
        <v>N/A</v>
      </c>
      <c r="CC446" s="18" t="str">
        <f>IF(CC$2=0, "N/A", IF(ISNUMBER(SEARCH(TRIM(CC$2), ProgramsTable[[#This Row],[Geographic Coverage]])), "Yes", "No"))</f>
        <v>Yes</v>
      </c>
      <c r="CD446" s="18" t="str">
        <f>IF(CD$2=0, "N/A", IF(ISNUMBER(SEARCH(TRIM(CD$2), ProgramsTable[[#This Row],[Geographic Coverage]])), "Yes", "No"))</f>
        <v>N/A</v>
      </c>
      <c r="CE446" s="18" t="str">
        <f>IF(AND(CC$2=0, CD$2=0), "*Required - Please Make a Selection*", IF(OR(ISNUMBER(SEARCH(TRIM(CC$2), ProgramsTable[[#This Row],[Geographic Coverage]])), ISNUMBER(SEARCH(TRIM(CD$2), ProgramsTable[[#This Row],[Geographic Coverage]]))), "Yes", "No"))</f>
        <v>Yes</v>
      </c>
      <c r="CF446" s="18" t="str" cm="1">
        <f t="array" ref="CF446">IF(COUNTIF(BK$2:BN$2, "Yes")=0, "N/A", IF(SUMPRODUCT((BK$2:BN$2="Yes")*(ProgramsTable[[#This Row],[Veteran?]:[Disabled Veteran?]]="Yes"))&gt;0, "Yes", "No"))</f>
        <v>No</v>
      </c>
      <c r="CG4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46"/>
      <c r="CI446"/>
      <c r="CJ446"/>
      <c r="CK446"/>
      <c r="CL446"/>
      <c r="CM446"/>
      <c r="CN446"/>
      <c r="CO446"/>
      <c r="CP446"/>
      <c r="CQ446"/>
      <c r="CR446"/>
      <c r="CS446"/>
      <c r="CU446"/>
      <c r="CV446"/>
    </row>
    <row r="447" spans="1:100" hidden="1" x14ac:dyDescent="0.25">
      <c r="A447" s="10">
        <v>1584.2</v>
      </c>
      <c r="B447" t="s">
        <v>997</v>
      </c>
      <c r="C447" t="s">
        <v>997</v>
      </c>
      <c r="D447" t="s">
        <v>1023</v>
      </c>
      <c r="E447" t="s">
        <v>983</v>
      </c>
      <c r="F447" t="s">
        <v>1024</v>
      </c>
      <c r="G447" t="s">
        <v>985</v>
      </c>
      <c r="H447" t="s">
        <v>215</v>
      </c>
      <c r="I447" t="s">
        <v>207</v>
      </c>
      <c r="J447" t="s">
        <v>1025</v>
      </c>
      <c r="K447" t="s">
        <v>208</v>
      </c>
      <c r="L447" s="11" t="s">
        <v>208</v>
      </c>
      <c r="M447" t="s">
        <v>208</v>
      </c>
      <c r="N447" t="s">
        <v>208</v>
      </c>
      <c r="P447" t="s">
        <v>208</v>
      </c>
      <c r="Q447" t="s">
        <v>208</v>
      </c>
      <c r="R447" t="s">
        <v>208</v>
      </c>
      <c r="S447" t="s">
        <v>208</v>
      </c>
      <c r="T447" t="s">
        <v>230</v>
      </c>
      <c r="U447" t="s">
        <v>207</v>
      </c>
      <c r="V447" t="s">
        <v>207</v>
      </c>
      <c r="W447" t="s">
        <v>215</v>
      </c>
      <c r="X447" t="s">
        <v>207</v>
      </c>
      <c r="Y447" t="s">
        <v>207</v>
      </c>
      <c r="Z447" t="s">
        <v>207</v>
      </c>
      <c r="AA447" t="s">
        <v>207</v>
      </c>
      <c r="AB447" t="s">
        <v>207</v>
      </c>
      <c r="AC447" t="s">
        <v>207</v>
      </c>
      <c r="AD447" t="s">
        <v>207</v>
      </c>
      <c r="AE447" t="s">
        <v>207</v>
      </c>
      <c r="AF447" t="s">
        <v>207</v>
      </c>
      <c r="AG447" t="s">
        <v>207</v>
      </c>
      <c r="AH447" t="s">
        <v>207</v>
      </c>
      <c r="AI447" t="s">
        <v>207</v>
      </c>
      <c r="AJ447" t="s">
        <v>207</v>
      </c>
      <c r="AK447" t="s">
        <v>207</v>
      </c>
      <c r="AL447" t="s">
        <v>207</v>
      </c>
      <c r="AM447" t="s">
        <v>207</v>
      </c>
      <c r="AN447" t="s">
        <v>207</v>
      </c>
      <c r="AO447" t="s">
        <v>207</v>
      </c>
      <c r="AP447" t="s">
        <v>207</v>
      </c>
      <c r="AQ447" t="s">
        <v>207</v>
      </c>
      <c r="AR447" t="s">
        <v>207</v>
      </c>
      <c r="AS447" t="s">
        <v>207</v>
      </c>
      <c r="AT447" t="s">
        <v>207</v>
      </c>
      <c r="AU447" t="s">
        <v>207</v>
      </c>
      <c r="AV447" t="s">
        <v>207</v>
      </c>
      <c r="AW447" t="s">
        <v>207</v>
      </c>
      <c r="AX447" t="s">
        <v>207</v>
      </c>
      <c r="AY447" t="s">
        <v>207</v>
      </c>
      <c r="AZ447" t="s">
        <v>207</v>
      </c>
      <c r="BA447" t="s">
        <v>207</v>
      </c>
      <c r="BB447" t="s">
        <v>207</v>
      </c>
      <c r="BC447" t="s">
        <v>207</v>
      </c>
      <c r="BD447" t="s">
        <v>207</v>
      </c>
      <c r="BE447" t="s">
        <v>207</v>
      </c>
      <c r="BF447" t="s">
        <v>207</v>
      </c>
      <c r="BG447" t="s">
        <v>207</v>
      </c>
      <c r="BH447" t="s">
        <v>207</v>
      </c>
      <c r="BI447" t="s">
        <v>207</v>
      </c>
      <c r="BJ447" t="s">
        <v>207</v>
      </c>
      <c r="BK447" t="s">
        <v>215</v>
      </c>
      <c r="BL447" t="s">
        <v>207</v>
      </c>
      <c r="BM447" t="s">
        <v>207</v>
      </c>
      <c r="BN447" t="s">
        <v>207</v>
      </c>
      <c r="BO447" s="18" t="str">
        <f>IF(OR(BO$2=0, BO$2=""), "N/A", IF(ISNUMBER(SEARCH(UPPER(BO$2), UPPER(ProgramsTable[[#This Row],[Type of Service]]))), "Yes", "No"))</f>
        <v>N/A</v>
      </c>
      <c r="BP447" s="18" t="str">
        <f>IF(BP$2=0, "N/A", IF(ISNUMBER(SEARCH(TRIM(BP$2), ProgramsTable[[#This Row],[Geographic Coverage]])), "Yes", "No"))</f>
        <v>N/A</v>
      </c>
      <c r="BQ447" s="18" t="str">
        <f>IF(BQ$2=0, "N/A", IF(ISNUMBER(SEARCH(TRIM(BQ$2), ProgramsTable[[#This Row],[Geographic Coverage]])), "Yes", "No"))</f>
        <v>N/A</v>
      </c>
      <c r="BR447" s="18" t="str">
        <f>IF(AND(BP$2=0, BQ$2=0), "*Required - Please Make a Selection*", IF(OR(ISNUMBER(SEARCH(TRIM(BP$2), ProgramsTable[[#This Row],[Geographic Coverage]])), ISNUMBER(SEARCH(TRIM(BQ$2), ProgramsTable[[#This Row],[Geographic Coverage]]))), "Yes", "No"))</f>
        <v>*Required - Please Make a Selection*</v>
      </c>
      <c r="BS447" s="18" t="str">
        <f>IF(OR(BS$2="",BS$2=0), "N/A", IF(AND(ProgramsTable[[#This Row],[Age Min]]= "None", ProgramsTable[[#This Row],[Age Max]]= "None"), "Yes", IF(AND(BS$2&gt;=ProgramsTable[[#This Row],[Age Min]], BS$2&lt;=ProgramsTable[[#This Row],[Age Max]]), "Yes", "No")))</f>
        <v>N/A</v>
      </c>
      <c r="BT447" s="18" t="str" cm="1">
        <f t="array" ref="BT447">IF(COUNTIF(AM$2:BJ$2,"Yes")=0,"N/A",IF(SUMPRODUCT(--(AM$2:BJ$2="Yes"),--(ProgramsTable[[#This Row],[Developmental Disability]:[Caregivers, Family Members, Advocates, or Practitioners of an Individual with Disabilities or Medical Conditions]]="Yes"))&gt;0,"Yes","No"))</f>
        <v>N/A</v>
      </c>
      <c r="BU4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447" s="18" t="str">
        <f>IF(BV$2=0, "N/A", IF(ISNUMBER(SEARCH(UPPER(BV$2), UPPER(ProgramsTable[[#This Row],[Type of Service]]))), "Yes", "No"))</f>
        <v>N/A</v>
      </c>
      <c r="BW447" s="18" t="str">
        <f>IF(BW$2=0, "N/A", IF(ISNUMBER(SEARCH(TRIM(BW$2), ProgramsTable[[#This Row],[Geographic Coverage]])), "Yes", "No"))</f>
        <v>N/A</v>
      </c>
      <c r="BX447" s="18" t="str">
        <f>IF(BX$2=0, "N/A", IF(ISNUMBER(SEARCH(TRIM(BX$2), ProgramsTable[[#This Row],[Geographic Coverage]])), "Yes", "No"))</f>
        <v>N/A</v>
      </c>
      <c r="BY447" s="18" t="str">
        <f>IF(AND(BW$2=0, BX$2=0), "*Required - Please Make a Selection*", IF(OR(ISNUMBER(SEARCH(TRIM(BW$2), ProgramsTable[[#This Row],[Geographic Coverage]])), ISNUMBER(SEARCH(TRIM(BX$2), ProgramsTable[[#This Row],[Geographic Coverage]]))), "Yes", "No"))</f>
        <v>*Required - Please Make a Selection*</v>
      </c>
      <c r="BZ447" s="18" t="str">
        <f>IF(I$2=0, "N/A", IF(I$2="Yes", IF(ProgramsTable[[#This Row],[Program Includes Services for Caregivers]]="Yes", IF(ProgramsTable[[#This Row],[Program May Require Caregiver to be Unpaid]]="No", "Yes", "No"), "No"), "N/A"))</f>
        <v>N/A</v>
      </c>
      <c r="CA4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47" s="18" t="str">
        <f>IF(CB$2=0, "N/A", IF(ISNUMBER(SEARCH(TRIM(UPPER(CB$2)), TRIM(UPPER(ProgramsTable[[#This Row],[Type of Service]])))), "Yes", "No"))</f>
        <v>N/A</v>
      </c>
      <c r="CC447" s="18" t="str">
        <f>IF(CC$2=0, "N/A", IF(ISNUMBER(SEARCH(TRIM(CC$2), ProgramsTable[[#This Row],[Geographic Coverage]])), "Yes", "No"))</f>
        <v>Yes</v>
      </c>
      <c r="CD447" s="18" t="str">
        <f>IF(CD$2=0, "N/A", IF(ISNUMBER(SEARCH(TRIM(CD$2), ProgramsTable[[#This Row],[Geographic Coverage]])), "Yes", "No"))</f>
        <v>N/A</v>
      </c>
      <c r="CE447" s="18" t="str">
        <f>IF(AND(CC$2=0, CD$2=0), "*Required - Please Make a Selection*", IF(OR(ISNUMBER(SEARCH(TRIM(CC$2), ProgramsTable[[#This Row],[Geographic Coverage]])), ISNUMBER(SEARCH(TRIM(CD$2), ProgramsTable[[#This Row],[Geographic Coverage]]))), "Yes", "No"))</f>
        <v>Yes</v>
      </c>
      <c r="CF447" s="18" t="str" cm="1">
        <f t="array" ref="CF447">IF(COUNTIF(BK$2:BN$2, "Yes")=0, "N/A", IF(SUMPRODUCT((BK$2:BN$2="Yes")*(ProgramsTable[[#This Row],[Veteran?]:[Disabled Veteran?]]="Yes"))&gt;0, "Yes", "No"))</f>
        <v>Yes</v>
      </c>
      <c r="CG447"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447"/>
      <c r="CI447"/>
      <c r="CJ447"/>
      <c r="CK447"/>
      <c r="CL447"/>
      <c r="CM447"/>
      <c r="CN447"/>
      <c r="CO447"/>
      <c r="CP447"/>
      <c r="CQ447"/>
      <c r="CR447"/>
      <c r="CS447"/>
      <c r="CU447"/>
      <c r="CV447"/>
    </row>
    <row r="448" spans="1:100" hidden="1" x14ac:dyDescent="0.25">
      <c r="A448" s="10">
        <v>1586</v>
      </c>
      <c r="B448" t="s">
        <v>1043</v>
      </c>
      <c r="C448" t="s">
        <v>1043</v>
      </c>
      <c r="D448" t="s">
        <v>1044</v>
      </c>
      <c r="E448" t="s">
        <v>1045</v>
      </c>
      <c r="F448" t="s">
        <v>1046</v>
      </c>
      <c r="G448" t="s">
        <v>124</v>
      </c>
      <c r="H448" t="s">
        <v>215</v>
      </c>
      <c r="I448" t="s">
        <v>207</v>
      </c>
      <c r="J448" t="s">
        <v>208</v>
      </c>
      <c r="K448" t="s">
        <v>208</v>
      </c>
      <c r="L448" s="11" t="s">
        <v>1047</v>
      </c>
      <c r="M448">
        <v>18</v>
      </c>
      <c r="N448">
        <v>120</v>
      </c>
      <c r="O448" t="s">
        <v>1048</v>
      </c>
      <c r="P448" t="s">
        <v>1049</v>
      </c>
      <c r="Q448" t="s">
        <v>208</v>
      </c>
      <c r="R448" t="s">
        <v>1049</v>
      </c>
      <c r="S448" t="s">
        <v>208</v>
      </c>
      <c r="T448" t="s">
        <v>230</v>
      </c>
      <c r="U448" t="s">
        <v>207</v>
      </c>
      <c r="V448" t="s">
        <v>207</v>
      </c>
      <c r="W448" t="s">
        <v>207</v>
      </c>
      <c r="X448" t="s">
        <v>207</v>
      </c>
      <c r="Y448" t="s">
        <v>207</v>
      </c>
      <c r="Z448" t="s">
        <v>207</v>
      </c>
      <c r="AA448" t="s">
        <v>207</v>
      </c>
      <c r="AB448" t="s">
        <v>207</v>
      </c>
      <c r="AC448" t="s">
        <v>207</v>
      </c>
      <c r="AD448" t="s">
        <v>207</v>
      </c>
      <c r="AE448" t="s">
        <v>207</v>
      </c>
      <c r="AF448" t="s">
        <v>207</v>
      </c>
      <c r="AG448" t="s">
        <v>207</v>
      </c>
      <c r="AH448" t="s">
        <v>207</v>
      </c>
      <c r="AI448" t="s">
        <v>207</v>
      </c>
      <c r="AJ448" t="s">
        <v>207</v>
      </c>
      <c r="AK448" t="s">
        <v>207</v>
      </c>
      <c r="AL448" t="s">
        <v>207</v>
      </c>
      <c r="AM448" t="s">
        <v>215</v>
      </c>
      <c r="AN448" t="s">
        <v>207</v>
      </c>
      <c r="AO448" t="s">
        <v>207</v>
      </c>
      <c r="AP448" t="s">
        <v>207</v>
      </c>
      <c r="AQ448" t="s">
        <v>207</v>
      </c>
      <c r="AR448" t="s">
        <v>207</v>
      </c>
      <c r="AS448" t="s">
        <v>207</v>
      </c>
      <c r="AT448" t="s">
        <v>207</v>
      </c>
      <c r="AU448" t="s">
        <v>207</v>
      </c>
      <c r="AV448" t="s">
        <v>207</v>
      </c>
      <c r="AW448" t="s">
        <v>207</v>
      </c>
      <c r="AX448" t="s">
        <v>207</v>
      </c>
      <c r="AY448" t="s">
        <v>207</v>
      </c>
      <c r="AZ448" t="s">
        <v>207</v>
      </c>
      <c r="BA448" t="s">
        <v>207</v>
      </c>
      <c r="BB448" t="s">
        <v>207</v>
      </c>
      <c r="BC448" t="s">
        <v>207</v>
      </c>
      <c r="BD448" t="s">
        <v>207</v>
      </c>
      <c r="BE448" t="s">
        <v>207</v>
      </c>
      <c r="BF448" t="s">
        <v>207</v>
      </c>
      <c r="BG448" t="s">
        <v>207</v>
      </c>
      <c r="BH448" t="s">
        <v>207</v>
      </c>
      <c r="BI448" t="s">
        <v>207</v>
      </c>
      <c r="BJ448" t="s">
        <v>215</v>
      </c>
      <c r="BK448" t="s">
        <v>207</v>
      </c>
      <c r="BL448" t="s">
        <v>207</v>
      </c>
      <c r="BM448" t="s">
        <v>207</v>
      </c>
      <c r="BN448" t="s">
        <v>207</v>
      </c>
      <c r="BO448" s="18" t="str">
        <f>IF(OR(BO$2=0, BO$2=""), "N/A", IF(ISNUMBER(SEARCH(UPPER(BO$2), UPPER(ProgramsTable[[#This Row],[Type of Service]]))), "Yes", "No"))</f>
        <v>N/A</v>
      </c>
      <c r="BP448" s="18" t="str">
        <f>IF(BP$2=0, "N/A", IF(ISNUMBER(SEARCH(TRIM(BP$2), ProgramsTable[[#This Row],[Geographic Coverage]])), "Yes", "No"))</f>
        <v>N/A</v>
      </c>
      <c r="BQ448" s="18" t="str">
        <f>IF(BQ$2=0, "N/A", IF(ISNUMBER(SEARCH(TRIM(BQ$2), ProgramsTable[[#This Row],[Geographic Coverage]])), "Yes", "No"))</f>
        <v>N/A</v>
      </c>
      <c r="BR448" s="18" t="str">
        <f>IF(AND(BP$2=0, BQ$2=0), "*Required - Please Make a Selection*", IF(OR(ISNUMBER(SEARCH(TRIM(BP$2), ProgramsTable[[#This Row],[Geographic Coverage]])), ISNUMBER(SEARCH(TRIM(BQ$2), ProgramsTable[[#This Row],[Geographic Coverage]]))), "Yes", "No"))</f>
        <v>*Required - Please Make a Selection*</v>
      </c>
      <c r="BS448" s="18" t="str">
        <f>IF(OR(BS$2="",BS$2=0), "N/A", IF(AND(ProgramsTable[[#This Row],[Age Min]]= "None", ProgramsTable[[#This Row],[Age Max]]= "None"), "Yes", IF(AND(BS$2&gt;=ProgramsTable[[#This Row],[Age Min]], BS$2&lt;=ProgramsTable[[#This Row],[Age Max]]), "Yes", "No")))</f>
        <v>N/A</v>
      </c>
      <c r="BT448" s="18" t="str" cm="1">
        <f t="array" ref="BT448">IF(COUNTIF(AM$2:BJ$2,"Yes")=0,"N/A",IF(SUMPRODUCT(--(AM$2:BJ$2="Yes"),--(ProgramsTable[[#This Row],[Developmental Disability]:[Caregivers, Family Members, Advocates, or Practitioners of an Individual with Disabilities or Medical Conditions]]="Yes"))&gt;0,"Yes","No"))</f>
        <v>N/A</v>
      </c>
      <c r="BU4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48" s="18" t="str">
        <f>IF(BV$2=0, "N/A", IF(ISNUMBER(SEARCH(UPPER(BV$2), UPPER(ProgramsTable[[#This Row],[Type of Service]]))), "Yes", "No"))</f>
        <v>N/A</v>
      </c>
      <c r="BW448" s="18" t="str">
        <f>IF(BW$2=0, "N/A", IF(ISNUMBER(SEARCH(TRIM(BW$2), ProgramsTable[[#This Row],[Geographic Coverage]])), "Yes", "No"))</f>
        <v>N/A</v>
      </c>
      <c r="BX448" s="18" t="str">
        <f>IF(BX$2=0, "N/A", IF(ISNUMBER(SEARCH(TRIM(BX$2), ProgramsTable[[#This Row],[Geographic Coverage]])), "Yes", "No"))</f>
        <v>N/A</v>
      </c>
      <c r="BY448" s="18" t="str">
        <f>IF(AND(BW$2=0, BX$2=0), "*Required - Please Make a Selection*", IF(OR(ISNUMBER(SEARCH(TRIM(BW$2), ProgramsTable[[#This Row],[Geographic Coverage]])), ISNUMBER(SEARCH(TRIM(BX$2), ProgramsTable[[#This Row],[Geographic Coverage]]))), "Yes", "No"))</f>
        <v>*Required - Please Make a Selection*</v>
      </c>
      <c r="BZ448" s="18" t="str">
        <f>IF(I$2=0, "N/A", IF(I$2="Yes", IF(ProgramsTable[[#This Row],[Program Includes Services for Caregivers]]="Yes", IF(ProgramsTable[[#This Row],[Program May Require Caregiver to be Unpaid]]="No", "Yes", "No"), "No"), "N/A"))</f>
        <v>N/A</v>
      </c>
      <c r="CA4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48" s="18" t="str">
        <f>IF(CB$2=0, "N/A", IF(ISNUMBER(SEARCH(TRIM(UPPER(CB$2)), TRIM(UPPER(ProgramsTable[[#This Row],[Type of Service]])))), "Yes", "No"))</f>
        <v>N/A</v>
      </c>
      <c r="CC448" s="18" t="str">
        <f>IF(CC$2=0, "N/A", IF(ISNUMBER(SEARCH(TRIM(CC$2), ProgramsTable[[#This Row],[Geographic Coverage]])), "Yes", "No"))</f>
        <v>Yes</v>
      </c>
      <c r="CD448" s="18" t="str">
        <f>IF(CD$2=0, "N/A", IF(ISNUMBER(SEARCH(TRIM(CD$2), ProgramsTable[[#This Row],[Geographic Coverage]])), "Yes", "No"))</f>
        <v>N/A</v>
      </c>
      <c r="CE448" s="18" t="str">
        <f>IF(AND(CC$2=0, CD$2=0), "*Required - Please Make a Selection*", IF(OR(ISNUMBER(SEARCH(TRIM(CC$2), ProgramsTable[[#This Row],[Geographic Coverage]])), ISNUMBER(SEARCH(TRIM(CD$2), ProgramsTable[[#This Row],[Geographic Coverage]]))), "Yes", "No"))</f>
        <v>Yes</v>
      </c>
      <c r="CF448" s="18" t="str" cm="1">
        <f t="array" ref="CF448">IF(COUNTIF(BK$2:BN$2, "Yes")=0, "N/A", IF(SUMPRODUCT((BK$2:BN$2="Yes")*(ProgramsTable[[#This Row],[Veteran?]:[Disabled Veteran?]]="Yes"))&gt;0, "Yes", "No"))</f>
        <v>No</v>
      </c>
      <c r="CG4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48"/>
      <c r="CI448"/>
      <c r="CJ448"/>
      <c r="CK448"/>
      <c r="CL448"/>
      <c r="CM448"/>
      <c r="CN448"/>
      <c r="CO448"/>
      <c r="CP448"/>
      <c r="CQ448"/>
      <c r="CR448"/>
      <c r="CS448"/>
      <c r="CU448"/>
      <c r="CV448"/>
    </row>
    <row r="449" spans="1:100" hidden="1" x14ac:dyDescent="0.25">
      <c r="A449" s="10">
        <v>1601</v>
      </c>
      <c r="B449" t="s">
        <v>1085</v>
      </c>
      <c r="C449" t="s">
        <v>1085</v>
      </c>
      <c r="D449" t="s">
        <v>1103</v>
      </c>
      <c r="E449" t="s">
        <v>1104</v>
      </c>
      <c r="F449" t="s">
        <v>1105</v>
      </c>
      <c r="G449" t="s">
        <v>115</v>
      </c>
      <c r="H449" t="s">
        <v>215</v>
      </c>
      <c r="I449" t="s">
        <v>207</v>
      </c>
      <c r="J449" t="s">
        <v>208</v>
      </c>
      <c r="K449" t="s">
        <v>208</v>
      </c>
      <c r="L449" s="11" t="s">
        <v>208</v>
      </c>
      <c r="M449" t="s">
        <v>208</v>
      </c>
      <c r="N449" t="s">
        <v>208</v>
      </c>
      <c r="P449" t="s">
        <v>1106</v>
      </c>
      <c r="Q449" t="s">
        <v>208</v>
      </c>
      <c r="R449" t="s">
        <v>1106</v>
      </c>
      <c r="S449" t="s">
        <v>208</v>
      </c>
      <c r="T449" t="s">
        <v>230</v>
      </c>
      <c r="U449" t="s">
        <v>207</v>
      </c>
      <c r="V449" t="s">
        <v>207</v>
      </c>
      <c r="W449" t="s">
        <v>207</v>
      </c>
      <c r="X449" t="s">
        <v>207</v>
      </c>
      <c r="Y449" t="s">
        <v>207</v>
      </c>
      <c r="Z449" t="s">
        <v>207</v>
      </c>
      <c r="AA449" t="s">
        <v>207</v>
      </c>
      <c r="AB449" t="s">
        <v>207</v>
      </c>
      <c r="AC449" t="s">
        <v>207</v>
      </c>
      <c r="AD449" t="s">
        <v>207</v>
      </c>
      <c r="AE449" t="s">
        <v>207</v>
      </c>
      <c r="AF449" t="s">
        <v>207</v>
      </c>
      <c r="AG449" t="s">
        <v>207</v>
      </c>
      <c r="AH449" t="s">
        <v>207</v>
      </c>
      <c r="AI449" t="s">
        <v>207</v>
      </c>
      <c r="AJ449" t="s">
        <v>207</v>
      </c>
      <c r="AK449" t="s">
        <v>207</v>
      </c>
      <c r="AL449" t="s">
        <v>207</v>
      </c>
      <c r="AM449" t="s">
        <v>215</v>
      </c>
      <c r="AN449" t="s">
        <v>215</v>
      </c>
      <c r="AO449" t="s">
        <v>215</v>
      </c>
      <c r="AP449" t="s">
        <v>207</v>
      </c>
      <c r="AQ449" t="s">
        <v>207</v>
      </c>
      <c r="AR449" t="s">
        <v>207</v>
      </c>
      <c r="AS449" t="s">
        <v>207</v>
      </c>
      <c r="AT449" t="s">
        <v>207</v>
      </c>
      <c r="AU449" t="s">
        <v>207</v>
      </c>
      <c r="AV449" t="s">
        <v>207</v>
      </c>
      <c r="AW449" t="s">
        <v>207</v>
      </c>
      <c r="AX449" t="s">
        <v>207</v>
      </c>
      <c r="AY449" t="s">
        <v>207</v>
      </c>
      <c r="AZ449" t="s">
        <v>207</v>
      </c>
      <c r="BA449" t="s">
        <v>207</v>
      </c>
      <c r="BB449" t="s">
        <v>207</v>
      </c>
      <c r="BC449" t="s">
        <v>207</v>
      </c>
      <c r="BD449" t="s">
        <v>207</v>
      </c>
      <c r="BE449" t="s">
        <v>207</v>
      </c>
      <c r="BF449" t="s">
        <v>207</v>
      </c>
      <c r="BG449" t="s">
        <v>207</v>
      </c>
      <c r="BH449" t="s">
        <v>207</v>
      </c>
      <c r="BI449" t="s">
        <v>207</v>
      </c>
      <c r="BJ449" t="s">
        <v>215</v>
      </c>
      <c r="BK449" t="s">
        <v>207</v>
      </c>
      <c r="BL449" t="s">
        <v>207</v>
      </c>
      <c r="BM449" t="s">
        <v>207</v>
      </c>
      <c r="BN449" t="s">
        <v>207</v>
      </c>
      <c r="BO449" s="18" t="str">
        <f>IF(OR(BO$2=0, BO$2=""), "N/A", IF(ISNUMBER(SEARCH(UPPER(BO$2), UPPER(ProgramsTable[[#This Row],[Type of Service]]))), "Yes", "No"))</f>
        <v>N/A</v>
      </c>
      <c r="BP449" s="18" t="str">
        <f>IF(BP$2=0, "N/A", IF(ISNUMBER(SEARCH(TRIM(BP$2), ProgramsTable[[#This Row],[Geographic Coverage]])), "Yes", "No"))</f>
        <v>N/A</v>
      </c>
      <c r="BQ449" s="18" t="str">
        <f>IF(BQ$2=0, "N/A", IF(ISNUMBER(SEARCH(TRIM(BQ$2), ProgramsTable[[#This Row],[Geographic Coverage]])), "Yes", "No"))</f>
        <v>N/A</v>
      </c>
      <c r="BR449" s="18" t="str">
        <f>IF(AND(BP$2=0, BQ$2=0), "*Required - Please Make a Selection*", IF(OR(ISNUMBER(SEARCH(TRIM(BP$2), ProgramsTable[[#This Row],[Geographic Coverage]])), ISNUMBER(SEARCH(TRIM(BQ$2), ProgramsTable[[#This Row],[Geographic Coverage]]))), "Yes", "No"))</f>
        <v>*Required - Please Make a Selection*</v>
      </c>
      <c r="BS449" s="18" t="str">
        <f>IF(OR(BS$2="",BS$2=0), "N/A", IF(AND(ProgramsTable[[#This Row],[Age Min]]= "None", ProgramsTable[[#This Row],[Age Max]]= "None"), "Yes", IF(AND(BS$2&gt;=ProgramsTable[[#This Row],[Age Min]], BS$2&lt;=ProgramsTable[[#This Row],[Age Max]]), "Yes", "No")))</f>
        <v>N/A</v>
      </c>
      <c r="BT449" s="18" t="str" cm="1">
        <f t="array" ref="BT449">IF(COUNTIF(AM$2:BJ$2,"Yes")=0,"N/A",IF(SUMPRODUCT(--(AM$2:BJ$2="Yes"),--(ProgramsTable[[#This Row],[Developmental Disability]:[Caregivers, Family Members, Advocates, or Practitioners of an Individual with Disabilities or Medical Conditions]]="Yes"))&gt;0,"Yes","No"))</f>
        <v>N/A</v>
      </c>
      <c r="BU4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49" s="18" t="str">
        <f>IF(BV$2=0, "N/A", IF(ISNUMBER(SEARCH(UPPER(BV$2), UPPER(ProgramsTable[[#This Row],[Type of Service]]))), "Yes", "No"))</f>
        <v>N/A</v>
      </c>
      <c r="BW449" s="18" t="str">
        <f>IF(BW$2=0, "N/A", IF(ISNUMBER(SEARCH(TRIM(BW$2), ProgramsTable[[#This Row],[Geographic Coverage]])), "Yes", "No"))</f>
        <v>N/A</v>
      </c>
      <c r="BX449" s="18" t="str">
        <f>IF(BX$2=0, "N/A", IF(ISNUMBER(SEARCH(TRIM(BX$2), ProgramsTable[[#This Row],[Geographic Coverage]])), "Yes", "No"))</f>
        <v>N/A</v>
      </c>
      <c r="BY449" s="18" t="str">
        <f>IF(AND(BW$2=0, BX$2=0), "*Required - Please Make a Selection*", IF(OR(ISNUMBER(SEARCH(TRIM(BW$2), ProgramsTable[[#This Row],[Geographic Coverage]])), ISNUMBER(SEARCH(TRIM(BX$2), ProgramsTable[[#This Row],[Geographic Coverage]]))), "Yes", "No"))</f>
        <v>*Required - Please Make a Selection*</v>
      </c>
      <c r="BZ449" s="18" t="str">
        <f>IF(I$2=0, "N/A", IF(I$2="Yes", IF(ProgramsTable[[#This Row],[Program Includes Services for Caregivers]]="Yes", IF(ProgramsTable[[#This Row],[Program May Require Caregiver to be Unpaid]]="No", "Yes", "No"), "No"), "N/A"))</f>
        <v>N/A</v>
      </c>
      <c r="CA4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49" s="18" t="str">
        <f>IF(CB$2=0, "N/A", IF(ISNUMBER(SEARCH(TRIM(UPPER(CB$2)), TRIM(UPPER(ProgramsTable[[#This Row],[Type of Service]])))), "Yes", "No"))</f>
        <v>N/A</v>
      </c>
      <c r="CC449" s="18" t="str">
        <f>IF(CC$2=0, "N/A", IF(ISNUMBER(SEARCH(TRIM(CC$2), ProgramsTable[[#This Row],[Geographic Coverage]])), "Yes", "No"))</f>
        <v>Yes</v>
      </c>
      <c r="CD449" s="18" t="str">
        <f>IF(CD$2=0, "N/A", IF(ISNUMBER(SEARCH(TRIM(CD$2), ProgramsTable[[#This Row],[Geographic Coverage]])), "Yes", "No"))</f>
        <v>N/A</v>
      </c>
      <c r="CE449" s="18" t="str">
        <f>IF(AND(CC$2=0, CD$2=0), "*Required - Please Make a Selection*", IF(OR(ISNUMBER(SEARCH(TRIM(CC$2), ProgramsTable[[#This Row],[Geographic Coverage]])), ISNUMBER(SEARCH(TRIM(CD$2), ProgramsTable[[#This Row],[Geographic Coverage]]))), "Yes", "No"))</f>
        <v>Yes</v>
      </c>
      <c r="CF449" s="18" t="str" cm="1">
        <f t="array" ref="CF449">IF(COUNTIF(BK$2:BN$2, "Yes")=0, "N/A", IF(SUMPRODUCT((BK$2:BN$2="Yes")*(ProgramsTable[[#This Row],[Veteran?]:[Disabled Veteran?]]="Yes"))&gt;0, "Yes", "No"))</f>
        <v>No</v>
      </c>
      <c r="CG4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49"/>
      <c r="CI449"/>
      <c r="CJ449"/>
      <c r="CK449"/>
      <c r="CL449"/>
      <c r="CM449"/>
      <c r="CN449"/>
      <c r="CO449"/>
      <c r="CP449"/>
      <c r="CQ449"/>
      <c r="CR449"/>
      <c r="CS449"/>
      <c r="CU449"/>
      <c r="CV449"/>
    </row>
    <row r="450" spans="1:100" hidden="1" x14ac:dyDescent="0.25">
      <c r="A450" s="10">
        <v>1603</v>
      </c>
      <c r="B450" t="s">
        <v>1085</v>
      </c>
      <c r="C450" t="s">
        <v>1085</v>
      </c>
      <c r="D450" t="s">
        <v>1112</v>
      </c>
      <c r="E450" t="s">
        <v>1113</v>
      </c>
      <c r="F450" t="s">
        <v>1114</v>
      </c>
      <c r="G450" t="s">
        <v>123</v>
      </c>
      <c r="H450" t="s">
        <v>215</v>
      </c>
      <c r="I450" t="s">
        <v>207</v>
      </c>
      <c r="J450" t="s">
        <v>208</v>
      </c>
      <c r="K450" t="s">
        <v>208</v>
      </c>
      <c r="L450" s="11" t="s">
        <v>208</v>
      </c>
      <c r="M450" t="s">
        <v>208</v>
      </c>
      <c r="N450" t="s">
        <v>208</v>
      </c>
      <c r="P450" t="s">
        <v>1115</v>
      </c>
      <c r="Q450" t="s">
        <v>208</v>
      </c>
      <c r="R450" t="s">
        <v>444</v>
      </c>
      <c r="S450" t="s">
        <v>1115</v>
      </c>
      <c r="T450" t="s">
        <v>1116</v>
      </c>
      <c r="U450" t="s">
        <v>207</v>
      </c>
      <c r="V450" t="s">
        <v>207</v>
      </c>
      <c r="W450" t="s">
        <v>207</v>
      </c>
      <c r="X450" t="s">
        <v>207</v>
      </c>
      <c r="Y450" t="s">
        <v>207</v>
      </c>
      <c r="Z450" t="s">
        <v>207</v>
      </c>
      <c r="AA450" t="s">
        <v>207</v>
      </c>
      <c r="AB450" t="s">
        <v>207</v>
      </c>
      <c r="AC450" t="s">
        <v>207</v>
      </c>
      <c r="AD450" t="s">
        <v>207</v>
      </c>
      <c r="AE450" t="s">
        <v>207</v>
      </c>
      <c r="AF450" t="s">
        <v>207</v>
      </c>
      <c r="AG450" t="s">
        <v>207</v>
      </c>
      <c r="AH450" t="s">
        <v>207</v>
      </c>
      <c r="AI450" t="s">
        <v>207</v>
      </c>
      <c r="AJ450" t="s">
        <v>207</v>
      </c>
      <c r="AK450" t="s">
        <v>207</v>
      </c>
      <c r="AL450" t="s">
        <v>207</v>
      </c>
      <c r="AM450" t="s">
        <v>207</v>
      </c>
      <c r="AN450" t="s">
        <v>207</v>
      </c>
      <c r="AO450" t="s">
        <v>207</v>
      </c>
      <c r="AP450" t="s">
        <v>207</v>
      </c>
      <c r="AQ450" t="s">
        <v>207</v>
      </c>
      <c r="AR450" t="s">
        <v>207</v>
      </c>
      <c r="AS450" t="s">
        <v>215</v>
      </c>
      <c r="AT450" t="s">
        <v>207</v>
      </c>
      <c r="AU450" t="s">
        <v>207</v>
      </c>
      <c r="AV450" t="s">
        <v>207</v>
      </c>
      <c r="AW450" t="s">
        <v>207</v>
      </c>
      <c r="AX450" t="s">
        <v>207</v>
      </c>
      <c r="AY450" t="s">
        <v>207</v>
      </c>
      <c r="AZ450" t="s">
        <v>207</v>
      </c>
      <c r="BA450" t="s">
        <v>207</v>
      </c>
      <c r="BB450" t="s">
        <v>207</v>
      </c>
      <c r="BC450" t="s">
        <v>207</v>
      </c>
      <c r="BD450" t="s">
        <v>207</v>
      </c>
      <c r="BE450" t="s">
        <v>207</v>
      </c>
      <c r="BF450" t="s">
        <v>207</v>
      </c>
      <c r="BG450" t="s">
        <v>207</v>
      </c>
      <c r="BH450" t="s">
        <v>207</v>
      </c>
      <c r="BI450" t="s">
        <v>207</v>
      </c>
      <c r="BJ450" t="s">
        <v>215</v>
      </c>
      <c r="BK450" t="s">
        <v>207</v>
      </c>
      <c r="BL450" t="s">
        <v>207</v>
      </c>
      <c r="BM450" t="s">
        <v>207</v>
      </c>
      <c r="BN450" t="s">
        <v>207</v>
      </c>
      <c r="BO450" s="18" t="str">
        <f>IF(OR(BO$2=0, BO$2=""), "N/A", IF(ISNUMBER(SEARCH(UPPER(BO$2), UPPER(ProgramsTable[[#This Row],[Type of Service]]))), "Yes", "No"))</f>
        <v>N/A</v>
      </c>
      <c r="BP450" s="18" t="str">
        <f>IF(BP$2=0, "N/A", IF(ISNUMBER(SEARCH(TRIM(BP$2), ProgramsTable[[#This Row],[Geographic Coverage]])), "Yes", "No"))</f>
        <v>N/A</v>
      </c>
      <c r="BQ450" s="18" t="str">
        <f>IF(BQ$2=0, "N/A", IF(ISNUMBER(SEARCH(TRIM(BQ$2), ProgramsTable[[#This Row],[Geographic Coverage]])), "Yes", "No"))</f>
        <v>N/A</v>
      </c>
      <c r="BR450" s="18" t="str">
        <f>IF(AND(BP$2=0, BQ$2=0), "*Required - Please Make a Selection*", IF(OR(ISNUMBER(SEARCH(TRIM(BP$2), ProgramsTable[[#This Row],[Geographic Coverage]])), ISNUMBER(SEARCH(TRIM(BQ$2), ProgramsTable[[#This Row],[Geographic Coverage]]))), "Yes", "No"))</f>
        <v>*Required - Please Make a Selection*</v>
      </c>
      <c r="BS450" s="18" t="str">
        <f>IF(OR(BS$2="",BS$2=0), "N/A", IF(AND(ProgramsTable[[#This Row],[Age Min]]= "None", ProgramsTable[[#This Row],[Age Max]]= "None"), "Yes", IF(AND(BS$2&gt;=ProgramsTable[[#This Row],[Age Min]], BS$2&lt;=ProgramsTable[[#This Row],[Age Max]]), "Yes", "No")))</f>
        <v>N/A</v>
      </c>
      <c r="BT450" s="18" t="str" cm="1">
        <f t="array" ref="BT450">IF(COUNTIF(AM$2:BJ$2,"Yes")=0,"N/A",IF(SUMPRODUCT(--(AM$2:BJ$2="Yes"),--(ProgramsTable[[#This Row],[Developmental Disability]:[Caregivers, Family Members, Advocates, or Practitioners of an Individual with Disabilities or Medical Conditions]]="Yes"))&gt;0,"Yes","No"))</f>
        <v>N/A</v>
      </c>
      <c r="BU4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50" s="18" t="str">
        <f>IF(BV$2=0, "N/A", IF(ISNUMBER(SEARCH(UPPER(BV$2), UPPER(ProgramsTable[[#This Row],[Type of Service]]))), "Yes", "No"))</f>
        <v>N/A</v>
      </c>
      <c r="BW450" s="18" t="str">
        <f>IF(BW$2=0, "N/A", IF(ISNUMBER(SEARCH(TRIM(BW$2), ProgramsTable[[#This Row],[Geographic Coverage]])), "Yes", "No"))</f>
        <v>N/A</v>
      </c>
      <c r="BX450" s="18" t="str">
        <f>IF(BX$2=0, "N/A", IF(ISNUMBER(SEARCH(TRIM(BX$2), ProgramsTable[[#This Row],[Geographic Coverage]])), "Yes", "No"))</f>
        <v>N/A</v>
      </c>
      <c r="BY450" s="18" t="str">
        <f>IF(AND(BW$2=0, BX$2=0), "*Required - Please Make a Selection*", IF(OR(ISNUMBER(SEARCH(TRIM(BW$2), ProgramsTable[[#This Row],[Geographic Coverage]])), ISNUMBER(SEARCH(TRIM(BX$2), ProgramsTable[[#This Row],[Geographic Coverage]]))), "Yes", "No"))</f>
        <v>*Required - Please Make a Selection*</v>
      </c>
      <c r="BZ450" s="18" t="str">
        <f>IF(I$2=0, "N/A", IF(I$2="Yes", IF(ProgramsTable[[#This Row],[Program Includes Services for Caregivers]]="Yes", IF(ProgramsTable[[#This Row],[Program May Require Caregiver to be Unpaid]]="No", "Yes", "No"), "No"), "N/A"))</f>
        <v>N/A</v>
      </c>
      <c r="CA4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50" s="18" t="str">
        <f>IF(CB$2=0, "N/A", IF(ISNUMBER(SEARCH(TRIM(UPPER(CB$2)), TRIM(UPPER(ProgramsTable[[#This Row],[Type of Service]])))), "Yes", "No"))</f>
        <v>N/A</v>
      </c>
      <c r="CC450" s="18" t="str">
        <f>IF(CC$2=0, "N/A", IF(ISNUMBER(SEARCH(TRIM(CC$2), ProgramsTable[[#This Row],[Geographic Coverage]])), "Yes", "No"))</f>
        <v>No</v>
      </c>
      <c r="CD450" s="18" t="str">
        <f>IF(CD$2=0, "N/A", IF(ISNUMBER(SEARCH(TRIM(CD$2), ProgramsTable[[#This Row],[Geographic Coverage]])), "Yes", "No"))</f>
        <v>N/A</v>
      </c>
      <c r="CE450" s="18" t="str">
        <f>IF(AND(CC$2=0, CD$2=0), "*Required - Please Make a Selection*", IF(OR(ISNUMBER(SEARCH(TRIM(CC$2), ProgramsTable[[#This Row],[Geographic Coverage]])), ISNUMBER(SEARCH(TRIM(CD$2), ProgramsTable[[#This Row],[Geographic Coverage]]))), "Yes", "No"))</f>
        <v>No</v>
      </c>
      <c r="CF450" s="18" t="str" cm="1">
        <f t="array" ref="CF450">IF(COUNTIF(BK$2:BN$2, "Yes")=0, "N/A", IF(SUMPRODUCT((BK$2:BN$2="Yes")*(ProgramsTable[[#This Row],[Veteran?]:[Disabled Veteran?]]="Yes"))&gt;0, "Yes", "No"))</f>
        <v>No</v>
      </c>
      <c r="CG4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50"/>
      <c r="CI450"/>
      <c r="CJ450"/>
      <c r="CK450"/>
      <c r="CL450"/>
      <c r="CM450"/>
      <c r="CN450"/>
      <c r="CO450"/>
      <c r="CP450"/>
      <c r="CQ450"/>
      <c r="CR450"/>
      <c r="CS450"/>
      <c r="CU450"/>
      <c r="CV450"/>
    </row>
    <row r="451" spans="1:100" hidden="1" x14ac:dyDescent="0.25">
      <c r="A451" s="10">
        <v>1604</v>
      </c>
      <c r="B451" t="s">
        <v>1085</v>
      </c>
      <c r="C451" t="s">
        <v>1085</v>
      </c>
      <c r="D451" t="s">
        <v>1117</v>
      </c>
      <c r="E451" t="s">
        <v>1118</v>
      </c>
      <c r="F451" t="s">
        <v>1119</v>
      </c>
      <c r="G451" t="s">
        <v>106</v>
      </c>
      <c r="H451" t="s">
        <v>215</v>
      </c>
      <c r="I451" t="s">
        <v>207</v>
      </c>
      <c r="J451" t="s">
        <v>208</v>
      </c>
      <c r="K451" t="s">
        <v>208</v>
      </c>
      <c r="L451" s="11" t="s">
        <v>208</v>
      </c>
      <c r="M451" t="s">
        <v>208</v>
      </c>
      <c r="N451" t="s">
        <v>208</v>
      </c>
      <c r="P451" t="s">
        <v>1120</v>
      </c>
      <c r="Q451" t="s">
        <v>208</v>
      </c>
      <c r="R451" t="s">
        <v>1120</v>
      </c>
      <c r="S451" t="s">
        <v>208</v>
      </c>
      <c r="T451" t="s">
        <v>230</v>
      </c>
      <c r="U451" t="s">
        <v>207</v>
      </c>
      <c r="V451" t="s">
        <v>207</v>
      </c>
      <c r="W451" t="s">
        <v>207</v>
      </c>
      <c r="X451" t="s">
        <v>207</v>
      </c>
      <c r="Y451" t="s">
        <v>207</v>
      </c>
      <c r="Z451" t="s">
        <v>207</v>
      </c>
      <c r="AA451" t="s">
        <v>207</v>
      </c>
      <c r="AB451" t="s">
        <v>207</v>
      </c>
      <c r="AC451" t="s">
        <v>207</v>
      </c>
      <c r="AD451" t="s">
        <v>207</v>
      </c>
      <c r="AE451" t="s">
        <v>207</v>
      </c>
      <c r="AF451" t="s">
        <v>207</v>
      </c>
      <c r="AG451" t="s">
        <v>207</v>
      </c>
      <c r="AH451" t="s">
        <v>207</v>
      </c>
      <c r="AI451" t="s">
        <v>207</v>
      </c>
      <c r="AJ451" t="s">
        <v>207</v>
      </c>
      <c r="AK451" t="s">
        <v>207</v>
      </c>
      <c r="AL451" t="s">
        <v>207</v>
      </c>
      <c r="AM451" t="s">
        <v>215</v>
      </c>
      <c r="AN451" t="s">
        <v>215</v>
      </c>
      <c r="AO451" t="s">
        <v>215</v>
      </c>
      <c r="AP451" t="s">
        <v>207</v>
      </c>
      <c r="AQ451" t="s">
        <v>207</v>
      </c>
      <c r="AR451" t="s">
        <v>207</v>
      </c>
      <c r="AS451" t="s">
        <v>207</v>
      </c>
      <c r="AT451" t="s">
        <v>207</v>
      </c>
      <c r="AU451" t="s">
        <v>207</v>
      </c>
      <c r="AV451" t="s">
        <v>207</v>
      </c>
      <c r="AW451" t="s">
        <v>207</v>
      </c>
      <c r="AX451" t="s">
        <v>207</v>
      </c>
      <c r="AY451" t="s">
        <v>207</v>
      </c>
      <c r="AZ451" t="s">
        <v>207</v>
      </c>
      <c r="BA451" t="s">
        <v>207</v>
      </c>
      <c r="BB451" t="s">
        <v>207</v>
      </c>
      <c r="BC451" t="s">
        <v>207</v>
      </c>
      <c r="BD451" t="s">
        <v>207</v>
      </c>
      <c r="BE451" t="s">
        <v>207</v>
      </c>
      <c r="BF451" t="s">
        <v>207</v>
      </c>
      <c r="BG451" t="s">
        <v>207</v>
      </c>
      <c r="BH451" t="s">
        <v>207</v>
      </c>
      <c r="BI451" t="s">
        <v>207</v>
      </c>
      <c r="BJ451" t="s">
        <v>215</v>
      </c>
      <c r="BK451" t="s">
        <v>207</v>
      </c>
      <c r="BL451" t="s">
        <v>207</v>
      </c>
      <c r="BM451" t="s">
        <v>207</v>
      </c>
      <c r="BN451" t="s">
        <v>207</v>
      </c>
      <c r="BO451" s="18" t="str">
        <f>IF(OR(BO$2=0, BO$2=""), "N/A", IF(ISNUMBER(SEARCH(UPPER(BO$2), UPPER(ProgramsTable[[#This Row],[Type of Service]]))), "Yes", "No"))</f>
        <v>N/A</v>
      </c>
      <c r="BP451" s="18" t="str">
        <f>IF(BP$2=0, "N/A", IF(ISNUMBER(SEARCH(TRIM(BP$2), ProgramsTable[[#This Row],[Geographic Coverage]])), "Yes", "No"))</f>
        <v>N/A</v>
      </c>
      <c r="BQ451" s="18" t="str">
        <f>IF(BQ$2=0, "N/A", IF(ISNUMBER(SEARCH(TRIM(BQ$2), ProgramsTable[[#This Row],[Geographic Coverage]])), "Yes", "No"))</f>
        <v>N/A</v>
      </c>
      <c r="BR451" s="18" t="str">
        <f>IF(AND(BP$2=0, BQ$2=0), "*Required - Please Make a Selection*", IF(OR(ISNUMBER(SEARCH(TRIM(BP$2), ProgramsTable[[#This Row],[Geographic Coverage]])), ISNUMBER(SEARCH(TRIM(BQ$2), ProgramsTable[[#This Row],[Geographic Coverage]]))), "Yes", "No"))</f>
        <v>*Required - Please Make a Selection*</v>
      </c>
      <c r="BS451" s="18" t="str">
        <f>IF(OR(BS$2="",BS$2=0), "N/A", IF(AND(ProgramsTable[[#This Row],[Age Min]]= "None", ProgramsTable[[#This Row],[Age Max]]= "None"), "Yes", IF(AND(BS$2&gt;=ProgramsTable[[#This Row],[Age Min]], BS$2&lt;=ProgramsTable[[#This Row],[Age Max]]), "Yes", "No")))</f>
        <v>N/A</v>
      </c>
      <c r="BT451" s="18" t="str" cm="1">
        <f t="array" ref="BT451">IF(COUNTIF(AM$2:BJ$2,"Yes")=0,"N/A",IF(SUMPRODUCT(--(AM$2:BJ$2="Yes"),--(ProgramsTable[[#This Row],[Developmental Disability]:[Caregivers, Family Members, Advocates, or Practitioners of an Individual with Disabilities or Medical Conditions]]="Yes"))&gt;0,"Yes","No"))</f>
        <v>N/A</v>
      </c>
      <c r="BU4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51" s="18" t="str">
        <f>IF(BV$2=0, "N/A", IF(ISNUMBER(SEARCH(UPPER(BV$2), UPPER(ProgramsTable[[#This Row],[Type of Service]]))), "Yes", "No"))</f>
        <v>N/A</v>
      </c>
      <c r="BW451" s="18" t="str">
        <f>IF(BW$2=0, "N/A", IF(ISNUMBER(SEARCH(TRIM(BW$2), ProgramsTable[[#This Row],[Geographic Coverage]])), "Yes", "No"))</f>
        <v>N/A</v>
      </c>
      <c r="BX451" s="18" t="str">
        <f>IF(BX$2=0, "N/A", IF(ISNUMBER(SEARCH(TRIM(BX$2), ProgramsTable[[#This Row],[Geographic Coverage]])), "Yes", "No"))</f>
        <v>N/A</v>
      </c>
      <c r="BY451" s="18" t="str">
        <f>IF(AND(BW$2=0, BX$2=0), "*Required - Please Make a Selection*", IF(OR(ISNUMBER(SEARCH(TRIM(BW$2), ProgramsTable[[#This Row],[Geographic Coverage]])), ISNUMBER(SEARCH(TRIM(BX$2), ProgramsTable[[#This Row],[Geographic Coverage]]))), "Yes", "No"))</f>
        <v>*Required - Please Make a Selection*</v>
      </c>
      <c r="BZ451" s="18" t="str">
        <f>IF(I$2=0, "N/A", IF(I$2="Yes", IF(ProgramsTable[[#This Row],[Program Includes Services for Caregivers]]="Yes", IF(ProgramsTable[[#This Row],[Program May Require Caregiver to be Unpaid]]="No", "Yes", "No"), "No"), "N/A"))</f>
        <v>N/A</v>
      </c>
      <c r="CA4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51" s="18" t="str">
        <f>IF(CB$2=0, "N/A", IF(ISNUMBER(SEARCH(TRIM(UPPER(CB$2)), TRIM(UPPER(ProgramsTable[[#This Row],[Type of Service]])))), "Yes", "No"))</f>
        <v>N/A</v>
      </c>
      <c r="CC451" s="18" t="str">
        <f>IF(CC$2=0, "N/A", IF(ISNUMBER(SEARCH(TRIM(CC$2), ProgramsTable[[#This Row],[Geographic Coverage]])), "Yes", "No"))</f>
        <v>Yes</v>
      </c>
      <c r="CD451" s="18" t="str">
        <f>IF(CD$2=0, "N/A", IF(ISNUMBER(SEARCH(TRIM(CD$2), ProgramsTable[[#This Row],[Geographic Coverage]])), "Yes", "No"))</f>
        <v>N/A</v>
      </c>
      <c r="CE451" s="18" t="str">
        <f>IF(AND(CC$2=0, CD$2=0), "*Required - Please Make a Selection*", IF(OR(ISNUMBER(SEARCH(TRIM(CC$2), ProgramsTable[[#This Row],[Geographic Coverage]])), ISNUMBER(SEARCH(TRIM(CD$2), ProgramsTable[[#This Row],[Geographic Coverage]]))), "Yes", "No"))</f>
        <v>Yes</v>
      </c>
      <c r="CF451" s="18" t="str" cm="1">
        <f t="array" ref="CF451">IF(COUNTIF(BK$2:BN$2, "Yes")=0, "N/A", IF(SUMPRODUCT((BK$2:BN$2="Yes")*(ProgramsTable[[#This Row],[Veteran?]:[Disabled Veteran?]]="Yes"))&gt;0, "Yes", "No"))</f>
        <v>No</v>
      </c>
      <c r="CG4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51"/>
      <c r="CI451"/>
      <c r="CJ451"/>
      <c r="CK451"/>
      <c r="CL451"/>
      <c r="CM451"/>
      <c r="CN451"/>
      <c r="CO451"/>
      <c r="CP451"/>
      <c r="CQ451"/>
      <c r="CR451"/>
      <c r="CS451"/>
      <c r="CU451"/>
      <c r="CV451"/>
    </row>
    <row r="452" spans="1:100" hidden="1" x14ac:dyDescent="0.25">
      <c r="A452" s="10">
        <v>1609</v>
      </c>
      <c r="B452" t="s">
        <v>1085</v>
      </c>
      <c r="C452" t="s">
        <v>1085</v>
      </c>
      <c r="D452" t="s">
        <v>1139</v>
      </c>
      <c r="E452" t="s">
        <v>1140</v>
      </c>
      <c r="F452" t="s">
        <v>1141</v>
      </c>
      <c r="G452" t="s">
        <v>110</v>
      </c>
      <c r="H452" t="s">
        <v>215</v>
      </c>
      <c r="I452" t="s">
        <v>207</v>
      </c>
      <c r="J452" t="s">
        <v>208</v>
      </c>
      <c r="K452" t="s">
        <v>208</v>
      </c>
      <c r="L452" s="11" t="s">
        <v>1142</v>
      </c>
      <c r="M452">
        <v>7</v>
      </c>
      <c r="N452">
        <v>17</v>
      </c>
      <c r="P452" t="s">
        <v>1143</v>
      </c>
      <c r="Q452" t="s">
        <v>208</v>
      </c>
      <c r="R452" t="s">
        <v>1143</v>
      </c>
      <c r="S452" t="s">
        <v>208</v>
      </c>
      <c r="T452" t="s">
        <v>230</v>
      </c>
      <c r="U452" t="s">
        <v>207</v>
      </c>
      <c r="V452" t="s">
        <v>207</v>
      </c>
      <c r="W452" t="s">
        <v>207</v>
      </c>
      <c r="X452" t="s">
        <v>207</v>
      </c>
      <c r="Y452" t="s">
        <v>207</v>
      </c>
      <c r="Z452" t="s">
        <v>207</v>
      </c>
      <c r="AA452" t="s">
        <v>207</v>
      </c>
      <c r="AB452" t="s">
        <v>207</v>
      </c>
      <c r="AC452" t="s">
        <v>207</v>
      </c>
      <c r="AD452" t="s">
        <v>207</v>
      </c>
      <c r="AE452" t="s">
        <v>207</v>
      </c>
      <c r="AF452" t="s">
        <v>207</v>
      </c>
      <c r="AG452" t="s">
        <v>207</v>
      </c>
      <c r="AH452" t="s">
        <v>207</v>
      </c>
      <c r="AI452" t="s">
        <v>207</v>
      </c>
      <c r="AJ452" t="s">
        <v>207</v>
      </c>
      <c r="AK452" t="s">
        <v>207</v>
      </c>
      <c r="AL452" t="s">
        <v>207</v>
      </c>
      <c r="AM452" t="s">
        <v>207</v>
      </c>
      <c r="AN452" t="s">
        <v>207</v>
      </c>
      <c r="AO452" t="s">
        <v>207</v>
      </c>
      <c r="AP452" t="s">
        <v>207</v>
      </c>
      <c r="AQ452" t="s">
        <v>207</v>
      </c>
      <c r="AR452" t="s">
        <v>207</v>
      </c>
      <c r="AS452" t="s">
        <v>207</v>
      </c>
      <c r="AT452" t="s">
        <v>207</v>
      </c>
      <c r="AU452" t="s">
        <v>207</v>
      </c>
      <c r="AV452" t="s">
        <v>207</v>
      </c>
      <c r="AW452" t="s">
        <v>207</v>
      </c>
      <c r="AX452" t="s">
        <v>207</v>
      </c>
      <c r="AY452" t="s">
        <v>207</v>
      </c>
      <c r="AZ452" t="s">
        <v>207</v>
      </c>
      <c r="BA452" t="s">
        <v>207</v>
      </c>
      <c r="BB452" t="s">
        <v>207</v>
      </c>
      <c r="BC452" t="s">
        <v>207</v>
      </c>
      <c r="BD452" t="s">
        <v>207</v>
      </c>
      <c r="BE452" t="s">
        <v>207</v>
      </c>
      <c r="BF452" t="s">
        <v>207</v>
      </c>
      <c r="BG452" t="s">
        <v>207</v>
      </c>
      <c r="BH452" t="s">
        <v>207</v>
      </c>
      <c r="BI452" t="s">
        <v>207</v>
      </c>
      <c r="BJ452" t="s">
        <v>215</v>
      </c>
      <c r="BK452" t="s">
        <v>207</v>
      </c>
      <c r="BL452" t="s">
        <v>207</v>
      </c>
      <c r="BM452" t="s">
        <v>207</v>
      </c>
      <c r="BN452" t="s">
        <v>207</v>
      </c>
      <c r="BO452" s="18" t="str">
        <f>IF(OR(BO$2=0, BO$2=""), "N/A", IF(ISNUMBER(SEARCH(UPPER(BO$2), UPPER(ProgramsTable[[#This Row],[Type of Service]]))), "Yes", "No"))</f>
        <v>N/A</v>
      </c>
      <c r="BP452" s="18" t="str">
        <f>IF(BP$2=0, "N/A", IF(ISNUMBER(SEARCH(TRIM(BP$2), ProgramsTable[[#This Row],[Geographic Coverage]])), "Yes", "No"))</f>
        <v>N/A</v>
      </c>
      <c r="BQ452" s="18" t="str">
        <f>IF(BQ$2=0, "N/A", IF(ISNUMBER(SEARCH(TRIM(BQ$2), ProgramsTable[[#This Row],[Geographic Coverage]])), "Yes", "No"))</f>
        <v>N/A</v>
      </c>
      <c r="BR452" s="18" t="str">
        <f>IF(AND(BP$2=0, BQ$2=0), "*Required - Please Make a Selection*", IF(OR(ISNUMBER(SEARCH(TRIM(BP$2), ProgramsTable[[#This Row],[Geographic Coverage]])), ISNUMBER(SEARCH(TRIM(BQ$2), ProgramsTable[[#This Row],[Geographic Coverage]]))), "Yes", "No"))</f>
        <v>*Required - Please Make a Selection*</v>
      </c>
      <c r="BS452" s="18" t="str">
        <f>IF(OR(BS$2="",BS$2=0), "N/A", IF(AND(ProgramsTable[[#This Row],[Age Min]]= "None", ProgramsTable[[#This Row],[Age Max]]= "None"), "Yes", IF(AND(BS$2&gt;=ProgramsTable[[#This Row],[Age Min]], BS$2&lt;=ProgramsTable[[#This Row],[Age Max]]), "Yes", "No")))</f>
        <v>N/A</v>
      </c>
      <c r="BT452" s="18" t="str" cm="1">
        <f t="array" ref="BT452">IF(COUNTIF(AM$2:BJ$2,"Yes")=0,"N/A",IF(SUMPRODUCT(--(AM$2:BJ$2="Yes"),--(ProgramsTable[[#This Row],[Developmental Disability]:[Caregivers, Family Members, Advocates, or Practitioners of an Individual with Disabilities or Medical Conditions]]="Yes"))&gt;0,"Yes","No"))</f>
        <v>N/A</v>
      </c>
      <c r="BU4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52" s="18" t="str">
        <f>IF(BV$2=0, "N/A", IF(ISNUMBER(SEARCH(UPPER(BV$2), UPPER(ProgramsTable[[#This Row],[Type of Service]]))), "Yes", "No"))</f>
        <v>N/A</v>
      </c>
      <c r="BW452" s="18" t="str">
        <f>IF(BW$2=0, "N/A", IF(ISNUMBER(SEARCH(TRIM(BW$2), ProgramsTable[[#This Row],[Geographic Coverage]])), "Yes", "No"))</f>
        <v>N/A</v>
      </c>
      <c r="BX452" s="18" t="str">
        <f>IF(BX$2=0, "N/A", IF(ISNUMBER(SEARCH(TRIM(BX$2), ProgramsTable[[#This Row],[Geographic Coverage]])), "Yes", "No"))</f>
        <v>N/A</v>
      </c>
      <c r="BY452" s="18" t="str">
        <f>IF(AND(BW$2=0, BX$2=0), "*Required - Please Make a Selection*", IF(OR(ISNUMBER(SEARCH(TRIM(BW$2), ProgramsTable[[#This Row],[Geographic Coverage]])), ISNUMBER(SEARCH(TRIM(BX$2), ProgramsTable[[#This Row],[Geographic Coverage]]))), "Yes", "No"))</f>
        <v>*Required - Please Make a Selection*</v>
      </c>
      <c r="BZ452" s="18" t="str">
        <f>IF(I$2=0, "N/A", IF(I$2="Yes", IF(ProgramsTable[[#This Row],[Program Includes Services for Caregivers]]="Yes", IF(ProgramsTable[[#This Row],[Program May Require Caregiver to be Unpaid]]="No", "Yes", "No"), "No"), "N/A"))</f>
        <v>N/A</v>
      </c>
      <c r="CA4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52" s="18" t="str">
        <f>IF(CB$2=0, "N/A", IF(ISNUMBER(SEARCH(TRIM(UPPER(CB$2)), TRIM(UPPER(ProgramsTable[[#This Row],[Type of Service]])))), "Yes", "No"))</f>
        <v>N/A</v>
      </c>
      <c r="CC452" s="18" t="str">
        <f>IF(CC$2=0, "N/A", IF(ISNUMBER(SEARCH(TRIM(CC$2), ProgramsTable[[#This Row],[Geographic Coverage]])), "Yes", "No"))</f>
        <v>Yes</v>
      </c>
      <c r="CD452" s="18" t="str">
        <f>IF(CD$2=0, "N/A", IF(ISNUMBER(SEARCH(TRIM(CD$2), ProgramsTable[[#This Row],[Geographic Coverage]])), "Yes", "No"))</f>
        <v>N/A</v>
      </c>
      <c r="CE452" s="18" t="str">
        <f>IF(AND(CC$2=0, CD$2=0), "*Required - Please Make a Selection*", IF(OR(ISNUMBER(SEARCH(TRIM(CC$2), ProgramsTable[[#This Row],[Geographic Coverage]])), ISNUMBER(SEARCH(TRIM(CD$2), ProgramsTable[[#This Row],[Geographic Coverage]]))), "Yes", "No"))</f>
        <v>Yes</v>
      </c>
      <c r="CF452" s="18" t="str" cm="1">
        <f t="array" ref="CF452">IF(COUNTIF(BK$2:BN$2, "Yes")=0, "N/A", IF(SUMPRODUCT((BK$2:BN$2="Yes")*(ProgramsTable[[#This Row],[Veteran?]:[Disabled Veteran?]]="Yes"))&gt;0, "Yes", "No"))</f>
        <v>No</v>
      </c>
      <c r="CG4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52"/>
      <c r="CI452"/>
      <c r="CJ452"/>
      <c r="CK452"/>
      <c r="CL452"/>
      <c r="CM452"/>
      <c r="CN452"/>
      <c r="CO452"/>
      <c r="CP452"/>
      <c r="CQ452"/>
      <c r="CR452"/>
      <c r="CS452"/>
      <c r="CU452"/>
      <c r="CV452"/>
    </row>
    <row r="453" spans="1:100" hidden="1" x14ac:dyDescent="0.25">
      <c r="A453" s="10">
        <v>1</v>
      </c>
      <c r="B453" t="s">
        <v>202</v>
      </c>
      <c r="C453" t="s">
        <v>202</v>
      </c>
      <c r="D453" t="s">
        <v>203</v>
      </c>
      <c r="E453" t="s">
        <v>204</v>
      </c>
      <c r="F453" t="s">
        <v>205</v>
      </c>
      <c r="G453" t="s">
        <v>206</v>
      </c>
      <c r="H453" t="s">
        <v>207</v>
      </c>
      <c r="I453" t="s">
        <v>207</v>
      </c>
      <c r="J453" t="s">
        <v>208</v>
      </c>
      <c r="K453" t="s">
        <v>208</v>
      </c>
      <c r="L453" s="11" t="s">
        <v>208</v>
      </c>
      <c r="M453" t="s">
        <v>209</v>
      </c>
      <c r="N453" t="s">
        <v>208</v>
      </c>
      <c r="O453" t="s">
        <v>208</v>
      </c>
      <c r="P453" t="s">
        <v>210</v>
      </c>
      <c r="Q453" t="s">
        <v>211</v>
      </c>
      <c r="R453" t="s">
        <v>212</v>
      </c>
      <c r="S453" t="s">
        <v>213</v>
      </c>
      <c r="T453" t="s">
        <v>214</v>
      </c>
      <c r="U453" t="s">
        <v>207</v>
      </c>
      <c r="V453" t="s">
        <v>207</v>
      </c>
      <c r="W453" t="s">
        <v>207</v>
      </c>
      <c r="X453" t="s">
        <v>207</v>
      </c>
      <c r="Y453" t="s">
        <v>207</v>
      </c>
      <c r="Z453" t="s">
        <v>207</v>
      </c>
      <c r="AA453" t="s">
        <v>207</v>
      </c>
      <c r="AB453" t="s">
        <v>207</v>
      </c>
      <c r="AC453" t="s">
        <v>207</v>
      </c>
      <c r="AD453" t="s">
        <v>207</v>
      </c>
      <c r="AE453" t="s">
        <v>207</v>
      </c>
      <c r="AF453" t="s">
        <v>207</v>
      </c>
      <c r="AG453" t="s">
        <v>207</v>
      </c>
      <c r="AH453" t="s">
        <v>207</v>
      </c>
      <c r="AI453" t="s">
        <v>207</v>
      </c>
      <c r="AJ453" t="s">
        <v>207</v>
      </c>
      <c r="AK453" t="s">
        <v>207</v>
      </c>
      <c r="AL453" t="s">
        <v>207</v>
      </c>
      <c r="AM453" t="s">
        <v>207</v>
      </c>
      <c r="AN453" t="s">
        <v>207</v>
      </c>
      <c r="AO453" t="s">
        <v>215</v>
      </c>
      <c r="AP453" t="s">
        <v>207</v>
      </c>
      <c r="AQ453" t="s">
        <v>215</v>
      </c>
      <c r="AR453" t="s">
        <v>215</v>
      </c>
      <c r="AS453" t="s">
        <v>207</v>
      </c>
      <c r="AT453" t="s">
        <v>215</v>
      </c>
      <c r="AU453" t="s">
        <v>207</v>
      </c>
      <c r="AV453" t="s">
        <v>207</v>
      </c>
      <c r="AW453" t="s">
        <v>207</v>
      </c>
      <c r="AX453" t="s">
        <v>207</v>
      </c>
      <c r="AY453" t="s">
        <v>207</v>
      </c>
      <c r="AZ453" t="s">
        <v>207</v>
      </c>
      <c r="BA453" t="s">
        <v>215</v>
      </c>
      <c r="BB453" t="s">
        <v>207</v>
      </c>
      <c r="BC453" t="s">
        <v>215</v>
      </c>
      <c r="BD453" t="s">
        <v>207</v>
      </c>
      <c r="BE453" t="s">
        <v>207</v>
      </c>
      <c r="BF453" t="s">
        <v>215</v>
      </c>
      <c r="BG453" t="s">
        <v>215</v>
      </c>
      <c r="BH453" t="s">
        <v>207</v>
      </c>
      <c r="BI453" t="s">
        <v>207</v>
      </c>
      <c r="BJ453" t="s">
        <v>207</v>
      </c>
      <c r="BK453" t="s">
        <v>207</v>
      </c>
      <c r="BL453" t="s">
        <v>207</v>
      </c>
      <c r="BM453" t="s">
        <v>215</v>
      </c>
      <c r="BN453" t="s">
        <v>207</v>
      </c>
      <c r="BO453" s="18" t="str">
        <f>IF(OR(BO$2=0, BO$2=""), "N/A", IF(ISNUMBER(SEARCH(UPPER(BO$2), UPPER(ProgramsTable[[#This Row],[Type of Service]]))), "Yes", "No"))</f>
        <v>N/A</v>
      </c>
      <c r="BP453" s="18" t="str">
        <f>IF(BP$2=0, "N/A", IF(ISNUMBER(SEARCH(TRIM(BP$2), ProgramsTable[[#This Row],[Geographic Coverage]])), "Yes", "No"))</f>
        <v>N/A</v>
      </c>
      <c r="BQ453" s="18" t="str">
        <f>IF(BQ$2=0, "N/A", IF(ISNUMBER(SEARCH(TRIM(BQ$2), ProgramsTable[[#This Row],[Geographic Coverage]])), "Yes", "No"))</f>
        <v>N/A</v>
      </c>
      <c r="BR453" s="18" t="str">
        <f>IF(AND(BP$2=0, BQ$2=0), "*Required - Please Make a Selection*", IF(OR(ISNUMBER(SEARCH(TRIM(BP$2), ProgramsTable[[#This Row],[Geographic Coverage]])), ISNUMBER(SEARCH(TRIM(BQ$2), ProgramsTable[[#This Row],[Geographic Coverage]]))), "Yes", "No"))</f>
        <v>*Required - Please Make a Selection*</v>
      </c>
      <c r="BS453" s="18" t="str">
        <f>IF(OR(BS$2="",BS$2=0), "N/A", IF(AND(ProgramsTable[[#This Row],[Age Min]]= "None", ProgramsTable[[#This Row],[Age Max]]= "None"), "Yes", IF(AND(BS$2&gt;=ProgramsTable[[#This Row],[Age Min]], BS$2&lt;=ProgramsTable[[#This Row],[Age Max]]), "Yes", "No")))</f>
        <v>N/A</v>
      </c>
      <c r="BT453" s="18" t="str" cm="1">
        <f t="array" ref="BT453">IF(COUNTIF(AM$2:BJ$2,"Yes")=0,"N/A",IF(SUMPRODUCT(--(AM$2:BJ$2="Yes"),--(ProgramsTable[[#This Row],[Developmental Disability]:[Caregivers, Family Members, Advocates, or Practitioners of an Individual with Disabilities or Medical Conditions]]="Yes"))&gt;0,"Yes","No"))</f>
        <v>N/A</v>
      </c>
      <c r="BU4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453" s="18" t="str">
        <f>IF(BV$2=0, "N/A", IF(ISNUMBER(SEARCH(UPPER(BV$2), UPPER(ProgramsTable[[#This Row],[Type of Service]]))), "Yes", "No"))</f>
        <v>N/A</v>
      </c>
      <c r="BW453" s="18" t="str">
        <f>IF(BW$2=0, "N/A", IF(ISNUMBER(SEARCH(TRIM(BW$2), ProgramsTable[[#This Row],[Geographic Coverage]])), "Yes", "No"))</f>
        <v>N/A</v>
      </c>
      <c r="BX453" s="18" t="str">
        <f>IF(BX$2=0, "N/A", IF(ISNUMBER(SEARCH(TRIM(BX$2), ProgramsTable[[#This Row],[Geographic Coverage]])), "Yes", "No"))</f>
        <v>N/A</v>
      </c>
      <c r="BY453" s="18" t="str">
        <f>IF(AND(BW$2=0, BX$2=0), "*Required - Please Make a Selection*", IF(OR(ISNUMBER(SEARCH(TRIM(BW$2), ProgramsTable[[#This Row],[Geographic Coverage]])), ISNUMBER(SEARCH(TRIM(BX$2), ProgramsTable[[#This Row],[Geographic Coverage]]))), "Yes", "No"))</f>
        <v>*Required - Please Make a Selection*</v>
      </c>
      <c r="BZ453" s="18" t="str">
        <f>IF(I$2=0, "N/A", IF(I$2="Yes", IF(ProgramsTable[[#This Row],[Program Includes Services for Caregivers]]="Yes", IF(ProgramsTable[[#This Row],[Program May Require Caregiver to be Unpaid]]="No", "Yes", "No"), "No"), "N/A"))</f>
        <v>N/A</v>
      </c>
      <c r="CA4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53" s="18" t="str">
        <f>IF(CB$2=0, "N/A", IF(ISNUMBER(SEARCH(TRIM(UPPER(CB$2)), TRIM(UPPER(ProgramsTable[[#This Row],[Type of Service]])))), "Yes", "No"))</f>
        <v>N/A</v>
      </c>
      <c r="CC453" s="18" t="str">
        <f>IF(CC$2=0, "N/A", IF(ISNUMBER(SEARCH(TRIM(CC$2), ProgramsTable[[#This Row],[Geographic Coverage]])), "Yes", "No"))</f>
        <v>Yes</v>
      </c>
      <c r="CD453" s="18" t="str">
        <f>IF(CD$2=0, "N/A", IF(ISNUMBER(SEARCH(TRIM(CD$2), ProgramsTable[[#This Row],[Geographic Coverage]])), "Yes", "No"))</f>
        <v>N/A</v>
      </c>
      <c r="CE453" s="18" t="str">
        <f>IF(AND(CC$2=0, CD$2=0), "*Required - Please Make a Selection*", IF(OR(ISNUMBER(SEARCH(TRIM(CC$2), ProgramsTable[[#This Row],[Geographic Coverage]])), ISNUMBER(SEARCH(TRIM(CD$2), ProgramsTable[[#This Row],[Geographic Coverage]]))), "Yes", "No"))</f>
        <v>Yes</v>
      </c>
      <c r="CF453" s="18" t="str" cm="1">
        <f t="array" ref="CF453">IF(COUNTIF(BK$2:BN$2, "Yes")=0, "N/A", IF(SUMPRODUCT((BK$2:BN$2="Yes")*(ProgramsTable[[#This Row],[Veteran?]:[Disabled Veteran?]]="Yes"))&gt;0, "Yes", "No"))</f>
        <v>No</v>
      </c>
      <c r="CG4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53"/>
      <c r="CI453"/>
      <c r="CJ453"/>
      <c r="CK453"/>
      <c r="CL453"/>
      <c r="CM453"/>
      <c r="CN453"/>
      <c r="CO453"/>
      <c r="CP453"/>
      <c r="CQ453"/>
      <c r="CR453"/>
      <c r="CS453"/>
      <c r="CU453"/>
      <c r="CV453"/>
    </row>
    <row r="454" spans="1:100" hidden="1" x14ac:dyDescent="0.25">
      <c r="A454" s="10">
        <v>1.5</v>
      </c>
      <c r="B454" t="s">
        <v>216</v>
      </c>
      <c r="C454" t="s">
        <v>216</v>
      </c>
      <c r="D454" t="s">
        <v>217</v>
      </c>
      <c r="E454" t="s">
        <v>218</v>
      </c>
      <c r="F454" t="s">
        <v>219</v>
      </c>
      <c r="G454" t="s">
        <v>85</v>
      </c>
      <c r="H454" t="s">
        <v>207</v>
      </c>
      <c r="I454" t="s">
        <v>207</v>
      </c>
      <c r="J454" t="s">
        <v>208</v>
      </c>
      <c r="K454" t="s">
        <v>208</v>
      </c>
      <c r="L454" s="11" t="s">
        <v>208</v>
      </c>
      <c r="M454" t="s">
        <v>208</v>
      </c>
      <c r="N454" t="s">
        <v>208</v>
      </c>
      <c r="P454" t="s">
        <v>208</v>
      </c>
      <c r="Q454" t="s">
        <v>208</v>
      </c>
      <c r="R454" t="s">
        <v>208</v>
      </c>
      <c r="S454" t="s">
        <v>208</v>
      </c>
      <c r="T454" t="s">
        <v>220</v>
      </c>
      <c r="U454" t="s">
        <v>207</v>
      </c>
      <c r="V454" t="s">
        <v>207</v>
      </c>
      <c r="W454" t="s">
        <v>207</v>
      </c>
      <c r="X454" t="s">
        <v>207</v>
      </c>
      <c r="Y454" t="s">
        <v>207</v>
      </c>
      <c r="Z454" t="s">
        <v>207</v>
      </c>
      <c r="AA454" t="s">
        <v>207</v>
      </c>
      <c r="AB454" t="s">
        <v>207</v>
      </c>
      <c r="AC454" t="s">
        <v>207</v>
      </c>
      <c r="AD454" t="s">
        <v>207</v>
      </c>
      <c r="AE454" t="s">
        <v>207</v>
      </c>
      <c r="AF454" t="s">
        <v>207</v>
      </c>
      <c r="AG454" t="s">
        <v>207</v>
      </c>
      <c r="AH454" t="s">
        <v>207</v>
      </c>
      <c r="AI454" t="s">
        <v>207</v>
      </c>
      <c r="AJ454" t="s">
        <v>207</v>
      </c>
      <c r="AK454" t="s">
        <v>207</v>
      </c>
      <c r="AL454" t="s">
        <v>207</v>
      </c>
      <c r="AM454" t="s">
        <v>207</v>
      </c>
      <c r="AN454" t="s">
        <v>207</v>
      </c>
      <c r="AO454" t="s">
        <v>207</v>
      </c>
      <c r="AP454" t="s">
        <v>207</v>
      </c>
      <c r="AQ454" t="s">
        <v>207</v>
      </c>
      <c r="AR454" t="s">
        <v>207</v>
      </c>
      <c r="AS454" t="s">
        <v>207</v>
      </c>
      <c r="AT454" t="s">
        <v>207</v>
      </c>
      <c r="AU454" t="s">
        <v>207</v>
      </c>
      <c r="AV454" t="s">
        <v>207</v>
      </c>
      <c r="AW454" t="s">
        <v>207</v>
      </c>
      <c r="AX454" t="s">
        <v>207</v>
      </c>
      <c r="AY454" t="s">
        <v>207</v>
      </c>
      <c r="AZ454" t="s">
        <v>207</v>
      </c>
      <c r="BA454" t="s">
        <v>207</v>
      </c>
      <c r="BB454" t="s">
        <v>207</v>
      </c>
      <c r="BC454" t="s">
        <v>207</v>
      </c>
      <c r="BD454" t="s">
        <v>207</v>
      </c>
      <c r="BE454" t="s">
        <v>207</v>
      </c>
      <c r="BF454" t="s">
        <v>207</v>
      </c>
      <c r="BG454" t="s">
        <v>207</v>
      </c>
      <c r="BH454" t="s">
        <v>207</v>
      </c>
      <c r="BI454" t="s">
        <v>207</v>
      </c>
      <c r="BJ454" t="s">
        <v>207</v>
      </c>
      <c r="BK454" t="s">
        <v>207</v>
      </c>
      <c r="BL454" t="s">
        <v>207</v>
      </c>
      <c r="BM454" t="s">
        <v>207</v>
      </c>
      <c r="BN454" t="s">
        <v>207</v>
      </c>
      <c r="BO454" s="18" t="str">
        <f>IF(OR(BO$2=0, BO$2=""), "N/A", IF(ISNUMBER(SEARCH(UPPER(BO$2), UPPER(ProgramsTable[[#This Row],[Type of Service]]))), "Yes", "No"))</f>
        <v>N/A</v>
      </c>
      <c r="BP454" s="18" t="str">
        <f>IF(BP$2=0, "N/A", IF(ISNUMBER(SEARCH(TRIM(BP$2), ProgramsTable[[#This Row],[Geographic Coverage]])), "Yes", "No"))</f>
        <v>N/A</v>
      </c>
      <c r="BQ454" s="18" t="str">
        <f>IF(BQ$2=0, "N/A", IF(ISNUMBER(SEARCH(TRIM(BQ$2), ProgramsTable[[#This Row],[Geographic Coverage]])), "Yes", "No"))</f>
        <v>N/A</v>
      </c>
      <c r="BR454" s="18" t="str">
        <f>IF(AND(BP$2=0, BQ$2=0), "*Required - Please Make a Selection*", IF(OR(ISNUMBER(SEARCH(TRIM(BP$2), ProgramsTable[[#This Row],[Geographic Coverage]])), ISNUMBER(SEARCH(TRIM(BQ$2), ProgramsTable[[#This Row],[Geographic Coverage]]))), "Yes", "No"))</f>
        <v>*Required - Please Make a Selection*</v>
      </c>
      <c r="BS454" s="18" t="str">
        <f>IF(OR(BS$2="",BS$2=0), "N/A", IF(AND(ProgramsTable[[#This Row],[Age Min]]= "None", ProgramsTable[[#This Row],[Age Max]]= "None"), "Yes", IF(AND(BS$2&gt;=ProgramsTable[[#This Row],[Age Min]], BS$2&lt;=ProgramsTable[[#This Row],[Age Max]]), "Yes", "No")))</f>
        <v>N/A</v>
      </c>
      <c r="BT454" s="18" t="str" cm="1">
        <f t="array" ref="BT454">IF(COUNTIF(AM$2:BJ$2,"Yes")=0,"N/A",IF(SUMPRODUCT(--(AM$2:BJ$2="Yes"),--(ProgramsTable[[#This Row],[Developmental Disability]:[Caregivers, Family Members, Advocates, or Practitioners of an Individual with Disabilities or Medical Conditions]]="Yes"))&gt;0,"Yes","No"))</f>
        <v>N/A</v>
      </c>
      <c r="BU4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54" s="18" t="str">
        <f>IF(BV$2=0, "N/A", IF(ISNUMBER(SEARCH(UPPER(BV$2), UPPER(ProgramsTable[[#This Row],[Type of Service]]))), "Yes", "No"))</f>
        <v>N/A</v>
      </c>
      <c r="BW454" s="18" t="str">
        <f>IF(BW$2=0, "N/A", IF(ISNUMBER(SEARCH(TRIM(BW$2), ProgramsTable[[#This Row],[Geographic Coverage]])), "Yes", "No"))</f>
        <v>N/A</v>
      </c>
      <c r="BX454" s="18" t="str">
        <f>IF(BX$2=0, "N/A", IF(ISNUMBER(SEARCH(TRIM(BX$2), ProgramsTable[[#This Row],[Geographic Coverage]])), "Yes", "No"))</f>
        <v>N/A</v>
      </c>
      <c r="BY454" s="18" t="str">
        <f>IF(AND(BW$2=0, BX$2=0), "*Required - Please Make a Selection*", IF(OR(ISNUMBER(SEARCH(TRIM(BW$2), ProgramsTable[[#This Row],[Geographic Coverage]])), ISNUMBER(SEARCH(TRIM(BX$2), ProgramsTable[[#This Row],[Geographic Coverage]]))), "Yes", "No"))</f>
        <v>*Required - Please Make a Selection*</v>
      </c>
      <c r="BZ454" s="18" t="str">
        <f>IF(I$2=0, "N/A", IF(I$2="Yes", IF(ProgramsTable[[#This Row],[Program Includes Services for Caregivers]]="Yes", IF(ProgramsTable[[#This Row],[Program May Require Caregiver to be Unpaid]]="No", "Yes", "No"), "No"), "N/A"))</f>
        <v>N/A</v>
      </c>
      <c r="CA4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54" s="18" t="str">
        <f>IF(CB$2=0, "N/A", IF(ISNUMBER(SEARCH(TRIM(UPPER(CB$2)), TRIM(UPPER(ProgramsTable[[#This Row],[Type of Service]])))), "Yes", "No"))</f>
        <v>N/A</v>
      </c>
      <c r="CC454" s="18" t="str">
        <f>IF(CC$2=0, "N/A", IF(ISNUMBER(SEARCH(TRIM(CC$2), ProgramsTable[[#This Row],[Geographic Coverage]])), "Yes", "No"))</f>
        <v>No</v>
      </c>
      <c r="CD454" s="18" t="str">
        <f>IF(CD$2=0, "N/A", IF(ISNUMBER(SEARCH(TRIM(CD$2), ProgramsTable[[#This Row],[Geographic Coverage]])), "Yes", "No"))</f>
        <v>N/A</v>
      </c>
      <c r="CE454" s="18" t="str">
        <f>IF(AND(CC$2=0, CD$2=0), "*Required - Please Make a Selection*", IF(OR(ISNUMBER(SEARCH(TRIM(CC$2), ProgramsTable[[#This Row],[Geographic Coverage]])), ISNUMBER(SEARCH(TRIM(CD$2), ProgramsTable[[#This Row],[Geographic Coverage]]))), "Yes", "No"))</f>
        <v>No</v>
      </c>
      <c r="CF454" s="18" t="str" cm="1">
        <f t="array" ref="CF454">IF(COUNTIF(BK$2:BN$2, "Yes")=0, "N/A", IF(SUMPRODUCT((BK$2:BN$2="Yes")*(ProgramsTable[[#This Row],[Veteran?]:[Disabled Veteran?]]="Yes"))&gt;0, "Yes", "No"))</f>
        <v>No</v>
      </c>
      <c r="CG4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54"/>
      <c r="CI454"/>
      <c r="CJ454"/>
      <c r="CK454"/>
      <c r="CL454"/>
      <c r="CM454"/>
      <c r="CN454"/>
      <c r="CO454"/>
      <c r="CP454"/>
      <c r="CQ454"/>
      <c r="CR454"/>
      <c r="CS454"/>
      <c r="CU454"/>
      <c r="CV454"/>
    </row>
    <row r="455" spans="1:100" hidden="1" x14ac:dyDescent="0.25">
      <c r="A455" s="10">
        <v>2</v>
      </c>
      <c r="B455" t="s">
        <v>216</v>
      </c>
      <c r="C455" t="s">
        <v>216</v>
      </c>
      <c r="D455" t="s">
        <v>221</v>
      </c>
      <c r="E455" t="s">
        <v>222</v>
      </c>
      <c r="F455" t="s">
        <v>223</v>
      </c>
      <c r="G455" t="s">
        <v>224</v>
      </c>
      <c r="H455" t="s">
        <v>207</v>
      </c>
      <c r="I455" t="s">
        <v>207</v>
      </c>
      <c r="J455" t="s">
        <v>208</v>
      </c>
      <c r="K455" t="s">
        <v>225</v>
      </c>
      <c r="L455" t="s">
        <v>208</v>
      </c>
      <c r="M455" t="s">
        <v>208</v>
      </c>
      <c r="N455" t="s">
        <v>208</v>
      </c>
      <c r="P455" t="s">
        <v>226</v>
      </c>
      <c r="Q455" t="s">
        <v>208</v>
      </c>
      <c r="R455" t="s">
        <v>226</v>
      </c>
      <c r="S455" t="s">
        <v>208</v>
      </c>
      <c r="T455" t="s">
        <v>227</v>
      </c>
      <c r="U455" t="s">
        <v>215</v>
      </c>
      <c r="V455" t="s">
        <v>207</v>
      </c>
      <c r="W455" t="s">
        <v>207</v>
      </c>
      <c r="X455" t="s">
        <v>207</v>
      </c>
      <c r="Y455" t="s">
        <v>207</v>
      </c>
      <c r="Z455" t="s">
        <v>207</v>
      </c>
      <c r="AA455" t="s">
        <v>207</v>
      </c>
      <c r="AB455" t="s">
        <v>207</v>
      </c>
      <c r="AC455" t="s">
        <v>207</v>
      </c>
      <c r="AD455" t="s">
        <v>207</v>
      </c>
      <c r="AE455" t="s">
        <v>207</v>
      </c>
      <c r="AF455" t="s">
        <v>207</v>
      </c>
      <c r="AG455" t="s">
        <v>207</v>
      </c>
      <c r="AH455" t="s">
        <v>207</v>
      </c>
      <c r="AI455" t="s">
        <v>207</v>
      </c>
      <c r="AJ455" t="s">
        <v>207</v>
      </c>
      <c r="AK455" t="s">
        <v>207</v>
      </c>
      <c r="AL455" t="s">
        <v>207</v>
      </c>
      <c r="AM455" t="s">
        <v>215</v>
      </c>
      <c r="AN455" t="s">
        <v>215</v>
      </c>
      <c r="AO455" t="s">
        <v>215</v>
      </c>
      <c r="AP455" t="s">
        <v>207</v>
      </c>
      <c r="AQ455" t="s">
        <v>207</v>
      </c>
      <c r="AR455" t="s">
        <v>207</v>
      </c>
      <c r="AS455" t="s">
        <v>207</v>
      </c>
      <c r="AT455" t="s">
        <v>207</v>
      </c>
      <c r="AU455" t="s">
        <v>207</v>
      </c>
      <c r="AV455" t="s">
        <v>207</v>
      </c>
      <c r="AW455" t="s">
        <v>207</v>
      </c>
      <c r="AX455" t="s">
        <v>207</v>
      </c>
      <c r="AY455" t="s">
        <v>207</v>
      </c>
      <c r="AZ455" t="s">
        <v>207</v>
      </c>
      <c r="BA455" t="s">
        <v>207</v>
      </c>
      <c r="BB455" t="s">
        <v>207</v>
      </c>
      <c r="BC455" t="s">
        <v>207</v>
      </c>
      <c r="BD455" t="s">
        <v>207</v>
      </c>
      <c r="BE455" t="s">
        <v>207</v>
      </c>
      <c r="BF455" t="s">
        <v>207</v>
      </c>
      <c r="BG455" t="s">
        <v>215</v>
      </c>
      <c r="BH455" t="s">
        <v>207</v>
      </c>
      <c r="BI455" t="s">
        <v>207</v>
      </c>
      <c r="BJ455" t="s">
        <v>207</v>
      </c>
      <c r="BK455" t="s">
        <v>207</v>
      </c>
      <c r="BL455" t="s">
        <v>207</v>
      </c>
      <c r="BM455" t="s">
        <v>207</v>
      </c>
      <c r="BN455" t="s">
        <v>207</v>
      </c>
      <c r="BO455" s="18" t="str">
        <f>IF(OR(BO$2=0, BO$2=""), "N/A", IF(ISNUMBER(SEARCH(UPPER(BO$2), UPPER(ProgramsTable[[#This Row],[Type of Service]]))), "Yes", "No"))</f>
        <v>N/A</v>
      </c>
      <c r="BP455" s="18" t="str">
        <f>IF(BP$2=0, "N/A", IF(ISNUMBER(SEARCH(TRIM(BP$2), ProgramsTable[[#This Row],[Geographic Coverage]])), "Yes", "No"))</f>
        <v>N/A</v>
      </c>
      <c r="BQ455" s="18" t="str">
        <f>IF(BQ$2=0, "N/A", IF(ISNUMBER(SEARCH(TRIM(BQ$2), ProgramsTable[[#This Row],[Geographic Coverage]])), "Yes", "No"))</f>
        <v>N/A</v>
      </c>
      <c r="BR455" s="18" t="str">
        <f>IF(AND(BP$2=0, BQ$2=0), "*Required - Please Make a Selection*", IF(OR(ISNUMBER(SEARCH(TRIM(BP$2), ProgramsTable[[#This Row],[Geographic Coverage]])), ISNUMBER(SEARCH(TRIM(BQ$2), ProgramsTable[[#This Row],[Geographic Coverage]]))), "Yes", "No"))</f>
        <v>*Required - Please Make a Selection*</v>
      </c>
      <c r="BS455" s="18" t="str">
        <f>IF(OR(BS$2="",BS$2=0), "N/A", IF(AND(ProgramsTable[[#This Row],[Age Min]]= "None", ProgramsTable[[#This Row],[Age Max]]= "None"), "Yes", IF(AND(BS$2&gt;=ProgramsTable[[#This Row],[Age Min]], BS$2&lt;=ProgramsTable[[#This Row],[Age Max]]), "Yes", "No")))</f>
        <v>N/A</v>
      </c>
      <c r="BT455" s="18" t="str" cm="1">
        <f t="array" ref="BT455">IF(COUNTIF(AM$2:BJ$2,"Yes")=0,"N/A",IF(SUMPRODUCT(--(AM$2:BJ$2="Yes"),--(ProgramsTable[[#This Row],[Developmental Disability]:[Caregivers, Family Members, Advocates, or Practitioners of an Individual with Disabilities or Medical Conditions]]="Yes"))&gt;0,"Yes","No"))</f>
        <v>N/A</v>
      </c>
      <c r="BU4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55" s="18" t="str">
        <f>IF(BV$2=0, "N/A", IF(ISNUMBER(SEARCH(UPPER(BV$2), UPPER(ProgramsTable[[#This Row],[Type of Service]]))), "Yes", "No"))</f>
        <v>N/A</v>
      </c>
      <c r="BW455" s="18" t="str">
        <f>IF(BW$2=0, "N/A", IF(ISNUMBER(SEARCH(TRIM(BW$2), ProgramsTable[[#This Row],[Geographic Coverage]])), "Yes", "No"))</f>
        <v>N/A</v>
      </c>
      <c r="BX455" s="18" t="str">
        <f>IF(BX$2=0, "N/A", IF(ISNUMBER(SEARCH(TRIM(BX$2), ProgramsTable[[#This Row],[Geographic Coverage]])), "Yes", "No"))</f>
        <v>N/A</v>
      </c>
      <c r="BY455" s="18" t="str">
        <f>IF(AND(BW$2=0, BX$2=0), "*Required - Please Make a Selection*", IF(OR(ISNUMBER(SEARCH(TRIM(BW$2), ProgramsTable[[#This Row],[Geographic Coverage]])), ISNUMBER(SEARCH(TRIM(BX$2), ProgramsTable[[#This Row],[Geographic Coverage]]))), "Yes", "No"))</f>
        <v>*Required - Please Make a Selection*</v>
      </c>
      <c r="BZ455" s="18" t="str">
        <f>IF(I$2=0, "N/A", IF(I$2="Yes", IF(ProgramsTable[[#This Row],[Program Includes Services for Caregivers]]="Yes", IF(ProgramsTable[[#This Row],[Program May Require Caregiver to be Unpaid]]="No", "Yes", "No"), "No"), "N/A"))</f>
        <v>N/A</v>
      </c>
      <c r="CA4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55" s="18" t="str">
        <f>IF(CB$2=0, "N/A", IF(ISNUMBER(SEARCH(TRIM(UPPER(CB$2)), TRIM(UPPER(ProgramsTable[[#This Row],[Type of Service]])))), "Yes", "No"))</f>
        <v>N/A</v>
      </c>
      <c r="CC455" s="18" t="str">
        <f>IF(CC$2=0, "N/A", IF(ISNUMBER(SEARCH(TRIM(CC$2), ProgramsTable[[#This Row],[Geographic Coverage]])), "Yes", "No"))</f>
        <v>Yes</v>
      </c>
      <c r="CD455" s="18" t="str">
        <f>IF(CD$2=0, "N/A", IF(ISNUMBER(SEARCH(TRIM(CD$2), ProgramsTable[[#This Row],[Geographic Coverage]])), "Yes", "No"))</f>
        <v>N/A</v>
      </c>
      <c r="CE455" s="18" t="str">
        <f>IF(AND(CC$2=0, CD$2=0), "*Required - Please Make a Selection*", IF(OR(ISNUMBER(SEARCH(TRIM(CC$2), ProgramsTable[[#This Row],[Geographic Coverage]])), ISNUMBER(SEARCH(TRIM(CD$2), ProgramsTable[[#This Row],[Geographic Coverage]]))), "Yes", "No"))</f>
        <v>Yes</v>
      </c>
      <c r="CF455" s="18" t="str" cm="1">
        <f t="array" ref="CF455">IF(COUNTIF(BK$2:BN$2, "Yes")=0, "N/A", IF(SUMPRODUCT((BK$2:BN$2="Yes")*(ProgramsTable[[#This Row],[Veteran?]:[Disabled Veteran?]]="Yes"))&gt;0, "Yes", "No"))</f>
        <v>No</v>
      </c>
      <c r="CG4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55"/>
      <c r="CI455"/>
      <c r="CJ455"/>
      <c r="CK455"/>
      <c r="CL455"/>
      <c r="CM455"/>
      <c r="CN455"/>
      <c r="CO455"/>
      <c r="CP455"/>
      <c r="CQ455"/>
      <c r="CR455"/>
      <c r="CS455"/>
      <c r="CU455"/>
      <c r="CV455"/>
    </row>
    <row r="456" spans="1:100" hidden="1" x14ac:dyDescent="0.25">
      <c r="A456" s="10">
        <v>2.5</v>
      </c>
      <c r="B456" t="s">
        <v>216</v>
      </c>
      <c r="C456" t="s">
        <v>216</v>
      </c>
      <c r="D456" t="s">
        <v>94</v>
      </c>
      <c r="E456" t="s">
        <v>228</v>
      </c>
      <c r="F456" t="s">
        <v>229</v>
      </c>
      <c r="G456" t="s">
        <v>94</v>
      </c>
      <c r="H456" t="s">
        <v>207</v>
      </c>
      <c r="I456" t="s">
        <v>207</v>
      </c>
      <c r="J456" t="s">
        <v>208</v>
      </c>
      <c r="K456" t="s">
        <v>208</v>
      </c>
      <c r="L456" s="11" t="s">
        <v>208</v>
      </c>
      <c r="M456" t="s">
        <v>208</v>
      </c>
      <c r="N456" t="s">
        <v>208</v>
      </c>
      <c r="P456" t="s">
        <v>208</v>
      </c>
      <c r="Q456" t="s">
        <v>208</v>
      </c>
      <c r="R456" t="s">
        <v>208</v>
      </c>
      <c r="S456" t="s">
        <v>208</v>
      </c>
      <c r="T456" t="s">
        <v>230</v>
      </c>
      <c r="U456" t="s">
        <v>207</v>
      </c>
      <c r="V456" t="s">
        <v>207</v>
      </c>
      <c r="W456" t="s">
        <v>207</v>
      </c>
      <c r="X456" t="s">
        <v>207</v>
      </c>
      <c r="Y456" t="s">
        <v>207</v>
      </c>
      <c r="Z456" t="s">
        <v>207</v>
      </c>
      <c r="AA456" t="s">
        <v>207</v>
      </c>
      <c r="AB456" t="s">
        <v>207</v>
      </c>
      <c r="AC456" t="s">
        <v>207</v>
      </c>
      <c r="AD456" t="s">
        <v>207</v>
      </c>
      <c r="AE456" t="s">
        <v>207</v>
      </c>
      <c r="AF456" t="s">
        <v>207</v>
      </c>
      <c r="AG456" t="s">
        <v>207</v>
      </c>
      <c r="AH456" t="s">
        <v>207</v>
      </c>
      <c r="AI456" t="s">
        <v>207</v>
      </c>
      <c r="AJ456" t="s">
        <v>207</v>
      </c>
      <c r="AK456" t="s">
        <v>207</v>
      </c>
      <c r="AL456" t="s">
        <v>207</v>
      </c>
      <c r="AM456" t="s">
        <v>207</v>
      </c>
      <c r="AN456" t="s">
        <v>207</v>
      </c>
      <c r="AO456" t="s">
        <v>207</v>
      </c>
      <c r="AP456" t="s">
        <v>207</v>
      </c>
      <c r="AQ456" t="s">
        <v>207</v>
      </c>
      <c r="AR456" t="s">
        <v>207</v>
      </c>
      <c r="AS456" t="s">
        <v>207</v>
      </c>
      <c r="AT456" t="s">
        <v>207</v>
      </c>
      <c r="AU456" t="s">
        <v>207</v>
      </c>
      <c r="AV456" t="s">
        <v>207</v>
      </c>
      <c r="AW456" t="s">
        <v>207</v>
      </c>
      <c r="AX456" t="s">
        <v>207</v>
      </c>
      <c r="AY456" t="s">
        <v>207</v>
      </c>
      <c r="AZ456" t="s">
        <v>207</v>
      </c>
      <c r="BA456" t="s">
        <v>207</v>
      </c>
      <c r="BB456" t="s">
        <v>207</v>
      </c>
      <c r="BC456" t="s">
        <v>207</v>
      </c>
      <c r="BD456" t="s">
        <v>207</v>
      </c>
      <c r="BE456" t="s">
        <v>207</v>
      </c>
      <c r="BF456" t="s">
        <v>207</v>
      </c>
      <c r="BG456" t="s">
        <v>207</v>
      </c>
      <c r="BH456" t="s">
        <v>207</v>
      </c>
      <c r="BI456" t="s">
        <v>207</v>
      </c>
      <c r="BJ456" t="s">
        <v>207</v>
      </c>
      <c r="BK456" t="s">
        <v>207</v>
      </c>
      <c r="BL456" t="s">
        <v>207</v>
      </c>
      <c r="BM456" t="s">
        <v>207</v>
      </c>
      <c r="BN456" t="s">
        <v>207</v>
      </c>
      <c r="BO456" s="18" t="str">
        <f>IF(OR(BO$2=0, BO$2=""), "N/A", IF(ISNUMBER(SEARCH(UPPER(BO$2), UPPER(ProgramsTable[[#This Row],[Type of Service]]))), "Yes", "No"))</f>
        <v>N/A</v>
      </c>
      <c r="BP456" s="18" t="str">
        <f>IF(BP$2=0, "N/A", IF(ISNUMBER(SEARCH(TRIM(BP$2), ProgramsTable[[#This Row],[Geographic Coverage]])), "Yes", "No"))</f>
        <v>N/A</v>
      </c>
      <c r="BQ456" s="18" t="str">
        <f>IF(BQ$2=0, "N/A", IF(ISNUMBER(SEARCH(TRIM(BQ$2), ProgramsTable[[#This Row],[Geographic Coverage]])), "Yes", "No"))</f>
        <v>N/A</v>
      </c>
      <c r="BR456" s="18" t="str">
        <f>IF(AND(BP$2=0, BQ$2=0), "*Required - Please Make a Selection*", IF(OR(ISNUMBER(SEARCH(TRIM(BP$2), ProgramsTable[[#This Row],[Geographic Coverage]])), ISNUMBER(SEARCH(TRIM(BQ$2), ProgramsTable[[#This Row],[Geographic Coverage]]))), "Yes", "No"))</f>
        <v>*Required - Please Make a Selection*</v>
      </c>
      <c r="BS456" s="18" t="str">
        <f>IF(OR(BS$2="",BS$2=0), "N/A", IF(AND(ProgramsTable[[#This Row],[Age Min]]= "None", ProgramsTable[[#This Row],[Age Max]]= "None"), "Yes", IF(AND(BS$2&gt;=ProgramsTable[[#This Row],[Age Min]], BS$2&lt;=ProgramsTable[[#This Row],[Age Max]]), "Yes", "No")))</f>
        <v>N/A</v>
      </c>
      <c r="BT456" s="18" t="str" cm="1">
        <f t="array" ref="BT456">IF(COUNTIF(AM$2:BJ$2,"Yes")=0,"N/A",IF(SUMPRODUCT(--(AM$2:BJ$2="Yes"),--(ProgramsTable[[#This Row],[Developmental Disability]:[Caregivers, Family Members, Advocates, or Practitioners of an Individual with Disabilities or Medical Conditions]]="Yes"))&gt;0,"Yes","No"))</f>
        <v>N/A</v>
      </c>
      <c r="BU4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56" s="18" t="str">
        <f>IF(BV$2=0, "N/A", IF(ISNUMBER(SEARCH(UPPER(BV$2), UPPER(ProgramsTable[[#This Row],[Type of Service]]))), "Yes", "No"))</f>
        <v>N/A</v>
      </c>
      <c r="BW456" s="18" t="str">
        <f>IF(BW$2=0, "N/A", IF(ISNUMBER(SEARCH(TRIM(BW$2), ProgramsTable[[#This Row],[Geographic Coverage]])), "Yes", "No"))</f>
        <v>N/A</v>
      </c>
      <c r="BX456" s="18" t="str">
        <f>IF(BX$2=0, "N/A", IF(ISNUMBER(SEARCH(TRIM(BX$2), ProgramsTable[[#This Row],[Geographic Coverage]])), "Yes", "No"))</f>
        <v>N/A</v>
      </c>
      <c r="BY456" s="18" t="str">
        <f>IF(AND(BW$2=0, BX$2=0), "*Required - Please Make a Selection*", IF(OR(ISNUMBER(SEARCH(TRIM(BW$2), ProgramsTable[[#This Row],[Geographic Coverage]])), ISNUMBER(SEARCH(TRIM(BX$2), ProgramsTable[[#This Row],[Geographic Coverage]]))), "Yes", "No"))</f>
        <v>*Required - Please Make a Selection*</v>
      </c>
      <c r="BZ456" s="18" t="str">
        <f>IF(I$2=0, "N/A", IF(I$2="Yes", IF(ProgramsTable[[#This Row],[Program Includes Services for Caregivers]]="Yes", IF(ProgramsTable[[#This Row],[Program May Require Caregiver to be Unpaid]]="No", "Yes", "No"), "No"), "N/A"))</f>
        <v>N/A</v>
      </c>
      <c r="CA4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56" s="18" t="str">
        <f>IF(CB$2=0, "N/A", IF(ISNUMBER(SEARCH(TRIM(UPPER(CB$2)), TRIM(UPPER(ProgramsTable[[#This Row],[Type of Service]])))), "Yes", "No"))</f>
        <v>N/A</v>
      </c>
      <c r="CC456" s="18" t="str">
        <f>IF(CC$2=0, "N/A", IF(ISNUMBER(SEARCH(TRIM(CC$2), ProgramsTable[[#This Row],[Geographic Coverage]])), "Yes", "No"))</f>
        <v>Yes</v>
      </c>
      <c r="CD456" s="18" t="str">
        <f>IF(CD$2=0, "N/A", IF(ISNUMBER(SEARCH(TRIM(CD$2), ProgramsTable[[#This Row],[Geographic Coverage]])), "Yes", "No"))</f>
        <v>N/A</v>
      </c>
      <c r="CE456" s="18" t="str">
        <f>IF(AND(CC$2=0, CD$2=0), "*Required - Please Make a Selection*", IF(OR(ISNUMBER(SEARCH(TRIM(CC$2), ProgramsTable[[#This Row],[Geographic Coverage]])), ISNUMBER(SEARCH(TRIM(CD$2), ProgramsTable[[#This Row],[Geographic Coverage]]))), "Yes", "No"))</f>
        <v>Yes</v>
      </c>
      <c r="CF456" s="18" t="str" cm="1">
        <f t="array" ref="CF456">IF(COUNTIF(BK$2:BN$2, "Yes")=0, "N/A", IF(SUMPRODUCT((BK$2:BN$2="Yes")*(ProgramsTable[[#This Row],[Veteran?]:[Disabled Veteran?]]="Yes"))&gt;0, "Yes", "No"))</f>
        <v>No</v>
      </c>
      <c r="CG4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56"/>
      <c r="CI456"/>
      <c r="CJ456"/>
      <c r="CK456"/>
      <c r="CL456"/>
      <c r="CM456"/>
      <c r="CN456"/>
      <c r="CO456"/>
      <c r="CP456"/>
      <c r="CQ456"/>
      <c r="CR456"/>
      <c r="CS456"/>
      <c r="CU456"/>
      <c r="CV456"/>
    </row>
    <row r="457" spans="1:100" hidden="1" x14ac:dyDescent="0.25">
      <c r="A457" s="10">
        <v>3</v>
      </c>
      <c r="B457" t="s">
        <v>216</v>
      </c>
      <c r="C457" t="s">
        <v>216</v>
      </c>
      <c r="D457" t="s">
        <v>231</v>
      </c>
      <c r="E457" t="s">
        <v>232</v>
      </c>
      <c r="F457" t="s">
        <v>233</v>
      </c>
      <c r="G457" t="s">
        <v>95</v>
      </c>
      <c r="H457" t="s">
        <v>207</v>
      </c>
      <c r="I457" t="s">
        <v>207</v>
      </c>
      <c r="J457" t="s">
        <v>208</v>
      </c>
      <c r="K457" t="s">
        <v>234</v>
      </c>
      <c r="L457" t="s">
        <v>208</v>
      </c>
      <c r="M457" t="s">
        <v>208</v>
      </c>
      <c r="N457" t="s">
        <v>208</v>
      </c>
      <c r="P457" t="s">
        <v>235</v>
      </c>
      <c r="Q457" t="s">
        <v>208</v>
      </c>
      <c r="R457" t="s">
        <v>235</v>
      </c>
      <c r="S457" t="s">
        <v>208</v>
      </c>
      <c r="T457" t="s">
        <v>220</v>
      </c>
      <c r="U457" t="s">
        <v>215</v>
      </c>
      <c r="V457" t="s">
        <v>207</v>
      </c>
      <c r="W457" t="s">
        <v>207</v>
      </c>
      <c r="X457" t="s">
        <v>207</v>
      </c>
      <c r="Y457" t="s">
        <v>207</v>
      </c>
      <c r="Z457" t="s">
        <v>207</v>
      </c>
      <c r="AA457" t="s">
        <v>207</v>
      </c>
      <c r="AB457" t="s">
        <v>207</v>
      </c>
      <c r="AC457" t="s">
        <v>207</v>
      </c>
      <c r="AD457" t="s">
        <v>207</v>
      </c>
      <c r="AE457" t="s">
        <v>207</v>
      </c>
      <c r="AF457" t="s">
        <v>207</v>
      </c>
      <c r="AG457" t="s">
        <v>207</v>
      </c>
      <c r="AH457" t="s">
        <v>207</v>
      </c>
      <c r="AI457" t="s">
        <v>207</v>
      </c>
      <c r="AJ457" t="s">
        <v>207</v>
      </c>
      <c r="AK457" t="s">
        <v>207</v>
      </c>
      <c r="AL457" t="s">
        <v>207</v>
      </c>
      <c r="AM457" t="s">
        <v>215</v>
      </c>
      <c r="AN457" t="s">
        <v>215</v>
      </c>
      <c r="AO457" t="s">
        <v>215</v>
      </c>
      <c r="AP457" t="s">
        <v>207</v>
      </c>
      <c r="AQ457" t="s">
        <v>207</v>
      </c>
      <c r="AR457" t="s">
        <v>207</v>
      </c>
      <c r="AS457" t="s">
        <v>207</v>
      </c>
      <c r="AT457" t="s">
        <v>207</v>
      </c>
      <c r="AU457" t="s">
        <v>207</v>
      </c>
      <c r="AV457" t="s">
        <v>207</v>
      </c>
      <c r="AW457" t="s">
        <v>207</v>
      </c>
      <c r="AX457" t="s">
        <v>207</v>
      </c>
      <c r="AY457" t="s">
        <v>207</v>
      </c>
      <c r="AZ457" t="s">
        <v>207</v>
      </c>
      <c r="BA457" t="s">
        <v>207</v>
      </c>
      <c r="BB457" t="s">
        <v>207</v>
      </c>
      <c r="BC457" t="s">
        <v>207</v>
      </c>
      <c r="BD457" t="s">
        <v>207</v>
      </c>
      <c r="BE457" t="s">
        <v>207</v>
      </c>
      <c r="BF457" t="s">
        <v>207</v>
      </c>
      <c r="BG457" t="s">
        <v>207</v>
      </c>
      <c r="BH457" t="s">
        <v>207</v>
      </c>
      <c r="BI457" t="s">
        <v>207</v>
      </c>
      <c r="BJ457" t="s">
        <v>207</v>
      </c>
      <c r="BK457" t="s">
        <v>207</v>
      </c>
      <c r="BL457" t="s">
        <v>207</v>
      </c>
      <c r="BM457" t="s">
        <v>207</v>
      </c>
      <c r="BN457" t="s">
        <v>207</v>
      </c>
      <c r="BO457" s="18" t="str">
        <f>IF(OR(BO$2=0, BO$2=""), "N/A", IF(ISNUMBER(SEARCH(UPPER(BO$2), UPPER(ProgramsTable[[#This Row],[Type of Service]]))), "Yes", "No"))</f>
        <v>N/A</v>
      </c>
      <c r="BP457" s="18" t="str">
        <f>IF(BP$2=0, "N/A", IF(ISNUMBER(SEARCH(TRIM(BP$2), ProgramsTable[[#This Row],[Geographic Coverage]])), "Yes", "No"))</f>
        <v>N/A</v>
      </c>
      <c r="BQ457" s="18" t="str">
        <f>IF(BQ$2=0, "N/A", IF(ISNUMBER(SEARCH(TRIM(BQ$2), ProgramsTable[[#This Row],[Geographic Coverage]])), "Yes", "No"))</f>
        <v>N/A</v>
      </c>
      <c r="BR457" s="18" t="str">
        <f>IF(AND(BP$2=0, BQ$2=0), "*Required - Please Make a Selection*", IF(OR(ISNUMBER(SEARCH(TRIM(BP$2), ProgramsTable[[#This Row],[Geographic Coverage]])), ISNUMBER(SEARCH(TRIM(BQ$2), ProgramsTable[[#This Row],[Geographic Coverage]]))), "Yes", "No"))</f>
        <v>*Required - Please Make a Selection*</v>
      </c>
      <c r="BS457" s="18" t="str">
        <f>IF(OR(BS$2="",BS$2=0), "N/A", IF(AND(ProgramsTable[[#This Row],[Age Min]]= "None", ProgramsTable[[#This Row],[Age Max]]= "None"), "Yes", IF(AND(BS$2&gt;=ProgramsTable[[#This Row],[Age Min]], BS$2&lt;=ProgramsTable[[#This Row],[Age Max]]), "Yes", "No")))</f>
        <v>N/A</v>
      </c>
      <c r="BT457" s="18" t="str" cm="1">
        <f t="array" ref="BT457">IF(COUNTIF(AM$2:BJ$2,"Yes")=0,"N/A",IF(SUMPRODUCT(--(AM$2:BJ$2="Yes"),--(ProgramsTable[[#This Row],[Developmental Disability]:[Caregivers, Family Members, Advocates, or Practitioners of an Individual with Disabilities or Medical Conditions]]="Yes"))&gt;0,"Yes","No"))</f>
        <v>N/A</v>
      </c>
      <c r="BU4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57" s="18" t="str">
        <f>IF(BV$2=0, "N/A", IF(ISNUMBER(SEARCH(UPPER(BV$2), UPPER(ProgramsTable[[#This Row],[Type of Service]]))), "Yes", "No"))</f>
        <v>N/A</v>
      </c>
      <c r="BW457" s="18" t="str">
        <f>IF(BW$2=0, "N/A", IF(ISNUMBER(SEARCH(TRIM(BW$2), ProgramsTable[[#This Row],[Geographic Coverage]])), "Yes", "No"))</f>
        <v>N/A</v>
      </c>
      <c r="BX457" s="18" t="str">
        <f>IF(BX$2=0, "N/A", IF(ISNUMBER(SEARCH(TRIM(BX$2), ProgramsTable[[#This Row],[Geographic Coverage]])), "Yes", "No"))</f>
        <v>N/A</v>
      </c>
      <c r="BY457" s="18" t="str">
        <f>IF(AND(BW$2=0, BX$2=0), "*Required - Please Make a Selection*", IF(OR(ISNUMBER(SEARCH(TRIM(BW$2), ProgramsTable[[#This Row],[Geographic Coverage]])), ISNUMBER(SEARCH(TRIM(BX$2), ProgramsTable[[#This Row],[Geographic Coverage]]))), "Yes", "No"))</f>
        <v>*Required - Please Make a Selection*</v>
      </c>
      <c r="BZ457" s="18" t="str">
        <f>IF(I$2=0, "N/A", IF(I$2="Yes", IF(ProgramsTable[[#This Row],[Program Includes Services for Caregivers]]="Yes", IF(ProgramsTable[[#This Row],[Program May Require Caregiver to be Unpaid]]="No", "Yes", "No"), "No"), "N/A"))</f>
        <v>N/A</v>
      </c>
      <c r="CA4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57" s="18" t="str">
        <f>IF(CB$2=0, "N/A", IF(ISNUMBER(SEARCH(TRIM(UPPER(CB$2)), TRIM(UPPER(ProgramsTable[[#This Row],[Type of Service]])))), "Yes", "No"))</f>
        <v>N/A</v>
      </c>
      <c r="CC457" s="18" t="str">
        <f>IF(CC$2=0, "N/A", IF(ISNUMBER(SEARCH(TRIM(CC$2), ProgramsTable[[#This Row],[Geographic Coverage]])), "Yes", "No"))</f>
        <v>No</v>
      </c>
      <c r="CD457" s="18" t="str">
        <f>IF(CD$2=0, "N/A", IF(ISNUMBER(SEARCH(TRIM(CD$2), ProgramsTable[[#This Row],[Geographic Coverage]])), "Yes", "No"))</f>
        <v>N/A</v>
      </c>
      <c r="CE457" s="18" t="str">
        <f>IF(AND(CC$2=0, CD$2=0), "*Required - Please Make a Selection*", IF(OR(ISNUMBER(SEARCH(TRIM(CC$2), ProgramsTable[[#This Row],[Geographic Coverage]])), ISNUMBER(SEARCH(TRIM(CD$2), ProgramsTable[[#This Row],[Geographic Coverage]]))), "Yes", "No"))</f>
        <v>No</v>
      </c>
      <c r="CF457" s="18" t="str" cm="1">
        <f t="array" ref="CF457">IF(COUNTIF(BK$2:BN$2, "Yes")=0, "N/A", IF(SUMPRODUCT((BK$2:BN$2="Yes")*(ProgramsTable[[#This Row],[Veteran?]:[Disabled Veteran?]]="Yes"))&gt;0, "Yes", "No"))</f>
        <v>No</v>
      </c>
      <c r="CG4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57"/>
      <c r="CI457"/>
      <c r="CJ457"/>
      <c r="CK457"/>
      <c r="CL457"/>
      <c r="CM457"/>
      <c r="CN457"/>
      <c r="CO457"/>
      <c r="CP457"/>
      <c r="CQ457"/>
      <c r="CR457"/>
      <c r="CS457"/>
      <c r="CU457"/>
      <c r="CV457"/>
    </row>
    <row r="458" spans="1:100" hidden="1" x14ac:dyDescent="0.25">
      <c r="A458" s="10">
        <v>3.03</v>
      </c>
      <c r="B458" t="s">
        <v>216</v>
      </c>
      <c r="C458" t="s">
        <v>216</v>
      </c>
      <c r="D458" t="s">
        <v>236</v>
      </c>
      <c r="E458" t="s">
        <v>237</v>
      </c>
      <c r="F458" t="s">
        <v>238</v>
      </c>
      <c r="G458" t="s">
        <v>115</v>
      </c>
      <c r="H458" t="s">
        <v>207</v>
      </c>
      <c r="I458" t="s">
        <v>207</v>
      </c>
      <c r="J458" t="s">
        <v>239</v>
      </c>
      <c r="K458" t="s">
        <v>208</v>
      </c>
      <c r="L458" s="11" t="s">
        <v>208</v>
      </c>
      <c r="M458" t="s">
        <v>208</v>
      </c>
      <c r="N458" t="s">
        <v>208</v>
      </c>
      <c r="P458" t="s">
        <v>208</v>
      </c>
      <c r="Q458" t="s">
        <v>208</v>
      </c>
      <c r="R458" t="s">
        <v>208</v>
      </c>
      <c r="S458" t="s">
        <v>208</v>
      </c>
      <c r="T458" t="s">
        <v>220</v>
      </c>
      <c r="U458" t="s">
        <v>207</v>
      </c>
      <c r="V458" t="s">
        <v>207</v>
      </c>
      <c r="W458" t="s">
        <v>215</v>
      </c>
      <c r="X458" t="s">
        <v>207</v>
      </c>
      <c r="Y458" t="s">
        <v>207</v>
      </c>
      <c r="Z458" t="s">
        <v>207</v>
      </c>
      <c r="AA458" t="s">
        <v>207</v>
      </c>
      <c r="AB458" t="s">
        <v>207</v>
      </c>
      <c r="AC458" t="s">
        <v>207</v>
      </c>
      <c r="AD458" t="s">
        <v>207</v>
      </c>
      <c r="AE458" t="s">
        <v>207</v>
      </c>
      <c r="AF458" t="s">
        <v>207</v>
      </c>
      <c r="AG458" t="s">
        <v>207</v>
      </c>
      <c r="AH458" t="s">
        <v>207</v>
      </c>
      <c r="AI458" t="s">
        <v>207</v>
      </c>
      <c r="AJ458" t="s">
        <v>207</v>
      </c>
      <c r="AK458" t="s">
        <v>207</v>
      </c>
      <c r="AL458" t="s">
        <v>207</v>
      </c>
      <c r="AM458" t="s">
        <v>207</v>
      </c>
      <c r="AN458" t="s">
        <v>207</v>
      </c>
      <c r="AO458" t="s">
        <v>207</v>
      </c>
      <c r="AP458" t="s">
        <v>207</v>
      </c>
      <c r="AQ458" t="s">
        <v>207</v>
      </c>
      <c r="AR458" t="s">
        <v>207</v>
      </c>
      <c r="AS458" t="s">
        <v>207</v>
      </c>
      <c r="AT458" t="s">
        <v>207</v>
      </c>
      <c r="AU458" t="s">
        <v>207</v>
      </c>
      <c r="AV458" t="s">
        <v>207</v>
      </c>
      <c r="AW458" t="s">
        <v>207</v>
      </c>
      <c r="AX458" t="s">
        <v>207</v>
      </c>
      <c r="AY458" t="s">
        <v>207</v>
      </c>
      <c r="AZ458" t="s">
        <v>207</v>
      </c>
      <c r="BA458" t="s">
        <v>207</v>
      </c>
      <c r="BB458" t="s">
        <v>207</v>
      </c>
      <c r="BC458" t="s">
        <v>207</v>
      </c>
      <c r="BD458" t="s">
        <v>207</v>
      </c>
      <c r="BE458" t="s">
        <v>207</v>
      </c>
      <c r="BF458" t="s">
        <v>207</v>
      </c>
      <c r="BG458" t="s">
        <v>207</v>
      </c>
      <c r="BH458" t="s">
        <v>207</v>
      </c>
      <c r="BI458" t="s">
        <v>207</v>
      </c>
      <c r="BJ458" t="s">
        <v>207</v>
      </c>
      <c r="BK458" t="s">
        <v>207</v>
      </c>
      <c r="BL458" t="s">
        <v>207</v>
      </c>
      <c r="BM458" t="s">
        <v>207</v>
      </c>
      <c r="BN458" t="s">
        <v>207</v>
      </c>
      <c r="BO458" s="18" t="str">
        <f>IF(OR(BO$2=0, BO$2=""), "N/A", IF(ISNUMBER(SEARCH(UPPER(BO$2), UPPER(ProgramsTable[[#This Row],[Type of Service]]))), "Yes", "No"))</f>
        <v>N/A</v>
      </c>
      <c r="BP458" s="18" t="str">
        <f>IF(BP$2=0, "N/A", IF(ISNUMBER(SEARCH(TRIM(BP$2), ProgramsTable[[#This Row],[Geographic Coverage]])), "Yes", "No"))</f>
        <v>N/A</v>
      </c>
      <c r="BQ458" s="18" t="str">
        <f>IF(BQ$2=0, "N/A", IF(ISNUMBER(SEARCH(TRIM(BQ$2), ProgramsTable[[#This Row],[Geographic Coverage]])), "Yes", "No"))</f>
        <v>N/A</v>
      </c>
      <c r="BR458" s="18" t="str">
        <f>IF(AND(BP$2=0, BQ$2=0), "*Required - Please Make a Selection*", IF(OR(ISNUMBER(SEARCH(TRIM(BP$2), ProgramsTable[[#This Row],[Geographic Coverage]])), ISNUMBER(SEARCH(TRIM(BQ$2), ProgramsTable[[#This Row],[Geographic Coverage]]))), "Yes", "No"))</f>
        <v>*Required - Please Make a Selection*</v>
      </c>
      <c r="BS458" s="18" t="str">
        <f>IF(OR(BS$2="",BS$2=0), "N/A", IF(AND(ProgramsTable[[#This Row],[Age Min]]= "None", ProgramsTable[[#This Row],[Age Max]]= "None"), "Yes", IF(AND(BS$2&gt;=ProgramsTable[[#This Row],[Age Min]], BS$2&lt;=ProgramsTable[[#This Row],[Age Max]]), "Yes", "No")))</f>
        <v>N/A</v>
      </c>
      <c r="BT458" s="18" t="str" cm="1">
        <f t="array" ref="BT458">IF(COUNTIF(AM$2:BJ$2,"Yes")=0,"N/A",IF(SUMPRODUCT(--(AM$2:BJ$2="Yes"),--(ProgramsTable[[#This Row],[Developmental Disability]:[Caregivers, Family Members, Advocates, or Practitioners of an Individual with Disabilities or Medical Conditions]]="Yes"))&gt;0,"Yes","No"))</f>
        <v>N/A</v>
      </c>
      <c r="BU4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58" s="18" t="str">
        <f>IF(BV$2=0, "N/A", IF(ISNUMBER(SEARCH(UPPER(BV$2), UPPER(ProgramsTable[[#This Row],[Type of Service]]))), "Yes", "No"))</f>
        <v>N/A</v>
      </c>
      <c r="BW458" s="18" t="str">
        <f>IF(BW$2=0, "N/A", IF(ISNUMBER(SEARCH(TRIM(BW$2), ProgramsTable[[#This Row],[Geographic Coverage]])), "Yes", "No"))</f>
        <v>N/A</v>
      </c>
      <c r="BX458" s="18" t="str">
        <f>IF(BX$2=0, "N/A", IF(ISNUMBER(SEARCH(TRIM(BX$2), ProgramsTable[[#This Row],[Geographic Coverage]])), "Yes", "No"))</f>
        <v>N/A</v>
      </c>
      <c r="BY458" s="18" t="str">
        <f>IF(AND(BW$2=0, BX$2=0), "*Required - Please Make a Selection*", IF(OR(ISNUMBER(SEARCH(TRIM(BW$2), ProgramsTable[[#This Row],[Geographic Coverage]])), ISNUMBER(SEARCH(TRIM(BX$2), ProgramsTable[[#This Row],[Geographic Coverage]]))), "Yes", "No"))</f>
        <v>*Required - Please Make a Selection*</v>
      </c>
      <c r="BZ458" s="18" t="str">
        <f>IF(I$2=0, "N/A", IF(I$2="Yes", IF(ProgramsTable[[#This Row],[Program Includes Services for Caregivers]]="Yes", IF(ProgramsTable[[#This Row],[Program May Require Caregiver to be Unpaid]]="No", "Yes", "No"), "No"), "N/A"))</f>
        <v>N/A</v>
      </c>
      <c r="CA4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58" s="18" t="str">
        <f>IF(CB$2=0, "N/A", IF(ISNUMBER(SEARCH(TRIM(UPPER(CB$2)), TRIM(UPPER(ProgramsTable[[#This Row],[Type of Service]])))), "Yes", "No"))</f>
        <v>N/A</v>
      </c>
      <c r="CC458" s="18" t="str">
        <f>IF(CC$2=0, "N/A", IF(ISNUMBER(SEARCH(TRIM(CC$2), ProgramsTable[[#This Row],[Geographic Coverage]])), "Yes", "No"))</f>
        <v>No</v>
      </c>
      <c r="CD458" s="18" t="str">
        <f>IF(CD$2=0, "N/A", IF(ISNUMBER(SEARCH(TRIM(CD$2), ProgramsTable[[#This Row],[Geographic Coverage]])), "Yes", "No"))</f>
        <v>N/A</v>
      </c>
      <c r="CE458" s="18" t="str">
        <f>IF(AND(CC$2=0, CD$2=0), "*Required - Please Make a Selection*", IF(OR(ISNUMBER(SEARCH(TRIM(CC$2), ProgramsTable[[#This Row],[Geographic Coverage]])), ISNUMBER(SEARCH(TRIM(CD$2), ProgramsTable[[#This Row],[Geographic Coverage]]))), "Yes", "No"))</f>
        <v>No</v>
      </c>
      <c r="CF458" s="18" t="str" cm="1">
        <f t="array" ref="CF458">IF(COUNTIF(BK$2:BN$2, "Yes")=0, "N/A", IF(SUMPRODUCT((BK$2:BN$2="Yes")*(ProgramsTable[[#This Row],[Veteran?]:[Disabled Veteran?]]="Yes"))&gt;0, "Yes", "No"))</f>
        <v>No</v>
      </c>
      <c r="CG4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58"/>
      <c r="CI458"/>
      <c r="CJ458"/>
      <c r="CK458"/>
      <c r="CL458"/>
      <c r="CM458"/>
      <c r="CN458"/>
      <c r="CO458"/>
      <c r="CP458"/>
      <c r="CQ458"/>
      <c r="CR458"/>
      <c r="CS458"/>
      <c r="CU458"/>
      <c r="CV458"/>
    </row>
    <row r="459" spans="1:100" hidden="1" x14ac:dyDescent="0.25">
      <c r="A459" s="10">
        <v>3.04</v>
      </c>
      <c r="B459" t="s">
        <v>216</v>
      </c>
      <c r="C459" t="s">
        <v>216</v>
      </c>
      <c r="D459" t="s">
        <v>240</v>
      </c>
      <c r="E459" t="s">
        <v>237</v>
      </c>
      <c r="F459" t="s">
        <v>241</v>
      </c>
      <c r="G459" t="s">
        <v>115</v>
      </c>
      <c r="H459" t="s">
        <v>207</v>
      </c>
      <c r="I459" t="s">
        <v>207</v>
      </c>
      <c r="J459" t="s">
        <v>242</v>
      </c>
      <c r="K459" t="s">
        <v>208</v>
      </c>
      <c r="L459" s="11" t="s">
        <v>208</v>
      </c>
      <c r="M459" t="s">
        <v>208</v>
      </c>
      <c r="N459" t="s">
        <v>208</v>
      </c>
      <c r="P459" t="s">
        <v>208</v>
      </c>
      <c r="Q459" t="s">
        <v>208</v>
      </c>
      <c r="R459" t="s">
        <v>208</v>
      </c>
      <c r="S459" t="s">
        <v>208</v>
      </c>
      <c r="T459" t="s">
        <v>220</v>
      </c>
      <c r="U459" t="s">
        <v>207</v>
      </c>
      <c r="V459" t="s">
        <v>207</v>
      </c>
      <c r="W459" t="s">
        <v>215</v>
      </c>
      <c r="X459" t="s">
        <v>207</v>
      </c>
      <c r="Y459" t="s">
        <v>207</v>
      </c>
      <c r="Z459" t="s">
        <v>207</v>
      </c>
      <c r="AA459" t="s">
        <v>207</v>
      </c>
      <c r="AB459" t="s">
        <v>207</v>
      </c>
      <c r="AC459" t="s">
        <v>207</v>
      </c>
      <c r="AD459" t="s">
        <v>207</v>
      </c>
      <c r="AE459" t="s">
        <v>207</v>
      </c>
      <c r="AF459" t="s">
        <v>207</v>
      </c>
      <c r="AG459" t="s">
        <v>207</v>
      </c>
      <c r="AH459" t="s">
        <v>207</v>
      </c>
      <c r="AI459" t="s">
        <v>207</v>
      </c>
      <c r="AJ459" t="s">
        <v>207</v>
      </c>
      <c r="AK459" t="s">
        <v>207</v>
      </c>
      <c r="AL459" t="s">
        <v>207</v>
      </c>
      <c r="AM459" t="s">
        <v>207</v>
      </c>
      <c r="AN459" t="s">
        <v>207</v>
      </c>
      <c r="AO459" t="s">
        <v>207</v>
      </c>
      <c r="AP459" t="s">
        <v>207</v>
      </c>
      <c r="AQ459" t="s">
        <v>207</v>
      </c>
      <c r="AR459" t="s">
        <v>207</v>
      </c>
      <c r="AS459" t="s">
        <v>207</v>
      </c>
      <c r="AT459" t="s">
        <v>207</v>
      </c>
      <c r="AU459" t="s">
        <v>207</v>
      </c>
      <c r="AV459" t="s">
        <v>207</v>
      </c>
      <c r="AW459" t="s">
        <v>207</v>
      </c>
      <c r="AX459" t="s">
        <v>207</v>
      </c>
      <c r="AY459" t="s">
        <v>207</v>
      </c>
      <c r="AZ459" t="s">
        <v>207</v>
      </c>
      <c r="BA459" t="s">
        <v>207</v>
      </c>
      <c r="BB459" t="s">
        <v>207</v>
      </c>
      <c r="BC459" t="s">
        <v>207</v>
      </c>
      <c r="BD459" t="s">
        <v>207</v>
      </c>
      <c r="BE459" t="s">
        <v>207</v>
      </c>
      <c r="BF459" t="s">
        <v>207</v>
      </c>
      <c r="BG459" t="s">
        <v>207</v>
      </c>
      <c r="BH459" t="s">
        <v>207</v>
      </c>
      <c r="BI459" t="s">
        <v>207</v>
      </c>
      <c r="BJ459" t="s">
        <v>207</v>
      </c>
      <c r="BK459" t="s">
        <v>207</v>
      </c>
      <c r="BL459" t="s">
        <v>207</v>
      </c>
      <c r="BM459" t="s">
        <v>207</v>
      </c>
      <c r="BN459" t="s">
        <v>207</v>
      </c>
      <c r="BO459" s="18" t="str">
        <f>IF(OR(BO$2=0, BO$2=""), "N/A", IF(ISNUMBER(SEARCH(UPPER(BO$2), UPPER(ProgramsTable[[#This Row],[Type of Service]]))), "Yes", "No"))</f>
        <v>N/A</v>
      </c>
      <c r="BP459" s="18" t="str">
        <f>IF(BP$2=0, "N/A", IF(ISNUMBER(SEARCH(TRIM(BP$2), ProgramsTable[[#This Row],[Geographic Coverage]])), "Yes", "No"))</f>
        <v>N/A</v>
      </c>
      <c r="BQ459" s="18" t="str">
        <f>IF(BQ$2=0, "N/A", IF(ISNUMBER(SEARCH(TRIM(BQ$2), ProgramsTable[[#This Row],[Geographic Coverage]])), "Yes", "No"))</f>
        <v>N/A</v>
      </c>
      <c r="BR459" s="18" t="str">
        <f>IF(AND(BP$2=0, BQ$2=0), "*Required - Please Make a Selection*", IF(OR(ISNUMBER(SEARCH(TRIM(BP$2), ProgramsTable[[#This Row],[Geographic Coverage]])), ISNUMBER(SEARCH(TRIM(BQ$2), ProgramsTable[[#This Row],[Geographic Coverage]]))), "Yes", "No"))</f>
        <v>*Required - Please Make a Selection*</v>
      </c>
      <c r="BS459" s="18" t="str">
        <f>IF(OR(BS$2="",BS$2=0), "N/A", IF(AND(ProgramsTable[[#This Row],[Age Min]]= "None", ProgramsTable[[#This Row],[Age Max]]= "None"), "Yes", IF(AND(BS$2&gt;=ProgramsTable[[#This Row],[Age Min]], BS$2&lt;=ProgramsTable[[#This Row],[Age Max]]), "Yes", "No")))</f>
        <v>N/A</v>
      </c>
      <c r="BT459" s="18" t="str" cm="1">
        <f t="array" ref="BT459">IF(COUNTIF(AM$2:BJ$2,"Yes")=0,"N/A",IF(SUMPRODUCT(--(AM$2:BJ$2="Yes"),--(ProgramsTable[[#This Row],[Developmental Disability]:[Caregivers, Family Members, Advocates, or Practitioners of an Individual with Disabilities or Medical Conditions]]="Yes"))&gt;0,"Yes","No"))</f>
        <v>N/A</v>
      </c>
      <c r="BU4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59" s="18" t="str">
        <f>IF(BV$2=0, "N/A", IF(ISNUMBER(SEARCH(UPPER(BV$2), UPPER(ProgramsTable[[#This Row],[Type of Service]]))), "Yes", "No"))</f>
        <v>N/A</v>
      </c>
      <c r="BW459" s="18" t="str">
        <f>IF(BW$2=0, "N/A", IF(ISNUMBER(SEARCH(TRIM(BW$2), ProgramsTable[[#This Row],[Geographic Coverage]])), "Yes", "No"))</f>
        <v>N/A</v>
      </c>
      <c r="BX459" s="18" t="str">
        <f>IF(BX$2=0, "N/A", IF(ISNUMBER(SEARCH(TRIM(BX$2), ProgramsTable[[#This Row],[Geographic Coverage]])), "Yes", "No"))</f>
        <v>N/A</v>
      </c>
      <c r="BY459" s="18" t="str">
        <f>IF(AND(BW$2=0, BX$2=0), "*Required - Please Make a Selection*", IF(OR(ISNUMBER(SEARCH(TRIM(BW$2), ProgramsTable[[#This Row],[Geographic Coverage]])), ISNUMBER(SEARCH(TRIM(BX$2), ProgramsTable[[#This Row],[Geographic Coverage]]))), "Yes", "No"))</f>
        <v>*Required - Please Make a Selection*</v>
      </c>
      <c r="BZ459" s="18" t="str">
        <f>IF(I$2=0, "N/A", IF(I$2="Yes", IF(ProgramsTable[[#This Row],[Program Includes Services for Caregivers]]="Yes", IF(ProgramsTable[[#This Row],[Program May Require Caregiver to be Unpaid]]="No", "Yes", "No"), "No"), "N/A"))</f>
        <v>N/A</v>
      </c>
      <c r="CA4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59" s="18" t="str">
        <f>IF(CB$2=0, "N/A", IF(ISNUMBER(SEARCH(TRIM(UPPER(CB$2)), TRIM(UPPER(ProgramsTable[[#This Row],[Type of Service]])))), "Yes", "No"))</f>
        <v>N/A</v>
      </c>
      <c r="CC459" s="18" t="str">
        <f>IF(CC$2=0, "N/A", IF(ISNUMBER(SEARCH(TRIM(CC$2), ProgramsTable[[#This Row],[Geographic Coverage]])), "Yes", "No"))</f>
        <v>No</v>
      </c>
      <c r="CD459" s="18" t="str">
        <f>IF(CD$2=0, "N/A", IF(ISNUMBER(SEARCH(TRIM(CD$2), ProgramsTable[[#This Row],[Geographic Coverage]])), "Yes", "No"))</f>
        <v>N/A</v>
      </c>
      <c r="CE459" s="18" t="str">
        <f>IF(AND(CC$2=0, CD$2=0), "*Required - Please Make a Selection*", IF(OR(ISNUMBER(SEARCH(TRIM(CC$2), ProgramsTable[[#This Row],[Geographic Coverage]])), ISNUMBER(SEARCH(TRIM(CD$2), ProgramsTable[[#This Row],[Geographic Coverage]]))), "Yes", "No"))</f>
        <v>No</v>
      </c>
      <c r="CF459" s="18" t="str" cm="1">
        <f t="array" ref="CF459">IF(COUNTIF(BK$2:BN$2, "Yes")=0, "N/A", IF(SUMPRODUCT((BK$2:BN$2="Yes")*(ProgramsTable[[#This Row],[Veteran?]:[Disabled Veteran?]]="Yes"))&gt;0, "Yes", "No"))</f>
        <v>No</v>
      </c>
      <c r="CG4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59"/>
      <c r="CI459"/>
      <c r="CJ459"/>
      <c r="CK459"/>
      <c r="CL459"/>
      <c r="CM459"/>
      <c r="CN459"/>
      <c r="CO459"/>
      <c r="CP459"/>
      <c r="CQ459"/>
      <c r="CR459"/>
      <c r="CS459"/>
      <c r="CU459"/>
      <c r="CV459"/>
    </row>
    <row r="460" spans="1:100" hidden="1" x14ac:dyDescent="0.25">
      <c r="A460" s="10">
        <v>3.05</v>
      </c>
      <c r="B460" t="s">
        <v>216</v>
      </c>
      <c r="C460" t="s">
        <v>216</v>
      </c>
      <c r="D460" t="s">
        <v>243</v>
      </c>
      <c r="E460" t="s">
        <v>237</v>
      </c>
      <c r="F460" t="s">
        <v>244</v>
      </c>
      <c r="G460" t="s">
        <v>115</v>
      </c>
      <c r="H460" t="s">
        <v>207</v>
      </c>
      <c r="I460" t="s">
        <v>207</v>
      </c>
      <c r="J460" t="s">
        <v>245</v>
      </c>
      <c r="K460" t="s">
        <v>208</v>
      </c>
      <c r="L460" s="11" t="s">
        <v>208</v>
      </c>
      <c r="M460" t="s">
        <v>208</v>
      </c>
      <c r="N460" t="s">
        <v>208</v>
      </c>
      <c r="P460" t="s">
        <v>208</v>
      </c>
      <c r="Q460" t="s">
        <v>208</v>
      </c>
      <c r="R460" t="s">
        <v>208</v>
      </c>
      <c r="S460" t="s">
        <v>208</v>
      </c>
      <c r="T460" t="s">
        <v>220</v>
      </c>
      <c r="U460" t="s">
        <v>207</v>
      </c>
      <c r="V460" t="s">
        <v>207</v>
      </c>
      <c r="W460" t="s">
        <v>215</v>
      </c>
      <c r="X460" t="s">
        <v>207</v>
      </c>
      <c r="Y460" t="s">
        <v>207</v>
      </c>
      <c r="Z460" t="s">
        <v>207</v>
      </c>
      <c r="AA460" t="s">
        <v>207</v>
      </c>
      <c r="AB460" t="s">
        <v>207</v>
      </c>
      <c r="AC460" t="s">
        <v>207</v>
      </c>
      <c r="AD460" t="s">
        <v>207</v>
      </c>
      <c r="AE460" t="s">
        <v>207</v>
      </c>
      <c r="AF460" t="s">
        <v>207</v>
      </c>
      <c r="AG460" t="s">
        <v>207</v>
      </c>
      <c r="AH460" t="s">
        <v>207</v>
      </c>
      <c r="AI460" t="s">
        <v>207</v>
      </c>
      <c r="AJ460" t="s">
        <v>207</v>
      </c>
      <c r="AK460" t="s">
        <v>207</v>
      </c>
      <c r="AL460" t="s">
        <v>207</v>
      </c>
      <c r="AM460" t="s">
        <v>207</v>
      </c>
      <c r="AN460" t="s">
        <v>207</v>
      </c>
      <c r="AO460" t="s">
        <v>207</v>
      </c>
      <c r="AP460" t="s">
        <v>207</v>
      </c>
      <c r="AQ460" t="s">
        <v>207</v>
      </c>
      <c r="AR460" t="s">
        <v>207</v>
      </c>
      <c r="AS460" t="s">
        <v>207</v>
      </c>
      <c r="AT460" t="s">
        <v>207</v>
      </c>
      <c r="AU460" t="s">
        <v>207</v>
      </c>
      <c r="AV460" t="s">
        <v>207</v>
      </c>
      <c r="AW460" t="s">
        <v>207</v>
      </c>
      <c r="AX460" t="s">
        <v>207</v>
      </c>
      <c r="AY460" t="s">
        <v>207</v>
      </c>
      <c r="AZ460" t="s">
        <v>207</v>
      </c>
      <c r="BA460" t="s">
        <v>207</v>
      </c>
      <c r="BB460" t="s">
        <v>207</v>
      </c>
      <c r="BC460" t="s">
        <v>207</v>
      </c>
      <c r="BD460" t="s">
        <v>207</v>
      </c>
      <c r="BE460" t="s">
        <v>207</v>
      </c>
      <c r="BF460" t="s">
        <v>207</v>
      </c>
      <c r="BG460" t="s">
        <v>207</v>
      </c>
      <c r="BH460" t="s">
        <v>207</v>
      </c>
      <c r="BI460" t="s">
        <v>207</v>
      </c>
      <c r="BJ460" t="s">
        <v>207</v>
      </c>
      <c r="BK460" t="s">
        <v>207</v>
      </c>
      <c r="BL460" t="s">
        <v>207</v>
      </c>
      <c r="BM460" t="s">
        <v>207</v>
      </c>
      <c r="BN460" t="s">
        <v>207</v>
      </c>
      <c r="BO460" s="18" t="str">
        <f>IF(OR(BO$2=0, BO$2=""), "N/A", IF(ISNUMBER(SEARCH(UPPER(BO$2), UPPER(ProgramsTable[[#This Row],[Type of Service]]))), "Yes", "No"))</f>
        <v>N/A</v>
      </c>
      <c r="BP460" s="18" t="str">
        <f>IF(BP$2=0, "N/A", IF(ISNUMBER(SEARCH(TRIM(BP$2), ProgramsTable[[#This Row],[Geographic Coverage]])), "Yes", "No"))</f>
        <v>N/A</v>
      </c>
      <c r="BQ460" s="18" t="str">
        <f>IF(BQ$2=0, "N/A", IF(ISNUMBER(SEARCH(TRIM(BQ$2), ProgramsTable[[#This Row],[Geographic Coverage]])), "Yes", "No"))</f>
        <v>N/A</v>
      </c>
      <c r="BR460" s="18" t="str">
        <f>IF(AND(BP$2=0, BQ$2=0), "*Required - Please Make a Selection*", IF(OR(ISNUMBER(SEARCH(TRIM(BP$2), ProgramsTable[[#This Row],[Geographic Coverage]])), ISNUMBER(SEARCH(TRIM(BQ$2), ProgramsTable[[#This Row],[Geographic Coverage]]))), "Yes", "No"))</f>
        <v>*Required - Please Make a Selection*</v>
      </c>
      <c r="BS460" s="18" t="str">
        <f>IF(OR(BS$2="",BS$2=0), "N/A", IF(AND(ProgramsTable[[#This Row],[Age Min]]= "None", ProgramsTable[[#This Row],[Age Max]]= "None"), "Yes", IF(AND(BS$2&gt;=ProgramsTable[[#This Row],[Age Min]], BS$2&lt;=ProgramsTable[[#This Row],[Age Max]]), "Yes", "No")))</f>
        <v>N/A</v>
      </c>
      <c r="BT460" s="18" t="str" cm="1">
        <f t="array" ref="BT460">IF(COUNTIF(AM$2:BJ$2,"Yes")=0,"N/A",IF(SUMPRODUCT(--(AM$2:BJ$2="Yes"),--(ProgramsTable[[#This Row],[Developmental Disability]:[Caregivers, Family Members, Advocates, or Practitioners of an Individual with Disabilities or Medical Conditions]]="Yes"))&gt;0,"Yes","No"))</f>
        <v>N/A</v>
      </c>
      <c r="BU4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60" s="18" t="str">
        <f>IF(BV$2=0, "N/A", IF(ISNUMBER(SEARCH(UPPER(BV$2), UPPER(ProgramsTable[[#This Row],[Type of Service]]))), "Yes", "No"))</f>
        <v>N/A</v>
      </c>
      <c r="BW460" s="18" t="str">
        <f>IF(BW$2=0, "N/A", IF(ISNUMBER(SEARCH(TRIM(BW$2), ProgramsTable[[#This Row],[Geographic Coverage]])), "Yes", "No"))</f>
        <v>N/A</v>
      </c>
      <c r="BX460" s="18" t="str">
        <f>IF(BX$2=0, "N/A", IF(ISNUMBER(SEARCH(TRIM(BX$2), ProgramsTable[[#This Row],[Geographic Coverage]])), "Yes", "No"))</f>
        <v>N/A</v>
      </c>
      <c r="BY460" s="18" t="str">
        <f>IF(AND(BW$2=0, BX$2=0), "*Required - Please Make a Selection*", IF(OR(ISNUMBER(SEARCH(TRIM(BW$2), ProgramsTable[[#This Row],[Geographic Coverage]])), ISNUMBER(SEARCH(TRIM(BX$2), ProgramsTable[[#This Row],[Geographic Coverage]]))), "Yes", "No"))</f>
        <v>*Required - Please Make a Selection*</v>
      </c>
      <c r="BZ460" s="18" t="str">
        <f>IF(I$2=0, "N/A", IF(I$2="Yes", IF(ProgramsTable[[#This Row],[Program Includes Services for Caregivers]]="Yes", IF(ProgramsTable[[#This Row],[Program May Require Caregiver to be Unpaid]]="No", "Yes", "No"), "No"), "N/A"))</f>
        <v>N/A</v>
      </c>
      <c r="CA4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60" s="18" t="str">
        <f>IF(CB$2=0, "N/A", IF(ISNUMBER(SEARCH(TRIM(UPPER(CB$2)), TRIM(UPPER(ProgramsTable[[#This Row],[Type of Service]])))), "Yes", "No"))</f>
        <v>N/A</v>
      </c>
      <c r="CC460" s="18" t="str">
        <f>IF(CC$2=0, "N/A", IF(ISNUMBER(SEARCH(TRIM(CC$2), ProgramsTable[[#This Row],[Geographic Coverage]])), "Yes", "No"))</f>
        <v>No</v>
      </c>
      <c r="CD460" s="18" t="str">
        <f>IF(CD$2=0, "N/A", IF(ISNUMBER(SEARCH(TRIM(CD$2), ProgramsTable[[#This Row],[Geographic Coverage]])), "Yes", "No"))</f>
        <v>N/A</v>
      </c>
      <c r="CE460" s="18" t="str">
        <f>IF(AND(CC$2=0, CD$2=0), "*Required - Please Make a Selection*", IF(OR(ISNUMBER(SEARCH(TRIM(CC$2), ProgramsTable[[#This Row],[Geographic Coverage]])), ISNUMBER(SEARCH(TRIM(CD$2), ProgramsTable[[#This Row],[Geographic Coverage]]))), "Yes", "No"))</f>
        <v>No</v>
      </c>
      <c r="CF460" s="18" t="str" cm="1">
        <f t="array" ref="CF460">IF(COUNTIF(BK$2:BN$2, "Yes")=0, "N/A", IF(SUMPRODUCT((BK$2:BN$2="Yes")*(ProgramsTable[[#This Row],[Veteran?]:[Disabled Veteran?]]="Yes"))&gt;0, "Yes", "No"))</f>
        <v>No</v>
      </c>
      <c r="CG4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60"/>
      <c r="CI460"/>
      <c r="CJ460"/>
      <c r="CK460"/>
      <c r="CL460"/>
      <c r="CM460"/>
      <c r="CN460"/>
      <c r="CO460"/>
      <c r="CP460"/>
      <c r="CQ460"/>
      <c r="CR460"/>
      <c r="CS460"/>
      <c r="CU460"/>
      <c r="CV460"/>
    </row>
    <row r="461" spans="1:100" hidden="1" x14ac:dyDescent="0.25">
      <c r="A461" s="10">
        <v>3.06</v>
      </c>
      <c r="B461" t="s">
        <v>216</v>
      </c>
      <c r="C461" t="s">
        <v>216</v>
      </c>
      <c r="D461" t="s">
        <v>246</v>
      </c>
      <c r="E461" t="s">
        <v>237</v>
      </c>
      <c r="F461" t="s">
        <v>247</v>
      </c>
      <c r="G461" t="s">
        <v>93</v>
      </c>
      <c r="H461" t="s">
        <v>207</v>
      </c>
      <c r="I461" t="s">
        <v>207</v>
      </c>
      <c r="J461" t="s">
        <v>248</v>
      </c>
      <c r="K461" t="s">
        <v>208</v>
      </c>
      <c r="L461" s="11" t="s">
        <v>208</v>
      </c>
      <c r="M461" t="s">
        <v>208</v>
      </c>
      <c r="N461" t="s">
        <v>208</v>
      </c>
      <c r="P461" t="s">
        <v>208</v>
      </c>
      <c r="Q461" t="s">
        <v>208</v>
      </c>
      <c r="R461" t="s">
        <v>208</v>
      </c>
      <c r="S461" t="s">
        <v>208</v>
      </c>
      <c r="T461" t="s">
        <v>220</v>
      </c>
      <c r="U461" t="s">
        <v>207</v>
      </c>
      <c r="V461" t="s">
        <v>207</v>
      </c>
      <c r="W461" t="s">
        <v>215</v>
      </c>
      <c r="X461" t="s">
        <v>207</v>
      </c>
      <c r="Y461" t="s">
        <v>207</v>
      </c>
      <c r="Z461" t="s">
        <v>207</v>
      </c>
      <c r="AA461" t="s">
        <v>207</v>
      </c>
      <c r="AB461" t="s">
        <v>207</v>
      </c>
      <c r="AC461" t="s">
        <v>207</v>
      </c>
      <c r="AD461" t="s">
        <v>207</v>
      </c>
      <c r="AE461" t="s">
        <v>207</v>
      </c>
      <c r="AF461" t="s">
        <v>207</v>
      </c>
      <c r="AG461" t="s">
        <v>207</v>
      </c>
      <c r="AH461" t="s">
        <v>207</v>
      </c>
      <c r="AI461" t="s">
        <v>207</v>
      </c>
      <c r="AJ461" t="s">
        <v>207</v>
      </c>
      <c r="AK461" t="s">
        <v>207</v>
      </c>
      <c r="AL461" t="s">
        <v>207</v>
      </c>
      <c r="AM461" t="s">
        <v>207</v>
      </c>
      <c r="AN461" t="s">
        <v>207</v>
      </c>
      <c r="AO461" t="s">
        <v>207</v>
      </c>
      <c r="AP461" t="s">
        <v>207</v>
      </c>
      <c r="AQ461" t="s">
        <v>207</v>
      </c>
      <c r="AR461" t="s">
        <v>207</v>
      </c>
      <c r="AS461" t="s">
        <v>207</v>
      </c>
      <c r="AT461" t="s">
        <v>207</v>
      </c>
      <c r="AU461" t="s">
        <v>207</v>
      </c>
      <c r="AV461" t="s">
        <v>207</v>
      </c>
      <c r="AW461" t="s">
        <v>207</v>
      </c>
      <c r="AX461" t="s">
        <v>207</v>
      </c>
      <c r="AY461" t="s">
        <v>207</v>
      </c>
      <c r="AZ461" t="s">
        <v>207</v>
      </c>
      <c r="BA461" t="s">
        <v>207</v>
      </c>
      <c r="BB461" t="s">
        <v>207</v>
      </c>
      <c r="BC461" t="s">
        <v>207</v>
      </c>
      <c r="BD461" t="s">
        <v>207</v>
      </c>
      <c r="BE461" t="s">
        <v>207</v>
      </c>
      <c r="BF461" t="s">
        <v>207</v>
      </c>
      <c r="BG461" t="s">
        <v>207</v>
      </c>
      <c r="BH461" t="s">
        <v>207</v>
      </c>
      <c r="BI461" t="s">
        <v>207</v>
      </c>
      <c r="BJ461" t="s">
        <v>207</v>
      </c>
      <c r="BK461" t="s">
        <v>207</v>
      </c>
      <c r="BL461" t="s">
        <v>207</v>
      </c>
      <c r="BM461" t="s">
        <v>207</v>
      </c>
      <c r="BN461" t="s">
        <v>207</v>
      </c>
      <c r="BO461" s="18" t="str">
        <f>IF(OR(BO$2=0, BO$2=""), "N/A", IF(ISNUMBER(SEARCH(UPPER(BO$2), UPPER(ProgramsTable[[#This Row],[Type of Service]]))), "Yes", "No"))</f>
        <v>N/A</v>
      </c>
      <c r="BP461" s="18" t="str">
        <f>IF(BP$2=0, "N/A", IF(ISNUMBER(SEARCH(TRIM(BP$2), ProgramsTable[[#This Row],[Geographic Coverage]])), "Yes", "No"))</f>
        <v>N/A</v>
      </c>
      <c r="BQ461" s="18" t="str">
        <f>IF(BQ$2=0, "N/A", IF(ISNUMBER(SEARCH(TRIM(BQ$2), ProgramsTable[[#This Row],[Geographic Coverage]])), "Yes", "No"))</f>
        <v>N/A</v>
      </c>
      <c r="BR461" s="18" t="str">
        <f>IF(AND(BP$2=0, BQ$2=0), "*Required - Please Make a Selection*", IF(OR(ISNUMBER(SEARCH(TRIM(BP$2), ProgramsTable[[#This Row],[Geographic Coverage]])), ISNUMBER(SEARCH(TRIM(BQ$2), ProgramsTable[[#This Row],[Geographic Coverage]]))), "Yes", "No"))</f>
        <v>*Required - Please Make a Selection*</v>
      </c>
      <c r="BS461" s="18" t="str">
        <f>IF(OR(BS$2="",BS$2=0), "N/A", IF(AND(ProgramsTable[[#This Row],[Age Min]]= "None", ProgramsTable[[#This Row],[Age Max]]= "None"), "Yes", IF(AND(BS$2&gt;=ProgramsTable[[#This Row],[Age Min]], BS$2&lt;=ProgramsTable[[#This Row],[Age Max]]), "Yes", "No")))</f>
        <v>N/A</v>
      </c>
      <c r="BT461" s="18" t="str" cm="1">
        <f t="array" ref="BT461">IF(COUNTIF(AM$2:BJ$2,"Yes")=0,"N/A",IF(SUMPRODUCT(--(AM$2:BJ$2="Yes"),--(ProgramsTable[[#This Row],[Developmental Disability]:[Caregivers, Family Members, Advocates, or Practitioners of an Individual with Disabilities or Medical Conditions]]="Yes"))&gt;0,"Yes","No"))</f>
        <v>N/A</v>
      </c>
      <c r="BU4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61" s="18" t="str">
        <f>IF(BV$2=0, "N/A", IF(ISNUMBER(SEARCH(UPPER(BV$2), UPPER(ProgramsTable[[#This Row],[Type of Service]]))), "Yes", "No"))</f>
        <v>N/A</v>
      </c>
      <c r="BW461" s="18" t="str">
        <f>IF(BW$2=0, "N/A", IF(ISNUMBER(SEARCH(TRIM(BW$2), ProgramsTable[[#This Row],[Geographic Coverage]])), "Yes", "No"))</f>
        <v>N/A</v>
      </c>
      <c r="BX461" s="18" t="str">
        <f>IF(BX$2=0, "N/A", IF(ISNUMBER(SEARCH(TRIM(BX$2), ProgramsTable[[#This Row],[Geographic Coverage]])), "Yes", "No"))</f>
        <v>N/A</v>
      </c>
      <c r="BY461" s="18" t="str">
        <f>IF(AND(BW$2=0, BX$2=0), "*Required - Please Make a Selection*", IF(OR(ISNUMBER(SEARCH(TRIM(BW$2), ProgramsTable[[#This Row],[Geographic Coverage]])), ISNUMBER(SEARCH(TRIM(BX$2), ProgramsTable[[#This Row],[Geographic Coverage]]))), "Yes", "No"))</f>
        <v>*Required - Please Make a Selection*</v>
      </c>
      <c r="BZ461" s="18" t="str">
        <f>IF(I$2=0, "N/A", IF(I$2="Yes", IF(ProgramsTable[[#This Row],[Program Includes Services for Caregivers]]="Yes", IF(ProgramsTable[[#This Row],[Program May Require Caregiver to be Unpaid]]="No", "Yes", "No"), "No"), "N/A"))</f>
        <v>N/A</v>
      </c>
      <c r="CA4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61" s="18" t="str">
        <f>IF(CB$2=0, "N/A", IF(ISNUMBER(SEARCH(TRIM(UPPER(CB$2)), TRIM(UPPER(ProgramsTable[[#This Row],[Type of Service]])))), "Yes", "No"))</f>
        <v>N/A</v>
      </c>
      <c r="CC461" s="18" t="str">
        <f>IF(CC$2=0, "N/A", IF(ISNUMBER(SEARCH(TRIM(CC$2), ProgramsTable[[#This Row],[Geographic Coverage]])), "Yes", "No"))</f>
        <v>No</v>
      </c>
      <c r="CD461" s="18" t="str">
        <f>IF(CD$2=0, "N/A", IF(ISNUMBER(SEARCH(TRIM(CD$2), ProgramsTable[[#This Row],[Geographic Coverage]])), "Yes", "No"))</f>
        <v>N/A</v>
      </c>
      <c r="CE461" s="18" t="str">
        <f>IF(AND(CC$2=0, CD$2=0), "*Required - Please Make a Selection*", IF(OR(ISNUMBER(SEARCH(TRIM(CC$2), ProgramsTable[[#This Row],[Geographic Coverage]])), ISNUMBER(SEARCH(TRIM(CD$2), ProgramsTable[[#This Row],[Geographic Coverage]]))), "Yes", "No"))</f>
        <v>No</v>
      </c>
      <c r="CF461" s="18" t="str" cm="1">
        <f t="array" ref="CF461">IF(COUNTIF(BK$2:BN$2, "Yes")=0, "N/A", IF(SUMPRODUCT((BK$2:BN$2="Yes")*(ProgramsTable[[#This Row],[Veteran?]:[Disabled Veteran?]]="Yes"))&gt;0, "Yes", "No"))</f>
        <v>No</v>
      </c>
      <c r="CG4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61"/>
      <c r="CI461"/>
      <c r="CJ461"/>
      <c r="CK461"/>
      <c r="CL461"/>
      <c r="CM461"/>
      <c r="CN461"/>
      <c r="CO461"/>
      <c r="CP461"/>
      <c r="CQ461"/>
      <c r="CR461"/>
      <c r="CS461"/>
      <c r="CU461"/>
      <c r="CV461"/>
    </row>
    <row r="462" spans="1:100" hidden="1" x14ac:dyDescent="0.25">
      <c r="A462" s="10">
        <v>3.07</v>
      </c>
      <c r="B462" t="s">
        <v>216</v>
      </c>
      <c r="C462" t="s">
        <v>216</v>
      </c>
      <c r="D462" t="s">
        <v>249</v>
      </c>
      <c r="E462" t="s">
        <v>237</v>
      </c>
      <c r="F462" t="s">
        <v>250</v>
      </c>
      <c r="G462" t="s">
        <v>91</v>
      </c>
      <c r="H462" t="s">
        <v>207</v>
      </c>
      <c r="I462" t="s">
        <v>207</v>
      </c>
      <c r="J462" t="s">
        <v>251</v>
      </c>
      <c r="K462" t="s">
        <v>208</v>
      </c>
      <c r="L462" s="11" t="s">
        <v>208</v>
      </c>
      <c r="M462" t="s">
        <v>208</v>
      </c>
      <c r="N462" t="s">
        <v>208</v>
      </c>
      <c r="P462" t="s">
        <v>208</v>
      </c>
      <c r="Q462" t="s">
        <v>208</v>
      </c>
      <c r="R462" t="s">
        <v>208</v>
      </c>
      <c r="S462" t="s">
        <v>208</v>
      </c>
      <c r="T462" t="s">
        <v>220</v>
      </c>
      <c r="U462" t="s">
        <v>207</v>
      </c>
      <c r="V462" t="s">
        <v>207</v>
      </c>
      <c r="W462" t="s">
        <v>215</v>
      </c>
      <c r="X462" t="s">
        <v>207</v>
      </c>
      <c r="Y462" t="s">
        <v>207</v>
      </c>
      <c r="Z462" t="s">
        <v>207</v>
      </c>
      <c r="AA462" t="s">
        <v>207</v>
      </c>
      <c r="AB462" t="s">
        <v>207</v>
      </c>
      <c r="AC462" t="s">
        <v>207</v>
      </c>
      <c r="AD462" t="s">
        <v>207</v>
      </c>
      <c r="AE462" t="s">
        <v>207</v>
      </c>
      <c r="AF462" t="s">
        <v>207</v>
      </c>
      <c r="AG462" t="s">
        <v>207</v>
      </c>
      <c r="AH462" t="s">
        <v>207</v>
      </c>
      <c r="AI462" t="s">
        <v>207</v>
      </c>
      <c r="AJ462" t="s">
        <v>207</v>
      </c>
      <c r="AK462" t="s">
        <v>207</v>
      </c>
      <c r="AL462" t="s">
        <v>207</v>
      </c>
      <c r="AM462" t="s">
        <v>207</v>
      </c>
      <c r="AN462" t="s">
        <v>207</v>
      </c>
      <c r="AO462" t="s">
        <v>207</v>
      </c>
      <c r="AP462" t="s">
        <v>207</v>
      </c>
      <c r="AQ462" t="s">
        <v>207</v>
      </c>
      <c r="AR462" t="s">
        <v>207</v>
      </c>
      <c r="AS462" t="s">
        <v>207</v>
      </c>
      <c r="AT462" t="s">
        <v>207</v>
      </c>
      <c r="AU462" t="s">
        <v>207</v>
      </c>
      <c r="AV462" t="s">
        <v>207</v>
      </c>
      <c r="AW462" t="s">
        <v>207</v>
      </c>
      <c r="AX462" t="s">
        <v>207</v>
      </c>
      <c r="AY462" t="s">
        <v>207</v>
      </c>
      <c r="AZ462" t="s">
        <v>207</v>
      </c>
      <c r="BA462" t="s">
        <v>207</v>
      </c>
      <c r="BB462" t="s">
        <v>207</v>
      </c>
      <c r="BC462" t="s">
        <v>207</v>
      </c>
      <c r="BD462" t="s">
        <v>207</v>
      </c>
      <c r="BE462" t="s">
        <v>207</v>
      </c>
      <c r="BF462" t="s">
        <v>207</v>
      </c>
      <c r="BG462" t="s">
        <v>207</v>
      </c>
      <c r="BH462" t="s">
        <v>207</v>
      </c>
      <c r="BI462" t="s">
        <v>207</v>
      </c>
      <c r="BJ462" t="s">
        <v>207</v>
      </c>
      <c r="BK462" t="s">
        <v>207</v>
      </c>
      <c r="BL462" t="s">
        <v>207</v>
      </c>
      <c r="BM462" t="s">
        <v>207</v>
      </c>
      <c r="BN462" t="s">
        <v>207</v>
      </c>
      <c r="BO462" s="18" t="str">
        <f>IF(OR(BO$2=0, BO$2=""), "N/A", IF(ISNUMBER(SEARCH(UPPER(BO$2), UPPER(ProgramsTable[[#This Row],[Type of Service]]))), "Yes", "No"))</f>
        <v>N/A</v>
      </c>
      <c r="BP462" s="18" t="str">
        <f>IF(BP$2=0, "N/A", IF(ISNUMBER(SEARCH(TRIM(BP$2), ProgramsTable[[#This Row],[Geographic Coverage]])), "Yes", "No"))</f>
        <v>N/A</v>
      </c>
      <c r="BQ462" s="18" t="str">
        <f>IF(BQ$2=0, "N/A", IF(ISNUMBER(SEARCH(TRIM(BQ$2), ProgramsTable[[#This Row],[Geographic Coverage]])), "Yes", "No"))</f>
        <v>N/A</v>
      </c>
      <c r="BR462" s="18" t="str">
        <f>IF(AND(BP$2=0, BQ$2=0), "*Required - Please Make a Selection*", IF(OR(ISNUMBER(SEARCH(TRIM(BP$2), ProgramsTable[[#This Row],[Geographic Coverage]])), ISNUMBER(SEARCH(TRIM(BQ$2), ProgramsTable[[#This Row],[Geographic Coverage]]))), "Yes", "No"))</f>
        <v>*Required - Please Make a Selection*</v>
      </c>
      <c r="BS462" s="18" t="str">
        <f>IF(OR(BS$2="",BS$2=0), "N/A", IF(AND(ProgramsTable[[#This Row],[Age Min]]= "None", ProgramsTable[[#This Row],[Age Max]]= "None"), "Yes", IF(AND(BS$2&gt;=ProgramsTable[[#This Row],[Age Min]], BS$2&lt;=ProgramsTable[[#This Row],[Age Max]]), "Yes", "No")))</f>
        <v>N/A</v>
      </c>
      <c r="BT462" s="18" t="str" cm="1">
        <f t="array" ref="BT462">IF(COUNTIF(AM$2:BJ$2,"Yes")=0,"N/A",IF(SUMPRODUCT(--(AM$2:BJ$2="Yes"),--(ProgramsTable[[#This Row],[Developmental Disability]:[Caregivers, Family Members, Advocates, or Practitioners of an Individual with Disabilities or Medical Conditions]]="Yes"))&gt;0,"Yes","No"))</f>
        <v>N/A</v>
      </c>
      <c r="BU4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62" s="18" t="str">
        <f>IF(BV$2=0, "N/A", IF(ISNUMBER(SEARCH(UPPER(BV$2), UPPER(ProgramsTable[[#This Row],[Type of Service]]))), "Yes", "No"))</f>
        <v>N/A</v>
      </c>
      <c r="BW462" s="18" t="str">
        <f>IF(BW$2=0, "N/A", IF(ISNUMBER(SEARCH(TRIM(BW$2), ProgramsTable[[#This Row],[Geographic Coverage]])), "Yes", "No"))</f>
        <v>N/A</v>
      </c>
      <c r="BX462" s="18" t="str">
        <f>IF(BX$2=0, "N/A", IF(ISNUMBER(SEARCH(TRIM(BX$2), ProgramsTable[[#This Row],[Geographic Coverage]])), "Yes", "No"))</f>
        <v>N/A</v>
      </c>
      <c r="BY462" s="18" t="str">
        <f>IF(AND(BW$2=0, BX$2=0), "*Required - Please Make a Selection*", IF(OR(ISNUMBER(SEARCH(TRIM(BW$2), ProgramsTable[[#This Row],[Geographic Coverage]])), ISNUMBER(SEARCH(TRIM(BX$2), ProgramsTable[[#This Row],[Geographic Coverage]]))), "Yes", "No"))</f>
        <v>*Required - Please Make a Selection*</v>
      </c>
      <c r="BZ462" s="18" t="str">
        <f>IF(I$2=0, "N/A", IF(I$2="Yes", IF(ProgramsTable[[#This Row],[Program Includes Services for Caregivers]]="Yes", IF(ProgramsTable[[#This Row],[Program May Require Caregiver to be Unpaid]]="No", "Yes", "No"), "No"), "N/A"))</f>
        <v>N/A</v>
      </c>
      <c r="CA4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62" s="18" t="str">
        <f>IF(CB$2=0, "N/A", IF(ISNUMBER(SEARCH(TRIM(UPPER(CB$2)), TRIM(UPPER(ProgramsTable[[#This Row],[Type of Service]])))), "Yes", "No"))</f>
        <v>N/A</v>
      </c>
      <c r="CC462" s="18" t="str">
        <f>IF(CC$2=0, "N/A", IF(ISNUMBER(SEARCH(TRIM(CC$2), ProgramsTable[[#This Row],[Geographic Coverage]])), "Yes", "No"))</f>
        <v>No</v>
      </c>
      <c r="CD462" s="18" t="str">
        <f>IF(CD$2=0, "N/A", IF(ISNUMBER(SEARCH(TRIM(CD$2), ProgramsTable[[#This Row],[Geographic Coverage]])), "Yes", "No"))</f>
        <v>N/A</v>
      </c>
      <c r="CE462" s="18" t="str">
        <f>IF(AND(CC$2=0, CD$2=0), "*Required - Please Make a Selection*", IF(OR(ISNUMBER(SEARCH(TRIM(CC$2), ProgramsTable[[#This Row],[Geographic Coverage]])), ISNUMBER(SEARCH(TRIM(CD$2), ProgramsTable[[#This Row],[Geographic Coverage]]))), "Yes", "No"))</f>
        <v>No</v>
      </c>
      <c r="CF462" s="18" t="str" cm="1">
        <f t="array" ref="CF462">IF(COUNTIF(BK$2:BN$2, "Yes")=0, "N/A", IF(SUMPRODUCT((BK$2:BN$2="Yes")*(ProgramsTable[[#This Row],[Veteran?]:[Disabled Veteran?]]="Yes"))&gt;0, "Yes", "No"))</f>
        <v>No</v>
      </c>
      <c r="CG4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62"/>
      <c r="CI462"/>
      <c r="CJ462"/>
      <c r="CK462"/>
      <c r="CL462"/>
      <c r="CM462"/>
      <c r="CN462"/>
      <c r="CO462"/>
      <c r="CP462"/>
      <c r="CQ462"/>
      <c r="CR462"/>
      <c r="CS462"/>
      <c r="CU462"/>
      <c r="CV462"/>
    </row>
    <row r="463" spans="1:100" hidden="1" x14ac:dyDescent="0.25">
      <c r="A463" s="10">
        <v>3.08</v>
      </c>
      <c r="B463" t="s">
        <v>216</v>
      </c>
      <c r="C463" t="s">
        <v>216</v>
      </c>
      <c r="D463" t="s">
        <v>252</v>
      </c>
      <c r="E463" t="s">
        <v>237</v>
      </c>
      <c r="F463" t="s">
        <v>253</v>
      </c>
      <c r="G463" t="s">
        <v>254</v>
      </c>
      <c r="H463" t="s">
        <v>207</v>
      </c>
      <c r="I463" t="s">
        <v>207</v>
      </c>
      <c r="J463" t="s">
        <v>255</v>
      </c>
      <c r="K463" t="s">
        <v>208</v>
      </c>
      <c r="L463" s="11" t="s">
        <v>208</v>
      </c>
      <c r="M463" t="s">
        <v>208</v>
      </c>
      <c r="N463" t="s">
        <v>208</v>
      </c>
      <c r="P463" t="s">
        <v>208</v>
      </c>
      <c r="Q463" t="s">
        <v>208</v>
      </c>
      <c r="R463" t="s">
        <v>208</v>
      </c>
      <c r="S463" t="s">
        <v>208</v>
      </c>
      <c r="T463" t="s">
        <v>220</v>
      </c>
      <c r="U463" t="s">
        <v>207</v>
      </c>
      <c r="V463" t="s">
        <v>207</v>
      </c>
      <c r="W463" t="s">
        <v>215</v>
      </c>
      <c r="X463" t="s">
        <v>207</v>
      </c>
      <c r="Y463" t="s">
        <v>207</v>
      </c>
      <c r="Z463" t="s">
        <v>207</v>
      </c>
      <c r="AA463" t="s">
        <v>207</v>
      </c>
      <c r="AB463" t="s">
        <v>207</v>
      </c>
      <c r="AC463" t="s">
        <v>207</v>
      </c>
      <c r="AD463" t="s">
        <v>207</v>
      </c>
      <c r="AE463" t="s">
        <v>207</v>
      </c>
      <c r="AF463" t="s">
        <v>207</v>
      </c>
      <c r="AG463" t="s">
        <v>207</v>
      </c>
      <c r="AH463" t="s">
        <v>207</v>
      </c>
      <c r="AI463" t="s">
        <v>207</v>
      </c>
      <c r="AJ463" t="s">
        <v>207</v>
      </c>
      <c r="AK463" t="s">
        <v>207</v>
      </c>
      <c r="AL463" t="s">
        <v>207</v>
      </c>
      <c r="AM463" t="s">
        <v>207</v>
      </c>
      <c r="AN463" t="s">
        <v>207</v>
      </c>
      <c r="AO463" t="s">
        <v>207</v>
      </c>
      <c r="AP463" t="s">
        <v>207</v>
      </c>
      <c r="AQ463" t="s">
        <v>207</v>
      </c>
      <c r="AR463" t="s">
        <v>207</v>
      </c>
      <c r="AS463" t="s">
        <v>207</v>
      </c>
      <c r="AT463" t="s">
        <v>207</v>
      </c>
      <c r="AU463" t="s">
        <v>207</v>
      </c>
      <c r="AV463" t="s">
        <v>207</v>
      </c>
      <c r="AW463" t="s">
        <v>207</v>
      </c>
      <c r="AX463" t="s">
        <v>207</v>
      </c>
      <c r="AY463" t="s">
        <v>207</v>
      </c>
      <c r="AZ463" t="s">
        <v>207</v>
      </c>
      <c r="BA463" t="s">
        <v>207</v>
      </c>
      <c r="BB463" t="s">
        <v>207</v>
      </c>
      <c r="BC463" t="s">
        <v>207</v>
      </c>
      <c r="BD463" t="s">
        <v>207</v>
      </c>
      <c r="BE463" t="s">
        <v>207</v>
      </c>
      <c r="BF463" t="s">
        <v>207</v>
      </c>
      <c r="BG463" t="s">
        <v>207</v>
      </c>
      <c r="BH463" t="s">
        <v>207</v>
      </c>
      <c r="BI463" t="s">
        <v>207</v>
      </c>
      <c r="BJ463" t="s">
        <v>207</v>
      </c>
      <c r="BK463" t="s">
        <v>207</v>
      </c>
      <c r="BL463" t="s">
        <v>207</v>
      </c>
      <c r="BM463" t="s">
        <v>207</v>
      </c>
      <c r="BN463" t="s">
        <v>207</v>
      </c>
      <c r="BO463" s="18" t="str">
        <f>IF(OR(BO$2=0, BO$2=""), "N/A", IF(ISNUMBER(SEARCH(UPPER(BO$2), UPPER(ProgramsTable[[#This Row],[Type of Service]]))), "Yes", "No"))</f>
        <v>N/A</v>
      </c>
      <c r="BP463" s="18" t="str">
        <f>IF(BP$2=0, "N/A", IF(ISNUMBER(SEARCH(TRIM(BP$2), ProgramsTable[[#This Row],[Geographic Coverage]])), "Yes", "No"))</f>
        <v>N/A</v>
      </c>
      <c r="BQ463" s="18" t="str">
        <f>IF(BQ$2=0, "N/A", IF(ISNUMBER(SEARCH(TRIM(BQ$2), ProgramsTable[[#This Row],[Geographic Coverage]])), "Yes", "No"))</f>
        <v>N/A</v>
      </c>
      <c r="BR463" s="18" t="str">
        <f>IF(AND(BP$2=0, BQ$2=0), "*Required - Please Make a Selection*", IF(OR(ISNUMBER(SEARCH(TRIM(BP$2), ProgramsTable[[#This Row],[Geographic Coverage]])), ISNUMBER(SEARCH(TRIM(BQ$2), ProgramsTable[[#This Row],[Geographic Coverage]]))), "Yes", "No"))</f>
        <v>*Required - Please Make a Selection*</v>
      </c>
      <c r="BS463" s="18" t="str">
        <f>IF(OR(BS$2="",BS$2=0), "N/A", IF(AND(ProgramsTable[[#This Row],[Age Min]]= "None", ProgramsTable[[#This Row],[Age Max]]= "None"), "Yes", IF(AND(BS$2&gt;=ProgramsTable[[#This Row],[Age Min]], BS$2&lt;=ProgramsTable[[#This Row],[Age Max]]), "Yes", "No")))</f>
        <v>N/A</v>
      </c>
      <c r="BT463" s="18" t="str" cm="1">
        <f t="array" ref="BT463">IF(COUNTIF(AM$2:BJ$2,"Yes")=0,"N/A",IF(SUMPRODUCT(--(AM$2:BJ$2="Yes"),--(ProgramsTable[[#This Row],[Developmental Disability]:[Caregivers, Family Members, Advocates, or Practitioners of an Individual with Disabilities or Medical Conditions]]="Yes"))&gt;0,"Yes","No"))</f>
        <v>N/A</v>
      </c>
      <c r="BU4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63" s="18" t="str">
        <f>IF(BV$2=0, "N/A", IF(ISNUMBER(SEARCH(UPPER(BV$2), UPPER(ProgramsTable[[#This Row],[Type of Service]]))), "Yes", "No"))</f>
        <v>N/A</v>
      </c>
      <c r="BW463" s="18" t="str">
        <f>IF(BW$2=0, "N/A", IF(ISNUMBER(SEARCH(TRIM(BW$2), ProgramsTable[[#This Row],[Geographic Coverage]])), "Yes", "No"))</f>
        <v>N/A</v>
      </c>
      <c r="BX463" s="18" t="str">
        <f>IF(BX$2=0, "N/A", IF(ISNUMBER(SEARCH(TRIM(BX$2), ProgramsTable[[#This Row],[Geographic Coverage]])), "Yes", "No"))</f>
        <v>N/A</v>
      </c>
      <c r="BY463" s="18" t="str">
        <f>IF(AND(BW$2=0, BX$2=0), "*Required - Please Make a Selection*", IF(OR(ISNUMBER(SEARCH(TRIM(BW$2), ProgramsTable[[#This Row],[Geographic Coverage]])), ISNUMBER(SEARCH(TRIM(BX$2), ProgramsTable[[#This Row],[Geographic Coverage]]))), "Yes", "No"))</f>
        <v>*Required - Please Make a Selection*</v>
      </c>
      <c r="BZ463" s="18" t="str">
        <f>IF(I$2=0, "N/A", IF(I$2="Yes", IF(ProgramsTable[[#This Row],[Program Includes Services for Caregivers]]="Yes", IF(ProgramsTable[[#This Row],[Program May Require Caregiver to be Unpaid]]="No", "Yes", "No"), "No"), "N/A"))</f>
        <v>N/A</v>
      </c>
      <c r="CA4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63" s="18" t="str">
        <f>IF(CB$2=0, "N/A", IF(ISNUMBER(SEARCH(TRIM(UPPER(CB$2)), TRIM(UPPER(ProgramsTable[[#This Row],[Type of Service]])))), "Yes", "No"))</f>
        <v>N/A</v>
      </c>
      <c r="CC463" s="18" t="str">
        <f>IF(CC$2=0, "N/A", IF(ISNUMBER(SEARCH(TRIM(CC$2), ProgramsTable[[#This Row],[Geographic Coverage]])), "Yes", "No"))</f>
        <v>No</v>
      </c>
      <c r="CD463" s="18" t="str">
        <f>IF(CD$2=0, "N/A", IF(ISNUMBER(SEARCH(TRIM(CD$2), ProgramsTable[[#This Row],[Geographic Coverage]])), "Yes", "No"))</f>
        <v>N/A</v>
      </c>
      <c r="CE463" s="18" t="str">
        <f>IF(AND(CC$2=0, CD$2=0), "*Required - Please Make a Selection*", IF(OR(ISNUMBER(SEARCH(TRIM(CC$2), ProgramsTable[[#This Row],[Geographic Coverage]])), ISNUMBER(SEARCH(TRIM(CD$2), ProgramsTable[[#This Row],[Geographic Coverage]]))), "Yes", "No"))</f>
        <v>No</v>
      </c>
      <c r="CF463" s="18" t="str" cm="1">
        <f t="array" ref="CF463">IF(COUNTIF(BK$2:BN$2, "Yes")=0, "N/A", IF(SUMPRODUCT((BK$2:BN$2="Yes")*(ProgramsTable[[#This Row],[Veteran?]:[Disabled Veteran?]]="Yes"))&gt;0, "Yes", "No"))</f>
        <v>No</v>
      </c>
      <c r="CG4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63"/>
      <c r="CI463"/>
      <c r="CJ463"/>
      <c r="CK463"/>
      <c r="CL463"/>
      <c r="CM463"/>
      <c r="CN463"/>
      <c r="CO463"/>
      <c r="CP463"/>
      <c r="CQ463"/>
      <c r="CR463"/>
      <c r="CS463"/>
      <c r="CU463"/>
      <c r="CV463"/>
    </row>
    <row r="464" spans="1:100" hidden="1" x14ac:dyDescent="0.25">
      <c r="A464" s="10">
        <v>3.09</v>
      </c>
      <c r="B464" t="s">
        <v>216</v>
      </c>
      <c r="C464" t="s">
        <v>216</v>
      </c>
      <c r="D464" t="s">
        <v>256</v>
      </c>
      <c r="E464" t="s">
        <v>237</v>
      </c>
      <c r="F464" t="s">
        <v>257</v>
      </c>
      <c r="G464" t="s">
        <v>89</v>
      </c>
      <c r="H464" t="s">
        <v>207</v>
      </c>
      <c r="I464" t="s">
        <v>207</v>
      </c>
      <c r="J464" t="s">
        <v>258</v>
      </c>
      <c r="K464" t="s">
        <v>208</v>
      </c>
      <c r="L464" s="11" t="s">
        <v>208</v>
      </c>
      <c r="M464" t="s">
        <v>208</v>
      </c>
      <c r="N464" t="s">
        <v>208</v>
      </c>
      <c r="P464" t="s">
        <v>208</v>
      </c>
      <c r="Q464" t="s">
        <v>208</v>
      </c>
      <c r="R464" t="s">
        <v>208</v>
      </c>
      <c r="S464" t="s">
        <v>208</v>
      </c>
      <c r="T464" t="s">
        <v>220</v>
      </c>
      <c r="U464" t="s">
        <v>207</v>
      </c>
      <c r="V464" t="s">
        <v>207</v>
      </c>
      <c r="W464" t="s">
        <v>215</v>
      </c>
      <c r="X464" t="s">
        <v>207</v>
      </c>
      <c r="Y464" t="s">
        <v>207</v>
      </c>
      <c r="Z464" t="s">
        <v>207</v>
      </c>
      <c r="AA464" t="s">
        <v>207</v>
      </c>
      <c r="AB464" t="s">
        <v>207</v>
      </c>
      <c r="AC464" t="s">
        <v>207</v>
      </c>
      <c r="AD464" t="s">
        <v>207</v>
      </c>
      <c r="AE464" t="s">
        <v>207</v>
      </c>
      <c r="AF464" t="s">
        <v>207</v>
      </c>
      <c r="AG464" t="s">
        <v>207</v>
      </c>
      <c r="AH464" t="s">
        <v>207</v>
      </c>
      <c r="AI464" t="s">
        <v>207</v>
      </c>
      <c r="AJ464" t="s">
        <v>207</v>
      </c>
      <c r="AK464" t="s">
        <v>207</v>
      </c>
      <c r="AL464" t="s">
        <v>207</v>
      </c>
      <c r="AM464" t="s">
        <v>207</v>
      </c>
      <c r="AN464" t="s">
        <v>207</v>
      </c>
      <c r="AO464" t="s">
        <v>207</v>
      </c>
      <c r="AP464" t="s">
        <v>207</v>
      </c>
      <c r="AQ464" t="s">
        <v>207</v>
      </c>
      <c r="AR464" t="s">
        <v>207</v>
      </c>
      <c r="AS464" t="s">
        <v>207</v>
      </c>
      <c r="AT464" t="s">
        <v>207</v>
      </c>
      <c r="AU464" t="s">
        <v>207</v>
      </c>
      <c r="AV464" t="s">
        <v>207</v>
      </c>
      <c r="AW464" t="s">
        <v>207</v>
      </c>
      <c r="AX464" t="s">
        <v>207</v>
      </c>
      <c r="AY464" t="s">
        <v>207</v>
      </c>
      <c r="AZ464" t="s">
        <v>207</v>
      </c>
      <c r="BA464" t="s">
        <v>207</v>
      </c>
      <c r="BB464" t="s">
        <v>207</v>
      </c>
      <c r="BC464" t="s">
        <v>207</v>
      </c>
      <c r="BD464" t="s">
        <v>207</v>
      </c>
      <c r="BE464" t="s">
        <v>207</v>
      </c>
      <c r="BF464" t="s">
        <v>207</v>
      </c>
      <c r="BG464" t="s">
        <v>207</v>
      </c>
      <c r="BH464" t="s">
        <v>207</v>
      </c>
      <c r="BI464" t="s">
        <v>207</v>
      </c>
      <c r="BJ464" t="s">
        <v>207</v>
      </c>
      <c r="BK464" t="s">
        <v>207</v>
      </c>
      <c r="BL464" t="s">
        <v>207</v>
      </c>
      <c r="BM464" t="s">
        <v>207</v>
      </c>
      <c r="BN464" t="s">
        <v>207</v>
      </c>
      <c r="BO464" s="18" t="str">
        <f>IF(OR(BO$2=0, BO$2=""), "N/A", IF(ISNUMBER(SEARCH(UPPER(BO$2), UPPER(ProgramsTable[[#This Row],[Type of Service]]))), "Yes", "No"))</f>
        <v>N/A</v>
      </c>
      <c r="BP464" s="18" t="str">
        <f>IF(BP$2=0, "N/A", IF(ISNUMBER(SEARCH(TRIM(BP$2), ProgramsTable[[#This Row],[Geographic Coverage]])), "Yes", "No"))</f>
        <v>N/A</v>
      </c>
      <c r="BQ464" s="18" t="str">
        <f>IF(BQ$2=0, "N/A", IF(ISNUMBER(SEARCH(TRIM(BQ$2), ProgramsTable[[#This Row],[Geographic Coverage]])), "Yes", "No"))</f>
        <v>N/A</v>
      </c>
      <c r="BR464" s="18" t="str">
        <f>IF(AND(BP$2=0, BQ$2=0), "*Required - Please Make a Selection*", IF(OR(ISNUMBER(SEARCH(TRIM(BP$2), ProgramsTable[[#This Row],[Geographic Coverage]])), ISNUMBER(SEARCH(TRIM(BQ$2), ProgramsTable[[#This Row],[Geographic Coverage]]))), "Yes", "No"))</f>
        <v>*Required - Please Make a Selection*</v>
      </c>
      <c r="BS464" s="18" t="str">
        <f>IF(OR(BS$2="",BS$2=0), "N/A", IF(AND(ProgramsTable[[#This Row],[Age Min]]= "None", ProgramsTable[[#This Row],[Age Max]]= "None"), "Yes", IF(AND(BS$2&gt;=ProgramsTable[[#This Row],[Age Min]], BS$2&lt;=ProgramsTable[[#This Row],[Age Max]]), "Yes", "No")))</f>
        <v>N/A</v>
      </c>
      <c r="BT464" s="18" t="str" cm="1">
        <f t="array" ref="BT464">IF(COUNTIF(AM$2:BJ$2,"Yes")=0,"N/A",IF(SUMPRODUCT(--(AM$2:BJ$2="Yes"),--(ProgramsTable[[#This Row],[Developmental Disability]:[Caregivers, Family Members, Advocates, or Practitioners of an Individual with Disabilities or Medical Conditions]]="Yes"))&gt;0,"Yes","No"))</f>
        <v>N/A</v>
      </c>
      <c r="BU4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64" s="18" t="str">
        <f>IF(BV$2=0, "N/A", IF(ISNUMBER(SEARCH(UPPER(BV$2), UPPER(ProgramsTable[[#This Row],[Type of Service]]))), "Yes", "No"))</f>
        <v>N/A</v>
      </c>
      <c r="BW464" s="18" t="str">
        <f>IF(BW$2=0, "N/A", IF(ISNUMBER(SEARCH(TRIM(BW$2), ProgramsTable[[#This Row],[Geographic Coverage]])), "Yes", "No"))</f>
        <v>N/A</v>
      </c>
      <c r="BX464" s="18" t="str">
        <f>IF(BX$2=0, "N/A", IF(ISNUMBER(SEARCH(TRIM(BX$2), ProgramsTable[[#This Row],[Geographic Coverage]])), "Yes", "No"))</f>
        <v>N/A</v>
      </c>
      <c r="BY464" s="18" t="str">
        <f>IF(AND(BW$2=0, BX$2=0), "*Required - Please Make a Selection*", IF(OR(ISNUMBER(SEARCH(TRIM(BW$2), ProgramsTable[[#This Row],[Geographic Coverage]])), ISNUMBER(SEARCH(TRIM(BX$2), ProgramsTable[[#This Row],[Geographic Coverage]]))), "Yes", "No"))</f>
        <v>*Required - Please Make a Selection*</v>
      </c>
      <c r="BZ464" s="18" t="str">
        <f>IF(I$2=0, "N/A", IF(I$2="Yes", IF(ProgramsTable[[#This Row],[Program Includes Services for Caregivers]]="Yes", IF(ProgramsTable[[#This Row],[Program May Require Caregiver to be Unpaid]]="No", "Yes", "No"), "No"), "N/A"))</f>
        <v>N/A</v>
      </c>
      <c r="CA4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64" s="18" t="str">
        <f>IF(CB$2=0, "N/A", IF(ISNUMBER(SEARCH(TRIM(UPPER(CB$2)), TRIM(UPPER(ProgramsTable[[#This Row],[Type of Service]])))), "Yes", "No"))</f>
        <v>N/A</v>
      </c>
      <c r="CC464" s="18" t="str">
        <f>IF(CC$2=0, "N/A", IF(ISNUMBER(SEARCH(TRIM(CC$2), ProgramsTable[[#This Row],[Geographic Coverage]])), "Yes", "No"))</f>
        <v>No</v>
      </c>
      <c r="CD464" s="18" t="str">
        <f>IF(CD$2=0, "N/A", IF(ISNUMBER(SEARCH(TRIM(CD$2), ProgramsTable[[#This Row],[Geographic Coverage]])), "Yes", "No"))</f>
        <v>N/A</v>
      </c>
      <c r="CE464" s="18" t="str">
        <f>IF(AND(CC$2=0, CD$2=0), "*Required - Please Make a Selection*", IF(OR(ISNUMBER(SEARCH(TRIM(CC$2), ProgramsTable[[#This Row],[Geographic Coverage]])), ISNUMBER(SEARCH(TRIM(CD$2), ProgramsTable[[#This Row],[Geographic Coverage]]))), "Yes", "No"))</f>
        <v>No</v>
      </c>
      <c r="CF464" s="18" t="str" cm="1">
        <f t="array" ref="CF464">IF(COUNTIF(BK$2:BN$2, "Yes")=0, "N/A", IF(SUMPRODUCT((BK$2:BN$2="Yes")*(ProgramsTable[[#This Row],[Veteran?]:[Disabled Veteran?]]="Yes"))&gt;0, "Yes", "No"))</f>
        <v>No</v>
      </c>
      <c r="CG4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64"/>
      <c r="CI464"/>
      <c r="CJ464"/>
      <c r="CK464"/>
      <c r="CL464"/>
      <c r="CM464"/>
      <c r="CN464"/>
      <c r="CO464"/>
      <c r="CP464"/>
      <c r="CQ464"/>
      <c r="CR464"/>
      <c r="CS464"/>
      <c r="CU464"/>
      <c r="CV464"/>
    </row>
    <row r="465" spans="1:100" hidden="1" x14ac:dyDescent="0.25">
      <c r="A465" s="10">
        <v>3.11</v>
      </c>
      <c r="B465" t="s">
        <v>216</v>
      </c>
      <c r="C465" t="s">
        <v>216</v>
      </c>
      <c r="D465" t="s">
        <v>259</v>
      </c>
      <c r="E465" t="s">
        <v>237</v>
      </c>
      <c r="F465" t="s">
        <v>260</v>
      </c>
      <c r="G465" t="s">
        <v>117</v>
      </c>
      <c r="H465" t="s">
        <v>207</v>
      </c>
      <c r="I465" t="s">
        <v>207</v>
      </c>
      <c r="J465" t="s">
        <v>261</v>
      </c>
      <c r="K465" t="s">
        <v>208</v>
      </c>
      <c r="L465" s="11" t="s">
        <v>208</v>
      </c>
      <c r="M465" t="s">
        <v>208</v>
      </c>
      <c r="N465" t="s">
        <v>208</v>
      </c>
      <c r="P465" t="s">
        <v>208</v>
      </c>
      <c r="Q465" t="s">
        <v>208</v>
      </c>
      <c r="R465" t="s">
        <v>208</v>
      </c>
      <c r="S465" t="s">
        <v>208</v>
      </c>
      <c r="T465" t="s">
        <v>220</v>
      </c>
      <c r="U465" t="s">
        <v>207</v>
      </c>
      <c r="V465" t="s">
        <v>207</v>
      </c>
      <c r="W465" t="s">
        <v>215</v>
      </c>
      <c r="X465" t="s">
        <v>207</v>
      </c>
      <c r="Y465" t="s">
        <v>207</v>
      </c>
      <c r="Z465" t="s">
        <v>207</v>
      </c>
      <c r="AA465" t="s">
        <v>207</v>
      </c>
      <c r="AB465" t="s">
        <v>207</v>
      </c>
      <c r="AC465" t="s">
        <v>207</v>
      </c>
      <c r="AD465" t="s">
        <v>207</v>
      </c>
      <c r="AE465" t="s">
        <v>207</v>
      </c>
      <c r="AF465" t="s">
        <v>207</v>
      </c>
      <c r="AG465" t="s">
        <v>207</v>
      </c>
      <c r="AH465" t="s">
        <v>207</v>
      </c>
      <c r="AI465" t="s">
        <v>207</v>
      </c>
      <c r="AJ465" t="s">
        <v>207</v>
      </c>
      <c r="AK465" t="s">
        <v>207</v>
      </c>
      <c r="AL465" t="s">
        <v>207</v>
      </c>
      <c r="AM465" t="s">
        <v>207</v>
      </c>
      <c r="AN465" t="s">
        <v>207</v>
      </c>
      <c r="AO465" t="s">
        <v>207</v>
      </c>
      <c r="AP465" t="s">
        <v>207</v>
      </c>
      <c r="AQ465" t="s">
        <v>207</v>
      </c>
      <c r="AR465" t="s">
        <v>207</v>
      </c>
      <c r="AS465" t="s">
        <v>207</v>
      </c>
      <c r="AT465" t="s">
        <v>207</v>
      </c>
      <c r="AU465" t="s">
        <v>207</v>
      </c>
      <c r="AV465" t="s">
        <v>207</v>
      </c>
      <c r="AW465" t="s">
        <v>207</v>
      </c>
      <c r="AX465" t="s">
        <v>207</v>
      </c>
      <c r="AY465" t="s">
        <v>207</v>
      </c>
      <c r="AZ465" t="s">
        <v>207</v>
      </c>
      <c r="BA465" t="s">
        <v>207</v>
      </c>
      <c r="BB465" t="s">
        <v>207</v>
      </c>
      <c r="BC465" t="s">
        <v>207</v>
      </c>
      <c r="BD465" t="s">
        <v>207</v>
      </c>
      <c r="BE465" t="s">
        <v>207</v>
      </c>
      <c r="BF465" t="s">
        <v>207</v>
      </c>
      <c r="BG465" t="s">
        <v>207</v>
      </c>
      <c r="BH465" t="s">
        <v>207</v>
      </c>
      <c r="BI465" t="s">
        <v>207</v>
      </c>
      <c r="BJ465" t="s">
        <v>207</v>
      </c>
      <c r="BK465" t="s">
        <v>207</v>
      </c>
      <c r="BL465" t="s">
        <v>207</v>
      </c>
      <c r="BM465" t="s">
        <v>207</v>
      </c>
      <c r="BN465" t="s">
        <v>207</v>
      </c>
      <c r="BO465" s="18" t="str">
        <f>IF(OR(BO$2=0, BO$2=""), "N/A", IF(ISNUMBER(SEARCH(UPPER(BO$2), UPPER(ProgramsTable[[#This Row],[Type of Service]]))), "Yes", "No"))</f>
        <v>N/A</v>
      </c>
      <c r="BP465" s="18" t="str">
        <f>IF(BP$2=0, "N/A", IF(ISNUMBER(SEARCH(TRIM(BP$2), ProgramsTable[[#This Row],[Geographic Coverage]])), "Yes", "No"))</f>
        <v>N/A</v>
      </c>
      <c r="BQ465" s="18" t="str">
        <f>IF(BQ$2=0, "N/A", IF(ISNUMBER(SEARCH(TRIM(BQ$2), ProgramsTable[[#This Row],[Geographic Coverage]])), "Yes", "No"))</f>
        <v>N/A</v>
      </c>
      <c r="BR465" s="18" t="str">
        <f>IF(AND(BP$2=0, BQ$2=0), "*Required - Please Make a Selection*", IF(OR(ISNUMBER(SEARCH(TRIM(BP$2), ProgramsTable[[#This Row],[Geographic Coverage]])), ISNUMBER(SEARCH(TRIM(BQ$2), ProgramsTable[[#This Row],[Geographic Coverage]]))), "Yes", "No"))</f>
        <v>*Required - Please Make a Selection*</v>
      </c>
      <c r="BS465" s="18" t="str">
        <f>IF(OR(BS$2="",BS$2=0), "N/A", IF(AND(ProgramsTable[[#This Row],[Age Min]]= "None", ProgramsTable[[#This Row],[Age Max]]= "None"), "Yes", IF(AND(BS$2&gt;=ProgramsTable[[#This Row],[Age Min]], BS$2&lt;=ProgramsTable[[#This Row],[Age Max]]), "Yes", "No")))</f>
        <v>N/A</v>
      </c>
      <c r="BT465" s="18" t="str" cm="1">
        <f t="array" ref="BT465">IF(COUNTIF(AM$2:BJ$2,"Yes")=0,"N/A",IF(SUMPRODUCT(--(AM$2:BJ$2="Yes"),--(ProgramsTable[[#This Row],[Developmental Disability]:[Caregivers, Family Members, Advocates, or Practitioners of an Individual with Disabilities or Medical Conditions]]="Yes"))&gt;0,"Yes","No"))</f>
        <v>N/A</v>
      </c>
      <c r="BU4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65" s="18" t="str">
        <f>IF(BV$2=0, "N/A", IF(ISNUMBER(SEARCH(UPPER(BV$2), UPPER(ProgramsTable[[#This Row],[Type of Service]]))), "Yes", "No"))</f>
        <v>N/A</v>
      </c>
      <c r="BW465" s="18" t="str">
        <f>IF(BW$2=0, "N/A", IF(ISNUMBER(SEARCH(TRIM(BW$2), ProgramsTable[[#This Row],[Geographic Coverage]])), "Yes", "No"))</f>
        <v>N/A</v>
      </c>
      <c r="BX465" s="18" t="str">
        <f>IF(BX$2=0, "N/A", IF(ISNUMBER(SEARCH(TRIM(BX$2), ProgramsTable[[#This Row],[Geographic Coverage]])), "Yes", "No"))</f>
        <v>N/A</v>
      </c>
      <c r="BY465" s="18" t="str">
        <f>IF(AND(BW$2=0, BX$2=0), "*Required - Please Make a Selection*", IF(OR(ISNUMBER(SEARCH(TRIM(BW$2), ProgramsTable[[#This Row],[Geographic Coverage]])), ISNUMBER(SEARCH(TRIM(BX$2), ProgramsTable[[#This Row],[Geographic Coverage]]))), "Yes", "No"))</f>
        <v>*Required - Please Make a Selection*</v>
      </c>
      <c r="BZ465" s="18" t="str">
        <f>IF(I$2=0, "N/A", IF(I$2="Yes", IF(ProgramsTable[[#This Row],[Program Includes Services for Caregivers]]="Yes", IF(ProgramsTable[[#This Row],[Program May Require Caregiver to be Unpaid]]="No", "Yes", "No"), "No"), "N/A"))</f>
        <v>N/A</v>
      </c>
      <c r="CA4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65" s="18" t="str">
        <f>IF(CB$2=0, "N/A", IF(ISNUMBER(SEARCH(TRIM(UPPER(CB$2)), TRIM(UPPER(ProgramsTable[[#This Row],[Type of Service]])))), "Yes", "No"))</f>
        <v>N/A</v>
      </c>
      <c r="CC465" s="18" t="str">
        <f>IF(CC$2=0, "N/A", IF(ISNUMBER(SEARCH(TRIM(CC$2), ProgramsTable[[#This Row],[Geographic Coverage]])), "Yes", "No"))</f>
        <v>No</v>
      </c>
      <c r="CD465" s="18" t="str">
        <f>IF(CD$2=0, "N/A", IF(ISNUMBER(SEARCH(TRIM(CD$2), ProgramsTable[[#This Row],[Geographic Coverage]])), "Yes", "No"))</f>
        <v>N/A</v>
      </c>
      <c r="CE465" s="18" t="str">
        <f>IF(AND(CC$2=0, CD$2=0), "*Required - Please Make a Selection*", IF(OR(ISNUMBER(SEARCH(TRIM(CC$2), ProgramsTable[[#This Row],[Geographic Coverage]])), ISNUMBER(SEARCH(TRIM(CD$2), ProgramsTable[[#This Row],[Geographic Coverage]]))), "Yes", "No"))</f>
        <v>No</v>
      </c>
      <c r="CF465" s="18" t="str" cm="1">
        <f t="array" ref="CF465">IF(COUNTIF(BK$2:BN$2, "Yes")=0, "N/A", IF(SUMPRODUCT((BK$2:BN$2="Yes")*(ProgramsTable[[#This Row],[Veteran?]:[Disabled Veteran?]]="Yes"))&gt;0, "Yes", "No"))</f>
        <v>No</v>
      </c>
      <c r="CG4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65"/>
      <c r="CI465"/>
      <c r="CJ465"/>
      <c r="CK465"/>
      <c r="CL465"/>
      <c r="CM465"/>
      <c r="CN465"/>
      <c r="CO465"/>
      <c r="CP465"/>
      <c r="CQ465"/>
      <c r="CR465"/>
      <c r="CS465"/>
      <c r="CU465"/>
      <c r="CV465"/>
    </row>
    <row r="466" spans="1:100" hidden="1" x14ac:dyDescent="0.25">
      <c r="A466" s="10">
        <v>3.13</v>
      </c>
      <c r="B466" t="s">
        <v>216</v>
      </c>
      <c r="C466" t="s">
        <v>216</v>
      </c>
      <c r="D466" t="s">
        <v>262</v>
      </c>
      <c r="E466" t="s">
        <v>237</v>
      </c>
      <c r="F466" t="s">
        <v>263</v>
      </c>
      <c r="G466" t="s">
        <v>89</v>
      </c>
      <c r="H466" t="s">
        <v>207</v>
      </c>
      <c r="I466" t="s">
        <v>207</v>
      </c>
      <c r="J466" t="s">
        <v>264</v>
      </c>
      <c r="K466" t="s">
        <v>208</v>
      </c>
      <c r="L466" s="11" t="s">
        <v>208</v>
      </c>
      <c r="M466" t="s">
        <v>208</v>
      </c>
      <c r="N466" t="s">
        <v>208</v>
      </c>
      <c r="P466" t="s">
        <v>208</v>
      </c>
      <c r="Q466" t="s">
        <v>208</v>
      </c>
      <c r="R466" t="s">
        <v>208</v>
      </c>
      <c r="S466" t="s">
        <v>208</v>
      </c>
      <c r="T466" t="s">
        <v>220</v>
      </c>
      <c r="U466" t="s">
        <v>207</v>
      </c>
      <c r="V466" t="s">
        <v>207</v>
      </c>
      <c r="W466" t="s">
        <v>215</v>
      </c>
      <c r="X466" t="s">
        <v>207</v>
      </c>
      <c r="Y466" t="s">
        <v>207</v>
      </c>
      <c r="Z466" t="s">
        <v>207</v>
      </c>
      <c r="AA466" t="s">
        <v>207</v>
      </c>
      <c r="AB466" t="s">
        <v>207</v>
      </c>
      <c r="AC466" t="s">
        <v>207</v>
      </c>
      <c r="AD466" t="s">
        <v>207</v>
      </c>
      <c r="AE466" t="s">
        <v>207</v>
      </c>
      <c r="AF466" t="s">
        <v>207</v>
      </c>
      <c r="AG466" t="s">
        <v>207</v>
      </c>
      <c r="AH466" t="s">
        <v>207</v>
      </c>
      <c r="AI466" t="s">
        <v>207</v>
      </c>
      <c r="AJ466" t="s">
        <v>207</v>
      </c>
      <c r="AK466" t="s">
        <v>207</v>
      </c>
      <c r="AL466" t="s">
        <v>207</v>
      </c>
      <c r="AM466" t="s">
        <v>207</v>
      </c>
      <c r="AN466" t="s">
        <v>207</v>
      </c>
      <c r="AO466" t="s">
        <v>207</v>
      </c>
      <c r="AP466" t="s">
        <v>207</v>
      </c>
      <c r="AQ466" t="s">
        <v>207</v>
      </c>
      <c r="AR466" t="s">
        <v>207</v>
      </c>
      <c r="AS466" t="s">
        <v>207</v>
      </c>
      <c r="AT466" t="s">
        <v>207</v>
      </c>
      <c r="AU466" t="s">
        <v>207</v>
      </c>
      <c r="AV466" t="s">
        <v>207</v>
      </c>
      <c r="AW466" t="s">
        <v>207</v>
      </c>
      <c r="AX466" t="s">
        <v>207</v>
      </c>
      <c r="AY466" t="s">
        <v>207</v>
      </c>
      <c r="AZ466" t="s">
        <v>207</v>
      </c>
      <c r="BA466" t="s">
        <v>207</v>
      </c>
      <c r="BB466" t="s">
        <v>207</v>
      </c>
      <c r="BC466" t="s">
        <v>207</v>
      </c>
      <c r="BD466" t="s">
        <v>207</v>
      </c>
      <c r="BE466" t="s">
        <v>207</v>
      </c>
      <c r="BF466" t="s">
        <v>207</v>
      </c>
      <c r="BG466" t="s">
        <v>207</v>
      </c>
      <c r="BH466" t="s">
        <v>207</v>
      </c>
      <c r="BI466" t="s">
        <v>207</v>
      </c>
      <c r="BJ466" t="s">
        <v>207</v>
      </c>
      <c r="BK466" t="s">
        <v>207</v>
      </c>
      <c r="BL466" t="s">
        <v>207</v>
      </c>
      <c r="BM466" t="s">
        <v>207</v>
      </c>
      <c r="BN466" t="s">
        <v>207</v>
      </c>
      <c r="BO466" s="18" t="str">
        <f>IF(OR(BO$2=0, BO$2=""), "N/A", IF(ISNUMBER(SEARCH(UPPER(BO$2), UPPER(ProgramsTable[[#This Row],[Type of Service]]))), "Yes", "No"))</f>
        <v>N/A</v>
      </c>
      <c r="BP466" s="18" t="str">
        <f>IF(BP$2=0, "N/A", IF(ISNUMBER(SEARCH(TRIM(BP$2), ProgramsTable[[#This Row],[Geographic Coverage]])), "Yes", "No"))</f>
        <v>N/A</v>
      </c>
      <c r="BQ466" s="18" t="str">
        <f>IF(BQ$2=0, "N/A", IF(ISNUMBER(SEARCH(TRIM(BQ$2), ProgramsTable[[#This Row],[Geographic Coverage]])), "Yes", "No"))</f>
        <v>N/A</v>
      </c>
      <c r="BR466" s="18" t="str">
        <f>IF(AND(BP$2=0, BQ$2=0), "*Required - Please Make a Selection*", IF(OR(ISNUMBER(SEARCH(TRIM(BP$2), ProgramsTable[[#This Row],[Geographic Coverage]])), ISNUMBER(SEARCH(TRIM(BQ$2), ProgramsTable[[#This Row],[Geographic Coverage]]))), "Yes", "No"))</f>
        <v>*Required - Please Make a Selection*</v>
      </c>
      <c r="BS466" s="18" t="str">
        <f>IF(OR(BS$2="",BS$2=0), "N/A", IF(AND(ProgramsTable[[#This Row],[Age Min]]= "None", ProgramsTable[[#This Row],[Age Max]]= "None"), "Yes", IF(AND(BS$2&gt;=ProgramsTable[[#This Row],[Age Min]], BS$2&lt;=ProgramsTable[[#This Row],[Age Max]]), "Yes", "No")))</f>
        <v>N/A</v>
      </c>
      <c r="BT466" s="18" t="str" cm="1">
        <f t="array" ref="BT466">IF(COUNTIF(AM$2:BJ$2,"Yes")=0,"N/A",IF(SUMPRODUCT(--(AM$2:BJ$2="Yes"),--(ProgramsTable[[#This Row],[Developmental Disability]:[Caregivers, Family Members, Advocates, or Practitioners of an Individual with Disabilities or Medical Conditions]]="Yes"))&gt;0,"Yes","No"))</f>
        <v>N/A</v>
      </c>
      <c r="BU4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66" s="18" t="str">
        <f>IF(BV$2=0, "N/A", IF(ISNUMBER(SEARCH(UPPER(BV$2), UPPER(ProgramsTable[[#This Row],[Type of Service]]))), "Yes", "No"))</f>
        <v>N/A</v>
      </c>
      <c r="BW466" s="18" t="str">
        <f>IF(BW$2=0, "N/A", IF(ISNUMBER(SEARCH(TRIM(BW$2), ProgramsTable[[#This Row],[Geographic Coverage]])), "Yes", "No"))</f>
        <v>N/A</v>
      </c>
      <c r="BX466" s="18" t="str">
        <f>IF(BX$2=0, "N/A", IF(ISNUMBER(SEARCH(TRIM(BX$2), ProgramsTable[[#This Row],[Geographic Coverage]])), "Yes", "No"))</f>
        <v>N/A</v>
      </c>
      <c r="BY466" s="18" t="str">
        <f>IF(AND(BW$2=0, BX$2=0), "*Required - Please Make a Selection*", IF(OR(ISNUMBER(SEARCH(TRIM(BW$2), ProgramsTable[[#This Row],[Geographic Coverage]])), ISNUMBER(SEARCH(TRIM(BX$2), ProgramsTable[[#This Row],[Geographic Coverage]]))), "Yes", "No"))</f>
        <v>*Required - Please Make a Selection*</v>
      </c>
      <c r="BZ466" s="18" t="str">
        <f>IF(I$2=0, "N/A", IF(I$2="Yes", IF(ProgramsTable[[#This Row],[Program Includes Services for Caregivers]]="Yes", IF(ProgramsTable[[#This Row],[Program May Require Caregiver to be Unpaid]]="No", "Yes", "No"), "No"), "N/A"))</f>
        <v>N/A</v>
      </c>
      <c r="CA4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66" s="18" t="str">
        <f>IF(CB$2=0, "N/A", IF(ISNUMBER(SEARCH(TRIM(UPPER(CB$2)), TRIM(UPPER(ProgramsTable[[#This Row],[Type of Service]])))), "Yes", "No"))</f>
        <v>N/A</v>
      </c>
      <c r="CC466" s="18" t="str">
        <f>IF(CC$2=0, "N/A", IF(ISNUMBER(SEARCH(TRIM(CC$2), ProgramsTable[[#This Row],[Geographic Coverage]])), "Yes", "No"))</f>
        <v>No</v>
      </c>
      <c r="CD466" s="18" t="str">
        <f>IF(CD$2=0, "N/A", IF(ISNUMBER(SEARCH(TRIM(CD$2), ProgramsTable[[#This Row],[Geographic Coverage]])), "Yes", "No"))</f>
        <v>N/A</v>
      </c>
      <c r="CE466" s="18" t="str">
        <f>IF(AND(CC$2=0, CD$2=0), "*Required - Please Make a Selection*", IF(OR(ISNUMBER(SEARCH(TRIM(CC$2), ProgramsTable[[#This Row],[Geographic Coverage]])), ISNUMBER(SEARCH(TRIM(CD$2), ProgramsTable[[#This Row],[Geographic Coverage]]))), "Yes", "No"))</f>
        <v>No</v>
      </c>
      <c r="CF466" s="18" t="str" cm="1">
        <f t="array" ref="CF466">IF(COUNTIF(BK$2:BN$2, "Yes")=0, "N/A", IF(SUMPRODUCT((BK$2:BN$2="Yes")*(ProgramsTable[[#This Row],[Veteran?]:[Disabled Veteran?]]="Yes"))&gt;0, "Yes", "No"))</f>
        <v>No</v>
      </c>
      <c r="CG4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66"/>
      <c r="CI466"/>
      <c r="CJ466"/>
      <c r="CK466"/>
      <c r="CL466"/>
      <c r="CM466"/>
      <c r="CN466"/>
      <c r="CO466"/>
      <c r="CP466"/>
      <c r="CQ466"/>
      <c r="CR466"/>
      <c r="CS466"/>
      <c r="CU466"/>
      <c r="CV466"/>
    </row>
    <row r="467" spans="1:100" hidden="1" x14ac:dyDescent="0.25">
      <c r="A467" s="10">
        <v>4</v>
      </c>
      <c r="B467" t="s">
        <v>216</v>
      </c>
      <c r="C467" t="s">
        <v>216</v>
      </c>
      <c r="D467" t="s">
        <v>265</v>
      </c>
      <c r="E467" t="s">
        <v>266</v>
      </c>
      <c r="F467" t="s">
        <v>267</v>
      </c>
      <c r="G467" t="s">
        <v>97</v>
      </c>
      <c r="H467" t="s">
        <v>207</v>
      </c>
      <c r="I467" t="s">
        <v>207</v>
      </c>
      <c r="J467" t="s">
        <v>208</v>
      </c>
      <c r="K467" t="s">
        <v>234</v>
      </c>
      <c r="L467" t="s">
        <v>208</v>
      </c>
      <c r="M467" t="s">
        <v>208</v>
      </c>
      <c r="N467" t="s">
        <v>208</v>
      </c>
      <c r="P467" t="s">
        <v>235</v>
      </c>
      <c r="Q467" t="s">
        <v>208</v>
      </c>
      <c r="R467" t="s">
        <v>235</v>
      </c>
      <c r="S467" t="s">
        <v>208</v>
      </c>
      <c r="T467" t="s">
        <v>220</v>
      </c>
      <c r="U467" t="s">
        <v>215</v>
      </c>
      <c r="V467" t="s">
        <v>207</v>
      </c>
      <c r="W467" t="s">
        <v>207</v>
      </c>
      <c r="X467" t="s">
        <v>207</v>
      </c>
      <c r="Y467" t="s">
        <v>207</v>
      </c>
      <c r="Z467" t="s">
        <v>207</v>
      </c>
      <c r="AA467" t="s">
        <v>207</v>
      </c>
      <c r="AB467" t="s">
        <v>207</v>
      </c>
      <c r="AC467" t="s">
        <v>207</v>
      </c>
      <c r="AD467" t="s">
        <v>207</v>
      </c>
      <c r="AE467" t="s">
        <v>207</v>
      </c>
      <c r="AF467" t="s">
        <v>207</v>
      </c>
      <c r="AG467" t="s">
        <v>207</v>
      </c>
      <c r="AH467" t="s">
        <v>207</v>
      </c>
      <c r="AI467" t="s">
        <v>207</v>
      </c>
      <c r="AJ467" t="s">
        <v>207</v>
      </c>
      <c r="AK467" t="s">
        <v>207</v>
      </c>
      <c r="AL467" t="s">
        <v>207</v>
      </c>
      <c r="AM467" t="s">
        <v>215</v>
      </c>
      <c r="AN467" t="s">
        <v>215</v>
      </c>
      <c r="AO467" t="s">
        <v>215</v>
      </c>
      <c r="AP467" t="s">
        <v>207</v>
      </c>
      <c r="AQ467" t="s">
        <v>207</v>
      </c>
      <c r="AR467" t="s">
        <v>207</v>
      </c>
      <c r="AS467" t="s">
        <v>207</v>
      </c>
      <c r="AT467" t="s">
        <v>207</v>
      </c>
      <c r="AU467" t="s">
        <v>207</v>
      </c>
      <c r="AV467" t="s">
        <v>207</v>
      </c>
      <c r="AW467" t="s">
        <v>207</v>
      </c>
      <c r="AX467" t="s">
        <v>207</v>
      </c>
      <c r="AY467" t="s">
        <v>207</v>
      </c>
      <c r="AZ467" t="s">
        <v>207</v>
      </c>
      <c r="BA467" t="s">
        <v>207</v>
      </c>
      <c r="BB467" t="s">
        <v>207</v>
      </c>
      <c r="BC467" t="s">
        <v>207</v>
      </c>
      <c r="BD467" t="s">
        <v>207</v>
      </c>
      <c r="BE467" t="s">
        <v>207</v>
      </c>
      <c r="BF467" t="s">
        <v>207</v>
      </c>
      <c r="BG467" t="s">
        <v>207</v>
      </c>
      <c r="BH467" t="s">
        <v>207</v>
      </c>
      <c r="BI467" t="s">
        <v>207</v>
      </c>
      <c r="BJ467" t="s">
        <v>207</v>
      </c>
      <c r="BK467" t="s">
        <v>207</v>
      </c>
      <c r="BL467" t="s">
        <v>207</v>
      </c>
      <c r="BM467" t="s">
        <v>207</v>
      </c>
      <c r="BN467" t="s">
        <v>207</v>
      </c>
      <c r="BO467" s="18" t="str">
        <f>IF(OR(BO$2=0, BO$2=""), "N/A", IF(ISNUMBER(SEARCH(UPPER(BO$2), UPPER(ProgramsTable[[#This Row],[Type of Service]]))), "Yes", "No"))</f>
        <v>N/A</v>
      </c>
      <c r="BP467" s="18" t="str">
        <f>IF(BP$2=0, "N/A", IF(ISNUMBER(SEARCH(TRIM(BP$2), ProgramsTable[[#This Row],[Geographic Coverage]])), "Yes", "No"))</f>
        <v>N/A</v>
      </c>
      <c r="BQ467" s="18" t="str">
        <f>IF(BQ$2=0, "N/A", IF(ISNUMBER(SEARCH(TRIM(BQ$2), ProgramsTable[[#This Row],[Geographic Coverage]])), "Yes", "No"))</f>
        <v>N/A</v>
      </c>
      <c r="BR467" s="18" t="str">
        <f>IF(AND(BP$2=0, BQ$2=0), "*Required - Please Make a Selection*", IF(OR(ISNUMBER(SEARCH(TRIM(BP$2), ProgramsTable[[#This Row],[Geographic Coverage]])), ISNUMBER(SEARCH(TRIM(BQ$2), ProgramsTable[[#This Row],[Geographic Coverage]]))), "Yes", "No"))</f>
        <v>*Required - Please Make a Selection*</v>
      </c>
      <c r="BS467" s="18" t="str">
        <f>IF(OR(BS$2="",BS$2=0), "N/A", IF(AND(ProgramsTable[[#This Row],[Age Min]]= "None", ProgramsTable[[#This Row],[Age Max]]= "None"), "Yes", IF(AND(BS$2&gt;=ProgramsTable[[#This Row],[Age Min]], BS$2&lt;=ProgramsTable[[#This Row],[Age Max]]), "Yes", "No")))</f>
        <v>N/A</v>
      </c>
      <c r="BT467" s="18" t="str" cm="1">
        <f t="array" ref="BT467">IF(COUNTIF(AM$2:BJ$2,"Yes")=0,"N/A",IF(SUMPRODUCT(--(AM$2:BJ$2="Yes"),--(ProgramsTable[[#This Row],[Developmental Disability]:[Caregivers, Family Members, Advocates, or Practitioners of an Individual with Disabilities or Medical Conditions]]="Yes"))&gt;0,"Yes","No"))</f>
        <v>N/A</v>
      </c>
      <c r="BU4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67" s="18" t="str">
        <f>IF(BV$2=0, "N/A", IF(ISNUMBER(SEARCH(UPPER(BV$2), UPPER(ProgramsTable[[#This Row],[Type of Service]]))), "Yes", "No"))</f>
        <v>N/A</v>
      </c>
      <c r="BW467" s="18" t="str">
        <f>IF(BW$2=0, "N/A", IF(ISNUMBER(SEARCH(TRIM(BW$2), ProgramsTable[[#This Row],[Geographic Coverage]])), "Yes", "No"))</f>
        <v>N/A</v>
      </c>
      <c r="BX467" s="18" t="str">
        <f>IF(BX$2=0, "N/A", IF(ISNUMBER(SEARCH(TRIM(BX$2), ProgramsTable[[#This Row],[Geographic Coverage]])), "Yes", "No"))</f>
        <v>N/A</v>
      </c>
      <c r="BY467" s="18" t="str">
        <f>IF(AND(BW$2=0, BX$2=0), "*Required - Please Make a Selection*", IF(OR(ISNUMBER(SEARCH(TRIM(BW$2), ProgramsTable[[#This Row],[Geographic Coverage]])), ISNUMBER(SEARCH(TRIM(BX$2), ProgramsTable[[#This Row],[Geographic Coverage]]))), "Yes", "No"))</f>
        <v>*Required - Please Make a Selection*</v>
      </c>
      <c r="BZ467" s="18" t="str">
        <f>IF(I$2=0, "N/A", IF(I$2="Yes", IF(ProgramsTable[[#This Row],[Program Includes Services for Caregivers]]="Yes", IF(ProgramsTable[[#This Row],[Program May Require Caregiver to be Unpaid]]="No", "Yes", "No"), "No"), "N/A"))</f>
        <v>N/A</v>
      </c>
      <c r="CA4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67" s="18" t="str">
        <f>IF(CB$2=0, "N/A", IF(ISNUMBER(SEARCH(TRIM(UPPER(CB$2)), TRIM(UPPER(ProgramsTable[[#This Row],[Type of Service]])))), "Yes", "No"))</f>
        <v>N/A</v>
      </c>
      <c r="CC467" s="18" t="str">
        <f>IF(CC$2=0, "N/A", IF(ISNUMBER(SEARCH(TRIM(CC$2), ProgramsTable[[#This Row],[Geographic Coverage]])), "Yes", "No"))</f>
        <v>No</v>
      </c>
      <c r="CD467" s="18" t="str">
        <f>IF(CD$2=0, "N/A", IF(ISNUMBER(SEARCH(TRIM(CD$2), ProgramsTable[[#This Row],[Geographic Coverage]])), "Yes", "No"))</f>
        <v>N/A</v>
      </c>
      <c r="CE467" s="18" t="str">
        <f>IF(AND(CC$2=0, CD$2=0), "*Required - Please Make a Selection*", IF(OR(ISNUMBER(SEARCH(TRIM(CC$2), ProgramsTable[[#This Row],[Geographic Coverage]])), ISNUMBER(SEARCH(TRIM(CD$2), ProgramsTable[[#This Row],[Geographic Coverage]]))), "Yes", "No"))</f>
        <v>No</v>
      </c>
      <c r="CF467" s="18" t="str" cm="1">
        <f t="array" ref="CF467">IF(COUNTIF(BK$2:BN$2, "Yes")=0, "N/A", IF(SUMPRODUCT((BK$2:BN$2="Yes")*(ProgramsTable[[#This Row],[Veteran?]:[Disabled Veteran?]]="Yes"))&gt;0, "Yes", "No"))</f>
        <v>No</v>
      </c>
      <c r="CG4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67"/>
      <c r="CI467"/>
      <c r="CJ467"/>
      <c r="CK467"/>
      <c r="CL467"/>
      <c r="CM467"/>
      <c r="CN467"/>
      <c r="CO467"/>
      <c r="CP467"/>
      <c r="CQ467"/>
      <c r="CR467"/>
      <c r="CS467"/>
      <c r="CU467"/>
      <c r="CV467"/>
    </row>
    <row r="468" spans="1:100" hidden="1" x14ac:dyDescent="0.25">
      <c r="A468" s="10">
        <v>5</v>
      </c>
      <c r="B468" t="s">
        <v>216</v>
      </c>
      <c r="C468" t="s">
        <v>216</v>
      </c>
      <c r="D468" t="s">
        <v>268</v>
      </c>
      <c r="E468" t="s">
        <v>269</v>
      </c>
      <c r="F468" t="s">
        <v>270</v>
      </c>
      <c r="G468" t="s">
        <v>102</v>
      </c>
      <c r="H468" t="s">
        <v>207</v>
      </c>
      <c r="I468" t="s">
        <v>207</v>
      </c>
      <c r="J468" t="s">
        <v>208</v>
      </c>
      <c r="K468" t="s">
        <v>234</v>
      </c>
      <c r="L468" t="s">
        <v>208</v>
      </c>
      <c r="M468" t="s">
        <v>208</v>
      </c>
      <c r="N468" t="s">
        <v>208</v>
      </c>
      <c r="P468" t="s">
        <v>235</v>
      </c>
      <c r="Q468" t="s">
        <v>208</v>
      </c>
      <c r="R468" t="s">
        <v>235</v>
      </c>
      <c r="S468" t="s">
        <v>208</v>
      </c>
      <c r="T468" t="s">
        <v>220</v>
      </c>
      <c r="U468" t="s">
        <v>215</v>
      </c>
      <c r="V468" t="s">
        <v>207</v>
      </c>
      <c r="W468" t="s">
        <v>207</v>
      </c>
      <c r="X468" t="s">
        <v>207</v>
      </c>
      <c r="Y468" t="s">
        <v>207</v>
      </c>
      <c r="Z468" t="s">
        <v>207</v>
      </c>
      <c r="AA468" t="s">
        <v>207</v>
      </c>
      <c r="AB468" t="s">
        <v>207</v>
      </c>
      <c r="AC468" t="s">
        <v>207</v>
      </c>
      <c r="AD468" t="s">
        <v>207</v>
      </c>
      <c r="AE468" t="s">
        <v>207</v>
      </c>
      <c r="AF468" t="s">
        <v>207</v>
      </c>
      <c r="AG468" t="s">
        <v>207</v>
      </c>
      <c r="AH468" t="s">
        <v>207</v>
      </c>
      <c r="AI468" t="s">
        <v>207</v>
      </c>
      <c r="AJ468" t="s">
        <v>207</v>
      </c>
      <c r="AK468" t="s">
        <v>207</v>
      </c>
      <c r="AL468" t="s">
        <v>207</v>
      </c>
      <c r="AM468" t="s">
        <v>215</v>
      </c>
      <c r="AN468" t="s">
        <v>215</v>
      </c>
      <c r="AO468" t="s">
        <v>215</v>
      </c>
      <c r="AP468" t="s">
        <v>207</v>
      </c>
      <c r="AQ468" t="s">
        <v>207</v>
      </c>
      <c r="AR468" t="s">
        <v>207</v>
      </c>
      <c r="AS468" t="s">
        <v>207</v>
      </c>
      <c r="AT468" t="s">
        <v>207</v>
      </c>
      <c r="AU468" t="s">
        <v>207</v>
      </c>
      <c r="AV468" t="s">
        <v>207</v>
      </c>
      <c r="AW468" t="s">
        <v>207</v>
      </c>
      <c r="AX468" t="s">
        <v>207</v>
      </c>
      <c r="AY468" t="s">
        <v>207</v>
      </c>
      <c r="AZ468" t="s">
        <v>207</v>
      </c>
      <c r="BA468" t="s">
        <v>207</v>
      </c>
      <c r="BB468" t="s">
        <v>207</v>
      </c>
      <c r="BC468" t="s">
        <v>207</v>
      </c>
      <c r="BD468" t="s">
        <v>207</v>
      </c>
      <c r="BE468" t="s">
        <v>207</v>
      </c>
      <c r="BF468" t="s">
        <v>207</v>
      </c>
      <c r="BG468" t="s">
        <v>207</v>
      </c>
      <c r="BH468" t="s">
        <v>207</v>
      </c>
      <c r="BI468" t="s">
        <v>207</v>
      </c>
      <c r="BJ468" t="s">
        <v>207</v>
      </c>
      <c r="BK468" t="s">
        <v>207</v>
      </c>
      <c r="BL468" t="s">
        <v>207</v>
      </c>
      <c r="BM468" t="s">
        <v>207</v>
      </c>
      <c r="BN468" t="s">
        <v>207</v>
      </c>
      <c r="BO468" s="18" t="str">
        <f>IF(OR(BO$2=0, BO$2=""), "N/A", IF(ISNUMBER(SEARCH(UPPER(BO$2), UPPER(ProgramsTable[[#This Row],[Type of Service]]))), "Yes", "No"))</f>
        <v>N/A</v>
      </c>
      <c r="BP468" s="18" t="str">
        <f>IF(BP$2=0, "N/A", IF(ISNUMBER(SEARCH(TRIM(BP$2), ProgramsTable[[#This Row],[Geographic Coverage]])), "Yes", "No"))</f>
        <v>N/A</v>
      </c>
      <c r="BQ468" s="18" t="str">
        <f>IF(BQ$2=0, "N/A", IF(ISNUMBER(SEARCH(TRIM(BQ$2), ProgramsTable[[#This Row],[Geographic Coverage]])), "Yes", "No"))</f>
        <v>N/A</v>
      </c>
      <c r="BR468" s="18" t="str">
        <f>IF(AND(BP$2=0, BQ$2=0), "*Required - Please Make a Selection*", IF(OR(ISNUMBER(SEARCH(TRIM(BP$2), ProgramsTable[[#This Row],[Geographic Coverage]])), ISNUMBER(SEARCH(TRIM(BQ$2), ProgramsTable[[#This Row],[Geographic Coverage]]))), "Yes", "No"))</f>
        <v>*Required - Please Make a Selection*</v>
      </c>
      <c r="BS468" s="18" t="str">
        <f>IF(OR(BS$2="",BS$2=0), "N/A", IF(AND(ProgramsTable[[#This Row],[Age Min]]= "None", ProgramsTable[[#This Row],[Age Max]]= "None"), "Yes", IF(AND(BS$2&gt;=ProgramsTable[[#This Row],[Age Min]], BS$2&lt;=ProgramsTable[[#This Row],[Age Max]]), "Yes", "No")))</f>
        <v>N/A</v>
      </c>
      <c r="BT468" s="18" t="str" cm="1">
        <f t="array" ref="BT468">IF(COUNTIF(AM$2:BJ$2,"Yes")=0,"N/A",IF(SUMPRODUCT(--(AM$2:BJ$2="Yes"),--(ProgramsTable[[#This Row],[Developmental Disability]:[Caregivers, Family Members, Advocates, or Practitioners of an Individual with Disabilities or Medical Conditions]]="Yes"))&gt;0,"Yes","No"))</f>
        <v>N/A</v>
      </c>
      <c r="BU4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68" s="18" t="str">
        <f>IF(BV$2=0, "N/A", IF(ISNUMBER(SEARCH(UPPER(BV$2), UPPER(ProgramsTable[[#This Row],[Type of Service]]))), "Yes", "No"))</f>
        <v>N/A</v>
      </c>
      <c r="BW468" s="18" t="str">
        <f>IF(BW$2=0, "N/A", IF(ISNUMBER(SEARCH(TRIM(BW$2), ProgramsTable[[#This Row],[Geographic Coverage]])), "Yes", "No"))</f>
        <v>N/A</v>
      </c>
      <c r="BX468" s="18" t="str">
        <f>IF(BX$2=0, "N/A", IF(ISNUMBER(SEARCH(TRIM(BX$2), ProgramsTable[[#This Row],[Geographic Coverage]])), "Yes", "No"))</f>
        <v>N/A</v>
      </c>
      <c r="BY468" s="18" t="str">
        <f>IF(AND(BW$2=0, BX$2=0), "*Required - Please Make a Selection*", IF(OR(ISNUMBER(SEARCH(TRIM(BW$2), ProgramsTable[[#This Row],[Geographic Coverage]])), ISNUMBER(SEARCH(TRIM(BX$2), ProgramsTable[[#This Row],[Geographic Coverage]]))), "Yes", "No"))</f>
        <v>*Required - Please Make a Selection*</v>
      </c>
      <c r="BZ468" s="18" t="str">
        <f>IF(I$2=0, "N/A", IF(I$2="Yes", IF(ProgramsTable[[#This Row],[Program Includes Services for Caregivers]]="Yes", IF(ProgramsTable[[#This Row],[Program May Require Caregiver to be Unpaid]]="No", "Yes", "No"), "No"), "N/A"))</f>
        <v>N/A</v>
      </c>
      <c r="CA4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68" s="18" t="str">
        <f>IF(CB$2=0, "N/A", IF(ISNUMBER(SEARCH(TRIM(UPPER(CB$2)), TRIM(UPPER(ProgramsTable[[#This Row],[Type of Service]])))), "Yes", "No"))</f>
        <v>N/A</v>
      </c>
      <c r="CC468" s="18" t="str">
        <f>IF(CC$2=0, "N/A", IF(ISNUMBER(SEARCH(TRIM(CC$2), ProgramsTable[[#This Row],[Geographic Coverage]])), "Yes", "No"))</f>
        <v>No</v>
      </c>
      <c r="CD468" s="18" t="str">
        <f>IF(CD$2=0, "N/A", IF(ISNUMBER(SEARCH(TRIM(CD$2), ProgramsTable[[#This Row],[Geographic Coverage]])), "Yes", "No"))</f>
        <v>N/A</v>
      </c>
      <c r="CE468" s="18" t="str">
        <f>IF(AND(CC$2=0, CD$2=0), "*Required - Please Make a Selection*", IF(OR(ISNUMBER(SEARCH(TRIM(CC$2), ProgramsTable[[#This Row],[Geographic Coverage]])), ISNUMBER(SEARCH(TRIM(CD$2), ProgramsTable[[#This Row],[Geographic Coverage]]))), "Yes", "No"))</f>
        <v>No</v>
      </c>
      <c r="CF468" s="18" t="str" cm="1">
        <f t="array" ref="CF468">IF(COUNTIF(BK$2:BN$2, "Yes")=0, "N/A", IF(SUMPRODUCT((BK$2:BN$2="Yes")*(ProgramsTable[[#This Row],[Veteran?]:[Disabled Veteran?]]="Yes"))&gt;0, "Yes", "No"))</f>
        <v>No</v>
      </c>
      <c r="CG4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68"/>
      <c r="CI468"/>
      <c r="CJ468"/>
      <c r="CK468"/>
      <c r="CL468"/>
      <c r="CM468"/>
      <c r="CN468"/>
      <c r="CO468"/>
      <c r="CP468"/>
      <c r="CQ468"/>
      <c r="CR468"/>
      <c r="CS468"/>
      <c r="CU468"/>
      <c r="CV468"/>
    </row>
    <row r="469" spans="1:100" hidden="1" x14ac:dyDescent="0.25">
      <c r="A469" s="10">
        <v>6</v>
      </c>
      <c r="B469" t="s">
        <v>216</v>
      </c>
      <c r="C469" t="s">
        <v>216</v>
      </c>
      <c r="D469" t="s">
        <v>271</v>
      </c>
      <c r="E469" t="s">
        <v>272</v>
      </c>
      <c r="F469" t="s">
        <v>273</v>
      </c>
      <c r="G469" t="s">
        <v>115</v>
      </c>
      <c r="H469" t="s">
        <v>207</v>
      </c>
      <c r="I469" t="s">
        <v>207</v>
      </c>
      <c r="J469" t="s">
        <v>208</v>
      </c>
      <c r="K469" t="s">
        <v>234</v>
      </c>
      <c r="L469" t="s">
        <v>208</v>
      </c>
      <c r="M469" t="s">
        <v>208</v>
      </c>
      <c r="N469" t="s">
        <v>208</v>
      </c>
      <c r="P469" t="s">
        <v>235</v>
      </c>
      <c r="Q469" t="s">
        <v>208</v>
      </c>
      <c r="R469" t="s">
        <v>235</v>
      </c>
      <c r="S469" t="s">
        <v>208</v>
      </c>
      <c r="T469" t="s">
        <v>220</v>
      </c>
      <c r="U469" t="s">
        <v>215</v>
      </c>
      <c r="V469" t="s">
        <v>207</v>
      </c>
      <c r="W469" t="s">
        <v>207</v>
      </c>
      <c r="X469" t="s">
        <v>207</v>
      </c>
      <c r="Y469" t="s">
        <v>207</v>
      </c>
      <c r="Z469" t="s">
        <v>207</v>
      </c>
      <c r="AA469" t="s">
        <v>207</v>
      </c>
      <c r="AB469" t="s">
        <v>207</v>
      </c>
      <c r="AC469" t="s">
        <v>207</v>
      </c>
      <c r="AD469" t="s">
        <v>207</v>
      </c>
      <c r="AE469" t="s">
        <v>207</v>
      </c>
      <c r="AF469" t="s">
        <v>207</v>
      </c>
      <c r="AG469" t="s">
        <v>207</v>
      </c>
      <c r="AH469" t="s">
        <v>207</v>
      </c>
      <c r="AI469" t="s">
        <v>207</v>
      </c>
      <c r="AJ469" t="s">
        <v>207</v>
      </c>
      <c r="AK469" t="s">
        <v>207</v>
      </c>
      <c r="AL469" t="s">
        <v>207</v>
      </c>
      <c r="AM469" t="s">
        <v>215</v>
      </c>
      <c r="AN469" t="s">
        <v>215</v>
      </c>
      <c r="AO469" t="s">
        <v>215</v>
      </c>
      <c r="AP469" t="s">
        <v>207</v>
      </c>
      <c r="AQ469" t="s">
        <v>207</v>
      </c>
      <c r="AR469" t="s">
        <v>207</v>
      </c>
      <c r="AS469" t="s">
        <v>207</v>
      </c>
      <c r="AT469" t="s">
        <v>207</v>
      </c>
      <c r="AU469" t="s">
        <v>207</v>
      </c>
      <c r="AV469" t="s">
        <v>207</v>
      </c>
      <c r="AW469" t="s">
        <v>207</v>
      </c>
      <c r="AX469" t="s">
        <v>207</v>
      </c>
      <c r="AY469" t="s">
        <v>207</v>
      </c>
      <c r="AZ469" t="s">
        <v>207</v>
      </c>
      <c r="BA469" t="s">
        <v>207</v>
      </c>
      <c r="BB469" t="s">
        <v>207</v>
      </c>
      <c r="BC469" t="s">
        <v>207</v>
      </c>
      <c r="BD469" t="s">
        <v>207</v>
      </c>
      <c r="BE469" t="s">
        <v>207</v>
      </c>
      <c r="BF469" t="s">
        <v>207</v>
      </c>
      <c r="BG469" t="s">
        <v>207</v>
      </c>
      <c r="BH469" t="s">
        <v>207</v>
      </c>
      <c r="BI469" t="s">
        <v>207</v>
      </c>
      <c r="BJ469" t="s">
        <v>207</v>
      </c>
      <c r="BK469" t="s">
        <v>207</v>
      </c>
      <c r="BL469" t="s">
        <v>207</v>
      </c>
      <c r="BM469" t="s">
        <v>207</v>
      </c>
      <c r="BN469" t="s">
        <v>207</v>
      </c>
      <c r="BO469" s="18" t="str">
        <f>IF(OR(BO$2=0, BO$2=""), "N/A", IF(ISNUMBER(SEARCH(UPPER(BO$2), UPPER(ProgramsTable[[#This Row],[Type of Service]]))), "Yes", "No"))</f>
        <v>N/A</v>
      </c>
      <c r="BP469" s="18" t="str">
        <f>IF(BP$2=0, "N/A", IF(ISNUMBER(SEARCH(TRIM(BP$2), ProgramsTable[[#This Row],[Geographic Coverage]])), "Yes", "No"))</f>
        <v>N/A</v>
      </c>
      <c r="BQ469" s="18" t="str">
        <f>IF(BQ$2=0, "N/A", IF(ISNUMBER(SEARCH(TRIM(BQ$2), ProgramsTable[[#This Row],[Geographic Coverage]])), "Yes", "No"))</f>
        <v>N/A</v>
      </c>
      <c r="BR469" s="18" t="str">
        <f>IF(AND(BP$2=0, BQ$2=0), "*Required - Please Make a Selection*", IF(OR(ISNUMBER(SEARCH(TRIM(BP$2), ProgramsTable[[#This Row],[Geographic Coverage]])), ISNUMBER(SEARCH(TRIM(BQ$2), ProgramsTable[[#This Row],[Geographic Coverage]]))), "Yes", "No"))</f>
        <v>*Required - Please Make a Selection*</v>
      </c>
      <c r="BS469" s="18" t="str">
        <f>IF(OR(BS$2="",BS$2=0), "N/A", IF(AND(ProgramsTable[[#This Row],[Age Min]]= "None", ProgramsTable[[#This Row],[Age Max]]= "None"), "Yes", IF(AND(BS$2&gt;=ProgramsTable[[#This Row],[Age Min]], BS$2&lt;=ProgramsTable[[#This Row],[Age Max]]), "Yes", "No")))</f>
        <v>N/A</v>
      </c>
      <c r="BT469" s="18" t="str" cm="1">
        <f t="array" ref="BT469">IF(COUNTIF(AM$2:BJ$2,"Yes")=0,"N/A",IF(SUMPRODUCT(--(AM$2:BJ$2="Yes"),--(ProgramsTable[[#This Row],[Developmental Disability]:[Caregivers, Family Members, Advocates, or Practitioners of an Individual with Disabilities or Medical Conditions]]="Yes"))&gt;0,"Yes","No"))</f>
        <v>N/A</v>
      </c>
      <c r="BU4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69" s="18" t="str">
        <f>IF(BV$2=0, "N/A", IF(ISNUMBER(SEARCH(UPPER(BV$2), UPPER(ProgramsTable[[#This Row],[Type of Service]]))), "Yes", "No"))</f>
        <v>N/A</v>
      </c>
      <c r="BW469" s="18" t="str">
        <f>IF(BW$2=0, "N/A", IF(ISNUMBER(SEARCH(TRIM(BW$2), ProgramsTable[[#This Row],[Geographic Coverage]])), "Yes", "No"))</f>
        <v>N/A</v>
      </c>
      <c r="BX469" s="18" t="str">
        <f>IF(BX$2=0, "N/A", IF(ISNUMBER(SEARCH(TRIM(BX$2), ProgramsTable[[#This Row],[Geographic Coverage]])), "Yes", "No"))</f>
        <v>N/A</v>
      </c>
      <c r="BY469" s="18" t="str">
        <f>IF(AND(BW$2=0, BX$2=0), "*Required - Please Make a Selection*", IF(OR(ISNUMBER(SEARCH(TRIM(BW$2), ProgramsTable[[#This Row],[Geographic Coverage]])), ISNUMBER(SEARCH(TRIM(BX$2), ProgramsTable[[#This Row],[Geographic Coverage]]))), "Yes", "No"))</f>
        <v>*Required - Please Make a Selection*</v>
      </c>
      <c r="BZ469" s="18" t="str">
        <f>IF(I$2=0, "N/A", IF(I$2="Yes", IF(ProgramsTable[[#This Row],[Program Includes Services for Caregivers]]="Yes", IF(ProgramsTable[[#This Row],[Program May Require Caregiver to be Unpaid]]="No", "Yes", "No"), "No"), "N/A"))</f>
        <v>N/A</v>
      </c>
      <c r="CA4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69" s="18" t="str">
        <f>IF(CB$2=0, "N/A", IF(ISNUMBER(SEARCH(TRIM(UPPER(CB$2)), TRIM(UPPER(ProgramsTable[[#This Row],[Type of Service]])))), "Yes", "No"))</f>
        <v>N/A</v>
      </c>
      <c r="CC469" s="18" t="str">
        <f>IF(CC$2=0, "N/A", IF(ISNUMBER(SEARCH(TRIM(CC$2), ProgramsTable[[#This Row],[Geographic Coverage]])), "Yes", "No"))</f>
        <v>No</v>
      </c>
      <c r="CD469" s="18" t="str">
        <f>IF(CD$2=0, "N/A", IF(ISNUMBER(SEARCH(TRIM(CD$2), ProgramsTable[[#This Row],[Geographic Coverage]])), "Yes", "No"))</f>
        <v>N/A</v>
      </c>
      <c r="CE469" s="18" t="str">
        <f>IF(AND(CC$2=0, CD$2=0), "*Required - Please Make a Selection*", IF(OR(ISNUMBER(SEARCH(TRIM(CC$2), ProgramsTable[[#This Row],[Geographic Coverage]])), ISNUMBER(SEARCH(TRIM(CD$2), ProgramsTable[[#This Row],[Geographic Coverage]]))), "Yes", "No"))</f>
        <v>No</v>
      </c>
      <c r="CF469" s="18" t="str" cm="1">
        <f t="array" ref="CF469">IF(COUNTIF(BK$2:BN$2, "Yes")=0, "N/A", IF(SUMPRODUCT((BK$2:BN$2="Yes")*(ProgramsTable[[#This Row],[Veteran?]:[Disabled Veteran?]]="Yes"))&gt;0, "Yes", "No"))</f>
        <v>No</v>
      </c>
      <c r="CG4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69"/>
      <c r="CI469"/>
      <c r="CJ469"/>
      <c r="CK469"/>
      <c r="CL469"/>
      <c r="CM469"/>
      <c r="CN469"/>
      <c r="CO469"/>
      <c r="CP469"/>
      <c r="CQ469"/>
      <c r="CR469"/>
      <c r="CS469"/>
      <c r="CU469"/>
      <c r="CV469"/>
    </row>
    <row r="470" spans="1:100" hidden="1" x14ac:dyDescent="0.25">
      <c r="A470" s="10">
        <v>7</v>
      </c>
      <c r="B470" t="s">
        <v>216</v>
      </c>
      <c r="C470" t="s">
        <v>216</v>
      </c>
      <c r="D470" t="s">
        <v>274</v>
      </c>
      <c r="E470" t="s">
        <v>275</v>
      </c>
      <c r="F470" t="s">
        <v>276</v>
      </c>
      <c r="G470" t="s">
        <v>103</v>
      </c>
      <c r="H470" t="s">
        <v>207</v>
      </c>
      <c r="I470" t="s">
        <v>207</v>
      </c>
      <c r="J470" t="s">
        <v>208</v>
      </c>
      <c r="K470" t="s">
        <v>234</v>
      </c>
      <c r="L470" t="s">
        <v>208</v>
      </c>
      <c r="M470" t="s">
        <v>208</v>
      </c>
      <c r="N470" t="s">
        <v>208</v>
      </c>
      <c r="P470" t="s">
        <v>235</v>
      </c>
      <c r="Q470" t="s">
        <v>208</v>
      </c>
      <c r="R470" t="s">
        <v>235</v>
      </c>
      <c r="S470" t="s">
        <v>208</v>
      </c>
      <c r="T470" t="s">
        <v>220</v>
      </c>
      <c r="U470" t="s">
        <v>215</v>
      </c>
      <c r="V470" t="s">
        <v>207</v>
      </c>
      <c r="W470" t="s">
        <v>207</v>
      </c>
      <c r="X470" t="s">
        <v>207</v>
      </c>
      <c r="Y470" t="s">
        <v>207</v>
      </c>
      <c r="Z470" t="s">
        <v>207</v>
      </c>
      <c r="AA470" t="s">
        <v>207</v>
      </c>
      <c r="AB470" t="s">
        <v>207</v>
      </c>
      <c r="AC470" t="s">
        <v>207</v>
      </c>
      <c r="AD470" t="s">
        <v>207</v>
      </c>
      <c r="AE470" t="s">
        <v>207</v>
      </c>
      <c r="AF470" t="s">
        <v>207</v>
      </c>
      <c r="AG470" t="s">
        <v>207</v>
      </c>
      <c r="AH470" t="s">
        <v>207</v>
      </c>
      <c r="AI470" t="s">
        <v>207</v>
      </c>
      <c r="AJ470" t="s">
        <v>207</v>
      </c>
      <c r="AK470" t="s">
        <v>207</v>
      </c>
      <c r="AL470" t="s">
        <v>207</v>
      </c>
      <c r="AM470" t="s">
        <v>215</v>
      </c>
      <c r="AN470" t="s">
        <v>215</v>
      </c>
      <c r="AO470" t="s">
        <v>215</v>
      </c>
      <c r="AP470" t="s">
        <v>207</v>
      </c>
      <c r="AQ470" t="s">
        <v>207</v>
      </c>
      <c r="AR470" t="s">
        <v>207</v>
      </c>
      <c r="AS470" t="s">
        <v>207</v>
      </c>
      <c r="AT470" t="s">
        <v>207</v>
      </c>
      <c r="AU470" t="s">
        <v>207</v>
      </c>
      <c r="AV470" t="s">
        <v>207</v>
      </c>
      <c r="AW470" t="s">
        <v>207</v>
      </c>
      <c r="AX470" t="s">
        <v>207</v>
      </c>
      <c r="AY470" t="s">
        <v>207</v>
      </c>
      <c r="AZ470" t="s">
        <v>207</v>
      </c>
      <c r="BA470" t="s">
        <v>207</v>
      </c>
      <c r="BB470" t="s">
        <v>207</v>
      </c>
      <c r="BC470" t="s">
        <v>207</v>
      </c>
      <c r="BD470" t="s">
        <v>207</v>
      </c>
      <c r="BE470" t="s">
        <v>207</v>
      </c>
      <c r="BF470" t="s">
        <v>207</v>
      </c>
      <c r="BG470" t="s">
        <v>207</v>
      </c>
      <c r="BH470" t="s">
        <v>207</v>
      </c>
      <c r="BI470" t="s">
        <v>207</v>
      </c>
      <c r="BJ470" t="s">
        <v>207</v>
      </c>
      <c r="BK470" t="s">
        <v>207</v>
      </c>
      <c r="BL470" t="s">
        <v>207</v>
      </c>
      <c r="BM470" t="s">
        <v>207</v>
      </c>
      <c r="BN470" t="s">
        <v>207</v>
      </c>
      <c r="BO470" s="18" t="str">
        <f>IF(OR(BO$2=0, BO$2=""), "N/A", IF(ISNUMBER(SEARCH(UPPER(BO$2), UPPER(ProgramsTable[[#This Row],[Type of Service]]))), "Yes", "No"))</f>
        <v>N/A</v>
      </c>
      <c r="BP470" s="18" t="str">
        <f>IF(BP$2=0, "N/A", IF(ISNUMBER(SEARCH(TRIM(BP$2), ProgramsTable[[#This Row],[Geographic Coverage]])), "Yes", "No"))</f>
        <v>N/A</v>
      </c>
      <c r="BQ470" s="18" t="str">
        <f>IF(BQ$2=0, "N/A", IF(ISNUMBER(SEARCH(TRIM(BQ$2), ProgramsTable[[#This Row],[Geographic Coverage]])), "Yes", "No"))</f>
        <v>N/A</v>
      </c>
      <c r="BR470" s="18" t="str">
        <f>IF(AND(BP$2=0, BQ$2=0), "*Required - Please Make a Selection*", IF(OR(ISNUMBER(SEARCH(TRIM(BP$2), ProgramsTable[[#This Row],[Geographic Coverage]])), ISNUMBER(SEARCH(TRIM(BQ$2), ProgramsTable[[#This Row],[Geographic Coverage]]))), "Yes", "No"))</f>
        <v>*Required - Please Make a Selection*</v>
      </c>
      <c r="BS470" s="18" t="str">
        <f>IF(OR(BS$2="",BS$2=0), "N/A", IF(AND(ProgramsTable[[#This Row],[Age Min]]= "None", ProgramsTable[[#This Row],[Age Max]]= "None"), "Yes", IF(AND(BS$2&gt;=ProgramsTable[[#This Row],[Age Min]], BS$2&lt;=ProgramsTable[[#This Row],[Age Max]]), "Yes", "No")))</f>
        <v>N/A</v>
      </c>
      <c r="BT470" s="18" t="str" cm="1">
        <f t="array" ref="BT470">IF(COUNTIF(AM$2:BJ$2,"Yes")=0,"N/A",IF(SUMPRODUCT(--(AM$2:BJ$2="Yes"),--(ProgramsTable[[#This Row],[Developmental Disability]:[Caregivers, Family Members, Advocates, or Practitioners of an Individual with Disabilities or Medical Conditions]]="Yes"))&gt;0,"Yes","No"))</f>
        <v>N/A</v>
      </c>
      <c r="BU4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70" s="18" t="str">
        <f>IF(BV$2=0, "N/A", IF(ISNUMBER(SEARCH(UPPER(BV$2), UPPER(ProgramsTable[[#This Row],[Type of Service]]))), "Yes", "No"))</f>
        <v>N/A</v>
      </c>
      <c r="BW470" s="18" t="str">
        <f>IF(BW$2=0, "N/A", IF(ISNUMBER(SEARCH(TRIM(BW$2), ProgramsTable[[#This Row],[Geographic Coverage]])), "Yes", "No"))</f>
        <v>N/A</v>
      </c>
      <c r="BX470" s="18" t="str">
        <f>IF(BX$2=0, "N/A", IF(ISNUMBER(SEARCH(TRIM(BX$2), ProgramsTable[[#This Row],[Geographic Coverage]])), "Yes", "No"))</f>
        <v>N/A</v>
      </c>
      <c r="BY470" s="18" t="str">
        <f>IF(AND(BW$2=0, BX$2=0), "*Required - Please Make a Selection*", IF(OR(ISNUMBER(SEARCH(TRIM(BW$2), ProgramsTable[[#This Row],[Geographic Coverage]])), ISNUMBER(SEARCH(TRIM(BX$2), ProgramsTable[[#This Row],[Geographic Coverage]]))), "Yes", "No"))</f>
        <v>*Required - Please Make a Selection*</v>
      </c>
      <c r="BZ470" s="18" t="str">
        <f>IF(I$2=0, "N/A", IF(I$2="Yes", IF(ProgramsTable[[#This Row],[Program Includes Services for Caregivers]]="Yes", IF(ProgramsTable[[#This Row],[Program May Require Caregiver to be Unpaid]]="No", "Yes", "No"), "No"), "N/A"))</f>
        <v>N/A</v>
      </c>
      <c r="CA4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70" s="18" t="str">
        <f>IF(CB$2=0, "N/A", IF(ISNUMBER(SEARCH(TRIM(UPPER(CB$2)), TRIM(UPPER(ProgramsTable[[#This Row],[Type of Service]])))), "Yes", "No"))</f>
        <v>N/A</v>
      </c>
      <c r="CC470" s="18" t="str">
        <f>IF(CC$2=0, "N/A", IF(ISNUMBER(SEARCH(TRIM(CC$2), ProgramsTable[[#This Row],[Geographic Coverage]])), "Yes", "No"))</f>
        <v>No</v>
      </c>
      <c r="CD470" s="18" t="str">
        <f>IF(CD$2=0, "N/A", IF(ISNUMBER(SEARCH(TRIM(CD$2), ProgramsTable[[#This Row],[Geographic Coverage]])), "Yes", "No"))</f>
        <v>N/A</v>
      </c>
      <c r="CE470" s="18" t="str">
        <f>IF(AND(CC$2=0, CD$2=0), "*Required - Please Make a Selection*", IF(OR(ISNUMBER(SEARCH(TRIM(CC$2), ProgramsTable[[#This Row],[Geographic Coverage]])), ISNUMBER(SEARCH(TRIM(CD$2), ProgramsTable[[#This Row],[Geographic Coverage]]))), "Yes", "No"))</f>
        <v>No</v>
      </c>
      <c r="CF470" s="18" t="str" cm="1">
        <f t="array" ref="CF470">IF(COUNTIF(BK$2:BN$2, "Yes")=0, "N/A", IF(SUMPRODUCT((BK$2:BN$2="Yes")*(ProgramsTable[[#This Row],[Veteran?]:[Disabled Veteran?]]="Yes"))&gt;0, "Yes", "No"))</f>
        <v>No</v>
      </c>
      <c r="CG4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70"/>
      <c r="CI470"/>
      <c r="CJ470"/>
      <c r="CK470"/>
      <c r="CL470"/>
      <c r="CM470"/>
      <c r="CN470"/>
      <c r="CO470"/>
      <c r="CP470"/>
      <c r="CQ470"/>
      <c r="CR470"/>
      <c r="CS470"/>
      <c r="CU470"/>
      <c r="CV470"/>
    </row>
    <row r="471" spans="1:100" hidden="1" x14ac:dyDescent="0.25">
      <c r="A471" s="10">
        <v>8</v>
      </c>
      <c r="B471" t="s">
        <v>216</v>
      </c>
      <c r="C471" t="s">
        <v>216</v>
      </c>
      <c r="D471" t="s">
        <v>277</v>
      </c>
      <c r="E471" t="s">
        <v>278</v>
      </c>
      <c r="F471" t="s">
        <v>279</v>
      </c>
      <c r="G471" t="s">
        <v>280</v>
      </c>
      <c r="H471" t="s">
        <v>207</v>
      </c>
      <c r="I471" t="s">
        <v>207</v>
      </c>
      <c r="J471" t="s">
        <v>208</v>
      </c>
      <c r="K471" t="s">
        <v>234</v>
      </c>
      <c r="L471" t="s">
        <v>208</v>
      </c>
      <c r="M471" t="s">
        <v>208</v>
      </c>
      <c r="N471" t="s">
        <v>208</v>
      </c>
      <c r="P471" t="s">
        <v>235</v>
      </c>
      <c r="Q471" t="s">
        <v>208</v>
      </c>
      <c r="R471" t="s">
        <v>235</v>
      </c>
      <c r="S471" t="s">
        <v>208</v>
      </c>
      <c r="T471" t="s">
        <v>220</v>
      </c>
      <c r="U471" t="s">
        <v>215</v>
      </c>
      <c r="V471" t="s">
        <v>207</v>
      </c>
      <c r="W471" t="s">
        <v>207</v>
      </c>
      <c r="X471" t="s">
        <v>207</v>
      </c>
      <c r="Y471" t="s">
        <v>207</v>
      </c>
      <c r="Z471" t="s">
        <v>207</v>
      </c>
      <c r="AA471" t="s">
        <v>207</v>
      </c>
      <c r="AB471" t="s">
        <v>207</v>
      </c>
      <c r="AC471" t="s">
        <v>207</v>
      </c>
      <c r="AD471" t="s">
        <v>207</v>
      </c>
      <c r="AE471" t="s">
        <v>207</v>
      </c>
      <c r="AF471" t="s">
        <v>207</v>
      </c>
      <c r="AG471" t="s">
        <v>207</v>
      </c>
      <c r="AH471" t="s">
        <v>207</v>
      </c>
      <c r="AI471" t="s">
        <v>207</v>
      </c>
      <c r="AJ471" t="s">
        <v>207</v>
      </c>
      <c r="AK471" t="s">
        <v>207</v>
      </c>
      <c r="AL471" t="s">
        <v>207</v>
      </c>
      <c r="AM471" t="s">
        <v>215</v>
      </c>
      <c r="AN471" t="s">
        <v>215</v>
      </c>
      <c r="AO471" t="s">
        <v>215</v>
      </c>
      <c r="AP471" t="s">
        <v>207</v>
      </c>
      <c r="AQ471" t="s">
        <v>207</v>
      </c>
      <c r="AR471" t="s">
        <v>207</v>
      </c>
      <c r="AS471" t="s">
        <v>207</v>
      </c>
      <c r="AT471" t="s">
        <v>207</v>
      </c>
      <c r="AU471" t="s">
        <v>207</v>
      </c>
      <c r="AV471" t="s">
        <v>207</v>
      </c>
      <c r="AW471" t="s">
        <v>207</v>
      </c>
      <c r="AX471" t="s">
        <v>207</v>
      </c>
      <c r="AY471" t="s">
        <v>207</v>
      </c>
      <c r="AZ471" t="s">
        <v>207</v>
      </c>
      <c r="BA471" t="s">
        <v>207</v>
      </c>
      <c r="BB471" t="s">
        <v>207</v>
      </c>
      <c r="BC471" t="s">
        <v>207</v>
      </c>
      <c r="BD471" t="s">
        <v>207</v>
      </c>
      <c r="BE471" t="s">
        <v>207</v>
      </c>
      <c r="BF471" t="s">
        <v>207</v>
      </c>
      <c r="BG471" t="s">
        <v>207</v>
      </c>
      <c r="BH471" t="s">
        <v>207</v>
      </c>
      <c r="BI471" t="s">
        <v>207</v>
      </c>
      <c r="BJ471" t="s">
        <v>207</v>
      </c>
      <c r="BK471" t="s">
        <v>207</v>
      </c>
      <c r="BL471" t="s">
        <v>207</v>
      </c>
      <c r="BM471" t="s">
        <v>207</v>
      </c>
      <c r="BN471" t="s">
        <v>207</v>
      </c>
      <c r="BO471" s="18" t="str">
        <f>IF(OR(BO$2=0, BO$2=""), "N/A", IF(ISNUMBER(SEARCH(UPPER(BO$2), UPPER(ProgramsTable[[#This Row],[Type of Service]]))), "Yes", "No"))</f>
        <v>N/A</v>
      </c>
      <c r="BP471" s="18" t="str">
        <f>IF(BP$2=0, "N/A", IF(ISNUMBER(SEARCH(TRIM(BP$2), ProgramsTable[[#This Row],[Geographic Coverage]])), "Yes", "No"))</f>
        <v>N/A</v>
      </c>
      <c r="BQ471" s="18" t="str">
        <f>IF(BQ$2=0, "N/A", IF(ISNUMBER(SEARCH(TRIM(BQ$2), ProgramsTable[[#This Row],[Geographic Coverage]])), "Yes", "No"))</f>
        <v>N/A</v>
      </c>
      <c r="BR471" s="18" t="str">
        <f>IF(AND(BP$2=0, BQ$2=0), "*Required - Please Make a Selection*", IF(OR(ISNUMBER(SEARCH(TRIM(BP$2), ProgramsTable[[#This Row],[Geographic Coverage]])), ISNUMBER(SEARCH(TRIM(BQ$2), ProgramsTable[[#This Row],[Geographic Coverage]]))), "Yes", "No"))</f>
        <v>*Required - Please Make a Selection*</v>
      </c>
      <c r="BS471" s="18" t="str">
        <f>IF(OR(BS$2="",BS$2=0), "N/A", IF(AND(ProgramsTable[[#This Row],[Age Min]]= "None", ProgramsTable[[#This Row],[Age Max]]= "None"), "Yes", IF(AND(BS$2&gt;=ProgramsTable[[#This Row],[Age Min]], BS$2&lt;=ProgramsTable[[#This Row],[Age Max]]), "Yes", "No")))</f>
        <v>N/A</v>
      </c>
      <c r="BT471" s="18" t="str" cm="1">
        <f t="array" ref="BT471">IF(COUNTIF(AM$2:BJ$2,"Yes")=0,"N/A",IF(SUMPRODUCT(--(AM$2:BJ$2="Yes"),--(ProgramsTable[[#This Row],[Developmental Disability]:[Caregivers, Family Members, Advocates, or Practitioners of an Individual with Disabilities or Medical Conditions]]="Yes"))&gt;0,"Yes","No"))</f>
        <v>N/A</v>
      </c>
      <c r="BU4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71" s="18" t="str">
        <f>IF(BV$2=0, "N/A", IF(ISNUMBER(SEARCH(UPPER(BV$2), UPPER(ProgramsTable[[#This Row],[Type of Service]]))), "Yes", "No"))</f>
        <v>N/A</v>
      </c>
      <c r="BW471" s="18" t="str">
        <f>IF(BW$2=0, "N/A", IF(ISNUMBER(SEARCH(TRIM(BW$2), ProgramsTable[[#This Row],[Geographic Coverage]])), "Yes", "No"))</f>
        <v>N/A</v>
      </c>
      <c r="BX471" s="18" t="str">
        <f>IF(BX$2=0, "N/A", IF(ISNUMBER(SEARCH(TRIM(BX$2), ProgramsTable[[#This Row],[Geographic Coverage]])), "Yes", "No"))</f>
        <v>N/A</v>
      </c>
      <c r="BY471" s="18" t="str">
        <f>IF(AND(BW$2=0, BX$2=0), "*Required - Please Make a Selection*", IF(OR(ISNUMBER(SEARCH(TRIM(BW$2), ProgramsTable[[#This Row],[Geographic Coverage]])), ISNUMBER(SEARCH(TRIM(BX$2), ProgramsTable[[#This Row],[Geographic Coverage]]))), "Yes", "No"))</f>
        <v>*Required - Please Make a Selection*</v>
      </c>
      <c r="BZ471" s="18" t="str">
        <f>IF(I$2=0, "N/A", IF(I$2="Yes", IF(ProgramsTable[[#This Row],[Program Includes Services for Caregivers]]="Yes", IF(ProgramsTable[[#This Row],[Program May Require Caregiver to be Unpaid]]="No", "Yes", "No"), "No"), "N/A"))</f>
        <v>N/A</v>
      </c>
      <c r="CA4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71" s="18" t="str">
        <f>IF(CB$2=0, "N/A", IF(ISNUMBER(SEARCH(TRIM(UPPER(CB$2)), TRIM(UPPER(ProgramsTable[[#This Row],[Type of Service]])))), "Yes", "No"))</f>
        <v>N/A</v>
      </c>
      <c r="CC471" s="18" t="str">
        <f>IF(CC$2=0, "N/A", IF(ISNUMBER(SEARCH(TRIM(CC$2), ProgramsTable[[#This Row],[Geographic Coverage]])), "Yes", "No"))</f>
        <v>No</v>
      </c>
      <c r="CD471" s="18" t="str">
        <f>IF(CD$2=0, "N/A", IF(ISNUMBER(SEARCH(TRIM(CD$2), ProgramsTable[[#This Row],[Geographic Coverage]])), "Yes", "No"))</f>
        <v>N/A</v>
      </c>
      <c r="CE471" s="18" t="str">
        <f>IF(AND(CC$2=0, CD$2=0), "*Required - Please Make a Selection*", IF(OR(ISNUMBER(SEARCH(TRIM(CC$2), ProgramsTable[[#This Row],[Geographic Coverage]])), ISNUMBER(SEARCH(TRIM(CD$2), ProgramsTable[[#This Row],[Geographic Coverage]]))), "Yes", "No"))</f>
        <v>No</v>
      </c>
      <c r="CF471" s="18" t="str" cm="1">
        <f t="array" ref="CF471">IF(COUNTIF(BK$2:BN$2, "Yes")=0, "N/A", IF(SUMPRODUCT((BK$2:BN$2="Yes")*(ProgramsTable[[#This Row],[Veteran?]:[Disabled Veteran?]]="Yes"))&gt;0, "Yes", "No"))</f>
        <v>No</v>
      </c>
      <c r="CG4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71"/>
      <c r="CI471"/>
      <c r="CJ471"/>
      <c r="CK471"/>
      <c r="CL471"/>
      <c r="CM471"/>
      <c r="CN471"/>
      <c r="CO471"/>
      <c r="CP471"/>
      <c r="CQ471"/>
      <c r="CR471"/>
      <c r="CS471"/>
      <c r="CU471"/>
      <c r="CV471"/>
    </row>
    <row r="472" spans="1:100" hidden="1" x14ac:dyDescent="0.25">
      <c r="A472" s="10">
        <v>9</v>
      </c>
      <c r="B472" t="s">
        <v>216</v>
      </c>
      <c r="C472" t="s">
        <v>216</v>
      </c>
      <c r="D472" t="s">
        <v>281</v>
      </c>
      <c r="E472" t="s">
        <v>282</v>
      </c>
      <c r="F472" t="s">
        <v>283</v>
      </c>
      <c r="G472" t="s">
        <v>87</v>
      </c>
      <c r="H472" t="s">
        <v>207</v>
      </c>
      <c r="I472" t="s">
        <v>207</v>
      </c>
      <c r="J472" t="s">
        <v>208</v>
      </c>
      <c r="K472" t="s">
        <v>234</v>
      </c>
      <c r="L472" t="s">
        <v>208</v>
      </c>
      <c r="M472" t="s">
        <v>208</v>
      </c>
      <c r="N472" t="s">
        <v>208</v>
      </c>
      <c r="P472" t="s">
        <v>235</v>
      </c>
      <c r="Q472" t="s">
        <v>208</v>
      </c>
      <c r="R472" t="s">
        <v>235</v>
      </c>
      <c r="S472" t="s">
        <v>208</v>
      </c>
      <c r="T472" t="s">
        <v>220</v>
      </c>
      <c r="U472" t="s">
        <v>215</v>
      </c>
      <c r="V472" t="s">
        <v>207</v>
      </c>
      <c r="W472" t="s">
        <v>207</v>
      </c>
      <c r="X472" t="s">
        <v>207</v>
      </c>
      <c r="Y472" t="s">
        <v>207</v>
      </c>
      <c r="Z472" t="s">
        <v>207</v>
      </c>
      <c r="AA472" t="s">
        <v>207</v>
      </c>
      <c r="AB472" t="s">
        <v>207</v>
      </c>
      <c r="AC472" t="s">
        <v>207</v>
      </c>
      <c r="AD472" t="s">
        <v>207</v>
      </c>
      <c r="AE472" t="s">
        <v>207</v>
      </c>
      <c r="AF472" t="s">
        <v>207</v>
      </c>
      <c r="AG472" t="s">
        <v>207</v>
      </c>
      <c r="AH472" t="s">
        <v>207</v>
      </c>
      <c r="AI472" t="s">
        <v>207</v>
      </c>
      <c r="AJ472" t="s">
        <v>207</v>
      </c>
      <c r="AK472" t="s">
        <v>207</v>
      </c>
      <c r="AL472" t="s">
        <v>207</v>
      </c>
      <c r="AM472" t="s">
        <v>215</v>
      </c>
      <c r="AN472" t="s">
        <v>215</v>
      </c>
      <c r="AO472" t="s">
        <v>215</v>
      </c>
      <c r="AP472" t="s">
        <v>207</v>
      </c>
      <c r="AQ472" t="s">
        <v>207</v>
      </c>
      <c r="AR472" t="s">
        <v>207</v>
      </c>
      <c r="AS472" t="s">
        <v>207</v>
      </c>
      <c r="AT472" t="s">
        <v>207</v>
      </c>
      <c r="AU472" t="s">
        <v>207</v>
      </c>
      <c r="AV472" t="s">
        <v>207</v>
      </c>
      <c r="AW472" t="s">
        <v>207</v>
      </c>
      <c r="AX472" t="s">
        <v>207</v>
      </c>
      <c r="AY472" t="s">
        <v>207</v>
      </c>
      <c r="AZ472" t="s">
        <v>207</v>
      </c>
      <c r="BA472" t="s">
        <v>207</v>
      </c>
      <c r="BB472" t="s">
        <v>207</v>
      </c>
      <c r="BC472" t="s">
        <v>207</v>
      </c>
      <c r="BD472" t="s">
        <v>207</v>
      </c>
      <c r="BE472" t="s">
        <v>207</v>
      </c>
      <c r="BF472" t="s">
        <v>207</v>
      </c>
      <c r="BG472" t="s">
        <v>207</v>
      </c>
      <c r="BH472" t="s">
        <v>207</v>
      </c>
      <c r="BI472" t="s">
        <v>207</v>
      </c>
      <c r="BJ472" t="s">
        <v>207</v>
      </c>
      <c r="BK472" t="s">
        <v>207</v>
      </c>
      <c r="BL472" t="s">
        <v>207</v>
      </c>
      <c r="BM472" t="s">
        <v>207</v>
      </c>
      <c r="BN472" t="s">
        <v>207</v>
      </c>
      <c r="BO472" s="18" t="str">
        <f>IF(OR(BO$2=0, BO$2=""), "N/A", IF(ISNUMBER(SEARCH(UPPER(BO$2), UPPER(ProgramsTable[[#This Row],[Type of Service]]))), "Yes", "No"))</f>
        <v>N/A</v>
      </c>
      <c r="BP472" s="18" t="str">
        <f>IF(BP$2=0, "N/A", IF(ISNUMBER(SEARCH(TRIM(BP$2), ProgramsTable[[#This Row],[Geographic Coverage]])), "Yes", "No"))</f>
        <v>N/A</v>
      </c>
      <c r="BQ472" s="18" t="str">
        <f>IF(BQ$2=0, "N/A", IF(ISNUMBER(SEARCH(TRIM(BQ$2), ProgramsTable[[#This Row],[Geographic Coverage]])), "Yes", "No"))</f>
        <v>N/A</v>
      </c>
      <c r="BR472" s="18" t="str">
        <f>IF(AND(BP$2=0, BQ$2=0), "*Required - Please Make a Selection*", IF(OR(ISNUMBER(SEARCH(TRIM(BP$2), ProgramsTable[[#This Row],[Geographic Coverage]])), ISNUMBER(SEARCH(TRIM(BQ$2), ProgramsTable[[#This Row],[Geographic Coverage]]))), "Yes", "No"))</f>
        <v>*Required - Please Make a Selection*</v>
      </c>
      <c r="BS472" s="18" t="str">
        <f>IF(OR(BS$2="",BS$2=0), "N/A", IF(AND(ProgramsTable[[#This Row],[Age Min]]= "None", ProgramsTable[[#This Row],[Age Max]]= "None"), "Yes", IF(AND(BS$2&gt;=ProgramsTable[[#This Row],[Age Min]], BS$2&lt;=ProgramsTable[[#This Row],[Age Max]]), "Yes", "No")))</f>
        <v>N/A</v>
      </c>
      <c r="BT472" s="18" t="str" cm="1">
        <f t="array" ref="BT472">IF(COUNTIF(AM$2:BJ$2,"Yes")=0,"N/A",IF(SUMPRODUCT(--(AM$2:BJ$2="Yes"),--(ProgramsTable[[#This Row],[Developmental Disability]:[Caregivers, Family Members, Advocates, or Practitioners of an Individual with Disabilities or Medical Conditions]]="Yes"))&gt;0,"Yes","No"))</f>
        <v>N/A</v>
      </c>
      <c r="BU4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72" s="18" t="str">
        <f>IF(BV$2=0, "N/A", IF(ISNUMBER(SEARCH(UPPER(BV$2), UPPER(ProgramsTable[[#This Row],[Type of Service]]))), "Yes", "No"))</f>
        <v>N/A</v>
      </c>
      <c r="BW472" s="18" t="str">
        <f>IF(BW$2=0, "N/A", IF(ISNUMBER(SEARCH(TRIM(BW$2), ProgramsTable[[#This Row],[Geographic Coverage]])), "Yes", "No"))</f>
        <v>N/A</v>
      </c>
      <c r="BX472" s="18" t="str">
        <f>IF(BX$2=0, "N/A", IF(ISNUMBER(SEARCH(TRIM(BX$2), ProgramsTable[[#This Row],[Geographic Coverage]])), "Yes", "No"))</f>
        <v>N/A</v>
      </c>
      <c r="BY472" s="18" t="str">
        <f>IF(AND(BW$2=0, BX$2=0), "*Required - Please Make a Selection*", IF(OR(ISNUMBER(SEARCH(TRIM(BW$2), ProgramsTable[[#This Row],[Geographic Coverage]])), ISNUMBER(SEARCH(TRIM(BX$2), ProgramsTable[[#This Row],[Geographic Coverage]]))), "Yes", "No"))</f>
        <v>*Required - Please Make a Selection*</v>
      </c>
      <c r="BZ472" s="18" t="str">
        <f>IF(I$2=0, "N/A", IF(I$2="Yes", IF(ProgramsTable[[#This Row],[Program Includes Services for Caregivers]]="Yes", IF(ProgramsTable[[#This Row],[Program May Require Caregiver to be Unpaid]]="No", "Yes", "No"), "No"), "N/A"))</f>
        <v>N/A</v>
      </c>
      <c r="CA4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72" s="18" t="str">
        <f>IF(CB$2=0, "N/A", IF(ISNUMBER(SEARCH(TRIM(UPPER(CB$2)), TRIM(UPPER(ProgramsTable[[#This Row],[Type of Service]])))), "Yes", "No"))</f>
        <v>N/A</v>
      </c>
      <c r="CC472" s="18" t="str">
        <f>IF(CC$2=0, "N/A", IF(ISNUMBER(SEARCH(TRIM(CC$2), ProgramsTable[[#This Row],[Geographic Coverage]])), "Yes", "No"))</f>
        <v>No</v>
      </c>
      <c r="CD472" s="18" t="str">
        <f>IF(CD$2=0, "N/A", IF(ISNUMBER(SEARCH(TRIM(CD$2), ProgramsTable[[#This Row],[Geographic Coverage]])), "Yes", "No"))</f>
        <v>N/A</v>
      </c>
      <c r="CE472" s="18" t="str">
        <f>IF(AND(CC$2=0, CD$2=0), "*Required - Please Make a Selection*", IF(OR(ISNUMBER(SEARCH(TRIM(CC$2), ProgramsTable[[#This Row],[Geographic Coverage]])), ISNUMBER(SEARCH(TRIM(CD$2), ProgramsTable[[#This Row],[Geographic Coverage]]))), "Yes", "No"))</f>
        <v>No</v>
      </c>
      <c r="CF472" s="18" t="str" cm="1">
        <f t="array" ref="CF472">IF(COUNTIF(BK$2:BN$2, "Yes")=0, "N/A", IF(SUMPRODUCT((BK$2:BN$2="Yes")*(ProgramsTable[[#This Row],[Veteran?]:[Disabled Veteran?]]="Yes"))&gt;0, "Yes", "No"))</f>
        <v>No</v>
      </c>
      <c r="CG4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72"/>
      <c r="CI472"/>
      <c r="CJ472"/>
      <c r="CK472"/>
      <c r="CL472"/>
      <c r="CM472"/>
      <c r="CN472"/>
      <c r="CO472"/>
      <c r="CP472"/>
      <c r="CQ472"/>
      <c r="CR472"/>
      <c r="CS472"/>
      <c r="CU472"/>
      <c r="CV472"/>
    </row>
    <row r="473" spans="1:100" hidden="1" x14ac:dyDescent="0.25">
      <c r="A473" s="10">
        <v>10</v>
      </c>
      <c r="B473" t="s">
        <v>216</v>
      </c>
      <c r="C473" t="s">
        <v>216</v>
      </c>
      <c r="D473" t="s">
        <v>284</v>
      </c>
      <c r="E473" t="s">
        <v>285</v>
      </c>
      <c r="F473" t="s">
        <v>286</v>
      </c>
      <c r="G473" t="s">
        <v>287</v>
      </c>
      <c r="H473" t="s">
        <v>207</v>
      </c>
      <c r="I473" t="s">
        <v>207</v>
      </c>
      <c r="J473" t="s">
        <v>208</v>
      </c>
      <c r="K473" t="s">
        <v>234</v>
      </c>
      <c r="L473" t="s">
        <v>208</v>
      </c>
      <c r="M473" t="s">
        <v>208</v>
      </c>
      <c r="N473" t="s">
        <v>208</v>
      </c>
      <c r="P473" t="s">
        <v>235</v>
      </c>
      <c r="Q473" t="s">
        <v>208</v>
      </c>
      <c r="R473" t="s">
        <v>235</v>
      </c>
      <c r="S473" t="s">
        <v>208</v>
      </c>
      <c r="T473" t="s">
        <v>220</v>
      </c>
      <c r="U473" t="s">
        <v>215</v>
      </c>
      <c r="V473" t="s">
        <v>207</v>
      </c>
      <c r="W473" t="s">
        <v>207</v>
      </c>
      <c r="X473" t="s">
        <v>207</v>
      </c>
      <c r="Y473" t="s">
        <v>207</v>
      </c>
      <c r="Z473" t="s">
        <v>207</v>
      </c>
      <c r="AA473" t="s">
        <v>207</v>
      </c>
      <c r="AB473" t="s">
        <v>207</v>
      </c>
      <c r="AC473" t="s">
        <v>207</v>
      </c>
      <c r="AD473" t="s">
        <v>207</v>
      </c>
      <c r="AE473" t="s">
        <v>207</v>
      </c>
      <c r="AF473" t="s">
        <v>207</v>
      </c>
      <c r="AG473" t="s">
        <v>207</v>
      </c>
      <c r="AH473" t="s">
        <v>207</v>
      </c>
      <c r="AI473" t="s">
        <v>207</v>
      </c>
      <c r="AJ473" t="s">
        <v>207</v>
      </c>
      <c r="AK473" t="s">
        <v>207</v>
      </c>
      <c r="AL473" t="s">
        <v>207</v>
      </c>
      <c r="AM473" t="s">
        <v>215</v>
      </c>
      <c r="AN473" t="s">
        <v>215</v>
      </c>
      <c r="AO473" t="s">
        <v>215</v>
      </c>
      <c r="AP473" t="s">
        <v>207</v>
      </c>
      <c r="AQ473" t="s">
        <v>207</v>
      </c>
      <c r="AR473" t="s">
        <v>207</v>
      </c>
      <c r="AS473" t="s">
        <v>207</v>
      </c>
      <c r="AT473" t="s">
        <v>207</v>
      </c>
      <c r="AU473" t="s">
        <v>207</v>
      </c>
      <c r="AV473" t="s">
        <v>207</v>
      </c>
      <c r="AW473" t="s">
        <v>207</v>
      </c>
      <c r="AX473" t="s">
        <v>207</v>
      </c>
      <c r="AY473" t="s">
        <v>207</v>
      </c>
      <c r="AZ473" t="s">
        <v>207</v>
      </c>
      <c r="BA473" t="s">
        <v>207</v>
      </c>
      <c r="BB473" t="s">
        <v>207</v>
      </c>
      <c r="BC473" t="s">
        <v>207</v>
      </c>
      <c r="BD473" t="s">
        <v>207</v>
      </c>
      <c r="BE473" t="s">
        <v>207</v>
      </c>
      <c r="BF473" t="s">
        <v>207</v>
      </c>
      <c r="BG473" t="s">
        <v>207</v>
      </c>
      <c r="BH473" t="s">
        <v>207</v>
      </c>
      <c r="BI473" t="s">
        <v>207</v>
      </c>
      <c r="BJ473" t="s">
        <v>207</v>
      </c>
      <c r="BK473" t="s">
        <v>207</v>
      </c>
      <c r="BL473" t="s">
        <v>207</v>
      </c>
      <c r="BM473" t="s">
        <v>207</v>
      </c>
      <c r="BN473" t="s">
        <v>207</v>
      </c>
      <c r="BO473" s="18" t="str">
        <f>IF(OR(BO$2=0, BO$2=""), "N/A", IF(ISNUMBER(SEARCH(UPPER(BO$2), UPPER(ProgramsTable[[#This Row],[Type of Service]]))), "Yes", "No"))</f>
        <v>N/A</v>
      </c>
      <c r="BP473" s="18" t="str">
        <f>IF(BP$2=0, "N/A", IF(ISNUMBER(SEARCH(TRIM(BP$2), ProgramsTable[[#This Row],[Geographic Coverage]])), "Yes", "No"))</f>
        <v>N/A</v>
      </c>
      <c r="BQ473" s="18" t="str">
        <f>IF(BQ$2=0, "N/A", IF(ISNUMBER(SEARCH(TRIM(BQ$2), ProgramsTable[[#This Row],[Geographic Coverage]])), "Yes", "No"))</f>
        <v>N/A</v>
      </c>
      <c r="BR473" s="18" t="str">
        <f>IF(AND(BP$2=0, BQ$2=0), "*Required - Please Make a Selection*", IF(OR(ISNUMBER(SEARCH(TRIM(BP$2), ProgramsTable[[#This Row],[Geographic Coverage]])), ISNUMBER(SEARCH(TRIM(BQ$2), ProgramsTable[[#This Row],[Geographic Coverage]]))), "Yes", "No"))</f>
        <v>*Required - Please Make a Selection*</v>
      </c>
      <c r="BS473" s="18" t="str">
        <f>IF(OR(BS$2="",BS$2=0), "N/A", IF(AND(ProgramsTable[[#This Row],[Age Min]]= "None", ProgramsTable[[#This Row],[Age Max]]= "None"), "Yes", IF(AND(BS$2&gt;=ProgramsTable[[#This Row],[Age Min]], BS$2&lt;=ProgramsTable[[#This Row],[Age Max]]), "Yes", "No")))</f>
        <v>N/A</v>
      </c>
      <c r="BT473" s="18" t="str" cm="1">
        <f t="array" ref="BT473">IF(COUNTIF(AM$2:BJ$2,"Yes")=0,"N/A",IF(SUMPRODUCT(--(AM$2:BJ$2="Yes"),--(ProgramsTable[[#This Row],[Developmental Disability]:[Caregivers, Family Members, Advocates, or Practitioners of an Individual with Disabilities or Medical Conditions]]="Yes"))&gt;0,"Yes","No"))</f>
        <v>N/A</v>
      </c>
      <c r="BU4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73" s="18" t="str">
        <f>IF(BV$2=0, "N/A", IF(ISNUMBER(SEARCH(UPPER(BV$2), UPPER(ProgramsTable[[#This Row],[Type of Service]]))), "Yes", "No"))</f>
        <v>N/A</v>
      </c>
      <c r="BW473" s="18" t="str">
        <f>IF(BW$2=0, "N/A", IF(ISNUMBER(SEARCH(TRIM(BW$2), ProgramsTable[[#This Row],[Geographic Coverage]])), "Yes", "No"))</f>
        <v>N/A</v>
      </c>
      <c r="BX473" s="18" t="str">
        <f>IF(BX$2=0, "N/A", IF(ISNUMBER(SEARCH(TRIM(BX$2), ProgramsTable[[#This Row],[Geographic Coverage]])), "Yes", "No"))</f>
        <v>N/A</v>
      </c>
      <c r="BY473" s="18" t="str">
        <f>IF(AND(BW$2=0, BX$2=0), "*Required - Please Make a Selection*", IF(OR(ISNUMBER(SEARCH(TRIM(BW$2), ProgramsTable[[#This Row],[Geographic Coverage]])), ISNUMBER(SEARCH(TRIM(BX$2), ProgramsTable[[#This Row],[Geographic Coverage]]))), "Yes", "No"))</f>
        <v>*Required - Please Make a Selection*</v>
      </c>
      <c r="BZ473" s="18" t="str">
        <f>IF(I$2=0, "N/A", IF(I$2="Yes", IF(ProgramsTable[[#This Row],[Program Includes Services for Caregivers]]="Yes", IF(ProgramsTable[[#This Row],[Program May Require Caregiver to be Unpaid]]="No", "Yes", "No"), "No"), "N/A"))</f>
        <v>N/A</v>
      </c>
      <c r="CA4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73" s="18" t="str">
        <f>IF(CB$2=0, "N/A", IF(ISNUMBER(SEARCH(TRIM(UPPER(CB$2)), TRIM(UPPER(ProgramsTable[[#This Row],[Type of Service]])))), "Yes", "No"))</f>
        <v>N/A</v>
      </c>
      <c r="CC473" s="18" t="str">
        <f>IF(CC$2=0, "N/A", IF(ISNUMBER(SEARCH(TRIM(CC$2), ProgramsTable[[#This Row],[Geographic Coverage]])), "Yes", "No"))</f>
        <v>No</v>
      </c>
      <c r="CD473" s="18" t="str">
        <f>IF(CD$2=0, "N/A", IF(ISNUMBER(SEARCH(TRIM(CD$2), ProgramsTable[[#This Row],[Geographic Coverage]])), "Yes", "No"))</f>
        <v>N/A</v>
      </c>
      <c r="CE473" s="18" t="str">
        <f>IF(AND(CC$2=0, CD$2=0), "*Required - Please Make a Selection*", IF(OR(ISNUMBER(SEARCH(TRIM(CC$2), ProgramsTable[[#This Row],[Geographic Coverage]])), ISNUMBER(SEARCH(TRIM(CD$2), ProgramsTable[[#This Row],[Geographic Coverage]]))), "Yes", "No"))</f>
        <v>No</v>
      </c>
      <c r="CF473" s="18" t="str" cm="1">
        <f t="array" ref="CF473">IF(COUNTIF(BK$2:BN$2, "Yes")=0, "N/A", IF(SUMPRODUCT((BK$2:BN$2="Yes")*(ProgramsTable[[#This Row],[Veteran?]:[Disabled Veteran?]]="Yes"))&gt;0, "Yes", "No"))</f>
        <v>No</v>
      </c>
      <c r="CG4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73"/>
      <c r="CI473"/>
      <c r="CJ473"/>
      <c r="CK473"/>
      <c r="CL473"/>
      <c r="CM473"/>
      <c r="CN473"/>
      <c r="CO473"/>
      <c r="CP473"/>
      <c r="CQ473"/>
      <c r="CR473"/>
      <c r="CS473"/>
      <c r="CU473"/>
      <c r="CV473"/>
    </row>
    <row r="474" spans="1:100" hidden="1" x14ac:dyDescent="0.25">
      <c r="A474" s="10">
        <v>11</v>
      </c>
      <c r="B474" t="s">
        <v>216</v>
      </c>
      <c r="C474" t="s">
        <v>216</v>
      </c>
      <c r="D474" t="s">
        <v>288</v>
      </c>
      <c r="E474" t="s">
        <v>282</v>
      </c>
      <c r="F474" t="s">
        <v>289</v>
      </c>
      <c r="G474" t="s">
        <v>87</v>
      </c>
      <c r="H474" t="s">
        <v>207</v>
      </c>
      <c r="I474" t="s">
        <v>207</v>
      </c>
      <c r="J474" t="s">
        <v>208</v>
      </c>
      <c r="K474" t="s">
        <v>234</v>
      </c>
      <c r="L474" t="s">
        <v>208</v>
      </c>
      <c r="M474" t="s">
        <v>208</v>
      </c>
      <c r="N474" t="s">
        <v>208</v>
      </c>
      <c r="P474" t="s">
        <v>235</v>
      </c>
      <c r="Q474" t="s">
        <v>208</v>
      </c>
      <c r="R474" t="s">
        <v>235</v>
      </c>
      <c r="S474" t="s">
        <v>208</v>
      </c>
      <c r="T474" t="s">
        <v>220</v>
      </c>
      <c r="U474" t="s">
        <v>215</v>
      </c>
      <c r="V474" t="s">
        <v>207</v>
      </c>
      <c r="W474" t="s">
        <v>207</v>
      </c>
      <c r="X474" t="s">
        <v>207</v>
      </c>
      <c r="Y474" t="s">
        <v>207</v>
      </c>
      <c r="Z474" t="s">
        <v>207</v>
      </c>
      <c r="AA474" t="s">
        <v>207</v>
      </c>
      <c r="AB474" t="s">
        <v>207</v>
      </c>
      <c r="AC474" t="s">
        <v>207</v>
      </c>
      <c r="AD474" t="s">
        <v>207</v>
      </c>
      <c r="AE474" t="s">
        <v>207</v>
      </c>
      <c r="AF474" t="s">
        <v>207</v>
      </c>
      <c r="AG474" t="s">
        <v>207</v>
      </c>
      <c r="AH474" t="s">
        <v>207</v>
      </c>
      <c r="AI474" t="s">
        <v>207</v>
      </c>
      <c r="AJ474" t="s">
        <v>207</v>
      </c>
      <c r="AK474" t="s">
        <v>207</v>
      </c>
      <c r="AL474" t="s">
        <v>207</v>
      </c>
      <c r="AM474" t="s">
        <v>215</v>
      </c>
      <c r="AN474" t="s">
        <v>215</v>
      </c>
      <c r="AO474" t="s">
        <v>215</v>
      </c>
      <c r="AP474" t="s">
        <v>207</v>
      </c>
      <c r="AQ474" t="s">
        <v>207</v>
      </c>
      <c r="AR474" t="s">
        <v>207</v>
      </c>
      <c r="AS474" t="s">
        <v>207</v>
      </c>
      <c r="AT474" t="s">
        <v>207</v>
      </c>
      <c r="AU474" t="s">
        <v>207</v>
      </c>
      <c r="AV474" t="s">
        <v>207</v>
      </c>
      <c r="AW474" t="s">
        <v>207</v>
      </c>
      <c r="AX474" t="s">
        <v>207</v>
      </c>
      <c r="AY474" t="s">
        <v>207</v>
      </c>
      <c r="AZ474" t="s">
        <v>207</v>
      </c>
      <c r="BA474" t="s">
        <v>207</v>
      </c>
      <c r="BB474" t="s">
        <v>207</v>
      </c>
      <c r="BC474" t="s">
        <v>207</v>
      </c>
      <c r="BD474" t="s">
        <v>207</v>
      </c>
      <c r="BE474" t="s">
        <v>207</v>
      </c>
      <c r="BF474" t="s">
        <v>207</v>
      </c>
      <c r="BG474" t="s">
        <v>207</v>
      </c>
      <c r="BH474" t="s">
        <v>207</v>
      </c>
      <c r="BI474" t="s">
        <v>207</v>
      </c>
      <c r="BJ474" t="s">
        <v>207</v>
      </c>
      <c r="BK474" t="s">
        <v>207</v>
      </c>
      <c r="BL474" t="s">
        <v>207</v>
      </c>
      <c r="BM474" t="s">
        <v>207</v>
      </c>
      <c r="BN474" t="s">
        <v>207</v>
      </c>
      <c r="BO474" s="18" t="str">
        <f>IF(OR(BO$2=0, BO$2=""), "N/A", IF(ISNUMBER(SEARCH(UPPER(BO$2), UPPER(ProgramsTable[[#This Row],[Type of Service]]))), "Yes", "No"))</f>
        <v>N/A</v>
      </c>
      <c r="BP474" s="18" t="str">
        <f>IF(BP$2=0, "N/A", IF(ISNUMBER(SEARCH(TRIM(BP$2), ProgramsTable[[#This Row],[Geographic Coverage]])), "Yes", "No"))</f>
        <v>N/A</v>
      </c>
      <c r="BQ474" s="18" t="str">
        <f>IF(BQ$2=0, "N/A", IF(ISNUMBER(SEARCH(TRIM(BQ$2), ProgramsTable[[#This Row],[Geographic Coverage]])), "Yes", "No"))</f>
        <v>N/A</v>
      </c>
      <c r="BR474" s="18" t="str">
        <f>IF(AND(BP$2=0, BQ$2=0), "*Required - Please Make a Selection*", IF(OR(ISNUMBER(SEARCH(TRIM(BP$2), ProgramsTable[[#This Row],[Geographic Coverage]])), ISNUMBER(SEARCH(TRIM(BQ$2), ProgramsTable[[#This Row],[Geographic Coverage]]))), "Yes", "No"))</f>
        <v>*Required - Please Make a Selection*</v>
      </c>
      <c r="BS474" s="18" t="str">
        <f>IF(OR(BS$2="",BS$2=0), "N/A", IF(AND(ProgramsTable[[#This Row],[Age Min]]= "None", ProgramsTable[[#This Row],[Age Max]]= "None"), "Yes", IF(AND(BS$2&gt;=ProgramsTable[[#This Row],[Age Min]], BS$2&lt;=ProgramsTable[[#This Row],[Age Max]]), "Yes", "No")))</f>
        <v>N/A</v>
      </c>
      <c r="BT474" s="18" t="str" cm="1">
        <f t="array" ref="BT474">IF(COUNTIF(AM$2:BJ$2,"Yes")=0,"N/A",IF(SUMPRODUCT(--(AM$2:BJ$2="Yes"),--(ProgramsTable[[#This Row],[Developmental Disability]:[Caregivers, Family Members, Advocates, or Practitioners of an Individual with Disabilities or Medical Conditions]]="Yes"))&gt;0,"Yes","No"))</f>
        <v>N/A</v>
      </c>
      <c r="BU4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74" s="18" t="str">
        <f>IF(BV$2=0, "N/A", IF(ISNUMBER(SEARCH(UPPER(BV$2), UPPER(ProgramsTable[[#This Row],[Type of Service]]))), "Yes", "No"))</f>
        <v>N/A</v>
      </c>
      <c r="BW474" s="18" t="str">
        <f>IF(BW$2=0, "N/A", IF(ISNUMBER(SEARCH(TRIM(BW$2), ProgramsTable[[#This Row],[Geographic Coverage]])), "Yes", "No"))</f>
        <v>N/A</v>
      </c>
      <c r="BX474" s="18" t="str">
        <f>IF(BX$2=0, "N/A", IF(ISNUMBER(SEARCH(TRIM(BX$2), ProgramsTable[[#This Row],[Geographic Coverage]])), "Yes", "No"))</f>
        <v>N/A</v>
      </c>
      <c r="BY474" s="18" t="str">
        <f>IF(AND(BW$2=0, BX$2=0), "*Required - Please Make a Selection*", IF(OR(ISNUMBER(SEARCH(TRIM(BW$2), ProgramsTable[[#This Row],[Geographic Coverage]])), ISNUMBER(SEARCH(TRIM(BX$2), ProgramsTable[[#This Row],[Geographic Coverage]]))), "Yes", "No"))</f>
        <v>*Required - Please Make a Selection*</v>
      </c>
      <c r="BZ474" s="18" t="str">
        <f>IF(I$2=0, "N/A", IF(I$2="Yes", IF(ProgramsTable[[#This Row],[Program Includes Services for Caregivers]]="Yes", IF(ProgramsTable[[#This Row],[Program May Require Caregiver to be Unpaid]]="No", "Yes", "No"), "No"), "N/A"))</f>
        <v>N/A</v>
      </c>
      <c r="CA4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74" s="18" t="str">
        <f>IF(CB$2=0, "N/A", IF(ISNUMBER(SEARCH(TRIM(UPPER(CB$2)), TRIM(UPPER(ProgramsTable[[#This Row],[Type of Service]])))), "Yes", "No"))</f>
        <v>N/A</v>
      </c>
      <c r="CC474" s="18" t="str">
        <f>IF(CC$2=0, "N/A", IF(ISNUMBER(SEARCH(TRIM(CC$2), ProgramsTable[[#This Row],[Geographic Coverage]])), "Yes", "No"))</f>
        <v>No</v>
      </c>
      <c r="CD474" s="18" t="str">
        <f>IF(CD$2=0, "N/A", IF(ISNUMBER(SEARCH(TRIM(CD$2), ProgramsTable[[#This Row],[Geographic Coverage]])), "Yes", "No"))</f>
        <v>N/A</v>
      </c>
      <c r="CE474" s="18" t="str">
        <f>IF(AND(CC$2=0, CD$2=0), "*Required - Please Make a Selection*", IF(OR(ISNUMBER(SEARCH(TRIM(CC$2), ProgramsTable[[#This Row],[Geographic Coverage]])), ISNUMBER(SEARCH(TRIM(CD$2), ProgramsTable[[#This Row],[Geographic Coverage]]))), "Yes", "No"))</f>
        <v>No</v>
      </c>
      <c r="CF474" s="18" t="str" cm="1">
        <f t="array" ref="CF474">IF(COUNTIF(BK$2:BN$2, "Yes")=0, "N/A", IF(SUMPRODUCT((BK$2:BN$2="Yes")*(ProgramsTable[[#This Row],[Veteran?]:[Disabled Veteran?]]="Yes"))&gt;0, "Yes", "No"))</f>
        <v>No</v>
      </c>
      <c r="CG4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74"/>
      <c r="CI474"/>
      <c r="CJ474"/>
      <c r="CK474"/>
      <c r="CL474"/>
      <c r="CM474"/>
      <c r="CN474"/>
      <c r="CO474"/>
      <c r="CP474"/>
      <c r="CQ474"/>
      <c r="CR474"/>
      <c r="CS474"/>
      <c r="CU474"/>
      <c r="CV474"/>
    </row>
    <row r="475" spans="1:100" hidden="1" x14ac:dyDescent="0.25">
      <c r="A475" s="10">
        <v>12</v>
      </c>
      <c r="B475" t="s">
        <v>216</v>
      </c>
      <c r="C475" t="s">
        <v>216</v>
      </c>
      <c r="D475" t="s">
        <v>290</v>
      </c>
      <c r="E475" t="s">
        <v>291</v>
      </c>
      <c r="F475" t="s">
        <v>292</v>
      </c>
      <c r="G475" t="s">
        <v>116</v>
      </c>
      <c r="H475" t="s">
        <v>207</v>
      </c>
      <c r="I475" t="s">
        <v>207</v>
      </c>
      <c r="J475" t="s">
        <v>208</v>
      </c>
      <c r="K475" t="s">
        <v>234</v>
      </c>
      <c r="L475" t="s">
        <v>208</v>
      </c>
      <c r="M475" t="s">
        <v>208</v>
      </c>
      <c r="N475" t="s">
        <v>208</v>
      </c>
      <c r="P475" t="s">
        <v>235</v>
      </c>
      <c r="Q475" t="s">
        <v>208</v>
      </c>
      <c r="R475" t="s">
        <v>235</v>
      </c>
      <c r="S475" t="s">
        <v>208</v>
      </c>
      <c r="T475" t="s">
        <v>220</v>
      </c>
      <c r="U475" t="s">
        <v>215</v>
      </c>
      <c r="V475" t="s">
        <v>207</v>
      </c>
      <c r="W475" t="s">
        <v>207</v>
      </c>
      <c r="X475" t="s">
        <v>207</v>
      </c>
      <c r="Y475" t="s">
        <v>207</v>
      </c>
      <c r="Z475" t="s">
        <v>207</v>
      </c>
      <c r="AA475" t="s">
        <v>207</v>
      </c>
      <c r="AB475" t="s">
        <v>207</v>
      </c>
      <c r="AC475" t="s">
        <v>207</v>
      </c>
      <c r="AD475" t="s">
        <v>207</v>
      </c>
      <c r="AE475" t="s">
        <v>207</v>
      </c>
      <c r="AF475" t="s">
        <v>207</v>
      </c>
      <c r="AG475" t="s">
        <v>207</v>
      </c>
      <c r="AH475" t="s">
        <v>207</v>
      </c>
      <c r="AI475" t="s">
        <v>207</v>
      </c>
      <c r="AJ475" t="s">
        <v>207</v>
      </c>
      <c r="AK475" t="s">
        <v>207</v>
      </c>
      <c r="AL475" t="s">
        <v>207</v>
      </c>
      <c r="AM475" t="s">
        <v>215</v>
      </c>
      <c r="AN475" t="s">
        <v>215</v>
      </c>
      <c r="AO475" t="s">
        <v>215</v>
      </c>
      <c r="AP475" t="s">
        <v>207</v>
      </c>
      <c r="AQ475" t="s">
        <v>207</v>
      </c>
      <c r="AR475" t="s">
        <v>207</v>
      </c>
      <c r="AS475" t="s">
        <v>207</v>
      </c>
      <c r="AT475" t="s">
        <v>207</v>
      </c>
      <c r="AU475" t="s">
        <v>207</v>
      </c>
      <c r="AV475" t="s">
        <v>207</v>
      </c>
      <c r="AW475" t="s">
        <v>207</v>
      </c>
      <c r="AX475" t="s">
        <v>207</v>
      </c>
      <c r="AY475" t="s">
        <v>207</v>
      </c>
      <c r="AZ475" t="s">
        <v>207</v>
      </c>
      <c r="BA475" t="s">
        <v>207</v>
      </c>
      <c r="BB475" t="s">
        <v>207</v>
      </c>
      <c r="BC475" t="s">
        <v>207</v>
      </c>
      <c r="BD475" t="s">
        <v>207</v>
      </c>
      <c r="BE475" t="s">
        <v>207</v>
      </c>
      <c r="BF475" t="s">
        <v>207</v>
      </c>
      <c r="BG475" t="s">
        <v>207</v>
      </c>
      <c r="BH475" t="s">
        <v>207</v>
      </c>
      <c r="BI475" t="s">
        <v>207</v>
      </c>
      <c r="BJ475" t="s">
        <v>207</v>
      </c>
      <c r="BK475" t="s">
        <v>207</v>
      </c>
      <c r="BL475" t="s">
        <v>207</v>
      </c>
      <c r="BM475" t="s">
        <v>207</v>
      </c>
      <c r="BN475" t="s">
        <v>207</v>
      </c>
      <c r="BO475" s="18" t="str">
        <f>IF(OR(BO$2=0, BO$2=""), "N/A", IF(ISNUMBER(SEARCH(UPPER(BO$2), UPPER(ProgramsTable[[#This Row],[Type of Service]]))), "Yes", "No"))</f>
        <v>N/A</v>
      </c>
      <c r="BP475" s="18" t="str">
        <f>IF(BP$2=0, "N/A", IF(ISNUMBER(SEARCH(TRIM(BP$2), ProgramsTable[[#This Row],[Geographic Coverage]])), "Yes", "No"))</f>
        <v>N/A</v>
      </c>
      <c r="BQ475" s="18" t="str">
        <f>IF(BQ$2=0, "N/A", IF(ISNUMBER(SEARCH(TRIM(BQ$2), ProgramsTable[[#This Row],[Geographic Coverage]])), "Yes", "No"))</f>
        <v>N/A</v>
      </c>
      <c r="BR475" s="18" t="str">
        <f>IF(AND(BP$2=0, BQ$2=0), "*Required - Please Make a Selection*", IF(OR(ISNUMBER(SEARCH(TRIM(BP$2), ProgramsTable[[#This Row],[Geographic Coverage]])), ISNUMBER(SEARCH(TRIM(BQ$2), ProgramsTable[[#This Row],[Geographic Coverage]]))), "Yes", "No"))</f>
        <v>*Required - Please Make a Selection*</v>
      </c>
      <c r="BS475" s="18" t="str">
        <f>IF(OR(BS$2="",BS$2=0), "N/A", IF(AND(ProgramsTable[[#This Row],[Age Min]]= "None", ProgramsTable[[#This Row],[Age Max]]= "None"), "Yes", IF(AND(BS$2&gt;=ProgramsTable[[#This Row],[Age Min]], BS$2&lt;=ProgramsTable[[#This Row],[Age Max]]), "Yes", "No")))</f>
        <v>N/A</v>
      </c>
      <c r="BT475" s="18" t="str" cm="1">
        <f t="array" ref="BT475">IF(COUNTIF(AM$2:BJ$2,"Yes")=0,"N/A",IF(SUMPRODUCT(--(AM$2:BJ$2="Yes"),--(ProgramsTable[[#This Row],[Developmental Disability]:[Caregivers, Family Members, Advocates, or Practitioners of an Individual with Disabilities or Medical Conditions]]="Yes"))&gt;0,"Yes","No"))</f>
        <v>N/A</v>
      </c>
      <c r="BU4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75" s="18" t="str">
        <f>IF(BV$2=0, "N/A", IF(ISNUMBER(SEARCH(UPPER(BV$2), UPPER(ProgramsTable[[#This Row],[Type of Service]]))), "Yes", "No"))</f>
        <v>N/A</v>
      </c>
      <c r="BW475" s="18" t="str">
        <f>IF(BW$2=0, "N/A", IF(ISNUMBER(SEARCH(TRIM(BW$2), ProgramsTable[[#This Row],[Geographic Coverage]])), "Yes", "No"))</f>
        <v>N/A</v>
      </c>
      <c r="BX475" s="18" t="str">
        <f>IF(BX$2=0, "N/A", IF(ISNUMBER(SEARCH(TRIM(BX$2), ProgramsTable[[#This Row],[Geographic Coverage]])), "Yes", "No"))</f>
        <v>N/A</v>
      </c>
      <c r="BY475" s="18" t="str">
        <f>IF(AND(BW$2=0, BX$2=0), "*Required - Please Make a Selection*", IF(OR(ISNUMBER(SEARCH(TRIM(BW$2), ProgramsTable[[#This Row],[Geographic Coverage]])), ISNUMBER(SEARCH(TRIM(BX$2), ProgramsTable[[#This Row],[Geographic Coverage]]))), "Yes", "No"))</f>
        <v>*Required - Please Make a Selection*</v>
      </c>
      <c r="BZ475" s="18" t="str">
        <f>IF(I$2=0, "N/A", IF(I$2="Yes", IF(ProgramsTable[[#This Row],[Program Includes Services for Caregivers]]="Yes", IF(ProgramsTable[[#This Row],[Program May Require Caregiver to be Unpaid]]="No", "Yes", "No"), "No"), "N/A"))</f>
        <v>N/A</v>
      </c>
      <c r="CA4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75" s="18" t="str">
        <f>IF(CB$2=0, "N/A", IF(ISNUMBER(SEARCH(TRIM(UPPER(CB$2)), TRIM(UPPER(ProgramsTable[[#This Row],[Type of Service]])))), "Yes", "No"))</f>
        <v>N/A</v>
      </c>
      <c r="CC475" s="18" t="str">
        <f>IF(CC$2=0, "N/A", IF(ISNUMBER(SEARCH(TRIM(CC$2), ProgramsTable[[#This Row],[Geographic Coverage]])), "Yes", "No"))</f>
        <v>No</v>
      </c>
      <c r="CD475" s="18" t="str">
        <f>IF(CD$2=0, "N/A", IF(ISNUMBER(SEARCH(TRIM(CD$2), ProgramsTable[[#This Row],[Geographic Coverage]])), "Yes", "No"))</f>
        <v>N/A</v>
      </c>
      <c r="CE475" s="18" t="str">
        <f>IF(AND(CC$2=0, CD$2=0), "*Required - Please Make a Selection*", IF(OR(ISNUMBER(SEARCH(TRIM(CC$2), ProgramsTable[[#This Row],[Geographic Coverage]])), ISNUMBER(SEARCH(TRIM(CD$2), ProgramsTable[[#This Row],[Geographic Coverage]]))), "Yes", "No"))</f>
        <v>No</v>
      </c>
      <c r="CF475" s="18" t="str" cm="1">
        <f t="array" ref="CF475">IF(COUNTIF(BK$2:BN$2, "Yes")=0, "N/A", IF(SUMPRODUCT((BK$2:BN$2="Yes")*(ProgramsTable[[#This Row],[Veteran?]:[Disabled Veteran?]]="Yes"))&gt;0, "Yes", "No"))</f>
        <v>No</v>
      </c>
      <c r="CG4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75"/>
      <c r="CI475"/>
      <c r="CJ475"/>
      <c r="CK475"/>
      <c r="CL475"/>
      <c r="CM475"/>
      <c r="CN475"/>
      <c r="CO475"/>
      <c r="CP475"/>
      <c r="CQ475"/>
      <c r="CR475"/>
      <c r="CS475"/>
      <c r="CU475"/>
      <c r="CV475"/>
    </row>
    <row r="476" spans="1:100" hidden="1" x14ac:dyDescent="0.25">
      <c r="A476" s="10">
        <v>13</v>
      </c>
      <c r="B476" t="s">
        <v>216</v>
      </c>
      <c r="C476" t="s">
        <v>216</v>
      </c>
      <c r="D476" t="s">
        <v>293</v>
      </c>
      <c r="E476" t="s">
        <v>291</v>
      </c>
      <c r="F476" t="s">
        <v>294</v>
      </c>
      <c r="G476" t="s">
        <v>295</v>
      </c>
      <c r="H476" t="s">
        <v>207</v>
      </c>
      <c r="I476" t="s">
        <v>207</v>
      </c>
      <c r="J476" t="s">
        <v>208</v>
      </c>
      <c r="K476" t="s">
        <v>234</v>
      </c>
      <c r="L476" t="s">
        <v>208</v>
      </c>
      <c r="M476" t="s">
        <v>208</v>
      </c>
      <c r="N476" t="s">
        <v>208</v>
      </c>
      <c r="P476" t="s">
        <v>226</v>
      </c>
      <c r="Q476" t="s">
        <v>208</v>
      </c>
      <c r="R476" t="s">
        <v>226</v>
      </c>
      <c r="S476" t="s">
        <v>208</v>
      </c>
      <c r="T476" t="s">
        <v>220</v>
      </c>
      <c r="U476" t="s">
        <v>215</v>
      </c>
      <c r="V476" t="s">
        <v>207</v>
      </c>
      <c r="W476" t="s">
        <v>207</v>
      </c>
      <c r="X476" t="s">
        <v>207</v>
      </c>
      <c r="Y476" t="s">
        <v>207</v>
      </c>
      <c r="Z476" t="s">
        <v>207</v>
      </c>
      <c r="AA476" t="s">
        <v>207</v>
      </c>
      <c r="AB476" t="s">
        <v>207</v>
      </c>
      <c r="AC476" t="s">
        <v>207</v>
      </c>
      <c r="AD476" t="s">
        <v>207</v>
      </c>
      <c r="AE476" t="s">
        <v>207</v>
      </c>
      <c r="AF476" t="s">
        <v>207</v>
      </c>
      <c r="AG476" t="s">
        <v>207</v>
      </c>
      <c r="AH476" t="s">
        <v>207</v>
      </c>
      <c r="AI476" t="s">
        <v>207</v>
      </c>
      <c r="AJ476" t="s">
        <v>207</v>
      </c>
      <c r="AK476" t="s">
        <v>207</v>
      </c>
      <c r="AL476" t="s">
        <v>207</v>
      </c>
      <c r="AM476" t="s">
        <v>215</v>
      </c>
      <c r="AN476" t="s">
        <v>215</v>
      </c>
      <c r="AO476" t="s">
        <v>215</v>
      </c>
      <c r="AP476" t="s">
        <v>207</v>
      </c>
      <c r="AQ476" t="s">
        <v>207</v>
      </c>
      <c r="AR476" t="s">
        <v>207</v>
      </c>
      <c r="AS476" t="s">
        <v>207</v>
      </c>
      <c r="AT476" t="s">
        <v>207</v>
      </c>
      <c r="AU476" t="s">
        <v>207</v>
      </c>
      <c r="AV476" t="s">
        <v>207</v>
      </c>
      <c r="AW476" t="s">
        <v>207</v>
      </c>
      <c r="AX476" t="s">
        <v>207</v>
      </c>
      <c r="AY476" t="s">
        <v>207</v>
      </c>
      <c r="AZ476" t="s">
        <v>207</v>
      </c>
      <c r="BA476" t="s">
        <v>207</v>
      </c>
      <c r="BB476" t="s">
        <v>207</v>
      </c>
      <c r="BC476" t="s">
        <v>207</v>
      </c>
      <c r="BD476" t="s">
        <v>207</v>
      </c>
      <c r="BE476" t="s">
        <v>207</v>
      </c>
      <c r="BF476" t="s">
        <v>207</v>
      </c>
      <c r="BG476" t="s">
        <v>215</v>
      </c>
      <c r="BH476" t="s">
        <v>207</v>
      </c>
      <c r="BI476" t="s">
        <v>207</v>
      </c>
      <c r="BJ476" t="s">
        <v>207</v>
      </c>
      <c r="BK476" t="s">
        <v>207</v>
      </c>
      <c r="BL476" t="s">
        <v>207</v>
      </c>
      <c r="BM476" t="s">
        <v>207</v>
      </c>
      <c r="BN476" t="s">
        <v>207</v>
      </c>
      <c r="BO476" s="18" t="str">
        <f>IF(OR(BO$2=0, BO$2=""), "N/A", IF(ISNUMBER(SEARCH(UPPER(BO$2), UPPER(ProgramsTable[[#This Row],[Type of Service]]))), "Yes", "No"))</f>
        <v>N/A</v>
      </c>
      <c r="BP476" s="18" t="str">
        <f>IF(BP$2=0, "N/A", IF(ISNUMBER(SEARCH(TRIM(BP$2), ProgramsTable[[#This Row],[Geographic Coverage]])), "Yes", "No"))</f>
        <v>N/A</v>
      </c>
      <c r="BQ476" s="18" t="str">
        <f>IF(BQ$2=0, "N/A", IF(ISNUMBER(SEARCH(TRIM(BQ$2), ProgramsTable[[#This Row],[Geographic Coverage]])), "Yes", "No"))</f>
        <v>N/A</v>
      </c>
      <c r="BR476" s="18" t="str">
        <f>IF(AND(BP$2=0, BQ$2=0), "*Required - Please Make a Selection*", IF(OR(ISNUMBER(SEARCH(TRIM(BP$2), ProgramsTable[[#This Row],[Geographic Coverage]])), ISNUMBER(SEARCH(TRIM(BQ$2), ProgramsTable[[#This Row],[Geographic Coverage]]))), "Yes", "No"))</f>
        <v>*Required - Please Make a Selection*</v>
      </c>
      <c r="BS476" s="18" t="str">
        <f>IF(OR(BS$2="",BS$2=0), "N/A", IF(AND(ProgramsTable[[#This Row],[Age Min]]= "None", ProgramsTable[[#This Row],[Age Max]]= "None"), "Yes", IF(AND(BS$2&gt;=ProgramsTable[[#This Row],[Age Min]], BS$2&lt;=ProgramsTable[[#This Row],[Age Max]]), "Yes", "No")))</f>
        <v>N/A</v>
      </c>
      <c r="BT476" s="18" t="str" cm="1">
        <f t="array" ref="BT476">IF(COUNTIF(AM$2:BJ$2,"Yes")=0,"N/A",IF(SUMPRODUCT(--(AM$2:BJ$2="Yes"),--(ProgramsTable[[#This Row],[Developmental Disability]:[Caregivers, Family Members, Advocates, or Practitioners of an Individual with Disabilities or Medical Conditions]]="Yes"))&gt;0,"Yes","No"))</f>
        <v>N/A</v>
      </c>
      <c r="BU4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76" s="18" t="str">
        <f>IF(BV$2=0, "N/A", IF(ISNUMBER(SEARCH(UPPER(BV$2), UPPER(ProgramsTable[[#This Row],[Type of Service]]))), "Yes", "No"))</f>
        <v>N/A</v>
      </c>
      <c r="BW476" s="18" t="str">
        <f>IF(BW$2=0, "N/A", IF(ISNUMBER(SEARCH(TRIM(BW$2), ProgramsTable[[#This Row],[Geographic Coverage]])), "Yes", "No"))</f>
        <v>N/A</v>
      </c>
      <c r="BX476" s="18" t="str">
        <f>IF(BX$2=0, "N/A", IF(ISNUMBER(SEARCH(TRIM(BX$2), ProgramsTable[[#This Row],[Geographic Coverage]])), "Yes", "No"))</f>
        <v>N/A</v>
      </c>
      <c r="BY476" s="18" t="str">
        <f>IF(AND(BW$2=0, BX$2=0), "*Required - Please Make a Selection*", IF(OR(ISNUMBER(SEARCH(TRIM(BW$2), ProgramsTable[[#This Row],[Geographic Coverage]])), ISNUMBER(SEARCH(TRIM(BX$2), ProgramsTable[[#This Row],[Geographic Coverage]]))), "Yes", "No"))</f>
        <v>*Required - Please Make a Selection*</v>
      </c>
      <c r="BZ476" s="18" t="str">
        <f>IF(I$2=0, "N/A", IF(I$2="Yes", IF(ProgramsTable[[#This Row],[Program Includes Services for Caregivers]]="Yes", IF(ProgramsTable[[#This Row],[Program May Require Caregiver to be Unpaid]]="No", "Yes", "No"), "No"), "N/A"))</f>
        <v>N/A</v>
      </c>
      <c r="CA4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76" s="18" t="str">
        <f>IF(CB$2=0, "N/A", IF(ISNUMBER(SEARCH(TRIM(UPPER(CB$2)), TRIM(UPPER(ProgramsTable[[#This Row],[Type of Service]])))), "Yes", "No"))</f>
        <v>N/A</v>
      </c>
      <c r="CC476" s="18" t="str">
        <f>IF(CC$2=0, "N/A", IF(ISNUMBER(SEARCH(TRIM(CC$2), ProgramsTable[[#This Row],[Geographic Coverage]])), "Yes", "No"))</f>
        <v>No</v>
      </c>
      <c r="CD476" s="18" t="str">
        <f>IF(CD$2=0, "N/A", IF(ISNUMBER(SEARCH(TRIM(CD$2), ProgramsTable[[#This Row],[Geographic Coverage]])), "Yes", "No"))</f>
        <v>N/A</v>
      </c>
      <c r="CE476" s="18" t="str">
        <f>IF(AND(CC$2=0, CD$2=0), "*Required - Please Make a Selection*", IF(OR(ISNUMBER(SEARCH(TRIM(CC$2), ProgramsTable[[#This Row],[Geographic Coverage]])), ISNUMBER(SEARCH(TRIM(CD$2), ProgramsTable[[#This Row],[Geographic Coverage]]))), "Yes", "No"))</f>
        <v>No</v>
      </c>
      <c r="CF476" s="18" t="str" cm="1">
        <f t="array" ref="CF476">IF(COUNTIF(BK$2:BN$2, "Yes")=0, "N/A", IF(SUMPRODUCT((BK$2:BN$2="Yes")*(ProgramsTable[[#This Row],[Veteran?]:[Disabled Veteran?]]="Yes"))&gt;0, "Yes", "No"))</f>
        <v>No</v>
      </c>
      <c r="CG4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76"/>
      <c r="CI476"/>
      <c r="CJ476"/>
      <c r="CK476"/>
      <c r="CL476"/>
      <c r="CM476"/>
      <c r="CN476"/>
      <c r="CO476"/>
      <c r="CP476"/>
      <c r="CQ476"/>
      <c r="CR476"/>
      <c r="CS476"/>
      <c r="CU476"/>
      <c r="CV476"/>
    </row>
    <row r="477" spans="1:100" hidden="1" x14ac:dyDescent="0.25">
      <c r="A477" s="10">
        <v>14</v>
      </c>
      <c r="B477" t="s">
        <v>216</v>
      </c>
      <c r="C477" t="s">
        <v>216</v>
      </c>
      <c r="D477" t="s">
        <v>296</v>
      </c>
      <c r="E477" t="s">
        <v>291</v>
      </c>
      <c r="F477" t="s">
        <v>297</v>
      </c>
      <c r="G477" t="s">
        <v>121</v>
      </c>
      <c r="H477" t="s">
        <v>207</v>
      </c>
      <c r="I477" t="s">
        <v>207</v>
      </c>
      <c r="J477" t="s">
        <v>208</v>
      </c>
      <c r="K477" t="s">
        <v>234</v>
      </c>
      <c r="L477" t="s">
        <v>298</v>
      </c>
      <c r="M477">
        <v>14</v>
      </c>
      <c r="N477">
        <v>24</v>
      </c>
      <c r="O477" t="s">
        <v>298</v>
      </c>
      <c r="P477" t="s">
        <v>235</v>
      </c>
      <c r="Q477" t="s">
        <v>208</v>
      </c>
      <c r="R477" t="s">
        <v>235</v>
      </c>
      <c r="S477" t="s">
        <v>208</v>
      </c>
      <c r="T477" t="s">
        <v>220</v>
      </c>
      <c r="U477" t="s">
        <v>215</v>
      </c>
      <c r="V477" t="s">
        <v>207</v>
      </c>
      <c r="W477" t="s">
        <v>207</v>
      </c>
      <c r="X477" t="s">
        <v>207</v>
      </c>
      <c r="Y477" t="s">
        <v>207</v>
      </c>
      <c r="Z477" t="s">
        <v>207</v>
      </c>
      <c r="AA477" t="s">
        <v>207</v>
      </c>
      <c r="AB477" t="s">
        <v>207</v>
      </c>
      <c r="AC477" t="s">
        <v>207</v>
      </c>
      <c r="AD477" t="s">
        <v>207</v>
      </c>
      <c r="AE477" t="s">
        <v>207</v>
      </c>
      <c r="AF477" t="s">
        <v>207</v>
      </c>
      <c r="AG477" t="s">
        <v>207</v>
      </c>
      <c r="AH477" t="s">
        <v>207</v>
      </c>
      <c r="AI477" t="s">
        <v>207</v>
      </c>
      <c r="AJ477" t="s">
        <v>207</v>
      </c>
      <c r="AK477" t="s">
        <v>207</v>
      </c>
      <c r="AL477" t="s">
        <v>207</v>
      </c>
      <c r="AM477" t="s">
        <v>215</v>
      </c>
      <c r="AN477" t="s">
        <v>215</v>
      </c>
      <c r="AO477" t="s">
        <v>215</v>
      </c>
      <c r="AP477" t="s">
        <v>207</v>
      </c>
      <c r="AQ477" t="s">
        <v>207</v>
      </c>
      <c r="AR477" t="s">
        <v>207</v>
      </c>
      <c r="AS477" t="s">
        <v>207</v>
      </c>
      <c r="AT477" t="s">
        <v>207</v>
      </c>
      <c r="AU477" t="s">
        <v>207</v>
      </c>
      <c r="AV477" t="s">
        <v>207</v>
      </c>
      <c r="AW477" t="s">
        <v>207</v>
      </c>
      <c r="AX477" t="s">
        <v>207</v>
      </c>
      <c r="AY477" t="s">
        <v>207</v>
      </c>
      <c r="AZ477" t="s">
        <v>207</v>
      </c>
      <c r="BA477" t="s">
        <v>207</v>
      </c>
      <c r="BB477" t="s">
        <v>207</v>
      </c>
      <c r="BC477" t="s">
        <v>207</v>
      </c>
      <c r="BD477" t="s">
        <v>207</v>
      </c>
      <c r="BE477" t="s">
        <v>207</v>
      </c>
      <c r="BF477" t="s">
        <v>207</v>
      </c>
      <c r="BG477" t="s">
        <v>207</v>
      </c>
      <c r="BH477" t="s">
        <v>207</v>
      </c>
      <c r="BI477" t="s">
        <v>207</v>
      </c>
      <c r="BJ477" t="s">
        <v>207</v>
      </c>
      <c r="BK477" t="s">
        <v>207</v>
      </c>
      <c r="BL477" t="s">
        <v>207</v>
      </c>
      <c r="BM477" t="s">
        <v>207</v>
      </c>
      <c r="BN477" t="s">
        <v>207</v>
      </c>
      <c r="BO477" s="18" t="str">
        <f>IF(OR(BO$2=0, BO$2=""), "N/A", IF(ISNUMBER(SEARCH(UPPER(BO$2), UPPER(ProgramsTable[[#This Row],[Type of Service]]))), "Yes", "No"))</f>
        <v>N/A</v>
      </c>
      <c r="BP477" s="18" t="str">
        <f>IF(BP$2=0, "N/A", IF(ISNUMBER(SEARCH(TRIM(BP$2), ProgramsTable[[#This Row],[Geographic Coverage]])), "Yes", "No"))</f>
        <v>N/A</v>
      </c>
      <c r="BQ477" s="18" t="str">
        <f>IF(BQ$2=0, "N/A", IF(ISNUMBER(SEARCH(TRIM(BQ$2), ProgramsTable[[#This Row],[Geographic Coverage]])), "Yes", "No"))</f>
        <v>N/A</v>
      </c>
      <c r="BR477" s="18" t="str">
        <f>IF(AND(BP$2=0, BQ$2=0), "*Required - Please Make a Selection*", IF(OR(ISNUMBER(SEARCH(TRIM(BP$2), ProgramsTable[[#This Row],[Geographic Coverage]])), ISNUMBER(SEARCH(TRIM(BQ$2), ProgramsTable[[#This Row],[Geographic Coverage]]))), "Yes", "No"))</f>
        <v>*Required - Please Make a Selection*</v>
      </c>
      <c r="BS477" s="18" t="str">
        <f>IF(OR(BS$2="",BS$2=0), "N/A", IF(AND(ProgramsTable[[#This Row],[Age Min]]= "None", ProgramsTable[[#This Row],[Age Max]]= "None"), "Yes", IF(AND(BS$2&gt;=ProgramsTable[[#This Row],[Age Min]], BS$2&lt;=ProgramsTable[[#This Row],[Age Max]]), "Yes", "No")))</f>
        <v>N/A</v>
      </c>
      <c r="BT477" s="18" t="str" cm="1">
        <f t="array" ref="BT477">IF(COUNTIF(AM$2:BJ$2,"Yes")=0,"N/A",IF(SUMPRODUCT(--(AM$2:BJ$2="Yes"),--(ProgramsTable[[#This Row],[Developmental Disability]:[Caregivers, Family Members, Advocates, or Practitioners of an Individual with Disabilities or Medical Conditions]]="Yes"))&gt;0,"Yes","No"))</f>
        <v>N/A</v>
      </c>
      <c r="BU4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77" s="18" t="str">
        <f>IF(BV$2=0, "N/A", IF(ISNUMBER(SEARCH(UPPER(BV$2), UPPER(ProgramsTable[[#This Row],[Type of Service]]))), "Yes", "No"))</f>
        <v>N/A</v>
      </c>
      <c r="BW477" s="18" t="str">
        <f>IF(BW$2=0, "N/A", IF(ISNUMBER(SEARCH(TRIM(BW$2), ProgramsTable[[#This Row],[Geographic Coverage]])), "Yes", "No"))</f>
        <v>N/A</v>
      </c>
      <c r="BX477" s="18" t="str">
        <f>IF(BX$2=0, "N/A", IF(ISNUMBER(SEARCH(TRIM(BX$2), ProgramsTable[[#This Row],[Geographic Coverage]])), "Yes", "No"))</f>
        <v>N/A</v>
      </c>
      <c r="BY477" s="18" t="str">
        <f>IF(AND(BW$2=0, BX$2=0), "*Required - Please Make a Selection*", IF(OR(ISNUMBER(SEARCH(TRIM(BW$2), ProgramsTable[[#This Row],[Geographic Coverage]])), ISNUMBER(SEARCH(TRIM(BX$2), ProgramsTable[[#This Row],[Geographic Coverage]]))), "Yes", "No"))</f>
        <v>*Required - Please Make a Selection*</v>
      </c>
      <c r="BZ477" s="18" t="str">
        <f>IF(I$2=0, "N/A", IF(I$2="Yes", IF(ProgramsTable[[#This Row],[Program Includes Services for Caregivers]]="Yes", IF(ProgramsTable[[#This Row],[Program May Require Caregiver to be Unpaid]]="No", "Yes", "No"), "No"), "N/A"))</f>
        <v>N/A</v>
      </c>
      <c r="CA4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77" s="18" t="str">
        <f>IF(CB$2=0, "N/A", IF(ISNUMBER(SEARCH(TRIM(UPPER(CB$2)), TRIM(UPPER(ProgramsTable[[#This Row],[Type of Service]])))), "Yes", "No"))</f>
        <v>N/A</v>
      </c>
      <c r="CC477" s="18" t="str">
        <f>IF(CC$2=0, "N/A", IF(ISNUMBER(SEARCH(TRIM(CC$2), ProgramsTable[[#This Row],[Geographic Coverage]])), "Yes", "No"))</f>
        <v>No</v>
      </c>
      <c r="CD477" s="18" t="str">
        <f>IF(CD$2=0, "N/A", IF(ISNUMBER(SEARCH(TRIM(CD$2), ProgramsTable[[#This Row],[Geographic Coverage]])), "Yes", "No"))</f>
        <v>N/A</v>
      </c>
      <c r="CE477" s="18" t="str">
        <f>IF(AND(CC$2=0, CD$2=0), "*Required - Please Make a Selection*", IF(OR(ISNUMBER(SEARCH(TRIM(CC$2), ProgramsTable[[#This Row],[Geographic Coverage]])), ISNUMBER(SEARCH(TRIM(CD$2), ProgramsTable[[#This Row],[Geographic Coverage]]))), "Yes", "No"))</f>
        <v>No</v>
      </c>
      <c r="CF477" s="18" t="str" cm="1">
        <f t="array" ref="CF477">IF(COUNTIF(BK$2:BN$2, "Yes")=0, "N/A", IF(SUMPRODUCT((BK$2:BN$2="Yes")*(ProgramsTable[[#This Row],[Veteran?]:[Disabled Veteran?]]="Yes"))&gt;0, "Yes", "No"))</f>
        <v>No</v>
      </c>
      <c r="CG4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77"/>
      <c r="CI477"/>
      <c r="CJ477"/>
      <c r="CK477"/>
      <c r="CL477"/>
      <c r="CM477"/>
      <c r="CN477"/>
      <c r="CO477"/>
      <c r="CP477"/>
      <c r="CQ477"/>
      <c r="CR477"/>
      <c r="CS477"/>
      <c r="CU477"/>
      <c r="CV477"/>
    </row>
    <row r="478" spans="1:100" hidden="1" x14ac:dyDescent="0.25">
      <c r="A478" s="10">
        <v>15</v>
      </c>
      <c r="B478" t="s">
        <v>216</v>
      </c>
      <c r="C478" t="s">
        <v>216</v>
      </c>
      <c r="D478" t="s">
        <v>117</v>
      </c>
      <c r="E478" t="s">
        <v>299</v>
      </c>
      <c r="F478" t="s">
        <v>300</v>
      </c>
      <c r="G478" t="s">
        <v>117</v>
      </c>
      <c r="H478" t="s">
        <v>207</v>
      </c>
      <c r="I478" t="s">
        <v>207</v>
      </c>
      <c r="J478" t="s">
        <v>301</v>
      </c>
      <c r="K478" t="s">
        <v>208</v>
      </c>
      <c r="L478" s="11" t="s">
        <v>208</v>
      </c>
      <c r="M478" t="s">
        <v>208</v>
      </c>
      <c r="N478" t="s">
        <v>208</v>
      </c>
      <c r="P478" t="s">
        <v>235</v>
      </c>
      <c r="Q478" t="s">
        <v>208</v>
      </c>
      <c r="R478" t="s">
        <v>235</v>
      </c>
      <c r="S478" t="s">
        <v>208</v>
      </c>
      <c r="T478" t="s">
        <v>220</v>
      </c>
      <c r="U478" t="s">
        <v>207</v>
      </c>
      <c r="V478" t="s">
        <v>207</v>
      </c>
      <c r="W478" t="s">
        <v>215</v>
      </c>
      <c r="X478" t="s">
        <v>207</v>
      </c>
      <c r="Y478" t="s">
        <v>207</v>
      </c>
      <c r="Z478" t="s">
        <v>207</v>
      </c>
      <c r="AA478" t="s">
        <v>207</v>
      </c>
      <c r="AB478" t="s">
        <v>207</v>
      </c>
      <c r="AC478" t="s">
        <v>207</v>
      </c>
      <c r="AD478" t="s">
        <v>207</v>
      </c>
      <c r="AE478" t="s">
        <v>207</v>
      </c>
      <c r="AF478" t="s">
        <v>207</v>
      </c>
      <c r="AG478" t="s">
        <v>207</v>
      </c>
      <c r="AH478" t="s">
        <v>207</v>
      </c>
      <c r="AI478" t="s">
        <v>207</v>
      </c>
      <c r="AJ478" t="s">
        <v>207</v>
      </c>
      <c r="AK478" t="s">
        <v>207</v>
      </c>
      <c r="AL478" t="s">
        <v>207</v>
      </c>
      <c r="AM478" t="s">
        <v>215</v>
      </c>
      <c r="AN478" t="s">
        <v>215</v>
      </c>
      <c r="AO478" t="s">
        <v>215</v>
      </c>
      <c r="AP478" t="s">
        <v>207</v>
      </c>
      <c r="AQ478" t="s">
        <v>207</v>
      </c>
      <c r="AR478" t="s">
        <v>207</v>
      </c>
      <c r="AS478" t="s">
        <v>207</v>
      </c>
      <c r="AT478" t="s">
        <v>207</v>
      </c>
      <c r="AU478" t="s">
        <v>207</v>
      </c>
      <c r="AV478" t="s">
        <v>207</v>
      </c>
      <c r="AW478" t="s">
        <v>207</v>
      </c>
      <c r="AX478" t="s">
        <v>207</v>
      </c>
      <c r="AY478" t="s">
        <v>207</v>
      </c>
      <c r="AZ478" t="s">
        <v>207</v>
      </c>
      <c r="BA478" t="s">
        <v>207</v>
      </c>
      <c r="BB478" t="s">
        <v>207</v>
      </c>
      <c r="BC478" t="s">
        <v>207</v>
      </c>
      <c r="BD478" t="s">
        <v>207</v>
      </c>
      <c r="BE478" t="s">
        <v>207</v>
      </c>
      <c r="BF478" t="s">
        <v>207</v>
      </c>
      <c r="BG478" t="s">
        <v>207</v>
      </c>
      <c r="BH478" t="s">
        <v>207</v>
      </c>
      <c r="BI478" t="s">
        <v>207</v>
      </c>
      <c r="BJ478" t="s">
        <v>207</v>
      </c>
      <c r="BK478" t="s">
        <v>207</v>
      </c>
      <c r="BL478" t="s">
        <v>207</v>
      </c>
      <c r="BM478" t="s">
        <v>207</v>
      </c>
      <c r="BN478" t="s">
        <v>207</v>
      </c>
      <c r="BO478" s="18" t="str">
        <f>IF(OR(BO$2=0, BO$2=""), "N/A", IF(ISNUMBER(SEARCH(UPPER(BO$2), UPPER(ProgramsTable[[#This Row],[Type of Service]]))), "Yes", "No"))</f>
        <v>N/A</v>
      </c>
      <c r="BP478" s="18" t="str">
        <f>IF(BP$2=0, "N/A", IF(ISNUMBER(SEARCH(TRIM(BP$2), ProgramsTable[[#This Row],[Geographic Coverage]])), "Yes", "No"))</f>
        <v>N/A</v>
      </c>
      <c r="BQ478" s="18" t="str">
        <f>IF(BQ$2=0, "N/A", IF(ISNUMBER(SEARCH(TRIM(BQ$2), ProgramsTable[[#This Row],[Geographic Coverage]])), "Yes", "No"))</f>
        <v>N/A</v>
      </c>
      <c r="BR478" s="18" t="str">
        <f>IF(AND(BP$2=0, BQ$2=0), "*Required - Please Make a Selection*", IF(OR(ISNUMBER(SEARCH(TRIM(BP$2), ProgramsTable[[#This Row],[Geographic Coverage]])), ISNUMBER(SEARCH(TRIM(BQ$2), ProgramsTable[[#This Row],[Geographic Coverage]]))), "Yes", "No"))</f>
        <v>*Required - Please Make a Selection*</v>
      </c>
      <c r="BS478" s="18" t="str">
        <f>IF(OR(BS$2="",BS$2=0), "N/A", IF(AND(ProgramsTable[[#This Row],[Age Min]]= "None", ProgramsTable[[#This Row],[Age Max]]= "None"), "Yes", IF(AND(BS$2&gt;=ProgramsTable[[#This Row],[Age Min]], BS$2&lt;=ProgramsTable[[#This Row],[Age Max]]), "Yes", "No")))</f>
        <v>N/A</v>
      </c>
      <c r="BT478" s="18" t="str" cm="1">
        <f t="array" ref="BT478">IF(COUNTIF(AM$2:BJ$2,"Yes")=0,"N/A",IF(SUMPRODUCT(--(AM$2:BJ$2="Yes"),--(ProgramsTable[[#This Row],[Developmental Disability]:[Caregivers, Family Members, Advocates, or Practitioners of an Individual with Disabilities or Medical Conditions]]="Yes"))&gt;0,"Yes","No"))</f>
        <v>N/A</v>
      </c>
      <c r="BU4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78" s="18" t="str">
        <f>IF(BV$2=0, "N/A", IF(ISNUMBER(SEARCH(UPPER(BV$2), UPPER(ProgramsTable[[#This Row],[Type of Service]]))), "Yes", "No"))</f>
        <v>N/A</v>
      </c>
      <c r="BW478" s="18" t="str">
        <f>IF(BW$2=0, "N/A", IF(ISNUMBER(SEARCH(TRIM(BW$2), ProgramsTable[[#This Row],[Geographic Coverage]])), "Yes", "No"))</f>
        <v>N/A</v>
      </c>
      <c r="BX478" s="18" t="str">
        <f>IF(BX$2=0, "N/A", IF(ISNUMBER(SEARCH(TRIM(BX$2), ProgramsTable[[#This Row],[Geographic Coverage]])), "Yes", "No"))</f>
        <v>N/A</v>
      </c>
      <c r="BY478" s="18" t="str">
        <f>IF(AND(BW$2=0, BX$2=0), "*Required - Please Make a Selection*", IF(OR(ISNUMBER(SEARCH(TRIM(BW$2), ProgramsTable[[#This Row],[Geographic Coverage]])), ISNUMBER(SEARCH(TRIM(BX$2), ProgramsTable[[#This Row],[Geographic Coverage]]))), "Yes", "No"))</f>
        <v>*Required - Please Make a Selection*</v>
      </c>
      <c r="BZ478" s="18" t="str">
        <f>IF(I$2=0, "N/A", IF(I$2="Yes", IF(ProgramsTable[[#This Row],[Program Includes Services for Caregivers]]="Yes", IF(ProgramsTable[[#This Row],[Program May Require Caregiver to be Unpaid]]="No", "Yes", "No"), "No"), "N/A"))</f>
        <v>N/A</v>
      </c>
      <c r="CA4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78" s="18" t="str">
        <f>IF(CB$2=0, "N/A", IF(ISNUMBER(SEARCH(TRIM(UPPER(CB$2)), TRIM(UPPER(ProgramsTable[[#This Row],[Type of Service]])))), "Yes", "No"))</f>
        <v>N/A</v>
      </c>
      <c r="CC478" s="18" t="str">
        <f>IF(CC$2=0, "N/A", IF(ISNUMBER(SEARCH(TRIM(CC$2), ProgramsTable[[#This Row],[Geographic Coverage]])), "Yes", "No"))</f>
        <v>No</v>
      </c>
      <c r="CD478" s="18" t="str">
        <f>IF(CD$2=0, "N/A", IF(ISNUMBER(SEARCH(TRIM(CD$2), ProgramsTable[[#This Row],[Geographic Coverage]])), "Yes", "No"))</f>
        <v>N/A</v>
      </c>
      <c r="CE478" s="18" t="str">
        <f>IF(AND(CC$2=0, CD$2=0), "*Required - Please Make a Selection*", IF(OR(ISNUMBER(SEARCH(TRIM(CC$2), ProgramsTable[[#This Row],[Geographic Coverage]])), ISNUMBER(SEARCH(TRIM(CD$2), ProgramsTable[[#This Row],[Geographic Coverage]]))), "Yes", "No"))</f>
        <v>No</v>
      </c>
      <c r="CF478" s="18" t="str" cm="1">
        <f t="array" ref="CF478">IF(COUNTIF(BK$2:BN$2, "Yes")=0, "N/A", IF(SUMPRODUCT((BK$2:BN$2="Yes")*(ProgramsTable[[#This Row],[Veteran?]:[Disabled Veteran?]]="Yes"))&gt;0, "Yes", "No"))</f>
        <v>No</v>
      </c>
      <c r="CG4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78"/>
      <c r="CI478"/>
      <c r="CJ478"/>
      <c r="CK478"/>
      <c r="CL478"/>
      <c r="CM478"/>
      <c r="CN478"/>
      <c r="CO478"/>
      <c r="CP478"/>
      <c r="CQ478"/>
      <c r="CR478"/>
      <c r="CS478"/>
      <c r="CU478"/>
      <c r="CV478"/>
    </row>
    <row r="479" spans="1:100" hidden="1" x14ac:dyDescent="0.25">
      <c r="A479" s="10">
        <v>17</v>
      </c>
      <c r="B479" t="s">
        <v>308</v>
      </c>
      <c r="C479" t="s">
        <v>309</v>
      </c>
      <c r="D479" t="s">
        <v>310</v>
      </c>
      <c r="E479" t="s">
        <v>311</v>
      </c>
      <c r="F479" t="s">
        <v>312</v>
      </c>
      <c r="G479" t="s">
        <v>106</v>
      </c>
      <c r="H479" t="s">
        <v>207</v>
      </c>
      <c r="I479" t="s">
        <v>207</v>
      </c>
      <c r="J479" t="s">
        <v>313</v>
      </c>
      <c r="K479" t="s">
        <v>313</v>
      </c>
      <c r="L479" t="s">
        <v>208</v>
      </c>
      <c r="M479" t="s">
        <v>208</v>
      </c>
      <c r="N479" t="s">
        <v>208</v>
      </c>
      <c r="P479" t="s">
        <v>314</v>
      </c>
      <c r="Q479" t="s">
        <v>208</v>
      </c>
      <c r="R479" t="s">
        <v>208</v>
      </c>
      <c r="S479" t="s">
        <v>314</v>
      </c>
      <c r="T479" t="s">
        <v>315</v>
      </c>
      <c r="U479" t="s">
        <v>215</v>
      </c>
      <c r="V479" t="s">
        <v>207</v>
      </c>
      <c r="W479" t="s">
        <v>207</v>
      </c>
      <c r="X479" t="s">
        <v>207</v>
      </c>
      <c r="Y479" t="s">
        <v>207</v>
      </c>
      <c r="Z479" t="s">
        <v>207</v>
      </c>
      <c r="AA479" t="s">
        <v>207</v>
      </c>
      <c r="AB479" t="s">
        <v>207</v>
      </c>
      <c r="AC479" t="s">
        <v>207</v>
      </c>
      <c r="AD479" t="s">
        <v>207</v>
      </c>
      <c r="AE479" t="s">
        <v>215</v>
      </c>
      <c r="AF479" t="s">
        <v>207</v>
      </c>
      <c r="AG479" t="s">
        <v>207</v>
      </c>
      <c r="AH479" t="s">
        <v>207</v>
      </c>
      <c r="AI479" t="s">
        <v>207</v>
      </c>
      <c r="AJ479" t="s">
        <v>207</v>
      </c>
      <c r="AK479" t="s">
        <v>207</v>
      </c>
      <c r="AL479" t="s">
        <v>207</v>
      </c>
      <c r="AM479" t="s">
        <v>207</v>
      </c>
      <c r="AN479" t="s">
        <v>207</v>
      </c>
      <c r="AO479" t="s">
        <v>207</v>
      </c>
      <c r="AP479" t="s">
        <v>207</v>
      </c>
      <c r="AQ479" t="s">
        <v>215</v>
      </c>
      <c r="AR479" t="s">
        <v>207</v>
      </c>
      <c r="AS479" t="s">
        <v>207</v>
      </c>
      <c r="AT479" t="s">
        <v>207</v>
      </c>
      <c r="AU479" t="s">
        <v>207</v>
      </c>
      <c r="AV479" t="s">
        <v>207</v>
      </c>
      <c r="AW479" t="s">
        <v>207</v>
      </c>
      <c r="AX479" t="s">
        <v>207</v>
      </c>
      <c r="AY479" t="s">
        <v>207</v>
      </c>
      <c r="AZ479" t="s">
        <v>207</v>
      </c>
      <c r="BA479" t="s">
        <v>207</v>
      </c>
      <c r="BB479" t="s">
        <v>207</v>
      </c>
      <c r="BC479" t="s">
        <v>207</v>
      </c>
      <c r="BD479" t="s">
        <v>207</v>
      </c>
      <c r="BE479" t="s">
        <v>207</v>
      </c>
      <c r="BF479" t="s">
        <v>207</v>
      </c>
      <c r="BG479" t="s">
        <v>207</v>
      </c>
      <c r="BH479" t="s">
        <v>207</v>
      </c>
      <c r="BI479" t="s">
        <v>207</v>
      </c>
      <c r="BJ479" t="s">
        <v>207</v>
      </c>
      <c r="BK479" t="s">
        <v>207</v>
      </c>
      <c r="BL479" t="s">
        <v>207</v>
      </c>
      <c r="BM479" t="s">
        <v>207</v>
      </c>
      <c r="BN479" t="s">
        <v>207</v>
      </c>
      <c r="BO479" s="18" t="str">
        <f>IF(OR(BO$2=0, BO$2=""), "N/A", IF(ISNUMBER(SEARCH(UPPER(BO$2), UPPER(ProgramsTable[[#This Row],[Type of Service]]))), "Yes", "No"))</f>
        <v>N/A</v>
      </c>
      <c r="BP479" s="18" t="str">
        <f>IF(BP$2=0, "N/A", IF(ISNUMBER(SEARCH(TRIM(BP$2), ProgramsTable[[#This Row],[Geographic Coverage]])), "Yes", "No"))</f>
        <v>N/A</v>
      </c>
      <c r="BQ479" s="18" t="str">
        <f>IF(BQ$2=0, "N/A", IF(ISNUMBER(SEARCH(TRIM(BQ$2), ProgramsTable[[#This Row],[Geographic Coverage]])), "Yes", "No"))</f>
        <v>N/A</v>
      </c>
      <c r="BR479" s="18" t="str">
        <f>IF(AND(BP$2=0, BQ$2=0), "*Required - Please Make a Selection*", IF(OR(ISNUMBER(SEARCH(TRIM(BP$2), ProgramsTable[[#This Row],[Geographic Coverage]])), ISNUMBER(SEARCH(TRIM(BQ$2), ProgramsTable[[#This Row],[Geographic Coverage]]))), "Yes", "No"))</f>
        <v>*Required - Please Make a Selection*</v>
      </c>
      <c r="BS479" s="18" t="str">
        <f>IF(OR(BS$2="",BS$2=0), "N/A", IF(AND(ProgramsTable[[#This Row],[Age Min]]= "None", ProgramsTable[[#This Row],[Age Max]]= "None"), "Yes", IF(AND(BS$2&gt;=ProgramsTable[[#This Row],[Age Min]], BS$2&lt;=ProgramsTable[[#This Row],[Age Max]]), "Yes", "No")))</f>
        <v>N/A</v>
      </c>
      <c r="BT479" s="18" t="str" cm="1">
        <f t="array" ref="BT479">IF(COUNTIF(AM$2:BJ$2,"Yes")=0,"N/A",IF(SUMPRODUCT(--(AM$2:BJ$2="Yes"),--(ProgramsTable[[#This Row],[Developmental Disability]:[Caregivers, Family Members, Advocates, or Practitioners of an Individual with Disabilities or Medical Conditions]]="Yes"))&gt;0,"Yes","No"))</f>
        <v>N/A</v>
      </c>
      <c r="BU4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79" s="18" t="str">
        <f>IF(BV$2=0, "N/A", IF(ISNUMBER(SEARCH(UPPER(BV$2), UPPER(ProgramsTable[[#This Row],[Type of Service]]))), "Yes", "No"))</f>
        <v>N/A</v>
      </c>
      <c r="BW479" s="18" t="str">
        <f>IF(BW$2=0, "N/A", IF(ISNUMBER(SEARCH(TRIM(BW$2), ProgramsTable[[#This Row],[Geographic Coverage]])), "Yes", "No"))</f>
        <v>N/A</v>
      </c>
      <c r="BX479" s="18" t="str">
        <f>IF(BX$2=0, "N/A", IF(ISNUMBER(SEARCH(TRIM(BX$2), ProgramsTable[[#This Row],[Geographic Coverage]])), "Yes", "No"))</f>
        <v>N/A</v>
      </c>
      <c r="BY479" s="18" t="str">
        <f>IF(AND(BW$2=0, BX$2=0), "*Required - Please Make a Selection*", IF(OR(ISNUMBER(SEARCH(TRIM(BW$2), ProgramsTable[[#This Row],[Geographic Coverage]])), ISNUMBER(SEARCH(TRIM(BX$2), ProgramsTable[[#This Row],[Geographic Coverage]]))), "Yes", "No"))</f>
        <v>*Required - Please Make a Selection*</v>
      </c>
      <c r="BZ479" s="18" t="str">
        <f>IF(I$2=0, "N/A", IF(I$2="Yes", IF(ProgramsTable[[#This Row],[Program Includes Services for Caregivers]]="Yes", IF(ProgramsTable[[#This Row],[Program May Require Caregiver to be Unpaid]]="No", "Yes", "No"), "No"), "N/A"))</f>
        <v>N/A</v>
      </c>
      <c r="CA4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79" s="18" t="str">
        <f>IF(CB$2=0, "N/A", IF(ISNUMBER(SEARCH(TRIM(UPPER(CB$2)), TRIM(UPPER(ProgramsTable[[#This Row],[Type of Service]])))), "Yes", "No"))</f>
        <v>N/A</v>
      </c>
      <c r="CC479" s="18" t="str">
        <f>IF(CC$2=0, "N/A", IF(ISNUMBER(SEARCH(TRIM(CC$2), ProgramsTable[[#This Row],[Geographic Coverage]])), "Yes", "No"))</f>
        <v>No</v>
      </c>
      <c r="CD479" s="18" t="str">
        <f>IF(CD$2=0, "N/A", IF(ISNUMBER(SEARCH(TRIM(CD$2), ProgramsTable[[#This Row],[Geographic Coverage]])), "Yes", "No"))</f>
        <v>N/A</v>
      </c>
      <c r="CE479" s="18" t="str">
        <f>IF(AND(CC$2=0, CD$2=0), "*Required - Please Make a Selection*", IF(OR(ISNUMBER(SEARCH(TRIM(CC$2), ProgramsTable[[#This Row],[Geographic Coverage]])), ISNUMBER(SEARCH(TRIM(CD$2), ProgramsTable[[#This Row],[Geographic Coverage]]))), "Yes", "No"))</f>
        <v>No</v>
      </c>
      <c r="CF479" s="18" t="str" cm="1">
        <f t="array" ref="CF479">IF(COUNTIF(BK$2:BN$2, "Yes")=0, "N/A", IF(SUMPRODUCT((BK$2:BN$2="Yes")*(ProgramsTable[[#This Row],[Veteran?]:[Disabled Veteran?]]="Yes"))&gt;0, "Yes", "No"))</f>
        <v>No</v>
      </c>
      <c r="CG4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79"/>
      <c r="CI479"/>
      <c r="CJ479"/>
      <c r="CK479"/>
      <c r="CL479"/>
      <c r="CM479"/>
      <c r="CN479"/>
      <c r="CO479"/>
      <c r="CP479"/>
      <c r="CQ479"/>
      <c r="CR479"/>
      <c r="CS479"/>
      <c r="CU479"/>
      <c r="CV479"/>
    </row>
    <row r="480" spans="1:100" hidden="1" x14ac:dyDescent="0.25">
      <c r="A480" s="10">
        <v>18</v>
      </c>
      <c r="B480" t="s">
        <v>308</v>
      </c>
      <c r="C480" t="s">
        <v>308</v>
      </c>
      <c r="D480" t="s">
        <v>316</v>
      </c>
      <c r="E480" t="s">
        <v>317</v>
      </c>
      <c r="F480" t="s">
        <v>318</v>
      </c>
      <c r="G480" t="s">
        <v>103</v>
      </c>
      <c r="H480" t="s">
        <v>207</v>
      </c>
      <c r="I480" t="s">
        <v>207</v>
      </c>
      <c r="J480" t="s">
        <v>208</v>
      </c>
      <c r="K480" t="s">
        <v>208</v>
      </c>
      <c r="L480" s="11" t="s">
        <v>208</v>
      </c>
      <c r="M480" t="s">
        <v>208</v>
      </c>
      <c r="N480" t="s">
        <v>208</v>
      </c>
      <c r="P480" t="s">
        <v>208</v>
      </c>
      <c r="Q480" t="s">
        <v>208</v>
      </c>
      <c r="R480" t="s">
        <v>208</v>
      </c>
      <c r="S480" t="s">
        <v>208</v>
      </c>
      <c r="T480" t="s">
        <v>230</v>
      </c>
      <c r="U480" t="s">
        <v>207</v>
      </c>
      <c r="V480" t="s">
        <v>207</v>
      </c>
      <c r="W480" t="s">
        <v>207</v>
      </c>
      <c r="X480" t="s">
        <v>207</v>
      </c>
      <c r="Y480" t="s">
        <v>207</v>
      </c>
      <c r="Z480" t="s">
        <v>207</v>
      </c>
      <c r="AA480" t="s">
        <v>207</v>
      </c>
      <c r="AB480" t="s">
        <v>207</v>
      </c>
      <c r="AC480" t="s">
        <v>207</v>
      </c>
      <c r="AD480" t="s">
        <v>207</v>
      </c>
      <c r="AE480" t="s">
        <v>207</v>
      </c>
      <c r="AF480" t="s">
        <v>207</v>
      </c>
      <c r="AG480" t="s">
        <v>207</v>
      </c>
      <c r="AH480" t="s">
        <v>207</v>
      </c>
      <c r="AI480" t="s">
        <v>207</v>
      </c>
      <c r="AJ480" t="s">
        <v>207</v>
      </c>
      <c r="AK480" t="s">
        <v>207</v>
      </c>
      <c r="AL480" t="s">
        <v>207</v>
      </c>
      <c r="AM480" t="s">
        <v>207</v>
      </c>
      <c r="AN480" t="s">
        <v>207</v>
      </c>
      <c r="AO480" t="s">
        <v>207</v>
      </c>
      <c r="AP480" t="s">
        <v>207</v>
      </c>
      <c r="AQ480" t="s">
        <v>207</v>
      </c>
      <c r="AR480" t="s">
        <v>207</v>
      </c>
      <c r="AS480" t="s">
        <v>207</v>
      </c>
      <c r="AT480" t="s">
        <v>207</v>
      </c>
      <c r="AU480" t="s">
        <v>207</v>
      </c>
      <c r="AV480" t="s">
        <v>207</v>
      </c>
      <c r="AW480" t="s">
        <v>207</v>
      </c>
      <c r="AX480" t="s">
        <v>207</v>
      </c>
      <c r="AY480" t="s">
        <v>207</v>
      </c>
      <c r="AZ480" t="s">
        <v>207</v>
      </c>
      <c r="BA480" t="s">
        <v>207</v>
      </c>
      <c r="BB480" t="s">
        <v>207</v>
      </c>
      <c r="BC480" t="s">
        <v>207</v>
      </c>
      <c r="BD480" t="s">
        <v>207</v>
      </c>
      <c r="BE480" t="s">
        <v>207</v>
      </c>
      <c r="BF480" t="s">
        <v>207</v>
      </c>
      <c r="BG480" t="s">
        <v>207</v>
      </c>
      <c r="BH480" t="s">
        <v>207</v>
      </c>
      <c r="BI480" t="s">
        <v>207</v>
      </c>
      <c r="BJ480" t="s">
        <v>207</v>
      </c>
      <c r="BK480" t="s">
        <v>207</v>
      </c>
      <c r="BL480" t="s">
        <v>207</v>
      </c>
      <c r="BM480" t="s">
        <v>207</v>
      </c>
      <c r="BN480" t="s">
        <v>207</v>
      </c>
      <c r="BO480" s="18" t="str">
        <f>IF(OR(BO$2=0, BO$2=""), "N/A", IF(ISNUMBER(SEARCH(UPPER(BO$2), UPPER(ProgramsTable[[#This Row],[Type of Service]]))), "Yes", "No"))</f>
        <v>N/A</v>
      </c>
      <c r="BP480" s="18" t="str">
        <f>IF(BP$2=0, "N/A", IF(ISNUMBER(SEARCH(TRIM(BP$2), ProgramsTable[[#This Row],[Geographic Coverage]])), "Yes", "No"))</f>
        <v>N/A</v>
      </c>
      <c r="BQ480" s="18" t="str">
        <f>IF(BQ$2=0, "N/A", IF(ISNUMBER(SEARCH(TRIM(BQ$2), ProgramsTable[[#This Row],[Geographic Coverage]])), "Yes", "No"))</f>
        <v>N/A</v>
      </c>
      <c r="BR480" s="18" t="str">
        <f>IF(AND(BP$2=0, BQ$2=0), "*Required - Please Make a Selection*", IF(OR(ISNUMBER(SEARCH(TRIM(BP$2), ProgramsTable[[#This Row],[Geographic Coverage]])), ISNUMBER(SEARCH(TRIM(BQ$2), ProgramsTable[[#This Row],[Geographic Coverage]]))), "Yes", "No"))</f>
        <v>*Required - Please Make a Selection*</v>
      </c>
      <c r="BS480" s="18" t="str">
        <f>IF(OR(BS$2="",BS$2=0), "N/A", IF(AND(ProgramsTable[[#This Row],[Age Min]]= "None", ProgramsTable[[#This Row],[Age Max]]= "None"), "Yes", IF(AND(BS$2&gt;=ProgramsTable[[#This Row],[Age Min]], BS$2&lt;=ProgramsTable[[#This Row],[Age Max]]), "Yes", "No")))</f>
        <v>N/A</v>
      </c>
      <c r="BT480" s="18" t="str" cm="1">
        <f t="array" ref="BT480">IF(COUNTIF(AM$2:BJ$2,"Yes")=0,"N/A",IF(SUMPRODUCT(--(AM$2:BJ$2="Yes"),--(ProgramsTable[[#This Row],[Developmental Disability]:[Caregivers, Family Members, Advocates, or Practitioners of an Individual with Disabilities or Medical Conditions]]="Yes"))&gt;0,"Yes","No"))</f>
        <v>N/A</v>
      </c>
      <c r="BU4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80" s="18" t="str">
        <f>IF(BV$2=0, "N/A", IF(ISNUMBER(SEARCH(UPPER(BV$2), UPPER(ProgramsTable[[#This Row],[Type of Service]]))), "Yes", "No"))</f>
        <v>N/A</v>
      </c>
      <c r="BW480" s="18" t="str">
        <f>IF(BW$2=0, "N/A", IF(ISNUMBER(SEARCH(TRIM(BW$2), ProgramsTable[[#This Row],[Geographic Coverage]])), "Yes", "No"))</f>
        <v>N/A</v>
      </c>
      <c r="BX480" s="18" t="str">
        <f>IF(BX$2=0, "N/A", IF(ISNUMBER(SEARCH(TRIM(BX$2), ProgramsTable[[#This Row],[Geographic Coverage]])), "Yes", "No"))</f>
        <v>N/A</v>
      </c>
      <c r="BY480" s="18" t="str">
        <f>IF(AND(BW$2=0, BX$2=0), "*Required - Please Make a Selection*", IF(OR(ISNUMBER(SEARCH(TRIM(BW$2), ProgramsTable[[#This Row],[Geographic Coverage]])), ISNUMBER(SEARCH(TRIM(BX$2), ProgramsTable[[#This Row],[Geographic Coverage]]))), "Yes", "No"))</f>
        <v>*Required - Please Make a Selection*</v>
      </c>
      <c r="BZ480" s="18" t="str">
        <f>IF(I$2=0, "N/A", IF(I$2="Yes", IF(ProgramsTable[[#This Row],[Program Includes Services for Caregivers]]="Yes", IF(ProgramsTable[[#This Row],[Program May Require Caregiver to be Unpaid]]="No", "Yes", "No"), "No"), "N/A"))</f>
        <v>N/A</v>
      </c>
      <c r="CA4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80" s="18" t="str">
        <f>IF(CB$2=0, "N/A", IF(ISNUMBER(SEARCH(TRIM(UPPER(CB$2)), TRIM(UPPER(ProgramsTable[[#This Row],[Type of Service]])))), "Yes", "No"))</f>
        <v>N/A</v>
      </c>
      <c r="CC480" s="18" t="str">
        <f>IF(CC$2=0, "N/A", IF(ISNUMBER(SEARCH(TRIM(CC$2), ProgramsTable[[#This Row],[Geographic Coverage]])), "Yes", "No"))</f>
        <v>Yes</v>
      </c>
      <c r="CD480" s="18" t="str">
        <f>IF(CD$2=0, "N/A", IF(ISNUMBER(SEARCH(TRIM(CD$2), ProgramsTable[[#This Row],[Geographic Coverage]])), "Yes", "No"))</f>
        <v>N/A</v>
      </c>
      <c r="CE480" s="18" t="str">
        <f>IF(AND(CC$2=0, CD$2=0), "*Required - Please Make a Selection*", IF(OR(ISNUMBER(SEARCH(TRIM(CC$2), ProgramsTable[[#This Row],[Geographic Coverage]])), ISNUMBER(SEARCH(TRIM(CD$2), ProgramsTable[[#This Row],[Geographic Coverage]]))), "Yes", "No"))</f>
        <v>Yes</v>
      </c>
      <c r="CF480" s="18" t="str" cm="1">
        <f t="array" ref="CF480">IF(COUNTIF(BK$2:BN$2, "Yes")=0, "N/A", IF(SUMPRODUCT((BK$2:BN$2="Yes")*(ProgramsTable[[#This Row],[Veteran?]:[Disabled Veteran?]]="Yes"))&gt;0, "Yes", "No"))</f>
        <v>No</v>
      </c>
      <c r="CG4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80"/>
      <c r="CI480"/>
      <c r="CJ480"/>
      <c r="CK480"/>
      <c r="CL480"/>
      <c r="CM480"/>
      <c r="CN480"/>
      <c r="CO480"/>
      <c r="CP480"/>
      <c r="CQ480"/>
      <c r="CR480"/>
      <c r="CS480"/>
      <c r="CU480"/>
      <c r="CV480"/>
    </row>
    <row r="481" spans="1:100" hidden="1" x14ac:dyDescent="0.25">
      <c r="A481" s="10">
        <v>19</v>
      </c>
      <c r="B481" t="s">
        <v>308</v>
      </c>
      <c r="C481" t="s">
        <v>308</v>
      </c>
      <c r="D481" t="s">
        <v>319</v>
      </c>
      <c r="E481" t="s">
        <v>320</v>
      </c>
      <c r="F481" t="s">
        <v>321</v>
      </c>
      <c r="G481" t="s">
        <v>91</v>
      </c>
      <c r="H481" t="s">
        <v>207</v>
      </c>
      <c r="I481" t="s">
        <v>207</v>
      </c>
      <c r="J481" t="s">
        <v>208</v>
      </c>
      <c r="K481" t="s">
        <v>208</v>
      </c>
      <c r="L481" s="11" t="s">
        <v>208</v>
      </c>
      <c r="M481" t="s">
        <v>208</v>
      </c>
      <c r="N481" t="s">
        <v>208</v>
      </c>
      <c r="P481" t="s">
        <v>322</v>
      </c>
      <c r="Q481" t="s">
        <v>208</v>
      </c>
      <c r="R481" t="s">
        <v>208</v>
      </c>
      <c r="S481" t="s">
        <v>322</v>
      </c>
      <c r="T481" t="s">
        <v>230</v>
      </c>
      <c r="U481" t="s">
        <v>207</v>
      </c>
      <c r="V481" t="s">
        <v>207</v>
      </c>
      <c r="W481" t="s">
        <v>207</v>
      </c>
      <c r="X481" t="s">
        <v>207</v>
      </c>
      <c r="Y481" t="s">
        <v>207</v>
      </c>
      <c r="Z481" t="s">
        <v>207</v>
      </c>
      <c r="AA481" t="s">
        <v>207</v>
      </c>
      <c r="AB481" t="s">
        <v>207</v>
      </c>
      <c r="AC481" t="s">
        <v>207</v>
      </c>
      <c r="AD481" t="s">
        <v>207</v>
      </c>
      <c r="AE481" t="s">
        <v>207</v>
      </c>
      <c r="AF481" t="s">
        <v>207</v>
      </c>
      <c r="AG481" t="s">
        <v>207</v>
      </c>
      <c r="AH481" t="s">
        <v>207</v>
      </c>
      <c r="AI481" t="s">
        <v>207</v>
      </c>
      <c r="AJ481" t="s">
        <v>207</v>
      </c>
      <c r="AK481" t="s">
        <v>207</v>
      </c>
      <c r="AL481" t="s">
        <v>207</v>
      </c>
      <c r="AM481" t="s">
        <v>207</v>
      </c>
      <c r="AN481" t="s">
        <v>207</v>
      </c>
      <c r="AO481" t="s">
        <v>207</v>
      </c>
      <c r="AP481" t="s">
        <v>207</v>
      </c>
      <c r="AQ481" t="s">
        <v>215</v>
      </c>
      <c r="AR481" t="s">
        <v>207</v>
      </c>
      <c r="AS481" t="s">
        <v>215</v>
      </c>
      <c r="AT481" t="s">
        <v>207</v>
      </c>
      <c r="AU481" t="s">
        <v>207</v>
      </c>
      <c r="AV481" t="s">
        <v>207</v>
      </c>
      <c r="AW481" t="s">
        <v>207</v>
      </c>
      <c r="AX481" t="s">
        <v>207</v>
      </c>
      <c r="AY481" t="s">
        <v>207</v>
      </c>
      <c r="AZ481" t="s">
        <v>207</v>
      </c>
      <c r="BA481" t="s">
        <v>207</v>
      </c>
      <c r="BB481" t="s">
        <v>207</v>
      </c>
      <c r="BC481" t="s">
        <v>207</v>
      </c>
      <c r="BD481" t="s">
        <v>215</v>
      </c>
      <c r="BE481" t="s">
        <v>207</v>
      </c>
      <c r="BF481" t="s">
        <v>215</v>
      </c>
      <c r="BG481" t="s">
        <v>215</v>
      </c>
      <c r="BH481" t="s">
        <v>207</v>
      </c>
      <c r="BI481" t="s">
        <v>207</v>
      </c>
      <c r="BJ481" t="s">
        <v>207</v>
      </c>
      <c r="BK481" t="s">
        <v>207</v>
      </c>
      <c r="BL481" t="s">
        <v>207</v>
      </c>
      <c r="BM481" t="s">
        <v>207</v>
      </c>
      <c r="BN481" t="s">
        <v>207</v>
      </c>
      <c r="BO481" s="18" t="str">
        <f>IF(OR(BO$2=0, BO$2=""), "N/A", IF(ISNUMBER(SEARCH(UPPER(BO$2), UPPER(ProgramsTable[[#This Row],[Type of Service]]))), "Yes", "No"))</f>
        <v>N/A</v>
      </c>
      <c r="BP481" s="18" t="str">
        <f>IF(BP$2=0, "N/A", IF(ISNUMBER(SEARCH(TRIM(BP$2), ProgramsTable[[#This Row],[Geographic Coverage]])), "Yes", "No"))</f>
        <v>N/A</v>
      </c>
      <c r="BQ481" s="18" t="str">
        <f>IF(BQ$2=0, "N/A", IF(ISNUMBER(SEARCH(TRIM(BQ$2), ProgramsTable[[#This Row],[Geographic Coverage]])), "Yes", "No"))</f>
        <v>N/A</v>
      </c>
      <c r="BR481" s="18" t="str">
        <f>IF(AND(BP$2=0, BQ$2=0), "*Required - Please Make a Selection*", IF(OR(ISNUMBER(SEARCH(TRIM(BP$2), ProgramsTable[[#This Row],[Geographic Coverage]])), ISNUMBER(SEARCH(TRIM(BQ$2), ProgramsTable[[#This Row],[Geographic Coverage]]))), "Yes", "No"))</f>
        <v>*Required - Please Make a Selection*</v>
      </c>
      <c r="BS481" s="18" t="str">
        <f>IF(OR(BS$2="",BS$2=0), "N/A", IF(AND(ProgramsTable[[#This Row],[Age Min]]= "None", ProgramsTable[[#This Row],[Age Max]]= "None"), "Yes", IF(AND(BS$2&gt;=ProgramsTable[[#This Row],[Age Min]], BS$2&lt;=ProgramsTable[[#This Row],[Age Max]]), "Yes", "No")))</f>
        <v>N/A</v>
      </c>
      <c r="BT481" s="18" t="str" cm="1">
        <f t="array" ref="BT481">IF(COUNTIF(AM$2:BJ$2,"Yes")=0,"N/A",IF(SUMPRODUCT(--(AM$2:BJ$2="Yes"),--(ProgramsTable[[#This Row],[Developmental Disability]:[Caregivers, Family Members, Advocates, or Practitioners of an Individual with Disabilities or Medical Conditions]]="Yes"))&gt;0,"Yes","No"))</f>
        <v>N/A</v>
      </c>
      <c r="BU4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81" s="18" t="str">
        <f>IF(BV$2=0, "N/A", IF(ISNUMBER(SEARCH(UPPER(BV$2), UPPER(ProgramsTable[[#This Row],[Type of Service]]))), "Yes", "No"))</f>
        <v>N/A</v>
      </c>
      <c r="BW481" s="18" t="str">
        <f>IF(BW$2=0, "N/A", IF(ISNUMBER(SEARCH(TRIM(BW$2), ProgramsTable[[#This Row],[Geographic Coverage]])), "Yes", "No"))</f>
        <v>N/A</v>
      </c>
      <c r="BX481" s="18" t="str">
        <f>IF(BX$2=0, "N/A", IF(ISNUMBER(SEARCH(TRIM(BX$2), ProgramsTable[[#This Row],[Geographic Coverage]])), "Yes", "No"))</f>
        <v>N/A</v>
      </c>
      <c r="BY481" s="18" t="str">
        <f>IF(AND(BW$2=0, BX$2=0), "*Required - Please Make a Selection*", IF(OR(ISNUMBER(SEARCH(TRIM(BW$2), ProgramsTable[[#This Row],[Geographic Coverage]])), ISNUMBER(SEARCH(TRIM(BX$2), ProgramsTable[[#This Row],[Geographic Coverage]]))), "Yes", "No"))</f>
        <v>*Required - Please Make a Selection*</v>
      </c>
      <c r="BZ481" s="18" t="str">
        <f>IF(I$2=0, "N/A", IF(I$2="Yes", IF(ProgramsTable[[#This Row],[Program Includes Services for Caregivers]]="Yes", IF(ProgramsTable[[#This Row],[Program May Require Caregiver to be Unpaid]]="No", "Yes", "No"), "No"), "N/A"))</f>
        <v>N/A</v>
      </c>
      <c r="CA4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81" s="18" t="str">
        <f>IF(CB$2=0, "N/A", IF(ISNUMBER(SEARCH(TRIM(UPPER(CB$2)), TRIM(UPPER(ProgramsTable[[#This Row],[Type of Service]])))), "Yes", "No"))</f>
        <v>N/A</v>
      </c>
      <c r="CC481" s="18" t="str">
        <f>IF(CC$2=0, "N/A", IF(ISNUMBER(SEARCH(TRIM(CC$2), ProgramsTable[[#This Row],[Geographic Coverage]])), "Yes", "No"))</f>
        <v>Yes</v>
      </c>
      <c r="CD481" s="18" t="str">
        <f>IF(CD$2=0, "N/A", IF(ISNUMBER(SEARCH(TRIM(CD$2), ProgramsTable[[#This Row],[Geographic Coverage]])), "Yes", "No"))</f>
        <v>N/A</v>
      </c>
      <c r="CE481" s="18" t="str">
        <f>IF(AND(CC$2=0, CD$2=0), "*Required - Please Make a Selection*", IF(OR(ISNUMBER(SEARCH(TRIM(CC$2), ProgramsTable[[#This Row],[Geographic Coverage]])), ISNUMBER(SEARCH(TRIM(CD$2), ProgramsTable[[#This Row],[Geographic Coverage]]))), "Yes", "No"))</f>
        <v>Yes</v>
      </c>
      <c r="CF481" s="18" t="str" cm="1">
        <f t="array" ref="CF481">IF(COUNTIF(BK$2:BN$2, "Yes")=0, "N/A", IF(SUMPRODUCT((BK$2:BN$2="Yes")*(ProgramsTable[[#This Row],[Veteran?]:[Disabled Veteran?]]="Yes"))&gt;0, "Yes", "No"))</f>
        <v>No</v>
      </c>
      <c r="CG4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81"/>
      <c r="CI481"/>
      <c r="CJ481"/>
      <c r="CK481"/>
      <c r="CL481"/>
      <c r="CM481"/>
      <c r="CN481"/>
      <c r="CO481"/>
      <c r="CP481"/>
      <c r="CQ481"/>
      <c r="CR481"/>
      <c r="CS481"/>
      <c r="CU481"/>
      <c r="CV481"/>
    </row>
    <row r="482" spans="1:100" hidden="1" x14ac:dyDescent="0.25">
      <c r="A482" s="10">
        <v>20.100000000000001</v>
      </c>
      <c r="B482" t="s">
        <v>308</v>
      </c>
      <c r="C482" t="s">
        <v>331</v>
      </c>
      <c r="D482" t="s">
        <v>331</v>
      </c>
      <c r="E482" t="s">
        <v>332</v>
      </c>
      <c r="F482" t="s">
        <v>333</v>
      </c>
      <c r="G482" t="s">
        <v>102</v>
      </c>
      <c r="H482" t="s">
        <v>207</v>
      </c>
      <c r="I482" t="s">
        <v>207</v>
      </c>
      <c r="J482" t="s">
        <v>208</v>
      </c>
      <c r="K482" t="s">
        <v>208</v>
      </c>
      <c r="L482" s="11" t="s">
        <v>208</v>
      </c>
      <c r="M482" t="s">
        <v>208</v>
      </c>
      <c r="N482" t="s">
        <v>208</v>
      </c>
      <c r="P482" t="s">
        <v>334</v>
      </c>
      <c r="Q482" t="s">
        <v>208</v>
      </c>
      <c r="R482" t="s">
        <v>334</v>
      </c>
      <c r="S482" t="s">
        <v>334</v>
      </c>
      <c r="T482" t="s">
        <v>220</v>
      </c>
      <c r="U482" t="s">
        <v>207</v>
      </c>
      <c r="V482" t="s">
        <v>207</v>
      </c>
      <c r="W482" t="s">
        <v>207</v>
      </c>
      <c r="X482" t="s">
        <v>207</v>
      </c>
      <c r="Y482" t="s">
        <v>207</v>
      </c>
      <c r="Z482" t="s">
        <v>207</v>
      </c>
      <c r="AA482" t="s">
        <v>207</v>
      </c>
      <c r="AB482" t="s">
        <v>207</v>
      </c>
      <c r="AC482" t="s">
        <v>207</v>
      </c>
      <c r="AD482" t="s">
        <v>207</v>
      </c>
      <c r="AE482" t="s">
        <v>207</v>
      </c>
      <c r="AF482" t="s">
        <v>207</v>
      </c>
      <c r="AG482" t="s">
        <v>207</v>
      </c>
      <c r="AH482" t="s">
        <v>207</v>
      </c>
      <c r="AI482" t="s">
        <v>207</v>
      </c>
      <c r="AJ482" t="s">
        <v>207</v>
      </c>
      <c r="AK482" t="s">
        <v>207</v>
      </c>
      <c r="AL482" t="s">
        <v>207</v>
      </c>
      <c r="AM482" t="s">
        <v>215</v>
      </c>
      <c r="AN482" t="s">
        <v>215</v>
      </c>
      <c r="AO482" t="s">
        <v>215</v>
      </c>
      <c r="AP482" t="s">
        <v>207</v>
      </c>
      <c r="AQ482" t="s">
        <v>215</v>
      </c>
      <c r="AR482" t="s">
        <v>207</v>
      </c>
      <c r="AS482" t="s">
        <v>207</v>
      </c>
      <c r="AT482" t="s">
        <v>215</v>
      </c>
      <c r="AU482" t="s">
        <v>207</v>
      </c>
      <c r="AV482" t="s">
        <v>207</v>
      </c>
      <c r="AW482" t="s">
        <v>207</v>
      </c>
      <c r="AX482" t="s">
        <v>215</v>
      </c>
      <c r="AY482" t="s">
        <v>207</v>
      </c>
      <c r="AZ482" t="s">
        <v>207</v>
      </c>
      <c r="BA482" t="s">
        <v>207</v>
      </c>
      <c r="BB482" t="s">
        <v>207</v>
      </c>
      <c r="BC482" t="s">
        <v>207</v>
      </c>
      <c r="BD482" t="s">
        <v>207</v>
      </c>
      <c r="BE482" t="s">
        <v>207</v>
      </c>
      <c r="BF482" t="s">
        <v>207</v>
      </c>
      <c r="BG482" t="s">
        <v>207</v>
      </c>
      <c r="BH482" t="s">
        <v>207</v>
      </c>
      <c r="BI482" t="s">
        <v>207</v>
      </c>
      <c r="BJ482" t="s">
        <v>207</v>
      </c>
      <c r="BK482" t="s">
        <v>207</v>
      </c>
      <c r="BL482" t="s">
        <v>207</v>
      </c>
      <c r="BM482" t="s">
        <v>207</v>
      </c>
      <c r="BN482" t="s">
        <v>207</v>
      </c>
      <c r="BO482" s="18" t="str">
        <f>IF(OR(BO$2=0, BO$2=""), "N/A", IF(ISNUMBER(SEARCH(UPPER(BO$2), UPPER(ProgramsTable[[#This Row],[Type of Service]]))), "Yes", "No"))</f>
        <v>N/A</v>
      </c>
      <c r="BP482" s="18" t="str">
        <f>IF(BP$2=0, "N/A", IF(ISNUMBER(SEARCH(TRIM(BP$2), ProgramsTable[[#This Row],[Geographic Coverage]])), "Yes", "No"))</f>
        <v>N/A</v>
      </c>
      <c r="BQ482" s="18" t="str">
        <f>IF(BQ$2=0, "N/A", IF(ISNUMBER(SEARCH(TRIM(BQ$2), ProgramsTable[[#This Row],[Geographic Coverage]])), "Yes", "No"))</f>
        <v>N/A</v>
      </c>
      <c r="BR482" s="18" t="str">
        <f>IF(AND(BP$2=0, BQ$2=0), "*Required - Please Make a Selection*", IF(OR(ISNUMBER(SEARCH(TRIM(BP$2), ProgramsTable[[#This Row],[Geographic Coverage]])), ISNUMBER(SEARCH(TRIM(BQ$2), ProgramsTable[[#This Row],[Geographic Coverage]]))), "Yes", "No"))</f>
        <v>*Required - Please Make a Selection*</v>
      </c>
      <c r="BS482" s="18" t="str">
        <f>IF(OR(BS$2="",BS$2=0), "N/A", IF(AND(ProgramsTable[[#This Row],[Age Min]]= "None", ProgramsTable[[#This Row],[Age Max]]= "None"), "Yes", IF(AND(BS$2&gt;=ProgramsTable[[#This Row],[Age Min]], BS$2&lt;=ProgramsTable[[#This Row],[Age Max]]), "Yes", "No")))</f>
        <v>N/A</v>
      </c>
      <c r="BT482" s="18" t="str" cm="1">
        <f t="array" ref="BT482">IF(COUNTIF(AM$2:BJ$2,"Yes")=0,"N/A",IF(SUMPRODUCT(--(AM$2:BJ$2="Yes"),--(ProgramsTable[[#This Row],[Developmental Disability]:[Caregivers, Family Members, Advocates, or Practitioners of an Individual with Disabilities or Medical Conditions]]="Yes"))&gt;0,"Yes","No"))</f>
        <v>N/A</v>
      </c>
      <c r="BU4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82" s="18" t="str">
        <f>IF(BV$2=0, "N/A", IF(ISNUMBER(SEARCH(UPPER(BV$2), UPPER(ProgramsTable[[#This Row],[Type of Service]]))), "Yes", "No"))</f>
        <v>N/A</v>
      </c>
      <c r="BW482" s="18" t="str">
        <f>IF(BW$2=0, "N/A", IF(ISNUMBER(SEARCH(TRIM(BW$2), ProgramsTable[[#This Row],[Geographic Coverage]])), "Yes", "No"))</f>
        <v>N/A</v>
      </c>
      <c r="BX482" s="18" t="str">
        <f>IF(BX$2=0, "N/A", IF(ISNUMBER(SEARCH(TRIM(BX$2), ProgramsTable[[#This Row],[Geographic Coverage]])), "Yes", "No"))</f>
        <v>N/A</v>
      </c>
      <c r="BY482" s="18" t="str">
        <f>IF(AND(BW$2=0, BX$2=0), "*Required - Please Make a Selection*", IF(OR(ISNUMBER(SEARCH(TRIM(BW$2), ProgramsTable[[#This Row],[Geographic Coverage]])), ISNUMBER(SEARCH(TRIM(BX$2), ProgramsTable[[#This Row],[Geographic Coverage]]))), "Yes", "No"))</f>
        <v>*Required - Please Make a Selection*</v>
      </c>
      <c r="BZ482" s="18" t="str">
        <f>IF(I$2=0, "N/A", IF(I$2="Yes", IF(ProgramsTable[[#This Row],[Program Includes Services for Caregivers]]="Yes", IF(ProgramsTable[[#This Row],[Program May Require Caregiver to be Unpaid]]="No", "Yes", "No"), "No"), "N/A"))</f>
        <v>N/A</v>
      </c>
      <c r="CA4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82" s="18" t="str">
        <f>IF(CB$2=0, "N/A", IF(ISNUMBER(SEARCH(TRIM(UPPER(CB$2)), TRIM(UPPER(ProgramsTable[[#This Row],[Type of Service]])))), "Yes", "No"))</f>
        <v>N/A</v>
      </c>
      <c r="CC482" s="18" t="str">
        <f>IF(CC$2=0, "N/A", IF(ISNUMBER(SEARCH(TRIM(CC$2), ProgramsTable[[#This Row],[Geographic Coverage]])), "Yes", "No"))</f>
        <v>No</v>
      </c>
      <c r="CD482" s="18" t="str">
        <f>IF(CD$2=0, "N/A", IF(ISNUMBER(SEARCH(TRIM(CD$2), ProgramsTable[[#This Row],[Geographic Coverage]])), "Yes", "No"))</f>
        <v>N/A</v>
      </c>
      <c r="CE482" s="18" t="str">
        <f>IF(AND(CC$2=0, CD$2=0), "*Required - Please Make a Selection*", IF(OR(ISNUMBER(SEARCH(TRIM(CC$2), ProgramsTable[[#This Row],[Geographic Coverage]])), ISNUMBER(SEARCH(TRIM(CD$2), ProgramsTable[[#This Row],[Geographic Coverage]]))), "Yes", "No"))</f>
        <v>No</v>
      </c>
      <c r="CF482" s="18" t="str" cm="1">
        <f t="array" ref="CF482">IF(COUNTIF(BK$2:BN$2, "Yes")=0, "N/A", IF(SUMPRODUCT((BK$2:BN$2="Yes")*(ProgramsTable[[#This Row],[Veteran?]:[Disabled Veteran?]]="Yes"))&gt;0, "Yes", "No"))</f>
        <v>No</v>
      </c>
      <c r="CG4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82"/>
      <c r="CI482"/>
      <c r="CJ482"/>
      <c r="CK482"/>
      <c r="CL482"/>
      <c r="CM482"/>
      <c r="CN482"/>
      <c r="CO482"/>
      <c r="CP482"/>
      <c r="CQ482"/>
      <c r="CR482"/>
      <c r="CS482"/>
      <c r="CU482"/>
      <c r="CV482"/>
    </row>
    <row r="483" spans="1:100" hidden="1" x14ac:dyDescent="0.25">
      <c r="A483" s="10">
        <v>20.2</v>
      </c>
      <c r="B483" t="s">
        <v>308</v>
      </c>
      <c r="C483" t="s">
        <v>335</v>
      </c>
      <c r="D483" t="s">
        <v>336</v>
      </c>
      <c r="E483" t="s">
        <v>337</v>
      </c>
      <c r="F483" t="s">
        <v>338</v>
      </c>
      <c r="G483" t="s">
        <v>102</v>
      </c>
      <c r="H483" t="s">
        <v>207</v>
      </c>
      <c r="I483" t="s">
        <v>207</v>
      </c>
      <c r="J483" t="s">
        <v>208</v>
      </c>
      <c r="K483" t="s">
        <v>208</v>
      </c>
      <c r="L483" s="11" t="s">
        <v>339</v>
      </c>
      <c r="M483" t="s">
        <v>208</v>
      </c>
      <c r="N483" t="s">
        <v>208</v>
      </c>
      <c r="O483" t="s">
        <v>340</v>
      </c>
      <c r="P483" t="s">
        <v>341</v>
      </c>
      <c r="Q483" t="s">
        <v>208</v>
      </c>
      <c r="R483" t="s">
        <v>334</v>
      </c>
      <c r="S483" t="s">
        <v>341</v>
      </c>
      <c r="T483" t="s">
        <v>342</v>
      </c>
      <c r="U483" t="s">
        <v>207</v>
      </c>
      <c r="V483" t="s">
        <v>207</v>
      </c>
      <c r="W483" t="s">
        <v>207</v>
      </c>
      <c r="X483" t="s">
        <v>207</v>
      </c>
      <c r="Y483" t="s">
        <v>207</v>
      </c>
      <c r="Z483" t="s">
        <v>207</v>
      </c>
      <c r="AA483" t="s">
        <v>207</v>
      </c>
      <c r="AB483" t="s">
        <v>207</v>
      </c>
      <c r="AC483" t="s">
        <v>207</v>
      </c>
      <c r="AD483" t="s">
        <v>207</v>
      </c>
      <c r="AE483" t="s">
        <v>207</v>
      </c>
      <c r="AF483" t="s">
        <v>207</v>
      </c>
      <c r="AG483" t="s">
        <v>207</v>
      </c>
      <c r="AH483" t="s">
        <v>207</v>
      </c>
      <c r="AI483" t="s">
        <v>207</v>
      </c>
      <c r="AJ483" t="s">
        <v>207</v>
      </c>
      <c r="AK483" t="s">
        <v>207</v>
      </c>
      <c r="AL483" t="s">
        <v>207</v>
      </c>
      <c r="AM483" t="s">
        <v>215</v>
      </c>
      <c r="AN483" t="s">
        <v>215</v>
      </c>
      <c r="AO483" t="s">
        <v>215</v>
      </c>
      <c r="AP483" t="s">
        <v>207</v>
      </c>
      <c r="AQ483" t="s">
        <v>215</v>
      </c>
      <c r="AR483" t="s">
        <v>207</v>
      </c>
      <c r="AS483" t="s">
        <v>207</v>
      </c>
      <c r="AT483" t="s">
        <v>215</v>
      </c>
      <c r="AU483" t="s">
        <v>207</v>
      </c>
      <c r="AV483" t="s">
        <v>207</v>
      </c>
      <c r="AW483" t="s">
        <v>207</v>
      </c>
      <c r="AX483" t="s">
        <v>215</v>
      </c>
      <c r="AY483" t="s">
        <v>215</v>
      </c>
      <c r="AZ483" t="s">
        <v>207</v>
      </c>
      <c r="BA483" t="s">
        <v>207</v>
      </c>
      <c r="BB483" t="s">
        <v>207</v>
      </c>
      <c r="BC483" t="s">
        <v>207</v>
      </c>
      <c r="BD483" t="s">
        <v>207</v>
      </c>
      <c r="BE483" t="s">
        <v>207</v>
      </c>
      <c r="BF483" t="s">
        <v>207</v>
      </c>
      <c r="BG483" t="s">
        <v>207</v>
      </c>
      <c r="BH483" t="s">
        <v>207</v>
      </c>
      <c r="BI483" t="s">
        <v>207</v>
      </c>
      <c r="BJ483" t="s">
        <v>207</v>
      </c>
      <c r="BK483" t="s">
        <v>207</v>
      </c>
      <c r="BL483" t="s">
        <v>207</v>
      </c>
      <c r="BM483" t="s">
        <v>207</v>
      </c>
      <c r="BN483" t="s">
        <v>207</v>
      </c>
      <c r="BO483" s="18" t="str">
        <f>IF(OR(BO$2=0, BO$2=""), "N/A", IF(ISNUMBER(SEARCH(UPPER(BO$2), UPPER(ProgramsTable[[#This Row],[Type of Service]]))), "Yes", "No"))</f>
        <v>N/A</v>
      </c>
      <c r="BP483" s="18" t="str">
        <f>IF(BP$2=0, "N/A", IF(ISNUMBER(SEARCH(TRIM(BP$2), ProgramsTable[[#This Row],[Geographic Coverage]])), "Yes", "No"))</f>
        <v>N/A</v>
      </c>
      <c r="BQ483" s="18" t="str">
        <f>IF(BQ$2=0, "N/A", IF(ISNUMBER(SEARCH(TRIM(BQ$2), ProgramsTable[[#This Row],[Geographic Coverage]])), "Yes", "No"))</f>
        <v>N/A</v>
      </c>
      <c r="BR483" s="18" t="str">
        <f>IF(AND(BP$2=0, BQ$2=0), "*Required - Please Make a Selection*", IF(OR(ISNUMBER(SEARCH(TRIM(BP$2), ProgramsTable[[#This Row],[Geographic Coverage]])), ISNUMBER(SEARCH(TRIM(BQ$2), ProgramsTable[[#This Row],[Geographic Coverage]]))), "Yes", "No"))</f>
        <v>*Required - Please Make a Selection*</v>
      </c>
      <c r="BS483" s="18" t="str">
        <f>IF(OR(BS$2="",BS$2=0), "N/A", IF(AND(ProgramsTable[[#This Row],[Age Min]]= "None", ProgramsTable[[#This Row],[Age Max]]= "None"), "Yes", IF(AND(BS$2&gt;=ProgramsTable[[#This Row],[Age Min]], BS$2&lt;=ProgramsTable[[#This Row],[Age Max]]), "Yes", "No")))</f>
        <v>N/A</v>
      </c>
      <c r="BT483" s="18" t="str" cm="1">
        <f t="array" ref="BT483">IF(COUNTIF(AM$2:BJ$2,"Yes")=0,"N/A",IF(SUMPRODUCT(--(AM$2:BJ$2="Yes"),--(ProgramsTable[[#This Row],[Developmental Disability]:[Caregivers, Family Members, Advocates, or Practitioners of an Individual with Disabilities or Medical Conditions]]="Yes"))&gt;0,"Yes","No"))</f>
        <v>N/A</v>
      </c>
      <c r="BU4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83" s="18" t="str">
        <f>IF(BV$2=0, "N/A", IF(ISNUMBER(SEARCH(UPPER(BV$2), UPPER(ProgramsTable[[#This Row],[Type of Service]]))), "Yes", "No"))</f>
        <v>N/A</v>
      </c>
      <c r="BW483" s="18" t="str">
        <f>IF(BW$2=0, "N/A", IF(ISNUMBER(SEARCH(TRIM(BW$2), ProgramsTable[[#This Row],[Geographic Coverage]])), "Yes", "No"))</f>
        <v>N/A</v>
      </c>
      <c r="BX483" s="18" t="str">
        <f>IF(BX$2=0, "N/A", IF(ISNUMBER(SEARCH(TRIM(BX$2), ProgramsTable[[#This Row],[Geographic Coverage]])), "Yes", "No"))</f>
        <v>N/A</v>
      </c>
      <c r="BY483" s="18" t="str">
        <f>IF(AND(BW$2=0, BX$2=0), "*Required - Please Make a Selection*", IF(OR(ISNUMBER(SEARCH(TRIM(BW$2), ProgramsTable[[#This Row],[Geographic Coverage]])), ISNUMBER(SEARCH(TRIM(BX$2), ProgramsTable[[#This Row],[Geographic Coverage]]))), "Yes", "No"))</f>
        <v>*Required - Please Make a Selection*</v>
      </c>
      <c r="BZ483" s="18" t="str">
        <f>IF(I$2=0, "N/A", IF(I$2="Yes", IF(ProgramsTable[[#This Row],[Program Includes Services for Caregivers]]="Yes", IF(ProgramsTable[[#This Row],[Program May Require Caregiver to be Unpaid]]="No", "Yes", "No"), "No"), "N/A"))</f>
        <v>N/A</v>
      </c>
      <c r="CA4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83" s="18" t="str">
        <f>IF(CB$2=0, "N/A", IF(ISNUMBER(SEARCH(TRIM(UPPER(CB$2)), TRIM(UPPER(ProgramsTable[[#This Row],[Type of Service]])))), "Yes", "No"))</f>
        <v>N/A</v>
      </c>
      <c r="CC483" s="18" t="str">
        <f>IF(CC$2=0, "N/A", IF(ISNUMBER(SEARCH(TRIM(CC$2), ProgramsTable[[#This Row],[Geographic Coverage]])), "Yes", "No"))</f>
        <v>No</v>
      </c>
      <c r="CD483" s="18" t="str">
        <f>IF(CD$2=0, "N/A", IF(ISNUMBER(SEARCH(TRIM(CD$2), ProgramsTable[[#This Row],[Geographic Coverage]])), "Yes", "No"))</f>
        <v>N/A</v>
      </c>
      <c r="CE483" s="18" t="str">
        <f>IF(AND(CC$2=0, CD$2=0), "*Required - Please Make a Selection*", IF(OR(ISNUMBER(SEARCH(TRIM(CC$2), ProgramsTable[[#This Row],[Geographic Coverage]])), ISNUMBER(SEARCH(TRIM(CD$2), ProgramsTable[[#This Row],[Geographic Coverage]]))), "Yes", "No"))</f>
        <v>No</v>
      </c>
      <c r="CF483" s="18" t="str" cm="1">
        <f t="array" ref="CF483">IF(COUNTIF(BK$2:BN$2, "Yes")=0, "N/A", IF(SUMPRODUCT((BK$2:BN$2="Yes")*(ProgramsTable[[#This Row],[Veteran?]:[Disabled Veteran?]]="Yes"))&gt;0, "Yes", "No"))</f>
        <v>No</v>
      </c>
      <c r="CG4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83"/>
      <c r="CI483"/>
      <c r="CJ483"/>
      <c r="CK483"/>
      <c r="CL483"/>
      <c r="CM483"/>
      <c r="CN483"/>
      <c r="CO483"/>
      <c r="CP483"/>
      <c r="CQ483"/>
      <c r="CR483"/>
      <c r="CS483"/>
      <c r="CU483"/>
      <c r="CV483"/>
    </row>
    <row r="484" spans="1:100" hidden="1" x14ac:dyDescent="0.25">
      <c r="A484" s="10">
        <v>20.3</v>
      </c>
      <c r="B484" t="s">
        <v>308</v>
      </c>
      <c r="C484" t="s">
        <v>343</v>
      </c>
      <c r="D484" t="s">
        <v>343</v>
      </c>
      <c r="E484" t="s">
        <v>344</v>
      </c>
      <c r="F484" t="s">
        <v>345</v>
      </c>
      <c r="G484" t="s">
        <v>102</v>
      </c>
      <c r="H484" t="s">
        <v>207</v>
      </c>
      <c r="I484" t="s">
        <v>207</v>
      </c>
      <c r="J484" t="s">
        <v>208</v>
      </c>
      <c r="K484" t="s">
        <v>208</v>
      </c>
      <c r="L484" s="11" t="s">
        <v>208</v>
      </c>
      <c r="M484" t="s">
        <v>208</v>
      </c>
      <c r="N484" t="s">
        <v>208</v>
      </c>
      <c r="P484" t="s">
        <v>334</v>
      </c>
      <c r="Q484" t="s">
        <v>208</v>
      </c>
      <c r="R484" t="s">
        <v>334</v>
      </c>
      <c r="S484" t="s">
        <v>334</v>
      </c>
      <c r="T484" t="s">
        <v>346</v>
      </c>
      <c r="U484" t="s">
        <v>207</v>
      </c>
      <c r="V484" t="s">
        <v>207</v>
      </c>
      <c r="W484" t="s">
        <v>207</v>
      </c>
      <c r="X484" t="s">
        <v>207</v>
      </c>
      <c r="Y484" t="s">
        <v>207</v>
      </c>
      <c r="Z484" t="s">
        <v>207</v>
      </c>
      <c r="AA484" t="s">
        <v>207</v>
      </c>
      <c r="AB484" t="s">
        <v>207</v>
      </c>
      <c r="AC484" t="s">
        <v>207</v>
      </c>
      <c r="AD484" t="s">
        <v>207</v>
      </c>
      <c r="AE484" t="s">
        <v>207</v>
      </c>
      <c r="AF484" t="s">
        <v>207</v>
      </c>
      <c r="AG484" t="s">
        <v>207</v>
      </c>
      <c r="AH484" t="s">
        <v>207</v>
      </c>
      <c r="AI484" t="s">
        <v>207</v>
      </c>
      <c r="AJ484" t="s">
        <v>207</v>
      </c>
      <c r="AK484" t="s">
        <v>207</v>
      </c>
      <c r="AL484" t="s">
        <v>207</v>
      </c>
      <c r="AM484" t="s">
        <v>215</v>
      </c>
      <c r="AN484" t="s">
        <v>215</v>
      </c>
      <c r="AO484" t="s">
        <v>215</v>
      </c>
      <c r="AP484" t="s">
        <v>207</v>
      </c>
      <c r="AQ484" t="s">
        <v>215</v>
      </c>
      <c r="AR484" t="s">
        <v>207</v>
      </c>
      <c r="AS484" t="s">
        <v>207</v>
      </c>
      <c r="AT484" t="s">
        <v>215</v>
      </c>
      <c r="AU484" t="s">
        <v>207</v>
      </c>
      <c r="AV484" t="s">
        <v>207</v>
      </c>
      <c r="AW484" t="s">
        <v>207</v>
      </c>
      <c r="AX484" t="s">
        <v>215</v>
      </c>
      <c r="AY484" t="s">
        <v>207</v>
      </c>
      <c r="AZ484" t="s">
        <v>207</v>
      </c>
      <c r="BA484" t="s">
        <v>207</v>
      </c>
      <c r="BB484" t="s">
        <v>207</v>
      </c>
      <c r="BC484" t="s">
        <v>207</v>
      </c>
      <c r="BD484" t="s">
        <v>207</v>
      </c>
      <c r="BE484" t="s">
        <v>207</v>
      </c>
      <c r="BF484" t="s">
        <v>207</v>
      </c>
      <c r="BG484" t="s">
        <v>207</v>
      </c>
      <c r="BH484" t="s">
        <v>207</v>
      </c>
      <c r="BI484" t="s">
        <v>207</v>
      </c>
      <c r="BJ484" t="s">
        <v>207</v>
      </c>
      <c r="BK484" t="s">
        <v>207</v>
      </c>
      <c r="BL484" t="s">
        <v>207</v>
      </c>
      <c r="BM484" t="s">
        <v>207</v>
      </c>
      <c r="BN484" t="s">
        <v>207</v>
      </c>
      <c r="BO484" s="18" t="str">
        <f>IF(OR(BO$2=0, BO$2=""), "N/A", IF(ISNUMBER(SEARCH(UPPER(BO$2), UPPER(ProgramsTable[[#This Row],[Type of Service]]))), "Yes", "No"))</f>
        <v>N/A</v>
      </c>
      <c r="BP484" s="18" t="str">
        <f>IF(BP$2=0, "N/A", IF(ISNUMBER(SEARCH(TRIM(BP$2), ProgramsTable[[#This Row],[Geographic Coverage]])), "Yes", "No"))</f>
        <v>N/A</v>
      </c>
      <c r="BQ484" s="18" t="str">
        <f>IF(BQ$2=0, "N/A", IF(ISNUMBER(SEARCH(TRIM(BQ$2), ProgramsTable[[#This Row],[Geographic Coverage]])), "Yes", "No"))</f>
        <v>N/A</v>
      </c>
      <c r="BR484" s="18" t="str">
        <f>IF(AND(BP$2=0, BQ$2=0), "*Required - Please Make a Selection*", IF(OR(ISNUMBER(SEARCH(TRIM(BP$2), ProgramsTable[[#This Row],[Geographic Coverage]])), ISNUMBER(SEARCH(TRIM(BQ$2), ProgramsTable[[#This Row],[Geographic Coverage]]))), "Yes", "No"))</f>
        <v>*Required - Please Make a Selection*</v>
      </c>
      <c r="BS484" s="18" t="str">
        <f>IF(OR(BS$2="",BS$2=0), "N/A", IF(AND(ProgramsTable[[#This Row],[Age Min]]= "None", ProgramsTable[[#This Row],[Age Max]]= "None"), "Yes", IF(AND(BS$2&gt;=ProgramsTable[[#This Row],[Age Min]], BS$2&lt;=ProgramsTable[[#This Row],[Age Max]]), "Yes", "No")))</f>
        <v>N/A</v>
      </c>
      <c r="BT484" s="18" t="str" cm="1">
        <f t="array" ref="BT484">IF(COUNTIF(AM$2:BJ$2,"Yes")=0,"N/A",IF(SUMPRODUCT(--(AM$2:BJ$2="Yes"),--(ProgramsTable[[#This Row],[Developmental Disability]:[Caregivers, Family Members, Advocates, or Practitioners of an Individual with Disabilities or Medical Conditions]]="Yes"))&gt;0,"Yes","No"))</f>
        <v>N/A</v>
      </c>
      <c r="BU4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84" s="18" t="str">
        <f>IF(BV$2=0, "N/A", IF(ISNUMBER(SEARCH(UPPER(BV$2), UPPER(ProgramsTable[[#This Row],[Type of Service]]))), "Yes", "No"))</f>
        <v>N/A</v>
      </c>
      <c r="BW484" s="18" t="str">
        <f>IF(BW$2=0, "N/A", IF(ISNUMBER(SEARCH(TRIM(BW$2), ProgramsTable[[#This Row],[Geographic Coverage]])), "Yes", "No"))</f>
        <v>N/A</v>
      </c>
      <c r="BX484" s="18" t="str">
        <f>IF(BX$2=0, "N/A", IF(ISNUMBER(SEARCH(TRIM(BX$2), ProgramsTable[[#This Row],[Geographic Coverage]])), "Yes", "No"))</f>
        <v>N/A</v>
      </c>
      <c r="BY484" s="18" t="str">
        <f>IF(AND(BW$2=0, BX$2=0), "*Required - Please Make a Selection*", IF(OR(ISNUMBER(SEARCH(TRIM(BW$2), ProgramsTable[[#This Row],[Geographic Coverage]])), ISNUMBER(SEARCH(TRIM(BX$2), ProgramsTable[[#This Row],[Geographic Coverage]]))), "Yes", "No"))</f>
        <v>*Required - Please Make a Selection*</v>
      </c>
      <c r="BZ484" s="18" t="str">
        <f>IF(I$2=0, "N/A", IF(I$2="Yes", IF(ProgramsTable[[#This Row],[Program Includes Services for Caregivers]]="Yes", IF(ProgramsTable[[#This Row],[Program May Require Caregiver to be Unpaid]]="No", "Yes", "No"), "No"), "N/A"))</f>
        <v>N/A</v>
      </c>
      <c r="CA4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84" s="18" t="str">
        <f>IF(CB$2=0, "N/A", IF(ISNUMBER(SEARCH(TRIM(UPPER(CB$2)), TRIM(UPPER(ProgramsTable[[#This Row],[Type of Service]])))), "Yes", "No"))</f>
        <v>N/A</v>
      </c>
      <c r="CC484" s="18" t="str">
        <f>IF(CC$2=0, "N/A", IF(ISNUMBER(SEARCH(TRIM(CC$2), ProgramsTable[[#This Row],[Geographic Coverage]])), "Yes", "No"))</f>
        <v>No</v>
      </c>
      <c r="CD484" s="18" t="str">
        <f>IF(CD$2=0, "N/A", IF(ISNUMBER(SEARCH(TRIM(CD$2), ProgramsTable[[#This Row],[Geographic Coverage]])), "Yes", "No"))</f>
        <v>N/A</v>
      </c>
      <c r="CE484" s="18" t="str">
        <f>IF(AND(CC$2=0, CD$2=0), "*Required - Please Make a Selection*", IF(OR(ISNUMBER(SEARCH(TRIM(CC$2), ProgramsTable[[#This Row],[Geographic Coverage]])), ISNUMBER(SEARCH(TRIM(CD$2), ProgramsTable[[#This Row],[Geographic Coverage]]))), "Yes", "No"))</f>
        <v>No</v>
      </c>
      <c r="CF484" s="18" t="str" cm="1">
        <f t="array" ref="CF484">IF(COUNTIF(BK$2:BN$2, "Yes")=0, "N/A", IF(SUMPRODUCT((BK$2:BN$2="Yes")*(ProgramsTable[[#This Row],[Veteran?]:[Disabled Veteran?]]="Yes"))&gt;0, "Yes", "No"))</f>
        <v>No</v>
      </c>
      <c r="CG4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84"/>
      <c r="CI484"/>
      <c r="CJ484"/>
      <c r="CK484"/>
      <c r="CL484"/>
      <c r="CM484"/>
      <c r="CN484"/>
      <c r="CO484"/>
      <c r="CP484"/>
      <c r="CQ484"/>
      <c r="CR484"/>
      <c r="CS484"/>
      <c r="CU484"/>
      <c r="CV484"/>
    </row>
    <row r="485" spans="1:100" hidden="1" x14ac:dyDescent="0.25">
      <c r="A485" s="10">
        <v>21</v>
      </c>
      <c r="B485" t="s">
        <v>308</v>
      </c>
      <c r="C485" t="s">
        <v>347</v>
      </c>
      <c r="D485" t="s">
        <v>348</v>
      </c>
      <c r="E485" t="s">
        <v>349</v>
      </c>
      <c r="F485" t="s">
        <v>350</v>
      </c>
      <c r="G485" t="s">
        <v>102</v>
      </c>
      <c r="H485" t="s">
        <v>207</v>
      </c>
      <c r="I485" t="s">
        <v>207</v>
      </c>
      <c r="J485" t="s">
        <v>208</v>
      </c>
      <c r="K485" t="s">
        <v>208</v>
      </c>
      <c r="L485" s="11" t="s">
        <v>208</v>
      </c>
      <c r="M485" t="s">
        <v>208</v>
      </c>
      <c r="N485" t="s">
        <v>208</v>
      </c>
      <c r="P485" t="s">
        <v>334</v>
      </c>
      <c r="Q485" t="s">
        <v>208</v>
      </c>
      <c r="R485" t="s">
        <v>334</v>
      </c>
      <c r="S485" t="s">
        <v>334</v>
      </c>
      <c r="T485" t="s">
        <v>351</v>
      </c>
      <c r="U485" t="s">
        <v>207</v>
      </c>
      <c r="V485" t="s">
        <v>207</v>
      </c>
      <c r="W485" t="s">
        <v>207</v>
      </c>
      <c r="X485" t="s">
        <v>207</v>
      </c>
      <c r="Y485" t="s">
        <v>207</v>
      </c>
      <c r="Z485" t="s">
        <v>207</v>
      </c>
      <c r="AA485" t="s">
        <v>207</v>
      </c>
      <c r="AB485" t="s">
        <v>207</v>
      </c>
      <c r="AC485" t="s">
        <v>207</v>
      </c>
      <c r="AD485" t="s">
        <v>207</v>
      </c>
      <c r="AE485" t="s">
        <v>207</v>
      </c>
      <c r="AF485" t="s">
        <v>207</v>
      </c>
      <c r="AG485" t="s">
        <v>207</v>
      </c>
      <c r="AH485" t="s">
        <v>207</v>
      </c>
      <c r="AI485" t="s">
        <v>207</v>
      </c>
      <c r="AJ485" t="s">
        <v>207</v>
      </c>
      <c r="AK485" t="s">
        <v>207</v>
      </c>
      <c r="AL485" t="s">
        <v>207</v>
      </c>
      <c r="AM485" t="s">
        <v>215</v>
      </c>
      <c r="AN485" t="s">
        <v>215</v>
      </c>
      <c r="AO485" t="s">
        <v>215</v>
      </c>
      <c r="AP485" t="s">
        <v>207</v>
      </c>
      <c r="AQ485" t="s">
        <v>215</v>
      </c>
      <c r="AR485" t="s">
        <v>207</v>
      </c>
      <c r="AS485" t="s">
        <v>207</v>
      </c>
      <c r="AT485" t="s">
        <v>215</v>
      </c>
      <c r="AU485" t="s">
        <v>207</v>
      </c>
      <c r="AV485" t="s">
        <v>207</v>
      </c>
      <c r="AW485" t="s">
        <v>207</v>
      </c>
      <c r="AX485" t="s">
        <v>215</v>
      </c>
      <c r="AY485" t="s">
        <v>207</v>
      </c>
      <c r="AZ485" t="s">
        <v>207</v>
      </c>
      <c r="BA485" t="s">
        <v>207</v>
      </c>
      <c r="BB485" t="s">
        <v>207</v>
      </c>
      <c r="BC485" t="s">
        <v>207</v>
      </c>
      <c r="BD485" t="s">
        <v>207</v>
      </c>
      <c r="BE485" t="s">
        <v>207</v>
      </c>
      <c r="BF485" t="s">
        <v>207</v>
      </c>
      <c r="BG485" t="s">
        <v>207</v>
      </c>
      <c r="BH485" t="s">
        <v>207</v>
      </c>
      <c r="BI485" t="s">
        <v>207</v>
      </c>
      <c r="BJ485" t="s">
        <v>207</v>
      </c>
      <c r="BK485" t="s">
        <v>207</v>
      </c>
      <c r="BL485" t="s">
        <v>207</v>
      </c>
      <c r="BM485" t="s">
        <v>207</v>
      </c>
      <c r="BN485" t="s">
        <v>207</v>
      </c>
      <c r="BO485" s="18" t="str">
        <f>IF(OR(BO$2=0, BO$2=""), "N/A", IF(ISNUMBER(SEARCH(UPPER(BO$2), UPPER(ProgramsTable[[#This Row],[Type of Service]]))), "Yes", "No"))</f>
        <v>N/A</v>
      </c>
      <c r="BP485" s="18" t="str">
        <f>IF(BP$2=0, "N/A", IF(ISNUMBER(SEARCH(TRIM(BP$2), ProgramsTable[[#This Row],[Geographic Coverage]])), "Yes", "No"))</f>
        <v>N/A</v>
      </c>
      <c r="BQ485" s="18" t="str">
        <f>IF(BQ$2=0, "N/A", IF(ISNUMBER(SEARCH(TRIM(BQ$2), ProgramsTable[[#This Row],[Geographic Coverage]])), "Yes", "No"))</f>
        <v>N/A</v>
      </c>
      <c r="BR485" s="18" t="str">
        <f>IF(AND(BP$2=0, BQ$2=0), "*Required - Please Make a Selection*", IF(OR(ISNUMBER(SEARCH(TRIM(BP$2), ProgramsTable[[#This Row],[Geographic Coverage]])), ISNUMBER(SEARCH(TRIM(BQ$2), ProgramsTable[[#This Row],[Geographic Coverage]]))), "Yes", "No"))</f>
        <v>*Required - Please Make a Selection*</v>
      </c>
      <c r="BS485" s="18" t="str">
        <f>IF(OR(BS$2="",BS$2=0), "N/A", IF(AND(ProgramsTable[[#This Row],[Age Min]]= "None", ProgramsTable[[#This Row],[Age Max]]= "None"), "Yes", IF(AND(BS$2&gt;=ProgramsTable[[#This Row],[Age Min]], BS$2&lt;=ProgramsTable[[#This Row],[Age Max]]), "Yes", "No")))</f>
        <v>N/A</v>
      </c>
      <c r="BT485" s="18" t="str" cm="1">
        <f t="array" ref="BT485">IF(COUNTIF(AM$2:BJ$2,"Yes")=0,"N/A",IF(SUMPRODUCT(--(AM$2:BJ$2="Yes"),--(ProgramsTable[[#This Row],[Developmental Disability]:[Caregivers, Family Members, Advocates, or Practitioners of an Individual with Disabilities or Medical Conditions]]="Yes"))&gt;0,"Yes","No"))</f>
        <v>N/A</v>
      </c>
      <c r="BU4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85" s="18" t="str">
        <f>IF(BV$2=0, "N/A", IF(ISNUMBER(SEARCH(UPPER(BV$2), UPPER(ProgramsTable[[#This Row],[Type of Service]]))), "Yes", "No"))</f>
        <v>N/A</v>
      </c>
      <c r="BW485" s="18" t="str">
        <f>IF(BW$2=0, "N/A", IF(ISNUMBER(SEARCH(TRIM(BW$2), ProgramsTable[[#This Row],[Geographic Coverage]])), "Yes", "No"))</f>
        <v>N/A</v>
      </c>
      <c r="BX485" s="18" t="str">
        <f>IF(BX$2=0, "N/A", IF(ISNUMBER(SEARCH(TRIM(BX$2), ProgramsTable[[#This Row],[Geographic Coverage]])), "Yes", "No"))</f>
        <v>N/A</v>
      </c>
      <c r="BY485" s="18" t="str">
        <f>IF(AND(BW$2=0, BX$2=0), "*Required - Please Make a Selection*", IF(OR(ISNUMBER(SEARCH(TRIM(BW$2), ProgramsTable[[#This Row],[Geographic Coverage]])), ISNUMBER(SEARCH(TRIM(BX$2), ProgramsTable[[#This Row],[Geographic Coverage]]))), "Yes", "No"))</f>
        <v>*Required - Please Make a Selection*</v>
      </c>
      <c r="BZ485" s="18" t="str">
        <f>IF(I$2=0, "N/A", IF(I$2="Yes", IF(ProgramsTable[[#This Row],[Program Includes Services for Caregivers]]="Yes", IF(ProgramsTable[[#This Row],[Program May Require Caregiver to be Unpaid]]="No", "Yes", "No"), "No"), "N/A"))</f>
        <v>N/A</v>
      </c>
      <c r="CA4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85" s="18" t="str">
        <f>IF(CB$2=0, "N/A", IF(ISNUMBER(SEARCH(TRIM(UPPER(CB$2)), TRIM(UPPER(ProgramsTable[[#This Row],[Type of Service]])))), "Yes", "No"))</f>
        <v>N/A</v>
      </c>
      <c r="CC485" s="18" t="str">
        <f>IF(CC$2=0, "N/A", IF(ISNUMBER(SEARCH(TRIM(CC$2), ProgramsTable[[#This Row],[Geographic Coverage]])), "Yes", "No"))</f>
        <v>Yes</v>
      </c>
      <c r="CD485" s="18" t="str">
        <f>IF(CD$2=0, "N/A", IF(ISNUMBER(SEARCH(TRIM(CD$2), ProgramsTable[[#This Row],[Geographic Coverage]])), "Yes", "No"))</f>
        <v>N/A</v>
      </c>
      <c r="CE485" s="18" t="str">
        <f>IF(AND(CC$2=0, CD$2=0), "*Required - Please Make a Selection*", IF(OR(ISNUMBER(SEARCH(TRIM(CC$2), ProgramsTable[[#This Row],[Geographic Coverage]])), ISNUMBER(SEARCH(TRIM(CD$2), ProgramsTable[[#This Row],[Geographic Coverage]]))), "Yes", "No"))</f>
        <v>Yes</v>
      </c>
      <c r="CF485" s="18" t="str" cm="1">
        <f t="array" ref="CF485">IF(COUNTIF(BK$2:BN$2, "Yes")=0, "N/A", IF(SUMPRODUCT((BK$2:BN$2="Yes")*(ProgramsTable[[#This Row],[Veteran?]:[Disabled Veteran?]]="Yes"))&gt;0, "Yes", "No"))</f>
        <v>No</v>
      </c>
      <c r="CG4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85"/>
      <c r="CI485"/>
      <c r="CJ485"/>
      <c r="CK485"/>
      <c r="CL485"/>
      <c r="CM485"/>
      <c r="CN485"/>
      <c r="CO485"/>
      <c r="CP485"/>
      <c r="CQ485"/>
      <c r="CR485"/>
      <c r="CS485"/>
      <c r="CU485"/>
      <c r="CV485"/>
    </row>
    <row r="486" spans="1:100" hidden="1" x14ac:dyDescent="0.25">
      <c r="A486" s="10">
        <v>24</v>
      </c>
      <c r="B486" t="s">
        <v>308</v>
      </c>
      <c r="C486" t="s">
        <v>308</v>
      </c>
      <c r="D486" t="s">
        <v>367</v>
      </c>
      <c r="E486" t="s">
        <v>368</v>
      </c>
      <c r="F486" t="s">
        <v>369</v>
      </c>
      <c r="G486" t="s">
        <v>103</v>
      </c>
      <c r="H486" t="s">
        <v>207</v>
      </c>
      <c r="I486" t="s">
        <v>207</v>
      </c>
      <c r="J486" t="s">
        <v>208</v>
      </c>
      <c r="K486" t="s">
        <v>208</v>
      </c>
      <c r="L486" s="11" t="s">
        <v>208</v>
      </c>
      <c r="M486" t="s">
        <v>208</v>
      </c>
      <c r="N486" t="s">
        <v>208</v>
      </c>
      <c r="P486" t="s">
        <v>208</v>
      </c>
      <c r="Q486" t="s">
        <v>208</v>
      </c>
      <c r="R486" t="s">
        <v>208</v>
      </c>
      <c r="S486" t="s">
        <v>208</v>
      </c>
      <c r="T486" t="s">
        <v>230</v>
      </c>
      <c r="U486" t="s">
        <v>207</v>
      </c>
      <c r="V486" t="s">
        <v>207</v>
      </c>
      <c r="W486" t="s">
        <v>207</v>
      </c>
      <c r="X486" t="s">
        <v>207</v>
      </c>
      <c r="Y486" t="s">
        <v>207</v>
      </c>
      <c r="Z486" t="s">
        <v>207</v>
      </c>
      <c r="AA486" t="s">
        <v>207</v>
      </c>
      <c r="AB486" t="s">
        <v>207</v>
      </c>
      <c r="AC486" t="s">
        <v>207</v>
      </c>
      <c r="AD486" t="s">
        <v>207</v>
      </c>
      <c r="AE486" t="s">
        <v>207</v>
      </c>
      <c r="AF486" t="s">
        <v>207</v>
      </c>
      <c r="AG486" t="s">
        <v>207</v>
      </c>
      <c r="AH486" t="s">
        <v>207</v>
      </c>
      <c r="AI486" t="s">
        <v>207</v>
      </c>
      <c r="AJ486" t="s">
        <v>207</v>
      </c>
      <c r="AK486" t="s">
        <v>207</v>
      </c>
      <c r="AL486" t="s">
        <v>207</v>
      </c>
      <c r="AM486" t="s">
        <v>207</v>
      </c>
      <c r="AN486" t="s">
        <v>207</v>
      </c>
      <c r="AO486" t="s">
        <v>207</v>
      </c>
      <c r="AP486" t="s">
        <v>207</v>
      </c>
      <c r="AQ486" t="s">
        <v>207</v>
      </c>
      <c r="AR486" t="s">
        <v>207</v>
      </c>
      <c r="AS486" t="s">
        <v>207</v>
      </c>
      <c r="AT486" t="s">
        <v>207</v>
      </c>
      <c r="AU486" t="s">
        <v>207</v>
      </c>
      <c r="AV486" t="s">
        <v>207</v>
      </c>
      <c r="AW486" t="s">
        <v>207</v>
      </c>
      <c r="AX486" t="s">
        <v>207</v>
      </c>
      <c r="AY486" t="s">
        <v>207</v>
      </c>
      <c r="AZ486" t="s">
        <v>207</v>
      </c>
      <c r="BA486" t="s">
        <v>207</v>
      </c>
      <c r="BB486" t="s">
        <v>207</v>
      </c>
      <c r="BC486" t="s">
        <v>207</v>
      </c>
      <c r="BD486" t="s">
        <v>207</v>
      </c>
      <c r="BE486" t="s">
        <v>207</v>
      </c>
      <c r="BF486" t="s">
        <v>207</v>
      </c>
      <c r="BG486" t="s">
        <v>207</v>
      </c>
      <c r="BH486" t="s">
        <v>207</v>
      </c>
      <c r="BI486" t="s">
        <v>207</v>
      </c>
      <c r="BJ486" t="s">
        <v>207</v>
      </c>
      <c r="BK486" t="s">
        <v>207</v>
      </c>
      <c r="BL486" t="s">
        <v>207</v>
      </c>
      <c r="BM486" t="s">
        <v>207</v>
      </c>
      <c r="BN486" t="s">
        <v>207</v>
      </c>
      <c r="BO486" s="18" t="str">
        <f>IF(OR(BO$2=0, BO$2=""), "N/A", IF(ISNUMBER(SEARCH(UPPER(BO$2), UPPER(ProgramsTable[[#This Row],[Type of Service]]))), "Yes", "No"))</f>
        <v>N/A</v>
      </c>
      <c r="BP486" s="18" t="str">
        <f>IF(BP$2=0, "N/A", IF(ISNUMBER(SEARCH(TRIM(BP$2), ProgramsTable[[#This Row],[Geographic Coverage]])), "Yes", "No"))</f>
        <v>N/A</v>
      </c>
      <c r="BQ486" s="18" t="str">
        <f>IF(BQ$2=0, "N/A", IF(ISNUMBER(SEARCH(TRIM(BQ$2), ProgramsTable[[#This Row],[Geographic Coverage]])), "Yes", "No"))</f>
        <v>N/A</v>
      </c>
      <c r="BR486" s="18" t="str">
        <f>IF(AND(BP$2=0, BQ$2=0), "*Required - Please Make a Selection*", IF(OR(ISNUMBER(SEARCH(TRIM(BP$2), ProgramsTable[[#This Row],[Geographic Coverage]])), ISNUMBER(SEARCH(TRIM(BQ$2), ProgramsTable[[#This Row],[Geographic Coverage]]))), "Yes", "No"))</f>
        <v>*Required - Please Make a Selection*</v>
      </c>
      <c r="BS486" s="18" t="str">
        <f>IF(OR(BS$2="",BS$2=0), "N/A", IF(AND(ProgramsTable[[#This Row],[Age Min]]= "None", ProgramsTable[[#This Row],[Age Max]]= "None"), "Yes", IF(AND(BS$2&gt;=ProgramsTable[[#This Row],[Age Min]], BS$2&lt;=ProgramsTable[[#This Row],[Age Max]]), "Yes", "No")))</f>
        <v>N/A</v>
      </c>
      <c r="BT486" s="18" t="str" cm="1">
        <f t="array" ref="BT486">IF(COUNTIF(AM$2:BJ$2,"Yes")=0,"N/A",IF(SUMPRODUCT(--(AM$2:BJ$2="Yes"),--(ProgramsTable[[#This Row],[Developmental Disability]:[Caregivers, Family Members, Advocates, or Practitioners of an Individual with Disabilities or Medical Conditions]]="Yes"))&gt;0,"Yes","No"))</f>
        <v>N/A</v>
      </c>
      <c r="BU4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86" s="18" t="str">
        <f>IF(BV$2=0, "N/A", IF(ISNUMBER(SEARCH(UPPER(BV$2), UPPER(ProgramsTable[[#This Row],[Type of Service]]))), "Yes", "No"))</f>
        <v>N/A</v>
      </c>
      <c r="BW486" s="18" t="str">
        <f>IF(BW$2=0, "N/A", IF(ISNUMBER(SEARCH(TRIM(BW$2), ProgramsTable[[#This Row],[Geographic Coverage]])), "Yes", "No"))</f>
        <v>N/A</v>
      </c>
      <c r="BX486" s="18" t="str">
        <f>IF(BX$2=0, "N/A", IF(ISNUMBER(SEARCH(TRIM(BX$2), ProgramsTable[[#This Row],[Geographic Coverage]])), "Yes", "No"))</f>
        <v>N/A</v>
      </c>
      <c r="BY486" s="18" t="str">
        <f>IF(AND(BW$2=0, BX$2=0), "*Required - Please Make a Selection*", IF(OR(ISNUMBER(SEARCH(TRIM(BW$2), ProgramsTable[[#This Row],[Geographic Coverage]])), ISNUMBER(SEARCH(TRIM(BX$2), ProgramsTable[[#This Row],[Geographic Coverage]]))), "Yes", "No"))</f>
        <v>*Required - Please Make a Selection*</v>
      </c>
      <c r="BZ486" s="18" t="str">
        <f>IF(I$2=0, "N/A", IF(I$2="Yes", IF(ProgramsTable[[#This Row],[Program Includes Services for Caregivers]]="Yes", IF(ProgramsTable[[#This Row],[Program May Require Caregiver to be Unpaid]]="No", "Yes", "No"), "No"), "N/A"))</f>
        <v>N/A</v>
      </c>
      <c r="CA4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86" s="18" t="str">
        <f>IF(CB$2=0, "N/A", IF(ISNUMBER(SEARCH(TRIM(UPPER(CB$2)), TRIM(UPPER(ProgramsTable[[#This Row],[Type of Service]])))), "Yes", "No"))</f>
        <v>N/A</v>
      </c>
      <c r="CC486" s="18" t="str">
        <f>IF(CC$2=0, "N/A", IF(ISNUMBER(SEARCH(TRIM(CC$2), ProgramsTable[[#This Row],[Geographic Coverage]])), "Yes", "No"))</f>
        <v>Yes</v>
      </c>
      <c r="CD486" s="18" t="str">
        <f>IF(CD$2=0, "N/A", IF(ISNUMBER(SEARCH(TRIM(CD$2), ProgramsTable[[#This Row],[Geographic Coverage]])), "Yes", "No"))</f>
        <v>N/A</v>
      </c>
      <c r="CE486" s="18" t="str">
        <f>IF(AND(CC$2=0, CD$2=0), "*Required - Please Make a Selection*", IF(OR(ISNUMBER(SEARCH(TRIM(CC$2), ProgramsTable[[#This Row],[Geographic Coverage]])), ISNUMBER(SEARCH(TRIM(CD$2), ProgramsTable[[#This Row],[Geographic Coverage]]))), "Yes", "No"))</f>
        <v>Yes</v>
      </c>
      <c r="CF486" s="18" t="str" cm="1">
        <f t="array" ref="CF486">IF(COUNTIF(BK$2:BN$2, "Yes")=0, "N/A", IF(SUMPRODUCT((BK$2:BN$2="Yes")*(ProgramsTable[[#This Row],[Veteran?]:[Disabled Veteran?]]="Yes"))&gt;0, "Yes", "No"))</f>
        <v>No</v>
      </c>
      <c r="CG4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86"/>
      <c r="CI486"/>
      <c r="CJ486"/>
      <c r="CK486"/>
      <c r="CL486"/>
      <c r="CM486"/>
      <c r="CN486"/>
      <c r="CO486"/>
      <c r="CP486"/>
      <c r="CQ486"/>
      <c r="CR486"/>
      <c r="CS486"/>
      <c r="CU486"/>
      <c r="CV486"/>
    </row>
    <row r="487" spans="1:100" hidden="1" x14ac:dyDescent="0.25">
      <c r="A487" s="10">
        <v>25</v>
      </c>
      <c r="B487" t="s">
        <v>308</v>
      </c>
      <c r="C487" t="s">
        <v>370</v>
      </c>
      <c r="D487" t="s">
        <v>310</v>
      </c>
      <c r="E487" t="s">
        <v>371</v>
      </c>
      <c r="F487" t="s">
        <v>312</v>
      </c>
      <c r="G487" t="s">
        <v>106</v>
      </c>
      <c r="H487" t="s">
        <v>207</v>
      </c>
      <c r="I487" t="s">
        <v>207</v>
      </c>
      <c r="J487" t="s">
        <v>313</v>
      </c>
      <c r="K487" t="s">
        <v>313</v>
      </c>
      <c r="L487" t="s">
        <v>208</v>
      </c>
      <c r="M487" t="s">
        <v>208</v>
      </c>
      <c r="N487" t="s">
        <v>208</v>
      </c>
      <c r="P487" t="s">
        <v>314</v>
      </c>
      <c r="Q487" t="s">
        <v>208</v>
      </c>
      <c r="R487" t="s">
        <v>208</v>
      </c>
      <c r="S487" t="s">
        <v>314</v>
      </c>
      <c r="T487" t="s">
        <v>372</v>
      </c>
      <c r="U487" t="s">
        <v>215</v>
      </c>
      <c r="V487" t="s">
        <v>207</v>
      </c>
      <c r="W487" t="s">
        <v>207</v>
      </c>
      <c r="X487" t="s">
        <v>207</v>
      </c>
      <c r="Y487" t="s">
        <v>207</v>
      </c>
      <c r="Z487" t="s">
        <v>207</v>
      </c>
      <c r="AA487" t="s">
        <v>207</v>
      </c>
      <c r="AB487" t="s">
        <v>207</v>
      </c>
      <c r="AC487" t="s">
        <v>207</v>
      </c>
      <c r="AD487" t="s">
        <v>207</v>
      </c>
      <c r="AE487" t="s">
        <v>215</v>
      </c>
      <c r="AF487" t="s">
        <v>207</v>
      </c>
      <c r="AG487" t="s">
        <v>207</v>
      </c>
      <c r="AH487" t="s">
        <v>207</v>
      </c>
      <c r="AI487" t="s">
        <v>207</v>
      </c>
      <c r="AJ487" t="s">
        <v>207</v>
      </c>
      <c r="AK487" t="s">
        <v>207</v>
      </c>
      <c r="AL487" t="s">
        <v>207</v>
      </c>
      <c r="AM487" t="s">
        <v>207</v>
      </c>
      <c r="AN487" t="s">
        <v>207</v>
      </c>
      <c r="AO487" t="s">
        <v>207</v>
      </c>
      <c r="AP487" t="s">
        <v>207</v>
      </c>
      <c r="AQ487" t="s">
        <v>215</v>
      </c>
      <c r="AR487" t="s">
        <v>207</v>
      </c>
      <c r="AS487" t="s">
        <v>207</v>
      </c>
      <c r="AT487" t="s">
        <v>207</v>
      </c>
      <c r="AU487" t="s">
        <v>207</v>
      </c>
      <c r="AV487" t="s">
        <v>207</v>
      </c>
      <c r="AW487" t="s">
        <v>207</v>
      </c>
      <c r="AX487" t="s">
        <v>207</v>
      </c>
      <c r="AY487" t="s">
        <v>207</v>
      </c>
      <c r="AZ487" t="s">
        <v>207</v>
      </c>
      <c r="BA487" t="s">
        <v>207</v>
      </c>
      <c r="BB487" t="s">
        <v>207</v>
      </c>
      <c r="BC487" t="s">
        <v>207</v>
      </c>
      <c r="BD487" t="s">
        <v>207</v>
      </c>
      <c r="BE487" t="s">
        <v>207</v>
      </c>
      <c r="BF487" t="s">
        <v>207</v>
      </c>
      <c r="BG487" t="s">
        <v>207</v>
      </c>
      <c r="BH487" t="s">
        <v>207</v>
      </c>
      <c r="BI487" t="s">
        <v>207</v>
      </c>
      <c r="BJ487" t="s">
        <v>207</v>
      </c>
      <c r="BK487" t="s">
        <v>207</v>
      </c>
      <c r="BL487" t="s">
        <v>207</v>
      </c>
      <c r="BM487" t="s">
        <v>207</v>
      </c>
      <c r="BN487" t="s">
        <v>207</v>
      </c>
      <c r="BO487" s="18" t="str">
        <f>IF(OR(BO$2=0, BO$2=""), "N/A", IF(ISNUMBER(SEARCH(UPPER(BO$2), UPPER(ProgramsTable[[#This Row],[Type of Service]]))), "Yes", "No"))</f>
        <v>N/A</v>
      </c>
      <c r="BP487" s="18" t="str">
        <f>IF(BP$2=0, "N/A", IF(ISNUMBER(SEARCH(TRIM(BP$2), ProgramsTable[[#This Row],[Geographic Coverage]])), "Yes", "No"))</f>
        <v>N/A</v>
      </c>
      <c r="BQ487" s="18" t="str">
        <f>IF(BQ$2=0, "N/A", IF(ISNUMBER(SEARCH(TRIM(BQ$2), ProgramsTable[[#This Row],[Geographic Coverage]])), "Yes", "No"))</f>
        <v>N/A</v>
      </c>
      <c r="BR487" s="18" t="str">
        <f>IF(AND(BP$2=0, BQ$2=0), "*Required - Please Make a Selection*", IF(OR(ISNUMBER(SEARCH(TRIM(BP$2), ProgramsTable[[#This Row],[Geographic Coverage]])), ISNUMBER(SEARCH(TRIM(BQ$2), ProgramsTable[[#This Row],[Geographic Coverage]]))), "Yes", "No"))</f>
        <v>*Required - Please Make a Selection*</v>
      </c>
      <c r="BS487" s="18" t="str">
        <f>IF(OR(BS$2="",BS$2=0), "N/A", IF(AND(ProgramsTable[[#This Row],[Age Min]]= "None", ProgramsTable[[#This Row],[Age Max]]= "None"), "Yes", IF(AND(BS$2&gt;=ProgramsTable[[#This Row],[Age Min]], BS$2&lt;=ProgramsTable[[#This Row],[Age Max]]), "Yes", "No")))</f>
        <v>N/A</v>
      </c>
      <c r="BT487" s="18" t="str" cm="1">
        <f t="array" ref="BT487">IF(COUNTIF(AM$2:BJ$2,"Yes")=0,"N/A",IF(SUMPRODUCT(--(AM$2:BJ$2="Yes"),--(ProgramsTable[[#This Row],[Developmental Disability]:[Caregivers, Family Members, Advocates, or Practitioners of an Individual with Disabilities or Medical Conditions]]="Yes"))&gt;0,"Yes","No"))</f>
        <v>N/A</v>
      </c>
      <c r="BU4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87" s="18" t="str">
        <f>IF(BV$2=0, "N/A", IF(ISNUMBER(SEARCH(UPPER(BV$2), UPPER(ProgramsTable[[#This Row],[Type of Service]]))), "Yes", "No"))</f>
        <v>N/A</v>
      </c>
      <c r="BW487" s="18" t="str">
        <f>IF(BW$2=0, "N/A", IF(ISNUMBER(SEARCH(TRIM(BW$2), ProgramsTable[[#This Row],[Geographic Coverage]])), "Yes", "No"))</f>
        <v>N/A</v>
      </c>
      <c r="BX487" s="18" t="str">
        <f>IF(BX$2=0, "N/A", IF(ISNUMBER(SEARCH(TRIM(BX$2), ProgramsTable[[#This Row],[Geographic Coverage]])), "Yes", "No"))</f>
        <v>N/A</v>
      </c>
      <c r="BY487" s="18" t="str">
        <f>IF(AND(BW$2=0, BX$2=0), "*Required - Please Make a Selection*", IF(OR(ISNUMBER(SEARCH(TRIM(BW$2), ProgramsTable[[#This Row],[Geographic Coverage]])), ISNUMBER(SEARCH(TRIM(BX$2), ProgramsTable[[#This Row],[Geographic Coverage]]))), "Yes", "No"))</f>
        <v>*Required - Please Make a Selection*</v>
      </c>
      <c r="BZ487" s="18" t="str">
        <f>IF(I$2=0, "N/A", IF(I$2="Yes", IF(ProgramsTable[[#This Row],[Program Includes Services for Caregivers]]="Yes", IF(ProgramsTable[[#This Row],[Program May Require Caregiver to be Unpaid]]="No", "Yes", "No"), "No"), "N/A"))</f>
        <v>N/A</v>
      </c>
      <c r="CA4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87" s="18" t="str">
        <f>IF(CB$2=0, "N/A", IF(ISNUMBER(SEARCH(TRIM(UPPER(CB$2)), TRIM(UPPER(ProgramsTable[[#This Row],[Type of Service]])))), "Yes", "No"))</f>
        <v>N/A</v>
      </c>
      <c r="CC487" s="18" t="str">
        <f>IF(CC$2=0, "N/A", IF(ISNUMBER(SEARCH(TRIM(CC$2), ProgramsTable[[#This Row],[Geographic Coverage]])), "Yes", "No"))</f>
        <v>No</v>
      </c>
      <c r="CD487" s="18" t="str">
        <f>IF(CD$2=0, "N/A", IF(ISNUMBER(SEARCH(TRIM(CD$2), ProgramsTable[[#This Row],[Geographic Coverage]])), "Yes", "No"))</f>
        <v>N/A</v>
      </c>
      <c r="CE487" s="18" t="str">
        <f>IF(AND(CC$2=0, CD$2=0), "*Required - Please Make a Selection*", IF(OR(ISNUMBER(SEARCH(TRIM(CC$2), ProgramsTable[[#This Row],[Geographic Coverage]])), ISNUMBER(SEARCH(TRIM(CD$2), ProgramsTable[[#This Row],[Geographic Coverage]]))), "Yes", "No"))</f>
        <v>No</v>
      </c>
      <c r="CF487" s="18" t="str" cm="1">
        <f t="array" ref="CF487">IF(COUNTIF(BK$2:BN$2, "Yes")=0, "N/A", IF(SUMPRODUCT((BK$2:BN$2="Yes")*(ProgramsTable[[#This Row],[Veteran?]:[Disabled Veteran?]]="Yes"))&gt;0, "Yes", "No"))</f>
        <v>No</v>
      </c>
      <c r="CG4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87"/>
      <c r="CI487"/>
      <c r="CJ487"/>
      <c r="CK487"/>
      <c r="CL487"/>
      <c r="CM487"/>
      <c r="CN487"/>
      <c r="CO487"/>
      <c r="CP487"/>
      <c r="CQ487"/>
      <c r="CR487"/>
      <c r="CS487"/>
      <c r="CU487"/>
      <c r="CV487"/>
    </row>
    <row r="488" spans="1:100" hidden="1" x14ac:dyDescent="0.25">
      <c r="A488" s="10">
        <v>26</v>
      </c>
      <c r="B488" t="s">
        <v>308</v>
      </c>
      <c r="C488" t="s">
        <v>373</v>
      </c>
      <c r="D488" t="s">
        <v>310</v>
      </c>
      <c r="E488" t="s">
        <v>374</v>
      </c>
      <c r="F488" t="s">
        <v>312</v>
      </c>
      <c r="G488" t="s">
        <v>106</v>
      </c>
      <c r="H488" t="s">
        <v>207</v>
      </c>
      <c r="I488" t="s">
        <v>207</v>
      </c>
      <c r="J488" t="s">
        <v>313</v>
      </c>
      <c r="K488" t="s">
        <v>313</v>
      </c>
      <c r="L488" t="s">
        <v>208</v>
      </c>
      <c r="M488" t="s">
        <v>208</v>
      </c>
      <c r="N488" t="s">
        <v>208</v>
      </c>
      <c r="P488" t="s">
        <v>314</v>
      </c>
      <c r="Q488" t="s">
        <v>208</v>
      </c>
      <c r="R488" t="s">
        <v>208</v>
      </c>
      <c r="S488" t="s">
        <v>314</v>
      </c>
      <c r="T488" t="s">
        <v>375</v>
      </c>
      <c r="U488" t="s">
        <v>215</v>
      </c>
      <c r="V488" t="s">
        <v>207</v>
      </c>
      <c r="W488" t="s">
        <v>207</v>
      </c>
      <c r="X488" t="s">
        <v>207</v>
      </c>
      <c r="Y488" t="s">
        <v>207</v>
      </c>
      <c r="Z488" t="s">
        <v>207</v>
      </c>
      <c r="AA488" t="s">
        <v>207</v>
      </c>
      <c r="AB488" t="s">
        <v>207</v>
      </c>
      <c r="AC488" t="s">
        <v>207</v>
      </c>
      <c r="AD488" t="s">
        <v>207</v>
      </c>
      <c r="AE488" t="s">
        <v>215</v>
      </c>
      <c r="AF488" t="s">
        <v>207</v>
      </c>
      <c r="AG488" t="s">
        <v>207</v>
      </c>
      <c r="AH488" t="s">
        <v>207</v>
      </c>
      <c r="AI488" t="s">
        <v>207</v>
      </c>
      <c r="AJ488" t="s">
        <v>207</v>
      </c>
      <c r="AK488" t="s">
        <v>207</v>
      </c>
      <c r="AL488" t="s">
        <v>207</v>
      </c>
      <c r="AM488" t="s">
        <v>207</v>
      </c>
      <c r="AN488" t="s">
        <v>207</v>
      </c>
      <c r="AO488" t="s">
        <v>207</v>
      </c>
      <c r="AP488" t="s">
        <v>207</v>
      </c>
      <c r="AQ488" t="s">
        <v>215</v>
      </c>
      <c r="AR488" t="s">
        <v>207</v>
      </c>
      <c r="AS488" t="s">
        <v>207</v>
      </c>
      <c r="AT488" t="s">
        <v>207</v>
      </c>
      <c r="AU488" t="s">
        <v>207</v>
      </c>
      <c r="AV488" t="s">
        <v>207</v>
      </c>
      <c r="AW488" t="s">
        <v>207</v>
      </c>
      <c r="AX488" t="s">
        <v>207</v>
      </c>
      <c r="AY488" t="s">
        <v>207</v>
      </c>
      <c r="AZ488" t="s">
        <v>207</v>
      </c>
      <c r="BA488" t="s">
        <v>207</v>
      </c>
      <c r="BB488" t="s">
        <v>207</v>
      </c>
      <c r="BC488" t="s">
        <v>207</v>
      </c>
      <c r="BD488" t="s">
        <v>207</v>
      </c>
      <c r="BE488" t="s">
        <v>207</v>
      </c>
      <c r="BF488" t="s">
        <v>207</v>
      </c>
      <c r="BG488" t="s">
        <v>207</v>
      </c>
      <c r="BH488" t="s">
        <v>207</v>
      </c>
      <c r="BI488" t="s">
        <v>207</v>
      </c>
      <c r="BJ488" t="s">
        <v>207</v>
      </c>
      <c r="BK488" t="s">
        <v>207</v>
      </c>
      <c r="BL488" t="s">
        <v>207</v>
      </c>
      <c r="BM488" t="s">
        <v>207</v>
      </c>
      <c r="BN488" t="s">
        <v>207</v>
      </c>
      <c r="BO488" s="18" t="str">
        <f>IF(OR(BO$2=0, BO$2=""), "N/A", IF(ISNUMBER(SEARCH(UPPER(BO$2), UPPER(ProgramsTable[[#This Row],[Type of Service]]))), "Yes", "No"))</f>
        <v>N/A</v>
      </c>
      <c r="BP488" s="18" t="str">
        <f>IF(BP$2=0, "N/A", IF(ISNUMBER(SEARCH(TRIM(BP$2), ProgramsTable[[#This Row],[Geographic Coverage]])), "Yes", "No"))</f>
        <v>N/A</v>
      </c>
      <c r="BQ488" s="18" t="str">
        <f>IF(BQ$2=0, "N/A", IF(ISNUMBER(SEARCH(TRIM(BQ$2), ProgramsTable[[#This Row],[Geographic Coverage]])), "Yes", "No"))</f>
        <v>N/A</v>
      </c>
      <c r="BR488" s="18" t="str">
        <f>IF(AND(BP$2=0, BQ$2=0), "*Required - Please Make a Selection*", IF(OR(ISNUMBER(SEARCH(TRIM(BP$2), ProgramsTable[[#This Row],[Geographic Coverage]])), ISNUMBER(SEARCH(TRIM(BQ$2), ProgramsTable[[#This Row],[Geographic Coverage]]))), "Yes", "No"))</f>
        <v>*Required - Please Make a Selection*</v>
      </c>
      <c r="BS488" s="18" t="str">
        <f>IF(OR(BS$2="",BS$2=0), "N/A", IF(AND(ProgramsTable[[#This Row],[Age Min]]= "None", ProgramsTable[[#This Row],[Age Max]]= "None"), "Yes", IF(AND(BS$2&gt;=ProgramsTable[[#This Row],[Age Min]], BS$2&lt;=ProgramsTable[[#This Row],[Age Max]]), "Yes", "No")))</f>
        <v>N/A</v>
      </c>
      <c r="BT488" s="18" t="str" cm="1">
        <f t="array" ref="BT488">IF(COUNTIF(AM$2:BJ$2,"Yes")=0,"N/A",IF(SUMPRODUCT(--(AM$2:BJ$2="Yes"),--(ProgramsTable[[#This Row],[Developmental Disability]:[Caregivers, Family Members, Advocates, or Practitioners of an Individual with Disabilities or Medical Conditions]]="Yes"))&gt;0,"Yes","No"))</f>
        <v>N/A</v>
      </c>
      <c r="BU4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88" s="18" t="str">
        <f>IF(BV$2=0, "N/A", IF(ISNUMBER(SEARCH(UPPER(BV$2), UPPER(ProgramsTable[[#This Row],[Type of Service]]))), "Yes", "No"))</f>
        <v>N/A</v>
      </c>
      <c r="BW488" s="18" t="str">
        <f>IF(BW$2=0, "N/A", IF(ISNUMBER(SEARCH(TRIM(BW$2), ProgramsTable[[#This Row],[Geographic Coverage]])), "Yes", "No"))</f>
        <v>N/A</v>
      </c>
      <c r="BX488" s="18" t="str">
        <f>IF(BX$2=0, "N/A", IF(ISNUMBER(SEARCH(TRIM(BX$2), ProgramsTable[[#This Row],[Geographic Coverage]])), "Yes", "No"))</f>
        <v>N/A</v>
      </c>
      <c r="BY488" s="18" t="str">
        <f>IF(AND(BW$2=0, BX$2=0), "*Required - Please Make a Selection*", IF(OR(ISNUMBER(SEARCH(TRIM(BW$2), ProgramsTable[[#This Row],[Geographic Coverage]])), ISNUMBER(SEARCH(TRIM(BX$2), ProgramsTable[[#This Row],[Geographic Coverage]]))), "Yes", "No"))</f>
        <v>*Required - Please Make a Selection*</v>
      </c>
      <c r="BZ488" s="18" t="str">
        <f>IF(I$2=0, "N/A", IF(I$2="Yes", IF(ProgramsTable[[#This Row],[Program Includes Services for Caregivers]]="Yes", IF(ProgramsTable[[#This Row],[Program May Require Caregiver to be Unpaid]]="No", "Yes", "No"), "No"), "N/A"))</f>
        <v>N/A</v>
      </c>
      <c r="CA4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88" s="18" t="str">
        <f>IF(CB$2=0, "N/A", IF(ISNUMBER(SEARCH(TRIM(UPPER(CB$2)), TRIM(UPPER(ProgramsTable[[#This Row],[Type of Service]])))), "Yes", "No"))</f>
        <v>N/A</v>
      </c>
      <c r="CC488" s="18" t="str">
        <f>IF(CC$2=0, "N/A", IF(ISNUMBER(SEARCH(TRIM(CC$2), ProgramsTable[[#This Row],[Geographic Coverage]])), "Yes", "No"))</f>
        <v>No</v>
      </c>
      <c r="CD488" s="18" t="str">
        <f>IF(CD$2=0, "N/A", IF(ISNUMBER(SEARCH(TRIM(CD$2), ProgramsTable[[#This Row],[Geographic Coverage]])), "Yes", "No"))</f>
        <v>N/A</v>
      </c>
      <c r="CE488" s="18" t="str">
        <f>IF(AND(CC$2=0, CD$2=0), "*Required - Please Make a Selection*", IF(OR(ISNUMBER(SEARCH(TRIM(CC$2), ProgramsTable[[#This Row],[Geographic Coverage]])), ISNUMBER(SEARCH(TRIM(CD$2), ProgramsTable[[#This Row],[Geographic Coverage]]))), "Yes", "No"))</f>
        <v>No</v>
      </c>
      <c r="CF488" s="18" t="str" cm="1">
        <f t="array" ref="CF488">IF(COUNTIF(BK$2:BN$2, "Yes")=0, "N/A", IF(SUMPRODUCT((BK$2:BN$2="Yes")*(ProgramsTable[[#This Row],[Veteran?]:[Disabled Veteran?]]="Yes"))&gt;0, "Yes", "No"))</f>
        <v>No</v>
      </c>
      <c r="CG4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88"/>
      <c r="CI488"/>
      <c r="CJ488"/>
      <c r="CK488"/>
      <c r="CL488"/>
      <c r="CM488"/>
      <c r="CN488"/>
      <c r="CO488"/>
      <c r="CP488"/>
      <c r="CQ488"/>
      <c r="CR488"/>
      <c r="CS488"/>
      <c r="CU488"/>
      <c r="CV488"/>
    </row>
    <row r="489" spans="1:100" hidden="1" x14ac:dyDescent="0.25">
      <c r="A489" s="10">
        <v>27</v>
      </c>
      <c r="B489" t="s">
        <v>308</v>
      </c>
      <c r="C489" t="s">
        <v>376</v>
      </c>
      <c r="D489" t="s">
        <v>310</v>
      </c>
      <c r="E489" t="s">
        <v>377</v>
      </c>
      <c r="F489" t="s">
        <v>312</v>
      </c>
      <c r="G489" t="s">
        <v>106</v>
      </c>
      <c r="H489" t="s">
        <v>207</v>
      </c>
      <c r="I489" t="s">
        <v>207</v>
      </c>
      <c r="J489" t="s">
        <v>313</v>
      </c>
      <c r="K489" t="s">
        <v>313</v>
      </c>
      <c r="L489" t="s">
        <v>208</v>
      </c>
      <c r="M489" t="s">
        <v>208</v>
      </c>
      <c r="N489" t="s">
        <v>208</v>
      </c>
      <c r="P489" t="s">
        <v>314</v>
      </c>
      <c r="Q489" t="s">
        <v>208</v>
      </c>
      <c r="R489" t="s">
        <v>208</v>
      </c>
      <c r="S489" t="s">
        <v>314</v>
      </c>
      <c r="T489" t="s">
        <v>378</v>
      </c>
      <c r="U489" t="s">
        <v>215</v>
      </c>
      <c r="V489" t="s">
        <v>207</v>
      </c>
      <c r="W489" t="s">
        <v>207</v>
      </c>
      <c r="X489" t="s">
        <v>207</v>
      </c>
      <c r="Y489" t="s">
        <v>207</v>
      </c>
      <c r="Z489" t="s">
        <v>207</v>
      </c>
      <c r="AA489" t="s">
        <v>207</v>
      </c>
      <c r="AB489" t="s">
        <v>207</v>
      </c>
      <c r="AC489" t="s">
        <v>207</v>
      </c>
      <c r="AD489" t="s">
        <v>207</v>
      </c>
      <c r="AE489" t="s">
        <v>215</v>
      </c>
      <c r="AF489" t="s">
        <v>207</v>
      </c>
      <c r="AG489" t="s">
        <v>207</v>
      </c>
      <c r="AH489" t="s">
        <v>207</v>
      </c>
      <c r="AI489" t="s">
        <v>207</v>
      </c>
      <c r="AJ489" t="s">
        <v>207</v>
      </c>
      <c r="AK489" t="s">
        <v>207</v>
      </c>
      <c r="AL489" t="s">
        <v>207</v>
      </c>
      <c r="AM489" t="s">
        <v>207</v>
      </c>
      <c r="AN489" t="s">
        <v>207</v>
      </c>
      <c r="AO489" t="s">
        <v>207</v>
      </c>
      <c r="AP489" t="s">
        <v>207</v>
      </c>
      <c r="AQ489" t="s">
        <v>215</v>
      </c>
      <c r="AR489" t="s">
        <v>207</v>
      </c>
      <c r="AS489" t="s">
        <v>207</v>
      </c>
      <c r="AT489" t="s">
        <v>207</v>
      </c>
      <c r="AU489" t="s">
        <v>207</v>
      </c>
      <c r="AV489" t="s">
        <v>207</v>
      </c>
      <c r="AW489" t="s">
        <v>207</v>
      </c>
      <c r="AX489" t="s">
        <v>207</v>
      </c>
      <c r="AY489" t="s">
        <v>207</v>
      </c>
      <c r="AZ489" t="s">
        <v>207</v>
      </c>
      <c r="BA489" t="s">
        <v>207</v>
      </c>
      <c r="BB489" t="s">
        <v>207</v>
      </c>
      <c r="BC489" t="s">
        <v>207</v>
      </c>
      <c r="BD489" t="s">
        <v>207</v>
      </c>
      <c r="BE489" t="s">
        <v>207</v>
      </c>
      <c r="BF489" t="s">
        <v>207</v>
      </c>
      <c r="BG489" t="s">
        <v>207</v>
      </c>
      <c r="BH489" t="s">
        <v>207</v>
      </c>
      <c r="BI489" t="s">
        <v>207</v>
      </c>
      <c r="BJ489" t="s">
        <v>207</v>
      </c>
      <c r="BK489" t="s">
        <v>207</v>
      </c>
      <c r="BL489" t="s">
        <v>207</v>
      </c>
      <c r="BM489" t="s">
        <v>207</v>
      </c>
      <c r="BN489" t="s">
        <v>207</v>
      </c>
      <c r="BO489" s="18" t="str">
        <f>IF(OR(BO$2=0, BO$2=""), "N/A", IF(ISNUMBER(SEARCH(UPPER(BO$2), UPPER(ProgramsTable[[#This Row],[Type of Service]]))), "Yes", "No"))</f>
        <v>N/A</v>
      </c>
      <c r="BP489" s="18" t="str">
        <f>IF(BP$2=0, "N/A", IF(ISNUMBER(SEARCH(TRIM(BP$2), ProgramsTable[[#This Row],[Geographic Coverage]])), "Yes", "No"))</f>
        <v>N/A</v>
      </c>
      <c r="BQ489" s="18" t="str">
        <f>IF(BQ$2=0, "N/A", IF(ISNUMBER(SEARCH(TRIM(BQ$2), ProgramsTable[[#This Row],[Geographic Coverage]])), "Yes", "No"))</f>
        <v>N/A</v>
      </c>
      <c r="BR489" s="18" t="str">
        <f>IF(AND(BP$2=0, BQ$2=0), "*Required - Please Make a Selection*", IF(OR(ISNUMBER(SEARCH(TRIM(BP$2), ProgramsTable[[#This Row],[Geographic Coverage]])), ISNUMBER(SEARCH(TRIM(BQ$2), ProgramsTable[[#This Row],[Geographic Coverage]]))), "Yes", "No"))</f>
        <v>*Required - Please Make a Selection*</v>
      </c>
      <c r="BS489" s="18" t="str">
        <f>IF(OR(BS$2="",BS$2=0), "N/A", IF(AND(ProgramsTable[[#This Row],[Age Min]]= "None", ProgramsTable[[#This Row],[Age Max]]= "None"), "Yes", IF(AND(BS$2&gt;=ProgramsTable[[#This Row],[Age Min]], BS$2&lt;=ProgramsTable[[#This Row],[Age Max]]), "Yes", "No")))</f>
        <v>N/A</v>
      </c>
      <c r="BT489" s="18" t="str" cm="1">
        <f t="array" ref="BT489">IF(COUNTIF(AM$2:BJ$2,"Yes")=0,"N/A",IF(SUMPRODUCT(--(AM$2:BJ$2="Yes"),--(ProgramsTable[[#This Row],[Developmental Disability]:[Caregivers, Family Members, Advocates, or Practitioners of an Individual with Disabilities or Medical Conditions]]="Yes"))&gt;0,"Yes","No"))</f>
        <v>N/A</v>
      </c>
      <c r="BU4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89" s="18" t="str">
        <f>IF(BV$2=0, "N/A", IF(ISNUMBER(SEARCH(UPPER(BV$2), UPPER(ProgramsTable[[#This Row],[Type of Service]]))), "Yes", "No"))</f>
        <v>N/A</v>
      </c>
      <c r="BW489" s="18" t="str">
        <f>IF(BW$2=0, "N/A", IF(ISNUMBER(SEARCH(TRIM(BW$2), ProgramsTable[[#This Row],[Geographic Coverage]])), "Yes", "No"))</f>
        <v>N/A</v>
      </c>
      <c r="BX489" s="18" t="str">
        <f>IF(BX$2=0, "N/A", IF(ISNUMBER(SEARCH(TRIM(BX$2), ProgramsTable[[#This Row],[Geographic Coverage]])), "Yes", "No"))</f>
        <v>N/A</v>
      </c>
      <c r="BY489" s="18" t="str">
        <f>IF(AND(BW$2=0, BX$2=0), "*Required - Please Make a Selection*", IF(OR(ISNUMBER(SEARCH(TRIM(BW$2), ProgramsTable[[#This Row],[Geographic Coverage]])), ISNUMBER(SEARCH(TRIM(BX$2), ProgramsTable[[#This Row],[Geographic Coverage]]))), "Yes", "No"))</f>
        <v>*Required - Please Make a Selection*</v>
      </c>
      <c r="BZ489" s="18" t="str">
        <f>IF(I$2=0, "N/A", IF(I$2="Yes", IF(ProgramsTable[[#This Row],[Program Includes Services for Caregivers]]="Yes", IF(ProgramsTable[[#This Row],[Program May Require Caregiver to be Unpaid]]="No", "Yes", "No"), "No"), "N/A"))</f>
        <v>N/A</v>
      </c>
      <c r="CA4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89" s="18" t="str">
        <f>IF(CB$2=0, "N/A", IF(ISNUMBER(SEARCH(TRIM(UPPER(CB$2)), TRIM(UPPER(ProgramsTable[[#This Row],[Type of Service]])))), "Yes", "No"))</f>
        <v>N/A</v>
      </c>
      <c r="CC489" s="18" t="str">
        <f>IF(CC$2=0, "N/A", IF(ISNUMBER(SEARCH(TRIM(CC$2), ProgramsTable[[#This Row],[Geographic Coverage]])), "Yes", "No"))</f>
        <v>No</v>
      </c>
      <c r="CD489" s="18" t="str">
        <f>IF(CD$2=0, "N/A", IF(ISNUMBER(SEARCH(TRIM(CD$2), ProgramsTable[[#This Row],[Geographic Coverage]])), "Yes", "No"))</f>
        <v>N/A</v>
      </c>
      <c r="CE489" s="18" t="str">
        <f>IF(AND(CC$2=0, CD$2=0), "*Required - Please Make a Selection*", IF(OR(ISNUMBER(SEARCH(TRIM(CC$2), ProgramsTable[[#This Row],[Geographic Coverage]])), ISNUMBER(SEARCH(TRIM(CD$2), ProgramsTable[[#This Row],[Geographic Coverage]]))), "Yes", "No"))</f>
        <v>No</v>
      </c>
      <c r="CF489" s="18" t="str" cm="1">
        <f t="array" ref="CF489">IF(COUNTIF(BK$2:BN$2, "Yes")=0, "N/A", IF(SUMPRODUCT((BK$2:BN$2="Yes")*(ProgramsTable[[#This Row],[Veteran?]:[Disabled Veteran?]]="Yes"))&gt;0, "Yes", "No"))</f>
        <v>No</v>
      </c>
      <c r="CG4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89"/>
      <c r="CI489"/>
      <c r="CJ489"/>
      <c r="CK489"/>
      <c r="CL489"/>
      <c r="CM489"/>
      <c r="CN489"/>
      <c r="CO489"/>
      <c r="CP489"/>
      <c r="CQ489"/>
      <c r="CR489"/>
      <c r="CS489"/>
      <c r="CU489"/>
      <c r="CV489"/>
    </row>
    <row r="490" spans="1:100" hidden="1" x14ac:dyDescent="0.25">
      <c r="A490" s="10">
        <v>28</v>
      </c>
      <c r="B490" t="s">
        <v>308</v>
      </c>
      <c r="C490" t="s">
        <v>379</v>
      </c>
      <c r="D490" t="s">
        <v>310</v>
      </c>
      <c r="E490" t="s">
        <v>380</v>
      </c>
      <c r="F490" t="s">
        <v>312</v>
      </c>
      <c r="G490" t="s">
        <v>106</v>
      </c>
      <c r="H490" t="s">
        <v>207</v>
      </c>
      <c r="I490" t="s">
        <v>207</v>
      </c>
      <c r="J490" t="s">
        <v>313</v>
      </c>
      <c r="K490" t="s">
        <v>313</v>
      </c>
      <c r="L490" t="s">
        <v>208</v>
      </c>
      <c r="M490" t="s">
        <v>208</v>
      </c>
      <c r="N490" t="s">
        <v>208</v>
      </c>
      <c r="P490" t="s">
        <v>314</v>
      </c>
      <c r="Q490" t="s">
        <v>208</v>
      </c>
      <c r="R490" t="s">
        <v>208</v>
      </c>
      <c r="S490" t="s">
        <v>314</v>
      </c>
      <c r="T490" t="s">
        <v>381</v>
      </c>
      <c r="U490" t="s">
        <v>215</v>
      </c>
      <c r="V490" t="s">
        <v>207</v>
      </c>
      <c r="W490" t="s">
        <v>207</v>
      </c>
      <c r="X490" t="s">
        <v>207</v>
      </c>
      <c r="Y490" t="s">
        <v>207</v>
      </c>
      <c r="Z490" t="s">
        <v>207</v>
      </c>
      <c r="AA490" t="s">
        <v>207</v>
      </c>
      <c r="AB490" t="s">
        <v>207</v>
      </c>
      <c r="AC490" t="s">
        <v>207</v>
      </c>
      <c r="AD490" t="s">
        <v>207</v>
      </c>
      <c r="AE490" t="s">
        <v>215</v>
      </c>
      <c r="AF490" t="s">
        <v>207</v>
      </c>
      <c r="AG490" t="s">
        <v>207</v>
      </c>
      <c r="AH490" t="s">
        <v>207</v>
      </c>
      <c r="AI490" t="s">
        <v>207</v>
      </c>
      <c r="AJ490" t="s">
        <v>207</v>
      </c>
      <c r="AK490" t="s">
        <v>207</v>
      </c>
      <c r="AL490" t="s">
        <v>207</v>
      </c>
      <c r="AM490" t="s">
        <v>207</v>
      </c>
      <c r="AN490" t="s">
        <v>207</v>
      </c>
      <c r="AO490" t="s">
        <v>207</v>
      </c>
      <c r="AP490" t="s">
        <v>207</v>
      </c>
      <c r="AQ490" t="s">
        <v>215</v>
      </c>
      <c r="AR490" t="s">
        <v>207</v>
      </c>
      <c r="AS490" t="s">
        <v>207</v>
      </c>
      <c r="AT490" t="s">
        <v>207</v>
      </c>
      <c r="AU490" t="s">
        <v>207</v>
      </c>
      <c r="AV490" t="s">
        <v>207</v>
      </c>
      <c r="AW490" t="s">
        <v>207</v>
      </c>
      <c r="AX490" t="s">
        <v>207</v>
      </c>
      <c r="AY490" t="s">
        <v>207</v>
      </c>
      <c r="AZ490" t="s">
        <v>207</v>
      </c>
      <c r="BA490" t="s">
        <v>207</v>
      </c>
      <c r="BB490" t="s">
        <v>207</v>
      </c>
      <c r="BC490" t="s">
        <v>207</v>
      </c>
      <c r="BD490" t="s">
        <v>207</v>
      </c>
      <c r="BE490" t="s">
        <v>207</v>
      </c>
      <c r="BF490" t="s">
        <v>207</v>
      </c>
      <c r="BG490" t="s">
        <v>207</v>
      </c>
      <c r="BH490" t="s">
        <v>207</v>
      </c>
      <c r="BI490" t="s">
        <v>207</v>
      </c>
      <c r="BJ490" t="s">
        <v>207</v>
      </c>
      <c r="BK490" t="s">
        <v>207</v>
      </c>
      <c r="BL490" t="s">
        <v>207</v>
      </c>
      <c r="BM490" t="s">
        <v>207</v>
      </c>
      <c r="BN490" t="s">
        <v>207</v>
      </c>
      <c r="BO490" s="18" t="str">
        <f>IF(OR(BO$2=0, BO$2=""), "N/A", IF(ISNUMBER(SEARCH(UPPER(BO$2), UPPER(ProgramsTable[[#This Row],[Type of Service]]))), "Yes", "No"))</f>
        <v>N/A</v>
      </c>
      <c r="BP490" s="18" t="str">
        <f>IF(BP$2=0, "N/A", IF(ISNUMBER(SEARCH(TRIM(BP$2), ProgramsTable[[#This Row],[Geographic Coverage]])), "Yes", "No"))</f>
        <v>N/A</v>
      </c>
      <c r="BQ490" s="18" t="str">
        <f>IF(BQ$2=0, "N/A", IF(ISNUMBER(SEARCH(TRIM(BQ$2), ProgramsTable[[#This Row],[Geographic Coverage]])), "Yes", "No"))</f>
        <v>N/A</v>
      </c>
      <c r="BR490" s="18" t="str">
        <f>IF(AND(BP$2=0, BQ$2=0), "*Required - Please Make a Selection*", IF(OR(ISNUMBER(SEARCH(TRIM(BP$2), ProgramsTable[[#This Row],[Geographic Coverage]])), ISNUMBER(SEARCH(TRIM(BQ$2), ProgramsTable[[#This Row],[Geographic Coverage]]))), "Yes", "No"))</f>
        <v>*Required - Please Make a Selection*</v>
      </c>
      <c r="BS490" s="18" t="str">
        <f>IF(OR(BS$2="",BS$2=0), "N/A", IF(AND(ProgramsTable[[#This Row],[Age Min]]= "None", ProgramsTable[[#This Row],[Age Max]]= "None"), "Yes", IF(AND(BS$2&gt;=ProgramsTable[[#This Row],[Age Min]], BS$2&lt;=ProgramsTable[[#This Row],[Age Max]]), "Yes", "No")))</f>
        <v>N/A</v>
      </c>
      <c r="BT490" s="18" t="str" cm="1">
        <f t="array" ref="BT490">IF(COUNTIF(AM$2:BJ$2,"Yes")=0,"N/A",IF(SUMPRODUCT(--(AM$2:BJ$2="Yes"),--(ProgramsTable[[#This Row],[Developmental Disability]:[Caregivers, Family Members, Advocates, or Practitioners of an Individual with Disabilities or Medical Conditions]]="Yes"))&gt;0,"Yes","No"))</f>
        <v>N/A</v>
      </c>
      <c r="BU4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90" s="18" t="str">
        <f>IF(BV$2=0, "N/A", IF(ISNUMBER(SEARCH(UPPER(BV$2), UPPER(ProgramsTable[[#This Row],[Type of Service]]))), "Yes", "No"))</f>
        <v>N/A</v>
      </c>
      <c r="BW490" s="18" t="str">
        <f>IF(BW$2=0, "N/A", IF(ISNUMBER(SEARCH(TRIM(BW$2), ProgramsTable[[#This Row],[Geographic Coverage]])), "Yes", "No"))</f>
        <v>N/A</v>
      </c>
      <c r="BX490" s="18" t="str">
        <f>IF(BX$2=0, "N/A", IF(ISNUMBER(SEARCH(TRIM(BX$2), ProgramsTable[[#This Row],[Geographic Coverage]])), "Yes", "No"))</f>
        <v>N/A</v>
      </c>
      <c r="BY490" s="18" t="str">
        <f>IF(AND(BW$2=0, BX$2=0), "*Required - Please Make a Selection*", IF(OR(ISNUMBER(SEARCH(TRIM(BW$2), ProgramsTable[[#This Row],[Geographic Coverage]])), ISNUMBER(SEARCH(TRIM(BX$2), ProgramsTable[[#This Row],[Geographic Coverage]]))), "Yes", "No"))</f>
        <v>*Required - Please Make a Selection*</v>
      </c>
      <c r="BZ490" s="18" t="str">
        <f>IF(I$2=0, "N/A", IF(I$2="Yes", IF(ProgramsTable[[#This Row],[Program Includes Services for Caregivers]]="Yes", IF(ProgramsTable[[#This Row],[Program May Require Caregiver to be Unpaid]]="No", "Yes", "No"), "No"), "N/A"))</f>
        <v>N/A</v>
      </c>
      <c r="CA4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90" s="18" t="str">
        <f>IF(CB$2=0, "N/A", IF(ISNUMBER(SEARCH(TRIM(UPPER(CB$2)), TRIM(UPPER(ProgramsTable[[#This Row],[Type of Service]])))), "Yes", "No"))</f>
        <v>N/A</v>
      </c>
      <c r="CC490" s="18" t="str">
        <f>IF(CC$2=0, "N/A", IF(ISNUMBER(SEARCH(TRIM(CC$2), ProgramsTable[[#This Row],[Geographic Coverage]])), "Yes", "No"))</f>
        <v>No</v>
      </c>
      <c r="CD490" s="18" t="str">
        <f>IF(CD$2=0, "N/A", IF(ISNUMBER(SEARCH(TRIM(CD$2), ProgramsTable[[#This Row],[Geographic Coverage]])), "Yes", "No"))</f>
        <v>N/A</v>
      </c>
      <c r="CE490" s="18" t="str">
        <f>IF(AND(CC$2=0, CD$2=0), "*Required - Please Make a Selection*", IF(OR(ISNUMBER(SEARCH(TRIM(CC$2), ProgramsTable[[#This Row],[Geographic Coverage]])), ISNUMBER(SEARCH(TRIM(CD$2), ProgramsTable[[#This Row],[Geographic Coverage]]))), "Yes", "No"))</f>
        <v>No</v>
      </c>
      <c r="CF490" s="18" t="str" cm="1">
        <f t="array" ref="CF490">IF(COUNTIF(BK$2:BN$2, "Yes")=0, "N/A", IF(SUMPRODUCT((BK$2:BN$2="Yes")*(ProgramsTable[[#This Row],[Veteran?]:[Disabled Veteran?]]="Yes"))&gt;0, "Yes", "No"))</f>
        <v>No</v>
      </c>
      <c r="CG4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90"/>
      <c r="CI490"/>
      <c r="CJ490"/>
      <c r="CK490"/>
      <c r="CL490"/>
      <c r="CM490"/>
      <c r="CN490"/>
      <c r="CO490"/>
      <c r="CP490"/>
      <c r="CQ490"/>
      <c r="CR490"/>
      <c r="CS490"/>
      <c r="CU490"/>
      <c r="CV490"/>
    </row>
    <row r="491" spans="1:100" hidden="1" x14ac:dyDescent="0.25">
      <c r="A491" s="10">
        <v>29</v>
      </c>
      <c r="B491" t="s">
        <v>308</v>
      </c>
      <c r="C491" t="s">
        <v>382</v>
      </c>
      <c r="D491" t="s">
        <v>310</v>
      </c>
      <c r="E491" t="s">
        <v>383</v>
      </c>
      <c r="F491" t="s">
        <v>312</v>
      </c>
      <c r="G491" t="s">
        <v>106</v>
      </c>
      <c r="H491" t="s">
        <v>207</v>
      </c>
      <c r="I491" t="s">
        <v>207</v>
      </c>
      <c r="J491" t="s">
        <v>313</v>
      </c>
      <c r="K491" t="s">
        <v>313</v>
      </c>
      <c r="L491" t="s">
        <v>208</v>
      </c>
      <c r="M491" t="s">
        <v>208</v>
      </c>
      <c r="N491" t="s">
        <v>208</v>
      </c>
      <c r="P491" t="s">
        <v>314</v>
      </c>
      <c r="Q491" t="s">
        <v>208</v>
      </c>
      <c r="R491" t="s">
        <v>208</v>
      </c>
      <c r="S491" t="s">
        <v>314</v>
      </c>
      <c r="T491" t="s">
        <v>384</v>
      </c>
      <c r="U491" t="s">
        <v>215</v>
      </c>
      <c r="V491" t="s">
        <v>207</v>
      </c>
      <c r="W491" t="s">
        <v>207</v>
      </c>
      <c r="X491" t="s">
        <v>207</v>
      </c>
      <c r="Y491" t="s">
        <v>207</v>
      </c>
      <c r="Z491" t="s">
        <v>207</v>
      </c>
      <c r="AA491" t="s">
        <v>207</v>
      </c>
      <c r="AB491" t="s">
        <v>207</v>
      </c>
      <c r="AC491" t="s">
        <v>207</v>
      </c>
      <c r="AD491" t="s">
        <v>207</v>
      </c>
      <c r="AE491" t="s">
        <v>215</v>
      </c>
      <c r="AF491" t="s">
        <v>207</v>
      </c>
      <c r="AG491" t="s">
        <v>207</v>
      </c>
      <c r="AH491" t="s">
        <v>207</v>
      </c>
      <c r="AI491" t="s">
        <v>207</v>
      </c>
      <c r="AJ491" t="s">
        <v>207</v>
      </c>
      <c r="AK491" t="s">
        <v>207</v>
      </c>
      <c r="AL491" t="s">
        <v>207</v>
      </c>
      <c r="AM491" t="s">
        <v>207</v>
      </c>
      <c r="AN491" t="s">
        <v>207</v>
      </c>
      <c r="AO491" t="s">
        <v>207</v>
      </c>
      <c r="AP491" t="s">
        <v>207</v>
      </c>
      <c r="AQ491" t="s">
        <v>215</v>
      </c>
      <c r="AR491" t="s">
        <v>207</v>
      </c>
      <c r="AS491" t="s">
        <v>207</v>
      </c>
      <c r="AT491" t="s">
        <v>207</v>
      </c>
      <c r="AU491" t="s">
        <v>207</v>
      </c>
      <c r="AV491" t="s">
        <v>207</v>
      </c>
      <c r="AW491" t="s">
        <v>207</v>
      </c>
      <c r="AX491" t="s">
        <v>207</v>
      </c>
      <c r="AY491" t="s">
        <v>207</v>
      </c>
      <c r="AZ491" t="s">
        <v>207</v>
      </c>
      <c r="BA491" t="s">
        <v>207</v>
      </c>
      <c r="BB491" t="s">
        <v>207</v>
      </c>
      <c r="BC491" t="s">
        <v>207</v>
      </c>
      <c r="BD491" t="s">
        <v>207</v>
      </c>
      <c r="BE491" t="s">
        <v>207</v>
      </c>
      <c r="BF491" t="s">
        <v>207</v>
      </c>
      <c r="BG491" t="s">
        <v>207</v>
      </c>
      <c r="BH491" t="s">
        <v>207</v>
      </c>
      <c r="BI491" t="s">
        <v>207</v>
      </c>
      <c r="BJ491" t="s">
        <v>207</v>
      </c>
      <c r="BK491" t="s">
        <v>207</v>
      </c>
      <c r="BL491" t="s">
        <v>207</v>
      </c>
      <c r="BM491" t="s">
        <v>207</v>
      </c>
      <c r="BN491" t="s">
        <v>207</v>
      </c>
      <c r="BO491" s="18" t="str">
        <f>IF(OR(BO$2=0, BO$2=""), "N/A", IF(ISNUMBER(SEARCH(UPPER(BO$2), UPPER(ProgramsTable[[#This Row],[Type of Service]]))), "Yes", "No"))</f>
        <v>N/A</v>
      </c>
      <c r="BP491" s="18" t="str">
        <f>IF(BP$2=0, "N/A", IF(ISNUMBER(SEARCH(TRIM(BP$2), ProgramsTable[[#This Row],[Geographic Coverage]])), "Yes", "No"))</f>
        <v>N/A</v>
      </c>
      <c r="BQ491" s="18" t="str">
        <f>IF(BQ$2=0, "N/A", IF(ISNUMBER(SEARCH(TRIM(BQ$2), ProgramsTable[[#This Row],[Geographic Coverage]])), "Yes", "No"))</f>
        <v>N/A</v>
      </c>
      <c r="BR491" s="18" t="str">
        <f>IF(AND(BP$2=0, BQ$2=0), "*Required - Please Make a Selection*", IF(OR(ISNUMBER(SEARCH(TRIM(BP$2), ProgramsTable[[#This Row],[Geographic Coverage]])), ISNUMBER(SEARCH(TRIM(BQ$2), ProgramsTable[[#This Row],[Geographic Coverage]]))), "Yes", "No"))</f>
        <v>*Required - Please Make a Selection*</v>
      </c>
      <c r="BS491" s="18" t="str">
        <f>IF(OR(BS$2="",BS$2=0), "N/A", IF(AND(ProgramsTable[[#This Row],[Age Min]]= "None", ProgramsTable[[#This Row],[Age Max]]= "None"), "Yes", IF(AND(BS$2&gt;=ProgramsTable[[#This Row],[Age Min]], BS$2&lt;=ProgramsTable[[#This Row],[Age Max]]), "Yes", "No")))</f>
        <v>N/A</v>
      </c>
      <c r="BT491" s="18" t="str" cm="1">
        <f t="array" ref="BT491">IF(COUNTIF(AM$2:BJ$2,"Yes")=0,"N/A",IF(SUMPRODUCT(--(AM$2:BJ$2="Yes"),--(ProgramsTable[[#This Row],[Developmental Disability]:[Caregivers, Family Members, Advocates, or Practitioners of an Individual with Disabilities or Medical Conditions]]="Yes"))&gt;0,"Yes","No"))</f>
        <v>N/A</v>
      </c>
      <c r="BU4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91" s="18" t="str">
        <f>IF(BV$2=0, "N/A", IF(ISNUMBER(SEARCH(UPPER(BV$2), UPPER(ProgramsTable[[#This Row],[Type of Service]]))), "Yes", "No"))</f>
        <v>N/A</v>
      </c>
      <c r="BW491" s="18" t="str">
        <f>IF(BW$2=0, "N/A", IF(ISNUMBER(SEARCH(TRIM(BW$2), ProgramsTable[[#This Row],[Geographic Coverage]])), "Yes", "No"))</f>
        <v>N/A</v>
      </c>
      <c r="BX491" s="18" t="str">
        <f>IF(BX$2=0, "N/A", IF(ISNUMBER(SEARCH(TRIM(BX$2), ProgramsTable[[#This Row],[Geographic Coverage]])), "Yes", "No"))</f>
        <v>N/A</v>
      </c>
      <c r="BY491" s="18" t="str">
        <f>IF(AND(BW$2=0, BX$2=0), "*Required - Please Make a Selection*", IF(OR(ISNUMBER(SEARCH(TRIM(BW$2), ProgramsTable[[#This Row],[Geographic Coverage]])), ISNUMBER(SEARCH(TRIM(BX$2), ProgramsTable[[#This Row],[Geographic Coverage]]))), "Yes", "No"))</f>
        <v>*Required - Please Make a Selection*</v>
      </c>
      <c r="BZ491" s="18" t="str">
        <f>IF(I$2=0, "N/A", IF(I$2="Yes", IF(ProgramsTable[[#This Row],[Program Includes Services for Caregivers]]="Yes", IF(ProgramsTable[[#This Row],[Program May Require Caregiver to be Unpaid]]="No", "Yes", "No"), "No"), "N/A"))</f>
        <v>N/A</v>
      </c>
      <c r="CA4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91" s="18" t="str">
        <f>IF(CB$2=0, "N/A", IF(ISNUMBER(SEARCH(TRIM(UPPER(CB$2)), TRIM(UPPER(ProgramsTable[[#This Row],[Type of Service]])))), "Yes", "No"))</f>
        <v>N/A</v>
      </c>
      <c r="CC491" s="18" t="str">
        <f>IF(CC$2=0, "N/A", IF(ISNUMBER(SEARCH(TRIM(CC$2), ProgramsTable[[#This Row],[Geographic Coverage]])), "Yes", "No"))</f>
        <v>No</v>
      </c>
      <c r="CD491" s="18" t="str">
        <f>IF(CD$2=0, "N/A", IF(ISNUMBER(SEARCH(TRIM(CD$2), ProgramsTable[[#This Row],[Geographic Coverage]])), "Yes", "No"))</f>
        <v>N/A</v>
      </c>
      <c r="CE491" s="18" t="str">
        <f>IF(AND(CC$2=0, CD$2=0), "*Required - Please Make a Selection*", IF(OR(ISNUMBER(SEARCH(TRIM(CC$2), ProgramsTable[[#This Row],[Geographic Coverage]])), ISNUMBER(SEARCH(TRIM(CD$2), ProgramsTable[[#This Row],[Geographic Coverage]]))), "Yes", "No"))</f>
        <v>No</v>
      </c>
      <c r="CF491" s="18" t="str" cm="1">
        <f t="array" ref="CF491">IF(COUNTIF(BK$2:BN$2, "Yes")=0, "N/A", IF(SUMPRODUCT((BK$2:BN$2="Yes")*(ProgramsTable[[#This Row],[Veteran?]:[Disabled Veteran?]]="Yes"))&gt;0, "Yes", "No"))</f>
        <v>No</v>
      </c>
      <c r="CG4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91"/>
      <c r="CI491"/>
      <c r="CJ491"/>
      <c r="CK491"/>
      <c r="CL491"/>
      <c r="CM491"/>
      <c r="CN491"/>
      <c r="CO491"/>
      <c r="CP491"/>
      <c r="CQ491"/>
      <c r="CR491"/>
      <c r="CS491"/>
      <c r="CU491"/>
      <c r="CV491"/>
    </row>
    <row r="492" spans="1:100" hidden="1" x14ac:dyDescent="0.25">
      <c r="A492" s="10">
        <v>30</v>
      </c>
      <c r="B492" t="s">
        <v>308</v>
      </c>
      <c r="C492" t="s">
        <v>385</v>
      </c>
      <c r="D492" t="s">
        <v>310</v>
      </c>
      <c r="E492" t="s">
        <v>386</v>
      </c>
      <c r="F492" t="s">
        <v>312</v>
      </c>
      <c r="G492" t="s">
        <v>106</v>
      </c>
      <c r="H492" t="s">
        <v>207</v>
      </c>
      <c r="I492" t="s">
        <v>207</v>
      </c>
      <c r="J492" t="s">
        <v>313</v>
      </c>
      <c r="K492" t="s">
        <v>313</v>
      </c>
      <c r="L492" t="s">
        <v>208</v>
      </c>
      <c r="M492" t="s">
        <v>208</v>
      </c>
      <c r="N492" t="s">
        <v>208</v>
      </c>
      <c r="P492" t="s">
        <v>314</v>
      </c>
      <c r="Q492" t="s">
        <v>208</v>
      </c>
      <c r="R492" t="s">
        <v>208</v>
      </c>
      <c r="S492" t="s">
        <v>314</v>
      </c>
      <c r="T492" t="s">
        <v>387</v>
      </c>
      <c r="U492" t="s">
        <v>215</v>
      </c>
      <c r="V492" t="s">
        <v>207</v>
      </c>
      <c r="W492" t="s">
        <v>207</v>
      </c>
      <c r="X492" t="s">
        <v>207</v>
      </c>
      <c r="Y492" t="s">
        <v>207</v>
      </c>
      <c r="Z492" t="s">
        <v>207</v>
      </c>
      <c r="AA492" t="s">
        <v>207</v>
      </c>
      <c r="AB492" t="s">
        <v>207</v>
      </c>
      <c r="AC492" t="s">
        <v>207</v>
      </c>
      <c r="AD492" t="s">
        <v>207</v>
      </c>
      <c r="AE492" t="s">
        <v>215</v>
      </c>
      <c r="AF492" t="s">
        <v>207</v>
      </c>
      <c r="AG492" t="s">
        <v>207</v>
      </c>
      <c r="AH492" t="s">
        <v>207</v>
      </c>
      <c r="AI492" t="s">
        <v>207</v>
      </c>
      <c r="AJ492" t="s">
        <v>207</v>
      </c>
      <c r="AK492" t="s">
        <v>207</v>
      </c>
      <c r="AL492" t="s">
        <v>207</v>
      </c>
      <c r="AM492" t="s">
        <v>207</v>
      </c>
      <c r="AN492" t="s">
        <v>207</v>
      </c>
      <c r="AO492" t="s">
        <v>207</v>
      </c>
      <c r="AP492" t="s">
        <v>207</v>
      </c>
      <c r="AQ492" t="s">
        <v>215</v>
      </c>
      <c r="AR492" t="s">
        <v>207</v>
      </c>
      <c r="AS492" t="s">
        <v>207</v>
      </c>
      <c r="AT492" t="s">
        <v>207</v>
      </c>
      <c r="AU492" t="s">
        <v>207</v>
      </c>
      <c r="AV492" t="s">
        <v>207</v>
      </c>
      <c r="AW492" t="s">
        <v>207</v>
      </c>
      <c r="AX492" t="s">
        <v>207</v>
      </c>
      <c r="AY492" t="s">
        <v>207</v>
      </c>
      <c r="AZ492" t="s">
        <v>207</v>
      </c>
      <c r="BA492" t="s">
        <v>207</v>
      </c>
      <c r="BB492" t="s">
        <v>207</v>
      </c>
      <c r="BC492" t="s">
        <v>207</v>
      </c>
      <c r="BD492" t="s">
        <v>207</v>
      </c>
      <c r="BE492" t="s">
        <v>207</v>
      </c>
      <c r="BF492" t="s">
        <v>207</v>
      </c>
      <c r="BG492" t="s">
        <v>207</v>
      </c>
      <c r="BH492" t="s">
        <v>207</v>
      </c>
      <c r="BI492" t="s">
        <v>207</v>
      </c>
      <c r="BJ492" t="s">
        <v>207</v>
      </c>
      <c r="BK492" t="s">
        <v>207</v>
      </c>
      <c r="BL492" t="s">
        <v>207</v>
      </c>
      <c r="BM492" t="s">
        <v>207</v>
      </c>
      <c r="BN492" t="s">
        <v>207</v>
      </c>
      <c r="BO492" s="18" t="str">
        <f>IF(OR(BO$2=0, BO$2=""), "N/A", IF(ISNUMBER(SEARCH(UPPER(BO$2), UPPER(ProgramsTable[[#This Row],[Type of Service]]))), "Yes", "No"))</f>
        <v>N/A</v>
      </c>
      <c r="BP492" s="18" t="str">
        <f>IF(BP$2=0, "N/A", IF(ISNUMBER(SEARCH(TRIM(BP$2), ProgramsTable[[#This Row],[Geographic Coverage]])), "Yes", "No"))</f>
        <v>N/A</v>
      </c>
      <c r="BQ492" s="18" t="str">
        <f>IF(BQ$2=0, "N/A", IF(ISNUMBER(SEARCH(TRIM(BQ$2), ProgramsTable[[#This Row],[Geographic Coverage]])), "Yes", "No"))</f>
        <v>N/A</v>
      </c>
      <c r="BR492" s="18" t="str">
        <f>IF(AND(BP$2=0, BQ$2=0), "*Required - Please Make a Selection*", IF(OR(ISNUMBER(SEARCH(TRIM(BP$2), ProgramsTable[[#This Row],[Geographic Coverage]])), ISNUMBER(SEARCH(TRIM(BQ$2), ProgramsTable[[#This Row],[Geographic Coverage]]))), "Yes", "No"))</f>
        <v>*Required - Please Make a Selection*</v>
      </c>
      <c r="BS492" s="18" t="str">
        <f>IF(OR(BS$2="",BS$2=0), "N/A", IF(AND(ProgramsTable[[#This Row],[Age Min]]= "None", ProgramsTable[[#This Row],[Age Max]]= "None"), "Yes", IF(AND(BS$2&gt;=ProgramsTable[[#This Row],[Age Min]], BS$2&lt;=ProgramsTable[[#This Row],[Age Max]]), "Yes", "No")))</f>
        <v>N/A</v>
      </c>
      <c r="BT492" s="18" t="str" cm="1">
        <f t="array" ref="BT492">IF(COUNTIF(AM$2:BJ$2,"Yes")=0,"N/A",IF(SUMPRODUCT(--(AM$2:BJ$2="Yes"),--(ProgramsTable[[#This Row],[Developmental Disability]:[Caregivers, Family Members, Advocates, or Practitioners of an Individual with Disabilities or Medical Conditions]]="Yes"))&gt;0,"Yes","No"))</f>
        <v>N/A</v>
      </c>
      <c r="BU4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92" s="18" t="str">
        <f>IF(BV$2=0, "N/A", IF(ISNUMBER(SEARCH(UPPER(BV$2), UPPER(ProgramsTable[[#This Row],[Type of Service]]))), "Yes", "No"))</f>
        <v>N/A</v>
      </c>
      <c r="BW492" s="18" t="str">
        <f>IF(BW$2=0, "N/A", IF(ISNUMBER(SEARCH(TRIM(BW$2), ProgramsTable[[#This Row],[Geographic Coverage]])), "Yes", "No"))</f>
        <v>N/A</v>
      </c>
      <c r="BX492" s="18" t="str">
        <f>IF(BX$2=0, "N/A", IF(ISNUMBER(SEARCH(TRIM(BX$2), ProgramsTable[[#This Row],[Geographic Coverage]])), "Yes", "No"))</f>
        <v>N/A</v>
      </c>
      <c r="BY492" s="18" t="str">
        <f>IF(AND(BW$2=0, BX$2=0), "*Required - Please Make a Selection*", IF(OR(ISNUMBER(SEARCH(TRIM(BW$2), ProgramsTable[[#This Row],[Geographic Coverage]])), ISNUMBER(SEARCH(TRIM(BX$2), ProgramsTable[[#This Row],[Geographic Coverage]]))), "Yes", "No"))</f>
        <v>*Required - Please Make a Selection*</v>
      </c>
      <c r="BZ492" s="18" t="str">
        <f>IF(I$2=0, "N/A", IF(I$2="Yes", IF(ProgramsTable[[#This Row],[Program Includes Services for Caregivers]]="Yes", IF(ProgramsTable[[#This Row],[Program May Require Caregiver to be Unpaid]]="No", "Yes", "No"), "No"), "N/A"))</f>
        <v>N/A</v>
      </c>
      <c r="CA4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92" s="18" t="str">
        <f>IF(CB$2=0, "N/A", IF(ISNUMBER(SEARCH(TRIM(UPPER(CB$2)), TRIM(UPPER(ProgramsTable[[#This Row],[Type of Service]])))), "Yes", "No"))</f>
        <v>N/A</v>
      </c>
      <c r="CC492" s="18" t="str">
        <f>IF(CC$2=0, "N/A", IF(ISNUMBER(SEARCH(TRIM(CC$2), ProgramsTable[[#This Row],[Geographic Coverage]])), "Yes", "No"))</f>
        <v>No</v>
      </c>
      <c r="CD492" s="18" t="str">
        <f>IF(CD$2=0, "N/A", IF(ISNUMBER(SEARCH(TRIM(CD$2), ProgramsTable[[#This Row],[Geographic Coverage]])), "Yes", "No"))</f>
        <v>N/A</v>
      </c>
      <c r="CE492" s="18" t="str">
        <f>IF(AND(CC$2=0, CD$2=0), "*Required - Please Make a Selection*", IF(OR(ISNUMBER(SEARCH(TRIM(CC$2), ProgramsTable[[#This Row],[Geographic Coverage]])), ISNUMBER(SEARCH(TRIM(CD$2), ProgramsTable[[#This Row],[Geographic Coverage]]))), "Yes", "No"))</f>
        <v>No</v>
      </c>
      <c r="CF492" s="18" t="str" cm="1">
        <f t="array" ref="CF492">IF(COUNTIF(BK$2:BN$2, "Yes")=0, "N/A", IF(SUMPRODUCT((BK$2:BN$2="Yes")*(ProgramsTable[[#This Row],[Veteran?]:[Disabled Veteran?]]="Yes"))&gt;0, "Yes", "No"))</f>
        <v>No</v>
      </c>
      <c r="CG4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92"/>
      <c r="CI492"/>
      <c r="CJ492"/>
      <c r="CK492"/>
      <c r="CL492"/>
      <c r="CM492"/>
      <c r="CN492"/>
      <c r="CO492"/>
      <c r="CP492"/>
      <c r="CQ492"/>
      <c r="CR492"/>
      <c r="CS492"/>
      <c r="CU492"/>
      <c r="CV492"/>
    </row>
    <row r="493" spans="1:100" hidden="1" x14ac:dyDescent="0.25">
      <c r="A493" s="10">
        <v>31</v>
      </c>
      <c r="B493" t="s">
        <v>388</v>
      </c>
      <c r="C493" t="s">
        <v>389</v>
      </c>
      <c r="D493" t="s">
        <v>390</v>
      </c>
      <c r="E493" t="s">
        <v>391</v>
      </c>
      <c r="F493" t="s">
        <v>392</v>
      </c>
      <c r="G493" t="s">
        <v>393</v>
      </c>
      <c r="H493" t="s">
        <v>207</v>
      </c>
      <c r="I493" t="s">
        <v>207</v>
      </c>
      <c r="J493" t="s">
        <v>313</v>
      </c>
      <c r="K493" t="s">
        <v>394</v>
      </c>
      <c r="L493" s="11" t="s">
        <v>208</v>
      </c>
      <c r="M493" t="s">
        <v>208</v>
      </c>
      <c r="N493" t="s">
        <v>208</v>
      </c>
      <c r="P493" t="s">
        <v>395</v>
      </c>
      <c r="Q493" t="s">
        <v>396</v>
      </c>
      <c r="R493" t="s">
        <v>208</v>
      </c>
      <c r="S493" t="s">
        <v>395</v>
      </c>
      <c r="T493" t="s">
        <v>397</v>
      </c>
      <c r="U493" t="s">
        <v>207</v>
      </c>
      <c r="V493" t="s">
        <v>207</v>
      </c>
      <c r="W493" t="s">
        <v>207</v>
      </c>
      <c r="X493" t="s">
        <v>207</v>
      </c>
      <c r="Y493" t="s">
        <v>207</v>
      </c>
      <c r="Z493" t="s">
        <v>207</v>
      </c>
      <c r="AA493" t="s">
        <v>207</v>
      </c>
      <c r="AB493" t="s">
        <v>207</v>
      </c>
      <c r="AC493" t="s">
        <v>207</v>
      </c>
      <c r="AD493" t="s">
        <v>207</v>
      </c>
      <c r="AE493" t="s">
        <v>207</v>
      </c>
      <c r="AF493" t="s">
        <v>207</v>
      </c>
      <c r="AG493" t="s">
        <v>207</v>
      </c>
      <c r="AH493" t="s">
        <v>207</v>
      </c>
      <c r="AI493" t="s">
        <v>207</v>
      </c>
      <c r="AJ493" t="s">
        <v>207</v>
      </c>
      <c r="AK493" t="s">
        <v>207</v>
      </c>
      <c r="AL493" t="s">
        <v>207</v>
      </c>
      <c r="AM493" t="s">
        <v>207</v>
      </c>
      <c r="AN493" t="s">
        <v>207</v>
      </c>
      <c r="AO493" t="s">
        <v>207</v>
      </c>
      <c r="AP493" t="s">
        <v>207</v>
      </c>
      <c r="AQ493" t="s">
        <v>215</v>
      </c>
      <c r="AR493" t="s">
        <v>207</v>
      </c>
      <c r="AS493" t="s">
        <v>207</v>
      </c>
      <c r="AT493" t="s">
        <v>207</v>
      </c>
      <c r="AU493" t="s">
        <v>207</v>
      </c>
      <c r="AV493" t="s">
        <v>207</v>
      </c>
      <c r="AW493" t="s">
        <v>207</v>
      </c>
      <c r="AX493" t="s">
        <v>207</v>
      </c>
      <c r="AY493" t="s">
        <v>207</v>
      </c>
      <c r="AZ493" t="s">
        <v>207</v>
      </c>
      <c r="BA493" t="s">
        <v>207</v>
      </c>
      <c r="BB493" t="s">
        <v>207</v>
      </c>
      <c r="BC493" t="s">
        <v>207</v>
      </c>
      <c r="BD493" t="s">
        <v>207</v>
      </c>
      <c r="BE493" t="s">
        <v>207</v>
      </c>
      <c r="BF493" t="s">
        <v>207</v>
      </c>
      <c r="BG493" t="s">
        <v>207</v>
      </c>
      <c r="BH493" t="s">
        <v>207</v>
      </c>
      <c r="BI493" t="s">
        <v>207</v>
      </c>
      <c r="BJ493" t="s">
        <v>207</v>
      </c>
      <c r="BK493" t="s">
        <v>207</v>
      </c>
      <c r="BL493" t="s">
        <v>207</v>
      </c>
      <c r="BM493" t="s">
        <v>207</v>
      </c>
      <c r="BN493" t="s">
        <v>207</v>
      </c>
      <c r="BO493" s="18" t="str">
        <f>IF(OR(BO$2=0, BO$2=""), "N/A", IF(ISNUMBER(SEARCH(UPPER(BO$2), UPPER(ProgramsTable[[#This Row],[Type of Service]]))), "Yes", "No"))</f>
        <v>N/A</v>
      </c>
      <c r="BP493" s="18" t="str">
        <f>IF(BP$2=0, "N/A", IF(ISNUMBER(SEARCH(TRIM(BP$2), ProgramsTable[[#This Row],[Geographic Coverage]])), "Yes", "No"))</f>
        <v>N/A</v>
      </c>
      <c r="BQ493" s="18" t="str">
        <f>IF(BQ$2=0, "N/A", IF(ISNUMBER(SEARCH(TRIM(BQ$2), ProgramsTable[[#This Row],[Geographic Coverage]])), "Yes", "No"))</f>
        <v>N/A</v>
      </c>
      <c r="BR493" s="18" t="str">
        <f>IF(AND(BP$2=0, BQ$2=0), "*Required - Please Make a Selection*", IF(OR(ISNUMBER(SEARCH(TRIM(BP$2), ProgramsTable[[#This Row],[Geographic Coverage]])), ISNUMBER(SEARCH(TRIM(BQ$2), ProgramsTable[[#This Row],[Geographic Coverage]]))), "Yes", "No"))</f>
        <v>*Required - Please Make a Selection*</v>
      </c>
      <c r="BS493" s="18" t="str">
        <f>IF(OR(BS$2="",BS$2=0), "N/A", IF(AND(ProgramsTable[[#This Row],[Age Min]]= "None", ProgramsTable[[#This Row],[Age Max]]= "None"), "Yes", IF(AND(BS$2&gt;=ProgramsTable[[#This Row],[Age Min]], BS$2&lt;=ProgramsTable[[#This Row],[Age Max]]), "Yes", "No")))</f>
        <v>N/A</v>
      </c>
      <c r="BT493" s="18" t="str" cm="1">
        <f t="array" ref="BT493">IF(COUNTIF(AM$2:BJ$2,"Yes")=0,"N/A",IF(SUMPRODUCT(--(AM$2:BJ$2="Yes"),--(ProgramsTable[[#This Row],[Developmental Disability]:[Caregivers, Family Members, Advocates, or Practitioners of an Individual with Disabilities or Medical Conditions]]="Yes"))&gt;0,"Yes","No"))</f>
        <v>N/A</v>
      </c>
      <c r="BU4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93" s="18" t="str">
        <f>IF(BV$2=0, "N/A", IF(ISNUMBER(SEARCH(UPPER(BV$2), UPPER(ProgramsTable[[#This Row],[Type of Service]]))), "Yes", "No"))</f>
        <v>N/A</v>
      </c>
      <c r="BW493" s="18" t="str">
        <f>IF(BW$2=0, "N/A", IF(ISNUMBER(SEARCH(TRIM(BW$2), ProgramsTable[[#This Row],[Geographic Coverage]])), "Yes", "No"))</f>
        <v>N/A</v>
      </c>
      <c r="BX493" s="18" t="str">
        <f>IF(BX$2=0, "N/A", IF(ISNUMBER(SEARCH(TRIM(BX$2), ProgramsTable[[#This Row],[Geographic Coverage]])), "Yes", "No"))</f>
        <v>N/A</v>
      </c>
      <c r="BY493" s="18" t="str">
        <f>IF(AND(BW$2=0, BX$2=0), "*Required - Please Make a Selection*", IF(OR(ISNUMBER(SEARCH(TRIM(BW$2), ProgramsTable[[#This Row],[Geographic Coverage]])), ISNUMBER(SEARCH(TRIM(BX$2), ProgramsTable[[#This Row],[Geographic Coverage]]))), "Yes", "No"))</f>
        <v>*Required - Please Make a Selection*</v>
      </c>
      <c r="BZ493" s="18" t="str">
        <f>IF(I$2=0, "N/A", IF(I$2="Yes", IF(ProgramsTable[[#This Row],[Program Includes Services for Caregivers]]="Yes", IF(ProgramsTable[[#This Row],[Program May Require Caregiver to be Unpaid]]="No", "Yes", "No"), "No"), "N/A"))</f>
        <v>N/A</v>
      </c>
      <c r="CA4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93" s="18" t="str">
        <f>IF(CB$2=0, "N/A", IF(ISNUMBER(SEARCH(TRIM(UPPER(CB$2)), TRIM(UPPER(ProgramsTable[[#This Row],[Type of Service]])))), "Yes", "No"))</f>
        <v>N/A</v>
      </c>
      <c r="CC493" s="18" t="str">
        <f>IF(CC$2=0, "N/A", IF(ISNUMBER(SEARCH(TRIM(CC$2), ProgramsTable[[#This Row],[Geographic Coverage]])), "Yes", "No"))</f>
        <v>No</v>
      </c>
      <c r="CD493" s="18" t="str">
        <f>IF(CD$2=0, "N/A", IF(ISNUMBER(SEARCH(TRIM(CD$2), ProgramsTable[[#This Row],[Geographic Coverage]])), "Yes", "No"))</f>
        <v>N/A</v>
      </c>
      <c r="CE493" s="18" t="str">
        <f>IF(AND(CC$2=0, CD$2=0), "*Required - Please Make a Selection*", IF(OR(ISNUMBER(SEARCH(TRIM(CC$2), ProgramsTable[[#This Row],[Geographic Coverage]])), ISNUMBER(SEARCH(TRIM(CD$2), ProgramsTable[[#This Row],[Geographic Coverage]]))), "Yes", "No"))</f>
        <v>No</v>
      </c>
      <c r="CF493" s="18" t="str" cm="1">
        <f t="array" ref="CF493">IF(COUNTIF(BK$2:BN$2, "Yes")=0, "N/A", IF(SUMPRODUCT((BK$2:BN$2="Yes")*(ProgramsTable[[#This Row],[Veteran?]:[Disabled Veteran?]]="Yes"))&gt;0, "Yes", "No"))</f>
        <v>No</v>
      </c>
      <c r="CG4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93"/>
      <c r="CI493"/>
      <c r="CJ493"/>
      <c r="CK493"/>
      <c r="CL493"/>
      <c r="CM493"/>
      <c r="CN493"/>
      <c r="CO493"/>
      <c r="CP493"/>
      <c r="CQ493"/>
      <c r="CR493"/>
      <c r="CS493"/>
      <c r="CU493"/>
      <c r="CV493"/>
    </row>
    <row r="494" spans="1:100" hidden="1" x14ac:dyDescent="0.25">
      <c r="A494" s="10">
        <v>32</v>
      </c>
      <c r="B494" t="s">
        <v>388</v>
      </c>
      <c r="C494" t="s">
        <v>398</v>
      </c>
      <c r="D494" t="s">
        <v>390</v>
      </c>
      <c r="E494" t="s">
        <v>399</v>
      </c>
      <c r="F494" t="s">
        <v>392</v>
      </c>
      <c r="G494" t="s">
        <v>393</v>
      </c>
      <c r="H494" t="s">
        <v>207</v>
      </c>
      <c r="I494" t="s">
        <v>207</v>
      </c>
      <c r="J494" t="s">
        <v>313</v>
      </c>
      <c r="K494" t="s">
        <v>394</v>
      </c>
      <c r="L494" s="11" t="s">
        <v>208</v>
      </c>
      <c r="M494" t="s">
        <v>208</v>
      </c>
      <c r="N494" t="s">
        <v>208</v>
      </c>
      <c r="P494" t="s">
        <v>395</v>
      </c>
      <c r="Q494" t="s">
        <v>396</v>
      </c>
      <c r="R494" t="s">
        <v>208</v>
      </c>
      <c r="S494" t="s">
        <v>395</v>
      </c>
      <c r="T494" t="s">
        <v>400</v>
      </c>
      <c r="U494" t="s">
        <v>207</v>
      </c>
      <c r="V494" t="s">
        <v>207</v>
      </c>
      <c r="W494" t="s">
        <v>207</v>
      </c>
      <c r="X494" t="s">
        <v>207</v>
      </c>
      <c r="Y494" t="s">
        <v>207</v>
      </c>
      <c r="Z494" t="s">
        <v>207</v>
      </c>
      <c r="AA494" t="s">
        <v>207</v>
      </c>
      <c r="AB494" t="s">
        <v>207</v>
      </c>
      <c r="AC494" t="s">
        <v>207</v>
      </c>
      <c r="AD494" t="s">
        <v>207</v>
      </c>
      <c r="AE494" t="s">
        <v>207</v>
      </c>
      <c r="AF494" t="s">
        <v>207</v>
      </c>
      <c r="AG494" t="s">
        <v>207</v>
      </c>
      <c r="AH494" t="s">
        <v>207</v>
      </c>
      <c r="AI494" t="s">
        <v>207</v>
      </c>
      <c r="AJ494" t="s">
        <v>207</v>
      </c>
      <c r="AK494" t="s">
        <v>207</v>
      </c>
      <c r="AL494" t="s">
        <v>207</v>
      </c>
      <c r="AM494" t="s">
        <v>207</v>
      </c>
      <c r="AN494" t="s">
        <v>207</v>
      </c>
      <c r="AO494" t="s">
        <v>207</v>
      </c>
      <c r="AP494" t="s">
        <v>207</v>
      </c>
      <c r="AQ494" t="s">
        <v>215</v>
      </c>
      <c r="AR494" t="s">
        <v>207</v>
      </c>
      <c r="AS494" t="s">
        <v>207</v>
      </c>
      <c r="AT494" t="s">
        <v>207</v>
      </c>
      <c r="AU494" t="s">
        <v>207</v>
      </c>
      <c r="AV494" t="s">
        <v>207</v>
      </c>
      <c r="AW494" t="s">
        <v>207</v>
      </c>
      <c r="AX494" t="s">
        <v>207</v>
      </c>
      <c r="AY494" t="s">
        <v>207</v>
      </c>
      <c r="AZ494" t="s">
        <v>207</v>
      </c>
      <c r="BA494" t="s">
        <v>207</v>
      </c>
      <c r="BB494" t="s">
        <v>207</v>
      </c>
      <c r="BC494" t="s">
        <v>207</v>
      </c>
      <c r="BD494" t="s">
        <v>207</v>
      </c>
      <c r="BE494" t="s">
        <v>207</v>
      </c>
      <c r="BF494" t="s">
        <v>207</v>
      </c>
      <c r="BG494" t="s">
        <v>207</v>
      </c>
      <c r="BH494" t="s">
        <v>207</v>
      </c>
      <c r="BI494" t="s">
        <v>207</v>
      </c>
      <c r="BJ494" t="s">
        <v>207</v>
      </c>
      <c r="BK494" t="s">
        <v>207</v>
      </c>
      <c r="BL494" t="s">
        <v>207</v>
      </c>
      <c r="BM494" t="s">
        <v>207</v>
      </c>
      <c r="BN494" t="s">
        <v>207</v>
      </c>
      <c r="BO494" s="18" t="str">
        <f>IF(OR(BO$2=0, BO$2=""), "N/A", IF(ISNUMBER(SEARCH(UPPER(BO$2), UPPER(ProgramsTable[[#This Row],[Type of Service]]))), "Yes", "No"))</f>
        <v>N/A</v>
      </c>
      <c r="BP494" s="18" t="str">
        <f>IF(BP$2=0, "N/A", IF(ISNUMBER(SEARCH(TRIM(BP$2), ProgramsTable[[#This Row],[Geographic Coverage]])), "Yes", "No"))</f>
        <v>N/A</v>
      </c>
      <c r="BQ494" s="18" t="str">
        <f>IF(BQ$2=0, "N/A", IF(ISNUMBER(SEARCH(TRIM(BQ$2), ProgramsTable[[#This Row],[Geographic Coverage]])), "Yes", "No"))</f>
        <v>N/A</v>
      </c>
      <c r="BR494" s="18" t="str">
        <f>IF(AND(BP$2=0, BQ$2=0), "*Required - Please Make a Selection*", IF(OR(ISNUMBER(SEARCH(TRIM(BP$2), ProgramsTable[[#This Row],[Geographic Coverage]])), ISNUMBER(SEARCH(TRIM(BQ$2), ProgramsTable[[#This Row],[Geographic Coverage]]))), "Yes", "No"))</f>
        <v>*Required - Please Make a Selection*</v>
      </c>
      <c r="BS494" s="18" t="str">
        <f>IF(OR(BS$2="",BS$2=0), "N/A", IF(AND(ProgramsTable[[#This Row],[Age Min]]= "None", ProgramsTable[[#This Row],[Age Max]]= "None"), "Yes", IF(AND(BS$2&gt;=ProgramsTable[[#This Row],[Age Min]], BS$2&lt;=ProgramsTable[[#This Row],[Age Max]]), "Yes", "No")))</f>
        <v>N/A</v>
      </c>
      <c r="BT494" s="18" t="str" cm="1">
        <f t="array" ref="BT494">IF(COUNTIF(AM$2:BJ$2,"Yes")=0,"N/A",IF(SUMPRODUCT(--(AM$2:BJ$2="Yes"),--(ProgramsTable[[#This Row],[Developmental Disability]:[Caregivers, Family Members, Advocates, or Practitioners of an Individual with Disabilities or Medical Conditions]]="Yes"))&gt;0,"Yes","No"))</f>
        <v>N/A</v>
      </c>
      <c r="BU4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94" s="18" t="str">
        <f>IF(BV$2=0, "N/A", IF(ISNUMBER(SEARCH(UPPER(BV$2), UPPER(ProgramsTable[[#This Row],[Type of Service]]))), "Yes", "No"))</f>
        <v>N/A</v>
      </c>
      <c r="BW494" s="18" t="str">
        <f>IF(BW$2=0, "N/A", IF(ISNUMBER(SEARCH(TRIM(BW$2), ProgramsTable[[#This Row],[Geographic Coverage]])), "Yes", "No"))</f>
        <v>N/A</v>
      </c>
      <c r="BX494" s="18" t="str">
        <f>IF(BX$2=0, "N/A", IF(ISNUMBER(SEARCH(TRIM(BX$2), ProgramsTable[[#This Row],[Geographic Coverage]])), "Yes", "No"))</f>
        <v>N/A</v>
      </c>
      <c r="BY494" s="18" t="str">
        <f>IF(AND(BW$2=0, BX$2=0), "*Required - Please Make a Selection*", IF(OR(ISNUMBER(SEARCH(TRIM(BW$2), ProgramsTable[[#This Row],[Geographic Coverage]])), ISNUMBER(SEARCH(TRIM(BX$2), ProgramsTable[[#This Row],[Geographic Coverage]]))), "Yes", "No"))</f>
        <v>*Required - Please Make a Selection*</v>
      </c>
      <c r="BZ494" s="18" t="str">
        <f>IF(I$2=0, "N/A", IF(I$2="Yes", IF(ProgramsTable[[#This Row],[Program Includes Services for Caregivers]]="Yes", IF(ProgramsTable[[#This Row],[Program May Require Caregiver to be Unpaid]]="No", "Yes", "No"), "No"), "N/A"))</f>
        <v>N/A</v>
      </c>
      <c r="CA4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94" s="18" t="str">
        <f>IF(CB$2=0, "N/A", IF(ISNUMBER(SEARCH(TRIM(UPPER(CB$2)), TRIM(UPPER(ProgramsTable[[#This Row],[Type of Service]])))), "Yes", "No"))</f>
        <v>N/A</v>
      </c>
      <c r="CC494" s="18" t="str">
        <f>IF(CC$2=0, "N/A", IF(ISNUMBER(SEARCH(TRIM(CC$2), ProgramsTable[[#This Row],[Geographic Coverage]])), "Yes", "No"))</f>
        <v>No</v>
      </c>
      <c r="CD494" s="18" t="str">
        <f>IF(CD$2=0, "N/A", IF(ISNUMBER(SEARCH(TRIM(CD$2), ProgramsTable[[#This Row],[Geographic Coverage]])), "Yes", "No"))</f>
        <v>N/A</v>
      </c>
      <c r="CE494" s="18" t="str">
        <f>IF(AND(CC$2=0, CD$2=0), "*Required - Please Make a Selection*", IF(OR(ISNUMBER(SEARCH(TRIM(CC$2), ProgramsTable[[#This Row],[Geographic Coverage]])), ISNUMBER(SEARCH(TRIM(CD$2), ProgramsTable[[#This Row],[Geographic Coverage]]))), "Yes", "No"))</f>
        <v>No</v>
      </c>
      <c r="CF494" s="18" t="str" cm="1">
        <f t="array" ref="CF494">IF(COUNTIF(BK$2:BN$2, "Yes")=0, "N/A", IF(SUMPRODUCT((BK$2:BN$2="Yes")*(ProgramsTable[[#This Row],[Veteran?]:[Disabled Veteran?]]="Yes"))&gt;0, "Yes", "No"))</f>
        <v>No</v>
      </c>
      <c r="CG4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94"/>
      <c r="CI494"/>
      <c r="CJ494"/>
      <c r="CK494"/>
      <c r="CL494"/>
      <c r="CM494"/>
      <c r="CN494"/>
      <c r="CO494"/>
      <c r="CP494"/>
      <c r="CQ494"/>
      <c r="CR494"/>
      <c r="CS494"/>
      <c r="CU494"/>
      <c r="CV494"/>
    </row>
    <row r="495" spans="1:100" hidden="1" x14ac:dyDescent="0.25">
      <c r="A495" s="10">
        <v>33</v>
      </c>
      <c r="B495" t="s">
        <v>388</v>
      </c>
      <c r="C495" t="s">
        <v>401</v>
      </c>
      <c r="D495" t="s">
        <v>390</v>
      </c>
      <c r="E495" t="s">
        <v>402</v>
      </c>
      <c r="F495" t="s">
        <v>392</v>
      </c>
      <c r="G495" t="s">
        <v>393</v>
      </c>
      <c r="H495" t="s">
        <v>207</v>
      </c>
      <c r="I495" t="s">
        <v>207</v>
      </c>
      <c r="J495" t="s">
        <v>313</v>
      </c>
      <c r="K495" t="s">
        <v>394</v>
      </c>
      <c r="L495" s="11" t="s">
        <v>208</v>
      </c>
      <c r="M495" t="s">
        <v>208</v>
      </c>
      <c r="N495" t="s">
        <v>208</v>
      </c>
      <c r="P495" t="s">
        <v>395</v>
      </c>
      <c r="Q495" t="s">
        <v>396</v>
      </c>
      <c r="R495" t="s">
        <v>208</v>
      </c>
      <c r="S495" t="s">
        <v>395</v>
      </c>
      <c r="T495" t="s">
        <v>403</v>
      </c>
      <c r="U495" t="s">
        <v>207</v>
      </c>
      <c r="V495" t="s">
        <v>207</v>
      </c>
      <c r="W495" t="s">
        <v>207</v>
      </c>
      <c r="X495" t="s">
        <v>207</v>
      </c>
      <c r="Y495" t="s">
        <v>207</v>
      </c>
      <c r="Z495" t="s">
        <v>207</v>
      </c>
      <c r="AA495" t="s">
        <v>207</v>
      </c>
      <c r="AB495" t="s">
        <v>207</v>
      </c>
      <c r="AC495" t="s">
        <v>207</v>
      </c>
      <c r="AD495" t="s">
        <v>207</v>
      </c>
      <c r="AE495" t="s">
        <v>207</v>
      </c>
      <c r="AF495" t="s">
        <v>207</v>
      </c>
      <c r="AG495" t="s">
        <v>207</v>
      </c>
      <c r="AH495" t="s">
        <v>207</v>
      </c>
      <c r="AI495" t="s">
        <v>207</v>
      </c>
      <c r="AJ495" t="s">
        <v>207</v>
      </c>
      <c r="AK495" t="s">
        <v>207</v>
      </c>
      <c r="AL495" t="s">
        <v>207</v>
      </c>
      <c r="AM495" t="s">
        <v>207</v>
      </c>
      <c r="AN495" t="s">
        <v>207</v>
      </c>
      <c r="AO495" t="s">
        <v>207</v>
      </c>
      <c r="AP495" t="s">
        <v>207</v>
      </c>
      <c r="AQ495" t="s">
        <v>215</v>
      </c>
      <c r="AR495" t="s">
        <v>207</v>
      </c>
      <c r="AS495" t="s">
        <v>207</v>
      </c>
      <c r="AT495" t="s">
        <v>207</v>
      </c>
      <c r="AU495" t="s">
        <v>207</v>
      </c>
      <c r="AV495" t="s">
        <v>207</v>
      </c>
      <c r="AW495" t="s">
        <v>207</v>
      </c>
      <c r="AX495" t="s">
        <v>207</v>
      </c>
      <c r="AY495" t="s">
        <v>207</v>
      </c>
      <c r="AZ495" t="s">
        <v>207</v>
      </c>
      <c r="BA495" t="s">
        <v>207</v>
      </c>
      <c r="BB495" t="s">
        <v>207</v>
      </c>
      <c r="BC495" t="s">
        <v>207</v>
      </c>
      <c r="BD495" t="s">
        <v>207</v>
      </c>
      <c r="BE495" t="s">
        <v>207</v>
      </c>
      <c r="BF495" t="s">
        <v>207</v>
      </c>
      <c r="BG495" t="s">
        <v>207</v>
      </c>
      <c r="BH495" t="s">
        <v>207</v>
      </c>
      <c r="BI495" t="s">
        <v>207</v>
      </c>
      <c r="BJ495" t="s">
        <v>207</v>
      </c>
      <c r="BK495" t="s">
        <v>207</v>
      </c>
      <c r="BL495" t="s">
        <v>207</v>
      </c>
      <c r="BM495" t="s">
        <v>207</v>
      </c>
      <c r="BN495" t="s">
        <v>207</v>
      </c>
      <c r="BO495" s="18" t="str">
        <f>IF(OR(BO$2=0, BO$2=""), "N/A", IF(ISNUMBER(SEARCH(UPPER(BO$2), UPPER(ProgramsTable[[#This Row],[Type of Service]]))), "Yes", "No"))</f>
        <v>N/A</v>
      </c>
      <c r="BP495" s="18" t="str">
        <f>IF(BP$2=0, "N/A", IF(ISNUMBER(SEARCH(TRIM(BP$2), ProgramsTable[[#This Row],[Geographic Coverage]])), "Yes", "No"))</f>
        <v>N/A</v>
      </c>
      <c r="BQ495" s="18" t="str">
        <f>IF(BQ$2=0, "N/A", IF(ISNUMBER(SEARCH(TRIM(BQ$2), ProgramsTable[[#This Row],[Geographic Coverage]])), "Yes", "No"))</f>
        <v>N/A</v>
      </c>
      <c r="BR495" s="18" t="str">
        <f>IF(AND(BP$2=0, BQ$2=0), "*Required - Please Make a Selection*", IF(OR(ISNUMBER(SEARCH(TRIM(BP$2), ProgramsTable[[#This Row],[Geographic Coverage]])), ISNUMBER(SEARCH(TRIM(BQ$2), ProgramsTable[[#This Row],[Geographic Coverage]]))), "Yes", "No"))</f>
        <v>*Required - Please Make a Selection*</v>
      </c>
      <c r="BS495" s="18" t="str">
        <f>IF(OR(BS$2="",BS$2=0), "N/A", IF(AND(ProgramsTable[[#This Row],[Age Min]]= "None", ProgramsTable[[#This Row],[Age Max]]= "None"), "Yes", IF(AND(BS$2&gt;=ProgramsTable[[#This Row],[Age Min]], BS$2&lt;=ProgramsTable[[#This Row],[Age Max]]), "Yes", "No")))</f>
        <v>N/A</v>
      </c>
      <c r="BT495" s="18" t="str" cm="1">
        <f t="array" ref="BT495">IF(COUNTIF(AM$2:BJ$2,"Yes")=0,"N/A",IF(SUMPRODUCT(--(AM$2:BJ$2="Yes"),--(ProgramsTable[[#This Row],[Developmental Disability]:[Caregivers, Family Members, Advocates, or Practitioners of an Individual with Disabilities or Medical Conditions]]="Yes"))&gt;0,"Yes","No"))</f>
        <v>N/A</v>
      </c>
      <c r="BU4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95" s="18" t="str">
        <f>IF(BV$2=0, "N/A", IF(ISNUMBER(SEARCH(UPPER(BV$2), UPPER(ProgramsTable[[#This Row],[Type of Service]]))), "Yes", "No"))</f>
        <v>N/A</v>
      </c>
      <c r="BW495" s="18" t="str">
        <f>IF(BW$2=0, "N/A", IF(ISNUMBER(SEARCH(TRIM(BW$2), ProgramsTable[[#This Row],[Geographic Coverage]])), "Yes", "No"))</f>
        <v>N/A</v>
      </c>
      <c r="BX495" s="18" t="str">
        <f>IF(BX$2=0, "N/A", IF(ISNUMBER(SEARCH(TRIM(BX$2), ProgramsTable[[#This Row],[Geographic Coverage]])), "Yes", "No"))</f>
        <v>N/A</v>
      </c>
      <c r="BY495" s="18" t="str">
        <f>IF(AND(BW$2=0, BX$2=0), "*Required - Please Make a Selection*", IF(OR(ISNUMBER(SEARCH(TRIM(BW$2), ProgramsTable[[#This Row],[Geographic Coverage]])), ISNUMBER(SEARCH(TRIM(BX$2), ProgramsTable[[#This Row],[Geographic Coverage]]))), "Yes", "No"))</f>
        <v>*Required - Please Make a Selection*</v>
      </c>
      <c r="BZ495" s="18" t="str">
        <f>IF(I$2=0, "N/A", IF(I$2="Yes", IF(ProgramsTable[[#This Row],[Program Includes Services for Caregivers]]="Yes", IF(ProgramsTable[[#This Row],[Program May Require Caregiver to be Unpaid]]="No", "Yes", "No"), "No"), "N/A"))</f>
        <v>N/A</v>
      </c>
      <c r="CA4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95" s="18" t="str">
        <f>IF(CB$2=0, "N/A", IF(ISNUMBER(SEARCH(TRIM(UPPER(CB$2)), TRIM(UPPER(ProgramsTable[[#This Row],[Type of Service]])))), "Yes", "No"))</f>
        <v>N/A</v>
      </c>
      <c r="CC495" s="18" t="str">
        <f>IF(CC$2=0, "N/A", IF(ISNUMBER(SEARCH(TRIM(CC$2), ProgramsTable[[#This Row],[Geographic Coverage]])), "Yes", "No"))</f>
        <v>No</v>
      </c>
      <c r="CD495" s="18" t="str">
        <f>IF(CD$2=0, "N/A", IF(ISNUMBER(SEARCH(TRIM(CD$2), ProgramsTable[[#This Row],[Geographic Coverage]])), "Yes", "No"))</f>
        <v>N/A</v>
      </c>
      <c r="CE495" s="18" t="str">
        <f>IF(AND(CC$2=0, CD$2=0), "*Required - Please Make a Selection*", IF(OR(ISNUMBER(SEARCH(TRIM(CC$2), ProgramsTable[[#This Row],[Geographic Coverage]])), ISNUMBER(SEARCH(TRIM(CD$2), ProgramsTable[[#This Row],[Geographic Coverage]]))), "Yes", "No"))</f>
        <v>No</v>
      </c>
      <c r="CF495" s="18" t="str" cm="1">
        <f t="array" ref="CF495">IF(COUNTIF(BK$2:BN$2, "Yes")=0, "N/A", IF(SUMPRODUCT((BK$2:BN$2="Yes")*(ProgramsTable[[#This Row],[Veteran?]:[Disabled Veteran?]]="Yes"))&gt;0, "Yes", "No"))</f>
        <v>No</v>
      </c>
      <c r="CG4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95"/>
      <c r="CI495"/>
      <c r="CJ495"/>
      <c r="CK495"/>
      <c r="CL495"/>
      <c r="CM495"/>
      <c r="CN495"/>
      <c r="CO495"/>
      <c r="CP495"/>
      <c r="CQ495"/>
      <c r="CR495"/>
      <c r="CS495"/>
      <c r="CU495"/>
      <c r="CV495"/>
    </row>
    <row r="496" spans="1:100" hidden="1" x14ac:dyDescent="0.25">
      <c r="A496" s="10">
        <v>34</v>
      </c>
      <c r="B496" t="s">
        <v>388</v>
      </c>
      <c r="C496" t="s">
        <v>404</v>
      </c>
      <c r="D496" t="s">
        <v>390</v>
      </c>
      <c r="E496" t="s">
        <v>405</v>
      </c>
      <c r="F496" t="s">
        <v>392</v>
      </c>
      <c r="G496" t="s">
        <v>393</v>
      </c>
      <c r="H496" t="s">
        <v>207</v>
      </c>
      <c r="I496" t="s">
        <v>207</v>
      </c>
      <c r="J496" t="s">
        <v>313</v>
      </c>
      <c r="K496" t="s">
        <v>394</v>
      </c>
      <c r="L496" s="11" t="s">
        <v>208</v>
      </c>
      <c r="M496" t="s">
        <v>208</v>
      </c>
      <c r="N496" t="s">
        <v>208</v>
      </c>
      <c r="P496" t="s">
        <v>395</v>
      </c>
      <c r="Q496" t="s">
        <v>396</v>
      </c>
      <c r="R496" t="s">
        <v>208</v>
      </c>
      <c r="S496" t="s">
        <v>395</v>
      </c>
      <c r="T496" t="s">
        <v>406</v>
      </c>
      <c r="U496" t="s">
        <v>207</v>
      </c>
      <c r="V496" t="s">
        <v>207</v>
      </c>
      <c r="W496" t="s">
        <v>207</v>
      </c>
      <c r="X496" t="s">
        <v>207</v>
      </c>
      <c r="Y496" t="s">
        <v>207</v>
      </c>
      <c r="Z496" t="s">
        <v>207</v>
      </c>
      <c r="AA496" t="s">
        <v>207</v>
      </c>
      <c r="AB496" t="s">
        <v>207</v>
      </c>
      <c r="AC496" t="s">
        <v>207</v>
      </c>
      <c r="AD496" t="s">
        <v>207</v>
      </c>
      <c r="AE496" t="s">
        <v>207</v>
      </c>
      <c r="AF496" t="s">
        <v>207</v>
      </c>
      <c r="AG496" t="s">
        <v>207</v>
      </c>
      <c r="AH496" t="s">
        <v>207</v>
      </c>
      <c r="AI496" t="s">
        <v>207</v>
      </c>
      <c r="AJ496" t="s">
        <v>207</v>
      </c>
      <c r="AK496" t="s">
        <v>207</v>
      </c>
      <c r="AL496" t="s">
        <v>207</v>
      </c>
      <c r="AM496" t="s">
        <v>207</v>
      </c>
      <c r="AN496" t="s">
        <v>207</v>
      </c>
      <c r="AO496" t="s">
        <v>207</v>
      </c>
      <c r="AP496" t="s">
        <v>207</v>
      </c>
      <c r="AQ496" t="s">
        <v>215</v>
      </c>
      <c r="AR496" t="s">
        <v>207</v>
      </c>
      <c r="AS496" t="s">
        <v>207</v>
      </c>
      <c r="AT496" t="s">
        <v>207</v>
      </c>
      <c r="AU496" t="s">
        <v>207</v>
      </c>
      <c r="AV496" t="s">
        <v>207</v>
      </c>
      <c r="AW496" t="s">
        <v>207</v>
      </c>
      <c r="AX496" t="s">
        <v>207</v>
      </c>
      <c r="AY496" t="s">
        <v>207</v>
      </c>
      <c r="AZ496" t="s">
        <v>207</v>
      </c>
      <c r="BA496" t="s">
        <v>207</v>
      </c>
      <c r="BB496" t="s">
        <v>207</v>
      </c>
      <c r="BC496" t="s">
        <v>207</v>
      </c>
      <c r="BD496" t="s">
        <v>207</v>
      </c>
      <c r="BE496" t="s">
        <v>207</v>
      </c>
      <c r="BF496" t="s">
        <v>207</v>
      </c>
      <c r="BG496" t="s">
        <v>207</v>
      </c>
      <c r="BH496" t="s">
        <v>207</v>
      </c>
      <c r="BI496" t="s">
        <v>207</v>
      </c>
      <c r="BJ496" t="s">
        <v>207</v>
      </c>
      <c r="BK496" t="s">
        <v>207</v>
      </c>
      <c r="BL496" t="s">
        <v>207</v>
      </c>
      <c r="BM496" t="s">
        <v>207</v>
      </c>
      <c r="BN496" t="s">
        <v>207</v>
      </c>
      <c r="BO496" s="18" t="str">
        <f>IF(OR(BO$2=0, BO$2=""), "N/A", IF(ISNUMBER(SEARCH(UPPER(BO$2), UPPER(ProgramsTable[[#This Row],[Type of Service]]))), "Yes", "No"))</f>
        <v>N/A</v>
      </c>
      <c r="BP496" s="18" t="str">
        <f>IF(BP$2=0, "N/A", IF(ISNUMBER(SEARCH(TRIM(BP$2), ProgramsTable[[#This Row],[Geographic Coverage]])), "Yes", "No"))</f>
        <v>N/A</v>
      </c>
      <c r="BQ496" s="18" t="str">
        <f>IF(BQ$2=0, "N/A", IF(ISNUMBER(SEARCH(TRIM(BQ$2), ProgramsTable[[#This Row],[Geographic Coverage]])), "Yes", "No"))</f>
        <v>N/A</v>
      </c>
      <c r="BR496" s="18" t="str">
        <f>IF(AND(BP$2=0, BQ$2=0), "*Required - Please Make a Selection*", IF(OR(ISNUMBER(SEARCH(TRIM(BP$2), ProgramsTable[[#This Row],[Geographic Coverage]])), ISNUMBER(SEARCH(TRIM(BQ$2), ProgramsTable[[#This Row],[Geographic Coverage]]))), "Yes", "No"))</f>
        <v>*Required - Please Make a Selection*</v>
      </c>
      <c r="BS496" s="18" t="str">
        <f>IF(OR(BS$2="",BS$2=0), "N/A", IF(AND(ProgramsTable[[#This Row],[Age Min]]= "None", ProgramsTable[[#This Row],[Age Max]]= "None"), "Yes", IF(AND(BS$2&gt;=ProgramsTable[[#This Row],[Age Min]], BS$2&lt;=ProgramsTable[[#This Row],[Age Max]]), "Yes", "No")))</f>
        <v>N/A</v>
      </c>
      <c r="BT496" s="18" t="str" cm="1">
        <f t="array" ref="BT496">IF(COUNTIF(AM$2:BJ$2,"Yes")=0,"N/A",IF(SUMPRODUCT(--(AM$2:BJ$2="Yes"),--(ProgramsTable[[#This Row],[Developmental Disability]:[Caregivers, Family Members, Advocates, or Practitioners of an Individual with Disabilities or Medical Conditions]]="Yes"))&gt;0,"Yes","No"))</f>
        <v>N/A</v>
      </c>
      <c r="BU4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96" s="18" t="str">
        <f>IF(BV$2=0, "N/A", IF(ISNUMBER(SEARCH(UPPER(BV$2), UPPER(ProgramsTable[[#This Row],[Type of Service]]))), "Yes", "No"))</f>
        <v>N/A</v>
      </c>
      <c r="BW496" s="18" t="str">
        <f>IF(BW$2=0, "N/A", IF(ISNUMBER(SEARCH(TRIM(BW$2), ProgramsTable[[#This Row],[Geographic Coverage]])), "Yes", "No"))</f>
        <v>N/A</v>
      </c>
      <c r="BX496" s="18" t="str">
        <f>IF(BX$2=0, "N/A", IF(ISNUMBER(SEARCH(TRIM(BX$2), ProgramsTable[[#This Row],[Geographic Coverage]])), "Yes", "No"))</f>
        <v>N/A</v>
      </c>
      <c r="BY496" s="18" t="str">
        <f>IF(AND(BW$2=0, BX$2=0), "*Required - Please Make a Selection*", IF(OR(ISNUMBER(SEARCH(TRIM(BW$2), ProgramsTable[[#This Row],[Geographic Coverage]])), ISNUMBER(SEARCH(TRIM(BX$2), ProgramsTable[[#This Row],[Geographic Coverage]]))), "Yes", "No"))</f>
        <v>*Required - Please Make a Selection*</v>
      </c>
      <c r="BZ496" s="18" t="str">
        <f>IF(I$2=0, "N/A", IF(I$2="Yes", IF(ProgramsTable[[#This Row],[Program Includes Services for Caregivers]]="Yes", IF(ProgramsTable[[#This Row],[Program May Require Caregiver to be Unpaid]]="No", "Yes", "No"), "No"), "N/A"))</f>
        <v>N/A</v>
      </c>
      <c r="CA4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96" s="18" t="str">
        <f>IF(CB$2=0, "N/A", IF(ISNUMBER(SEARCH(TRIM(UPPER(CB$2)), TRIM(UPPER(ProgramsTable[[#This Row],[Type of Service]])))), "Yes", "No"))</f>
        <v>N/A</v>
      </c>
      <c r="CC496" s="18" t="str">
        <f>IF(CC$2=0, "N/A", IF(ISNUMBER(SEARCH(TRIM(CC$2), ProgramsTable[[#This Row],[Geographic Coverage]])), "Yes", "No"))</f>
        <v>No</v>
      </c>
      <c r="CD496" s="18" t="str">
        <f>IF(CD$2=0, "N/A", IF(ISNUMBER(SEARCH(TRIM(CD$2), ProgramsTable[[#This Row],[Geographic Coverage]])), "Yes", "No"))</f>
        <v>N/A</v>
      </c>
      <c r="CE496" s="18" t="str">
        <f>IF(AND(CC$2=0, CD$2=0), "*Required - Please Make a Selection*", IF(OR(ISNUMBER(SEARCH(TRIM(CC$2), ProgramsTable[[#This Row],[Geographic Coverage]])), ISNUMBER(SEARCH(TRIM(CD$2), ProgramsTable[[#This Row],[Geographic Coverage]]))), "Yes", "No"))</f>
        <v>No</v>
      </c>
      <c r="CF496" s="18" t="str" cm="1">
        <f t="array" ref="CF496">IF(COUNTIF(BK$2:BN$2, "Yes")=0, "N/A", IF(SUMPRODUCT((BK$2:BN$2="Yes")*(ProgramsTable[[#This Row],[Veteran?]:[Disabled Veteran?]]="Yes"))&gt;0, "Yes", "No"))</f>
        <v>No</v>
      </c>
      <c r="CG4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96"/>
      <c r="CI496"/>
      <c r="CJ496"/>
      <c r="CK496"/>
      <c r="CL496"/>
      <c r="CM496"/>
      <c r="CN496"/>
      <c r="CO496"/>
      <c r="CP496"/>
      <c r="CQ496"/>
      <c r="CR496"/>
      <c r="CS496"/>
      <c r="CU496"/>
      <c r="CV496"/>
    </row>
    <row r="497" spans="1:100" hidden="1" x14ac:dyDescent="0.25">
      <c r="A497" s="10">
        <v>35</v>
      </c>
      <c r="B497" t="s">
        <v>388</v>
      </c>
      <c r="C497" t="s">
        <v>407</v>
      </c>
      <c r="D497" t="s">
        <v>390</v>
      </c>
      <c r="E497" t="s">
        <v>408</v>
      </c>
      <c r="F497" t="s">
        <v>392</v>
      </c>
      <c r="G497" t="s">
        <v>393</v>
      </c>
      <c r="H497" t="s">
        <v>207</v>
      </c>
      <c r="I497" t="s">
        <v>207</v>
      </c>
      <c r="J497" t="s">
        <v>313</v>
      </c>
      <c r="K497" t="s">
        <v>394</v>
      </c>
      <c r="L497" s="11" t="s">
        <v>208</v>
      </c>
      <c r="M497" t="s">
        <v>208</v>
      </c>
      <c r="N497" t="s">
        <v>208</v>
      </c>
      <c r="P497" t="s">
        <v>395</v>
      </c>
      <c r="Q497" t="s">
        <v>396</v>
      </c>
      <c r="R497" t="s">
        <v>208</v>
      </c>
      <c r="S497" t="s">
        <v>395</v>
      </c>
      <c r="T497" t="s">
        <v>409</v>
      </c>
      <c r="U497" t="s">
        <v>207</v>
      </c>
      <c r="V497" t="s">
        <v>207</v>
      </c>
      <c r="W497" t="s">
        <v>207</v>
      </c>
      <c r="X497" t="s">
        <v>207</v>
      </c>
      <c r="Y497" t="s">
        <v>207</v>
      </c>
      <c r="Z497" t="s">
        <v>207</v>
      </c>
      <c r="AA497" t="s">
        <v>207</v>
      </c>
      <c r="AB497" t="s">
        <v>207</v>
      </c>
      <c r="AC497" t="s">
        <v>207</v>
      </c>
      <c r="AD497" t="s">
        <v>207</v>
      </c>
      <c r="AE497" t="s">
        <v>207</v>
      </c>
      <c r="AF497" t="s">
        <v>207</v>
      </c>
      <c r="AG497" t="s">
        <v>207</v>
      </c>
      <c r="AH497" t="s">
        <v>207</v>
      </c>
      <c r="AI497" t="s">
        <v>207</v>
      </c>
      <c r="AJ497" t="s">
        <v>207</v>
      </c>
      <c r="AK497" t="s">
        <v>207</v>
      </c>
      <c r="AL497" t="s">
        <v>207</v>
      </c>
      <c r="AM497" t="s">
        <v>207</v>
      </c>
      <c r="AN497" t="s">
        <v>207</v>
      </c>
      <c r="AO497" t="s">
        <v>207</v>
      </c>
      <c r="AP497" t="s">
        <v>207</v>
      </c>
      <c r="AQ497" t="s">
        <v>215</v>
      </c>
      <c r="AR497" t="s">
        <v>207</v>
      </c>
      <c r="AS497" t="s">
        <v>207</v>
      </c>
      <c r="AT497" t="s">
        <v>207</v>
      </c>
      <c r="AU497" t="s">
        <v>207</v>
      </c>
      <c r="AV497" t="s">
        <v>207</v>
      </c>
      <c r="AW497" t="s">
        <v>207</v>
      </c>
      <c r="AX497" t="s">
        <v>207</v>
      </c>
      <c r="AY497" t="s">
        <v>207</v>
      </c>
      <c r="AZ497" t="s">
        <v>207</v>
      </c>
      <c r="BA497" t="s">
        <v>207</v>
      </c>
      <c r="BB497" t="s">
        <v>207</v>
      </c>
      <c r="BC497" t="s">
        <v>207</v>
      </c>
      <c r="BD497" t="s">
        <v>207</v>
      </c>
      <c r="BE497" t="s">
        <v>207</v>
      </c>
      <c r="BF497" t="s">
        <v>207</v>
      </c>
      <c r="BG497" t="s">
        <v>207</v>
      </c>
      <c r="BH497" t="s">
        <v>207</v>
      </c>
      <c r="BI497" t="s">
        <v>207</v>
      </c>
      <c r="BJ497" t="s">
        <v>207</v>
      </c>
      <c r="BK497" t="s">
        <v>207</v>
      </c>
      <c r="BL497" t="s">
        <v>207</v>
      </c>
      <c r="BM497" t="s">
        <v>207</v>
      </c>
      <c r="BN497" t="s">
        <v>207</v>
      </c>
      <c r="BO497" s="18" t="str">
        <f>IF(OR(BO$2=0, BO$2=""), "N/A", IF(ISNUMBER(SEARCH(UPPER(BO$2), UPPER(ProgramsTable[[#This Row],[Type of Service]]))), "Yes", "No"))</f>
        <v>N/A</v>
      </c>
      <c r="BP497" s="18" t="str">
        <f>IF(BP$2=0, "N/A", IF(ISNUMBER(SEARCH(TRIM(BP$2), ProgramsTable[[#This Row],[Geographic Coverage]])), "Yes", "No"))</f>
        <v>N/A</v>
      </c>
      <c r="BQ497" s="18" t="str">
        <f>IF(BQ$2=0, "N/A", IF(ISNUMBER(SEARCH(TRIM(BQ$2), ProgramsTable[[#This Row],[Geographic Coverage]])), "Yes", "No"))</f>
        <v>N/A</v>
      </c>
      <c r="BR497" s="18" t="str">
        <f>IF(AND(BP$2=0, BQ$2=0), "*Required - Please Make a Selection*", IF(OR(ISNUMBER(SEARCH(TRIM(BP$2), ProgramsTable[[#This Row],[Geographic Coverage]])), ISNUMBER(SEARCH(TRIM(BQ$2), ProgramsTable[[#This Row],[Geographic Coverage]]))), "Yes", "No"))</f>
        <v>*Required - Please Make a Selection*</v>
      </c>
      <c r="BS497" s="18" t="str">
        <f>IF(OR(BS$2="",BS$2=0), "N/A", IF(AND(ProgramsTable[[#This Row],[Age Min]]= "None", ProgramsTable[[#This Row],[Age Max]]= "None"), "Yes", IF(AND(BS$2&gt;=ProgramsTable[[#This Row],[Age Min]], BS$2&lt;=ProgramsTable[[#This Row],[Age Max]]), "Yes", "No")))</f>
        <v>N/A</v>
      </c>
      <c r="BT497" s="18" t="str" cm="1">
        <f t="array" ref="BT497">IF(COUNTIF(AM$2:BJ$2,"Yes")=0,"N/A",IF(SUMPRODUCT(--(AM$2:BJ$2="Yes"),--(ProgramsTable[[#This Row],[Developmental Disability]:[Caregivers, Family Members, Advocates, or Practitioners of an Individual with Disabilities or Medical Conditions]]="Yes"))&gt;0,"Yes","No"))</f>
        <v>N/A</v>
      </c>
      <c r="BU4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97" s="18" t="str">
        <f>IF(BV$2=0, "N/A", IF(ISNUMBER(SEARCH(UPPER(BV$2), UPPER(ProgramsTable[[#This Row],[Type of Service]]))), "Yes", "No"))</f>
        <v>N/A</v>
      </c>
      <c r="BW497" s="18" t="str">
        <f>IF(BW$2=0, "N/A", IF(ISNUMBER(SEARCH(TRIM(BW$2), ProgramsTable[[#This Row],[Geographic Coverage]])), "Yes", "No"))</f>
        <v>N/A</v>
      </c>
      <c r="BX497" s="18" t="str">
        <f>IF(BX$2=0, "N/A", IF(ISNUMBER(SEARCH(TRIM(BX$2), ProgramsTable[[#This Row],[Geographic Coverage]])), "Yes", "No"))</f>
        <v>N/A</v>
      </c>
      <c r="BY497" s="18" t="str">
        <f>IF(AND(BW$2=0, BX$2=0), "*Required - Please Make a Selection*", IF(OR(ISNUMBER(SEARCH(TRIM(BW$2), ProgramsTable[[#This Row],[Geographic Coverage]])), ISNUMBER(SEARCH(TRIM(BX$2), ProgramsTable[[#This Row],[Geographic Coverage]]))), "Yes", "No"))</f>
        <v>*Required - Please Make a Selection*</v>
      </c>
      <c r="BZ497" s="18" t="str">
        <f>IF(I$2=0, "N/A", IF(I$2="Yes", IF(ProgramsTable[[#This Row],[Program Includes Services for Caregivers]]="Yes", IF(ProgramsTable[[#This Row],[Program May Require Caregiver to be Unpaid]]="No", "Yes", "No"), "No"), "N/A"))</f>
        <v>N/A</v>
      </c>
      <c r="CA4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97" s="18" t="str">
        <f>IF(CB$2=0, "N/A", IF(ISNUMBER(SEARCH(TRIM(UPPER(CB$2)), TRIM(UPPER(ProgramsTable[[#This Row],[Type of Service]])))), "Yes", "No"))</f>
        <v>N/A</v>
      </c>
      <c r="CC497" s="18" t="str">
        <f>IF(CC$2=0, "N/A", IF(ISNUMBER(SEARCH(TRIM(CC$2), ProgramsTable[[#This Row],[Geographic Coverage]])), "Yes", "No"))</f>
        <v>No</v>
      </c>
      <c r="CD497" s="18" t="str">
        <f>IF(CD$2=0, "N/A", IF(ISNUMBER(SEARCH(TRIM(CD$2), ProgramsTable[[#This Row],[Geographic Coverage]])), "Yes", "No"))</f>
        <v>N/A</v>
      </c>
      <c r="CE497" s="18" t="str">
        <f>IF(AND(CC$2=0, CD$2=0), "*Required - Please Make a Selection*", IF(OR(ISNUMBER(SEARCH(TRIM(CC$2), ProgramsTable[[#This Row],[Geographic Coverage]])), ISNUMBER(SEARCH(TRIM(CD$2), ProgramsTable[[#This Row],[Geographic Coverage]]))), "Yes", "No"))</f>
        <v>No</v>
      </c>
      <c r="CF497" s="18" t="str" cm="1">
        <f t="array" ref="CF497">IF(COUNTIF(BK$2:BN$2, "Yes")=0, "N/A", IF(SUMPRODUCT((BK$2:BN$2="Yes")*(ProgramsTable[[#This Row],[Veteran?]:[Disabled Veteran?]]="Yes"))&gt;0, "Yes", "No"))</f>
        <v>No</v>
      </c>
      <c r="CG4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97"/>
      <c r="CI497"/>
      <c r="CJ497"/>
      <c r="CK497"/>
      <c r="CL497"/>
      <c r="CM497"/>
      <c r="CN497"/>
      <c r="CO497"/>
      <c r="CP497"/>
      <c r="CQ497"/>
      <c r="CR497"/>
      <c r="CS497"/>
      <c r="CU497"/>
      <c r="CV497"/>
    </row>
    <row r="498" spans="1:100" hidden="1" x14ac:dyDescent="0.25">
      <c r="A498" s="10">
        <v>36</v>
      </c>
      <c r="B498" t="s">
        <v>388</v>
      </c>
      <c r="C498" t="s">
        <v>410</v>
      </c>
      <c r="D498" t="s">
        <v>390</v>
      </c>
      <c r="E498" t="s">
        <v>411</v>
      </c>
      <c r="F498" t="s">
        <v>392</v>
      </c>
      <c r="G498" t="s">
        <v>393</v>
      </c>
      <c r="H498" t="s">
        <v>207</v>
      </c>
      <c r="I498" t="s">
        <v>207</v>
      </c>
      <c r="J498" t="s">
        <v>313</v>
      </c>
      <c r="K498" t="s">
        <v>394</v>
      </c>
      <c r="L498" s="11" t="s">
        <v>208</v>
      </c>
      <c r="M498" t="s">
        <v>208</v>
      </c>
      <c r="N498" t="s">
        <v>208</v>
      </c>
      <c r="P498" t="s">
        <v>395</v>
      </c>
      <c r="Q498" t="s">
        <v>396</v>
      </c>
      <c r="R498" t="s">
        <v>208</v>
      </c>
      <c r="S498" t="s">
        <v>395</v>
      </c>
      <c r="T498" t="s">
        <v>412</v>
      </c>
      <c r="U498" t="s">
        <v>207</v>
      </c>
      <c r="V498" t="s">
        <v>207</v>
      </c>
      <c r="W498" t="s">
        <v>207</v>
      </c>
      <c r="X498" t="s">
        <v>207</v>
      </c>
      <c r="Y498" t="s">
        <v>207</v>
      </c>
      <c r="Z498" t="s">
        <v>207</v>
      </c>
      <c r="AA498" t="s">
        <v>207</v>
      </c>
      <c r="AB498" t="s">
        <v>207</v>
      </c>
      <c r="AC498" t="s">
        <v>207</v>
      </c>
      <c r="AD498" t="s">
        <v>207</v>
      </c>
      <c r="AE498" t="s">
        <v>207</v>
      </c>
      <c r="AF498" t="s">
        <v>207</v>
      </c>
      <c r="AG498" t="s">
        <v>207</v>
      </c>
      <c r="AH498" t="s">
        <v>207</v>
      </c>
      <c r="AI498" t="s">
        <v>207</v>
      </c>
      <c r="AJ498" t="s">
        <v>207</v>
      </c>
      <c r="AK498" t="s">
        <v>207</v>
      </c>
      <c r="AL498" t="s">
        <v>207</v>
      </c>
      <c r="AM498" t="s">
        <v>207</v>
      </c>
      <c r="AN498" t="s">
        <v>207</v>
      </c>
      <c r="AO498" t="s">
        <v>207</v>
      </c>
      <c r="AP498" t="s">
        <v>207</v>
      </c>
      <c r="AQ498" t="s">
        <v>215</v>
      </c>
      <c r="AR498" t="s">
        <v>207</v>
      </c>
      <c r="AS498" t="s">
        <v>207</v>
      </c>
      <c r="AT498" t="s">
        <v>207</v>
      </c>
      <c r="AU498" t="s">
        <v>207</v>
      </c>
      <c r="AV498" t="s">
        <v>207</v>
      </c>
      <c r="AW498" t="s">
        <v>207</v>
      </c>
      <c r="AX498" t="s">
        <v>207</v>
      </c>
      <c r="AY498" t="s">
        <v>207</v>
      </c>
      <c r="AZ498" t="s">
        <v>207</v>
      </c>
      <c r="BA498" t="s">
        <v>207</v>
      </c>
      <c r="BB498" t="s">
        <v>207</v>
      </c>
      <c r="BC498" t="s">
        <v>207</v>
      </c>
      <c r="BD498" t="s">
        <v>207</v>
      </c>
      <c r="BE498" t="s">
        <v>207</v>
      </c>
      <c r="BF498" t="s">
        <v>207</v>
      </c>
      <c r="BG498" t="s">
        <v>207</v>
      </c>
      <c r="BH498" t="s">
        <v>207</v>
      </c>
      <c r="BI498" t="s">
        <v>207</v>
      </c>
      <c r="BJ498" t="s">
        <v>207</v>
      </c>
      <c r="BK498" t="s">
        <v>207</v>
      </c>
      <c r="BL498" t="s">
        <v>207</v>
      </c>
      <c r="BM498" t="s">
        <v>207</v>
      </c>
      <c r="BN498" t="s">
        <v>207</v>
      </c>
      <c r="BO498" s="18" t="str">
        <f>IF(OR(BO$2=0, BO$2=""), "N/A", IF(ISNUMBER(SEARCH(UPPER(BO$2), UPPER(ProgramsTable[[#This Row],[Type of Service]]))), "Yes", "No"))</f>
        <v>N/A</v>
      </c>
      <c r="BP498" s="18" t="str">
        <f>IF(BP$2=0, "N/A", IF(ISNUMBER(SEARCH(TRIM(BP$2), ProgramsTable[[#This Row],[Geographic Coverage]])), "Yes", "No"))</f>
        <v>N/A</v>
      </c>
      <c r="BQ498" s="18" t="str">
        <f>IF(BQ$2=0, "N/A", IF(ISNUMBER(SEARCH(TRIM(BQ$2), ProgramsTable[[#This Row],[Geographic Coverage]])), "Yes", "No"))</f>
        <v>N/A</v>
      </c>
      <c r="BR498" s="18" t="str">
        <f>IF(AND(BP$2=0, BQ$2=0), "*Required - Please Make a Selection*", IF(OR(ISNUMBER(SEARCH(TRIM(BP$2), ProgramsTable[[#This Row],[Geographic Coverage]])), ISNUMBER(SEARCH(TRIM(BQ$2), ProgramsTable[[#This Row],[Geographic Coverage]]))), "Yes", "No"))</f>
        <v>*Required - Please Make a Selection*</v>
      </c>
      <c r="BS498" s="18" t="str">
        <f>IF(OR(BS$2="",BS$2=0), "N/A", IF(AND(ProgramsTable[[#This Row],[Age Min]]= "None", ProgramsTable[[#This Row],[Age Max]]= "None"), "Yes", IF(AND(BS$2&gt;=ProgramsTable[[#This Row],[Age Min]], BS$2&lt;=ProgramsTable[[#This Row],[Age Max]]), "Yes", "No")))</f>
        <v>N/A</v>
      </c>
      <c r="BT498" s="18" t="str" cm="1">
        <f t="array" ref="BT498">IF(COUNTIF(AM$2:BJ$2,"Yes")=0,"N/A",IF(SUMPRODUCT(--(AM$2:BJ$2="Yes"),--(ProgramsTable[[#This Row],[Developmental Disability]:[Caregivers, Family Members, Advocates, or Practitioners of an Individual with Disabilities or Medical Conditions]]="Yes"))&gt;0,"Yes","No"))</f>
        <v>N/A</v>
      </c>
      <c r="BU4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98" s="18" t="str">
        <f>IF(BV$2=0, "N/A", IF(ISNUMBER(SEARCH(UPPER(BV$2), UPPER(ProgramsTable[[#This Row],[Type of Service]]))), "Yes", "No"))</f>
        <v>N/A</v>
      </c>
      <c r="BW498" s="18" t="str">
        <f>IF(BW$2=0, "N/A", IF(ISNUMBER(SEARCH(TRIM(BW$2), ProgramsTable[[#This Row],[Geographic Coverage]])), "Yes", "No"))</f>
        <v>N/A</v>
      </c>
      <c r="BX498" s="18" t="str">
        <f>IF(BX$2=0, "N/A", IF(ISNUMBER(SEARCH(TRIM(BX$2), ProgramsTable[[#This Row],[Geographic Coverage]])), "Yes", "No"))</f>
        <v>N/A</v>
      </c>
      <c r="BY498" s="18" t="str">
        <f>IF(AND(BW$2=0, BX$2=0), "*Required - Please Make a Selection*", IF(OR(ISNUMBER(SEARCH(TRIM(BW$2), ProgramsTable[[#This Row],[Geographic Coverage]])), ISNUMBER(SEARCH(TRIM(BX$2), ProgramsTable[[#This Row],[Geographic Coverage]]))), "Yes", "No"))</f>
        <v>*Required - Please Make a Selection*</v>
      </c>
      <c r="BZ498" s="18" t="str">
        <f>IF(I$2=0, "N/A", IF(I$2="Yes", IF(ProgramsTable[[#This Row],[Program Includes Services for Caregivers]]="Yes", IF(ProgramsTable[[#This Row],[Program May Require Caregiver to be Unpaid]]="No", "Yes", "No"), "No"), "N/A"))</f>
        <v>N/A</v>
      </c>
      <c r="CA4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98" s="18" t="str">
        <f>IF(CB$2=0, "N/A", IF(ISNUMBER(SEARCH(TRIM(UPPER(CB$2)), TRIM(UPPER(ProgramsTable[[#This Row],[Type of Service]])))), "Yes", "No"))</f>
        <v>N/A</v>
      </c>
      <c r="CC498" s="18" t="str">
        <f>IF(CC$2=0, "N/A", IF(ISNUMBER(SEARCH(TRIM(CC$2), ProgramsTable[[#This Row],[Geographic Coverage]])), "Yes", "No"))</f>
        <v>Yes</v>
      </c>
      <c r="CD498" s="18" t="str">
        <f>IF(CD$2=0, "N/A", IF(ISNUMBER(SEARCH(TRIM(CD$2), ProgramsTable[[#This Row],[Geographic Coverage]])), "Yes", "No"))</f>
        <v>N/A</v>
      </c>
      <c r="CE498" s="18" t="str">
        <f>IF(AND(CC$2=0, CD$2=0), "*Required - Please Make a Selection*", IF(OR(ISNUMBER(SEARCH(TRIM(CC$2), ProgramsTable[[#This Row],[Geographic Coverage]])), ISNUMBER(SEARCH(TRIM(CD$2), ProgramsTable[[#This Row],[Geographic Coverage]]))), "Yes", "No"))</f>
        <v>Yes</v>
      </c>
      <c r="CF498" s="18" t="str" cm="1">
        <f t="array" ref="CF498">IF(COUNTIF(BK$2:BN$2, "Yes")=0, "N/A", IF(SUMPRODUCT((BK$2:BN$2="Yes")*(ProgramsTable[[#This Row],[Veteran?]:[Disabled Veteran?]]="Yes"))&gt;0, "Yes", "No"))</f>
        <v>No</v>
      </c>
      <c r="CG4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98"/>
      <c r="CI498"/>
      <c r="CJ498"/>
      <c r="CK498"/>
      <c r="CL498"/>
      <c r="CM498"/>
      <c r="CN498"/>
      <c r="CO498"/>
      <c r="CP498"/>
      <c r="CQ498"/>
      <c r="CR498"/>
      <c r="CS498"/>
      <c r="CU498"/>
      <c r="CV498"/>
    </row>
    <row r="499" spans="1:100" hidden="1" x14ac:dyDescent="0.25">
      <c r="A499" s="10">
        <v>37</v>
      </c>
      <c r="B499" t="s">
        <v>413</v>
      </c>
      <c r="C499" t="s">
        <v>413</v>
      </c>
      <c r="D499" t="s">
        <v>414</v>
      </c>
      <c r="E499" t="s">
        <v>415</v>
      </c>
      <c r="F499" t="s">
        <v>416</v>
      </c>
      <c r="G499" t="s">
        <v>417</v>
      </c>
      <c r="H499" t="s">
        <v>207</v>
      </c>
      <c r="I499" t="s">
        <v>207</v>
      </c>
      <c r="J499" t="s">
        <v>208</v>
      </c>
      <c r="K499" t="s">
        <v>418</v>
      </c>
      <c r="L499" t="s">
        <v>419</v>
      </c>
      <c r="M499">
        <v>0</v>
      </c>
      <c r="N499">
        <v>19</v>
      </c>
      <c r="P499" t="s">
        <v>420</v>
      </c>
      <c r="Q499" t="s">
        <v>208</v>
      </c>
      <c r="R499" t="s">
        <v>420</v>
      </c>
      <c r="S499" t="s">
        <v>330</v>
      </c>
      <c r="T499" t="s">
        <v>230</v>
      </c>
      <c r="U499" t="s">
        <v>207</v>
      </c>
      <c r="V499" t="s">
        <v>207</v>
      </c>
      <c r="W499" t="s">
        <v>207</v>
      </c>
      <c r="X499" t="s">
        <v>207</v>
      </c>
      <c r="Y499" t="s">
        <v>207</v>
      </c>
      <c r="Z499" t="s">
        <v>207</v>
      </c>
      <c r="AA499" t="s">
        <v>207</v>
      </c>
      <c r="AB499" t="s">
        <v>207</v>
      </c>
      <c r="AC499" t="s">
        <v>207</v>
      </c>
      <c r="AD499" t="s">
        <v>207</v>
      </c>
      <c r="AE499" t="s">
        <v>207</v>
      </c>
      <c r="AF499" t="s">
        <v>207</v>
      </c>
      <c r="AG499" t="s">
        <v>207</v>
      </c>
      <c r="AH499" t="s">
        <v>207</v>
      </c>
      <c r="AI499" t="s">
        <v>207</v>
      </c>
      <c r="AJ499" t="s">
        <v>215</v>
      </c>
      <c r="AK499" t="s">
        <v>207</v>
      </c>
      <c r="AL499" t="s">
        <v>207</v>
      </c>
      <c r="AM499" t="s">
        <v>215</v>
      </c>
      <c r="AN499" t="s">
        <v>215</v>
      </c>
      <c r="AO499" t="s">
        <v>207</v>
      </c>
      <c r="AP499" t="s">
        <v>207</v>
      </c>
      <c r="AQ499" t="s">
        <v>207</v>
      </c>
      <c r="AR499" t="s">
        <v>207</v>
      </c>
      <c r="AS499" t="s">
        <v>207</v>
      </c>
      <c r="AT499" t="s">
        <v>207</v>
      </c>
      <c r="AU499" t="s">
        <v>207</v>
      </c>
      <c r="AV499" t="s">
        <v>207</v>
      </c>
      <c r="AW499" t="s">
        <v>207</v>
      </c>
      <c r="AX499" t="s">
        <v>207</v>
      </c>
      <c r="AY499" t="s">
        <v>215</v>
      </c>
      <c r="AZ499" t="s">
        <v>207</v>
      </c>
      <c r="BA499" t="s">
        <v>215</v>
      </c>
      <c r="BB499" t="s">
        <v>215</v>
      </c>
      <c r="BC499" t="s">
        <v>215</v>
      </c>
      <c r="BD499" t="s">
        <v>207</v>
      </c>
      <c r="BE499" t="s">
        <v>215</v>
      </c>
      <c r="BF499" t="s">
        <v>215</v>
      </c>
      <c r="BG499" t="s">
        <v>215</v>
      </c>
      <c r="BH499" t="s">
        <v>207</v>
      </c>
      <c r="BI499" t="s">
        <v>207</v>
      </c>
      <c r="BJ499" t="s">
        <v>207</v>
      </c>
      <c r="BK499" t="s">
        <v>207</v>
      </c>
      <c r="BL499" t="s">
        <v>207</v>
      </c>
      <c r="BM499" t="s">
        <v>207</v>
      </c>
      <c r="BN499" t="s">
        <v>207</v>
      </c>
      <c r="BO499" s="18" t="str">
        <f>IF(OR(BO$2=0, BO$2=""), "N/A", IF(ISNUMBER(SEARCH(UPPER(BO$2), UPPER(ProgramsTable[[#This Row],[Type of Service]]))), "Yes", "No"))</f>
        <v>N/A</v>
      </c>
      <c r="BP499" s="18" t="str">
        <f>IF(BP$2=0, "N/A", IF(ISNUMBER(SEARCH(TRIM(BP$2), ProgramsTable[[#This Row],[Geographic Coverage]])), "Yes", "No"))</f>
        <v>N/A</v>
      </c>
      <c r="BQ499" s="18" t="str">
        <f>IF(BQ$2=0, "N/A", IF(ISNUMBER(SEARCH(TRIM(BQ$2), ProgramsTable[[#This Row],[Geographic Coverage]])), "Yes", "No"))</f>
        <v>N/A</v>
      </c>
      <c r="BR499" s="18" t="str">
        <f>IF(AND(BP$2=0, BQ$2=0), "*Required - Please Make a Selection*", IF(OR(ISNUMBER(SEARCH(TRIM(BP$2), ProgramsTable[[#This Row],[Geographic Coverage]])), ISNUMBER(SEARCH(TRIM(BQ$2), ProgramsTable[[#This Row],[Geographic Coverage]]))), "Yes", "No"))</f>
        <v>*Required - Please Make a Selection*</v>
      </c>
      <c r="BS499" s="18" t="str">
        <f>IF(OR(BS$2="",BS$2=0), "N/A", IF(AND(ProgramsTable[[#This Row],[Age Min]]= "None", ProgramsTable[[#This Row],[Age Max]]= "None"), "Yes", IF(AND(BS$2&gt;=ProgramsTable[[#This Row],[Age Min]], BS$2&lt;=ProgramsTable[[#This Row],[Age Max]]), "Yes", "No")))</f>
        <v>N/A</v>
      </c>
      <c r="BT499" s="18" t="str" cm="1">
        <f t="array" ref="BT499">IF(COUNTIF(AM$2:BJ$2,"Yes")=0,"N/A",IF(SUMPRODUCT(--(AM$2:BJ$2="Yes"),--(ProgramsTable[[#This Row],[Developmental Disability]:[Caregivers, Family Members, Advocates, or Practitioners of an Individual with Disabilities or Medical Conditions]]="Yes"))&gt;0,"Yes","No"))</f>
        <v>N/A</v>
      </c>
      <c r="BU4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499" s="18" t="str">
        <f>IF(BV$2=0, "N/A", IF(ISNUMBER(SEARCH(UPPER(BV$2), UPPER(ProgramsTable[[#This Row],[Type of Service]]))), "Yes", "No"))</f>
        <v>N/A</v>
      </c>
      <c r="BW499" s="18" t="str">
        <f>IF(BW$2=0, "N/A", IF(ISNUMBER(SEARCH(TRIM(BW$2), ProgramsTable[[#This Row],[Geographic Coverage]])), "Yes", "No"))</f>
        <v>N/A</v>
      </c>
      <c r="BX499" s="18" t="str">
        <f>IF(BX$2=0, "N/A", IF(ISNUMBER(SEARCH(TRIM(BX$2), ProgramsTable[[#This Row],[Geographic Coverage]])), "Yes", "No"))</f>
        <v>N/A</v>
      </c>
      <c r="BY499" s="18" t="str">
        <f>IF(AND(BW$2=0, BX$2=0), "*Required - Please Make a Selection*", IF(OR(ISNUMBER(SEARCH(TRIM(BW$2), ProgramsTable[[#This Row],[Geographic Coverage]])), ISNUMBER(SEARCH(TRIM(BX$2), ProgramsTable[[#This Row],[Geographic Coverage]]))), "Yes", "No"))</f>
        <v>*Required - Please Make a Selection*</v>
      </c>
      <c r="BZ499" s="18" t="str">
        <f>IF(I$2=0, "N/A", IF(I$2="Yes", IF(ProgramsTable[[#This Row],[Program Includes Services for Caregivers]]="Yes", IF(ProgramsTable[[#This Row],[Program May Require Caregiver to be Unpaid]]="No", "Yes", "No"), "No"), "N/A"))</f>
        <v>N/A</v>
      </c>
      <c r="CA4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499" s="18" t="str">
        <f>IF(CB$2=0, "N/A", IF(ISNUMBER(SEARCH(TRIM(UPPER(CB$2)), TRIM(UPPER(ProgramsTable[[#This Row],[Type of Service]])))), "Yes", "No"))</f>
        <v>N/A</v>
      </c>
      <c r="CC499" s="18" t="str">
        <f>IF(CC$2=0, "N/A", IF(ISNUMBER(SEARCH(TRIM(CC$2), ProgramsTable[[#This Row],[Geographic Coverage]])), "Yes", "No"))</f>
        <v>Yes</v>
      </c>
      <c r="CD499" s="18" t="str">
        <f>IF(CD$2=0, "N/A", IF(ISNUMBER(SEARCH(TRIM(CD$2), ProgramsTable[[#This Row],[Geographic Coverage]])), "Yes", "No"))</f>
        <v>N/A</v>
      </c>
      <c r="CE499" s="18" t="str">
        <f>IF(AND(CC$2=0, CD$2=0), "*Required - Please Make a Selection*", IF(OR(ISNUMBER(SEARCH(TRIM(CC$2), ProgramsTable[[#This Row],[Geographic Coverage]])), ISNUMBER(SEARCH(TRIM(CD$2), ProgramsTable[[#This Row],[Geographic Coverage]]))), "Yes", "No"))</f>
        <v>Yes</v>
      </c>
      <c r="CF499" s="18" t="str" cm="1">
        <f t="array" ref="CF499">IF(COUNTIF(BK$2:BN$2, "Yes")=0, "N/A", IF(SUMPRODUCT((BK$2:BN$2="Yes")*(ProgramsTable[[#This Row],[Veteran?]:[Disabled Veteran?]]="Yes"))&gt;0, "Yes", "No"))</f>
        <v>No</v>
      </c>
      <c r="CG4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499"/>
      <c r="CI499"/>
      <c r="CJ499"/>
      <c r="CK499"/>
      <c r="CL499"/>
      <c r="CM499"/>
      <c r="CN499"/>
      <c r="CO499"/>
      <c r="CP499"/>
      <c r="CQ499"/>
      <c r="CR499"/>
      <c r="CS499"/>
      <c r="CU499"/>
      <c r="CV499"/>
    </row>
    <row r="500" spans="1:100" hidden="1" x14ac:dyDescent="0.25">
      <c r="A500" s="10">
        <v>38</v>
      </c>
      <c r="B500" t="s">
        <v>413</v>
      </c>
      <c r="C500" t="s">
        <v>413</v>
      </c>
      <c r="D500" t="s">
        <v>421</v>
      </c>
      <c r="E500" t="s">
        <v>422</v>
      </c>
      <c r="F500" t="s">
        <v>423</v>
      </c>
      <c r="G500" t="s">
        <v>424</v>
      </c>
      <c r="H500" t="s">
        <v>207</v>
      </c>
      <c r="I500" t="s">
        <v>207</v>
      </c>
      <c r="J500" t="s">
        <v>208</v>
      </c>
      <c r="K500" t="s">
        <v>156</v>
      </c>
      <c r="L500" t="s">
        <v>1172</v>
      </c>
      <c r="M500">
        <v>3</v>
      </c>
      <c r="N500">
        <v>21</v>
      </c>
      <c r="P500" t="s">
        <v>425</v>
      </c>
      <c r="Q500" t="s">
        <v>208</v>
      </c>
      <c r="R500" t="s">
        <v>215</v>
      </c>
      <c r="S500" t="s">
        <v>215</v>
      </c>
      <c r="T500" t="s">
        <v>230</v>
      </c>
      <c r="U500" t="s">
        <v>215</v>
      </c>
      <c r="V500" t="s">
        <v>215</v>
      </c>
      <c r="W500" t="s">
        <v>215</v>
      </c>
      <c r="X500" t="s">
        <v>215</v>
      </c>
      <c r="Y500" t="s">
        <v>215</v>
      </c>
      <c r="Z500" t="s">
        <v>215</v>
      </c>
      <c r="AA500" t="s">
        <v>215</v>
      </c>
      <c r="AB500" t="s">
        <v>215</v>
      </c>
      <c r="AC500" t="s">
        <v>215</v>
      </c>
      <c r="AD500" t="s">
        <v>215</v>
      </c>
      <c r="AE500" t="s">
        <v>215</v>
      </c>
      <c r="AF500" t="s">
        <v>215</v>
      </c>
      <c r="AG500" t="s">
        <v>215</v>
      </c>
      <c r="AH500" t="s">
        <v>215</v>
      </c>
      <c r="AI500" t="s">
        <v>215</v>
      </c>
      <c r="AJ500" t="s">
        <v>215</v>
      </c>
      <c r="AK500" t="s">
        <v>215</v>
      </c>
      <c r="AL500" t="s">
        <v>215</v>
      </c>
      <c r="AM500" t="s">
        <v>207</v>
      </c>
      <c r="AN500" t="s">
        <v>207</v>
      </c>
      <c r="AO500" t="s">
        <v>207</v>
      </c>
      <c r="AP500" t="s">
        <v>207</v>
      </c>
      <c r="AQ500" t="s">
        <v>215</v>
      </c>
      <c r="AR500" t="s">
        <v>207</v>
      </c>
      <c r="AS500" t="s">
        <v>207</v>
      </c>
      <c r="AT500" t="s">
        <v>207</v>
      </c>
      <c r="AU500" t="s">
        <v>207</v>
      </c>
      <c r="AV500" t="s">
        <v>207</v>
      </c>
      <c r="AW500" t="s">
        <v>207</v>
      </c>
      <c r="AX500" t="s">
        <v>207</v>
      </c>
      <c r="AY500" t="s">
        <v>207</v>
      </c>
      <c r="AZ500" t="s">
        <v>207</v>
      </c>
      <c r="BA500" t="s">
        <v>207</v>
      </c>
      <c r="BB500" t="s">
        <v>215</v>
      </c>
      <c r="BC500" t="s">
        <v>207</v>
      </c>
      <c r="BD500" t="s">
        <v>215</v>
      </c>
      <c r="BE500" t="s">
        <v>207</v>
      </c>
      <c r="BF500" t="s">
        <v>215</v>
      </c>
      <c r="BG500" t="s">
        <v>215</v>
      </c>
      <c r="BH500" t="s">
        <v>207</v>
      </c>
      <c r="BI500" t="s">
        <v>207</v>
      </c>
      <c r="BJ500" t="s">
        <v>207</v>
      </c>
      <c r="BK500" t="s">
        <v>207</v>
      </c>
      <c r="BL500" t="s">
        <v>207</v>
      </c>
      <c r="BM500" t="s">
        <v>207</v>
      </c>
      <c r="BN500" t="s">
        <v>207</v>
      </c>
      <c r="BO500" s="18" t="str">
        <f>IF(OR(BO$2=0, BO$2=""), "N/A", IF(ISNUMBER(SEARCH(UPPER(BO$2), UPPER(ProgramsTable[[#This Row],[Type of Service]]))), "Yes", "No"))</f>
        <v>N/A</v>
      </c>
      <c r="BP500" s="18" t="str">
        <f>IF(BP$2=0, "N/A", IF(ISNUMBER(SEARCH(TRIM(BP$2), ProgramsTable[[#This Row],[Geographic Coverage]])), "Yes", "No"))</f>
        <v>N/A</v>
      </c>
      <c r="BQ500" s="18" t="str">
        <f>IF(BQ$2=0, "N/A", IF(ISNUMBER(SEARCH(TRIM(BQ$2), ProgramsTable[[#This Row],[Geographic Coverage]])), "Yes", "No"))</f>
        <v>N/A</v>
      </c>
      <c r="BR500" s="18" t="str">
        <f>IF(AND(BP$2=0, BQ$2=0), "*Required - Please Make a Selection*", IF(OR(ISNUMBER(SEARCH(TRIM(BP$2), ProgramsTable[[#This Row],[Geographic Coverage]])), ISNUMBER(SEARCH(TRIM(BQ$2), ProgramsTable[[#This Row],[Geographic Coverage]]))), "Yes", "No"))</f>
        <v>*Required - Please Make a Selection*</v>
      </c>
      <c r="BS500" s="18" t="str">
        <f>IF(OR(BS$2="",BS$2=0), "N/A", IF(AND(ProgramsTable[[#This Row],[Age Min]]= "None", ProgramsTable[[#This Row],[Age Max]]= "None"), "Yes", IF(AND(BS$2&gt;=ProgramsTable[[#This Row],[Age Min]], BS$2&lt;=ProgramsTable[[#This Row],[Age Max]]), "Yes", "No")))</f>
        <v>N/A</v>
      </c>
      <c r="BT500" s="18" t="str" cm="1">
        <f t="array" ref="BT500">IF(COUNTIF(AM$2:BJ$2,"Yes")=0,"N/A",IF(SUMPRODUCT(--(AM$2:BJ$2="Yes"),--(ProgramsTable[[#This Row],[Developmental Disability]:[Caregivers, Family Members, Advocates, or Practitioners of an Individual with Disabilities or Medical Conditions]]="Yes"))&gt;0,"Yes","No"))</f>
        <v>N/A</v>
      </c>
      <c r="BU5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00" s="18" t="str">
        <f>IF(BV$2=0, "N/A", IF(ISNUMBER(SEARCH(UPPER(BV$2), UPPER(ProgramsTable[[#This Row],[Type of Service]]))), "Yes", "No"))</f>
        <v>N/A</v>
      </c>
      <c r="BW500" s="18" t="str">
        <f>IF(BW$2=0, "N/A", IF(ISNUMBER(SEARCH(TRIM(BW$2), ProgramsTable[[#This Row],[Geographic Coverage]])), "Yes", "No"))</f>
        <v>N/A</v>
      </c>
      <c r="BX500" s="18" t="str">
        <f>IF(BX$2=0, "N/A", IF(ISNUMBER(SEARCH(TRIM(BX$2), ProgramsTable[[#This Row],[Geographic Coverage]])), "Yes", "No"))</f>
        <v>N/A</v>
      </c>
      <c r="BY500" s="18" t="str">
        <f>IF(AND(BW$2=0, BX$2=0), "*Required - Please Make a Selection*", IF(OR(ISNUMBER(SEARCH(TRIM(BW$2), ProgramsTable[[#This Row],[Geographic Coverage]])), ISNUMBER(SEARCH(TRIM(BX$2), ProgramsTable[[#This Row],[Geographic Coverage]]))), "Yes", "No"))</f>
        <v>*Required - Please Make a Selection*</v>
      </c>
      <c r="BZ500" s="18" t="str">
        <f>IF(I$2=0, "N/A", IF(I$2="Yes", IF(ProgramsTable[[#This Row],[Program Includes Services for Caregivers]]="Yes", IF(ProgramsTable[[#This Row],[Program May Require Caregiver to be Unpaid]]="No", "Yes", "No"), "No"), "N/A"))</f>
        <v>N/A</v>
      </c>
      <c r="CA5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00" s="18" t="str">
        <f>IF(CB$2=0, "N/A", IF(ISNUMBER(SEARCH(TRIM(UPPER(CB$2)), TRIM(UPPER(ProgramsTable[[#This Row],[Type of Service]])))), "Yes", "No"))</f>
        <v>N/A</v>
      </c>
      <c r="CC500" s="18" t="str">
        <f>IF(CC$2=0, "N/A", IF(ISNUMBER(SEARCH(TRIM(CC$2), ProgramsTable[[#This Row],[Geographic Coverage]])), "Yes", "No"))</f>
        <v>Yes</v>
      </c>
      <c r="CD500" s="18" t="str">
        <f>IF(CD$2=0, "N/A", IF(ISNUMBER(SEARCH(TRIM(CD$2), ProgramsTable[[#This Row],[Geographic Coverage]])), "Yes", "No"))</f>
        <v>N/A</v>
      </c>
      <c r="CE500" s="18" t="str">
        <f>IF(AND(CC$2=0, CD$2=0), "*Required - Please Make a Selection*", IF(OR(ISNUMBER(SEARCH(TRIM(CC$2), ProgramsTable[[#This Row],[Geographic Coverage]])), ISNUMBER(SEARCH(TRIM(CD$2), ProgramsTable[[#This Row],[Geographic Coverage]]))), "Yes", "No"))</f>
        <v>Yes</v>
      </c>
      <c r="CF500" s="18" t="str" cm="1">
        <f t="array" ref="CF500">IF(COUNTIF(BK$2:BN$2, "Yes")=0, "N/A", IF(SUMPRODUCT((BK$2:BN$2="Yes")*(ProgramsTable[[#This Row],[Veteran?]:[Disabled Veteran?]]="Yes"))&gt;0, "Yes", "No"))</f>
        <v>No</v>
      </c>
      <c r="CG5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00"/>
      <c r="CI500"/>
      <c r="CJ500"/>
      <c r="CK500"/>
      <c r="CL500"/>
      <c r="CM500"/>
      <c r="CN500"/>
      <c r="CO500"/>
      <c r="CP500"/>
      <c r="CQ500"/>
      <c r="CR500"/>
      <c r="CS500"/>
      <c r="CU500"/>
      <c r="CV500"/>
    </row>
    <row r="501" spans="1:100" hidden="1" x14ac:dyDescent="0.25">
      <c r="A501" s="10">
        <v>40</v>
      </c>
      <c r="B501" t="s">
        <v>413</v>
      </c>
      <c r="C501" t="s">
        <v>413</v>
      </c>
      <c r="D501" t="s">
        <v>432</v>
      </c>
      <c r="E501" t="s">
        <v>433</v>
      </c>
      <c r="F501" t="s">
        <v>434</v>
      </c>
      <c r="G501" t="s">
        <v>100</v>
      </c>
      <c r="H501" t="s">
        <v>207</v>
      </c>
      <c r="I501" t="s">
        <v>207</v>
      </c>
      <c r="J501" t="s">
        <v>208</v>
      </c>
      <c r="K501" t="s">
        <v>435</v>
      </c>
      <c r="L501" t="s">
        <v>436</v>
      </c>
      <c r="M501">
        <v>0</v>
      </c>
      <c r="N501">
        <v>21</v>
      </c>
      <c r="P501" t="s">
        <v>437</v>
      </c>
      <c r="Q501" t="s">
        <v>208</v>
      </c>
      <c r="R501" t="s">
        <v>208</v>
      </c>
      <c r="S501" t="s">
        <v>437</v>
      </c>
      <c r="T501" t="s">
        <v>230</v>
      </c>
      <c r="U501" t="s">
        <v>207</v>
      </c>
      <c r="V501" t="s">
        <v>207</v>
      </c>
      <c r="W501" t="s">
        <v>207</v>
      </c>
      <c r="X501" t="s">
        <v>207</v>
      </c>
      <c r="Y501" t="s">
        <v>207</v>
      </c>
      <c r="Z501" t="s">
        <v>207</v>
      </c>
      <c r="AA501" t="s">
        <v>207</v>
      </c>
      <c r="AB501" t="s">
        <v>207</v>
      </c>
      <c r="AC501" t="s">
        <v>207</v>
      </c>
      <c r="AD501" t="s">
        <v>207</v>
      </c>
      <c r="AE501" t="s">
        <v>207</v>
      </c>
      <c r="AF501" t="s">
        <v>207</v>
      </c>
      <c r="AG501" t="s">
        <v>207</v>
      </c>
      <c r="AH501" t="s">
        <v>215</v>
      </c>
      <c r="AI501" t="s">
        <v>215</v>
      </c>
      <c r="AJ501" t="s">
        <v>207</v>
      </c>
      <c r="AK501" t="s">
        <v>207</v>
      </c>
      <c r="AL501" t="s">
        <v>207</v>
      </c>
      <c r="AM501" t="s">
        <v>207</v>
      </c>
      <c r="AN501" t="s">
        <v>207</v>
      </c>
      <c r="AO501" t="s">
        <v>207</v>
      </c>
      <c r="AP501" t="s">
        <v>207</v>
      </c>
      <c r="AQ501" t="s">
        <v>207</v>
      </c>
      <c r="AR501" t="s">
        <v>207</v>
      </c>
      <c r="AS501" t="s">
        <v>207</v>
      </c>
      <c r="AT501" t="s">
        <v>207</v>
      </c>
      <c r="AU501" t="s">
        <v>207</v>
      </c>
      <c r="AV501" t="s">
        <v>207</v>
      </c>
      <c r="AW501" t="s">
        <v>207</v>
      </c>
      <c r="AX501" t="s">
        <v>207</v>
      </c>
      <c r="AY501" t="s">
        <v>207</v>
      </c>
      <c r="AZ501" t="s">
        <v>207</v>
      </c>
      <c r="BA501" t="s">
        <v>207</v>
      </c>
      <c r="BB501" t="s">
        <v>207</v>
      </c>
      <c r="BC501" t="s">
        <v>207</v>
      </c>
      <c r="BD501" t="s">
        <v>207</v>
      </c>
      <c r="BE501" t="s">
        <v>207</v>
      </c>
      <c r="BF501" t="s">
        <v>207</v>
      </c>
      <c r="BG501" t="s">
        <v>207</v>
      </c>
      <c r="BH501" t="s">
        <v>207</v>
      </c>
      <c r="BI501" t="s">
        <v>215</v>
      </c>
      <c r="BJ501" t="s">
        <v>207</v>
      </c>
      <c r="BK501" t="s">
        <v>207</v>
      </c>
      <c r="BL501" t="s">
        <v>207</v>
      </c>
      <c r="BM501" t="s">
        <v>207</v>
      </c>
      <c r="BN501" t="s">
        <v>207</v>
      </c>
      <c r="BO501" s="18" t="str">
        <f>IF(OR(BO$2=0, BO$2=""), "N/A", IF(ISNUMBER(SEARCH(UPPER(BO$2), UPPER(ProgramsTable[[#This Row],[Type of Service]]))), "Yes", "No"))</f>
        <v>N/A</v>
      </c>
      <c r="BP501" s="18" t="str">
        <f>IF(BP$2=0, "N/A", IF(ISNUMBER(SEARCH(TRIM(BP$2), ProgramsTable[[#This Row],[Geographic Coverage]])), "Yes", "No"))</f>
        <v>N/A</v>
      </c>
      <c r="BQ501" s="18" t="str">
        <f>IF(BQ$2=0, "N/A", IF(ISNUMBER(SEARCH(TRIM(BQ$2), ProgramsTable[[#This Row],[Geographic Coverage]])), "Yes", "No"))</f>
        <v>N/A</v>
      </c>
      <c r="BR501" s="18" t="str">
        <f>IF(AND(BP$2=0, BQ$2=0), "*Required - Please Make a Selection*", IF(OR(ISNUMBER(SEARCH(TRIM(BP$2), ProgramsTable[[#This Row],[Geographic Coverage]])), ISNUMBER(SEARCH(TRIM(BQ$2), ProgramsTable[[#This Row],[Geographic Coverage]]))), "Yes", "No"))</f>
        <v>*Required - Please Make a Selection*</v>
      </c>
      <c r="BS501" s="18" t="str">
        <f>IF(OR(BS$2="",BS$2=0), "N/A", IF(AND(ProgramsTable[[#This Row],[Age Min]]= "None", ProgramsTable[[#This Row],[Age Max]]= "None"), "Yes", IF(AND(BS$2&gt;=ProgramsTable[[#This Row],[Age Min]], BS$2&lt;=ProgramsTable[[#This Row],[Age Max]]), "Yes", "No")))</f>
        <v>N/A</v>
      </c>
      <c r="BT501" s="18" t="str" cm="1">
        <f t="array" ref="BT501">IF(COUNTIF(AM$2:BJ$2,"Yes")=0,"N/A",IF(SUMPRODUCT(--(AM$2:BJ$2="Yes"),--(ProgramsTable[[#This Row],[Developmental Disability]:[Caregivers, Family Members, Advocates, or Practitioners of an Individual with Disabilities or Medical Conditions]]="Yes"))&gt;0,"Yes","No"))</f>
        <v>N/A</v>
      </c>
      <c r="BU5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01" s="18" t="str">
        <f>IF(BV$2=0, "N/A", IF(ISNUMBER(SEARCH(UPPER(BV$2), UPPER(ProgramsTable[[#This Row],[Type of Service]]))), "Yes", "No"))</f>
        <v>N/A</v>
      </c>
      <c r="BW501" s="18" t="str">
        <f>IF(BW$2=0, "N/A", IF(ISNUMBER(SEARCH(TRIM(BW$2), ProgramsTable[[#This Row],[Geographic Coverage]])), "Yes", "No"))</f>
        <v>N/A</v>
      </c>
      <c r="BX501" s="18" t="str">
        <f>IF(BX$2=0, "N/A", IF(ISNUMBER(SEARCH(TRIM(BX$2), ProgramsTable[[#This Row],[Geographic Coverage]])), "Yes", "No"))</f>
        <v>N/A</v>
      </c>
      <c r="BY501" s="18" t="str">
        <f>IF(AND(BW$2=0, BX$2=0), "*Required - Please Make a Selection*", IF(OR(ISNUMBER(SEARCH(TRIM(BW$2), ProgramsTable[[#This Row],[Geographic Coverage]])), ISNUMBER(SEARCH(TRIM(BX$2), ProgramsTable[[#This Row],[Geographic Coverage]]))), "Yes", "No"))</f>
        <v>*Required - Please Make a Selection*</v>
      </c>
      <c r="BZ501" s="18" t="str">
        <f>IF(I$2=0, "N/A", IF(I$2="Yes", IF(ProgramsTable[[#This Row],[Program Includes Services for Caregivers]]="Yes", IF(ProgramsTable[[#This Row],[Program May Require Caregiver to be Unpaid]]="No", "Yes", "No"), "No"), "N/A"))</f>
        <v>N/A</v>
      </c>
      <c r="CA5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01" s="18" t="str">
        <f>IF(CB$2=0, "N/A", IF(ISNUMBER(SEARCH(TRIM(UPPER(CB$2)), TRIM(UPPER(ProgramsTable[[#This Row],[Type of Service]])))), "Yes", "No"))</f>
        <v>N/A</v>
      </c>
      <c r="CC501" s="18" t="str">
        <f>IF(CC$2=0, "N/A", IF(ISNUMBER(SEARCH(TRIM(CC$2), ProgramsTable[[#This Row],[Geographic Coverage]])), "Yes", "No"))</f>
        <v>Yes</v>
      </c>
      <c r="CD501" s="18" t="str">
        <f>IF(CD$2=0, "N/A", IF(ISNUMBER(SEARCH(TRIM(CD$2), ProgramsTable[[#This Row],[Geographic Coverage]])), "Yes", "No"))</f>
        <v>N/A</v>
      </c>
      <c r="CE501" s="18" t="str">
        <f>IF(AND(CC$2=0, CD$2=0), "*Required - Please Make a Selection*", IF(OR(ISNUMBER(SEARCH(TRIM(CC$2), ProgramsTable[[#This Row],[Geographic Coverage]])), ISNUMBER(SEARCH(TRIM(CD$2), ProgramsTable[[#This Row],[Geographic Coverage]]))), "Yes", "No"))</f>
        <v>Yes</v>
      </c>
      <c r="CF501" s="18" t="str" cm="1">
        <f t="array" ref="CF501">IF(COUNTIF(BK$2:BN$2, "Yes")=0, "N/A", IF(SUMPRODUCT((BK$2:BN$2="Yes")*(ProgramsTable[[#This Row],[Veteran?]:[Disabled Veteran?]]="Yes"))&gt;0, "Yes", "No"))</f>
        <v>No</v>
      </c>
      <c r="CG5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01"/>
      <c r="CI501"/>
      <c r="CJ501"/>
      <c r="CK501"/>
      <c r="CL501"/>
      <c r="CM501"/>
      <c r="CN501"/>
      <c r="CO501"/>
      <c r="CP501"/>
      <c r="CQ501"/>
      <c r="CR501"/>
      <c r="CS501"/>
      <c r="CU501"/>
      <c r="CV501"/>
    </row>
    <row r="502" spans="1:100" hidden="1" x14ac:dyDescent="0.25">
      <c r="A502" s="10">
        <v>41</v>
      </c>
      <c r="B502" t="s">
        <v>413</v>
      </c>
      <c r="C502" t="s">
        <v>413</v>
      </c>
      <c r="D502" t="s">
        <v>438</v>
      </c>
      <c r="E502" t="s">
        <v>439</v>
      </c>
      <c r="F502" t="s">
        <v>440</v>
      </c>
      <c r="G502" t="s">
        <v>116</v>
      </c>
      <c r="H502" t="s">
        <v>207</v>
      </c>
      <c r="I502" t="s">
        <v>207</v>
      </c>
      <c r="J502" t="s">
        <v>208</v>
      </c>
      <c r="K502" t="s">
        <v>441</v>
      </c>
      <c r="L502" t="s">
        <v>442</v>
      </c>
      <c r="M502">
        <v>3</v>
      </c>
      <c r="N502">
        <v>120</v>
      </c>
      <c r="O502" t="s">
        <v>442</v>
      </c>
      <c r="P502" t="s">
        <v>443</v>
      </c>
      <c r="Q502" t="s">
        <v>208</v>
      </c>
      <c r="R502" t="s">
        <v>444</v>
      </c>
      <c r="S502" t="s">
        <v>443</v>
      </c>
      <c r="T502" t="s">
        <v>230</v>
      </c>
      <c r="U502" t="s">
        <v>207</v>
      </c>
      <c r="V502" t="s">
        <v>207</v>
      </c>
      <c r="W502" t="s">
        <v>207</v>
      </c>
      <c r="X502" t="s">
        <v>207</v>
      </c>
      <c r="Y502" t="s">
        <v>207</v>
      </c>
      <c r="Z502" t="s">
        <v>207</v>
      </c>
      <c r="AA502" t="s">
        <v>207</v>
      </c>
      <c r="AB502" t="s">
        <v>215</v>
      </c>
      <c r="AC502" t="s">
        <v>207</v>
      </c>
      <c r="AD502" t="s">
        <v>207</v>
      </c>
      <c r="AE502" t="s">
        <v>207</v>
      </c>
      <c r="AF502" t="s">
        <v>207</v>
      </c>
      <c r="AG502" t="s">
        <v>207</v>
      </c>
      <c r="AH502" t="s">
        <v>207</v>
      </c>
      <c r="AI502" t="s">
        <v>207</v>
      </c>
      <c r="AJ502" t="s">
        <v>207</v>
      </c>
      <c r="AK502" t="s">
        <v>207</v>
      </c>
      <c r="AL502" t="s">
        <v>207</v>
      </c>
      <c r="AM502" t="s">
        <v>207</v>
      </c>
      <c r="AN502" t="s">
        <v>207</v>
      </c>
      <c r="AO502" t="s">
        <v>215</v>
      </c>
      <c r="AP502" t="s">
        <v>207</v>
      </c>
      <c r="AQ502" t="s">
        <v>207</v>
      </c>
      <c r="AR502" t="s">
        <v>215</v>
      </c>
      <c r="AS502" t="s">
        <v>207</v>
      </c>
      <c r="AT502" t="s">
        <v>215</v>
      </c>
      <c r="AU502" t="s">
        <v>207</v>
      </c>
      <c r="AV502" t="s">
        <v>215</v>
      </c>
      <c r="AW502" t="s">
        <v>215</v>
      </c>
      <c r="AX502" t="s">
        <v>215</v>
      </c>
      <c r="AY502" t="s">
        <v>215</v>
      </c>
      <c r="AZ502" t="s">
        <v>207</v>
      </c>
      <c r="BA502" t="s">
        <v>215</v>
      </c>
      <c r="BB502" t="s">
        <v>207</v>
      </c>
      <c r="BC502" t="s">
        <v>215</v>
      </c>
      <c r="BD502" t="s">
        <v>207</v>
      </c>
      <c r="BE502" t="s">
        <v>207</v>
      </c>
      <c r="BF502" t="s">
        <v>215</v>
      </c>
      <c r="BG502" t="s">
        <v>215</v>
      </c>
      <c r="BH502" t="s">
        <v>207</v>
      </c>
      <c r="BI502" t="s">
        <v>207</v>
      </c>
      <c r="BJ502" t="s">
        <v>207</v>
      </c>
      <c r="BK502" t="s">
        <v>207</v>
      </c>
      <c r="BL502" t="s">
        <v>207</v>
      </c>
      <c r="BM502" t="s">
        <v>207</v>
      </c>
      <c r="BN502" t="s">
        <v>207</v>
      </c>
      <c r="BO502" s="18" t="str">
        <f>IF(OR(BO$2=0, BO$2=""), "N/A", IF(ISNUMBER(SEARCH(UPPER(BO$2), UPPER(ProgramsTable[[#This Row],[Type of Service]]))), "Yes", "No"))</f>
        <v>N/A</v>
      </c>
      <c r="BP502" s="18" t="str">
        <f>IF(BP$2=0, "N/A", IF(ISNUMBER(SEARCH(TRIM(BP$2), ProgramsTable[[#This Row],[Geographic Coverage]])), "Yes", "No"))</f>
        <v>N/A</v>
      </c>
      <c r="BQ502" s="18" t="str">
        <f>IF(BQ$2=0, "N/A", IF(ISNUMBER(SEARCH(TRIM(BQ$2), ProgramsTable[[#This Row],[Geographic Coverage]])), "Yes", "No"))</f>
        <v>N/A</v>
      </c>
      <c r="BR502" s="18" t="str">
        <f>IF(AND(BP$2=0, BQ$2=0), "*Required - Please Make a Selection*", IF(OR(ISNUMBER(SEARCH(TRIM(BP$2), ProgramsTable[[#This Row],[Geographic Coverage]])), ISNUMBER(SEARCH(TRIM(BQ$2), ProgramsTable[[#This Row],[Geographic Coverage]]))), "Yes", "No"))</f>
        <v>*Required - Please Make a Selection*</v>
      </c>
      <c r="BS502" s="18" t="str">
        <f>IF(OR(BS$2="",BS$2=0), "N/A", IF(AND(ProgramsTable[[#This Row],[Age Min]]= "None", ProgramsTable[[#This Row],[Age Max]]= "None"), "Yes", IF(AND(BS$2&gt;=ProgramsTable[[#This Row],[Age Min]], BS$2&lt;=ProgramsTable[[#This Row],[Age Max]]), "Yes", "No")))</f>
        <v>N/A</v>
      </c>
      <c r="BT502" s="18" t="str" cm="1">
        <f t="array" ref="BT502">IF(COUNTIF(AM$2:BJ$2,"Yes")=0,"N/A",IF(SUMPRODUCT(--(AM$2:BJ$2="Yes"),--(ProgramsTable[[#This Row],[Developmental Disability]:[Caregivers, Family Members, Advocates, or Practitioners of an Individual with Disabilities or Medical Conditions]]="Yes"))&gt;0,"Yes","No"))</f>
        <v>N/A</v>
      </c>
      <c r="BU5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02" s="18" t="str">
        <f>IF(BV$2=0, "N/A", IF(ISNUMBER(SEARCH(UPPER(BV$2), UPPER(ProgramsTable[[#This Row],[Type of Service]]))), "Yes", "No"))</f>
        <v>N/A</v>
      </c>
      <c r="BW502" s="18" t="str">
        <f>IF(BW$2=0, "N/A", IF(ISNUMBER(SEARCH(TRIM(BW$2), ProgramsTable[[#This Row],[Geographic Coverage]])), "Yes", "No"))</f>
        <v>N/A</v>
      </c>
      <c r="BX502" s="18" t="str">
        <f>IF(BX$2=0, "N/A", IF(ISNUMBER(SEARCH(TRIM(BX$2), ProgramsTable[[#This Row],[Geographic Coverage]])), "Yes", "No"))</f>
        <v>N/A</v>
      </c>
      <c r="BY502" s="18" t="str">
        <f>IF(AND(BW$2=0, BX$2=0), "*Required - Please Make a Selection*", IF(OR(ISNUMBER(SEARCH(TRIM(BW$2), ProgramsTable[[#This Row],[Geographic Coverage]])), ISNUMBER(SEARCH(TRIM(BX$2), ProgramsTable[[#This Row],[Geographic Coverage]]))), "Yes", "No"))</f>
        <v>*Required - Please Make a Selection*</v>
      </c>
      <c r="BZ502" s="18" t="str">
        <f>IF(I$2=0, "N/A", IF(I$2="Yes", IF(ProgramsTable[[#This Row],[Program Includes Services for Caregivers]]="Yes", IF(ProgramsTable[[#This Row],[Program May Require Caregiver to be Unpaid]]="No", "Yes", "No"), "No"), "N/A"))</f>
        <v>N/A</v>
      </c>
      <c r="CA5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02" s="18" t="str">
        <f>IF(CB$2=0, "N/A", IF(ISNUMBER(SEARCH(TRIM(UPPER(CB$2)), TRIM(UPPER(ProgramsTable[[#This Row],[Type of Service]])))), "Yes", "No"))</f>
        <v>N/A</v>
      </c>
      <c r="CC502" s="18" t="str">
        <f>IF(CC$2=0, "N/A", IF(ISNUMBER(SEARCH(TRIM(CC$2), ProgramsTable[[#This Row],[Geographic Coverage]])), "Yes", "No"))</f>
        <v>Yes</v>
      </c>
      <c r="CD502" s="18" t="str">
        <f>IF(CD$2=0, "N/A", IF(ISNUMBER(SEARCH(TRIM(CD$2), ProgramsTable[[#This Row],[Geographic Coverage]])), "Yes", "No"))</f>
        <v>N/A</v>
      </c>
      <c r="CE502" s="18" t="str">
        <f>IF(AND(CC$2=0, CD$2=0), "*Required - Please Make a Selection*", IF(OR(ISNUMBER(SEARCH(TRIM(CC$2), ProgramsTable[[#This Row],[Geographic Coverage]])), ISNUMBER(SEARCH(TRIM(CD$2), ProgramsTable[[#This Row],[Geographic Coverage]]))), "Yes", "No"))</f>
        <v>Yes</v>
      </c>
      <c r="CF502" s="18" t="str" cm="1">
        <f t="array" ref="CF502">IF(COUNTIF(BK$2:BN$2, "Yes")=0, "N/A", IF(SUMPRODUCT((BK$2:BN$2="Yes")*(ProgramsTable[[#This Row],[Veteran?]:[Disabled Veteran?]]="Yes"))&gt;0, "Yes", "No"))</f>
        <v>No</v>
      </c>
      <c r="CG5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02"/>
      <c r="CI502"/>
      <c r="CJ502"/>
      <c r="CK502"/>
      <c r="CL502"/>
      <c r="CM502"/>
      <c r="CN502"/>
      <c r="CO502"/>
      <c r="CP502"/>
      <c r="CQ502"/>
      <c r="CR502"/>
      <c r="CS502"/>
      <c r="CU502"/>
      <c r="CV502"/>
    </row>
    <row r="503" spans="1:100" hidden="1" x14ac:dyDescent="0.25">
      <c r="A503" s="10">
        <v>42</v>
      </c>
      <c r="B503" t="s">
        <v>413</v>
      </c>
      <c r="C503" t="s">
        <v>413</v>
      </c>
      <c r="D503" t="s">
        <v>445</v>
      </c>
      <c r="E503" s="12" t="s">
        <v>446</v>
      </c>
      <c r="F503" t="s">
        <v>447</v>
      </c>
      <c r="G503" t="s">
        <v>448</v>
      </c>
      <c r="H503" t="s">
        <v>207</v>
      </c>
      <c r="I503" t="s">
        <v>207</v>
      </c>
      <c r="J503" t="s">
        <v>208</v>
      </c>
      <c r="K503" t="s">
        <v>156</v>
      </c>
      <c r="L503" t="s">
        <v>430</v>
      </c>
      <c r="M503">
        <v>3</v>
      </c>
      <c r="N503">
        <v>120</v>
      </c>
      <c r="P503" t="s">
        <v>449</v>
      </c>
      <c r="Q503" t="s">
        <v>208</v>
      </c>
      <c r="R503" t="s">
        <v>450</v>
      </c>
      <c r="S503" t="s">
        <v>451</v>
      </c>
      <c r="T503" t="s">
        <v>230</v>
      </c>
      <c r="U503" t="s">
        <v>207</v>
      </c>
      <c r="V503" t="s">
        <v>207</v>
      </c>
      <c r="W503" t="s">
        <v>207</v>
      </c>
      <c r="X503" t="s">
        <v>207</v>
      </c>
      <c r="Y503" t="s">
        <v>207</v>
      </c>
      <c r="Z503" t="s">
        <v>207</v>
      </c>
      <c r="AA503" t="s">
        <v>207</v>
      </c>
      <c r="AB503" t="s">
        <v>215</v>
      </c>
      <c r="AC503" t="s">
        <v>207</v>
      </c>
      <c r="AD503" t="s">
        <v>207</v>
      </c>
      <c r="AE503" t="s">
        <v>207</v>
      </c>
      <c r="AF503" t="s">
        <v>207</v>
      </c>
      <c r="AG503" t="s">
        <v>207</v>
      </c>
      <c r="AH503" t="s">
        <v>207</v>
      </c>
      <c r="AI503" t="s">
        <v>207</v>
      </c>
      <c r="AJ503" t="s">
        <v>207</v>
      </c>
      <c r="AK503" t="s">
        <v>207</v>
      </c>
      <c r="AL503" t="s">
        <v>207</v>
      </c>
      <c r="AM503" t="s">
        <v>207</v>
      </c>
      <c r="AN503" t="s">
        <v>207</v>
      </c>
      <c r="AO503" t="s">
        <v>215</v>
      </c>
      <c r="AP503" t="s">
        <v>207</v>
      </c>
      <c r="AQ503" t="s">
        <v>207</v>
      </c>
      <c r="AR503" t="s">
        <v>207</v>
      </c>
      <c r="AS503" t="s">
        <v>207</v>
      </c>
      <c r="AT503" t="s">
        <v>215</v>
      </c>
      <c r="AU503" t="s">
        <v>207</v>
      </c>
      <c r="AV503" t="s">
        <v>207</v>
      </c>
      <c r="AW503" t="s">
        <v>207</v>
      </c>
      <c r="AX503" t="s">
        <v>207</v>
      </c>
      <c r="AY503" t="s">
        <v>207</v>
      </c>
      <c r="AZ503" t="s">
        <v>207</v>
      </c>
      <c r="BA503" t="s">
        <v>215</v>
      </c>
      <c r="BB503" t="s">
        <v>207</v>
      </c>
      <c r="BC503" t="s">
        <v>215</v>
      </c>
      <c r="BD503" t="s">
        <v>207</v>
      </c>
      <c r="BE503" t="s">
        <v>207</v>
      </c>
      <c r="BF503" t="s">
        <v>215</v>
      </c>
      <c r="BG503" t="s">
        <v>215</v>
      </c>
      <c r="BH503" t="s">
        <v>207</v>
      </c>
      <c r="BI503" t="s">
        <v>207</v>
      </c>
      <c r="BJ503" t="s">
        <v>207</v>
      </c>
      <c r="BK503" t="s">
        <v>207</v>
      </c>
      <c r="BL503" t="s">
        <v>207</v>
      </c>
      <c r="BM503" t="s">
        <v>207</v>
      </c>
      <c r="BN503" t="s">
        <v>207</v>
      </c>
      <c r="BO503" s="18" t="str">
        <f>IF(OR(BO$2=0, BO$2=""), "N/A", IF(ISNUMBER(SEARCH(UPPER(BO$2), UPPER(ProgramsTable[[#This Row],[Type of Service]]))), "Yes", "No"))</f>
        <v>N/A</v>
      </c>
      <c r="BP503" s="18" t="str">
        <f>IF(BP$2=0, "N/A", IF(ISNUMBER(SEARCH(TRIM(BP$2), ProgramsTable[[#This Row],[Geographic Coverage]])), "Yes", "No"))</f>
        <v>N/A</v>
      </c>
      <c r="BQ503" s="18" t="str">
        <f>IF(BQ$2=0, "N/A", IF(ISNUMBER(SEARCH(TRIM(BQ$2), ProgramsTable[[#This Row],[Geographic Coverage]])), "Yes", "No"))</f>
        <v>N/A</v>
      </c>
      <c r="BR503" s="18" t="str">
        <f>IF(AND(BP$2=0, BQ$2=0), "*Required - Please Make a Selection*", IF(OR(ISNUMBER(SEARCH(TRIM(BP$2), ProgramsTable[[#This Row],[Geographic Coverage]])), ISNUMBER(SEARCH(TRIM(BQ$2), ProgramsTable[[#This Row],[Geographic Coverage]]))), "Yes", "No"))</f>
        <v>*Required - Please Make a Selection*</v>
      </c>
      <c r="BS503" s="18" t="str">
        <f>IF(OR(BS$2="",BS$2=0), "N/A", IF(AND(ProgramsTable[[#This Row],[Age Min]]= "None", ProgramsTable[[#This Row],[Age Max]]= "None"), "Yes", IF(AND(BS$2&gt;=ProgramsTable[[#This Row],[Age Min]], BS$2&lt;=ProgramsTable[[#This Row],[Age Max]]), "Yes", "No")))</f>
        <v>N/A</v>
      </c>
      <c r="BT503" s="18" t="str" cm="1">
        <f t="array" ref="BT503">IF(COUNTIF(AM$2:BJ$2,"Yes")=0,"N/A",IF(SUMPRODUCT(--(AM$2:BJ$2="Yes"),--(ProgramsTable[[#This Row],[Developmental Disability]:[Caregivers, Family Members, Advocates, or Practitioners of an Individual with Disabilities or Medical Conditions]]="Yes"))&gt;0,"Yes","No"))</f>
        <v>N/A</v>
      </c>
      <c r="BU5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03" s="18" t="str">
        <f>IF(BV$2=0, "N/A", IF(ISNUMBER(SEARCH(UPPER(BV$2), UPPER(ProgramsTable[[#This Row],[Type of Service]]))), "Yes", "No"))</f>
        <v>N/A</v>
      </c>
      <c r="BW503" s="18" t="str">
        <f>IF(BW$2=0, "N/A", IF(ISNUMBER(SEARCH(TRIM(BW$2), ProgramsTable[[#This Row],[Geographic Coverage]])), "Yes", "No"))</f>
        <v>N/A</v>
      </c>
      <c r="BX503" s="18" t="str">
        <f>IF(BX$2=0, "N/A", IF(ISNUMBER(SEARCH(TRIM(BX$2), ProgramsTable[[#This Row],[Geographic Coverage]])), "Yes", "No"))</f>
        <v>N/A</v>
      </c>
      <c r="BY503" s="18" t="str">
        <f>IF(AND(BW$2=0, BX$2=0), "*Required - Please Make a Selection*", IF(OR(ISNUMBER(SEARCH(TRIM(BW$2), ProgramsTable[[#This Row],[Geographic Coverage]])), ISNUMBER(SEARCH(TRIM(BX$2), ProgramsTable[[#This Row],[Geographic Coverage]]))), "Yes", "No"))</f>
        <v>*Required - Please Make a Selection*</v>
      </c>
      <c r="BZ503" s="18" t="str">
        <f>IF(I$2=0, "N/A", IF(I$2="Yes", IF(ProgramsTable[[#This Row],[Program Includes Services for Caregivers]]="Yes", IF(ProgramsTable[[#This Row],[Program May Require Caregiver to be Unpaid]]="No", "Yes", "No"), "No"), "N/A"))</f>
        <v>N/A</v>
      </c>
      <c r="CA5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03" s="18" t="str">
        <f>IF(CB$2=0, "N/A", IF(ISNUMBER(SEARCH(TRIM(UPPER(CB$2)), TRIM(UPPER(ProgramsTable[[#This Row],[Type of Service]])))), "Yes", "No"))</f>
        <v>N/A</v>
      </c>
      <c r="CC503" s="18" t="str">
        <f>IF(CC$2=0, "N/A", IF(ISNUMBER(SEARCH(TRIM(CC$2), ProgramsTable[[#This Row],[Geographic Coverage]])), "Yes", "No"))</f>
        <v>Yes</v>
      </c>
      <c r="CD503" s="18" t="str">
        <f>IF(CD$2=0, "N/A", IF(ISNUMBER(SEARCH(TRIM(CD$2), ProgramsTable[[#This Row],[Geographic Coverage]])), "Yes", "No"))</f>
        <v>N/A</v>
      </c>
      <c r="CE503" s="18" t="str">
        <f>IF(AND(CC$2=0, CD$2=0), "*Required - Please Make a Selection*", IF(OR(ISNUMBER(SEARCH(TRIM(CC$2), ProgramsTable[[#This Row],[Geographic Coverage]])), ISNUMBER(SEARCH(TRIM(CD$2), ProgramsTable[[#This Row],[Geographic Coverage]]))), "Yes", "No"))</f>
        <v>Yes</v>
      </c>
      <c r="CF503" s="18" t="str" cm="1">
        <f t="array" ref="CF503">IF(COUNTIF(BK$2:BN$2, "Yes")=0, "N/A", IF(SUMPRODUCT((BK$2:BN$2="Yes")*(ProgramsTable[[#This Row],[Veteran?]:[Disabled Veteran?]]="Yes"))&gt;0, "Yes", "No"))</f>
        <v>No</v>
      </c>
      <c r="CG5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03"/>
      <c r="CI503"/>
      <c r="CJ503"/>
      <c r="CK503"/>
      <c r="CL503"/>
      <c r="CM503"/>
      <c r="CN503"/>
      <c r="CO503"/>
      <c r="CP503"/>
      <c r="CQ503"/>
      <c r="CR503"/>
      <c r="CS503"/>
      <c r="CU503"/>
      <c r="CV503"/>
    </row>
    <row r="504" spans="1:100" hidden="1" x14ac:dyDescent="0.25">
      <c r="A504" s="10">
        <v>43</v>
      </c>
      <c r="B504" t="s">
        <v>452</v>
      </c>
      <c r="C504" t="s">
        <v>452</v>
      </c>
      <c r="D504" t="s">
        <v>453</v>
      </c>
      <c r="E504" t="s">
        <v>454</v>
      </c>
      <c r="F504" t="s">
        <v>455</v>
      </c>
      <c r="G504" t="s">
        <v>456</v>
      </c>
      <c r="H504" t="s">
        <v>207</v>
      </c>
      <c r="I504" t="s">
        <v>207</v>
      </c>
      <c r="J504" t="s">
        <v>208</v>
      </c>
      <c r="K504" t="s">
        <v>156</v>
      </c>
      <c r="L504" t="s">
        <v>457</v>
      </c>
      <c r="M504">
        <v>18</v>
      </c>
      <c r="N504">
        <v>120</v>
      </c>
      <c r="P504" t="s">
        <v>458</v>
      </c>
      <c r="Q504" t="s">
        <v>208</v>
      </c>
      <c r="R504" t="s">
        <v>459</v>
      </c>
      <c r="S504" t="s">
        <v>460</v>
      </c>
      <c r="T504" t="s">
        <v>230</v>
      </c>
      <c r="U504" t="s">
        <v>207</v>
      </c>
      <c r="V504" t="s">
        <v>207</v>
      </c>
      <c r="W504" t="s">
        <v>207</v>
      </c>
      <c r="X504" t="s">
        <v>207</v>
      </c>
      <c r="Y504" t="s">
        <v>207</v>
      </c>
      <c r="Z504" t="s">
        <v>207</v>
      </c>
      <c r="AA504" t="s">
        <v>207</v>
      </c>
      <c r="AB504" t="s">
        <v>215</v>
      </c>
      <c r="AC504" t="s">
        <v>207</v>
      </c>
      <c r="AD504" t="s">
        <v>207</v>
      </c>
      <c r="AE504" t="s">
        <v>207</v>
      </c>
      <c r="AF504" t="s">
        <v>207</v>
      </c>
      <c r="AG504" t="s">
        <v>207</v>
      </c>
      <c r="AH504" t="s">
        <v>207</v>
      </c>
      <c r="AI504" t="s">
        <v>207</v>
      </c>
      <c r="AJ504" t="s">
        <v>207</v>
      </c>
      <c r="AK504" t="s">
        <v>207</v>
      </c>
      <c r="AL504" t="s">
        <v>207</v>
      </c>
      <c r="AM504" t="s">
        <v>207</v>
      </c>
      <c r="AN504" t="s">
        <v>207</v>
      </c>
      <c r="AO504" t="s">
        <v>215</v>
      </c>
      <c r="AP504" t="s">
        <v>207</v>
      </c>
      <c r="AQ504" t="s">
        <v>207</v>
      </c>
      <c r="AR504" t="s">
        <v>215</v>
      </c>
      <c r="AS504" t="s">
        <v>207</v>
      </c>
      <c r="AT504" t="s">
        <v>215</v>
      </c>
      <c r="AU504" t="s">
        <v>207</v>
      </c>
      <c r="AV504" t="s">
        <v>215</v>
      </c>
      <c r="AW504" t="s">
        <v>215</v>
      </c>
      <c r="AX504" t="s">
        <v>215</v>
      </c>
      <c r="AY504" t="s">
        <v>215</v>
      </c>
      <c r="AZ504" t="s">
        <v>207</v>
      </c>
      <c r="BA504" t="s">
        <v>215</v>
      </c>
      <c r="BB504" t="s">
        <v>207</v>
      </c>
      <c r="BC504" t="s">
        <v>215</v>
      </c>
      <c r="BD504" t="s">
        <v>207</v>
      </c>
      <c r="BE504" t="s">
        <v>207</v>
      </c>
      <c r="BF504" t="s">
        <v>215</v>
      </c>
      <c r="BG504" t="s">
        <v>215</v>
      </c>
      <c r="BH504" t="s">
        <v>207</v>
      </c>
      <c r="BI504" t="s">
        <v>207</v>
      </c>
      <c r="BJ504" t="s">
        <v>207</v>
      </c>
      <c r="BK504" t="s">
        <v>207</v>
      </c>
      <c r="BL504" t="s">
        <v>207</v>
      </c>
      <c r="BM504" t="s">
        <v>207</v>
      </c>
      <c r="BN504" t="s">
        <v>207</v>
      </c>
      <c r="BO504" s="18" t="str">
        <f>IF(OR(BO$2=0, BO$2=""), "N/A", IF(ISNUMBER(SEARCH(UPPER(BO$2), UPPER(ProgramsTable[[#This Row],[Type of Service]]))), "Yes", "No"))</f>
        <v>N/A</v>
      </c>
      <c r="BP504" s="18" t="str">
        <f>IF(BP$2=0, "N/A", IF(ISNUMBER(SEARCH(TRIM(BP$2), ProgramsTable[[#This Row],[Geographic Coverage]])), "Yes", "No"))</f>
        <v>N/A</v>
      </c>
      <c r="BQ504" s="18" t="str">
        <f>IF(BQ$2=0, "N/A", IF(ISNUMBER(SEARCH(TRIM(BQ$2), ProgramsTable[[#This Row],[Geographic Coverage]])), "Yes", "No"))</f>
        <v>N/A</v>
      </c>
      <c r="BR504" s="18" t="str">
        <f>IF(AND(BP$2=0, BQ$2=0), "*Required - Please Make a Selection*", IF(OR(ISNUMBER(SEARCH(TRIM(BP$2), ProgramsTable[[#This Row],[Geographic Coverage]])), ISNUMBER(SEARCH(TRIM(BQ$2), ProgramsTable[[#This Row],[Geographic Coverage]]))), "Yes", "No"))</f>
        <v>*Required - Please Make a Selection*</v>
      </c>
      <c r="BS504" s="18" t="str">
        <f>IF(OR(BS$2="",BS$2=0), "N/A", IF(AND(ProgramsTable[[#This Row],[Age Min]]= "None", ProgramsTable[[#This Row],[Age Max]]= "None"), "Yes", IF(AND(BS$2&gt;=ProgramsTable[[#This Row],[Age Min]], BS$2&lt;=ProgramsTable[[#This Row],[Age Max]]), "Yes", "No")))</f>
        <v>N/A</v>
      </c>
      <c r="BT504" s="18" t="str" cm="1">
        <f t="array" ref="BT504">IF(COUNTIF(AM$2:BJ$2,"Yes")=0,"N/A",IF(SUMPRODUCT(--(AM$2:BJ$2="Yes"),--(ProgramsTable[[#This Row],[Developmental Disability]:[Caregivers, Family Members, Advocates, or Practitioners of an Individual with Disabilities or Medical Conditions]]="Yes"))&gt;0,"Yes","No"))</f>
        <v>N/A</v>
      </c>
      <c r="BU5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04" s="18" t="str">
        <f>IF(BV$2=0, "N/A", IF(ISNUMBER(SEARCH(UPPER(BV$2), UPPER(ProgramsTable[[#This Row],[Type of Service]]))), "Yes", "No"))</f>
        <v>N/A</v>
      </c>
      <c r="BW504" s="18" t="str">
        <f>IF(BW$2=0, "N/A", IF(ISNUMBER(SEARCH(TRIM(BW$2), ProgramsTable[[#This Row],[Geographic Coverage]])), "Yes", "No"))</f>
        <v>N/A</v>
      </c>
      <c r="BX504" s="18" t="str">
        <f>IF(BX$2=0, "N/A", IF(ISNUMBER(SEARCH(TRIM(BX$2), ProgramsTable[[#This Row],[Geographic Coverage]])), "Yes", "No"))</f>
        <v>N/A</v>
      </c>
      <c r="BY504" s="18" t="str">
        <f>IF(AND(BW$2=0, BX$2=0), "*Required - Please Make a Selection*", IF(OR(ISNUMBER(SEARCH(TRIM(BW$2), ProgramsTable[[#This Row],[Geographic Coverage]])), ISNUMBER(SEARCH(TRIM(BX$2), ProgramsTable[[#This Row],[Geographic Coverage]]))), "Yes", "No"))</f>
        <v>*Required - Please Make a Selection*</v>
      </c>
      <c r="BZ504" s="18" t="str">
        <f>IF(I$2=0, "N/A", IF(I$2="Yes", IF(ProgramsTable[[#This Row],[Program Includes Services for Caregivers]]="Yes", IF(ProgramsTable[[#This Row],[Program May Require Caregiver to be Unpaid]]="No", "Yes", "No"), "No"), "N/A"))</f>
        <v>N/A</v>
      </c>
      <c r="CA5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04" s="18" t="str">
        <f>IF(CB$2=0, "N/A", IF(ISNUMBER(SEARCH(TRIM(UPPER(CB$2)), TRIM(UPPER(ProgramsTable[[#This Row],[Type of Service]])))), "Yes", "No"))</f>
        <v>N/A</v>
      </c>
      <c r="CC504" s="18" t="str">
        <f>IF(CC$2=0, "N/A", IF(ISNUMBER(SEARCH(TRIM(CC$2), ProgramsTable[[#This Row],[Geographic Coverage]])), "Yes", "No"))</f>
        <v>Yes</v>
      </c>
      <c r="CD504" s="18" t="str">
        <f>IF(CD$2=0, "N/A", IF(ISNUMBER(SEARCH(TRIM(CD$2), ProgramsTable[[#This Row],[Geographic Coverage]])), "Yes", "No"))</f>
        <v>N/A</v>
      </c>
      <c r="CE504" s="18" t="str">
        <f>IF(AND(CC$2=0, CD$2=0), "*Required - Please Make a Selection*", IF(OR(ISNUMBER(SEARCH(TRIM(CC$2), ProgramsTable[[#This Row],[Geographic Coverage]])), ISNUMBER(SEARCH(TRIM(CD$2), ProgramsTable[[#This Row],[Geographic Coverage]]))), "Yes", "No"))</f>
        <v>Yes</v>
      </c>
      <c r="CF504" s="18" t="str" cm="1">
        <f t="array" ref="CF504">IF(COUNTIF(BK$2:BN$2, "Yes")=0, "N/A", IF(SUMPRODUCT((BK$2:BN$2="Yes")*(ProgramsTable[[#This Row],[Veteran?]:[Disabled Veteran?]]="Yes"))&gt;0, "Yes", "No"))</f>
        <v>No</v>
      </c>
      <c r="CG5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04"/>
      <c r="CI504"/>
      <c r="CJ504"/>
      <c r="CK504"/>
      <c r="CL504"/>
      <c r="CM504"/>
      <c r="CN504"/>
      <c r="CO504"/>
      <c r="CP504"/>
      <c r="CQ504"/>
      <c r="CR504"/>
      <c r="CS504"/>
      <c r="CU504"/>
      <c r="CV504"/>
    </row>
    <row r="505" spans="1:100" hidden="1" x14ac:dyDescent="0.25">
      <c r="A505" s="10">
        <v>44</v>
      </c>
      <c r="B505" t="s">
        <v>452</v>
      </c>
      <c r="C505" t="s">
        <v>452</v>
      </c>
      <c r="D505" t="s">
        <v>461</v>
      </c>
      <c r="E505" t="s">
        <v>462</v>
      </c>
      <c r="F505" t="s">
        <v>463</v>
      </c>
      <c r="G505" t="s">
        <v>111</v>
      </c>
      <c r="H505" t="s">
        <v>207</v>
      </c>
      <c r="I505" t="s">
        <v>207</v>
      </c>
      <c r="J505" t="s">
        <v>208</v>
      </c>
      <c r="K505" t="s">
        <v>464</v>
      </c>
      <c r="L505" t="s">
        <v>208</v>
      </c>
      <c r="M505" t="s">
        <v>208</v>
      </c>
      <c r="N505" t="s">
        <v>208</v>
      </c>
      <c r="P505" t="s">
        <v>465</v>
      </c>
      <c r="Q505" t="s">
        <v>208</v>
      </c>
      <c r="R505" t="s">
        <v>466</v>
      </c>
      <c r="S505" t="s">
        <v>467</v>
      </c>
      <c r="T505" t="s">
        <v>230</v>
      </c>
      <c r="U505" t="s">
        <v>207</v>
      </c>
      <c r="V505" t="s">
        <v>207</v>
      </c>
      <c r="W505" t="s">
        <v>207</v>
      </c>
      <c r="X505" t="s">
        <v>207</v>
      </c>
      <c r="Y505" t="s">
        <v>207</v>
      </c>
      <c r="Z505" t="s">
        <v>207</v>
      </c>
      <c r="AA505" t="s">
        <v>207</v>
      </c>
      <c r="AB505" t="s">
        <v>207</v>
      </c>
      <c r="AC505" t="s">
        <v>207</v>
      </c>
      <c r="AD505" t="s">
        <v>207</v>
      </c>
      <c r="AE505" t="s">
        <v>207</v>
      </c>
      <c r="AF505" t="s">
        <v>207</v>
      </c>
      <c r="AG505" t="s">
        <v>207</v>
      </c>
      <c r="AH505" t="s">
        <v>215</v>
      </c>
      <c r="AI505" t="s">
        <v>207</v>
      </c>
      <c r="AJ505" t="s">
        <v>207</v>
      </c>
      <c r="AK505" t="s">
        <v>207</v>
      </c>
      <c r="AL505" t="s">
        <v>207</v>
      </c>
      <c r="AM505" t="s">
        <v>207</v>
      </c>
      <c r="AN505" t="s">
        <v>207</v>
      </c>
      <c r="AO505" t="s">
        <v>207</v>
      </c>
      <c r="AP505" t="s">
        <v>207</v>
      </c>
      <c r="AQ505" t="s">
        <v>207</v>
      </c>
      <c r="AR505" t="s">
        <v>207</v>
      </c>
      <c r="AS505" t="s">
        <v>207</v>
      </c>
      <c r="AT505" t="s">
        <v>207</v>
      </c>
      <c r="AU505" t="s">
        <v>207</v>
      </c>
      <c r="AV505" t="s">
        <v>207</v>
      </c>
      <c r="AW505" t="s">
        <v>207</v>
      </c>
      <c r="AX505" t="s">
        <v>207</v>
      </c>
      <c r="AY505" t="s">
        <v>207</v>
      </c>
      <c r="AZ505" t="s">
        <v>207</v>
      </c>
      <c r="BA505" t="s">
        <v>215</v>
      </c>
      <c r="BB505" t="s">
        <v>207</v>
      </c>
      <c r="BC505" t="s">
        <v>207</v>
      </c>
      <c r="BD505" t="s">
        <v>207</v>
      </c>
      <c r="BE505" t="s">
        <v>207</v>
      </c>
      <c r="BF505" t="s">
        <v>207</v>
      </c>
      <c r="BG505" t="s">
        <v>207</v>
      </c>
      <c r="BH505" t="s">
        <v>207</v>
      </c>
      <c r="BI505" t="s">
        <v>207</v>
      </c>
      <c r="BJ505" t="s">
        <v>207</v>
      </c>
      <c r="BK505" t="s">
        <v>207</v>
      </c>
      <c r="BL505" t="s">
        <v>207</v>
      </c>
      <c r="BM505" t="s">
        <v>207</v>
      </c>
      <c r="BN505" t="s">
        <v>207</v>
      </c>
      <c r="BO505" s="18" t="str">
        <f>IF(OR(BO$2=0, BO$2=""), "N/A", IF(ISNUMBER(SEARCH(UPPER(BO$2), UPPER(ProgramsTable[[#This Row],[Type of Service]]))), "Yes", "No"))</f>
        <v>N/A</v>
      </c>
      <c r="BP505" s="18" t="str">
        <f>IF(BP$2=0, "N/A", IF(ISNUMBER(SEARCH(TRIM(BP$2), ProgramsTable[[#This Row],[Geographic Coverage]])), "Yes", "No"))</f>
        <v>N/A</v>
      </c>
      <c r="BQ505" s="18" t="str">
        <f>IF(BQ$2=0, "N/A", IF(ISNUMBER(SEARCH(TRIM(BQ$2), ProgramsTable[[#This Row],[Geographic Coverage]])), "Yes", "No"))</f>
        <v>N/A</v>
      </c>
      <c r="BR505" s="18" t="str">
        <f>IF(AND(BP$2=0, BQ$2=0), "*Required - Please Make a Selection*", IF(OR(ISNUMBER(SEARCH(TRIM(BP$2), ProgramsTable[[#This Row],[Geographic Coverage]])), ISNUMBER(SEARCH(TRIM(BQ$2), ProgramsTable[[#This Row],[Geographic Coverage]]))), "Yes", "No"))</f>
        <v>*Required - Please Make a Selection*</v>
      </c>
      <c r="BS505" s="18" t="str">
        <f>IF(OR(BS$2="",BS$2=0), "N/A", IF(AND(ProgramsTable[[#This Row],[Age Min]]= "None", ProgramsTable[[#This Row],[Age Max]]= "None"), "Yes", IF(AND(BS$2&gt;=ProgramsTable[[#This Row],[Age Min]], BS$2&lt;=ProgramsTable[[#This Row],[Age Max]]), "Yes", "No")))</f>
        <v>N/A</v>
      </c>
      <c r="BT505" s="18" t="str" cm="1">
        <f t="array" ref="BT505">IF(COUNTIF(AM$2:BJ$2,"Yes")=0,"N/A",IF(SUMPRODUCT(--(AM$2:BJ$2="Yes"),--(ProgramsTable[[#This Row],[Developmental Disability]:[Caregivers, Family Members, Advocates, or Practitioners of an Individual with Disabilities or Medical Conditions]]="Yes"))&gt;0,"Yes","No"))</f>
        <v>N/A</v>
      </c>
      <c r="BU5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05" s="18" t="str">
        <f>IF(BV$2=0, "N/A", IF(ISNUMBER(SEARCH(UPPER(BV$2), UPPER(ProgramsTable[[#This Row],[Type of Service]]))), "Yes", "No"))</f>
        <v>N/A</v>
      </c>
      <c r="BW505" s="18" t="str">
        <f>IF(BW$2=0, "N/A", IF(ISNUMBER(SEARCH(TRIM(BW$2), ProgramsTable[[#This Row],[Geographic Coverage]])), "Yes", "No"))</f>
        <v>N/A</v>
      </c>
      <c r="BX505" s="18" t="str">
        <f>IF(BX$2=0, "N/A", IF(ISNUMBER(SEARCH(TRIM(BX$2), ProgramsTable[[#This Row],[Geographic Coverage]])), "Yes", "No"))</f>
        <v>N/A</v>
      </c>
      <c r="BY505" s="18" t="str">
        <f>IF(AND(BW$2=0, BX$2=0), "*Required - Please Make a Selection*", IF(OR(ISNUMBER(SEARCH(TRIM(BW$2), ProgramsTable[[#This Row],[Geographic Coverage]])), ISNUMBER(SEARCH(TRIM(BX$2), ProgramsTable[[#This Row],[Geographic Coverage]]))), "Yes", "No"))</f>
        <v>*Required - Please Make a Selection*</v>
      </c>
      <c r="BZ505" s="18" t="str">
        <f>IF(I$2=0, "N/A", IF(I$2="Yes", IF(ProgramsTable[[#This Row],[Program Includes Services for Caregivers]]="Yes", IF(ProgramsTable[[#This Row],[Program May Require Caregiver to be Unpaid]]="No", "Yes", "No"), "No"), "N/A"))</f>
        <v>N/A</v>
      </c>
      <c r="CA5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05" s="18" t="str">
        <f>IF(CB$2=0, "N/A", IF(ISNUMBER(SEARCH(TRIM(UPPER(CB$2)), TRIM(UPPER(ProgramsTable[[#This Row],[Type of Service]])))), "Yes", "No"))</f>
        <v>N/A</v>
      </c>
      <c r="CC505" s="18" t="str">
        <f>IF(CC$2=0, "N/A", IF(ISNUMBER(SEARCH(TRIM(CC$2), ProgramsTable[[#This Row],[Geographic Coverage]])), "Yes", "No"))</f>
        <v>Yes</v>
      </c>
      <c r="CD505" s="18" t="str">
        <f>IF(CD$2=0, "N/A", IF(ISNUMBER(SEARCH(TRIM(CD$2), ProgramsTable[[#This Row],[Geographic Coverage]])), "Yes", "No"))</f>
        <v>N/A</v>
      </c>
      <c r="CE505" s="18" t="str">
        <f>IF(AND(CC$2=0, CD$2=0), "*Required - Please Make a Selection*", IF(OR(ISNUMBER(SEARCH(TRIM(CC$2), ProgramsTable[[#This Row],[Geographic Coverage]])), ISNUMBER(SEARCH(TRIM(CD$2), ProgramsTable[[#This Row],[Geographic Coverage]]))), "Yes", "No"))</f>
        <v>Yes</v>
      </c>
      <c r="CF505" s="18" t="str" cm="1">
        <f t="array" ref="CF505">IF(COUNTIF(BK$2:BN$2, "Yes")=0, "N/A", IF(SUMPRODUCT((BK$2:BN$2="Yes")*(ProgramsTable[[#This Row],[Veteran?]:[Disabled Veteran?]]="Yes"))&gt;0, "Yes", "No"))</f>
        <v>No</v>
      </c>
      <c r="CG5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05"/>
      <c r="CI505"/>
      <c r="CJ505"/>
      <c r="CK505"/>
      <c r="CL505"/>
      <c r="CM505"/>
      <c r="CN505"/>
      <c r="CO505"/>
      <c r="CP505"/>
      <c r="CQ505"/>
      <c r="CR505"/>
      <c r="CS505"/>
      <c r="CU505"/>
      <c r="CV505"/>
    </row>
    <row r="506" spans="1:100" hidden="1" x14ac:dyDescent="0.25">
      <c r="A506" s="10">
        <v>45</v>
      </c>
      <c r="B506" t="s">
        <v>468</v>
      </c>
      <c r="C506" t="s">
        <v>469</v>
      </c>
      <c r="D506" t="s">
        <v>470</v>
      </c>
      <c r="E506" t="s">
        <v>471</v>
      </c>
      <c r="F506" t="s">
        <v>472</v>
      </c>
      <c r="G506" t="s">
        <v>473</v>
      </c>
      <c r="H506" t="s">
        <v>207</v>
      </c>
      <c r="I506" t="s">
        <v>207</v>
      </c>
      <c r="J506" t="s">
        <v>208</v>
      </c>
      <c r="K506" t="s">
        <v>208</v>
      </c>
      <c r="L506" s="11" t="s">
        <v>474</v>
      </c>
      <c r="M506">
        <v>65</v>
      </c>
      <c r="N506">
        <v>120</v>
      </c>
      <c r="O506" t="s">
        <v>475</v>
      </c>
      <c r="P506" t="s">
        <v>208</v>
      </c>
      <c r="Q506" t="s">
        <v>208</v>
      </c>
      <c r="R506" t="s">
        <v>208</v>
      </c>
      <c r="S506" t="s">
        <v>208</v>
      </c>
      <c r="T506" t="s">
        <v>230</v>
      </c>
      <c r="U506" t="s">
        <v>207</v>
      </c>
      <c r="V506" t="s">
        <v>207</v>
      </c>
      <c r="W506" t="s">
        <v>207</v>
      </c>
      <c r="X506" t="s">
        <v>207</v>
      </c>
      <c r="Y506" t="s">
        <v>207</v>
      </c>
      <c r="Z506" t="s">
        <v>207</v>
      </c>
      <c r="AA506" t="s">
        <v>207</v>
      </c>
      <c r="AB506" t="s">
        <v>207</v>
      </c>
      <c r="AC506" t="s">
        <v>207</v>
      </c>
      <c r="AD506" t="s">
        <v>207</v>
      </c>
      <c r="AE506" t="s">
        <v>207</v>
      </c>
      <c r="AF506" t="s">
        <v>207</v>
      </c>
      <c r="AG506" t="s">
        <v>207</v>
      </c>
      <c r="AH506" t="s">
        <v>207</v>
      </c>
      <c r="AI506" t="s">
        <v>207</v>
      </c>
      <c r="AJ506" t="s">
        <v>207</v>
      </c>
      <c r="AK506" t="s">
        <v>207</v>
      </c>
      <c r="AL506" t="s">
        <v>207</v>
      </c>
      <c r="AM506" t="s">
        <v>207</v>
      </c>
      <c r="AN506" t="s">
        <v>207</v>
      </c>
      <c r="AO506" t="s">
        <v>207</v>
      </c>
      <c r="AP506" t="s">
        <v>207</v>
      </c>
      <c r="AQ506" t="s">
        <v>207</v>
      </c>
      <c r="AR506" t="s">
        <v>207</v>
      </c>
      <c r="AS506" t="s">
        <v>207</v>
      </c>
      <c r="AT506" t="s">
        <v>207</v>
      </c>
      <c r="AU506" t="s">
        <v>207</v>
      </c>
      <c r="AV506" t="s">
        <v>207</v>
      </c>
      <c r="AW506" t="s">
        <v>207</v>
      </c>
      <c r="AX506" t="s">
        <v>207</v>
      </c>
      <c r="AY506" t="s">
        <v>207</v>
      </c>
      <c r="AZ506" t="s">
        <v>207</v>
      </c>
      <c r="BA506" t="s">
        <v>207</v>
      </c>
      <c r="BB506" t="s">
        <v>207</v>
      </c>
      <c r="BC506" t="s">
        <v>207</v>
      </c>
      <c r="BD506" t="s">
        <v>207</v>
      </c>
      <c r="BE506" t="s">
        <v>207</v>
      </c>
      <c r="BF506" t="s">
        <v>207</v>
      </c>
      <c r="BG506" t="s">
        <v>207</v>
      </c>
      <c r="BH506" t="s">
        <v>207</v>
      </c>
      <c r="BI506" t="s">
        <v>207</v>
      </c>
      <c r="BJ506" t="s">
        <v>207</v>
      </c>
      <c r="BK506" t="s">
        <v>207</v>
      </c>
      <c r="BL506" t="s">
        <v>207</v>
      </c>
      <c r="BM506" t="s">
        <v>207</v>
      </c>
      <c r="BN506" t="s">
        <v>207</v>
      </c>
      <c r="BO506" s="18" t="str">
        <f>IF(OR(BO$2=0, BO$2=""), "N/A", IF(ISNUMBER(SEARCH(UPPER(BO$2), UPPER(ProgramsTable[[#This Row],[Type of Service]]))), "Yes", "No"))</f>
        <v>N/A</v>
      </c>
      <c r="BP506" s="18" t="str">
        <f>IF(BP$2=0, "N/A", IF(ISNUMBER(SEARCH(TRIM(BP$2), ProgramsTable[[#This Row],[Geographic Coverage]])), "Yes", "No"))</f>
        <v>N/A</v>
      </c>
      <c r="BQ506" s="18" t="str">
        <f>IF(BQ$2=0, "N/A", IF(ISNUMBER(SEARCH(TRIM(BQ$2), ProgramsTable[[#This Row],[Geographic Coverage]])), "Yes", "No"))</f>
        <v>N/A</v>
      </c>
      <c r="BR506" s="18" t="str">
        <f>IF(AND(BP$2=0, BQ$2=0), "*Required - Please Make a Selection*", IF(OR(ISNUMBER(SEARCH(TRIM(BP$2), ProgramsTable[[#This Row],[Geographic Coverage]])), ISNUMBER(SEARCH(TRIM(BQ$2), ProgramsTable[[#This Row],[Geographic Coverage]]))), "Yes", "No"))</f>
        <v>*Required - Please Make a Selection*</v>
      </c>
      <c r="BS506" s="18" t="str">
        <f>IF(OR(BS$2="",BS$2=0), "N/A", IF(AND(ProgramsTable[[#This Row],[Age Min]]= "None", ProgramsTable[[#This Row],[Age Max]]= "None"), "Yes", IF(AND(BS$2&gt;=ProgramsTable[[#This Row],[Age Min]], BS$2&lt;=ProgramsTable[[#This Row],[Age Max]]), "Yes", "No")))</f>
        <v>N/A</v>
      </c>
      <c r="BT506" s="18" t="str" cm="1">
        <f t="array" ref="BT506">IF(COUNTIF(AM$2:BJ$2,"Yes")=0,"N/A",IF(SUMPRODUCT(--(AM$2:BJ$2="Yes"),--(ProgramsTable[[#This Row],[Developmental Disability]:[Caregivers, Family Members, Advocates, or Practitioners of an Individual with Disabilities or Medical Conditions]]="Yes"))&gt;0,"Yes","No"))</f>
        <v>N/A</v>
      </c>
      <c r="BU5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06" s="18" t="str">
        <f>IF(BV$2=0, "N/A", IF(ISNUMBER(SEARCH(UPPER(BV$2), UPPER(ProgramsTable[[#This Row],[Type of Service]]))), "Yes", "No"))</f>
        <v>N/A</v>
      </c>
      <c r="BW506" s="18" t="str">
        <f>IF(BW$2=0, "N/A", IF(ISNUMBER(SEARCH(TRIM(BW$2), ProgramsTable[[#This Row],[Geographic Coverage]])), "Yes", "No"))</f>
        <v>N/A</v>
      </c>
      <c r="BX506" s="18" t="str">
        <f>IF(BX$2=0, "N/A", IF(ISNUMBER(SEARCH(TRIM(BX$2), ProgramsTable[[#This Row],[Geographic Coverage]])), "Yes", "No"))</f>
        <v>N/A</v>
      </c>
      <c r="BY506" s="18" t="str">
        <f>IF(AND(BW$2=0, BX$2=0), "*Required - Please Make a Selection*", IF(OR(ISNUMBER(SEARCH(TRIM(BW$2), ProgramsTable[[#This Row],[Geographic Coverage]])), ISNUMBER(SEARCH(TRIM(BX$2), ProgramsTable[[#This Row],[Geographic Coverage]]))), "Yes", "No"))</f>
        <v>*Required - Please Make a Selection*</v>
      </c>
      <c r="BZ506" s="18" t="str">
        <f>IF(I$2=0, "N/A", IF(I$2="Yes", IF(ProgramsTable[[#This Row],[Program Includes Services for Caregivers]]="Yes", IF(ProgramsTable[[#This Row],[Program May Require Caregiver to be Unpaid]]="No", "Yes", "No"), "No"), "N/A"))</f>
        <v>N/A</v>
      </c>
      <c r="CA5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06" s="18" t="str">
        <f>IF(CB$2=0, "N/A", IF(ISNUMBER(SEARCH(TRIM(UPPER(CB$2)), TRIM(UPPER(ProgramsTable[[#This Row],[Type of Service]])))), "Yes", "No"))</f>
        <v>N/A</v>
      </c>
      <c r="CC506" s="18" t="str">
        <f>IF(CC$2=0, "N/A", IF(ISNUMBER(SEARCH(TRIM(CC$2), ProgramsTable[[#This Row],[Geographic Coverage]])), "Yes", "No"))</f>
        <v>Yes</v>
      </c>
      <c r="CD506" s="18" t="str">
        <f>IF(CD$2=0, "N/A", IF(ISNUMBER(SEARCH(TRIM(CD$2), ProgramsTable[[#This Row],[Geographic Coverage]])), "Yes", "No"))</f>
        <v>N/A</v>
      </c>
      <c r="CE506" s="18" t="str">
        <f>IF(AND(CC$2=0, CD$2=0), "*Required - Please Make a Selection*", IF(OR(ISNUMBER(SEARCH(TRIM(CC$2), ProgramsTable[[#This Row],[Geographic Coverage]])), ISNUMBER(SEARCH(TRIM(CD$2), ProgramsTable[[#This Row],[Geographic Coverage]]))), "Yes", "No"))</f>
        <v>Yes</v>
      </c>
      <c r="CF506" s="18" t="str" cm="1">
        <f t="array" ref="CF506">IF(COUNTIF(BK$2:BN$2, "Yes")=0, "N/A", IF(SUMPRODUCT((BK$2:BN$2="Yes")*(ProgramsTable[[#This Row],[Veteran?]:[Disabled Veteran?]]="Yes"))&gt;0, "Yes", "No"))</f>
        <v>No</v>
      </c>
      <c r="CG5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06"/>
      <c r="CI506"/>
      <c r="CJ506"/>
      <c r="CK506"/>
      <c r="CL506"/>
      <c r="CM506"/>
      <c r="CN506"/>
      <c r="CO506"/>
      <c r="CP506"/>
      <c r="CQ506"/>
      <c r="CR506"/>
      <c r="CS506"/>
      <c r="CU506"/>
      <c r="CV506"/>
    </row>
    <row r="507" spans="1:100" hidden="1" x14ac:dyDescent="0.25">
      <c r="A507" s="10">
        <v>46</v>
      </c>
      <c r="B507" t="s">
        <v>468</v>
      </c>
      <c r="C507" t="s">
        <v>476</v>
      </c>
      <c r="D507" t="s">
        <v>470</v>
      </c>
      <c r="E507" t="s">
        <v>471</v>
      </c>
      <c r="F507" t="s">
        <v>472</v>
      </c>
      <c r="G507" t="s">
        <v>473</v>
      </c>
      <c r="H507" t="s">
        <v>207</v>
      </c>
      <c r="I507" t="s">
        <v>207</v>
      </c>
      <c r="J507" t="s">
        <v>208</v>
      </c>
      <c r="K507" t="s">
        <v>208</v>
      </c>
      <c r="L507" s="11" t="s">
        <v>474</v>
      </c>
      <c r="M507">
        <v>65</v>
      </c>
      <c r="N507">
        <v>120</v>
      </c>
      <c r="O507" t="s">
        <v>475</v>
      </c>
      <c r="P507" t="s">
        <v>208</v>
      </c>
      <c r="Q507" t="s">
        <v>208</v>
      </c>
      <c r="R507" t="s">
        <v>208</v>
      </c>
      <c r="S507" t="s">
        <v>208</v>
      </c>
      <c r="T507" t="s">
        <v>477</v>
      </c>
      <c r="U507" t="s">
        <v>207</v>
      </c>
      <c r="V507" t="s">
        <v>207</v>
      </c>
      <c r="W507" t="s">
        <v>207</v>
      </c>
      <c r="X507" t="s">
        <v>207</v>
      </c>
      <c r="Y507" t="s">
        <v>207</v>
      </c>
      <c r="Z507" t="s">
        <v>207</v>
      </c>
      <c r="AA507" t="s">
        <v>207</v>
      </c>
      <c r="AB507" t="s">
        <v>207</v>
      </c>
      <c r="AC507" t="s">
        <v>207</v>
      </c>
      <c r="AD507" t="s">
        <v>207</v>
      </c>
      <c r="AE507" t="s">
        <v>207</v>
      </c>
      <c r="AF507" t="s">
        <v>207</v>
      </c>
      <c r="AG507" t="s">
        <v>207</v>
      </c>
      <c r="AH507" t="s">
        <v>207</v>
      </c>
      <c r="AI507" t="s">
        <v>207</v>
      </c>
      <c r="AJ507" t="s">
        <v>207</v>
      </c>
      <c r="AK507" t="s">
        <v>207</v>
      </c>
      <c r="AL507" t="s">
        <v>207</v>
      </c>
      <c r="AM507" t="s">
        <v>207</v>
      </c>
      <c r="AN507" t="s">
        <v>207</v>
      </c>
      <c r="AO507" t="s">
        <v>207</v>
      </c>
      <c r="AP507" t="s">
        <v>207</v>
      </c>
      <c r="AQ507" t="s">
        <v>207</v>
      </c>
      <c r="AR507" t="s">
        <v>207</v>
      </c>
      <c r="AS507" t="s">
        <v>207</v>
      </c>
      <c r="AT507" t="s">
        <v>207</v>
      </c>
      <c r="AU507" t="s">
        <v>207</v>
      </c>
      <c r="AV507" t="s">
        <v>207</v>
      </c>
      <c r="AW507" t="s">
        <v>207</v>
      </c>
      <c r="AX507" t="s">
        <v>207</v>
      </c>
      <c r="AY507" t="s">
        <v>207</v>
      </c>
      <c r="AZ507" t="s">
        <v>207</v>
      </c>
      <c r="BA507" t="s">
        <v>207</v>
      </c>
      <c r="BB507" t="s">
        <v>207</v>
      </c>
      <c r="BC507" t="s">
        <v>207</v>
      </c>
      <c r="BD507" t="s">
        <v>207</v>
      </c>
      <c r="BE507" t="s">
        <v>207</v>
      </c>
      <c r="BF507" t="s">
        <v>207</v>
      </c>
      <c r="BG507" t="s">
        <v>207</v>
      </c>
      <c r="BH507" t="s">
        <v>207</v>
      </c>
      <c r="BI507" t="s">
        <v>207</v>
      </c>
      <c r="BJ507" t="s">
        <v>207</v>
      </c>
      <c r="BK507" t="s">
        <v>207</v>
      </c>
      <c r="BL507" t="s">
        <v>207</v>
      </c>
      <c r="BM507" t="s">
        <v>207</v>
      </c>
      <c r="BN507" t="s">
        <v>207</v>
      </c>
      <c r="BO507" s="18" t="str">
        <f>IF(OR(BO$2=0, BO$2=""), "N/A", IF(ISNUMBER(SEARCH(UPPER(BO$2), UPPER(ProgramsTable[[#This Row],[Type of Service]]))), "Yes", "No"))</f>
        <v>N/A</v>
      </c>
      <c r="BP507" s="18" t="str">
        <f>IF(BP$2=0, "N/A", IF(ISNUMBER(SEARCH(TRIM(BP$2), ProgramsTable[[#This Row],[Geographic Coverage]])), "Yes", "No"))</f>
        <v>N/A</v>
      </c>
      <c r="BQ507" s="18" t="str">
        <f>IF(BQ$2=0, "N/A", IF(ISNUMBER(SEARCH(TRIM(BQ$2), ProgramsTable[[#This Row],[Geographic Coverage]])), "Yes", "No"))</f>
        <v>N/A</v>
      </c>
      <c r="BR507" s="18" t="str">
        <f>IF(AND(BP$2=0, BQ$2=0), "*Required - Please Make a Selection*", IF(OR(ISNUMBER(SEARCH(TRIM(BP$2), ProgramsTable[[#This Row],[Geographic Coverage]])), ISNUMBER(SEARCH(TRIM(BQ$2), ProgramsTable[[#This Row],[Geographic Coverage]]))), "Yes", "No"))</f>
        <v>*Required - Please Make a Selection*</v>
      </c>
      <c r="BS507" s="18" t="str">
        <f>IF(OR(BS$2="",BS$2=0), "N/A", IF(AND(ProgramsTable[[#This Row],[Age Min]]= "None", ProgramsTable[[#This Row],[Age Max]]= "None"), "Yes", IF(AND(BS$2&gt;=ProgramsTable[[#This Row],[Age Min]], BS$2&lt;=ProgramsTable[[#This Row],[Age Max]]), "Yes", "No")))</f>
        <v>N/A</v>
      </c>
      <c r="BT507" s="18" t="str" cm="1">
        <f t="array" ref="BT507">IF(COUNTIF(AM$2:BJ$2,"Yes")=0,"N/A",IF(SUMPRODUCT(--(AM$2:BJ$2="Yes"),--(ProgramsTable[[#This Row],[Developmental Disability]:[Caregivers, Family Members, Advocates, or Practitioners of an Individual with Disabilities or Medical Conditions]]="Yes"))&gt;0,"Yes","No"))</f>
        <v>N/A</v>
      </c>
      <c r="BU5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07" s="18" t="str">
        <f>IF(BV$2=0, "N/A", IF(ISNUMBER(SEARCH(UPPER(BV$2), UPPER(ProgramsTable[[#This Row],[Type of Service]]))), "Yes", "No"))</f>
        <v>N/A</v>
      </c>
      <c r="BW507" s="18" t="str">
        <f>IF(BW$2=0, "N/A", IF(ISNUMBER(SEARCH(TRIM(BW$2), ProgramsTable[[#This Row],[Geographic Coverage]])), "Yes", "No"))</f>
        <v>N/A</v>
      </c>
      <c r="BX507" s="18" t="str">
        <f>IF(BX$2=0, "N/A", IF(ISNUMBER(SEARCH(TRIM(BX$2), ProgramsTable[[#This Row],[Geographic Coverage]])), "Yes", "No"))</f>
        <v>N/A</v>
      </c>
      <c r="BY507" s="18" t="str">
        <f>IF(AND(BW$2=0, BX$2=0), "*Required - Please Make a Selection*", IF(OR(ISNUMBER(SEARCH(TRIM(BW$2), ProgramsTable[[#This Row],[Geographic Coverage]])), ISNUMBER(SEARCH(TRIM(BX$2), ProgramsTable[[#This Row],[Geographic Coverage]]))), "Yes", "No"))</f>
        <v>*Required - Please Make a Selection*</v>
      </c>
      <c r="BZ507" s="18" t="str">
        <f>IF(I$2=0, "N/A", IF(I$2="Yes", IF(ProgramsTable[[#This Row],[Program Includes Services for Caregivers]]="Yes", IF(ProgramsTable[[#This Row],[Program May Require Caregiver to be Unpaid]]="No", "Yes", "No"), "No"), "N/A"))</f>
        <v>N/A</v>
      </c>
      <c r="CA5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07" s="18" t="str">
        <f>IF(CB$2=0, "N/A", IF(ISNUMBER(SEARCH(TRIM(UPPER(CB$2)), TRIM(UPPER(ProgramsTable[[#This Row],[Type of Service]])))), "Yes", "No"))</f>
        <v>N/A</v>
      </c>
      <c r="CC507" s="18" t="str">
        <f>IF(CC$2=0, "N/A", IF(ISNUMBER(SEARCH(TRIM(CC$2), ProgramsTable[[#This Row],[Geographic Coverage]])), "Yes", "No"))</f>
        <v>Yes</v>
      </c>
      <c r="CD507" s="18" t="str">
        <f>IF(CD$2=0, "N/A", IF(ISNUMBER(SEARCH(TRIM(CD$2), ProgramsTable[[#This Row],[Geographic Coverage]])), "Yes", "No"))</f>
        <v>N/A</v>
      </c>
      <c r="CE507" s="18" t="str">
        <f>IF(AND(CC$2=0, CD$2=0), "*Required - Please Make a Selection*", IF(OR(ISNUMBER(SEARCH(TRIM(CC$2), ProgramsTable[[#This Row],[Geographic Coverage]])), ISNUMBER(SEARCH(TRIM(CD$2), ProgramsTable[[#This Row],[Geographic Coverage]]))), "Yes", "No"))</f>
        <v>Yes</v>
      </c>
      <c r="CF507" s="18" t="str" cm="1">
        <f t="array" ref="CF507">IF(COUNTIF(BK$2:BN$2, "Yes")=0, "N/A", IF(SUMPRODUCT((BK$2:BN$2="Yes")*(ProgramsTable[[#This Row],[Veteran?]:[Disabled Veteran?]]="Yes"))&gt;0, "Yes", "No"))</f>
        <v>No</v>
      </c>
      <c r="CG5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07"/>
      <c r="CI507"/>
      <c r="CJ507"/>
      <c r="CK507"/>
      <c r="CL507"/>
      <c r="CM507"/>
      <c r="CN507"/>
      <c r="CO507"/>
      <c r="CP507"/>
      <c r="CQ507"/>
      <c r="CR507"/>
      <c r="CS507"/>
      <c r="CU507"/>
      <c r="CV507"/>
    </row>
    <row r="508" spans="1:100" hidden="1" x14ac:dyDescent="0.25">
      <c r="A508" s="10">
        <v>47</v>
      </c>
      <c r="B508" t="s">
        <v>468</v>
      </c>
      <c r="C508" t="s">
        <v>478</v>
      </c>
      <c r="D508" t="s">
        <v>470</v>
      </c>
      <c r="E508" t="s">
        <v>471</v>
      </c>
      <c r="F508" t="s">
        <v>472</v>
      </c>
      <c r="G508" t="s">
        <v>473</v>
      </c>
      <c r="H508" t="s">
        <v>207</v>
      </c>
      <c r="I508" t="s">
        <v>207</v>
      </c>
      <c r="J508" t="s">
        <v>208</v>
      </c>
      <c r="K508" t="s">
        <v>208</v>
      </c>
      <c r="L508" s="11" t="s">
        <v>474</v>
      </c>
      <c r="M508">
        <v>65</v>
      </c>
      <c r="N508">
        <v>120</v>
      </c>
      <c r="O508" t="s">
        <v>475</v>
      </c>
      <c r="P508" t="s">
        <v>208</v>
      </c>
      <c r="Q508" t="s">
        <v>208</v>
      </c>
      <c r="R508" t="s">
        <v>208</v>
      </c>
      <c r="S508" t="s">
        <v>208</v>
      </c>
      <c r="T508" t="s">
        <v>479</v>
      </c>
      <c r="U508" t="s">
        <v>207</v>
      </c>
      <c r="V508" t="s">
        <v>207</v>
      </c>
      <c r="W508" t="s">
        <v>207</v>
      </c>
      <c r="X508" t="s">
        <v>207</v>
      </c>
      <c r="Y508" t="s">
        <v>207</v>
      </c>
      <c r="Z508" t="s">
        <v>207</v>
      </c>
      <c r="AA508" t="s">
        <v>207</v>
      </c>
      <c r="AB508" t="s">
        <v>207</v>
      </c>
      <c r="AC508" t="s">
        <v>207</v>
      </c>
      <c r="AD508" t="s">
        <v>207</v>
      </c>
      <c r="AE508" t="s">
        <v>207</v>
      </c>
      <c r="AF508" t="s">
        <v>207</v>
      </c>
      <c r="AG508" t="s">
        <v>207</v>
      </c>
      <c r="AH508" t="s">
        <v>207</v>
      </c>
      <c r="AI508" t="s">
        <v>207</v>
      </c>
      <c r="AJ508" t="s">
        <v>207</v>
      </c>
      <c r="AK508" t="s">
        <v>207</v>
      </c>
      <c r="AL508" t="s">
        <v>207</v>
      </c>
      <c r="AM508" t="s">
        <v>207</v>
      </c>
      <c r="AN508" t="s">
        <v>207</v>
      </c>
      <c r="AO508" t="s">
        <v>207</v>
      </c>
      <c r="AP508" t="s">
        <v>207</v>
      </c>
      <c r="AQ508" t="s">
        <v>207</v>
      </c>
      <c r="AR508" t="s">
        <v>207</v>
      </c>
      <c r="AS508" t="s">
        <v>207</v>
      </c>
      <c r="AT508" t="s">
        <v>207</v>
      </c>
      <c r="AU508" t="s">
        <v>207</v>
      </c>
      <c r="AV508" t="s">
        <v>207</v>
      </c>
      <c r="AW508" t="s">
        <v>207</v>
      </c>
      <c r="AX508" t="s">
        <v>207</v>
      </c>
      <c r="AY508" t="s">
        <v>207</v>
      </c>
      <c r="AZ508" t="s">
        <v>207</v>
      </c>
      <c r="BA508" t="s">
        <v>207</v>
      </c>
      <c r="BB508" t="s">
        <v>207</v>
      </c>
      <c r="BC508" t="s">
        <v>207</v>
      </c>
      <c r="BD508" t="s">
        <v>207</v>
      </c>
      <c r="BE508" t="s">
        <v>207</v>
      </c>
      <c r="BF508" t="s">
        <v>207</v>
      </c>
      <c r="BG508" t="s">
        <v>207</v>
      </c>
      <c r="BH508" t="s">
        <v>207</v>
      </c>
      <c r="BI508" t="s">
        <v>207</v>
      </c>
      <c r="BJ508" t="s">
        <v>207</v>
      </c>
      <c r="BK508" t="s">
        <v>207</v>
      </c>
      <c r="BL508" t="s">
        <v>207</v>
      </c>
      <c r="BM508" t="s">
        <v>207</v>
      </c>
      <c r="BN508" t="s">
        <v>207</v>
      </c>
      <c r="BO508" s="18" t="str">
        <f>IF(OR(BO$2=0, BO$2=""), "N/A", IF(ISNUMBER(SEARCH(UPPER(BO$2), UPPER(ProgramsTable[[#This Row],[Type of Service]]))), "Yes", "No"))</f>
        <v>N/A</v>
      </c>
      <c r="BP508" s="18" t="str">
        <f>IF(BP$2=0, "N/A", IF(ISNUMBER(SEARCH(TRIM(BP$2), ProgramsTable[[#This Row],[Geographic Coverage]])), "Yes", "No"))</f>
        <v>N/A</v>
      </c>
      <c r="BQ508" s="18" t="str">
        <f>IF(BQ$2=0, "N/A", IF(ISNUMBER(SEARCH(TRIM(BQ$2), ProgramsTable[[#This Row],[Geographic Coverage]])), "Yes", "No"))</f>
        <v>N/A</v>
      </c>
      <c r="BR508" s="18" t="str">
        <f>IF(AND(BP$2=0, BQ$2=0), "*Required - Please Make a Selection*", IF(OR(ISNUMBER(SEARCH(TRIM(BP$2), ProgramsTable[[#This Row],[Geographic Coverage]])), ISNUMBER(SEARCH(TRIM(BQ$2), ProgramsTable[[#This Row],[Geographic Coverage]]))), "Yes", "No"))</f>
        <v>*Required - Please Make a Selection*</v>
      </c>
      <c r="BS508" s="18" t="str">
        <f>IF(OR(BS$2="",BS$2=0), "N/A", IF(AND(ProgramsTable[[#This Row],[Age Min]]= "None", ProgramsTable[[#This Row],[Age Max]]= "None"), "Yes", IF(AND(BS$2&gt;=ProgramsTable[[#This Row],[Age Min]], BS$2&lt;=ProgramsTable[[#This Row],[Age Max]]), "Yes", "No")))</f>
        <v>N/A</v>
      </c>
      <c r="BT508" s="18" t="str" cm="1">
        <f t="array" ref="BT508">IF(COUNTIF(AM$2:BJ$2,"Yes")=0,"N/A",IF(SUMPRODUCT(--(AM$2:BJ$2="Yes"),--(ProgramsTable[[#This Row],[Developmental Disability]:[Caregivers, Family Members, Advocates, or Practitioners of an Individual with Disabilities or Medical Conditions]]="Yes"))&gt;0,"Yes","No"))</f>
        <v>N/A</v>
      </c>
      <c r="BU5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08" s="18" t="str">
        <f>IF(BV$2=0, "N/A", IF(ISNUMBER(SEARCH(UPPER(BV$2), UPPER(ProgramsTable[[#This Row],[Type of Service]]))), "Yes", "No"))</f>
        <v>N/A</v>
      </c>
      <c r="BW508" s="18" t="str">
        <f>IF(BW$2=0, "N/A", IF(ISNUMBER(SEARCH(TRIM(BW$2), ProgramsTable[[#This Row],[Geographic Coverage]])), "Yes", "No"))</f>
        <v>N/A</v>
      </c>
      <c r="BX508" s="18" t="str">
        <f>IF(BX$2=0, "N/A", IF(ISNUMBER(SEARCH(TRIM(BX$2), ProgramsTable[[#This Row],[Geographic Coverage]])), "Yes", "No"))</f>
        <v>N/A</v>
      </c>
      <c r="BY508" s="18" t="str">
        <f>IF(AND(BW$2=0, BX$2=0), "*Required - Please Make a Selection*", IF(OR(ISNUMBER(SEARCH(TRIM(BW$2), ProgramsTable[[#This Row],[Geographic Coverage]])), ISNUMBER(SEARCH(TRIM(BX$2), ProgramsTable[[#This Row],[Geographic Coverage]]))), "Yes", "No"))</f>
        <v>*Required - Please Make a Selection*</v>
      </c>
      <c r="BZ508" s="18" t="str">
        <f>IF(I$2=0, "N/A", IF(I$2="Yes", IF(ProgramsTable[[#This Row],[Program Includes Services for Caregivers]]="Yes", IF(ProgramsTable[[#This Row],[Program May Require Caregiver to be Unpaid]]="No", "Yes", "No"), "No"), "N/A"))</f>
        <v>N/A</v>
      </c>
      <c r="CA5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08" s="18" t="str">
        <f>IF(CB$2=0, "N/A", IF(ISNUMBER(SEARCH(TRIM(UPPER(CB$2)), TRIM(UPPER(ProgramsTable[[#This Row],[Type of Service]])))), "Yes", "No"))</f>
        <v>N/A</v>
      </c>
      <c r="CC508" s="18" t="str">
        <f>IF(CC$2=0, "N/A", IF(ISNUMBER(SEARCH(TRIM(CC$2), ProgramsTable[[#This Row],[Geographic Coverage]])), "Yes", "No"))</f>
        <v>No</v>
      </c>
      <c r="CD508" s="18" t="str">
        <f>IF(CD$2=0, "N/A", IF(ISNUMBER(SEARCH(TRIM(CD$2), ProgramsTable[[#This Row],[Geographic Coverage]])), "Yes", "No"))</f>
        <v>N/A</v>
      </c>
      <c r="CE508" s="18" t="str">
        <f>IF(AND(CC$2=0, CD$2=0), "*Required - Please Make a Selection*", IF(OR(ISNUMBER(SEARCH(TRIM(CC$2), ProgramsTable[[#This Row],[Geographic Coverage]])), ISNUMBER(SEARCH(TRIM(CD$2), ProgramsTable[[#This Row],[Geographic Coverage]]))), "Yes", "No"))</f>
        <v>No</v>
      </c>
      <c r="CF508" s="18" t="str" cm="1">
        <f t="array" ref="CF508">IF(COUNTIF(BK$2:BN$2, "Yes")=0, "N/A", IF(SUMPRODUCT((BK$2:BN$2="Yes")*(ProgramsTable[[#This Row],[Veteran?]:[Disabled Veteran?]]="Yes"))&gt;0, "Yes", "No"))</f>
        <v>No</v>
      </c>
      <c r="CG5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08"/>
      <c r="CI508"/>
      <c r="CJ508"/>
      <c r="CK508"/>
      <c r="CL508"/>
      <c r="CM508"/>
      <c r="CN508"/>
      <c r="CO508"/>
      <c r="CP508"/>
      <c r="CQ508"/>
      <c r="CR508"/>
      <c r="CS508"/>
      <c r="CU508"/>
      <c r="CV508"/>
    </row>
    <row r="509" spans="1:100" hidden="1" x14ac:dyDescent="0.25">
      <c r="A509" s="10">
        <v>48</v>
      </c>
      <c r="B509" t="s">
        <v>468</v>
      </c>
      <c r="C509" t="s">
        <v>480</v>
      </c>
      <c r="D509" t="s">
        <v>470</v>
      </c>
      <c r="E509" t="s">
        <v>471</v>
      </c>
      <c r="F509" t="s">
        <v>472</v>
      </c>
      <c r="G509" t="s">
        <v>473</v>
      </c>
      <c r="H509" t="s">
        <v>207</v>
      </c>
      <c r="I509" t="s">
        <v>207</v>
      </c>
      <c r="J509" t="s">
        <v>208</v>
      </c>
      <c r="K509" t="s">
        <v>208</v>
      </c>
      <c r="L509" s="11" t="s">
        <v>474</v>
      </c>
      <c r="M509">
        <v>65</v>
      </c>
      <c r="N509">
        <v>120</v>
      </c>
      <c r="O509" t="s">
        <v>475</v>
      </c>
      <c r="P509" t="s">
        <v>208</v>
      </c>
      <c r="Q509" t="s">
        <v>208</v>
      </c>
      <c r="R509" t="s">
        <v>208</v>
      </c>
      <c r="S509" t="s">
        <v>208</v>
      </c>
      <c r="T509" t="s">
        <v>481</v>
      </c>
      <c r="U509" t="s">
        <v>207</v>
      </c>
      <c r="V509" t="s">
        <v>207</v>
      </c>
      <c r="W509" t="s">
        <v>207</v>
      </c>
      <c r="X509" t="s">
        <v>207</v>
      </c>
      <c r="Y509" t="s">
        <v>207</v>
      </c>
      <c r="Z509" t="s">
        <v>207</v>
      </c>
      <c r="AA509" t="s">
        <v>207</v>
      </c>
      <c r="AB509" t="s">
        <v>207</v>
      </c>
      <c r="AC509" t="s">
        <v>207</v>
      </c>
      <c r="AD509" t="s">
        <v>207</v>
      </c>
      <c r="AE509" t="s">
        <v>207</v>
      </c>
      <c r="AF509" t="s">
        <v>207</v>
      </c>
      <c r="AG509" t="s">
        <v>207</v>
      </c>
      <c r="AH509" t="s">
        <v>207</v>
      </c>
      <c r="AI509" t="s">
        <v>207</v>
      </c>
      <c r="AJ509" t="s">
        <v>207</v>
      </c>
      <c r="AK509" t="s">
        <v>207</v>
      </c>
      <c r="AL509" t="s">
        <v>207</v>
      </c>
      <c r="AM509" t="s">
        <v>207</v>
      </c>
      <c r="AN509" t="s">
        <v>207</v>
      </c>
      <c r="AO509" t="s">
        <v>207</v>
      </c>
      <c r="AP509" t="s">
        <v>207</v>
      </c>
      <c r="AQ509" t="s">
        <v>207</v>
      </c>
      <c r="AR509" t="s">
        <v>207</v>
      </c>
      <c r="AS509" t="s">
        <v>207</v>
      </c>
      <c r="AT509" t="s">
        <v>207</v>
      </c>
      <c r="AU509" t="s">
        <v>207</v>
      </c>
      <c r="AV509" t="s">
        <v>207</v>
      </c>
      <c r="AW509" t="s">
        <v>207</v>
      </c>
      <c r="AX509" t="s">
        <v>207</v>
      </c>
      <c r="AY509" t="s">
        <v>207</v>
      </c>
      <c r="AZ509" t="s">
        <v>207</v>
      </c>
      <c r="BA509" t="s">
        <v>207</v>
      </c>
      <c r="BB509" t="s">
        <v>207</v>
      </c>
      <c r="BC509" t="s">
        <v>207</v>
      </c>
      <c r="BD509" t="s">
        <v>207</v>
      </c>
      <c r="BE509" t="s">
        <v>207</v>
      </c>
      <c r="BF509" t="s">
        <v>207</v>
      </c>
      <c r="BG509" t="s">
        <v>207</v>
      </c>
      <c r="BH509" t="s">
        <v>207</v>
      </c>
      <c r="BI509" t="s">
        <v>207</v>
      </c>
      <c r="BJ509" t="s">
        <v>207</v>
      </c>
      <c r="BK509" t="s">
        <v>207</v>
      </c>
      <c r="BL509" t="s">
        <v>207</v>
      </c>
      <c r="BM509" t="s">
        <v>207</v>
      </c>
      <c r="BN509" t="s">
        <v>207</v>
      </c>
      <c r="BO509" s="18" t="str">
        <f>IF(OR(BO$2=0, BO$2=""), "N/A", IF(ISNUMBER(SEARCH(UPPER(BO$2), UPPER(ProgramsTable[[#This Row],[Type of Service]]))), "Yes", "No"))</f>
        <v>N/A</v>
      </c>
      <c r="BP509" s="18" t="str">
        <f>IF(BP$2=0, "N/A", IF(ISNUMBER(SEARCH(TRIM(BP$2), ProgramsTable[[#This Row],[Geographic Coverage]])), "Yes", "No"))</f>
        <v>N/A</v>
      </c>
      <c r="BQ509" s="18" t="str">
        <f>IF(BQ$2=0, "N/A", IF(ISNUMBER(SEARCH(TRIM(BQ$2), ProgramsTable[[#This Row],[Geographic Coverage]])), "Yes", "No"))</f>
        <v>N/A</v>
      </c>
      <c r="BR509" s="18" t="str">
        <f>IF(AND(BP$2=0, BQ$2=0), "*Required - Please Make a Selection*", IF(OR(ISNUMBER(SEARCH(TRIM(BP$2), ProgramsTable[[#This Row],[Geographic Coverage]])), ISNUMBER(SEARCH(TRIM(BQ$2), ProgramsTable[[#This Row],[Geographic Coverage]]))), "Yes", "No"))</f>
        <v>*Required - Please Make a Selection*</v>
      </c>
      <c r="BS509" s="18" t="str">
        <f>IF(OR(BS$2="",BS$2=0), "N/A", IF(AND(ProgramsTable[[#This Row],[Age Min]]= "None", ProgramsTable[[#This Row],[Age Max]]= "None"), "Yes", IF(AND(BS$2&gt;=ProgramsTable[[#This Row],[Age Min]], BS$2&lt;=ProgramsTable[[#This Row],[Age Max]]), "Yes", "No")))</f>
        <v>N/A</v>
      </c>
      <c r="BT509" s="18" t="str" cm="1">
        <f t="array" ref="BT509">IF(COUNTIF(AM$2:BJ$2,"Yes")=0,"N/A",IF(SUMPRODUCT(--(AM$2:BJ$2="Yes"),--(ProgramsTable[[#This Row],[Developmental Disability]:[Caregivers, Family Members, Advocates, or Practitioners of an Individual with Disabilities or Medical Conditions]]="Yes"))&gt;0,"Yes","No"))</f>
        <v>N/A</v>
      </c>
      <c r="BU5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09" s="18" t="str">
        <f>IF(BV$2=0, "N/A", IF(ISNUMBER(SEARCH(UPPER(BV$2), UPPER(ProgramsTable[[#This Row],[Type of Service]]))), "Yes", "No"))</f>
        <v>N/A</v>
      </c>
      <c r="BW509" s="18" t="str">
        <f>IF(BW$2=0, "N/A", IF(ISNUMBER(SEARCH(TRIM(BW$2), ProgramsTable[[#This Row],[Geographic Coverage]])), "Yes", "No"))</f>
        <v>N/A</v>
      </c>
      <c r="BX509" s="18" t="str">
        <f>IF(BX$2=0, "N/A", IF(ISNUMBER(SEARCH(TRIM(BX$2), ProgramsTable[[#This Row],[Geographic Coverage]])), "Yes", "No"))</f>
        <v>N/A</v>
      </c>
      <c r="BY509" s="18" t="str">
        <f>IF(AND(BW$2=0, BX$2=0), "*Required - Please Make a Selection*", IF(OR(ISNUMBER(SEARCH(TRIM(BW$2), ProgramsTable[[#This Row],[Geographic Coverage]])), ISNUMBER(SEARCH(TRIM(BX$2), ProgramsTable[[#This Row],[Geographic Coverage]]))), "Yes", "No"))</f>
        <v>*Required - Please Make a Selection*</v>
      </c>
      <c r="BZ509" s="18" t="str">
        <f>IF(I$2=0, "N/A", IF(I$2="Yes", IF(ProgramsTable[[#This Row],[Program Includes Services for Caregivers]]="Yes", IF(ProgramsTable[[#This Row],[Program May Require Caregiver to be Unpaid]]="No", "Yes", "No"), "No"), "N/A"))</f>
        <v>N/A</v>
      </c>
      <c r="CA5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09" s="18" t="str">
        <f>IF(CB$2=0, "N/A", IF(ISNUMBER(SEARCH(TRIM(UPPER(CB$2)), TRIM(UPPER(ProgramsTable[[#This Row],[Type of Service]])))), "Yes", "No"))</f>
        <v>N/A</v>
      </c>
      <c r="CC509" s="18" t="str">
        <f>IF(CC$2=0, "N/A", IF(ISNUMBER(SEARCH(TRIM(CC$2), ProgramsTable[[#This Row],[Geographic Coverage]])), "Yes", "No"))</f>
        <v>No</v>
      </c>
      <c r="CD509" s="18" t="str">
        <f>IF(CD$2=0, "N/A", IF(ISNUMBER(SEARCH(TRIM(CD$2), ProgramsTable[[#This Row],[Geographic Coverage]])), "Yes", "No"))</f>
        <v>N/A</v>
      </c>
      <c r="CE509" s="18" t="str">
        <f>IF(AND(CC$2=0, CD$2=0), "*Required - Please Make a Selection*", IF(OR(ISNUMBER(SEARCH(TRIM(CC$2), ProgramsTable[[#This Row],[Geographic Coverage]])), ISNUMBER(SEARCH(TRIM(CD$2), ProgramsTable[[#This Row],[Geographic Coverage]]))), "Yes", "No"))</f>
        <v>No</v>
      </c>
      <c r="CF509" s="18" t="str" cm="1">
        <f t="array" ref="CF509">IF(COUNTIF(BK$2:BN$2, "Yes")=0, "N/A", IF(SUMPRODUCT((BK$2:BN$2="Yes")*(ProgramsTable[[#This Row],[Veteran?]:[Disabled Veteran?]]="Yes"))&gt;0, "Yes", "No"))</f>
        <v>No</v>
      </c>
      <c r="CG5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09"/>
      <c r="CI509"/>
      <c r="CJ509"/>
      <c r="CK509"/>
      <c r="CL509"/>
      <c r="CM509"/>
      <c r="CN509"/>
      <c r="CO509"/>
      <c r="CP509"/>
      <c r="CQ509"/>
      <c r="CR509"/>
      <c r="CS509"/>
      <c r="CU509"/>
      <c r="CV509"/>
    </row>
    <row r="510" spans="1:100" hidden="1" x14ac:dyDescent="0.25">
      <c r="A510" s="10">
        <v>49</v>
      </c>
      <c r="B510" t="s">
        <v>468</v>
      </c>
      <c r="C510" t="s">
        <v>482</v>
      </c>
      <c r="D510" t="s">
        <v>470</v>
      </c>
      <c r="E510" t="s">
        <v>471</v>
      </c>
      <c r="F510" t="s">
        <v>472</v>
      </c>
      <c r="G510" t="s">
        <v>473</v>
      </c>
      <c r="H510" t="s">
        <v>207</v>
      </c>
      <c r="I510" t="s">
        <v>207</v>
      </c>
      <c r="J510" t="s">
        <v>208</v>
      </c>
      <c r="K510" t="s">
        <v>208</v>
      </c>
      <c r="L510" s="11" t="s">
        <v>474</v>
      </c>
      <c r="M510">
        <v>65</v>
      </c>
      <c r="N510">
        <v>120</v>
      </c>
      <c r="O510" t="s">
        <v>475</v>
      </c>
      <c r="P510" t="s">
        <v>208</v>
      </c>
      <c r="Q510" t="s">
        <v>208</v>
      </c>
      <c r="R510" t="s">
        <v>208</v>
      </c>
      <c r="S510" t="s">
        <v>208</v>
      </c>
      <c r="T510" t="s">
        <v>59</v>
      </c>
      <c r="U510" t="s">
        <v>207</v>
      </c>
      <c r="V510" t="s">
        <v>207</v>
      </c>
      <c r="W510" t="s">
        <v>207</v>
      </c>
      <c r="X510" t="s">
        <v>207</v>
      </c>
      <c r="Y510" t="s">
        <v>207</v>
      </c>
      <c r="Z510" t="s">
        <v>207</v>
      </c>
      <c r="AA510" t="s">
        <v>207</v>
      </c>
      <c r="AB510" t="s">
        <v>207</v>
      </c>
      <c r="AC510" t="s">
        <v>207</v>
      </c>
      <c r="AD510" t="s">
        <v>207</v>
      </c>
      <c r="AE510" t="s">
        <v>207</v>
      </c>
      <c r="AF510" t="s">
        <v>207</v>
      </c>
      <c r="AG510" t="s">
        <v>207</v>
      </c>
      <c r="AH510" t="s">
        <v>207</v>
      </c>
      <c r="AI510" t="s">
        <v>207</v>
      </c>
      <c r="AJ510" t="s">
        <v>207</v>
      </c>
      <c r="AK510" t="s">
        <v>207</v>
      </c>
      <c r="AL510" t="s">
        <v>207</v>
      </c>
      <c r="AM510" t="s">
        <v>207</v>
      </c>
      <c r="AN510" t="s">
        <v>207</v>
      </c>
      <c r="AO510" t="s">
        <v>207</v>
      </c>
      <c r="AP510" t="s">
        <v>207</v>
      </c>
      <c r="AQ510" t="s">
        <v>207</v>
      </c>
      <c r="AR510" t="s">
        <v>207</v>
      </c>
      <c r="AS510" t="s">
        <v>207</v>
      </c>
      <c r="AT510" t="s">
        <v>207</v>
      </c>
      <c r="AU510" t="s">
        <v>207</v>
      </c>
      <c r="AV510" t="s">
        <v>207</v>
      </c>
      <c r="AW510" t="s">
        <v>207</v>
      </c>
      <c r="AX510" t="s">
        <v>207</v>
      </c>
      <c r="AY510" t="s">
        <v>207</v>
      </c>
      <c r="AZ510" t="s">
        <v>207</v>
      </c>
      <c r="BA510" t="s">
        <v>207</v>
      </c>
      <c r="BB510" t="s">
        <v>207</v>
      </c>
      <c r="BC510" t="s">
        <v>207</v>
      </c>
      <c r="BD510" t="s">
        <v>207</v>
      </c>
      <c r="BE510" t="s">
        <v>207</v>
      </c>
      <c r="BF510" t="s">
        <v>207</v>
      </c>
      <c r="BG510" t="s">
        <v>207</v>
      </c>
      <c r="BH510" t="s">
        <v>207</v>
      </c>
      <c r="BI510" t="s">
        <v>207</v>
      </c>
      <c r="BJ510" t="s">
        <v>207</v>
      </c>
      <c r="BK510" t="s">
        <v>207</v>
      </c>
      <c r="BL510" t="s">
        <v>207</v>
      </c>
      <c r="BM510" t="s">
        <v>207</v>
      </c>
      <c r="BN510" t="s">
        <v>207</v>
      </c>
      <c r="BO510" s="18" t="str">
        <f>IF(OR(BO$2=0, BO$2=""), "N/A", IF(ISNUMBER(SEARCH(UPPER(BO$2), UPPER(ProgramsTable[[#This Row],[Type of Service]]))), "Yes", "No"))</f>
        <v>N/A</v>
      </c>
      <c r="BP510" s="18" t="str">
        <f>IF(BP$2=0, "N/A", IF(ISNUMBER(SEARCH(TRIM(BP$2), ProgramsTable[[#This Row],[Geographic Coverage]])), "Yes", "No"))</f>
        <v>N/A</v>
      </c>
      <c r="BQ510" s="18" t="str">
        <f>IF(BQ$2=0, "N/A", IF(ISNUMBER(SEARCH(TRIM(BQ$2), ProgramsTable[[#This Row],[Geographic Coverage]])), "Yes", "No"))</f>
        <v>N/A</v>
      </c>
      <c r="BR510" s="18" t="str">
        <f>IF(AND(BP$2=0, BQ$2=0), "*Required - Please Make a Selection*", IF(OR(ISNUMBER(SEARCH(TRIM(BP$2), ProgramsTable[[#This Row],[Geographic Coverage]])), ISNUMBER(SEARCH(TRIM(BQ$2), ProgramsTable[[#This Row],[Geographic Coverage]]))), "Yes", "No"))</f>
        <v>*Required - Please Make a Selection*</v>
      </c>
      <c r="BS510" s="18" t="str">
        <f>IF(OR(BS$2="",BS$2=0), "N/A", IF(AND(ProgramsTable[[#This Row],[Age Min]]= "None", ProgramsTable[[#This Row],[Age Max]]= "None"), "Yes", IF(AND(BS$2&gt;=ProgramsTable[[#This Row],[Age Min]], BS$2&lt;=ProgramsTable[[#This Row],[Age Max]]), "Yes", "No")))</f>
        <v>N/A</v>
      </c>
      <c r="BT510" s="18" t="str" cm="1">
        <f t="array" ref="BT510">IF(COUNTIF(AM$2:BJ$2,"Yes")=0,"N/A",IF(SUMPRODUCT(--(AM$2:BJ$2="Yes"),--(ProgramsTable[[#This Row],[Developmental Disability]:[Caregivers, Family Members, Advocates, or Practitioners of an Individual with Disabilities or Medical Conditions]]="Yes"))&gt;0,"Yes","No"))</f>
        <v>N/A</v>
      </c>
      <c r="BU5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10" s="18" t="str">
        <f>IF(BV$2=0, "N/A", IF(ISNUMBER(SEARCH(UPPER(BV$2), UPPER(ProgramsTable[[#This Row],[Type of Service]]))), "Yes", "No"))</f>
        <v>N/A</v>
      </c>
      <c r="BW510" s="18" t="str">
        <f>IF(BW$2=0, "N/A", IF(ISNUMBER(SEARCH(TRIM(BW$2), ProgramsTable[[#This Row],[Geographic Coverage]])), "Yes", "No"))</f>
        <v>N/A</v>
      </c>
      <c r="BX510" s="18" t="str">
        <f>IF(BX$2=0, "N/A", IF(ISNUMBER(SEARCH(TRIM(BX$2), ProgramsTable[[#This Row],[Geographic Coverage]])), "Yes", "No"))</f>
        <v>N/A</v>
      </c>
      <c r="BY510" s="18" t="str">
        <f>IF(AND(BW$2=0, BX$2=0), "*Required - Please Make a Selection*", IF(OR(ISNUMBER(SEARCH(TRIM(BW$2), ProgramsTable[[#This Row],[Geographic Coverage]])), ISNUMBER(SEARCH(TRIM(BX$2), ProgramsTable[[#This Row],[Geographic Coverage]]))), "Yes", "No"))</f>
        <v>*Required - Please Make a Selection*</v>
      </c>
      <c r="BZ510" s="18" t="str">
        <f>IF(I$2=0, "N/A", IF(I$2="Yes", IF(ProgramsTable[[#This Row],[Program Includes Services for Caregivers]]="Yes", IF(ProgramsTable[[#This Row],[Program May Require Caregiver to be Unpaid]]="No", "Yes", "No"), "No"), "N/A"))</f>
        <v>N/A</v>
      </c>
      <c r="CA5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10" s="18" t="str">
        <f>IF(CB$2=0, "N/A", IF(ISNUMBER(SEARCH(TRIM(UPPER(CB$2)), TRIM(UPPER(ProgramsTable[[#This Row],[Type of Service]])))), "Yes", "No"))</f>
        <v>N/A</v>
      </c>
      <c r="CC510" s="18" t="str">
        <f>IF(CC$2=0, "N/A", IF(ISNUMBER(SEARCH(TRIM(CC$2), ProgramsTable[[#This Row],[Geographic Coverage]])), "Yes", "No"))</f>
        <v>No</v>
      </c>
      <c r="CD510" s="18" t="str">
        <f>IF(CD$2=0, "N/A", IF(ISNUMBER(SEARCH(TRIM(CD$2), ProgramsTable[[#This Row],[Geographic Coverage]])), "Yes", "No"))</f>
        <v>N/A</v>
      </c>
      <c r="CE510" s="18" t="str">
        <f>IF(AND(CC$2=0, CD$2=0), "*Required - Please Make a Selection*", IF(OR(ISNUMBER(SEARCH(TRIM(CC$2), ProgramsTable[[#This Row],[Geographic Coverage]])), ISNUMBER(SEARCH(TRIM(CD$2), ProgramsTable[[#This Row],[Geographic Coverage]]))), "Yes", "No"))</f>
        <v>No</v>
      </c>
      <c r="CF510" s="18" t="str" cm="1">
        <f t="array" ref="CF510">IF(COUNTIF(BK$2:BN$2, "Yes")=0, "N/A", IF(SUMPRODUCT((BK$2:BN$2="Yes")*(ProgramsTable[[#This Row],[Veteran?]:[Disabled Veteran?]]="Yes"))&gt;0, "Yes", "No"))</f>
        <v>No</v>
      </c>
      <c r="CG5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10"/>
      <c r="CI510"/>
      <c r="CJ510"/>
      <c r="CK510"/>
      <c r="CL510"/>
      <c r="CM510"/>
      <c r="CN510"/>
      <c r="CO510"/>
      <c r="CP510"/>
      <c r="CQ510"/>
      <c r="CR510"/>
      <c r="CS510"/>
      <c r="CU510"/>
      <c r="CV510"/>
    </row>
    <row r="511" spans="1:100" hidden="1" x14ac:dyDescent="0.25">
      <c r="A511" s="10">
        <v>50</v>
      </c>
      <c r="B511" t="s">
        <v>468</v>
      </c>
      <c r="C511" t="s">
        <v>483</v>
      </c>
      <c r="D511" t="s">
        <v>470</v>
      </c>
      <c r="E511" t="s">
        <v>471</v>
      </c>
      <c r="F511" t="s">
        <v>472</v>
      </c>
      <c r="G511" t="s">
        <v>473</v>
      </c>
      <c r="H511" t="s">
        <v>207</v>
      </c>
      <c r="I511" t="s">
        <v>207</v>
      </c>
      <c r="J511" t="s">
        <v>208</v>
      </c>
      <c r="K511" t="s">
        <v>208</v>
      </c>
      <c r="L511" s="11" t="s">
        <v>474</v>
      </c>
      <c r="M511">
        <v>65</v>
      </c>
      <c r="N511">
        <v>120</v>
      </c>
      <c r="O511" t="s">
        <v>475</v>
      </c>
      <c r="P511" t="s">
        <v>208</v>
      </c>
      <c r="Q511" t="s">
        <v>208</v>
      </c>
      <c r="R511" t="s">
        <v>208</v>
      </c>
      <c r="S511" t="s">
        <v>208</v>
      </c>
      <c r="T511" t="s">
        <v>31</v>
      </c>
      <c r="U511" t="s">
        <v>207</v>
      </c>
      <c r="V511" t="s">
        <v>207</v>
      </c>
      <c r="W511" t="s">
        <v>207</v>
      </c>
      <c r="X511" t="s">
        <v>207</v>
      </c>
      <c r="Y511" t="s">
        <v>207</v>
      </c>
      <c r="Z511" t="s">
        <v>207</v>
      </c>
      <c r="AA511" t="s">
        <v>207</v>
      </c>
      <c r="AB511" t="s">
        <v>207</v>
      </c>
      <c r="AC511" t="s">
        <v>207</v>
      </c>
      <c r="AD511" t="s">
        <v>207</v>
      </c>
      <c r="AE511" t="s">
        <v>207</v>
      </c>
      <c r="AF511" t="s">
        <v>207</v>
      </c>
      <c r="AG511" t="s">
        <v>207</v>
      </c>
      <c r="AH511" t="s">
        <v>207</v>
      </c>
      <c r="AI511" t="s">
        <v>207</v>
      </c>
      <c r="AJ511" t="s">
        <v>207</v>
      </c>
      <c r="AK511" t="s">
        <v>207</v>
      </c>
      <c r="AL511" t="s">
        <v>207</v>
      </c>
      <c r="AM511" t="s">
        <v>207</v>
      </c>
      <c r="AN511" t="s">
        <v>207</v>
      </c>
      <c r="AO511" t="s">
        <v>207</v>
      </c>
      <c r="AP511" t="s">
        <v>207</v>
      </c>
      <c r="AQ511" t="s">
        <v>207</v>
      </c>
      <c r="AR511" t="s">
        <v>207</v>
      </c>
      <c r="AS511" t="s">
        <v>207</v>
      </c>
      <c r="AT511" t="s">
        <v>207</v>
      </c>
      <c r="AU511" t="s">
        <v>207</v>
      </c>
      <c r="AV511" t="s">
        <v>207</v>
      </c>
      <c r="AW511" t="s">
        <v>207</v>
      </c>
      <c r="AX511" t="s">
        <v>207</v>
      </c>
      <c r="AY511" t="s">
        <v>207</v>
      </c>
      <c r="AZ511" t="s">
        <v>207</v>
      </c>
      <c r="BA511" t="s">
        <v>207</v>
      </c>
      <c r="BB511" t="s">
        <v>207</v>
      </c>
      <c r="BC511" t="s">
        <v>207</v>
      </c>
      <c r="BD511" t="s">
        <v>207</v>
      </c>
      <c r="BE511" t="s">
        <v>207</v>
      </c>
      <c r="BF511" t="s">
        <v>207</v>
      </c>
      <c r="BG511" t="s">
        <v>207</v>
      </c>
      <c r="BH511" t="s">
        <v>207</v>
      </c>
      <c r="BI511" t="s">
        <v>207</v>
      </c>
      <c r="BJ511" t="s">
        <v>207</v>
      </c>
      <c r="BK511" t="s">
        <v>207</v>
      </c>
      <c r="BL511" t="s">
        <v>207</v>
      </c>
      <c r="BM511" t="s">
        <v>207</v>
      </c>
      <c r="BN511" t="s">
        <v>207</v>
      </c>
      <c r="BO511" s="18" t="str">
        <f>IF(OR(BO$2=0, BO$2=""), "N/A", IF(ISNUMBER(SEARCH(UPPER(BO$2), UPPER(ProgramsTable[[#This Row],[Type of Service]]))), "Yes", "No"))</f>
        <v>N/A</v>
      </c>
      <c r="BP511" s="18" t="str">
        <f>IF(BP$2=0, "N/A", IF(ISNUMBER(SEARCH(TRIM(BP$2), ProgramsTable[[#This Row],[Geographic Coverage]])), "Yes", "No"))</f>
        <v>N/A</v>
      </c>
      <c r="BQ511" s="18" t="str">
        <f>IF(BQ$2=0, "N/A", IF(ISNUMBER(SEARCH(TRIM(BQ$2), ProgramsTable[[#This Row],[Geographic Coverage]])), "Yes", "No"))</f>
        <v>N/A</v>
      </c>
      <c r="BR511" s="18" t="str">
        <f>IF(AND(BP$2=0, BQ$2=0), "*Required - Please Make a Selection*", IF(OR(ISNUMBER(SEARCH(TRIM(BP$2), ProgramsTable[[#This Row],[Geographic Coverage]])), ISNUMBER(SEARCH(TRIM(BQ$2), ProgramsTable[[#This Row],[Geographic Coverage]]))), "Yes", "No"))</f>
        <v>*Required - Please Make a Selection*</v>
      </c>
      <c r="BS511" s="18" t="str">
        <f>IF(OR(BS$2="",BS$2=0), "N/A", IF(AND(ProgramsTable[[#This Row],[Age Min]]= "None", ProgramsTable[[#This Row],[Age Max]]= "None"), "Yes", IF(AND(BS$2&gt;=ProgramsTable[[#This Row],[Age Min]], BS$2&lt;=ProgramsTable[[#This Row],[Age Max]]), "Yes", "No")))</f>
        <v>N/A</v>
      </c>
      <c r="BT511" s="18" t="str" cm="1">
        <f t="array" ref="BT511">IF(COUNTIF(AM$2:BJ$2,"Yes")=0,"N/A",IF(SUMPRODUCT(--(AM$2:BJ$2="Yes"),--(ProgramsTable[[#This Row],[Developmental Disability]:[Caregivers, Family Members, Advocates, or Practitioners of an Individual with Disabilities or Medical Conditions]]="Yes"))&gt;0,"Yes","No"))</f>
        <v>N/A</v>
      </c>
      <c r="BU5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11" s="18" t="str">
        <f>IF(BV$2=0, "N/A", IF(ISNUMBER(SEARCH(UPPER(BV$2), UPPER(ProgramsTable[[#This Row],[Type of Service]]))), "Yes", "No"))</f>
        <v>N/A</v>
      </c>
      <c r="BW511" s="18" t="str">
        <f>IF(BW$2=0, "N/A", IF(ISNUMBER(SEARCH(TRIM(BW$2), ProgramsTable[[#This Row],[Geographic Coverage]])), "Yes", "No"))</f>
        <v>N/A</v>
      </c>
      <c r="BX511" s="18" t="str">
        <f>IF(BX$2=0, "N/A", IF(ISNUMBER(SEARCH(TRIM(BX$2), ProgramsTable[[#This Row],[Geographic Coverage]])), "Yes", "No"))</f>
        <v>N/A</v>
      </c>
      <c r="BY511" s="18" t="str">
        <f>IF(AND(BW$2=0, BX$2=0), "*Required - Please Make a Selection*", IF(OR(ISNUMBER(SEARCH(TRIM(BW$2), ProgramsTable[[#This Row],[Geographic Coverage]])), ISNUMBER(SEARCH(TRIM(BX$2), ProgramsTable[[#This Row],[Geographic Coverage]]))), "Yes", "No"))</f>
        <v>*Required - Please Make a Selection*</v>
      </c>
      <c r="BZ511" s="18" t="str">
        <f>IF(I$2=0, "N/A", IF(I$2="Yes", IF(ProgramsTable[[#This Row],[Program Includes Services for Caregivers]]="Yes", IF(ProgramsTable[[#This Row],[Program May Require Caregiver to be Unpaid]]="No", "Yes", "No"), "No"), "N/A"))</f>
        <v>N/A</v>
      </c>
      <c r="CA5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11" s="18" t="str">
        <f>IF(CB$2=0, "N/A", IF(ISNUMBER(SEARCH(TRIM(UPPER(CB$2)), TRIM(UPPER(ProgramsTable[[#This Row],[Type of Service]])))), "Yes", "No"))</f>
        <v>N/A</v>
      </c>
      <c r="CC511" s="18" t="str">
        <f>IF(CC$2=0, "N/A", IF(ISNUMBER(SEARCH(TRIM(CC$2), ProgramsTable[[#This Row],[Geographic Coverage]])), "Yes", "No"))</f>
        <v>No</v>
      </c>
      <c r="CD511" s="18" t="str">
        <f>IF(CD$2=0, "N/A", IF(ISNUMBER(SEARCH(TRIM(CD$2), ProgramsTable[[#This Row],[Geographic Coverage]])), "Yes", "No"))</f>
        <v>N/A</v>
      </c>
      <c r="CE511" s="18" t="str">
        <f>IF(AND(CC$2=0, CD$2=0), "*Required - Please Make a Selection*", IF(OR(ISNUMBER(SEARCH(TRIM(CC$2), ProgramsTable[[#This Row],[Geographic Coverage]])), ISNUMBER(SEARCH(TRIM(CD$2), ProgramsTable[[#This Row],[Geographic Coverage]]))), "Yes", "No"))</f>
        <v>No</v>
      </c>
      <c r="CF511" s="18" t="str" cm="1">
        <f t="array" ref="CF511">IF(COUNTIF(BK$2:BN$2, "Yes")=0, "N/A", IF(SUMPRODUCT((BK$2:BN$2="Yes")*(ProgramsTable[[#This Row],[Veteran?]:[Disabled Veteran?]]="Yes"))&gt;0, "Yes", "No"))</f>
        <v>No</v>
      </c>
      <c r="CG5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11"/>
      <c r="CI511"/>
      <c r="CJ511"/>
      <c r="CK511"/>
      <c r="CL511"/>
      <c r="CM511"/>
      <c r="CN511"/>
      <c r="CO511"/>
      <c r="CP511"/>
      <c r="CQ511"/>
      <c r="CR511"/>
      <c r="CS511"/>
      <c r="CU511"/>
      <c r="CV511"/>
    </row>
    <row r="512" spans="1:100" hidden="1" x14ac:dyDescent="0.25">
      <c r="A512" s="10">
        <v>51</v>
      </c>
      <c r="B512" t="s">
        <v>468</v>
      </c>
      <c r="C512" t="s">
        <v>484</v>
      </c>
      <c r="D512" t="s">
        <v>470</v>
      </c>
      <c r="E512" t="s">
        <v>471</v>
      </c>
      <c r="F512" t="s">
        <v>472</v>
      </c>
      <c r="G512" t="s">
        <v>473</v>
      </c>
      <c r="H512" t="s">
        <v>207</v>
      </c>
      <c r="I512" t="s">
        <v>207</v>
      </c>
      <c r="J512" t="s">
        <v>208</v>
      </c>
      <c r="K512" t="s">
        <v>208</v>
      </c>
      <c r="L512" s="11" t="s">
        <v>474</v>
      </c>
      <c r="M512">
        <v>65</v>
      </c>
      <c r="N512">
        <v>120</v>
      </c>
      <c r="O512" t="s">
        <v>475</v>
      </c>
      <c r="P512" t="s">
        <v>208</v>
      </c>
      <c r="Q512" t="s">
        <v>208</v>
      </c>
      <c r="R512" t="s">
        <v>208</v>
      </c>
      <c r="S512" t="s">
        <v>208</v>
      </c>
      <c r="T512" t="s">
        <v>33</v>
      </c>
      <c r="U512" t="s">
        <v>207</v>
      </c>
      <c r="V512" t="s">
        <v>207</v>
      </c>
      <c r="W512" t="s">
        <v>207</v>
      </c>
      <c r="X512" t="s">
        <v>207</v>
      </c>
      <c r="Y512" t="s">
        <v>207</v>
      </c>
      <c r="Z512" t="s">
        <v>207</v>
      </c>
      <c r="AA512" t="s">
        <v>207</v>
      </c>
      <c r="AB512" t="s">
        <v>207</v>
      </c>
      <c r="AC512" t="s">
        <v>207</v>
      </c>
      <c r="AD512" t="s">
        <v>207</v>
      </c>
      <c r="AE512" t="s">
        <v>207</v>
      </c>
      <c r="AF512" t="s">
        <v>207</v>
      </c>
      <c r="AG512" t="s">
        <v>207</v>
      </c>
      <c r="AH512" t="s">
        <v>207</v>
      </c>
      <c r="AI512" t="s">
        <v>207</v>
      </c>
      <c r="AJ512" t="s">
        <v>207</v>
      </c>
      <c r="AK512" t="s">
        <v>207</v>
      </c>
      <c r="AL512" t="s">
        <v>207</v>
      </c>
      <c r="AM512" t="s">
        <v>207</v>
      </c>
      <c r="AN512" t="s">
        <v>207</v>
      </c>
      <c r="AO512" t="s">
        <v>207</v>
      </c>
      <c r="AP512" t="s">
        <v>207</v>
      </c>
      <c r="AQ512" t="s">
        <v>207</v>
      </c>
      <c r="AR512" t="s">
        <v>207</v>
      </c>
      <c r="AS512" t="s">
        <v>207</v>
      </c>
      <c r="AT512" t="s">
        <v>207</v>
      </c>
      <c r="AU512" t="s">
        <v>207</v>
      </c>
      <c r="AV512" t="s">
        <v>207</v>
      </c>
      <c r="AW512" t="s">
        <v>207</v>
      </c>
      <c r="AX512" t="s">
        <v>207</v>
      </c>
      <c r="AY512" t="s">
        <v>207</v>
      </c>
      <c r="AZ512" t="s">
        <v>207</v>
      </c>
      <c r="BA512" t="s">
        <v>207</v>
      </c>
      <c r="BB512" t="s">
        <v>207</v>
      </c>
      <c r="BC512" t="s">
        <v>207</v>
      </c>
      <c r="BD512" t="s">
        <v>207</v>
      </c>
      <c r="BE512" t="s">
        <v>207</v>
      </c>
      <c r="BF512" t="s">
        <v>207</v>
      </c>
      <c r="BG512" t="s">
        <v>207</v>
      </c>
      <c r="BH512" t="s">
        <v>207</v>
      </c>
      <c r="BI512" t="s">
        <v>207</v>
      </c>
      <c r="BJ512" t="s">
        <v>207</v>
      </c>
      <c r="BK512" t="s">
        <v>207</v>
      </c>
      <c r="BL512" t="s">
        <v>207</v>
      </c>
      <c r="BM512" t="s">
        <v>207</v>
      </c>
      <c r="BN512" t="s">
        <v>207</v>
      </c>
      <c r="BO512" s="18" t="str">
        <f>IF(OR(BO$2=0, BO$2=""), "N/A", IF(ISNUMBER(SEARCH(UPPER(BO$2), UPPER(ProgramsTable[[#This Row],[Type of Service]]))), "Yes", "No"))</f>
        <v>N/A</v>
      </c>
      <c r="BP512" s="18" t="str">
        <f>IF(BP$2=0, "N/A", IF(ISNUMBER(SEARCH(TRIM(BP$2), ProgramsTable[[#This Row],[Geographic Coverage]])), "Yes", "No"))</f>
        <v>N/A</v>
      </c>
      <c r="BQ512" s="18" t="str">
        <f>IF(BQ$2=0, "N/A", IF(ISNUMBER(SEARCH(TRIM(BQ$2), ProgramsTable[[#This Row],[Geographic Coverage]])), "Yes", "No"))</f>
        <v>N/A</v>
      </c>
      <c r="BR512" s="18" t="str">
        <f>IF(AND(BP$2=0, BQ$2=0), "*Required - Please Make a Selection*", IF(OR(ISNUMBER(SEARCH(TRIM(BP$2), ProgramsTable[[#This Row],[Geographic Coverage]])), ISNUMBER(SEARCH(TRIM(BQ$2), ProgramsTable[[#This Row],[Geographic Coverage]]))), "Yes", "No"))</f>
        <v>*Required - Please Make a Selection*</v>
      </c>
      <c r="BS512" s="18" t="str">
        <f>IF(OR(BS$2="",BS$2=0), "N/A", IF(AND(ProgramsTable[[#This Row],[Age Min]]= "None", ProgramsTable[[#This Row],[Age Max]]= "None"), "Yes", IF(AND(BS$2&gt;=ProgramsTable[[#This Row],[Age Min]], BS$2&lt;=ProgramsTable[[#This Row],[Age Max]]), "Yes", "No")))</f>
        <v>N/A</v>
      </c>
      <c r="BT512" s="18" t="str" cm="1">
        <f t="array" ref="BT512">IF(COUNTIF(AM$2:BJ$2,"Yes")=0,"N/A",IF(SUMPRODUCT(--(AM$2:BJ$2="Yes"),--(ProgramsTable[[#This Row],[Developmental Disability]:[Caregivers, Family Members, Advocates, or Practitioners of an Individual with Disabilities or Medical Conditions]]="Yes"))&gt;0,"Yes","No"))</f>
        <v>N/A</v>
      </c>
      <c r="BU5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12" s="18" t="str">
        <f>IF(BV$2=0, "N/A", IF(ISNUMBER(SEARCH(UPPER(BV$2), UPPER(ProgramsTable[[#This Row],[Type of Service]]))), "Yes", "No"))</f>
        <v>N/A</v>
      </c>
      <c r="BW512" s="18" t="str">
        <f>IF(BW$2=0, "N/A", IF(ISNUMBER(SEARCH(TRIM(BW$2), ProgramsTable[[#This Row],[Geographic Coverage]])), "Yes", "No"))</f>
        <v>N/A</v>
      </c>
      <c r="BX512" s="18" t="str">
        <f>IF(BX$2=0, "N/A", IF(ISNUMBER(SEARCH(TRIM(BX$2), ProgramsTable[[#This Row],[Geographic Coverage]])), "Yes", "No"))</f>
        <v>N/A</v>
      </c>
      <c r="BY512" s="18" t="str">
        <f>IF(AND(BW$2=0, BX$2=0), "*Required - Please Make a Selection*", IF(OR(ISNUMBER(SEARCH(TRIM(BW$2), ProgramsTable[[#This Row],[Geographic Coverage]])), ISNUMBER(SEARCH(TRIM(BX$2), ProgramsTable[[#This Row],[Geographic Coverage]]))), "Yes", "No"))</f>
        <v>*Required - Please Make a Selection*</v>
      </c>
      <c r="BZ512" s="18" t="str">
        <f>IF(I$2=0, "N/A", IF(I$2="Yes", IF(ProgramsTable[[#This Row],[Program Includes Services for Caregivers]]="Yes", IF(ProgramsTable[[#This Row],[Program May Require Caregiver to be Unpaid]]="No", "Yes", "No"), "No"), "N/A"))</f>
        <v>N/A</v>
      </c>
      <c r="CA5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12" s="18" t="str">
        <f>IF(CB$2=0, "N/A", IF(ISNUMBER(SEARCH(TRIM(UPPER(CB$2)), TRIM(UPPER(ProgramsTable[[#This Row],[Type of Service]])))), "Yes", "No"))</f>
        <v>N/A</v>
      </c>
      <c r="CC512" s="18" t="str">
        <f>IF(CC$2=0, "N/A", IF(ISNUMBER(SEARCH(TRIM(CC$2), ProgramsTable[[#This Row],[Geographic Coverage]])), "Yes", "No"))</f>
        <v>No</v>
      </c>
      <c r="CD512" s="18" t="str">
        <f>IF(CD$2=0, "N/A", IF(ISNUMBER(SEARCH(TRIM(CD$2), ProgramsTable[[#This Row],[Geographic Coverage]])), "Yes", "No"))</f>
        <v>N/A</v>
      </c>
      <c r="CE512" s="18" t="str">
        <f>IF(AND(CC$2=0, CD$2=0), "*Required - Please Make a Selection*", IF(OR(ISNUMBER(SEARCH(TRIM(CC$2), ProgramsTable[[#This Row],[Geographic Coverage]])), ISNUMBER(SEARCH(TRIM(CD$2), ProgramsTable[[#This Row],[Geographic Coverage]]))), "Yes", "No"))</f>
        <v>No</v>
      </c>
      <c r="CF512" s="18" t="str" cm="1">
        <f t="array" ref="CF512">IF(COUNTIF(BK$2:BN$2, "Yes")=0, "N/A", IF(SUMPRODUCT((BK$2:BN$2="Yes")*(ProgramsTable[[#This Row],[Veteran?]:[Disabled Veteran?]]="Yes"))&gt;0, "Yes", "No"))</f>
        <v>No</v>
      </c>
      <c r="CG5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12"/>
      <c r="CI512"/>
      <c r="CJ512"/>
      <c r="CK512"/>
      <c r="CL512"/>
      <c r="CM512"/>
      <c r="CN512"/>
      <c r="CO512"/>
      <c r="CP512"/>
      <c r="CQ512"/>
      <c r="CR512"/>
      <c r="CS512"/>
      <c r="CU512"/>
      <c r="CV512"/>
    </row>
    <row r="513" spans="1:100" hidden="1" x14ac:dyDescent="0.25">
      <c r="A513" s="10">
        <v>52</v>
      </c>
      <c r="B513" t="s">
        <v>468</v>
      </c>
      <c r="C513" t="s">
        <v>485</v>
      </c>
      <c r="D513" t="s">
        <v>470</v>
      </c>
      <c r="E513" t="s">
        <v>471</v>
      </c>
      <c r="F513" t="s">
        <v>472</v>
      </c>
      <c r="G513" t="s">
        <v>473</v>
      </c>
      <c r="H513" t="s">
        <v>207</v>
      </c>
      <c r="I513" t="s">
        <v>207</v>
      </c>
      <c r="J513" t="s">
        <v>208</v>
      </c>
      <c r="K513" t="s">
        <v>208</v>
      </c>
      <c r="L513" s="11" t="s">
        <v>474</v>
      </c>
      <c r="M513">
        <v>65</v>
      </c>
      <c r="N513">
        <v>120</v>
      </c>
      <c r="O513" t="s">
        <v>475</v>
      </c>
      <c r="P513" t="s">
        <v>208</v>
      </c>
      <c r="Q513" t="s">
        <v>208</v>
      </c>
      <c r="R513" t="s">
        <v>208</v>
      </c>
      <c r="S513" t="s">
        <v>208</v>
      </c>
      <c r="T513" t="s">
        <v>34</v>
      </c>
      <c r="U513" t="s">
        <v>207</v>
      </c>
      <c r="V513" t="s">
        <v>207</v>
      </c>
      <c r="W513" t="s">
        <v>207</v>
      </c>
      <c r="X513" t="s">
        <v>207</v>
      </c>
      <c r="Y513" t="s">
        <v>207</v>
      </c>
      <c r="Z513" t="s">
        <v>207</v>
      </c>
      <c r="AA513" t="s">
        <v>207</v>
      </c>
      <c r="AB513" t="s">
        <v>207</v>
      </c>
      <c r="AC513" t="s">
        <v>207</v>
      </c>
      <c r="AD513" t="s">
        <v>207</v>
      </c>
      <c r="AE513" t="s">
        <v>207</v>
      </c>
      <c r="AF513" t="s">
        <v>207</v>
      </c>
      <c r="AG513" t="s">
        <v>207</v>
      </c>
      <c r="AH513" t="s">
        <v>207</v>
      </c>
      <c r="AI513" t="s">
        <v>207</v>
      </c>
      <c r="AJ513" t="s">
        <v>207</v>
      </c>
      <c r="AK513" t="s">
        <v>207</v>
      </c>
      <c r="AL513" t="s">
        <v>207</v>
      </c>
      <c r="AM513" t="s">
        <v>207</v>
      </c>
      <c r="AN513" t="s">
        <v>207</v>
      </c>
      <c r="AO513" t="s">
        <v>207</v>
      </c>
      <c r="AP513" t="s">
        <v>207</v>
      </c>
      <c r="AQ513" t="s">
        <v>207</v>
      </c>
      <c r="AR513" t="s">
        <v>207</v>
      </c>
      <c r="AS513" t="s">
        <v>207</v>
      </c>
      <c r="AT513" t="s">
        <v>207</v>
      </c>
      <c r="AU513" t="s">
        <v>207</v>
      </c>
      <c r="AV513" t="s">
        <v>207</v>
      </c>
      <c r="AW513" t="s">
        <v>207</v>
      </c>
      <c r="AX513" t="s">
        <v>207</v>
      </c>
      <c r="AY513" t="s">
        <v>207</v>
      </c>
      <c r="AZ513" t="s">
        <v>207</v>
      </c>
      <c r="BA513" t="s">
        <v>207</v>
      </c>
      <c r="BB513" t="s">
        <v>207</v>
      </c>
      <c r="BC513" t="s">
        <v>207</v>
      </c>
      <c r="BD513" t="s">
        <v>207</v>
      </c>
      <c r="BE513" t="s">
        <v>207</v>
      </c>
      <c r="BF513" t="s">
        <v>207</v>
      </c>
      <c r="BG513" t="s">
        <v>207</v>
      </c>
      <c r="BH513" t="s">
        <v>207</v>
      </c>
      <c r="BI513" t="s">
        <v>207</v>
      </c>
      <c r="BJ513" t="s">
        <v>207</v>
      </c>
      <c r="BK513" t="s">
        <v>207</v>
      </c>
      <c r="BL513" t="s">
        <v>207</v>
      </c>
      <c r="BM513" t="s">
        <v>207</v>
      </c>
      <c r="BN513" t="s">
        <v>207</v>
      </c>
      <c r="BO513" s="18" t="str">
        <f>IF(OR(BO$2=0, BO$2=""), "N/A", IF(ISNUMBER(SEARCH(UPPER(BO$2), UPPER(ProgramsTable[[#This Row],[Type of Service]]))), "Yes", "No"))</f>
        <v>N/A</v>
      </c>
      <c r="BP513" s="18" t="str">
        <f>IF(BP$2=0, "N/A", IF(ISNUMBER(SEARCH(TRIM(BP$2), ProgramsTable[[#This Row],[Geographic Coverage]])), "Yes", "No"))</f>
        <v>N/A</v>
      </c>
      <c r="BQ513" s="18" t="str">
        <f>IF(BQ$2=0, "N/A", IF(ISNUMBER(SEARCH(TRIM(BQ$2), ProgramsTable[[#This Row],[Geographic Coverage]])), "Yes", "No"))</f>
        <v>N/A</v>
      </c>
      <c r="BR513" s="18" t="str">
        <f>IF(AND(BP$2=0, BQ$2=0), "*Required - Please Make a Selection*", IF(OR(ISNUMBER(SEARCH(TRIM(BP$2), ProgramsTable[[#This Row],[Geographic Coverage]])), ISNUMBER(SEARCH(TRIM(BQ$2), ProgramsTable[[#This Row],[Geographic Coverage]]))), "Yes", "No"))</f>
        <v>*Required - Please Make a Selection*</v>
      </c>
      <c r="BS513" s="18" t="str">
        <f>IF(OR(BS$2="",BS$2=0), "N/A", IF(AND(ProgramsTable[[#This Row],[Age Min]]= "None", ProgramsTable[[#This Row],[Age Max]]= "None"), "Yes", IF(AND(BS$2&gt;=ProgramsTable[[#This Row],[Age Min]], BS$2&lt;=ProgramsTable[[#This Row],[Age Max]]), "Yes", "No")))</f>
        <v>N/A</v>
      </c>
      <c r="BT513" s="18" t="str" cm="1">
        <f t="array" ref="BT513">IF(COUNTIF(AM$2:BJ$2,"Yes")=0,"N/A",IF(SUMPRODUCT(--(AM$2:BJ$2="Yes"),--(ProgramsTable[[#This Row],[Developmental Disability]:[Caregivers, Family Members, Advocates, or Practitioners of an Individual with Disabilities or Medical Conditions]]="Yes"))&gt;0,"Yes","No"))</f>
        <v>N/A</v>
      </c>
      <c r="BU5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13" s="18" t="str">
        <f>IF(BV$2=0, "N/A", IF(ISNUMBER(SEARCH(UPPER(BV$2), UPPER(ProgramsTable[[#This Row],[Type of Service]]))), "Yes", "No"))</f>
        <v>N/A</v>
      </c>
      <c r="BW513" s="18" t="str">
        <f>IF(BW$2=0, "N/A", IF(ISNUMBER(SEARCH(TRIM(BW$2), ProgramsTable[[#This Row],[Geographic Coverage]])), "Yes", "No"))</f>
        <v>N/A</v>
      </c>
      <c r="BX513" s="18" t="str">
        <f>IF(BX$2=0, "N/A", IF(ISNUMBER(SEARCH(TRIM(BX$2), ProgramsTable[[#This Row],[Geographic Coverage]])), "Yes", "No"))</f>
        <v>N/A</v>
      </c>
      <c r="BY513" s="18" t="str">
        <f>IF(AND(BW$2=0, BX$2=0), "*Required - Please Make a Selection*", IF(OR(ISNUMBER(SEARCH(TRIM(BW$2), ProgramsTable[[#This Row],[Geographic Coverage]])), ISNUMBER(SEARCH(TRIM(BX$2), ProgramsTable[[#This Row],[Geographic Coverage]]))), "Yes", "No"))</f>
        <v>*Required - Please Make a Selection*</v>
      </c>
      <c r="BZ513" s="18" t="str">
        <f>IF(I$2=0, "N/A", IF(I$2="Yes", IF(ProgramsTable[[#This Row],[Program Includes Services for Caregivers]]="Yes", IF(ProgramsTable[[#This Row],[Program May Require Caregiver to be Unpaid]]="No", "Yes", "No"), "No"), "N/A"))</f>
        <v>N/A</v>
      </c>
      <c r="CA5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13" s="18" t="str">
        <f>IF(CB$2=0, "N/A", IF(ISNUMBER(SEARCH(TRIM(UPPER(CB$2)), TRIM(UPPER(ProgramsTable[[#This Row],[Type of Service]])))), "Yes", "No"))</f>
        <v>N/A</v>
      </c>
      <c r="CC513" s="18" t="str">
        <f>IF(CC$2=0, "N/A", IF(ISNUMBER(SEARCH(TRIM(CC$2), ProgramsTable[[#This Row],[Geographic Coverage]])), "Yes", "No"))</f>
        <v>No</v>
      </c>
      <c r="CD513" s="18" t="str">
        <f>IF(CD$2=0, "N/A", IF(ISNUMBER(SEARCH(TRIM(CD$2), ProgramsTable[[#This Row],[Geographic Coverage]])), "Yes", "No"))</f>
        <v>N/A</v>
      </c>
      <c r="CE513" s="18" t="str">
        <f>IF(AND(CC$2=0, CD$2=0), "*Required - Please Make a Selection*", IF(OR(ISNUMBER(SEARCH(TRIM(CC$2), ProgramsTable[[#This Row],[Geographic Coverage]])), ISNUMBER(SEARCH(TRIM(CD$2), ProgramsTable[[#This Row],[Geographic Coverage]]))), "Yes", "No"))</f>
        <v>No</v>
      </c>
      <c r="CF513" s="18" t="str" cm="1">
        <f t="array" ref="CF513">IF(COUNTIF(BK$2:BN$2, "Yes")=0, "N/A", IF(SUMPRODUCT((BK$2:BN$2="Yes")*(ProgramsTable[[#This Row],[Veteran?]:[Disabled Veteran?]]="Yes"))&gt;0, "Yes", "No"))</f>
        <v>No</v>
      </c>
      <c r="CG5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13"/>
      <c r="CI513"/>
      <c r="CJ513"/>
      <c r="CK513"/>
      <c r="CL513"/>
      <c r="CM513"/>
      <c r="CN513"/>
      <c r="CO513"/>
      <c r="CP513"/>
      <c r="CQ513"/>
      <c r="CR513"/>
      <c r="CS513"/>
      <c r="CU513"/>
      <c r="CV513"/>
    </row>
    <row r="514" spans="1:100" hidden="1" x14ac:dyDescent="0.25">
      <c r="A514" s="10">
        <v>53</v>
      </c>
      <c r="B514" t="s">
        <v>468</v>
      </c>
      <c r="C514" t="s">
        <v>486</v>
      </c>
      <c r="D514" t="s">
        <v>470</v>
      </c>
      <c r="E514" t="s">
        <v>471</v>
      </c>
      <c r="F514" t="s">
        <v>472</v>
      </c>
      <c r="G514" t="s">
        <v>473</v>
      </c>
      <c r="H514" t="s">
        <v>207</v>
      </c>
      <c r="I514" t="s">
        <v>207</v>
      </c>
      <c r="J514" t="s">
        <v>208</v>
      </c>
      <c r="K514" t="s">
        <v>208</v>
      </c>
      <c r="L514" s="11" t="s">
        <v>474</v>
      </c>
      <c r="M514">
        <v>65</v>
      </c>
      <c r="N514">
        <v>120</v>
      </c>
      <c r="O514" t="s">
        <v>475</v>
      </c>
      <c r="P514" t="s">
        <v>208</v>
      </c>
      <c r="Q514" t="s">
        <v>208</v>
      </c>
      <c r="R514" t="s">
        <v>208</v>
      </c>
      <c r="S514" t="s">
        <v>208</v>
      </c>
      <c r="T514" t="s">
        <v>487</v>
      </c>
      <c r="U514" t="s">
        <v>207</v>
      </c>
      <c r="V514" t="s">
        <v>207</v>
      </c>
      <c r="W514" t="s">
        <v>207</v>
      </c>
      <c r="X514" t="s">
        <v>207</v>
      </c>
      <c r="Y514" t="s">
        <v>207</v>
      </c>
      <c r="Z514" t="s">
        <v>207</v>
      </c>
      <c r="AA514" t="s">
        <v>207</v>
      </c>
      <c r="AB514" t="s">
        <v>207</v>
      </c>
      <c r="AC514" t="s">
        <v>207</v>
      </c>
      <c r="AD514" t="s">
        <v>207</v>
      </c>
      <c r="AE514" t="s">
        <v>207</v>
      </c>
      <c r="AF514" t="s">
        <v>207</v>
      </c>
      <c r="AG514" t="s">
        <v>207</v>
      </c>
      <c r="AH514" t="s">
        <v>207</v>
      </c>
      <c r="AI514" t="s">
        <v>207</v>
      </c>
      <c r="AJ514" t="s">
        <v>207</v>
      </c>
      <c r="AK514" t="s">
        <v>207</v>
      </c>
      <c r="AL514" t="s">
        <v>207</v>
      </c>
      <c r="AM514" t="s">
        <v>207</v>
      </c>
      <c r="AN514" t="s">
        <v>207</v>
      </c>
      <c r="AO514" t="s">
        <v>207</v>
      </c>
      <c r="AP514" t="s">
        <v>207</v>
      </c>
      <c r="AQ514" t="s">
        <v>207</v>
      </c>
      <c r="AR514" t="s">
        <v>207</v>
      </c>
      <c r="AS514" t="s">
        <v>207</v>
      </c>
      <c r="AT514" t="s">
        <v>207</v>
      </c>
      <c r="AU514" t="s">
        <v>207</v>
      </c>
      <c r="AV514" t="s">
        <v>207</v>
      </c>
      <c r="AW514" t="s">
        <v>207</v>
      </c>
      <c r="AX514" t="s">
        <v>207</v>
      </c>
      <c r="AY514" t="s">
        <v>207</v>
      </c>
      <c r="AZ514" t="s">
        <v>207</v>
      </c>
      <c r="BA514" t="s">
        <v>207</v>
      </c>
      <c r="BB514" t="s">
        <v>207</v>
      </c>
      <c r="BC514" t="s">
        <v>207</v>
      </c>
      <c r="BD514" t="s">
        <v>207</v>
      </c>
      <c r="BE514" t="s">
        <v>207</v>
      </c>
      <c r="BF514" t="s">
        <v>207</v>
      </c>
      <c r="BG514" t="s">
        <v>207</v>
      </c>
      <c r="BH514" t="s">
        <v>207</v>
      </c>
      <c r="BI514" t="s">
        <v>207</v>
      </c>
      <c r="BJ514" t="s">
        <v>207</v>
      </c>
      <c r="BK514" t="s">
        <v>207</v>
      </c>
      <c r="BL514" t="s">
        <v>207</v>
      </c>
      <c r="BM514" t="s">
        <v>207</v>
      </c>
      <c r="BN514" t="s">
        <v>207</v>
      </c>
      <c r="BO514" s="18" t="str">
        <f>IF(OR(BO$2=0, BO$2=""), "N/A", IF(ISNUMBER(SEARCH(UPPER(BO$2), UPPER(ProgramsTable[[#This Row],[Type of Service]]))), "Yes", "No"))</f>
        <v>N/A</v>
      </c>
      <c r="BP514" s="18" t="str">
        <f>IF(BP$2=0, "N/A", IF(ISNUMBER(SEARCH(TRIM(BP$2), ProgramsTable[[#This Row],[Geographic Coverage]])), "Yes", "No"))</f>
        <v>N/A</v>
      </c>
      <c r="BQ514" s="18" t="str">
        <f>IF(BQ$2=0, "N/A", IF(ISNUMBER(SEARCH(TRIM(BQ$2), ProgramsTable[[#This Row],[Geographic Coverage]])), "Yes", "No"))</f>
        <v>N/A</v>
      </c>
      <c r="BR514" s="18" t="str">
        <f>IF(AND(BP$2=0, BQ$2=0), "*Required - Please Make a Selection*", IF(OR(ISNUMBER(SEARCH(TRIM(BP$2), ProgramsTable[[#This Row],[Geographic Coverage]])), ISNUMBER(SEARCH(TRIM(BQ$2), ProgramsTable[[#This Row],[Geographic Coverage]]))), "Yes", "No"))</f>
        <v>*Required - Please Make a Selection*</v>
      </c>
      <c r="BS514" s="18" t="str">
        <f>IF(OR(BS$2="",BS$2=0), "N/A", IF(AND(ProgramsTable[[#This Row],[Age Min]]= "None", ProgramsTable[[#This Row],[Age Max]]= "None"), "Yes", IF(AND(BS$2&gt;=ProgramsTable[[#This Row],[Age Min]], BS$2&lt;=ProgramsTable[[#This Row],[Age Max]]), "Yes", "No")))</f>
        <v>N/A</v>
      </c>
      <c r="BT514" s="18" t="str" cm="1">
        <f t="array" ref="BT514">IF(COUNTIF(AM$2:BJ$2,"Yes")=0,"N/A",IF(SUMPRODUCT(--(AM$2:BJ$2="Yes"),--(ProgramsTable[[#This Row],[Developmental Disability]:[Caregivers, Family Members, Advocates, or Practitioners of an Individual with Disabilities or Medical Conditions]]="Yes"))&gt;0,"Yes","No"))</f>
        <v>N/A</v>
      </c>
      <c r="BU5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14" s="18" t="str">
        <f>IF(BV$2=0, "N/A", IF(ISNUMBER(SEARCH(UPPER(BV$2), UPPER(ProgramsTable[[#This Row],[Type of Service]]))), "Yes", "No"))</f>
        <v>N/A</v>
      </c>
      <c r="BW514" s="18" t="str">
        <f>IF(BW$2=0, "N/A", IF(ISNUMBER(SEARCH(TRIM(BW$2), ProgramsTable[[#This Row],[Geographic Coverage]])), "Yes", "No"))</f>
        <v>N/A</v>
      </c>
      <c r="BX514" s="18" t="str">
        <f>IF(BX$2=0, "N/A", IF(ISNUMBER(SEARCH(TRIM(BX$2), ProgramsTable[[#This Row],[Geographic Coverage]])), "Yes", "No"))</f>
        <v>N/A</v>
      </c>
      <c r="BY514" s="18" t="str">
        <f>IF(AND(BW$2=0, BX$2=0), "*Required - Please Make a Selection*", IF(OR(ISNUMBER(SEARCH(TRIM(BW$2), ProgramsTable[[#This Row],[Geographic Coverage]])), ISNUMBER(SEARCH(TRIM(BX$2), ProgramsTable[[#This Row],[Geographic Coverage]]))), "Yes", "No"))</f>
        <v>*Required - Please Make a Selection*</v>
      </c>
      <c r="BZ514" s="18" t="str">
        <f>IF(I$2=0, "N/A", IF(I$2="Yes", IF(ProgramsTable[[#This Row],[Program Includes Services for Caregivers]]="Yes", IF(ProgramsTable[[#This Row],[Program May Require Caregiver to be Unpaid]]="No", "Yes", "No"), "No"), "N/A"))</f>
        <v>N/A</v>
      </c>
      <c r="CA5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14" s="18" t="str">
        <f>IF(CB$2=0, "N/A", IF(ISNUMBER(SEARCH(TRIM(UPPER(CB$2)), TRIM(UPPER(ProgramsTable[[#This Row],[Type of Service]])))), "Yes", "No"))</f>
        <v>N/A</v>
      </c>
      <c r="CC514" s="18" t="str">
        <f>IF(CC$2=0, "N/A", IF(ISNUMBER(SEARCH(TRIM(CC$2), ProgramsTable[[#This Row],[Geographic Coverage]])), "Yes", "No"))</f>
        <v>No</v>
      </c>
      <c r="CD514" s="18" t="str">
        <f>IF(CD$2=0, "N/A", IF(ISNUMBER(SEARCH(TRIM(CD$2), ProgramsTable[[#This Row],[Geographic Coverage]])), "Yes", "No"))</f>
        <v>N/A</v>
      </c>
      <c r="CE514" s="18" t="str">
        <f>IF(AND(CC$2=0, CD$2=0), "*Required - Please Make a Selection*", IF(OR(ISNUMBER(SEARCH(TRIM(CC$2), ProgramsTable[[#This Row],[Geographic Coverage]])), ISNUMBER(SEARCH(TRIM(CD$2), ProgramsTable[[#This Row],[Geographic Coverage]]))), "Yes", "No"))</f>
        <v>No</v>
      </c>
      <c r="CF514" s="18" t="str" cm="1">
        <f t="array" ref="CF514">IF(COUNTIF(BK$2:BN$2, "Yes")=0, "N/A", IF(SUMPRODUCT((BK$2:BN$2="Yes")*(ProgramsTable[[#This Row],[Veteran?]:[Disabled Veteran?]]="Yes"))&gt;0, "Yes", "No"))</f>
        <v>No</v>
      </c>
      <c r="CG5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14"/>
      <c r="CI514"/>
      <c r="CJ514"/>
      <c r="CK514"/>
      <c r="CL514"/>
      <c r="CM514"/>
      <c r="CN514"/>
      <c r="CO514"/>
      <c r="CP514"/>
      <c r="CQ514"/>
      <c r="CR514"/>
      <c r="CS514"/>
      <c r="CU514"/>
      <c r="CV514"/>
    </row>
    <row r="515" spans="1:100" hidden="1" x14ac:dyDescent="0.25">
      <c r="A515" s="10">
        <v>55</v>
      </c>
      <c r="B515" t="s">
        <v>468</v>
      </c>
      <c r="C515" t="s">
        <v>468</v>
      </c>
      <c r="D515" t="s">
        <v>488</v>
      </c>
      <c r="E515" t="s">
        <v>489</v>
      </c>
      <c r="F515" t="s">
        <v>490</v>
      </c>
      <c r="G515" t="s">
        <v>87</v>
      </c>
      <c r="H515" t="s">
        <v>207</v>
      </c>
      <c r="I515" t="s">
        <v>207</v>
      </c>
      <c r="J515" t="s">
        <v>208</v>
      </c>
      <c r="K515" t="s">
        <v>208</v>
      </c>
      <c r="L515" s="11" t="s">
        <v>208</v>
      </c>
      <c r="M515" t="s">
        <v>208</v>
      </c>
      <c r="N515" t="s">
        <v>208</v>
      </c>
      <c r="P515" t="s">
        <v>208</v>
      </c>
      <c r="Q515" t="s">
        <v>208</v>
      </c>
      <c r="R515" t="s">
        <v>208</v>
      </c>
      <c r="S515" t="s">
        <v>208</v>
      </c>
      <c r="T515" t="s">
        <v>230</v>
      </c>
      <c r="U515" t="s">
        <v>207</v>
      </c>
      <c r="V515" t="s">
        <v>207</v>
      </c>
      <c r="W515" t="s">
        <v>207</v>
      </c>
      <c r="X515" t="s">
        <v>207</v>
      </c>
      <c r="Y515" t="s">
        <v>207</v>
      </c>
      <c r="Z515" t="s">
        <v>207</v>
      </c>
      <c r="AA515" t="s">
        <v>207</v>
      </c>
      <c r="AB515" t="s">
        <v>207</v>
      </c>
      <c r="AC515" t="s">
        <v>207</v>
      </c>
      <c r="AD515" t="s">
        <v>207</v>
      </c>
      <c r="AE515" t="s">
        <v>207</v>
      </c>
      <c r="AF515" t="s">
        <v>207</v>
      </c>
      <c r="AG515" t="s">
        <v>207</v>
      </c>
      <c r="AH515" t="s">
        <v>207</v>
      </c>
      <c r="AI515" t="s">
        <v>207</v>
      </c>
      <c r="AJ515" t="s">
        <v>207</v>
      </c>
      <c r="AK515" t="s">
        <v>207</v>
      </c>
      <c r="AL515" t="s">
        <v>207</v>
      </c>
      <c r="AM515" t="s">
        <v>207</v>
      </c>
      <c r="AN515" t="s">
        <v>207</v>
      </c>
      <c r="AO515" t="s">
        <v>207</v>
      </c>
      <c r="AP515" t="s">
        <v>207</v>
      </c>
      <c r="AQ515" t="s">
        <v>207</v>
      </c>
      <c r="AR515" t="s">
        <v>207</v>
      </c>
      <c r="AS515" t="s">
        <v>207</v>
      </c>
      <c r="AT515" t="s">
        <v>207</v>
      </c>
      <c r="AU515" t="s">
        <v>207</v>
      </c>
      <c r="AV515" t="s">
        <v>207</v>
      </c>
      <c r="AW515" t="s">
        <v>207</v>
      </c>
      <c r="AX515" t="s">
        <v>207</v>
      </c>
      <c r="AY515" t="s">
        <v>207</v>
      </c>
      <c r="AZ515" t="s">
        <v>207</v>
      </c>
      <c r="BA515" t="s">
        <v>207</v>
      </c>
      <c r="BB515" t="s">
        <v>207</v>
      </c>
      <c r="BC515" t="s">
        <v>207</v>
      </c>
      <c r="BD515" t="s">
        <v>207</v>
      </c>
      <c r="BE515" t="s">
        <v>207</v>
      </c>
      <c r="BF515" t="s">
        <v>207</v>
      </c>
      <c r="BG515" t="s">
        <v>207</v>
      </c>
      <c r="BH515" t="s">
        <v>207</v>
      </c>
      <c r="BI515" t="s">
        <v>207</v>
      </c>
      <c r="BJ515" t="s">
        <v>207</v>
      </c>
      <c r="BK515" t="s">
        <v>207</v>
      </c>
      <c r="BL515" t="s">
        <v>207</v>
      </c>
      <c r="BM515" t="s">
        <v>207</v>
      </c>
      <c r="BN515" t="s">
        <v>207</v>
      </c>
      <c r="BO515" s="18" t="str">
        <f>IF(OR(BO$2=0, BO$2=""), "N/A", IF(ISNUMBER(SEARCH(UPPER(BO$2), UPPER(ProgramsTable[[#This Row],[Type of Service]]))), "Yes", "No"))</f>
        <v>N/A</v>
      </c>
      <c r="BP515" s="18" t="str">
        <f>IF(BP$2=0, "N/A", IF(ISNUMBER(SEARCH(TRIM(BP$2), ProgramsTable[[#This Row],[Geographic Coverage]])), "Yes", "No"))</f>
        <v>N/A</v>
      </c>
      <c r="BQ515" s="18" t="str">
        <f>IF(BQ$2=0, "N/A", IF(ISNUMBER(SEARCH(TRIM(BQ$2), ProgramsTable[[#This Row],[Geographic Coverage]])), "Yes", "No"))</f>
        <v>N/A</v>
      </c>
      <c r="BR515" s="18" t="str">
        <f>IF(AND(BP$2=0, BQ$2=0), "*Required - Please Make a Selection*", IF(OR(ISNUMBER(SEARCH(TRIM(BP$2), ProgramsTable[[#This Row],[Geographic Coverage]])), ISNUMBER(SEARCH(TRIM(BQ$2), ProgramsTable[[#This Row],[Geographic Coverage]]))), "Yes", "No"))</f>
        <v>*Required - Please Make a Selection*</v>
      </c>
      <c r="BS515" s="18" t="str">
        <f>IF(OR(BS$2="",BS$2=0), "N/A", IF(AND(ProgramsTable[[#This Row],[Age Min]]= "None", ProgramsTable[[#This Row],[Age Max]]= "None"), "Yes", IF(AND(BS$2&gt;=ProgramsTable[[#This Row],[Age Min]], BS$2&lt;=ProgramsTable[[#This Row],[Age Max]]), "Yes", "No")))</f>
        <v>N/A</v>
      </c>
      <c r="BT515" s="18" t="str" cm="1">
        <f t="array" ref="BT515">IF(COUNTIF(AM$2:BJ$2,"Yes")=0,"N/A",IF(SUMPRODUCT(--(AM$2:BJ$2="Yes"),--(ProgramsTable[[#This Row],[Developmental Disability]:[Caregivers, Family Members, Advocates, or Practitioners of an Individual with Disabilities or Medical Conditions]]="Yes"))&gt;0,"Yes","No"))</f>
        <v>N/A</v>
      </c>
      <c r="BU5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15" s="18" t="str">
        <f>IF(BV$2=0, "N/A", IF(ISNUMBER(SEARCH(UPPER(BV$2), UPPER(ProgramsTable[[#This Row],[Type of Service]]))), "Yes", "No"))</f>
        <v>N/A</v>
      </c>
      <c r="BW515" s="18" t="str">
        <f>IF(BW$2=0, "N/A", IF(ISNUMBER(SEARCH(TRIM(BW$2), ProgramsTable[[#This Row],[Geographic Coverage]])), "Yes", "No"))</f>
        <v>N/A</v>
      </c>
      <c r="BX515" s="18" t="str">
        <f>IF(BX$2=0, "N/A", IF(ISNUMBER(SEARCH(TRIM(BX$2), ProgramsTable[[#This Row],[Geographic Coverage]])), "Yes", "No"))</f>
        <v>N/A</v>
      </c>
      <c r="BY515" s="18" t="str">
        <f>IF(AND(BW$2=0, BX$2=0), "*Required - Please Make a Selection*", IF(OR(ISNUMBER(SEARCH(TRIM(BW$2), ProgramsTable[[#This Row],[Geographic Coverage]])), ISNUMBER(SEARCH(TRIM(BX$2), ProgramsTable[[#This Row],[Geographic Coverage]]))), "Yes", "No"))</f>
        <v>*Required - Please Make a Selection*</v>
      </c>
      <c r="BZ515" s="18" t="str">
        <f>IF(I$2=0, "N/A", IF(I$2="Yes", IF(ProgramsTable[[#This Row],[Program Includes Services for Caregivers]]="Yes", IF(ProgramsTable[[#This Row],[Program May Require Caregiver to be Unpaid]]="No", "Yes", "No"), "No"), "N/A"))</f>
        <v>N/A</v>
      </c>
      <c r="CA5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15" s="18" t="str">
        <f>IF(CB$2=0, "N/A", IF(ISNUMBER(SEARCH(TRIM(UPPER(CB$2)), TRIM(UPPER(ProgramsTable[[#This Row],[Type of Service]])))), "Yes", "No"))</f>
        <v>N/A</v>
      </c>
      <c r="CC515" s="18" t="str">
        <f>IF(CC$2=0, "N/A", IF(ISNUMBER(SEARCH(TRIM(CC$2), ProgramsTable[[#This Row],[Geographic Coverage]])), "Yes", "No"))</f>
        <v>Yes</v>
      </c>
      <c r="CD515" s="18" t="str">
        <f>IF(CD$2=0, "N/A", IF(ISNUMBER(SEARCH(TRIM(CD$2), ProgramsTable[[#This Row],[Geographic Coverage]])), "Yes", "No"))</f>
        <v>N/A</v>
      </c>
      <c r="CE515" s="18" t="str">
        <f>IF(AND(CC$2=0, CD$2=0), "*Required - Please Make a Selection*", IF(OR(ISNUMBER(SEARCH(TRIM(CC$2), ProgramsTable[[#This Row],[Geographic Coverage]])), ISNUMBER(SEARCH(TRIM(CD$2), ProgramsTable[[#This Row],[Geographic Coverage]]))), "Yes", "No"))</f>
        <v>Yes</v>
      </c>
      <c r="CF515" s="18" t="str" cm="1">
        <f t="array" ref="CF515">IF(COUNTIF(BK$2:BN$2, "Yes")=0, "N/A", IF(SUMPRODUCT((BK$2:BN$2="Yes")*(ProgramsTable[[#This Row],[Veteran?]:[Disabled Veteran?]]="Yes"))&gt;0, "Yes", "No"))</f>
        <v>No</v>
      </c>
      <c r="CG5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15"/>
      <c r="CI515"/>
      <c r="CJ515"/>
      <c r="CK515"/>
      <c r="CL515"/>
      <c r="CM515"/>
      <c r="CN515"/>
      <c r="CO515"/>
      <c r="CP515"/>
      <c r="CQ515"/>
      <c r="CR515"/>
      <c r="CS515"/>
      <c r="CU515"/>
      <c r="CV515"/>
    </row>
    <row r="516" spans="1:100" hidden="1" x14ac:dyDescent="0.25">
      <c r="A516" s="10">
        <v>56</v>
      </c>
      <c r="B516" t="s">
        <v>468</v>
      </c>
      <c r="C516" t="s">
        <v>468</v>
      </c>
      <c r="D516" t="s">
        <v>491</v>
      </c>
      <c r="E516" t="s">
        <v>492</v>
      </c>
      <c r="F516" t="s">
        <v>493</v>
      </c>
      <c r="G516" t="s">
        <v>95</v>
      </c>
      <c r="H516" t="s">
        <v>207</v>
      </c>
      <c r="I516" t="s">
        <v>207</v>
      </c>
      <c r="J516" t="s">
        <v>208</v>
      </c>
      <c r="K516" t="s">
        <v>494</v>
      </c>
      <c r="L516" t="s">
        <v>495</v>
      </c>
      <c r="M516">
        <v>55</v>
      </c>
      <c r="N516">
        <v>120</v>
      </c>
      <c r="P516" t="s">
        <v>208</v>
      </c>
      <c r="Q516" t="s">
        <v>208</v>
      </c>
      <c r="R516" t="s">
        <v>208</v>
      </c>
      <c r="S516" t="s">
        <v>208</v>
      </c>
      <c r="T516" t="s">
        <v>496</v>
      </c>
      <c r="U516" t="s">
        <v>207</v>
      </c>
      <c r="V516" t="s">
        <v>207</v>
      </c>
      <c r="W516" t="s">
        <v>207</v>
      </c>
      <c r="X516" t="s">
        <v>207</v>
      </c>
      <c r="Y516" t="s">
        <v>207</v>
      </c>
      <c r="Z516" t="s">
        <v>215</v>
      </c>
      <c r="AA516" t="s">
        <v>207</v>
      </c>
      <c r="AB516" t="s">
        <v>207</v>
      </c>
      <c r="AC516" t="s">
        <v>207</v>
      </c>
      <c r="AD516" t="s">
        <v>207</v>
      </c>
      <c r="AE516" t="s">
        <v>207</v>
      </c>
      <c r="AF516" t="s">
        <v>207</v>
      </c>
      <c r="AG516" t="s">
        <v>207</v>
      </c>
      <c r="AH516" t="s">
        <v>207</v>
      </c>
      <c r="AI516" t="s">
        <v>207</v>
      </c>
      <c r="AJ516" t="s">
        <v>207</v>
      </c>
      <c r="AK516" t="s">
        <v>207</v>
      </c>
      <c r="AL516" t="s">
        <v>207</v>
      </c>
      <c r="AM516" t="s">
        <v>207</v>
      </c>
      <c r="AN516" t="s">
        <v>207</v>
      </c>
      <c r="AO516" t="s">
        <v>207</v>
      </c>
      <c r="AP516" t="s">
        <v>207</v>
      </c>
      <c r="AQ516" t="s">
        <v>207</v>
      </c>
      <c r="AR516" t="s">
        <v>207</v>
      </c>
      <c r="AS516" t="s">
        <v>207</v>
      </c>
      <c r="AT516" t="s">
        <v>207</v>
      </c>
      <c r="AU516" t="s">
        <v>207</v>
      </c>
      <c r="AV516" t="s">
        <v>207</v>
      </c>
      <c r="AW516" t="s">
        <v>207</v>
      </c>
      <c r="AX516" t="s">
        <v>207</v>
      </c>
      <c r="AY516" t="s">
        <v>207</v>
      </c>
      <c r="AZ516" t="s">
        <v>207</v>
      </c>
      <c r="BA516" t="s">
        <v>207</v>
      </c>
      <c r="BB516" t="s">
        <v>207</v>
      </c>
      <c r="BC516" t="s">
        <v>207</v>
      </c>
      <c r="BD516" t="s">
        <v>207</v>
      </c>
      <c r="BE516" t="s">
        <v>207</v>
      </c>
      <c r="BF516" t="s">
        <v>207</v>
      </c>
      <c r="BG516" t="s">
        <v>207</v>
      </c>
      <c r="BH516" t="s">
        <v>207</v>
      </c>
      <c r="BI516" t="s">
        <v>207</v>
      </c>
      <c r="BJ516" t="s">
        <v>207</v>
      </c>
      <c r="BK516" t="s">
        <v>207</v>
      </c>
      <c r="BL516" t="s">
        <v>207</v>
      </c>
      <c r="BM516" t="s">
        <v>207</v>
      </c>
      <c r="BN516" t="s">
        <v>207</v>
      </c>
      <c r="BO516" s="18" t="str">
        <f>IF(OR(BO$2=0, BO$2=""), "N/A", IF(ISNUMBER(SEARCH(UPPER(BO$2), UPPER(ProgramsTable[[#This Row],[Type of Service]]))), "Yes", "No"))</f>
        <v>N/A</v>
      </c>
      <c r="BP516" s="18" t="str">
        <f>IF(BP$2=0, "N/A", IF(ISNUMBER(SEARCH(TRIM(BP$2), ProgramsTable[[#This Row],[Geographic Coverage]])), "Yes", "No"))</f>
        <v>N/A</v>
      </c>
      <c r="BQ516" s="18" t="str">
        <f>IF(BQ$2=0, "N/A", IF(ISNUMBER(SEARCH(TRIM(BQ$2), ProgramsTable[[#This Row],[Geographic Coverage]])), "Yes", "No"))</f>
        <v>N/A</v>
      </c>
      <c r="BR516" s="18" t="str">
        <f>IF(AND(BP$2=0, BQ$2=0), "*Required - Please Make a Selection*", IF(OR(ISNUMBER(SEARCH(TRIM(BP$2), ProgramsTable[[#This Row],[Geographic Coverage]])), ISNUMBER(SEARCH(TRIM(BQ$2), ProgramsTable[[#This Row],[Geographic Coverage]]))), "Yes", "No"))</f>
        <v>*Required - Please Make a Selection*</v>
      </c>
      <c r="BS516" s="18" t="str">
        <f>IF(OR(BS$2="",BS$2=0), "N/A", IF(AND(ProgramsTable[[#This Row],[Age Min]]= "None", ProgramsTable[[#This Row],[Age Max]]= "None"), "Yes", IF(AND(BS$2&gt;=ProgramsTable[[#This Row],[Age Min]], BS$2&lt;=ProgramsTable[[#This Row],[Age Max]]), "Yes", "No")))</f>
        <v>N/A</v>
      </c>
      <c r="BT516" s="18" t="str" cm="1">
        <f t="array" ref="BT516">IF(COUNTIF(AM$2:BJ$2,"Yes")=0,"N/A",IF(SUMPRODUCT(--(AM$2:BJ$2="Yes"),--(ProgramsTable[[#This Row],[Developmental Disability]:[Caregivers, Family Members, Advocates, or Practitioners of an Individual with Disabilities or Medical Conditions]]="Yes"))&gt;0,"Yes","No"))</f>
        <v>N/A</v>
      </c>
      <c r="BU5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16" s="18" t="str">
        <f>IF(BV$2=0, "N/A", IF(ISNUMBER(SEARCH(UPPER(BV$2), UPPER(ProgramsTable[[#This Row],[Type of Service]]))), "Yes", "No"))</f>
        <v>N/A</v>
      </c>
      <c r="BW516" s="18" t="str">
        <f>IF(BW$2=0, "N/A", IF(ISNUMBER(SEARCH(TRIM(BW$2), ProgramsTable[[#This Row],[Geographic Coverage]])), "Yes", "No"))</f>
        <v>N/A</v>
      </c>
      <c r="BX516" s="18" t="str">
        <f>IF(BX$2=0, "N/A", IF(ISNUMBER(SEARCH(TRIM(BX$2), ProgramsTable[[#This Row],[Geographic Coverage]])), "Yes", "No"))</f>
        <v>N/A</v>
      </c>
      <c r="BY516" s="18" t="str">
        <f>IF(AND(BW$2=0, BX$2=0), "*Required - Please Make a Selection*", IF(OR(ISNUMBER(SEARCH(TRIM(BW$2), ProgramsTable[[#This Row],[Geographic Coverage]])), ISNUMBER(SEARCH(TRIM(BX$2), ProgramsTable[[#This Row],[Geographic Coverage]]))), "Yes", "No"))</f>
        <v>*Required - Please Make a Selection*</v>
      </c>
      <c r="BZ516" s="18" t="str">
        <f>IF(I$2=0, "N/A", IF(I$2="Yes", IF(ProgramsTable[[#This Row],[Program Includes Services for Caregivers]]="Yes", IF(ProgramsTable[[#This Row],[Program May Require Caregiver to be Unpaid]]="No", "Yes", "No"), "No"), "N/A"))</f>
        <v>N/A</v>
      </c>
      <c r="CA5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16" s="18" t="str">
        <f>IF(CB$2=0, "N/A", IF(ISNUMBER(SEARCH(TRIM(UPPER(CB$2)), TRIM(UPPER(ProgramsTable[[#This Row],[Type of Service]])))), "Yes", "No"))</f>
        <v>N/A</v>
      </c>
      <c r="CC516" s="18" t="str">
        <f>IF(CC$2=0, "N/A", IF(ISNUMBER(SEARCH(TRIM(CC$2), ProgramsTable[[#This Row],[Geographic Coverage]])), "Yes", "No"))</f>
        <v>No</v>
      </c>
      <c r="CD516" s="18" t="str">
        <f>IF(CD$2=0, "N/A", IF(ISNUMBER(SEARCH(TRIM(CD$2), ProgramsTable[[#This Row],[Geographic Coverage]])), "Yes", "No"))</f>
        <v>N/A</v>
      </c>
      <c r="CE516" s="18" t="str">
        <f>IF(AND(CC$2=0, CD$2=0), "*Required - Please Make a Selection*", IF(OR(ISNUMBER(SEARCH(TRIM(CC$2), ProgramsTable[[#This Row],[Geographic Coverage]])), ISNUMBER(SEARCH(TRIM(CD$2), ProgramsTable[[#This Row],[Geographic Coverage]]))), "Yes", "No"))</f>
        <v>No</v>
      </c>
      <c r="CF516" s="18" t="str" cm="1">
        <f t="array" ref="CF516">IF(COUNTIF(BK$2:BN$2, "Yes")=0, "N/A", IF(SUMPRODUCT((BK$2:BN$2="Yes")*(ProgramsTable[[#This Row],[Veteran?]:[Disabled Veteran?]]="Yes"))&gt;0, "Yes", "No"))</f>
        <v>No</v>
      </c>
      <c r="CG5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16"/>
      <c r="CI516"/>
      <c r="CJ516"/>
      <c r="CK516"/>
      <c r="CL516"/>
      <c r="CM516"/>
      <c r="CN516"/>
      <c r="CO516"/>
      <c r="CP516"/>
      <c r="CQ516"/>
      <c r="CR516"/>
      <c r="CS516"/>
      <c r="CU516"/>
      <c r="CV516"/>
    </row>
    <row r="517" spans="1:100" hidden="1" x14ac:dyDescent="0.25">
      <c r="A517" s="10">
        <v>56.5</v>
      </c>
      <c r="B517" t="s">
        <v>468</v>
      </c>
      <c r="C517" t="s">
        <v>468</v>
      </c>
      <c r="D517" t="s">
        <v>470</v>
      </c>
      <c r="E517" t="s">
        <v>471</v>
      </c>
      <c r="F517" t="s">
        <v>472</v>
      </c>
      <c r="G517" t="s">
        <v>473</v>
      </c>
      <c r="H517" t="s">
        <v>207</v>
      </c>
      <c r="I517" t="s">
        <v>207</v>
      </c>
      <c r="J517" t="s">
        <v>208</v>
      </c>
      <c r="K517" t="s">
        <v>208</v>
      </c>
      <c r="L517" s="11" t="s">
        <v>474</v>
      </c>
      <c r="M517">
        <v>65</v>
      </c>
      <c r="N517">
        <v>120</v>
      </c>
      <c r="O517" t="s">
        <v>475</v>
      </c>
      <c r="P517" t="s">
        <v>208</v>
      </c>
      <c r="Q517" t="s">
        <v>208</v>
      </c>
      <c r="R517" t="s">
        <v>208</v>
      </c>
      <c r="S517" t="s">
        <v>208</v>
      </c>
      <c r="T517" t="s">
        <v>230</v>
      </c>
      <c r="U517" t="s">
        <v>207</v>
      </c>
      <c r="V517" t="s">
        <v>207</v>
      </c>
      <c r="W517" t="s">
        <v>207</v>
      </c>
      <c r="X517" t="s">
        <v>207</v>
      </c>
      <c r="Y517" t="s">
        <v>207</v>
      </c>
      <c r="Z517" t="s">
        <v>207</v>
      </c>
      <c r="AA517" t="s">
        <v>207</v>
      </c>
      <c r="AB517" t="s">
        <v>207</v>
      </c>
      <c r="AC517" t="s">
        <v>207</v>
      </c>
      <c r="AD517" t="s">
        <v>207</v>
      </c>
      <c r="AE517" t="s">
        <v>207</v>
      </c>
      <c r="AF517" t="s">
        <v>207</v>
      </c>
      <c r="AG517" t="s">
        <v>207</v>
      </c>
      <c r="AH517" t="s">
        <v>207</v>
      </c>
      <c r="AI517" t="s">
        <v>207</v>
      </c>
      <c r="AJ517" t="s">
        <v>207</v>
      </c>
      <c r="AK517" t="s">
        <v>207</v>
      </c>
      <c r="AL517" t="s">
        <v>207</v>
      </c>
      <c r="AM517" t="s">
        <v>207</v>
      </c>
      <c r="AN517" t="s">
        <v>207</v>
      </c>
      <c r="AO517" t="s">
        <v>207</v>
      </c>
      <c r="AP517" t="s">
        <v>207</v>
      </c>
      <c r="AQ517" t="s">
        <v>207</v>
      </c>
      <c r="AR517" t="s">
        <v>207</v>
      </c>
      <c r="AS517" t="s">
        <v>207</v>
      </c>
      <c r="AT517" t="s">
        <v>207</v>
      </c>
      <c r="AU517" t="s">
        <v>207</v>
      </c>
      <c r="AV517" t="s">
        <v>207</v>
      </c>
      <c r="AW517" t="s">
        <v>207</v>
      </c>
      <c r="AX517" t="s">
        <v>207</v>
      </c>
      <c r="AY517" t="s">
        <v>207</v>
      </c>
      <c r="AZ517" t="s">
        <v>207</v>
      </c>
      <c r="BA517" t="s">
        <v>207</v>
      </c>
      <c r="BB517" t="s">
        <v>207</v>
      </c>
      <c r="BC517" t="s">
        <v>207</v>
      </c>
      <c r="BD517" t="s">
        <v>207</v>
      </c>
      <c r="BE517" t="s">
        <v>207</v>
      </c>
      <c r="BF517" t="s">
        <v>207</v>
      </c>
      <c r="BG517" t="s">
        <v>207</v>
      </c>
      <c r="BH517" t="s">
        <v>207</v>
      </c>
      <c r="BI517" t="s">
        <v>207</v>
      </c>
      <c r="BJ517" t="s">
        <v>207</v>
      </c>
      <c r="BK517" t="s">
        <v>207</v>
      </c>
      <c r="BL517" t="s">
        <v>207</v>
      </c>
      <c r="BM517" t="s">
        <v>207</v>
      </c>
      <c r="BN517" t="s">
        <v>207</v>
      </c>
      <c r="BO517" s="18" t="str">
        <f>IF(OR(BO$2=0, BO$2=""), "N/A", IF(ISNUMBER(SEARCH(UPPER(BO$2), UPPER(ProgramsTable[[#This Row],[Type of Service]]))), "Yes", "No"))</f>
        <v>N/A</v>
      </c>
      <c r="BP517" s="18" t="str">
        <f>IF(BP$2=0, "N/A", IF(ISNUMBER(SEARCH(TRIM(BP$2), ProgramsTable[[#This Row],[Geographic Coverage]])), "Yes", "No"))</f>
        <v>N/A</v>
      </c>
      <c r="BQ517" s="18" t="str">
        <f>IF(BQ$2=0, "N/A", IF(ISNUMBER(SEARCH(TRIM(BQ$2), ProgramsTable[[#This Row],[Geographic Coverage]])), "Yes", "No"))</f>
        <v>N/A</v>
      </c>
      <c r="BR517" s="18" t="str">
        <f>IF(AND(BP$2=0, BQ$2=0), "*Required - Please Make a Selection*", IF(OR(ISNUMBER(SEARCH(TRIM(BP$2), ProgramsTable[[#This Row],[Geographic Coverage]])), ISNUMBER(SEARCH(TRIM(BQ$2), ProgramsTable[[#This Row],[Geographic Coverage]]))), "Yes", "No"))</f>
        <v>*Required - Please Make a Selection*</v>
      </c>
      <c r="BS517" s="18" t="str">
        <f>IF(OR(BS$2="",BS$2=0), "N/A", IF(AND(ProgramsTable[[#This Row],[Age Min]]= "None", ProgramsTable[[#This Row],[Age Max]]= "None"), "Yes", IF(AND(BS$2&gt;=ProgramsTable[[#This Row],[Age Min]], BS$2&lt;=ProgramsTable[[#This Row],[Age Max]]), "Yes", "No")))</f>
        <v>N/A</v>
      </c>
      <c r="BT517" s="18" t="str" cm="1">
        <f t="array" ref="BT517">IF(COUNTIF(AM$2:BJ$2,"Yes")=0,"N/A",IF(SUMPRODUCT(--(AM$2:BJ$2="Yes"),--(ProgramsTable[[#This Row],[Developmental Disability]:[Caregivers, Family Members, Advocates, or Practitioners of an Individual with Disabilities or Medical Conditions]]="Yes"))&gt;0,"Yes","No"))</f>
        <v>N/A</v>
      </c>
      <c r="BU5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17" s="18" t="str">
        <f>IF(BV$2=0, "N/A", IF(ISNUMBER(SEARCH(UPPER(BV$2), UPPER(ProgramsTable[[#This Row],[Type of Service]]))), "Yes", "No"))</f>
        <v>N/A</v>
      </c>
      <c r="BW517" s="18" t="str">
        <f>IF(BW$2=0, "N/A", IF(ISNUMBER(SEARCH(TRIM(BW$2), ProgramsTable[[#This Row],[Geographic Coverage]])), "Yes", "No"))</f>
        <v>N/A</v>
      </c>
      <c r="BX517" s="18" t="str">
        <f>IF(BX$2=0, "N/A", IF(ISNUMBER(SEARCH(TRIM(BX$2), ProgramsTable[[#This Row],[Geographic Coverage]])), "Yes", "No"))</f>
        <v>N/A</v>
      </c>
      <c r="BY517" s="18" t="str">
        <f>IF(AND(BW$2=0, BX$2=0), "*Required - Please Make a Selection*", IF(OR(ISNUMBER(SEARCH(TRIM(BW$2), ProgramsTable[[#This Row],[Geographic Coverage]])), ISNUMBER(SEARCH(TRIM(BX$2), ProgramsTable[[#This Row],[Geographic Coverage]]))), "Yes", "No"))</f>
        <v>*Required - Please Make a Selection*</v>
      </c>
      <c r="BZ517" s="18" t="str">
        <f>IF(I$2=0, "N/A", IF(I$2="Yes", IF(ProgramsTable[[#This Row],[Program Includes Services for Caregivers]]="Yes", IF(ProgramsTable[[#This Row],[Program May Require Caregiver to be Unpaid]]="No", "Yes", "No"), "No"), "N/A"))</f>
        <v>N/A</v>
      </c>
      <c r="CA5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17" s="18" t="str">
        <f>IF(CB$2=0, "N/A", IF(ISNUMBER(SEARCH(TRIM(UPPER(CB$2)), TRIM(UPPER(ProgramsTable[[#This Row],[Type of Service]])))), "Yes", "No"))</f>
        <v>N/A</v>
      </c>
      <c r="CC517" s="18" t="str">
        <f>IF(CC$2=0, "N/A", IF(ISNUMBER(SEARCH(TRIM(CC$2), ProgramsTable[[#This Row],[Geographic Coverage]])), "Yes", "No"))</f>
        <v>Yes</v>
      </c>
      <c r="CD517" s="18" t="str">
        <f>IF(CD$2=0, "N/A", IF(ISNUMBER(SEARCH(TRIM(CD$2), ProgramsTable[[#This Row],[Geographic Coverage]])), "Yes", "No"))</f>
        <v>N/A</v>
      </c>
      <c r="CE517" s="18" t="str">
        <f>IF(AND(CC$2=0, CD$2=0), "*Required - Please Make a Selection*", IF(OR(ISNUMBER(SEARCH(TRIM(CC$2), ProgramsTable[[#This Row],[Geographic Coverage]])), ISNUMBER(SEARCH(TRIM(CD$2), ProgramsTable[[#This Row],[Geographic Coverage]]))), "Yes", "No"))</f>
        <v>Yes</v>
      </c>
      <c r="CF517" s="18" t="str" cm="1">
        <f t="array" ref="CF517">IF(COUNTIF(BK$2:BN$2, "Yes")=0, "N/A", IF(SUMPRODUCT((BK$2:BN$2="Yes")*(ProgramsTable[[#This Row],[Veteran?]:[Disabled Veteran?]]="Yes"))&gt;0, "Yes", "No"))</f>
        <v>No</v>
      </c>
      <c r="CG5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17"/>
      <c r="CI517"/>
      <c r="CJ517"/>
      <c r="CK517"/>
      <c r="CL517"/>
      <c r="CM517"/>
      <c r="CN517"/>
      <c r="CO517"/>
      <c r="CP517"/>
      <c r="CQ517"/>
      <c r="CR517"/>
      <c r="CS517"/>
      <c r="CU517"/>
      <c r="CV517"/>
    </row>
    <row r="518" spans="1:100" hidden="1" x14ac:dyDescent="0.25">
      <c r="A518" s="10">
        <v>57</v>
      </c>
      <c r="B518" t="s">
        <v>468</v>
      </c>
      <c r="C518" t="s">
        <v>497</v>
      </c>
      <c r="D518" t="s">
        <v>470</v>
      </c>
      <c r="E518" t="s">
        <v>471</v>
      </c>
      <c r="F518" t="s">
        <v>472</v>
      </c>
      <c r="G518" t="s">
        <v>473</v>
      </c>
      <c r="H518" t="s">
        <v>207</v>
      </c>
      <c r="I518" t="s">
        <v>207</v>
      </c>
      <c r="J518" t="s">
        <v>208</v>
      </c>
      <c r="K518" t="s">
        <v>208</v>
      </c>
      <c r="L518" s="11" t="s">
        <v>474</v>
      </c>
      <c r="M518">
        <v>65</v>
      </c>
      <c r="N518">
        <v>120</v>
      </c>
      <c r="O518" t="s">
        <v>475</v>
      </c>
      <c r="P518" t="s">
        <v>208</v>
      </c>
      <c r="Q518" t="s">
        <v>208</v>
      </c>
      <c r="R518" t="s">
        <v>208</v>
      </c>
      <c r="S518" t="s">
        <v>208</v>
      </c>
      <c r="T518" t="s">
        <v>38</v>
      </c>
      <c r="U518" t="s">
        <v>207</v>
      </c>
      <c r="V518" t="s">
        <v>207</v>
      </c>
      <c r="W518" t="s">
        <v>207</v>
      </c>
      <c r="X518" t="s">
        <v>207</v>
      </c>
      <c r="Y518" t="s">
        <v>207</v>
      </c>
      <c r="Z518" t="s">
        <v>207</v>
      </c>
      <c r="AA518" t="s">
        <v>207</v>
      </c>
      <c r="AB518" t="s">
        <v>207</v>
      </c>
      <c r="AC518" t="s">
        <v>207</v>
      </c>
      <c r="AD518" t="s">
        <v>207</v>
      </c>
      <c r="AE518" t="s">
        <v>207</v>
      </c>
      <c r="AF518" t="s">
        <v>207</v>
      </c>
      <c r="AG518" t="s">
        <v>207</v>
      </c>
      <c r="AH518" t="s">
        <v>207</v>
      </c>
      <c r="AI518" t="s">
        <v>207</v>
      </c>
      <c r="AJ518" t="s">
        <v>207</v>
      </c>
      <c r="AK518" t="s">
        <v>207</v>
      </c>
      <c r="AL518" t="s">
        <v>207</v>
      </c>
      <c r="AM518" t="s">
        <v>207</v>
      </c>
      <c r="AN518" t="s">
        <v>207</v>
      </c>
      <c r="AO518" t="s">
        <v>207</v>
      </c>
      <c r="AP518" t="s">
        <v>207</v>
      </c>
      <c r="AQ518" t="s">
        <v>207</v>
      </c>
      <c r="AR518" t="s">
        <v>207</v>
      </c>
      <c r="AS518" t="s">
        <v>207</v>
      </c>
      <c r="AT518" t="s">
        <v>207</v>
      </c>
      <c r="AU518" t="s">
        <v>207</v>
      </c>
      <c r="AV518" t="s">
        <v>207</v>
      </c>
      <c r="AW518" t="s">
        <v>207</v>
      </c>
      <c r="AX518" t="s">
        <v>207</v>
      </c>
      <c r="AY518" t="s">
        <v>207</v>
      </c>
      <c r="AZ518" t="s">
        <v>207</v>
      </c>
      <c r="BA518" t="s">
        <v>207</v>
      </c>
      <c r="BB518" t="s">
        <v>207</v>
      </c>
      <c r="BC518" t="s">
        <v>207</v>
      </c>
      <c r="BD518" t="s">
        <v>207</v>
      </c>
      <c r="BE518" t="s">
        <v>207</v>
      </c>
      <c r="BF518" t="s">
        <v>207</v>
      </c>
      <c r="BG518" t="s">
        <v>207</v>
      </c>
      <c r="BH518" t="s">
        <v>207</v>
      </c>
      <c r="BI518" t="s">
        <v>207</v>
      </c>
      <c r="BJ518" t="s">
        <v>207</v>
      </c>
      <c r="BK518" t="s">
        <v>207</v>
      </c>
      <c r="BL518" t="s">
        <v>207</v>
      </c>
      <c r="BM518" t="s">
        <v>207</v>
      </c>
      <c r="BN518" t="s">
        <v>207</v>
      </c>
      <c r="BO518" s="18" t="str">
        <f>IF(OR(BO$2=0, BO$2=""), "N/A", IF(ISNUMBER(SEARCH(UPPER(BO$2), UPPER(ProgramsTable[[#This Row],[Type of Service]]))), "Yes", "No"))</f>
        <v>N/A</v>
      </c>
      <c r="BP518" s="18" t="str">
        <f>IF(BP$2=0, "N/A", IF(ISNUMBER(SEARCH(TRIM(BP$2), ProgramsTable[[#This Row],[Geographic Coverage]])), "Yes", "No"))</f>
        <v>N/A</v>
      </c>
      <c r="BQ518" s="18" t="str">
        <f>IF(BQ$2=0, "N/A", IF(ISNUMBER(SEARCH(TRIM(BQ$2), ProgramsTable[[#This Row],[Geographic Coverage]])), "Yes", "No"))</f>
        <v>N/A</v>
      </c>
      <c r="BR518" s="18" t="str">
        <f>IF(AND(BP$2=0, BQ$2=0), "*Required - Please Make a Selection*", IF(OR(ISNUMBER(SEARCH(TRIM(BP$2), ProgramsTable[[#This Row],[Geographic Coverage]])), ISNUMBER(SEARCH(TRIM(BQ$2), ProgramsTable[[#This Row],[Geographic Coverage]]))), "Yes", "No"))</f>
        <v>*Required - Please Make a Selection*</v>
      </c>
      <c r="BS518" s="18" t="str">
        <f>IF(OR(BS$2="",BS$2=0), "N/A", IF(AND(ProgramsTable[[#This Row],[Age Min]]= "None", ProgramsTable[[#This Row],[Age Max]]= "None"), "Yes", IF(AND(BS$2&gt;=ProgramsTable[[#This Row],[Age Min]], BS$2&lt;=ProgramsTable[[#This Row],[Age Max]]), "Yes", "No")))</f>
        <v>N/A</v>
      </c>
      <c r="BT518" s="18" t="str" cm="1">
        <f t="array" ref="BT518">IF(COUNTIF(AM$2:BJ$2,"Yes")=0,"N/A",IF(SUMPRODUCT(--(AM$2:BJ$2="Yes"),--(ProgramsTable[[#This Row],[Developmental Disability]:[Caregivers, Family Members, Advocates, or Practitioners of an Individual with Disabilities or Medical Conditions]]="Yes"))&gt;0,"Yes","No"))</f>
        <v>N/A</v>
      </c>
      <c r="BU5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18" s="18" t="str">
        <f>IF(BV$2=0, "N/A", IF(ISNUMBER(SEARCH(UPPER(BV$2), UPPER(ProgramsTable[[#This Row],[Type of Service]]))), "Yes", "No"))</f>
        <v>N/A</v>
      </c>
      <c r="BW518" s="18" t="str">
        <f>IF(BW$2=0, "N/A", IF(ISNUMBER(SEARCH(TRIM(BW$2), ProgramsTable[[#This Row],[Geographic Coverage]])), "Yes", "No"))</f>
        <v>N/A</v>
      </c>
      <c r="BX518" s="18" t="str">
        <f>IF(BX$2=0, "N/A", IF(ISNUMBER(SEARCH(TRIM(BX$2), ProgramsTable[[#This Row],[Geographic Coverage]])), "Yes", "No"))</f>
        <v>N/A</v>
      </c>
      <c r="BY518" s="18" t="str">
        <f>IF(AND(BW$2=0, BX$2=0), "*Required - Please Make a Selection*", IF(OR(ISNUMBER(SEARCH(TRIM(BW$2), ProgramsTable[[#This Row],[Geographic Coverage]])), ISNUMBER(SEARCH(TRIM(BX$2), ProgramsTable[[#This Row],[Geographic Coverage]]))), "Yes", "No"))</f>
        <v>*Required - Please Make a Selection*</v>
      </c>
      <c r="BZ518" s="18" t="str">
        <f>IF(I$2=0, "N/A", IF(I$2="Yes", IF(ProgramsTable[[#This Row],[Program Includes Services for Caregivers]]="Yes", IF(ProgramsTable[[#This Row],[Program May Require Caregiver to be Unpaid]]="No", "Yes", "No"), "No"), "N/A"))</f>
        <v>N/A</v>
      </c>
      <c r="CA5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18" s="18" t="str">
        <f>IF(CB$2=0, "N/A", IF(ISNUMBER(SEARCH(TRIM(UPPER(CB$2)), TRIM(UPPER(ProgramsTable[[#This Row],[Type of Service]])))), "Yes", "No"))</f>
        <v>N/A</v>
      </c>
      <c r="CC518" s="18" t="str">
        <f>IF(CC$2=0, "N/A", IF(ISNUMBER(SEARCH(TRIM(CC$2), ProgramsTable[[#This Row],[Geographic Coverage]])), "Yes", "No"))</f>
        <v>Yes</v>
      </c>
      <c r="CD518" s="18" t="str">
        <f>IF(CD$2=0, "N/A", IF(ISNUMBER(SEARCH(TRIM(CD$2), ProgramsTable[[#This Row],[Geographic Coverage]])), "Yes", "No"))</f>
        <v>N/A</v>
      </c>
      <c r="CE518" s="18" t="str">
        <f>IF(AND(CC$2=0, CD$2=0), "*Required - Please Make a Selection*", IF(OR(ISNUMBER(SEARCH(TRIM(CC$2), ProgramsTable[[#This Row],[Geographic Coverage]])), ISNUMBER(SEARCH(TRIM(CD$2), ProgramsTable[[#This Row],[Geographic Coverage]]))), "Yes", "No"))</f>
        <v>Yes</v>
      </c>
      <c r="CF518" s="18" t="str" cm="1">
        <f t="array" ref="CF518">IF(COUNTIF(BK$2:BN$2, "Yes")=0, "N/A", IF(SUMPRODUCT((BK$2:BN$2="Yes")*(ProgramsTable[[#This Row],[Veteran?]:[Disabled Veteran?]]="Yes"))&gt;0, "Yes", "No"))</f>
        <v>No</v>
      </c>
      <c r="CG5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18"/>
      <c r="CI518"/>
      <c r="CJ518"/>
      <c r="CK518"/>
      <c r="CL518"/>
      <c r="CM518"/>
      <c r="CN518"/>
      <c r="CO518"/>
      <c r="CP518"/>
      <c r="CQ518"/>
      <c r="CR518"/>
      <c r="CS518"/>
      <c r="CU518"/>
      <c r="CV518"/>
    </row>
    <row r="519" spans="1:100" hidden="1" x14ac:dyDescent="0.25">
      <c r="A519" s="10">
        <v>58</v>
      </c>
      <c r="B519" t="s">
        <v>468</v>
      </c>
      <c r="C519" t="s">
        <v>498</v>
      </c>
      <c r="D519" t="s">
        <v>470</v>
      </c>
      <c r="E519" t="s">
        <v>471</v>
      </c>
      <c r="F519" t="s">
        <v>472</v>
      </c>
      <c r="G519" t="s">
        <v>473</v>
      </c>
      <c r="H519" t="s">
        <v>207</v>
      </c>
      <c r="I519" t="s">
        <v>207</v>
      </c>
      <c r="J519" t="s">
        <v>208</v>
      </c>
      <c r="K519" t="s">
        <v>208</v>
      </c>
      <c r="L519" s="11" t="s">
        <v>474</v>
      </c>
      <c r="M519">
        <v>65</v>
      </c>
      <c r="N519">
        <v>120</v>
      </c>
      <c r="O519" t="s">
        <v>475</v>
      </c>
      <c r="P519" t="s">
        <v>208</v>
      </c>
      <c r="Q519" t="s">
        <v>208</v>
      </c>
      <c r="R519" t="s">
        <v>208</v>
      </c>
      <c r="S519" t="s">
        <v>208</v>
      </c>
      <c r="T519" t="s">
        <v>58</v>
      </c>
      <c r="U519" t="s">
        <v>207</v>
      </c>
      <c r="V519" t="s">
        <v>207</v>
      </c>
      <c r="W519" t="s">
        <v>207</v>
      </c>
      <c r="X519" t="s">
        <v>207</v>
      </c>
      <c r="Y519" t="s">
        <v>207</v>
      </c>
      <c r="Z519" t="s">
        <v>207</v>
      </c>
      <c r="AA519" t="s">
        <v>207</v>
      </c>
      <c r="AB519" t="s">
        <v>207</v>
      </c>
      <c r="AC519" t="s">
        <v>207</v>
      </c>
      <c r="AD519" t="s">
        <v>207</v>
      </c>
      <c r="AE519" t="s">
        <v>207</v>
      </c>
      <c r="AF519" t="s">
        <v>207</v>
      </c>
      <c r="AG519" t="s">
        <v>207</v>
      </c>
      <c r="AH519" t="s">
        <v>207</v>
      </c>
      <c r="AI519" t="s">
        <v>207</v>
      </c>
      <c r="AJ519" t="s">
        <v>207</v>
      </c>
      <c r="AK519" t="s">
        <v>207</v>
      </c>
      <c r="AL519" t="s">
        <v>207</v>
      </c>
      <c r="AM519" t="s">
        <v>207</v>
      </c>
      <c r="AN519" t="s">
        <v>207</v>
      </c>
      <c r="AO519" t="s">
        <v>207</v>
      </c>
      <c r="AP519" t="s">
        <v>207</v>
      </c>
      <c r="AQ519" t="s">
        <v>207</v>
      </c>
      <c r="AR519" t="s">
        <v>207</v>
      </c>
      <c r="AS519" t="s">
        <v>207</v>
      </c>
      <c r="AT519" t="s">
        <v>207</v>
      </c>
      <c r="AU519" t="s">
        <v>207</v>
      </c>
      <c r="AV519" t="s">
        <v>207</v>
      </c>
      <c r="AW519" t="s">
        <v>207</v>
      </c>
      <c r="AX519" t="s">
        <v>207</v>
      </c>
      <c r="AY519" t="s">
        <v>207</v>
      </c>
      <c r="AZ519" t="s">
        <v>207</v>
      </c>
      <c r="BA519" t="s">
        <v>207</v>
      </c>
      <c r="BB519" t="s">
        <v>207</v>
      </c>
      <c r="BC519" t="s">
        <v>207</v>
      </c>
      <c r="BD519" t="s">
        <v>207</v>
      </c>
      <c r="BE519" t="s">
        <v>207</v>
      </c>
      <c r="BF519" t="s">
        <v>207</v>
      </c>
      <c r="BG519" t="s">
        <v>207</v>
      </c>
      <c r="BH519" t="s">
        <v>207</v>
      </c>
      <c r="BI519" t="s">
        <v>207</v>
      </c>
      <c r="BJ519" t="s">
        <v>207</v>
      </c>
      <c r="BK519" t="s">
        <v>207</v>
      </c>
      <c r="BL519" t="s">
        <v>207</v>
      </c>
      <c r="BM519" t="s">
        <v>207</v>
      </c>
      <c r="BN519" t="s">
        <v>207</v>
      </c>
      <c r="BO519" s="18" t="str">
        <f>IF(OR(BO$2=0, BO$2=""), "N/A", IF(ISNUMBER(SEARCH(UPPER(BO$2), UPPER(ProgramsTable[[#This Row],[Type of Service]]))), "Yes", "No"))</f>
        <v>N/A</v>
      </c>
      <c r="BP519" s="18" t="str">
        <f>IF(BP$2=0, "N/A", IF(ISNUMBER(SEARCH(TRIM(BP$2), ProgramsTable[[#This Row],[Geographic Coverage]])), "Yes", "No"))</f>
        <v>N/A</v>
      </c>
      <c r="BQ519" s="18" t="str">
        <f>IF(BQ$2=0, "N/A", IF(ISNUMBER(SEARCH(TRIM(BQ$2), ProgramsTable[[#This Row],[Geographic Coverage]])), "Yes", "No"))</f>
        <v>N/A</v>
      </c>
      <c r="BR519" s="18" t="str">
        <f>IF(AND(BP$2=0, BQ$2=0), "*Required - Please Make a Selection*", IF(OR(ISNUMBER(SEARCH(TRIM(BP$2), ProgramsTable[[#This Row],[Geographic Coverage]])), ISNUMBER(SEARCH(TRIM(BQ$2), ProgramsTable[[#This Row],[Geographic Coverage]]))), "Yes", "No"))</f>
        <v>*Required - Please Make a Selection*</v>
      </c>
      <c r="BS519" s="18" t="str">
        <f>IF(OR(BS$2="",BS$2=0), "N/A", IF(AND(ProgramsTable[[#This Row],[Age Min]]= "None", ProgramsTable[[#This Row],[Age Max]]= "None"), "Yes", IF(AND(BS$2&gt;=ProgramsTable[[#This Row],[Age Min]], BS$2&lt;=ProgramsTable[[#This Row],[Age Max]]), "Yes", "No")))</f>
        <v>N/A</v>
      </c>
      <c r="BT519" s="18" t="str" cm="1">
        <f t="array" ref="BT519">IF(COUNTIF(AM$2:BJ$2,"Yes")=0,"N/A",IF(SUMPRODUCT(--(AM$2:BJ$2="Yes"),--(ProgramsTable[[#This Row],[Developmental Disability]:[Caregivers, Family Members, Advocates, or Practitioners of an Individual with Disabilities or Medical Conditions]]="Yes"))&gt;0,"Yes","No"))</f>
        <v>N/A</v>
      </c>
      <c r="BU5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19" s="18" t="str">
        <f>IF(BV$2=0, "N/A", IF(ISNUMBER(SEARCH(UPPER(BV$2), UPPER(ProgramsTable[[#This Row],[Type of Service]]))), "Yes", "No"))</f>
        <v>N/A</v>
      </c>
      <c r="BW519" s="18" t="str">
        <f>IF(BW$2=0, "N/A", IF(ISNUMBER(SEARCH(TRIM(BW$2), ProgramsTable[[#This Row],[Geographic Coverage]])), "Yes", "No"))</f>
        <v>N/A</v>
      </c>
      <c r="BX519" s="18" t="str">
        <f>IF(BX$2=0, "N/A", IF(ISNUMBER(SEARCH(TRIM(BX$2), ProgramsTable[[#This Row],[Geographic Coverage]])), "Yes", "No"))</f>
        <v>N/A</v>
      </c>
      <c r="BY519" s="18" t="str">
        <f>IF(AND(BW$2=0, BX$2=0), "*Required - Please Make a Selection*", IF(OR(ISNUMBER(SEARCH(TRIM(BW$2), ProgramsTable[[#This Row],[Geographic Coverage]])), ISNUMBER(SEARCH(TRIM(BX$2), ProgramsTable[[#This Row],[Geographic Coverage]]))), "Yes", "No"))</f>
        <v>*Required - Please Make a Selection*</v>
      </c>
      <c r="BZ519" s="18" t="str">
        <f>IF(I$2=0, "N/A", IF(I$2="Yes", IF(ProgramsTable[[#This Row],[Program Includes Services for Caregivers]]="Yes", IF(ProgramsTable[[#This Row],[Program May Require Caregiver to be Unpaid]]="No", "Yes", "No"), "No"), "N/A"))</f>
        <v>N/A</v>
      </c>
      <c r="CA5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19" s="18" t="str">
        <f>IF(CB$2=0, "N/A", IF(ISNUMBER(SEARCH(TRIM(UPPER(CB$2)), TRIM(UPPER(ProgramsTable[[#This Row],[Type of Service]])))), "Yes", "No"))</f>
        <v>N/A</v>
      </c>
      <c r="CC519" s="18" t="str">
        <f>IF(CC$2=0, "N/A", IF(ISNUMBER(SEARCH(TRIM(CC$2), ProgramsTable[[#This Row],[Geographic Coverage]])), "Yes", "No"))</f>
        <v>No</v>
      </c>
      <c r="CD519" s="18" t="str">
        <f>IF(CD$2=0, "N/A", IF(ISNUMBER(SEARCH(TRIM(CD$2), ProgramsTable[[#This Row],[Geographic Coverage]])), "Yes", "No"))</f>
        <v>N/A</v>
      </c>
      <c r="CE519" s="18" t="str">
        <f>IF(AND(CC$2=0, CD$2=0), "*Required - Please Make a Selection*", IF(OR(ISNUMBER(SEARCH(TRIM(CC$2), ProgramsTable[[#This Row],[Geographic Coverage]])), ISNUMBER(SEARCH(TRIM(CD$2), ProgramsTable[[#This Row],[Geographic Coverage]]))), "Yes", "No"))</f>
        <v>No</v>
      </c>
      <c r="CF519" s="18" t="str" cm="1">
        <f t="array" ref="CF519">IF(COUNTIF(BK$2:BN$2, "Yes")=0, "N/A", IF(SUMPRODUCT((BK$2:BN$2="Yes")*(ProgramsTable[[#This Row],[Veteran?]:[Disabled Veteran?]]="Yes"))&gt;0, "Yes", "No"))</f>
        <v>No</v>
      </c>
      <c r="CG5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19"/>
      <c r="CI519"/>
      <c r="CJ519"/>
      <c r="CK519"/>
      <c r="CL519"/>
      <c r="CM519"/>
      <c r="CN519"/>
      <c r="CO519"/>
      <c r="CP519"/>
      <c r="CQ519"/>
      <c r="CR519"/>
      <c r="CS519"/>
      <c r="CU519"/>
      <c r="CV519"/>
    </row>
    <row r="520" spans="1:100" hidden="1" x14ac:dyDescent="0.25">
      <c r="A520" s="10">
        <v>59</v>
      </c>
      <c r="B520" t="s">
        <v>468</v>
      </c>
      <c r="C520" t="s">
        <v>499</v>
      </c>
      <c r="D520" t="s">
        <v>470</v>
      </c>
      <c r="E520" t="s">
        <v>471</v>
      </c>
      <c r="F520" t="s">
        <v>472</v>
      </c>
      <c r="G520" t="s">
        <v>473</v>
      </c>
      <c r="H520" t="s">
        <v>207</v>
      </c>
      <c r="I520" t="s">
        <v>207</v>
      </c>
      <c r="J520" t="s">
        <v>208</v>
      </c>
      <c r="K520" t="s">
        <v>208</v>
      </c>
      <c r="L520" s="11" t="s">
        <v>474</v>
      </c>
      <c r="M520">
        <v>65</v>
      </c>
      <c r="N520">
        <v>120</v>
      </c>
      <c r="O520" t="s">
        <v>475</v>
      </c>
      <c r="P520" t="s">
        <v>208</v>
      </c>
      <c r="Q520" t="s">
        <v>208</v>
      </c>
      <c r="R520" t="s">
        <v>208</v>
      </c>
      <c r="S520" t="s">
        <v>208</v>
      </c>
      <c r="T520" t="s">
        <v>60</v>
      </c>
      <c r="U520" t="s">
        <v>207</v>
      </c>
      <c r="V520" t="s">
        <v>207</v>
      </c>
      <c r="W520" t="s">
        <v>207</v>
      </c>
      <c r="X520" t="s">
        <v>207</v>
      </c>
      <c r="Y520" t="s">
        <v>207</v>
      </c>
      <c r="Z520" t="s">
        <v>207</v>
      </c>
      <c r="AA520" t="s">
        <v>207</v>
      </c>
      <c r="AB520" t="s">
        <v>207</v>
      </c>
      <c r="AC520" t="s">
        <v>207</v>
      </c>
      <c r="AD520" t="s">
        <v>207</v>
      </c>
      <c r="AE520" t="s">
        <v>207</v>
      </c>
      <c r="AF520" t="s">
        <v>207</v>
      </c>
      <c r="AG520" t="s">
        <v>207</v>
      </c>
      <c r="AH520" t="s">
        <v>207</v>
      </c>
      <c r="AI520" t="s">
        <v>207</v>
      </c>
      <c r="AJ520" t="s">
        <v>207</v>
      </c>
      <c r="AK520" t="s">
        <v>207</v>
      </c>
      <c r="AL520" t="s">
        <v>207</v>
      </c>
      <c r="AM520" t="s">
        <v>207</v>
      </c>
      <c r="AN520" t="s">
        <v>207</v>
      </c>
      <c r="AO520" t="s">
        <v>207</v>
      </c>
      <c r="AP520" t="s">
        <v>207</v>
      </c>
      <c r="AQ520" t="s">
        <v>207</v>
      </c>
      <c r="AR520" t="s">
        <v>207</v>
      </c>
      <c r="AS520" t="s">
        <v>207</v>
      </c>
      <c r="AT520" t="s">
        <v>207</v>
      </c>
      <c r="AU520" t="s">
        <v>207</v>
      </c>
      <c r="AV520" t="s">
        <v>207</v>
      </c>
      <c r="AW520" t="s">
        <v>207</v>
      </c>
      <c r="AX520" t="s">
        <v>207</v>
      </c>
      <c r="AY520" t="s">
        <v>207</v>
      </c>
      <c r="AZ520" t="s">
        <v>207</v>
      </c>
      <c r="BA520" t="s">
        <v>207</v>
      </c>
      <c r="BB520" t="s">
        <v>207</v>
      </c>
      <c r="BC520" t="s">
        <v>207</v>
      </c>
      <c r="BD520" t="s">
        <v>207</v>
      </c>
      <c r="BE520" t="s">
        <v>207</v>
      </c>
      <c r="BF520" t="s">
        <v>207</v>
      </c>
      <c r="BG520" t="s">
        <v>207</v>
      </c>
      <c r="BH520" t="s">
        <v>207</v>
      </c>
      <c r="BI520" t="s">
        <v>207</v>
      </c>
      <c r="BJ520" t="s">
        <v>207</v>
      </c>
      <c r="BK520" t="s">
        <v>207</v>
      </c>
      <c r="BL520" t="s">
        <v>207</v>
      </c>
      <c r="BM520" t="s">
        <v>207</v>
      </c>
      <c r="BN520" t="s">
        <v>207</v>
      </c>
      <c r="BO520" s="18" t="str">
        <f>IF(OR(BO$2=0, BO$2=""), "N/A", IF(ISNUMBER(SEARCH(UPPER(BO$2), UPPER(ProgramsTable[[#This Row],[Type of Service]]))), "Yes", "No"))</f>
        <v>N/A</v>
      </c>
      <c r="BP520" s="18" t="str">
        <f>IF(BP$2=0, "N/A", IF(ISNUMBER(SEARCH(TRIM(BP$2), ProgramsTable[[#This Row],[Geographic Coverage]])), "Yes", "No"))</f>
        <v>N/A</v>
      </c>
      <c r="BQ520" s="18" t="str">
        <f>IF(BQ$2=0, "N/A", IF(ISNUMBER(SEARCH(TRIM(BQ$2), ProgramsTable[[#This Row],[Geographic Coverage]])), "Yes", "No"))</f>
        <v>N/A</v>
      </c>
      <c r="BR520" s="18" t="str">
        <f>IF(AND(BP$2=0, BQ$2=0), "*Required - Please Make a Selection*", IF(OR(ISNUMBER(SEARCH(TRIM(BP$2), ProgramsTable[[#This Row],[Geographic Coverage]])), ISNUMBER(SEARCH(TRIM(BQ$2), ProgramsTable[[#This Row],[Geographic Coverage]]))), "Yes", "No"))</f>
        <v>*Required - Please Make a Selection*</v>
      </c>
      <c r="BS520" s="18" t="str">
        <f>IF(OR(BS$2="",BS$2=0), "N/A", IF(AND(ProgramsTable[[#This Row],[Age Min]]= "None", ProgramsTable[[#This Row],[Age Max]]= "None"), "Yes", IF(AND(BS$2&gt;=ProgramsTable[[#This Row],[Age Min]], BS$2&lt;=ProgramsTable[[#This Row],[Age Max]]), "Yes", "No")))</f>
        <v>N/A</v>
      </c>
      <c r="BT520" s="18" t="str" cm="1">
        <f t="array" ref="BT520">IF(COUNTIF(AM$2:BJ$2,"Yes")=0,"N/A",IF(SUMPRODUCT(--(AM$2:BJ$2="Yes"),--(ProgramsTable[[#This Row],[Developmental Disability]:[Caregivers, Family Members, Advocates, or Practitioners of an Individual with Disabilities or Medical Conditions]]="Yes"))&gt;0,"Yes","No"))</f>
        <v>N/A</v>
      </c>
      <c r="BU5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20" s="18" t="str">
        <f>IF(BV$2=0, "N/A", IF(ISNUMBER(SEARCH(UPPER(BV$2), UPPER(ProgramsTable[[#This Row],[Type of Service]]))), "Yes", "No"))</f>
        <v>N/A</v>
      </c>
      <c r="BW520" s="18" t="str">
        <f>IF(BW$2=0, "N/A", IF(ISNUMBER(SEARCH(TRIM(BW$2), ProgramsTable[[#This Row],[Geographic Coverage]])), "Yes", "No"))</f>
        <v>N/A</v>
      </c>
      <c r="BX520" s="18" t="str">
        <f>IF(BX$2=0, "N/A", IF(ISNUMBER(SEARCH(TRIM(BX$2), ProgramsTable[[#This Row],[Geographic Coverage]])), "Yes", "No"))</f>
        <v>N/A</v>
      </c>
      <c r="BY520" s="18" t="str">
        <f>IF(AND(BW$2=0, BX$2=0), "*Required - Please Make a Selection*", IF(OR(ISNUMBER(SEARCH(TRIM(BW$2), ProgramsTable[[#This Row],[Geographic Coverage]])), ISNUMBER(SEARCH(TRIM(BX$2), ProgramsTable[[#This Row],[Geographic Coverage]]))), "Yes", "No"))</f>
        <v>*Required - Please Make a Selection*</v>
      </c>
      <c r="BZ520" s="18" t="str">
        <f>IF(I$2=0, "N/A", IF(I$2="Yes", IF(ProgramsTable[[#This Row],[Program Includes Services for Caregivers]]="Yes", IF(ProgramsTable[[#This Row],[Program May Require Caregiver to be Unpaid]]="No", "Yes", "No"), "No"), "N/A"))</f>
        <v>N/A</v>
      </c>
      <c r="CA5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20" s="18" t="str">
        <f>IF(CB$2=0, "N/A", IF(ISNUMBER(SEARCH(TRIM(UPPER(CB$2)), TRIM(UPPER(ProgramsTable[[#This Row],[Type of Service]])))), "Yes", "No"))</f>
        <v>N/A</v>
      </c>
      <c r="CC520" s="18" t="str">
        <f>IF(CC$2=0, "N/A", IF(ISNUMBER(SEARCH(TRIM(CC$2), ProgramsTable[[#This Row],[Geographic Coverage]])), "Yes", "No"))</f>
        <v>No</v>
      </c>
      <c r="CD520" s="18" t="str">
        <f>IF(CD$2=0, "N/A", IF(ISNUMBER(SEARCH(TRIM(CD$2), ProgramsTable[[#This Row],[Geographic Coverage]])), "Yes", "No"))</f>
        <v>N/A</v>
      </c>
      <c r="CE520" s="18" t="str">
        <f>IF(AND(CC$2=0, CD$2=0), "*Required - Please Make a Selection*", IF(OR(ISNUMBER(SEARCH(TRIM(CC$2), ProgramsTable[[#This Row],[Geographic Coverage]])), ISNUMBER(SEARCH(TRIM(CD$2), ProgramsTable[[#This Row],[Geographic Coverage]]))), "Yes", "No"))</f>
        <v>No</v>
      </c>
      <c r="CF520" s="18" t="str" cm="1">
        <f t="array" ref="CF520">IF(COUNTIF(BK$2:BN$2, "Yes")=0, "N/A", IF(SUMPRODUCT((BK$2:BN$2="Yes")*(ProgramsTable[[#This Row],[Veteran?]:[Disabled Veteran?]]="Yes"))&gt;0, "Yes", "No"))</f>
        <v>No</v>
      </c>
      <c r="CG5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20"/>
      <c r="CI520"/>
      <c r="CJ520"/>
      <c r="CK520"/>
      <c r="CL520"/>
      <c r="CM520"/>
      <c r="CN520"/>
      <c r="CO520"/>
      <c r="CP520"/>
      <c r="CQ520"/>
      <c r="CR520"/>
      <c r="CS520"/>
      <c r="CU520"/>
      <c r="CV520"/>
    </row>
    <row r="521" spans="1:100" hidden="1" x14ac:dyDescent="0.25">
      <c r="A521" s="10">
        <v>60</v>
      </c>
      <c r="B521" t="s">
        <v>468</v>
      </c>
      <c r="C521" t="s">
        <v>500</v>
      </c>
      <c r="D521" t="s">
        <v>470</v>
      </c>
      <c r="E521" t="s">
        <v>471</v>
      </c>
      <c r="F521" t="s">
        <v>472</v>
      </c>
      <c r="G521" t="s">
        <v>473</v>
      </c>
      <c r="H521" t="s">
        <v>207</v>
      </c>
      <c r="I521" t="s">
        <v>207</v>
      </c>
      <c r="J521" t="s">
        <v>208</v>
      </c>
      <c r="K521" t="s">
        <v>208</v>
      </c>
      <c r="L521" s="11" t="s">
        <v>474</v>
      </c>
      <c r="M521">
        <v>65</v>
      </c>
      <c r="N521">
        <v>120</v>
      </c>
      <c r="O521" t="s">
        <v>475</v>
      </c>
      <c r="P521" t="s">
        <v>208</v>
      </c>
      <c r="Q521" t="s">
        <v>208</v>
      </c>
      <c r="R521" t="s">
        <v>208</v>
      </c>
      <c r="S521" t="s">
        <v>208</v>
      </c>
      <c r="T521" t="s">
        <v>42</v>
      </c>
      <c r="U521" t="s">
        <v>207</v>
      </c>
      <c r="V521" t="s">
        <v>207</v>
      </c>
      <c r="W521" t="s">
        <v>207</v>
      </c>
      <c r="X521" t="s">
        <v>207</v>
      </c>
      <c r="Y521" t="s">
        <v>207</v>
      </c>
      <c r="Z521" t="s">
        <v>207</v>
      </c>
      <c r="AA521" t="s">
        <v>207</v>
      </c>
      <c r="AB521" t="s">
        <v>207</v>
      </c>
      <c r="AC521" t="s">
        <v>207</v>
      </c>
      <c r="AD521" t="s">
        <v>207</v>
      </c>
      <c r="AE521" t="s">
        <v>207</v>
      </c>
      <c r="AF521" t="s">
        <v>207</v>
      </c>
      <c r="AG521" t="s">
        <v>207</v>
      </c>
      <c r="AH521" t="s">
        <v>207</v>
      </c>
      <c r="AI521" t="s">
        <v>207</v>
      </c>
      <c r="AJ521" t="s">
        <v>207</v>
      </c>
      <c r="AK521" t="s">
        <v>207</v>
      </c>
      <c r="AL521" t="s">
        <v>207</v>
      </c>
      <c r="AM521" t="s">
        <v>207</v>
      </c>
      <c r="AN521" t="s">
        <v>207</v>
      </c>
      <c r="AO521" t="s">
        <v>207</v>
      </c>
      <c r="AP521" t="s">
        <v>207</v>
      </c>
      <c r="AQ521" t="s">
        <v>207</v>
      </c>
      <c r="AR521" t="s">
        <v>207</v>
      </c>
      <c r="AS521" t="s">
        <v>207</v>
      </c>
      <c r="AT521" t="s">
        <v>207</v>
      </c>
      <c r="AU521" t="s">
        <v>207</v>
      </c>
      <c r="AV521" t="s">
        <v>207</v>
      </c>
      <c r="AW521" t="s">
        <v>207</v>
      </c>
      <c r="AX521" t="s">
        <v>207</v>
      </c>
      <c r="AY521" t="s">
        <v>207</v>
      </c>
      <c r="AZ521" t="s">
        <v>207</v>
      </c>
      <c r="BA521" t="s">
        <v>207</v>
      </c>
      <c r="BB521" t="s">
        <v>207</v>
      </c>
      <c r="BC521" t="s">
        <v>207</v>
      </c>
      <c r="BD521" t="s">
        <v>207</v>
      </c>
      <c r="BE521" t="s">
        <v>207</v>
      </c>
      <c r="BF521" t="s">
        <v>207</v>
      </c>
      <c r="BG521" t="s">
        <v>207</v>
      </c>
      <c r="BH521" t="s">
        <v>207</v>
      </c>
      <c r="BI521" t="s">
        <v>207</v>
      </c>
      <c r="BJ521" t="s">
        <v>207</v>
      </c>
      <c r="BK521" t="s">
        <v>207</v>
      </c>
      <c r="BL521" t="s">
        <v>207</v>
      </c>
      <c r="BM521" t="s">
        <v>207</v>
      </c>
      <c r="BN521" t="s">
        <v>207</v>
      </c>
      <c r="BO521" s="18" t="str">
        <f>IF(OR(BO$2=0, BO$2=""), "N/A", IF(ISNUMBER(SEARCH(UPPER(BO$2), UPPER(ProgramsTable[[#This Row],[Type of Service]]))), "Yes", "No"))</f>
        <v>N/A</v>
      </c>
      <c r="BP521" s="18" t="str">
        <f>IF(BP$2=0, "N/A", IF(ISNUMBER(SEARCH(TRIM(BP$2), ProgramsTable[[#This Row],[Geographic Coverage]])), "Yes", "No"))</f>
        <v>N/A</v>
      </c>
      <c r="BQ521" s="18" t="str">
        <f>IF(BQ$2=0, "N/A", IF(ISNUMBER(SEARCH(TRIM(BQ$2), ProgramsTable[[#This Row],[Geographic Coverage]])), "Yes", "No"))</f>
        <v>N/A</v>
      </c>
      <c r="BR521" s="18" t="str">
        <f>IF(AND(BP$2=0, BQ$2=0), "*Required - Please Make a Selection*", IF(OR(ISNUMBER(SEARCH(TRIM(BP$2), ProgramsTable[[#This Row],[Geographic Coverage]])), ISNUMBER(SEARCH(TRIM(BQ$2), ProgramsTable[[#This Row],[Geographic Coverage]]))), "Yes", "No"))</f>
        <v>*Required - Please Make a Selection*</v>
      </c>
      <c r="BS521" s="18" t="str">
        <f>IF(OR(BS$2="",BS$2=0), "N/A", IF(AND(ProgramsTable[[#This Row],[Age Min]]= "None", ProgramsTable[[#This Row],[Age Max]]= "None"), "Yes", IF(AND(BS$2&gt;=ProgramsTable[[#This Row],[Age Min]], BS$2&lt;=ProgramsTable[[#This Row],[Age Max]]), "Yes", "No")))</f>
        <v>N/A</v>
      </c>
      <c r="BT521" s="18" t="str" cm="1">
        <f t="array" ref="BT521">IF(COUNTIF(AM$2:BJ$2,"Yes")=0,"N/A",IF(SUMPRODUCT(--(AM$2:BJ$2="Yes"),--(ProgramsTable[[#This Row],[Developmental Disability]:[Caregivers, Family Members, Advocates, or Practitioners of an Individual with Disabilities or Medical Conditions]]="Yes"))&gt;0,"Yes","No"))</f>
        <v>N/A</v>
      </c>
      <c r="BU5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21" s="18" t="str">
        <f>IF(BV$2=0, "N/A", IF(ISNUMBER(SEARCH(UPPER(BV$2), UPPER(ProgramsTable[[#This Row],[Type of Service]]))), "Yes", "No"))</f>
        <v>N/A</v>
      </c>
      <c r="BW521" s="18" t="str">
        <f>IF(BW$2=0, "N/A", IF(ISNUMBER(SEARCH(TRIM(BW$2), ProgramsTable[[#This Row],[Geographic Coverage]])), "Yes", "No"))</f>
        <v>N/A</v>
      </c>
      <c r="BX521" s="18" t="str">
        <f>IF(BX$2=0, "N/A", IF(ISNUMBER(SEARCH(TRIM(BX$2), ProgramsTable[[#This Row],[Geographic Coverage]])), "Yes", "No"))</f>
        <v>N/A</v>
      </c>
      <c r="BY521" s="18" t="str">
        <f>IF(AND(BW$2=0, BX$2=0), "*Required - Please Make a Selection*", IF(OR(ISNUMBER(SEARCH(TRIM(BW$2), ProgramsTable[[#This Row],[Geographic Coverage]])), ISNUMBER(SEARCH(TRIM(BX$2), ProgramsTable[[#This Row],[Geographic Coverage]]))), "Yes", "No"))</f>
        <v>*Required - Please Make a Selection*</v>
      </c>
      <c r="BZ521" s="18" t="str">
        <f>IF(I$2=0, "N/A", IF(I$2="Yes", IF(ProgramsTable[[#This Row],[Program Includes Services for Caregivers]]="Yes", IF(ProgramsTable[[#This Row],[Program May Require Caregiver to be Unpaid]]="No", "Yes", "No"), "No"), "N/A"))</f>
        <v>N/A</v>
      </c>
      <c r="CA5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21" s="18" t="str">
        <f>IF(CB$2=0, "N/A", IF(ISNUMBER(SEARCH(TRIM(UPPER(CB$2)), TRIM(UPPER(ProgramsTable[[#This Row],[Type of Service]])))), "Yes", "No"))</f>
        <v>N/A</v>
      </c>
      <c r="CC521" s="18" t="str">
        <f>IF(CC$2=0, "N/A", IF(ISNUMBER(SEARCH(TRIM(CC$2), ProgramsTable[[#This Row],[Geographic Coverage]])), "Yes", "No"))</f>
        <v>No</v>
      </c>
      <c r="CD521" s="18" t="str">
        <f>IF(CD$2=0, "N/A", IF(ISNUMBER(SEARCH(TRIM(CD$2), ProgramsTable[[#This Row],[Geographic Coverage]])), "Yes", "No"))</f>
        <v>N/A</v>
      </c>
      <c r="CE521" s="18" t="str">
        <f>IF(AND(CC$2=0, CD$2=0), "*Required - Please Make a Selection*", IF(OR(ISNUMBER(SEARCH(TRIM(CC$2), ProgramsTable[[#This Row],[Geographic Coverage]])), ISNUMBER(SEARCH(TRIM(CD$2), ProgramsTable[[#This Row],[Geographic Coverage]]))), "Yes", "No"))</f>
        <v>No</v>
      </c>
      <c r="CF521" s="18" t="str" cm="1">
        <f t="array" ref="CF521">IF(COUNTIF(BK$2:BN$2, "Yes")=0, "N/A", IF(SUMPRODUCT((BK$2:BN$2="Yes")*(ProgramsTable[[#This Row],[Veteran?]:[Disabled Veteran?]]="Yes"))&gt;0, "Yes", "No"))</f>
        <v>No</v>
      </c>
      <c r="CG5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21"/>
      <c r="CI521"/>
      <c r="CJ521"/>
      <c r="CK521"/>
      <c r="CL521"/>
      <c r="CM521"/>
      <c r="CN521"/>
      <c r="CO521"/>
      <c r="CP521"/>
      <c r="CQ521"/>
      <c r="CR521"/>
      <c r="CS521"/>
      <c r="CU521"/>
      <c r="CV521"/>
    </row>
    <row r="522" spans="1:100" hidden="1" x14ac:dyDescent="0.25">
      <c r="A522" s="10">
        <v>61</v>
      </c>
      <c r="B522" t="s">
        <v>468</v>
      </c>
      <c r="C522" t="s">
        <v>501</v>
      </c>
      <c r="D522" t="s">
        <v>470</v>
      </c>
      <c r="E522" t="s">
        <v>471</v>
      </c>
      <c r="F522" t="s">
        <v>472</v>
      </c>
      <c r="G522" t="s">
        <v>473</v>
      </c>
      <c r="H522" t="s">
        <v>207</v>
      </c>
      <c r="I522" t="s">
        <v>207</v>
      </c>
      <c r="J522" t="s">
        <v>208</v>
      </c>
      <c r="K522" t="s">
        <v>208</v>
      </c>
      <c r="L522" s="11" t="s">
        <v>474</v>
      </c>
      <c r="M522">
        <v>65</v>
      </c>
      <c r="N522">
        <v>120</v>
      </c>
      <c r="O522" t="s">
        <v>475</v>
      </c>
      <c r="P522" t="s">
        <v>208</v>
      </c>
      <c r="Q522" t="s">
        <v>208</v>
      </c>
      <c r="R522" t="s">
        <v>208</v>
      </c>
      <c r="S522" t="s">
        <v>208</v>
      </c>
      <c r="T522" t="s">
        <v>502</v>
      </c>
      <c r="U522" t="s">
        <v>207</v>
      </c>
      <c r="V522" t="s">
        <v>207</v>
      </c>
      <c r="W522" t="s">
        <v>207</v>
      </c>
      <c r="X522" t="s">
        <v>207</v>
      </c>
      <c r="Y522" t="s">
        <v>207</v>
      </c>
      <c r="Z522" t="s">
        <v>207</v>
      </c>
      <c r="AA522" t="s">
        <v>207</v>
      </c>
      <c r="AB522" t="s">
        <v>207</v>
      </c>
      <c r="AC522" t="s">
        <v>207</v>
      </c>
      <c r="AD522" t="s">
        <v>207</v>
      </c>
      <c r="AE522" t="s">
        <v>207</v>
      </c>
      <c r="AF522" t="s">
        <v>207</v>
      </c>
      <c r="AG522" t="s">
        <v>207</v>
      </c>
      <c r="AH522" t="s">
        <v>207</v>
      </c>
      <c r="AI522" t="s">
        <v>207</v>
      </c>
      <c r="AJ522" t="s">
        <v>207</v>
      </c>
      <c r="AK522" t="s">
        <v>207</v>
      </c>
      <c r="AL522" t="s">
        <v>207</v>
      </c>
      <c r="AM522" t="s">
        <v>207</v>
      </c>
      <c r="AN522" t="s">
        <v>207</v>
      </c>
      <c r="AO522" t="s">
        <v>207</v>
      </c>
      <c r="AP522" t="s">
        <v>207</v>
      </c>
      <c r="AQ522" t="s">
        <v>207</v>
      </c>
      <c r="AR522" t="s">
        <v>207</v>
      </c>
      <c r="AS522" t="s">
        <v>207</v>
      </c>
      <c r="AT522" t="s">
        <v>207</v>
      </c>
      <c r="AU522" t="s">
        <v>207</v>
      </c>
      <c r="AV522" t="s">
        <v>207</v>
      </c>
      <c r="AW522" t="s">
        <v>207</v>
      </c>
      <c r="AX522" t="s">
        <v>207</v>
      </c>
      <c r="AY522" t="s">
        <v>207</v>
      </c>
      <c r="AZ522" t="s">
        <v>207</v>
      </c>
      <c r="BA522" t="s">
        <v>207</v>
      </c>
      <c r="BB522" t="s">
        <v>207</v>
      </c>
      <c r="BC522" t="s">
        <v>207</v>
      </c>
      <c r="BD522" t="s">
        <v>207</v>
      </c>
      <c r="BE522" t="s">
        <v>207</v>
      </c>
      <c r="BF522" t="s">
        <v>207</v>
      </c>
      <c r="BG522" t="s">
        <v>207</v>
      </c>
      <c r="BH522" t="s">
        <v>207</v>
      </c>
      <c r="BI522" t="s">
        <v>207</v>
      </c>
      <c r="BJ522" t="s">
        <v>207</v>
      </c>
      <c r="BK522" t="s">
        <v>207</v>
      </c>
      <c r="BL522" t="s">
        <v>207</v>
      </c>
      <c r="BM522" t="s">
        <v>207</v>
      </c>
      <c r="BN522" t="s">
        <v>207</v>
      </c>
      <c r="BO522" s="18" t="str">
        <f>IF(OR(BO$2=0, BO$2=""), "N/A", IF(ISNUMBER(SEARCH(UPPER(BO$2), UPPER(ProgramsTable[[#This Row],[Type of Service]]))), "Yes", "No"))</f>
        <v>N/A</v>
      </c>
      <c r="BP522" s="18" t="str">
        <f>IF(BP$2=0, "N/A", IF(ISNUMBER(SEARCH(TRIM(BP$2), ProgramsTable[[#This Row],[Geographic Coverage]])), "Yes", "No"))</f>
        <v>N/A</v>
      </c>
      <c r="BQ522" s="18" t="str">
        <f>IF(BQ$2=0, "N/A", IF(ISNUMBER(SEARCH(TRIM(BQ$2), ProgramsTable[[#This Row],[Geographic Coverage]])), "Yes", "No"))</f>
        <v>N/A</v>
      </c>
      <c r="BR522" s="18" t="str">
        <f>IF(AND(BP$2=0, BQ$2=0), "*Required - Please Make a Selection*", IF(OR(ISNUMBER(SEARCH(TRIM(BP$2), ProgramsTable[[#This Row],[Geographic Coverage]])), ISNUMBER(SEARCH(TRIM(BQ$2), ProgramsTable[[#This Row],[Geographic Coverage]]))), "Yes", "No"))</f>
        <v>*Required - Please Make a Selection*</v>
      </c>
      <c r="BS522" s="18" t="str">
        <f>IF(OR(BS$2="",BS$2=0), "N/A", IF(AND(ProgramsTable[[#This Row],[Age Min]]= "None", ProgramsTable[[#This Row],[Age Max]]= "None"), "Yes", IF(AND(BS$2&gt;=ProgramsTable[[#This Row],[Age Min]], BS$2&lt;=ProgramsTable[[#This Row],[Age Max]]), "Yes", "No")))</f>
        <v>N/A</v>
      </c>
      <c r="BT522" s="18" t="str" cm="1">
        <f t="array" ref="BT522">IF(COUNTIF(AM$2:BJ$2,"Yes")=0,"N/A",IF(SUMPRODUCT(--(AM$2:BJ$2="Yes"),--(ProgramsTable[[#This Row],[Developmental Disability]:[Caregivers, Family Members, Advocates, or Practitioners of an Individual with Disabilities or Medical Conditions]]="Yes"))&gt;0,"Yes","No"))</f>
        <v>N/A</v>
      </c>
      <c r="BU5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22" s="18" t="str">
        <f>IF(BV$2=0, "N/A", IF(ISNUMBER(SEARCH(UPPER(BV$2), UPPER(ProgramsTable[[#This Row],[Type of Service]]))), "Yes", "No"))</f>
        <v>N/A</v>
      </c>
      <c r="BW522" s="18" t="str">
        <f>IF(BW$2=0, "N/A", IF(ISNUMBER(SEARCH(TRIM(BW$2), ProgramsTable[[#This Row],[Geographic Coverage]])), "Yes", "No"))</f>
        <v>N/A</v>
      </c>
      <c r="BX522" s="18" t="str">
        <f>IF(BX$2=0, "N/A", IF(ISNUMBER(SEARCH(TRIM(BX$2), ProgramsTable[[#This Row],[Geographic Coverage]])), "Yes", "No"))</f>
        <v>N/A</v>
      </c>
      <c r="BY522" s="18" t="str">
        <f>IF(AND(BW$2=0, BX$2=0), "*Required - Please Make a Selection*", IF(OR(ISNUMBER(SEARCH(TRIM(BW$2), ProgramsTable[[#This Row],[Geographic Coverage]])), ISNUMBER(SEARCH(TRIM(BX$2), ProgramsTable[[#This Row],[Geographic Coverage]]))), "Yes", "No"))</f>
        <v>*Required - Please Make a Selection*</v>
      </c>
      <c r="BZ522" s="18" t="str">
        <f>IF(I$2=0, "N/A", IF(I$2="Yes", IF(ProgramsTable[[#This Row],[Program Includes Services for Caregivers]]="Yes", IF(ProgramsTable[[#This Row],[Program May Require Caregiver to be Unpaid]]="No", "Yes", "No"), "No"), "N/A"))</f>
        <v>N/A</v>
      </c>
      <c r="CA5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22" s="18" t="str">
        <f>IF(CB$2=0, "N/A", IF(ISNUMBER(SEARCH(TRIM(UPPER(CB$2)), TRIM(UPPER(ProgramsTable[[#This Row],[Type of Service]])))), "Yes", "No"))</f>
        <v>N/A</v>
      </c>
      <c r="CC522" s="18" t="str">
        <f>IF(CC$2=0, "N/A", IF(ISNUMBER(SEARCH(TRIM(CC$2), ProgramsTable[[#This Row],[Geographic Coverage]])), "Yes", "No"))</f>
        <v>No</v>
      </c>
      <c r="CD522" s="18" t="str">
        <f>IF(CD$2=0, "N/A", IF(ISNUMBER(SEARCH(TRIM(CD$2), ProgramsTable[[#This Row],[Geographic Coverage]])), "Yes", "No"))</f>
        <v>N/A</v>
      </c>
      <c r="CE522" s="18" t="str">
        <f>IF(AND(CC$2=0, CD$2=0), "*Required - Please Make a Selection*", IF(OR(ISNUMBER(SEARCH(TRIM(CC$2), ProgramsTable[[#This Row],[Geographic Coverage]])), ISNUMBER(SEARCH(TRIM(CD$2), ProgramsTable[[#This Row],[Geographic Coverage]]))), "Yes", "No"))</f>
        <v>No</v>
      </c>
      <c r="CF522" s="18" t="str" cm="1">
        <f t="array" ref="CF522">IF(COUNTIF(BK$2:BN$2, "Yes")=0, "N/A", IF(SUMPRODUCT((BK$2:BN$2="Yes")*(ProgramsTable[[#This Row],[Veteran?]:[Disabled Veteran?]]="Yes"))&gt;0, "Yes", "No"))</f>
        <v>No</v>
      </c>
      <c r="CG5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22"/>
      <c r="CI522"/>
      <c r="CJ522"/>
      <c r="CK522"/>
      <c r="CL522"/>
      <c r="CM522"/>
      <c r="CN522"/>
      <c r="CO522"/>
      <c r="CP522"/>
      <c r="CQ522"/>
      <c r="CR522"/>
      <c r="CS522"/>
      <c r="CU522"/>
      <c r="CV522"/>
    </row>
    <row r="523" spans="1:100" hidden="1" x14ac:dyDescent="0.25">
      <c r="A523" s="10">
        <v>62</v>
      </c>
      <c r="B523" t="s">
        <v>468</v>
      </c>
      <c r="C523" t="s">
        <v>503</v>
      </c>
      <c r="D523" t="s">
        <v>470</v>
      </c>
      <c r="E523" t="s">
        <v>471</v>
      </c>
      <c r="F523" t="s">
        <v>472</v>
      </c>
      <c r="G523" t="s">
        <v>473</v>
      </c>
      <c r="H523" t="s">
        <v>207</v>
      </c>
      <c r="I523" t="s">
        <v>207</v>
      </c>
      <c r="J523" t="s">
        <v>208</v>
      </c>
      <c r="K523" t="s">
        <v>208</v>
      </c>
      <c r="L523" s="11" t="s">
        <v>474</v>
      </c>
      <c r="M523">
        <v>65</v>
      </c>
      <c r="N523">
        <v>120</v>
      </c>
      <c r="O523" t="s">
        <v>475</v>
      </c>
      <c r="P523" t="s">
        <v>208</v>
      </c>
      <c r="Q523" t="s">
        <v>208</v>
      </c>
      <c r="R523" t="s">
        <v>208</v>
      </c>
      <c r="S523" t="s">
        <v>208</v>
      </c>
      <c r="T523" t="s">
        <v>43</v>
      </c>
      <c r="U523" t="s">
        <v>207</v>
      </c>
      <c r="V523" t="s">
        <v>207</v>
      </c>
      <c r="W523" t="s">
        <v>207</v>
      </c>
      <c r="X523" t="s">
        <v>207</v>
      </c>
      <c r="Y523" t="s">
        <v>207</v>
      </c>
      <c r="Z523" t="s">
        <v>207</v>
      </c>
      <c r="AA523" t="s">
        <v>207</v>
      </c>
      <c r="AB523" t="s">
        <v>207</v>
      </c>
      <c r="AC523" t="s">
        <v>207</v>
      </c>
      <c r="AD523" t="s">
        <v>207</v>
      </c>
      <c r="AE523" t="s">
        <v>207</v>
      </c>
      <c r="AF523" t="s">
        <v>207</v>
      </c>
      <c r="AG523" t="s">
        <v>207</v>
      </c>
      <c r="AH523" t="s">
        <v>207</v>
      </c>
      <c r="AI523" t="s">
        <v>207</v>
      </c>
      <c r="AJ523" t="s">
        <v>207</v>
      </c>
      <c r="AK523" t="s">
        <v>207</v>
      </c>
      <c r="AL523" t="s">
        <v>207</v>
      </c>
      <c r="AM523" t="s">
        <v>207</v>
      </c>
      <c r="AN523" t="s">
        <v>207</v>
      </c>
      <c r="AO523" t="s">
        <v>207</v>
      </c>
      <c r="AP523" t="s">
        <v>207</v>
      </c>
      <c r="AQ523" t="s">
        <v>207</v>
      </c>
      <c r="AR523" t="s">
        <v>207</v>
      </c>
      <c r="AS523" t="s">
        <v>207</v>
      </c>
      <c r="AT523" t="s">
        <v>207</v>
      </c>
      <c r="AU523" t="s">
        <v>207</v>
      </c>
      <c r="AV523" t="s">
        <v>207</v>
      </c>
      <c r="AW523" t="s">
        <v>207</v>
      </c>
      <c r="AX523" t="s">
        <v>207</v>
      </c>
      <c r="AY523" t="s">
        <v>207</v>
      </c>
      <c r="AZ523" t="s">
        <v>207</v>
      </c>
      <c r="BA523" t="s">
        <v>207</v>
      </c>
      <c r="BB523" t="s">
        <v>207</v>
      </c>
      <c r="BC523" t="s">
        <v>207</v>
      </c>
      <c r="BD523" t="s">
        <v>207</v>
      </c>
      <c r="BE523" t="s">
        <v>207</v>
      </c>
      <c r="BF523" t="s">
        <v>207</v>
      </c>
      <c r="BG523" t="s">
        <v>207</v>
      </c>
      <c r="BH523" t="s">
        <v>207</v>
      </c>
      <c r="BI523" t="s">
        <v>207</v>
      </c>
      <c r="BJ523" t="s">
        <v>207</v>
      </c>
      <c r="BK523" t="s">
        <v>207</v>
      </c>
      <c r="BL523" t="s">
        <v>207</v>
      </c>
      <c r="BM523" t="s">
        <v>207</v>
      </c>
      <c r="BN523" t="s">
        <v>207</v>
      </c>
      <c r="BO523" s="18" t="str">
        <f>IF(OR(BO$2=0, BO$2=""), "N/A", IF(ISNUMBER(SEARCH(UPPER(BO$2), UPPER(ProgramsTable[[#This Row],[Type of Service]]))), "Yes", "No"))</f>
        <v>N/A</v>
      </c>
      <c r="BP523" s="18" t="str">
        <f>IF(BP$2=0, "N/A", IF(ISNUMBER(SEARCH(TRIM(BP$2), ProgramsTable[[#This Row],[Geographic Coverage]])), "Yes", "No"))</f>
        <v>N/A</v>
      </c>
      <c r="BQ523" s="18" t="str">
        <f>IF(BQ$2=0, "N/A", IF(ISNUMBER(SEARCH(TRIM(BQ$2), ProgramsTable[[#This Row],[Geographic Coverage]])), "Yes", "No"))</f>
        <v>N/A</v>
      </c>
      <c r="BR523" s="18" t="str">
        <f>IF(AND(BP$2=0, BQ$2=0), "*Required - Please Make a Selection*", IF(OR(ISNUMBER(SEARCH(TRIM(BP$2), ProgramsTable[[#This Row],[Geographic Coverage]])), ISNUMBER(SEARCH(TRIM(BQ$2), ProgramsTable[[#This Row],[Geographic Coverage]]))), "Yes", "No"))</f>
        <v>*Required - Please Make a Selection*</v>
      </c>
      <c r="BS523" s="18" t="str">
        <f>IF(OR(BS$2="",BS$2=0), "N/A", IF(AND(ProgramsTable[[#This Row],[Age Min]]= "None", ProgramsTable[[#This Row],[Age Max]]= "None"), "Yes", IF(AND(BS$2&gt;=ProgramsTable[[#This Row],[Age Min]], BS$2&lt;=ProgramsTable[[#This Row],[Age Max]]), "Yes", "No")))</f>
        <v>N/A</v>
      </c>
      <c r="BT523" s="18" t="str" cm="1">
        <f t="array" ref="BT523">IF(COUNTIF(AM$2:BJ$2,"Yes")=0,"N/A",IF(SUMPRODUCT(--(AM$2:BJ$2="Yes"),--(ProgramsTable[[#This Row],[Developmental Disability]:[Caregivers, Family Members, Advocates, or Practitioners of an Individual with Disabilities or Medical Conditions]]="Yes"))&gt;0,"Yes","No"))</f>
        <v>N/A</v>
      </c>
      <c r="BU5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23" s="18" t="str">
        <f>IF(BV$2=0, "N/A", IF(ISNUMBER(SEARCH(UPPER(BV$2), UPPER(ProgramsTable[[#This Row],[Type of Service]]))), "Yes", "No"))</f>
        <v>N/A</v>
      </c>
      <c r="BW523" s="18" t="str">
        <f>IF(BW$2=0, "N/A", IF(ISNUMBER(SEARCH(TRIM(BW$2), ProgramsTable[[#This Row],[Geographic Coverage]])), "Yes", "No"))</f>
        <v>N/A</v>
      </c>
      <c r="BX523" s="18" t="str">
        <f>IF(BX$2=0, "N/A", IF(ISNUMBER(SEARCH(TRIM(BX$2), ProgramsTable[[#This Row],[Geographic Coverage]])), "Yes", "No"))</f>
        <v>N/A</v>
      </c>
      <c r="BY523" s="18" t="str">
        <f>IF(AND(BW$2=0, BX$2=0), "*Required - Please Make a Selection*", IF(OR(ISNUMBER(SEARCH(TRIM(BW$2), ProgramsTable[[#This Row],[Geographic Coverage]])), ISNUMBER(SEARCH(TRIM(BX$2), ProgramsTable[[#This Row],[Geographic Coverage]]))), "Yes", "No"))</f>
        <v>*Required - Please Make a Selection*</v>
      </c>
      <c r="BZ523" s="18" t="str">
        <f>IF(I$2=0, "N/A", IF(I$2="Yes", IF(ProgramsTable[[#This Row],[Program Includes Services for Caregivers]]="Yes", IF(ProgramsTable[[#This Row],[Program May Require Caregiver to be Unpaid]]="No", "Yes", "No"), "No"), "N/A"))</f>
        <v>N/A</v>
      </c>
      <c r="CA5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23" s="18" t="str">
        <f>IF(CB$2=0, "N/A", IF(ISNUMBER(SEARCH(TRIM(UPPER(CB$2)), TRIM(UPPER(ProgramsTable[[#This Row],[Type of Service]])))), "Yes", "No"))</f>
        <v>N/A</v>
      </c>
      <c r="CC523" s="18" t="str">
        <f>IF(CC$2=0, "N/A", IF(ISNUMBER(SEARCH(TRIM(CC$2), ProgramsTable[[#This Row],[Geographic Coverage]])), "Yes", "No"))</f>
        <v>No</v>
      </c>
      <c r="CD523" s="18" t="str">
        <f>IF(CD$2=0, "N/A", IF(ISNUMBER(SEARCH(TRIM(CD$2), ProgramsTable[[#This Row],[Geographic Coverage]])), "Yes", "No"))</f>
        <v>N/A</v>
      </c>
      <c r="CE523" s="18" t="str">
        <f>IF(AND(CC$2=0, CD$2=0), "*Required - Please Make a Selection*", IF(OR(ISNUMBER(SEARCH(TRIM(CC$2), ProgramsTable[[#This Row],[Geographic Coverage]])), ISNUMBER(SEARCH(TRIM(CD$2), ProgramsTable[[#This Row],[Geographic Coverage]]))), "Yes", "No"))</f>
        <v>No</v>
      </c>
      <c r="CF523" s="18" t="str" cm="1">
        <f t="array" ref="CF523">IF(COUNTIF(BK$2:BN$2, "Yes")=0, "N/A", IF(SUMPRODUCT((BK$2:BN$2="Yes")*(ProgramsTable[[#This Row],[Veteran?]:[Disabled Veteran?]]="Yes"))&gt;0, "Yes", "No"))</f>
        <v>No</v>
      </c>
      <c r="CG5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23"/>
      <c r="CI523"/>
      <c r="CJ523"/>
      <c r="CK523"/>
      <c r="CL523"/>
      <c r="CM523"/>
      <c r="CN523"/>
      <c r="CO523"/>
      <c r="CP523"/>
      <c r="CQ523"/>
      <c r="CR523"/>
      <c r="CS523"/>
      <c r="CU523"/>
      <c r="CV523"/>
    </row>
    <row r="524" spans="1:100" hidden="1" x14ac:dyDescent="0.25">
      <c r="A524" s="10">
        <v>63</v>
      </c>
      <c r="B524" t="s">
        <v>468</v>
      </c>
      <c r="C524" t="s">
        <v>504</v>
      </c>
      <c r="D524" t="s">
        <v>470</v>
      </c>
      <c r="E524" t="s">
        <v>471</v>
      </c>
      <c r="F524" t="s">
        <v>472</v>
      </c>
      <c r="G524" t="s">
        <v>473</v>
      </c>
      <c r="H524" t="s">
        <v>207</v>
      </c>
      <c r="I524" t="s">
        <v>207</v>
      </c>
      <c r="J524" t="s">
        <v>208</v>
      </c>
      <c r="K524" t="s">
        <v>208</v>
      </c>
      <c r="L524" s="11" t="s">
        <v>474</v>
      </c>
      <c r="M524">
        <v>65</v>
      </c>
      <c r="N524">
        <v>120</v>
      </c>
      <c r="O524" t="s">
        <v>475</v>
      </c>
      <c r="P524" t="s">
        <v>208</v>
      </c>
      <c r="Q524" t="s">
        <v>208</v>
      </c>
      <c r="R524" t="s">
        <v>208</v>
      </c>
      <c r="S524" t="s">
        <v>208</v>
      </c>
      <c r="T524" t="s">
        <v>45</v>
      </c>
      <c r="U524" t="s">
        <v>207</v>
      </c>
      <c r="V524" t="s">
        <v>207</v>
      </c>
      <c r="W524" t="s">
        <v>207</v>
      </c>
      <c r="X524" t="s">
        <v>207</v>
      </c>
      <c r="Y524" t="s">
        <v>207</v>
      </c>
      <c r="Z524" t="s">
        <v>207</v>
      </c>
      <c r="AA524" t="s">
        <v>207</v>
      </c>
      <c r="AB524" t="s">
        <v>207</v>
      </c>
      <c r="AC524" t="s">
        <v>207</v>
      </c>
      <c r="AD524" t="s">
        <v>207</v>
      </c>
      <c r="AE524" t="s">
        <v>207</v>
      </c>
      <c r="AF524" t="s">
        <v>207</v>
      </c>
      <c r="AG524" t="s">
        <v>207</v>
      </c>
      <c r="AH524" t="s">
        <v>207</v>
      </c>
      <c r="AI524" t="s">
        <v>207</v>
      </c>
      <c r="AJ524" t="s">
        <v>207</v>
      </c>
      <c r="AK524" t="s">
        <v>207</v>
      </c>
      <c r="AL524" t="s">
        <v>207</v>
      </c>
      <c r="AM524" t="s">
        <v>207</v>
      </c>
      <c r="AN524" t="s">
        <v>207</v>
      </c>
      <c r="AO524" t="s">
        <v>207</v>
      </c>
      <c r="AP524" t="s">
        <v>207</v>
      </c>
      <c r="AQ524" t="s">
        <v>207</v>
      </c>
      <c r="AR524" t="s">
        <v>207</v>
      </c>
      <c r="AS524" t="s">
        <v>207</v>
      </c>
      <c r="AT524" t="s">
        <v>207</v>
      </c>
      <c r="AU524" t="s">
        <v>207</v>
      </c>
      <c r="AV524" t="s">
        <v>207</v>
      </c>
      <c r="AW524" t="s">
        <v>207</v>
      </c>
      <c r="AX524" t="s">
        <v>207</v>
      </c>
      <c r="AY524" t="s">
        <v>207</v>
      </c>
      <c r="AZ524" t="s">
        <v>207</v>
      </c>
      <c r="BA524" t="s">
        <v>207</v>
      </c>
      <c r="BB524" t="s">
        <v>207</v>
      </c>
      <c r="BC524" t="s">
        <v>207</v>
      </c>
      <c r="BD524" t="s">
        <v>207</v>
      </c>
      <c r="BE524" t="s">
        <v>207</v>
      </c>
      <c r="BF524" t="s">
        <v>207</v>
      </c>
      <c r="BG524" t="s">
        <v>207</v>
      </c>
      <c r="BH524" t="s">
        <v>207</v>
      </c>
      <c r="BI524" t="s">
        <v>207</v>
      </c>
      <c r="BJ524" t="s">
        <v>207</v>
      </c>
      <c r="BK524" t="s">
        <v>207</v>
      </c>
      <c r="BL524" t="s">
        <v>207</v>
      </c>
      <c r="BM524" t="s">
        <v>207</v>
      </c>
      <c r="BN524" t="s">
        <v>207</v>
      </c>
      <c r="BO524" s="18" t="str">
        <f>IF(OR(BO$2=0, BO$2=""), "N/A", IF(ISNUMBER(SEARCH(UPPER(BO$2), UPPER(ProgramsTable[[#This Row],[Type of Service]]))), "Yes", "No"))</f>
        <v>N/A</v>
      </c>
      <c r="BP524" s="18" t="str">
        <f>IF(BP$2=0, "N/A", IF(ISNUMBER(SEARCH(TRIM(BP$2), ProgramsTable[[#This Row],[Geographic Coverage]])), "Yes", "No"))</f>
        <v>N/A</v>
      </c>
      <c r="BQ524" s="18" t="str">
        <f>IF(BQ$2=0, "N/A", IF(ISNUMBER(SEARCH(TRIM(BQ$2), ProgramsTable[[#This Row],[Geographic Coverage]])), "Yes", "No"))</f>
        <v>N/A</v>
      </c>
      <c r="BR524" s="18" t="str">
        <f>IF(AND(BP$2=0, BQ$2=0), "*Required - Please Make a Selection*", IF(OR(ISNUMBER(SEARCH(TRIM(BP$2), ProgramsTable[[#This Row],[Geographic Coverage]])), ISNUMBER(SEARCH(TRIM(BQ$2), ProgramsTable[[#This Row],[Geographic Coverage]]))), "Yes", "No"))</f>
        <v>*Required - Please Make a Selection*</v>
      </c>
      <c r="BS524" s="18" t="str">
        <f>IF(OR(BS$2="",BS$2=0), "N/A", IF(AND(ProgramsTable[[#This Row],[Age Min]]= "None", ProgramsTable[[#This Row],[Age Max]]= "None"), "Yes", IF(AND(BS$2&gt;=ProgramsTable[[#This Row],[Age Min]], BS$2&lt;=ProgramsTable[[#This Row],[Age Max]]), "Yes", "No")))</f>
        <v>N/A</v>
      </c>
      <c r="BT524" s="18" t="str" cm="1">
        <f t="array" ref="BT524">IF(COUNTIF(AM$2:BJ$2,"Yes")=0,"N/A",IF(SUMPRODUCT(--(AM$2:BJ$2="Yes"),--(ProgramsTable[[#This Row],[Developmental Disability]:[Caregivers, Family Members, Advocates, or Practitioners of an Individual with Disabilities or Medical Conditions]]="Yes"))&gt;0,"Yes","No"))</f>
        <v>N/A</v>
      </c>
      <c r="BU5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24" s="18" t="str">
        <f>IF(BV$2=0, "N/A", IF(ISNUMBER(SEARCH(UPPER(BV$2), UPPER(ProgramsTable[[#This Row],[Type of Service]]))), "Yes", "No"))</f>
        <v>N/A</v>
      </c>
      <c r="BW524" s="18" t="str">
        <f>IF(BW$2=0, "N/A", IF(ISNUMBER(SEARCH(TRIM(BW$2), ProgramsTable[[#This Row],[Geographic Coverage]])), "Yes", "No"))</f>
        <v>N/A</v>
      </c>
      <c r="BX524" s="18" t="str">
        <f>IF(BX$2=0, "N/A", IF(ISNUMBER(SEARCH(TRIM(BX$2), ProgramsTable[[#This Row],[Geographic Coverage]])), "Yes", "No"))</f>
        <v>N/A</v>
      </c>
      <c r="BY524" s="18" t="str">
        <f>IF(AND(BW$2=0, BX$2=0), "*Required - Please Make a Selection*", IF(OR(ISNUMBER(SEARCH(TRIM(BW$2), ProgramsTable[[#This Row],[Geographic Coverage]])), ISNUMBER(SEARCH(TRIM(BX$2), ProgramsTable[[#This Row],[Geographic Coverage]]))), "Yes", "No"))</f>
        <v>*Required - Please Make a Selection*</v>
      </c>
      <c r="BZ524" s="18" t="str">
        <f>IF(I$2=0, "N/A", IF(I$2="Yes", IF(ProgramsTable[[#This Row],[Program Includes Services for Caregivers]]="Yes", IF(ProgramsTable[[#This Row],[Program May Require Caregiver to be Unpaid]]="No", "Yes", "No"), "No"), "N/A"))</f>
        <v>N/A</v>
      </c>
      <c r="CA5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24" s="18" t="str">
        <f>IF(CB$2=0, "N/A", IF(ISNUMBER(SEARCH(TRIM(UPPER(CB$2)), TRIM(UPPER(ProgramsTable[[#This Row],[Type of Service]])))), "Yes", "No"))</f>
        <v>N/A</v>
      </c>
      <c r="CC524" s="18" t="str">
        <f>IF(CC$2=0, "N/A", IF(ISNUMBER(SEARCH(TRIM(CC$2), ProgramsTable[[#This Row],[Geographic Coverage]])), "Yes", "No"))</f>
        <v>No</v>
      </c>
      <c r="CD524" s="18" t="str">
        <f>IF(CD$2=0, "N/A", IF(ISNUMBER(SEARCH(TRIM(CD$2), ProgramsTable[[#This Row],[Geographic Coverage]])), "Yes", "No"))</f>
        <v>N/A</v>
      </c>
      <c r="CE524" s="18" t="str">
        <f>IF(AND(CC$2=0, CD$2=0), "*Required - Please Make a Selection*", IF(OR(ISNUMBER(SEARCH(TRIM(CC$2), ProgramsTable[[#This Row],[Geographic Coverage]])), ISNUMBER(SEARCH(TRIM(CD$2), ProgramsTable[[#This Row],[Geographic Coverage]]))), "Yes", "No"))</f>
        <v>No</v>
      </c>
      <c r="CF524" s="18" t="str" cm="1">
        <f t="array" ref="CF524">IF(COUNTIF(BK$2:BN$2, "Yes")=0, "N/A", IF(SUMPRODUCT((BK$2:BN$2="Yes")*(ProgramsTable[[#This Row],[Veteran?]:[Disabled Veteran?]]="Yes"))&gt;0, "Yes", "No"))</f>
        <v>No</v>
      </c>
      <c r="CG5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24"/>
      <c r="CI524"/>
      <c r="CJ524"/>
      <c r="CK524"/>
      <c r="CL524"/>
      <c r="CM524"/>
      <c r="CN524"/>
      <c r="CO524"/>
      <c r="CP524"/>
      <c r="CQ524"/>
      <c r="CR524"/>
      <c r="CS524"/>
      <c r="CU524"/>
      <c r="CV524"/>
    </row>
    <row r="525" spans="1:100" hidden="1" x14ac:dyDescent="0.25">
      <c r="A525" s="10">
        <v>64</v>
      </c>
      <c r="B525" t="s">
        <v>468</v>
      </c>
      <c r="C525" t="s">
        <v>505</v>
      </c>
      <c r="D525" t="s">
        <v>470</v>
      </c>
      <c r="E525" t="s">
        <v>471</v>
      </c>
      <c r="F525" t="s">
        <v>472</v>
      </c>
      <c r="G525" t="s">
        <v>473</v>
      </c>
      <c r="H525" t="s">
        <v>207</v>
      </c>
      <c r="I525" t="s">
        <v>207</v>
      </c>
      <c r="J525" t="s">
        <v>208</v>
      </c>
      <c r="K525" t="s">
        <v>208</v>
      </c>
      <c r="L525" s="11" t="s">
        <v>474</v>
      </c>
      <c r="M525">
        <v>65</v>
      </c>
      <c r="N525">
        <v>120</v>
      </c>
      <c r="O525" t="s">
        <v>475</v>
      </c>
      <c r="P525" t="s">
        <v>208</v>
      </c>
      <c r="Q525" t="s">
        <v>208</v>
      </c>
      <c r="R525" t="s">
        <v>208</v>
      </c>
      <c r="S525" t="s">
        <v>208</v>
      </c>
      <c r="T525" t="s">
        <v>47</v>
      </c>
      <c r="U525" t="s">
        <v>207</v>
      </c>
      <c r="V525" t="s">
        <v>207</v>
      </c>
      <c r="W525" t="s">
        <v>207</v>
      </c>
      <c r="X525" t="s">
        <v>207</v>
      </c>
      <c r="Y525" t="s">
        <v>207</v>
      </c>
      <c r="Z525" t="s">
        <v>207</v>
      </c>
      <c r="AA525" t="s">
        <v>207</v>
      </c>
      <c r="AB525" t="s">
        <v>207</v>
      </c>
      <c r="AC525" t="s">
        <v>207</v>
      </c>
      <c r="AD525" t="s">
        <v>207</v>
      </c>
      <c r="AE525" t="s">
        <v>207</v>
      </c>
      <c r="AF525" t="s">
        <v>207</v>
      </c>
      <c r="AG525" t="s">
        <v>207</v>
      </c>
      <c r="AH525" t="s">
        <v>207</v>
      </c>
      <c r="AI525" t="s">
        <v>207</v>
      </c>
      <c r="AJ525" t="s">
        <v>207</v>
      </c>
      <c r="AK525" t="s">
        <v>207</v>
      </c>
      <c r="AL525" t="s">
        <v>207</v>
      </c>
      <c r="AM525" t="s">
        <v>207</v>
      </c>
      <c r="AN525" t="s">
        <v>207</v>
      </c>
      <c r="AO525" t="s">
        <v>207</v>
      </c>
      <c r="AP525" t="s">
        <v>207</v>
      </c>
      <c r="AQ525" t="s">
        <v>207</v>
      </c>
      <c r="AR525" t="s">
        <v>207</v>
      </c>
      <c r="AS525" t="s">
        <v>207</v>
      </c>
      <c r="AT525" t="s">
        <v>207</v>
      </c>
      <c r="AU525" t="s">
        <v>207</v>
      </c>
      <c r="AV525" t="s">
        <v>207</v>
      </c>
      <c r="AW525" t="s">
        <v>207</v>
      </c>
      <c r="AX525" t="s">
        <v>207</v>
      </c>
      <c r="AY525" t="s">
        <v>207</v>
      </c>
      <c r="AZ525" t="s">
        <v>207</v>
      </c>
      <c r="BA525" t="s">
        <v>207</v>
      </c>
      <c r="BB525" t="s">
        <v>207</v>
      </c>
      <c r="BC525" t="s">
        <v>207</v>
      </c>
      <c r="BD525" t="s">
        <v>207</v>
      </c>
      <c r="BE525" t="s">
        <v>207</v>
      </c>
      <c r="BF525" t="s">
        <v>207</v>
      </c>
      <c r="BG525" t="s">
        <v>207</v>
      </c>
      <c r="BH525" t="s">
        <v>207</v>
      </c>
      <c r="BI525" t="s">
        <v>207</v>
      </c>
      <c r="BJ525" t="s">
        <v>207</v>
      </c>
      <c r="BK525" t="s">
        <v>207</v>
      </c>
      <c r="BL525" t="s">
        <v>207</v>
      </c>
      <c r="BM525" t="s">
        <v>207</v>
      </c>
      <c r="BN525" t="s">
        <v>207</v>
      </c>
      <c r="BO525" s="18" t="str">
        <f>IF(OR(BO$2=0, BO$2=""), "N/A", IF(ISNUMBER(SEARCH(UPPER(BO$2), UPPER(ProgramsTable[[#This Row],[Type of Service]]))), "Yes", "No"))</f>
        <v>N/A</v>
      </c>
      <c r="BP525" s="18" t="str">
        <f>IF(BP$2=0, "N/A", IF(ISNUMBER(SEARCH(TRIM(BP$2), ProgramsTable[[#This Row],[Geographic Coverage]])), "Yes", "No"))</f>
        <v>N/A</v>
      </c>
      <c r="BQ525" s="18" t="str">
        <f>IF(BQ$2=0, "N/A", IF(ISNUMBER(SEARCH(TRIM(BQ$2), ProgramsTable[[#This Row],[Geographic Coverage]])), "Yes", "No"))</f>
        <v>N/A</v>
      </c>
      <c r="BR525" s="18" t="str">
        <f>IF(AND(BP$2=0, BQ$2=0), "*Required - Please Make a Selection*", IF(OR(ISNUMBER(SEARCH(TRIM(BP$2), ProgramsTable[[#This Row],[Geographic Coverage]])), ISNUMBER(SEARCH(TRIM(BQ$2), ProgramsTable[[#This Row],[Geographic Coverage]]))), "Yes", "No"))</f>
        <v>*Required - Please Make a Selection*</v>
      </c>
      <c r="BS525" s="18" t="str">
        <f>IF(OR(BS$2="",BS$2=0), "N/A", IF(AND(ProgramsTable[[#This Row],[Age Min]]= "None", ProgramsTable[[#This Row],[Age Max]]= "None"), "Yes", IF(AND(BS$2&gt;=ProgramsTable[[#This Row],[Age Min]], BS$2&lt;=ProgramsTable[[#This Row],[Age Max]]), "Yes", "No")))</f>
        <v>N/A</v>
      </c>
      <c r="BT525" s="18" t="str" cm="1">
        <f t="array" ref="BT525">IF(COUNTIF(AM$2:BJ$2,"Yes")=0,"N/A",IF(SUMPRODUCT(--(AM$2:BJ$2="Yes"),--(ProgramsTable[[#This Row],[Developmental Disability]:[Caregivers, Family Members, Advocates, or Practitioners of an Individual with Disabilities or Medical Conditions]]="Yes"))&gt;0,"Yes","No"))</f>
        <v>N/A</v>
      </c>
      <c r="BU5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25" s="18" t="str">
        <f>IF(BV$2=0, "N/A", IF(ISNUMBER(SEARCH(UPPER(BV$2), UPPER(ProgramsTable[[#This Row],[Type of Service]]))), "Yes", "No"))</f>
        <v>N/A</v>
      </c>
      <c r="BW525" s="18" t="str">
        <f>IF(BW$2=0, "N/A", IF(ISNUMBER(SEARCH(TRIM(BW$2), ProgramsTable[[#This Row],[Geographic Coverage]])), "Yes", "No"))</f>
        <v>N/A</v>
      </c>
      <c r="BX525" s="18" t="str">
        <f>IF(BX$2=0, "N/A", IF(ISNUMBER(SEARCH(TRIM(BX$2), ProgramsTable[[#This Row],[Geographic Coverage]])), "Yes", "No"))</f>
        <v>N/A</v>
      </c>
      <c r="BY525" s="18" t="str">
        <f>IF(AND(BW$2=0, BX$2=0), "*Required - Please Make a Selection*", IF(OR(ISNUMBER(SEARCH(TRIM(BW$2), ProgramsTable[[#This Row],[Geographic Coverage]])), ISNUMBER(SEARCH(TRIM(BX$2), ProgramsTable[[#This Row],[Geographic Coverage]]))), "Yes", "No"))</f>
        <v>*Required - Please Make a Selection*</v>
      </c>
      <c r="BZ525" s="18" t="str">
        <f>IF(I$2=0, "N/A", IF(I$2="Yes", IF(ProgramsTable[[#This Row],[Program Includes Services for Caregivers]]="Yes", IF(ProgramsTable[[#This Row],[Program May Require Caregiver to be Unpaid]]="No", "Yes", "No"), "No"), "N/A"))</f>
        <v>N/A</v>
      </c>
      <c r="CA5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25" s="18" t="str">
        <f>IF(CB$2=0, "N/A", IF(ISNUMBER(SEARCH(TRIM(UPPER(CB$2)), TRIM(UPPER(ProgramsTable[[#This Row],[Type of Service]])))), "Yes", "No"))</f>
        <v>N/A</v>
      </c>
      <c r="CC525" s="18" t="str">
        <f>IF(CC$2=0, "N/A", IF(ISNUMBER(SEARCH(TRIM(CC$2), ProgramsTable[[#This Row],[Geographic Coverage]])), "Yes", "No"))</f>
        <v>No</v>
      </c>
      <c r="CD525" s="18" t="str">
        <f>IF(CD$2=0, "N/A", IF(ISNUMBER(SEARCH(TRIM(CD$2), ProgramsTable[[#This Row],[Geographic Coverage]])), "Yes", "No"))</f>
        <v>N/A</v>
      </c>
      <c r="CE525" s="18" t="str">
        <f>IF(AND(CC$2=0, CD$2=0), "*Required - Please Make a Selection*", IF(OR(ISNUMBER(SEARCH(TRIM(CC$2), ProgramsTable[[#This Row],[Geographic Coverage]])), ISNUMBER(SEARCH(TRIM(CD$2), ProgramsTable[[#This Row],[Geographic Coverage]]))), "Yes", "No"))</f>
        <v>No</v>
      </c>
      <c r="CF525" s="18" t="str" cm="1">
        <f t="array" ref="CF525">IF(COUNTIF(BK$2:BN$2, "Yes")=0, "N/A", IF(SUMPRODUCT((BK$2:BN$2="Yes")*(ProgramsTable[[#This Row],[Veteran?]:[Disabled Veteran?]]="Yes"))&gt;0, "Yes", "No"))</f>
        <v>No</v>
      </c>
      <c r="CG5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25"/>
      <c r="CI525"/>
      <c r="CJ525"/>
      <c r="CK525"/>
      <c r="CL525"/>
      <c r="CM525"/>
      <c r="CN525"/>
      <c r="CO525"/>
      <c r="CP525"/>
      <c r="CQ525"/>
      <c r="CR525"/>
      <c r="CS525"/>
      <c r="CU525"/>
      <c r="CV525"/>
    </row>
    <row r="526" spans="1:100" hidden="1" x14ac:dyDescent="0.25">
      <c r="A526" s="10">
        <v>65</v>
      </c>
      <c r="B526" t="s">
        <v>468</v>
      </c>
      <c r="C526" t="s">
        <v>506</v>
      </c>
      <c r="D526" t="s">
        <v>470</v>
      </c>
      <c r="E526" t="s">
        <v>471</v>
      </c>
      <c r="F526" t="s">
        <v>472</v>
      </c>
      <c r="G526" t="s">
        <v>473</v>
      </c>
      <c r="H526" t="s">
        <v>207</v>
      </c>
      <c r="I526" t="s">
        <v>207</v>
      </c>
      <c r="J526" t="s">
        <v>208</v>
      </c>
      <c r="K526" t="s">
        <v>208</v>
      </c>
      <c r="L526" s="11" t="s">
        <v>474</v>
      </c>
      <c r="M526">
        <v>65</v>
      </c>
      <c r="N526">
        <v>120</v>
      </c>
      <c r="O526" t="s">
        <v>475</v>
      </c>
      <c r="P526" t="s">
        <v>208</v>
      </c>
      <c r="Q526" t="s">
        <v>208</v>
      </c>
      <c r="R526" t="s">
        <v>208</v>
      </c>
      <c r="S526" t="s">
        <v>208</v>
      </c>
      <c r="T526" t="s">
        <v>50</v>
      </c>
      <c r="U526" t="s">
        <v>207</v>
      </c>
      <c r="V526" t="s">
        <v>207</v>
      </c>
      <c r="W526" t="s">
        <v>207</v>
      </c>
      <c r="X526" t="s">
        <v>207</v>
      </c>
      <c r="Y526" t="s">
        <v>207</v>
      </c>
      <c r="Z526" t="s">
        <v>207</v>
      </c>
      <c r="AA526" t="s">
        <v>207</v>
      </c>
      <c r="AB526" t="s">
        <v>207</v>
      </c>
      <c r="AC526" t="s">
        <v>207</v>
      </c>
      <c r="AD526" t="s">
        <v>207</v>
      </c>
      <c r="AE526" t="s">
        <v>207</v>
      </c>
      <c r="AF526" t="s">
        <v>207</v>
      </c>
      <c r="AG526" t="s">
        <v>207</v>
      </c>
      <c r="AH526" t="s">
        <v>207</v>
      </c>
      <c r="AI526" t="s">
        <v>207</v>
      </c>
      <c r="AJ526" t="s">
        <v>207</v>
      </c>
      <c r="AK526" t="s">
        <v>207</v>
      </c>
      <c r="AL526" t="s">
        <v>207</v>
      </c>
      <c r="AM526" t="s">
        <v>207</v>
      </c>
      <c r="AN526" t="s">
        <v>207</v>
      </c>
      <c r="AO526" t="s">
        <v>207</v>
      </c>
      <c r="AP526" t="s">
        <v>207</v>
      </c>
      <c r="AQ526" t="s">
        <v>207</v>
      </c>
      <c r="AR526" t="s">
        <v>207</v>
      </c>
      <c r="AS526" t="s">
        <v>207</v>
      </c>
      <c r="AT526" t="s">
        <v>207</v>
      </c>
      <c r="AU526" t="s">
        <v>207</v>
      </c>
      <c r="AV526" t="s">
        <v>207</v>
      </c>
      <c r="AW526" t="s">
        <v>207</v>
      </c>
      <c r="AX526" t="s">
        <v>207</v>
      </c>
      <c r="AY526" t="s">
        <v>207</v>
      </c>
      <c r="AZ526" t="s">
        <v>207</v>
      </c>
      <c r="BA526" t="s">
        <v>207</v>
      </c>
      <c r="BB526" t="s">
        <v>207</v>
      </c>
      <c r="BC526" t="s">
        <v>207</v>
      </c>
      <c r="BD526" t="s">
        <v>207</v>
      </c>
      <c r="BE526" t="s">
        <v>207</v>
      </c>
      <c r="BF526" t="s">
        <v>207</v>
      </c>
      <c r="BG526" t="s">
        <v>207</v>
      </c>
      <c r="BH526" t="s">
        <v>207</v>
      </c>
      <c r="BI526" t="s">
        <v>207</v>
      </c>
      <c r="BJ526" t="s">
        <v>207</v>
      </c>
      <c r="BK526" t="s">
        <v>207</v>
      </c>
      <c r="BL526" t="s">
        <v>207</v>
      </c>
      <c r="BM526" t="s">
        <v>207</v>
      </c>
      <c r="BN526" t="s">
        <v>207</v>
      </c>
      <c r="BO526" s="18" t="str">
        <f>IF(OR(BO$2=0, BO$2=""), "N/A", IF(ISNUMBER(SEARCH(UPPER(BO$2), UPPER(ProgramsTable[[#This Row],[Type of Service]]))), "Yes", "No"))</f>
        <v>N/A</v>
      </c>
      <c r="BP526" s="18" t="str">
        <f>IF(BP$2=0, "N/A", IF(ISNUMBER(SEARCH(TRIM(BP$2), ProgramsTable[[#This Row],[Geographic Coverage]])), "Yes", "No"))</f>
        <v>N/A</v>
      </c>
      <c r="BQ526" s="18" t="str">
        <f>IF(BQ$2=0, "N/A", IF(ISNUMBER(SEARCH(TRIM(BQ$2), ProgramsTable[[#This Row],[Geographic Coverage]])), "Yes", "No"))</f>
        <v>N/A</v>
      </c>
      <c r="BR526" s="18" t="str">
        <f>IF(AND(BP$2=0, BQ$2=0), "*Required - Please Make a Selection*", IF(OR(ISNUMBER(SEARCH(TRIM(BP$2), ProgramsTable[[#This Row],[Geographic Coverage]])), ISNUMBER(SEARCH(TRIM(BQ$2), ProgramsTable[[#This Row],[Geographic Coverage]]))), "Yes", "No"))</f>
        <v>*Required - Please Make a Selection*</v>
      </c>
      <c r="BS526" s="18" t="str">
        <f>IF(OR(BS$2="",BS$2=0), "N/A", IF(AND(ProgramsTable[[#This Row],[Age Min]]= "None", ProgramsTable[[#This Row],[Age Max]]= "None"), "Yes", IF(AND(BS$2&gt;=ProgramsTable[[#This Row],[Age Min]], BS$2&lt;=ProgramsTable[[#This Row],[Age Max]]), "Yes", "No")))</f>
        <v>N/A</v>
      </c>
      <c r="BT526" s="18" t="str" cm="1">
        <f t="array" ref="BT526">IF(COUNTIF(AM$2:BJ$2,"Yes")=0,"N/A",IF(SUMPRODUCT(--(AM$2:BJ$2="Yes"),--(ProgramsTable[[#This Row],[Developmental Disability]:[Caregivers, Family Members, Advocates, or Practitioners of an Individual with Disabilities or Medical Conditions]]="Yes"))&gt;0,"Yes","No"))</f>
        <v>N/A</v>
      </c>
      <c r="BU5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26" s="18" t="str">
        <f>IF(BV$2=0, "N/A", IF(ISNUMBER(SEARCH(UPPER(BV$2), UPPER(ProgramsTable[[#This Row],[Type of Service]]))), "Yes", "No"))</f>
        <v>N/A</v>
      </c>
      <c r="BW526" s="18" t="str">
        <f>IF(BW$2=0, "N/A", IF(ISNUMBER(SEARCH(TRIM(BW$2), ProgramsTable[[#This Row],[Geographic Coverage]])), "Yes", "No"))</f>
        <v>N/A</v>
      </c>
      <c r="BX526" s="18" t="str">
        <f>IF(BX$2=0, "N/A", IF(ISNUMBER(SEARCH(TRIM(BX$2), ProgramsTable[[#This Row],[Geographic Coverage]])), "Yes", "No"))</f>
        <v>N/A</v>
      </c>
      <c r="BY526" s="18" t="str">
        <f>IF(AND(BW$2=0, BX$2=0), "*Required - Please Make a Selection*", IF(OR(ISNUMBER(SEARCH(TRIM(BW$2), ProgramsTable[[#This Row],[Geographic Coverage]])), ISNUMBER(SEARCH(TRIM(BX$2), ProgramsTable[[#This Row],[Geographic Coverage]]))), "Yes", "No"))</f>
        <v>*Required - Please Make a Selection*</v>
      </c>
      <c r="BZ526" s="18" t="str">
        <f>IF(I$2=0, "N/A", IF(I$2="Yes", IF(ProgramsTable[[#This Row],[Program Includes Services for Caregivers]]="Yes", IF(ProgramsTable[[#This Row],[Program May Require Caregiver to be Unpaid]]="No", "Yes", "No"), "No"), "N/A"))</f>
        <v>N/A</v>
      </c>
      <c r="CA5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26" s="18" t="str">
        <f>IF(CB$2=0, "N/A", IF(ISNUMBER(SEARCH(TRIM(UPPER(CB$2)), TRIM(UPPER(ProgramsTable[[#This Row],[Type of Service]])))), "Yes", "No"))</f>
        <v>N/A</v>
      </c>
      <c r="CC526" s="18" t="str">
        <f>IF(CC$2=0, "N/A", IF(ISNUMBER(SEARCH(TRIM(CC$2), ProgramsTable[[#This Row],[Geographic Coverage]])), "Yes", "No"))</f>
        <v>No</v>
      </c>
      <c r="CD526" s="18" t="str">
        <f>IF(CD$2=0, "N/A", IF(ISNUMBER(SEARCH(TRIM(CD$2), ProgramsTable[[#This Row],[Geographic Coverage]])), "Yes", "No"))</f>
        <v>N/A</v>
      </c>
      <c r="CE526" s="18" t="str">
        <f>IF(AND(CC$2=0, CD$2=0), "*Required - Please Make a Selection*", IF(OR(ISNUMBER(SEARCH(TRIM(CC$2), ProgramsTable[[#This Row],[Geographic Coverage]])), ISNUMBER(SEARCH(TRIM(CD$2), ProgramsTable[[#This Row],[Geographic Coverage]]))), "Yes", "No"))</f>
        <v>No</v>
      </c>
      <c r="CF526" s="18" t="str" cm="1">
        <f t="array" ref="CF526">IF(COUNTIF(BK$2:BN$2, "Yes")=0, "N/A", IF(SUMPRODUCT((BK$2:BN$2="Yes")*(ProgramsTable[[#This Row],[Veteran?]:[Disabled Veteran?]]="Yes"))&gt;0, "Yes", "No"))</f>
        <v>No</v>
      </c>
      <c r="CG5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26"/>
      <c r="CI526"/>
      <c r="CJ526"/>
      <c r="CK526"/>
      <c r="CL526"/>
      <c r="CM526"/>
      <c r="CN526"/>
      <c r="CO526"/>
      <c r="CP526"/>
      <c r="CQ526"/>
      <c r="CR526"/>
      <c r="CS526"/>
      <c r="CU526"/>
      <c r="CV526"/>
    </row>
    <row r="527" spans="1:100" hidden="1" x14ac:dyDescent="0.25">
      <c r="A527" s="10">
        <v>66</v>
      </c>
      <c r="B527" t="s">
        <v>468</v>
      </c>
      <c r="C527" t="s">
        <v>507</v>
      </c>
      <c r="D527" t="s">
        <v>470</v>
      </c>
      <c r="E527" t="s">
        <v>471</v>
      </c>
      <c r="F527" t="s">
        <v>472</v>
      </c>
      <c r="G527" t="s">
        <v>473</v>
      </c>
      <c r="H527" t="s">
        <v>207</v>
      </c>
      <c r="I527" t="s">
        <v>207</v>
      </c>
      <c r="J527" t="s">
        <v>208</v>
      </c>
      <c r="K527" t="s">
        <v>208</v>
      </c>
      <c r="L527" s="11" t="s">
        <v>474</v>
      </c>
      <c r="M527">
        <v>65</v>
      </c>
      <c r="N527">
        <v>120</v>
      </c>
      <c r="O527" t="s">
        <v>475</v>
      </c>
      <c r="P527" t="s">
        <v>208</v>
      </c>
      <c r="Q527" t="s">
        <v>208</v>
      </c>
      <c r="R527" t="s">
        <v>208</v>
      </c>
      <c r="S527" t="s">
        <v>208</v>
      </c>
      <c r="T527" t="s">
        <v>508</v>
      </c>
      <c r="U527" t="s">
        <v>207</v>
      </c>
      <c r="V527" t="s">
        <v>207</v>
      </c>
      <c r="W527" t="s">
        <v>207</v>
      </c>
      <c r="X527" t="s">
        <v>207</v>
      </c>
      <c r="Y527" t="s">
        <v>207</v>
      </c>
      <c r="Z527" t="s">
        <v>207</v>
      </c>
      <c r="AA527" t="s">
        <v>207</v>
      </c>
      <c r="AB527" t="s">
        <v>207</v>
      </c>
      <c r="AC527" t="s">
        <v>207</v>
      </c>
      <c r="AD527" t="s">
        <v>207</v>
      </c>
      <c r="AE527" t="s">
        <v>207</v>
      </c>
      <c r="AF527" t="s">
        <v>207</v>
      </c>
      <c r="AG527" t="s">
        <v>207</v>
      </c>
      <c r="AH527" t="s">
        <v>207</v>
      </c>
      <c r="AI527" t="s">
        <v>207</v>
      </c>
      <c r="AJ527" t="s">
        <v>207</v>
      </c>
      <c r="AK527" t="s">
        <v>207</v>
      </c>
      <c r="AL527" t="s">
        <v>207</v>
      </c>
      <c r="AM527" t="s">
        <v>207</v>
      </c>
      <c r="AN527" t="s">
        <v>207</v>
      </c>
      <c r="AO527" t="s">
        <v>207</v>
      </c>
      <c r="AP527" t="s">
        <v>207</v>
      </c>
      <c r="AQ527" t="s">
        <v>207</v>
      </c>
      <c r="AR527" t="s">
        <v>207</v>
      </c>
      <c r="AS527" t="s">
        <v>207</v>
      </c>
      <c r="AT527" t="s">
        <v>207</v>
      </c>
      <c r="AU527" t="s">
        <v>207</v>
      </c>
      <c r="AV527" t="s">
        <v>207</v>
      </c>
      <c r="AW527" t="s">
        <v>207</v>
      </c>
      <c r="AX527" t="s">
        <v>207</v>
      </c>
      <c r="AY527" t="s">
        <v>207</v>
      </c>
      <c r="AZ527" t="s">
        <v>207</v>
      </c>
      <c r="BA527" t="s">
        <v>207</v>
      </c>
      <c r="BB527" t="s">
        <v>207</v>
      </c>
      <c r="BC527" t="s">
        <v>207</v>
      </c>
      <c r="BD527" t="s">
        <v>207</v>
      </c>
      <c r="BE527" t="s">
        <v>207</v>
      </c>
      <c r="BF527" t="s">
        <v>207</v>
      </c>
      <c r="BG527" t="s">
        <v>207</v>
      </c>
      <c r="BH527" t="s">
        <v>207</v>
      </c>
      <c r="BI527" t="s">
        <v>207</v>
      </c>
      <c r="BJ527" t="s">
        <v>207</v>
      </c>
      <c r="BK527" t="s">
        <v>207</v>
      </c>
      <c r="BL527" t="s">
        <v>207</v>
      </c>
      <c r="BM527" t="s">
        <v>207</v>
      </c>
      <c r="BN527" t="s">
        <v>207</v>
      </c>
      <c r="BO527" s="18" t="str">
        <f>IF(OR(BO$2=0, BO$2=""), "N/A", IF(ISNUMBER(SEARCH(UPPER(BO$2), UPPER(ProgramsTable[[#This Row],[Type of Service]]))), "Yes", "No"))</f>
        <v>N/A</v>
      </c>
      <c r="BP527" s="18" t="str">
        <f>IF(BP$2=0, "N/A", IF(ISNUMBER(SEARCH(TRIM(BP$2), ProgramsTable[[#This Row],[Geographic Coverage]])), "Yes", "No"))</f>
        <v>N/A</v>
      </c>
      <c r="BQ527" s="18" t="str">
        <f>IF(BQ$2=0, "N/A", IF(ISNUMBER(SEARCH(TRIM(BQ$2), ProgramsTable[[#This Row],[Geographic Coverage]])), "Yes", "No"))</f>
        <v>N/A</v>
      </c>
      <c r="BR527" s="18" t="str">
        <f>IF(AND(BP$2=0, BQ$2=0), "*Required - Please Make a Selection*", IF(OR(ISNUMBER(SEARCH(TRIM(BP$2), ProgramsTable[[#This Row],[Geographic Coverage]])), ISNUMBER(SEARCH(TRIM(BQ$2), ProgramsTable[[#This Row],[Geographic Coverage]]))), "Yes", "No"))</f>
        <v>*Required - Please Make a Selection*</v>
      </c>
      <c r="BS527" s="18" t="str">
        <f>IF(OR(BS$2="",BS$2=0), "N/A", IF(AND(ProgramsTable[[#This Row],[Age Min]]= "None", ProgramsTable[[#This Row],[Age Max]]= "None"), "Yes", IF(AND(BS$2&gt;=ProgramsTable[[#This Row],[Age Min]], BS$2&lt;=ProgramsTable[[#This Row],[Age Max]]), "Yes", "No")))</f>
        <v>N/A</v>
      </c>
      <c r="BT527" s="18" t="str" cm="1">
        <f t="array" ref="BT527">IF(COUNTIF(AM$2:BJ$2,"Yes")=0,"N/A",IF(SUMPRODUCT(--(AM$2:BJ$2="Yes"),--(ProgramsTable[[#This Row],[Developmental Disability]:[Caregivers, Family Members, Advocates, or Practitioners of an Individual with Disabilities or Medical Conditions]]="Yes"))&gt;0,"Yes","No"))</f>
        <v>N/A</v>
      </c>
      <c r="BU5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27" s="18" t="str">
        <f>IF(BV$2=0, "N/A", IF(ISNUMBER(SEARCH(UPPER(BV$2), UPPER(ProgramsTable[[#This Row],[Type of Service]]))), "Yes", "No"))</f>
        <v>N/A</v>
      </c>
      <c r="BW527" s="18" t="str">
        <f>IF(BW$2=0, "N/A", IF(ISNUMBER(SEARCH(TRIM(BW$2), ProgramsTable[[#This Row],[Geographic Coverage]])), "Yes", "No"))</f>
        <v>N/A</v>
      </c>
      <c r="BX527" s="18" t="str">
        <f>IF(BX$2=0, "N/A", IF(ISNUMBER(SEARCH(TRIM(BX$2), ProgramsTable[[#This Row],[Geographic Coverage]])), "Yes", "No"))</f>
        <v>N/A</v>
      </c>
      <c r="BY527" s="18" t="str">
        <f>IF(AND(BW$2=0, BX$2=0), "*Required - Please Make a Selection*", IF(OR(ISNUMBER(SEARCH(TRIM(BW$2), ProgramsTable[[#This Row],[Geographic Coverage]])), ISNUMBER(SEARCH(TRIM(BX$2), ProgramsTable[[#This Row],[Geographic Coverage]]))), "Yes", "No"))</f>
        <v>*Required - Please Make a Selection*</v>
      </c>
      <c r="BZ527" s="18" t="str">
        <f>IF(I$2=0, "N/A", IF(I$2="Yes", IF(ProgramsTable[[#This Row],[Program Includes Services for Caregivers]]="Yes", IF(ProgramsTable[[#This Row],[Program May Require Caregiver to be Unpaid]]="No", "Yes", "No"), "No"), "N/A"))</f>
        <v>N/A</v>
      </c>
      <c r="CA5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27" s="18" t="str">
        <f>IF(CB$2=0, "N/A", IF(ISNUMBER(SEARCH(TRIM(UPPER(CB$2)), TRIM(UPPER(ProgramsTable[[#This Row],[Type of Service]])))), "Yes", "No"))</f>
        <v>N/A</v>
      </c>
      <c r="CC527" s="18" t="str">
        <f>IF(CC$2=0, "N/A", IF(ISNUMBER(SEARCH(TRIM(CC$2), ProgramsTable[[#This Row],[Geographic Coverage]])), "Yes", "No"))</f>
        <v>No</v>
      </c>
      <c r="CD527" s="18" t="str">
        <f>IF(CD$2=0, "N/A", IF(ISNUMBER(SEARCH(TRIM(CD$2), ProgramsTable[[#This Row],[Geographic Coverage]])), "Yes", "No"))</f>
        <v>N/A</v>
      </c>
      <c r="CE527" s="18" t="str">
        <f>IF(AND(CC$2=0, CD$2=0), "*Required - Please Make a Selection*", IF(OR(ISNUMBER(SEARCH(TRIM(CC$2), ProgramsTable[[#This Row],[Geographic Coverage]])), ISNUMBER(SEARCH(TRIM(CD$2), ProgramsTable[[#This Row],[Geographic Coverage]]))), "Yes", "No"))</f>
        <v>No</v>
      </c>
      <c r="CF527" s="18" t="str" cm="1">
        <f t="array" ref="CF527">IF(COUNTIF(BK$2:BN$2, "Yes")=0, "N/A", IF(SUMPRODUCT((BK$2:BN$2="Yes")*(ProgramsTable[[#This Row],[Veteran?]:[Disabled Veteran?]]="Yes"))&gt;0, "Yes", "No"))</f>
        <v>No</v>
      </c>
      <c r="CG5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27"/>
      <c r="CI527"/>
      <c r="CJ527"/>
      <c r="CK527"/>
      <c r="CL527"/>
      <c r="CM527"/>
      <c r="CN527"/>
      <c r="CO527"/>
      <c r="CP527"/>
      <c r="CQ527"/>
      <c r="CR527"/>
      <c r="CS527"/>
      <c r="CU527"/>
      <c r="CV527"/>
    </row>
    <row r="528" spans="1:100" hidden="1" x14ac:dyDescent="0.25">
      <c r="A528" s="10">
        <v>67</v>
      </c>
      <c r="B528" t="s">
        <v>468</v>
      </c>
      <c r="C528" t="s">
        <v>509</v>
      </c>
      <c r="D528" t="s">
        <v>470</v>
      </c>
      <c r="E528" t="s">
        <v>471</v>
      </c>
      <c r="F528" t="s">
        <v>472</v>
      </c>
      <c r="G528" t="s">
        <v>473</v>
      </c>
      <c r="H528" t="s">
        <v>207</v>
      </c>
      <c r="I528" t="s">
        <v>207</v>
      </c>
      <c r="J528" t="s">
        <v>208</v>
      </c>
      <c r="K528" t="s">
        <v>208</v>
      </c>
      <c r="L528" s="11" t="s">
        <v>474</v>
      </c>
      <c r="M528">
        <v>65</v>
      </c>
      <c r="N528">
        <v>120</v>
      </c>
      <c r="O528" t="s">
        <v>475</v>
      </c>
      <c r="P528" t="s">
        <v>208</v>
      </c>
      <c r="Q528" t="s">
        <v>208</v>
      </c>
      <c r="R528" t="s">
        <v>208</v>
      </c>
      <c r="S528" t="s">
        <v>208</v>
      </c>
      <c r="T528" t="s">
        <v>51</v>
      </c>
      <c r="U528" t="s">
        <v>207</v>
      </c>
      <c r="V528" t="s">
        <v>207</v>
      </c>
      <c r="W528" t="s">
        <v>207</v>
      </c>
      <c r="X528" t="s">
        <v>207</v>
      </c>
      <c r="Y528" t="s">
        <v>207</v>
      </c>
      <c r="Z528" t="s">
        <v>207</v>
      </c>
      <c r="AA528" t="s">
        <v>207</v>
      </c>
      <c r="AB528" t="s">
        <v>207</v>
      </c>
      <c r="AC528" t="s">
        <v>207</v>
      </c>
      <c r="AD528" t="s">
        <v>207</v>
      </c>
      <c r="AE528" t="s">
        <v>207</v>
      </c>
      <c r="AF528" t="s">
        <v>207</v>
      </c>
      <c r="AG528" t="s">
        <v>207</v>
      </c>
      <c r="AH528" t="s">
        <v>207</v>
      </c>
      <c r="AI528" t="s">
        <v>207</v>
      </c>
      <c r="AJ528" t="s">
        <v>207</v>
      </c>
      <c r="AK528" t="s">
        <v>207</v>
      </c>
      <c r="AL528" t="s">
        <v>207</v>
      </c>
      <c r="AM528" t="s">
        <v>207</v>
      </c>
      <c r="AN528" t="s">
        <v>207</v>
      </c>
      <c r="AO528" t="s">
        <v>207</v>
      </c>
      <c r="AP528" t="s">
        <v>207</v>
      </c>
      <c r="AQ528" t="s">
        <v>207</v>
      </c>
      <c r="AR528" t="s">
        <v>207</v>
      </c>
      <c r="AS528" t="s">
        <v>207</v>
      </c>
      <c r="AT528" t="s">
        <v>207</v>
      </c>
      <c r="AU528" t="s">
        <v>207</v>
      </c>
      <c r="AV528" t="s">
        <v>207</v>
      </c>
      <c r="AW528" t="s">
        <v>207</v>
      </c>
      <c r="AX528" t="s">
        <v>207</v>
      </c>
      <c r="AY528" t="s">
        <v>207</v>
      </c>
      <c r="AZ528" t="s">
        <v>207</v>
      </c>
      <c r="BA528" t="s">
        <v>207</v>
      </c>
      <c r="BB528" t="s">
        <v>207</v>
      </c>
      <c r="BC528" t="s">
        <v>207</v>
      </c>
      <c r="BD528" t="s">
        <v>207</v>
      </c>
      <c r="BE528" t="s">
        <v>207</v>
      </c>
      <c r="BF528" t="s">
        <v>207</v>
      </c>
      <c r="BG528" t="s">
        <v>207</v>
      </c>
      <c r="BH528" t="s">
        <v>207</v>
      </c>
      <c r="BI528" t="s">
        <v>207</v>
      </c>
      <c r="BJ528" t="s">
        <v>207</v>
      </c>
      <c r="BK528" t="s">
        <v>207</v>
      </c>
      <c r="BL528" t="s">
        <v>207</v>
      </c>
      <c r="BM528" t="s">
        <v>207</v>
      </c>
      <c r="BN528" t="s">
        <v>207</v>
      </c>
      <c r="BO528" s="18" t="str">
        <f>IF(OR(BO$2=0, BO$2=""), "N/A", IF(ISNUMBER(SEARCH(UPPER(BO$2), UPPER(ProgramsTable[[#This Row],[Type of Service]]))), "Yes", "No"))</f>
        <v>N/A</v>
      </c>
      <c r="BP528" s="18" t="str">
        <f>IF(BP$2=0, "N/A", IF(ISNUMBER(SEARCH(TRIM(BP$2), ProgramsTable[[#This Row],[Geographic Coverage]])), "Yes", "No"))</f>
        <v>N/A</v>
      </c>
      <c r="BQ528" s="18" t="str">
        <f>IF(BQ$2=0, "N/A", IF(ISNUMBER(SEARCH(TRIM(BQ$2), ProgramsTable[[#This Row],[Geographic Coverage]])), "Yes", "No"))</f>
        <v>N/A</v>
      </c>
      <c r="BR528" s="18" t="str">
        <f>IF(AND(BP$2=0, BQ$2=0), "*Required - Please Make a Selection*", IF(OR(ISNUMBER(SEARCH(TRIM(BP$2), ProgramsTable[[#This Row],[Geographic Coverage]])), ISNUMBER(SEARCH(TRIM(BQ$2), ProgramsTable[[#This Row],[Geographic Coverage]]))), "Yes", "No"))</f>
        <v>*Required - Please Make a Selection*</v>
      </c>
      <c r="BS528" s="18" t="str">
        <f>IF(OR(BS$2="",BS$2=0), "N/A", IF(AND(ProgramsTable[[#This Row],[Age Min]]= "None", ProgramsTable[[#This Row],[Age Max]]= "None"), "Yes", IF(AND(BS$2&gt;=ProgramsTable[[#This Row],[Age Min]], BS$2&lt;=ProgramsTable[[#This Row],[Age Max]]), "Yes", "No")))</f>
        <v>N/A</v>
      </c>
      <c r="BT528" s="18" t="str" cm="1">
        <f t="array" ref="BT528">IF(COUNTIF(AM$2:BJ$2,"Yes")=0,"N/A",IF(SUMPRODUCT(--(AM$2:BJ$2="Yes"),--(ProgramsTable[[#This Row],[Developmental Disability]:[Caregivers, Family Members, Advocates, or Practitioners of an Individual with Disabilities or Medical Conditions]]="Yes"))&gt;0,"Yes","No"))</f>
        <v>N/A</v>
      </c>
      <c r="BU5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28" s="18" t="str">
        <f>IF(BV$2=0, "N/A", IF(ISNUMBER(SEARCH(UPPER(BV$2), UPPER(ProgramsTable[[#This Row],[Type of Service]]))), "Yes", "No"))</f>
        <v>N/A</v>
      </c>
      <c r="BW528" s="18" t="str">
        <f>IF(BW$2=0, "N/A", IF(ISNUMBER(SEARCH(TRIM(BW$2), ProgramsTable[[#This Row],[Geographic Coverage]])), "Yes", "No"))</f>
        <v>N/A</v>
      </c>
      <c r="BX528" s="18" t="str">
        <f>IF(BX$2=0, "N/A", IF(ISNUMBER(SEARCH(TRIM(BX$2), ProgramsTable[[#This Row],[Geographic Coverage]])), "Yes", "No"))</f>
        <v>N/A</v>
      </c>
      <c r="BY528" s="18" t="str">
        <f>IF(AND(BW$2=0, BX$2=0), "*Required - Please Make a Selection*", IF(OR(ISNUMBER(SEARCH(TRIM(BW$2), ProgramsTable[[#This Row],[Geographic Coverage]])), ISNUMBER(SEARCH(TRIM(BX$2), ProgramsTable[[#This Row],[Geographic Coverage]]))), "Yes", "No"))</f>
        <v>*Required - Please Make a Selection*</v>
      </c>
      <c r="BZ528" s="18" t="str">
        <f>IF(I$2=0, "N/A", IF(I$2="Yes", IF(ProgramsTable[[#This Row],[Program Includes Services for Caregivers]]="Yes", IF(ProgramsTable[[#This Row],[Program May Require Caregiver to be Unpaid]]="No", "Yes", "No"), "No"), "N/A"))</f>
        <v>N/A</v>
      </c>
      <c r="CA5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28" s="18" t="str">
        <f>IF(CB$2=0, "N/A", IF(ISNUMBER(SEARCH(TRIM(UPPER(CB$2)), TRIM(UPPER(ProgramsTable[[#This Row],[Type of Service]])))), "Yes", "No"))</f>
        <v>N/A</v>
      </c>
      <c r="CC528" s="18" t="str">
        <f>IF(CC$2=0, "N/A", IF(ISNUMBER(SEARCH(TRIM(CC$2), ProgramsTable[[#This Row],[Geographic Coverage]])), "Yes", "No"))</f>
        <v>No</v>
      </c>
      <c r="CD528" s="18" t="str">
        <f>IF(CD$2=0, "N/A", IF(ISNUMBER(SEARCH(TRIM(CD$2), ProgramsTable[[#This Row],[Geographic Coverage]])), "Yes", "No"))</f>
        <v>N/A</v>
      </c>
      <c r="CE528" s="18" t="str">
        <f>IF(AND(CC$2=0, CD$2=0), "*Required - Please Make a Selection*", IF(OR(ISNUMBER(SEARCH(TRIM(CC$2), ProgramsTable[[#This Row],[Geographic Coverage]])), ISNUMBER(SEARCH(TRIM(CD$2), ProgramsTable[[#This Row],[Geographic Coverage]]))), "Yes", "No"))</f>
        <v>No</v>
      </c>
      <c r="CF528" s="18" t="str" cm="1">
        <f t="array" ref="CF528">IF(COUNTIF(BK$2:BN$2, "Yes")=0, "N/A", IF(SUMPRODUCT((BK$2:BN$2="Yes")*(ProgramsTable[[#This Row],[Veteran?]:[Disabled Veteran?]]="Yes"))&gt;0, "Yes", "No"))</f>
        <v>No</v>
      </c>
      <c r="CG5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28"/>
      <c r="CI528"/>
      <c r="CJ528"/>
      <c r="CK528"/>
      <c r="CL528"/>
      <c r="CM528"/>
      <c r="CN528"/>
      <c r="CO528"/>
      <c r="CP528"/>
      <c r="CQ528"/>
      <c r="CR528"/>
      <c r="CS528"/>
      <c r="CU528"/>
      <c r="CV528"/>
    </row>
    <row r="529" spans="1:100" hidden="1" x14ac:dyDescent="0.25">
      <c r="A529" s="10">
        <v>68</v>
      </c>
      <c r="B529" t="s">
        <v>468</v>
      </c>
      <c r="C529" t="s">
        <v>510</v>
      </c>
      <c r="D529" t="s">
        <v>470</v>
      </c>
      <c r="E529" t="s">
        <v>471</v>
      </c>
      <c r="F529" t="s">
        <v>472</v>
      </c>
      <c r="G529" t="s">
        <v>473</v>
      </c>
      <c r="H529" t="s">
        <v>207</v>
      </c>
      <c r="I529" t="s">
        <v>207</v>
      </c>
      <c r="J529" t="s">
        <v>208</v>
      </c>
      <c r="K529" t="s">
        <v>208</v>
      </c>
      <c r="L529" s="11" t="s">
        <v>474</v>
      </c>
      <c r="M529">
        <v>65</v>
      </c>
      <c r="N529">
        <v>120</v>
      </c>
      <c r="O529" t="s">
        <v>475</v>
      </c>
      <c r="P529" t="s">
        <v>208</v>
      </c>
      <c r="Q529" t="s">
        <v>208</v>
      </c>
      <c r="R529" t="s">
        <v>208</v>
      </c>
      <c r="S529" t="s">
        <v>208</v>
      </c>
      <c r="T529" t="s">
        <v>511</v>
      </c>
      <c r="U529" t="s">
        <v>207</v>
      </c>
      <c r="V529" t="s">
        <v>207</v>
      </c>
      <c r="W529" t="s">
        <v>207</v>
      </c>
      <c r="X529" t="s">
        <v>207</v>
      </c>
      <c r="Y529" t="s">
        <v>207</v>
      </c>
      <c r="Z529" t="s">
        <v>207</v>
      </c>
      <c r="AA529" t="s">
        <v>207</v>
      </c>
      <c r="AB529" t="s">
        <v>207</v>
      </c>
      <c r="AC529" t="s">
        <v>207</v>
      </c>
      <c r="AD529" t="s">
        <v>207</v>
      </c>
      <c r="AE529" t="s">
        <v>207</v>
      </c>
      <c r="AF529" t="s">
        <v>207</v>
      </c>
      <c r="AG529" t="s">
        <v>207</v>
      </c>
      <c r="AH529" t="s">
        <v>207</v>
      </c>
      <c r="AI529" t="s">
        <v>207</v>
      </c>
      <c r="AJ529" t="s">
        <v>207</v>
      </c>
      <c r="AK529" t="s">
        <v>207</v>
      </c>
      <c r="AL529" t="s">
        <v>207</v>
      </c>
      <c r="AM529" t="s">
        <v>207</v>
      </c>
      <c r="AN529" t="s">
        <v>207</v>
      </c>
      <c r="AO529" t="s">
        <v>207</v>
      </c>
      <c r="AP529" t="s">
        <v>207</v>
      </c>
      <c r="AQ529" t="s">
        <v>207</v>
      </c>
      <c r="AR529" t="s">
        <v>207</v>
      </c>
      <c r="AS529" t="s">
        <v>207</v>
      </c>
      <c r="AT529" t="s">
        <v>207</v>
      </c>
      <c r="AU529" t="s">
        <v>207</v>
      </c>
      <c r="AV529" t="s">
        <v>207</v>
      </c>
      <c r="AW529" t="s">
        <v>207</v>
      </c>
      <c r="AX529" t="s">
        <v>207</v>
      </c>
      <c r="AY529" t="s">
        <v>207</v>
      </c>
      <c r="AZ529" t="s">
        <v>207</v>
      </c>
      <c r="BA529" t="s">
        <v>207</v>
      </c>
      <c r="BB529" t="s">
        <v>207</v>
      </c>
      <c r="BC529" t="s">
        <v>207</v>
      </c>
      <c r="BD529" t="s">
        <v>207</v>
      </c>
      <c r="BE529" t="s">
        <v>207</v>
      </c>
      <c r="BF529" t="s">
        <v>207</v>
      </c>
      <c r="BG529" t="s">
        <v>207</v>
      </c>
      <c r="BH529" t="s">
        <v>207</v>
      </c>
      <c r="BI529" t="s">
        <v>207</v>
      </c>
      <c r="BJ529" t="s">
        <v>207</v>
      </c>
      <c r="BK529" t="s">
        <v>207</v>
      </c>
      <c r="BL529" t="s">
        <v>207</v>
      </c>
      <c r="BM529" t="s">
        <v>207</v>
      </c>
      <c r="BN529" t="s">
        <v>207</v>
      </c>
      <c r="BO529" s="18" t="str">
        <f>IF(OR(BO$2=0, BO$2=""), "N/A", IF(ISNUMBER(SEARCH(UPPER(BO$2), UPPER(ProgramsTable[[#This Row],[Type of Service]]))), "Yes", "No"))</f>
        <v>N/A</v>
      </c>
      <c r="BP529" s="18" t="str">
        <f>IF(BP$2=0, "N/A", IF(ISNUMBER(SEARCH(TRIM(BP$2), ProgramsTable[[#This Row],[Geographic Coverage]])), "Yes", "No"))</f>
        <v>N/A</v>
      </c>
      <c r="BQ529" s="18" t="str">
        <f>IF(BQ$2=0, "N/A", IF(ISNUMBER(SEARCH(TRIM(BQ$2), ProgramsTable[[#This Row],[Geographic Coverage]])), "Yes", "No"))</f>
        <v>N/A</v>
      </c>
      <c r="BR529" s="18" t="str">
        <f>IF(AND(BP$2=0, BQ$2=0), "*Required - Please Make a Selection*", IF(OR(ISNUMBER(SEARCH(TRIM(BP$2), ProgramsTable[[#This Row],[Geographic Coverage]])), ISNUMBER(SEARCH(TRIM(BQ$2), ProgramsTable[[#This Row],[Geographic Coverage]]))), "Yes", "No"))</f>
        <v>*Required - Please Make a Selection*</v>
      </c>
      <c r="BS529" s="18" t="str">
        <f>IF(OR(BS$2="",BS$2=0), "N/A", IF(AND(ProgramsTable[[#This Row],[Age Min]]= "None", ProgramsTable[[#This Row],[Age Max]]= "None"), "Yes", IF(AND(BS$2&gt;=ProgramsTable[[#This Row],[Age Min]], BS$2&lt;=ProgramsTable[[#This Row],[Age Max]]), "Yes", "No")))</f>
        <v>N/A</v>
      </c>
      <c r="BT529" s="18" t="str" cm="1">
        <f t="array" ref="BT529">IF(COUNTIF(AM$2:BJ$2,"Yes")=0,"N/A",IF(SUMPRODUCT(--(AM$2:BJ$2="Yes"),--(ProgramsTable[[#This Row],[Developmental Disability]:[Caregivers, Family Members, Advocates, or Practitioners of an Individual with Disabilities or Medical Conditions]]="Yes"))&gt;0,"Yes","No"))</f>
        <v>N/A</v>
      </c>
      <c r="BU5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29" s="18" t="str">
        <f>IF(BV$2=0, "N/A", IF(ISNUMBER(SEARCH(UPPER(BV$2), UPPER(ProgramsTable[[#This Row],[Type of Service]]))), "Yes", "No"))</f>
        <v>N/A</v>
      </c>
      <c r="BW529" s="18" t="str">
        <f>IF(BW$2=0, "N/A", IF(ISNUMBER(SEARCH(TRIM(BW$2), ProgramsTable[[#This Row],[Geographic Coverage]])), "Yes", "No"))</f>
        <v>N/A</v>
      </c>
      <c r="BX529" s="18" t="str">
        <f>IF(BX$2=0, "N/A", IF(ISNUMBER(SEARCH(TRIM(BX$2), ProgramsTable[[#This Row],[Geographic Coverage]])), "Yes", "No"))</f>
        <v>N/A</v>
      </c>
      <c r="BY529" s="18" t="str">
        <f>IF(AND(BW$2=0, BX$2=0), "*Required - Please Make a Selection*", IF(OR(ISNUMBER(SEARCH(TRIM(BW$2), ProgramsTable[[#This Row],[Geographic Coverage]])), ISNUMBER(SEARCH(TRIM(BX$2), ProgramsTable[[#This Row],[Geographic Coverage]]))), "Yes", "No"))</f>
        <v>*Required - Please Make a Selection*</v>
      </c>
      <c r="BZ529" s="18" t="str">
        <f>IF(I$2=0, "N/A", IF(I$2="Yes", IF(ProgramsTable[[#This Row],[Program Includes Services for Caregivers]]="Yes", IF(ProgramsTable[[#This Row],[Program May Require Caregiver to be Unpaid]]="No", "Yes", "No"), "No"), "N/A"))</f>
        <v>N/A</v>
      </c>
      <c r="CA5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29" s="18" t="str">
        <f>IF(CB$2=0, "N/A", IF(ISNUMBER(SEARCH(TRIM(UPPER(CB$2)), TRIM(UPPER(ProgramsTable[[#This Row],[Type of Service]])))), "Yes", "No"))</f>
        <v>N/A</v>
      </c>
      <c r="CC529" s="18" t="str">
        <f>IF(CC$2=0, "N/A", IF(ISNUMBER(SEARCH(TRIM(CC$2), ProgramsTable[[#This Row],[Geographic Coverage]])), "Yes", "No"))</f>
        <v>No</v>
      </c>
      <c r="CD529" s="18" t="str">
        <f>IF(CD$2=0, "N/A", IF(ISNUMBER(SEARCH(TRIM(CD$2), ProgramsTable[[#This Row],[Geographic Coverage]])), "Yes", "No"))</f>
        <v>N/A</v>
      </c>
      <c r="CE529" s="18" t="str">
        <f>IF(AND(CC$2=0, CD$2=0), "*Required - Please Make a Selection*", IF(OR(ISNUMBER(SEARCH(TRIM(CC$2), ProgramsTable[[#This Row],[Geographic Coverage]])), ISNUMBER(SEARCH(TRIM(CD$2), ProgramsTable[[#This Row],[Geographic Coverage]]))), "Yes", "No"))</f>
        <v>No</v>
      </c>
      <c r="CF529" s="18" t="str" cm="1">
        <f t="array" ref="CF529">IF(COUNTIF(BK$2:BN$2, "Yes")=0, "N/A", IF(SUMPRODUCT((BK$2:BN$2="Yes")*(ProgramsTable[[#This Row],[Veteran?]:[Disabled Veteran?]]="Yes"))&gt;0, "Yes", "No"))</f>
        <v>No</v>
      </c>
      <c r="CG5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29"/>
      <c r="CI529"/>
      <c r="CJ529"/>
      <c r="CK529"/>
      <c r="CL529"/>
      <c r="CM529"/>
      <c r="CN529"/>
      <c r="CO529"/>
      <c r="CP529"/>
      <c r="CQ529"/>
      <c r="CR529"/>
      <c r="CS529"/>
      <c r="CU529"/>
      <c r="CV529"/>
    </row>
    <row r="530" spans="1:100" hidden="1" x14ac:dyDescent="0.25">
      <c r="A530" s="10">
        <v>69</v>
      </c>
      <c r="B530" t="s">
        <v>468</v>
      </c>
      <c r="C530" t="s">
        <v>512</v>
      </c>
      <c r="D530" t="s">
        <v>470</v>
      </c>
      <c r="E530" t="s">
        <v>471</v>
      </c>
      <c r="F530" t="s">
        <v>472</v>
      </c>
      <c r="G530" t="s">
        <v>473</v>
      </c>
      <c r="H530" t="s">
        <v>207</v>
      </c>
      <c r="I530" t="s">
        <v>207</v>
      </c>
      <c r="J530" t="s">
        <v>208</v>
      </c>
      <c r="K530" t="s">
        <v>208</v>
      </c>
      <c r="L530" s="11" t="s">
        <v>474</v>
      </c>
      <c r="M530">
        <v>65</v>
      </c>
      <c r="N530">
        <v>120</v>
      </c>
      <c r="O530" t="s">
        <v>475</v>
      </c>
      <c r="P530" t="s">
        <v>208</v>
      </c>
      <c r="Q530" t="s">
        <v>208</v>
      </c>
      <c r="R530" t="s">
        <v>208</v>
      </c>
      <c r="S530" t="s">
        <v>208</v>
      </c>
      <c r="T530" t="s">
        <v>513</v>
      </c>
      <c r="U530" t="s">
        <v>207</v>
      </c>
      <c r="V530" t="s">
        <v>207</v>
      </c>
      <c r="W530" t="s">
        <v>207</v>
      </c>
      <c r="X530" t="s">
        <v>207</v>
      </c>
      <c r="Y530" t="s">
        <v>207</v>
      </c>
      <c r="Z530" t="s">
        <v>207</v>
      </c>
      <c r="AA530" t="s">
        <v>207</v>
      </c>
      <c r="AB530" t="s">
        <v>207</v>
      </c>
      <c r="AC530" t="s">
        <v>207</v>
      </c>
      <c r="AD530" t="s">
        <v>207</v>
      </c>
      <c r="AE530" t="s">
        <v>207</v>
      </c>
      <c r="AF530" t="s">
        <v>207</v>
      </c>
      <c r="AG530" t="s">
        <v>207</v>
      </c>
      <c r="AH530" t="s">
        <v>207</v>
      </c>
      <c r="AI530" t="s">
        <v>207</v>
      </c>
      <c r="AJ530" t="s">
        <v>207</v>
      </c>
      <c r="AK530" t="s">
        <v>207</v>
      </c>
      <c r="AL530" t="s">
        <v>207</v>
      </c>
      <c r="AM530" t="s">
        <v>207</v>
      </c>
      <c r="AN530" t="s">
        <v>207</v>
      </c>
      <c r="AO530" t="s">
        <v>207</v>
      </c>
      <c r="AP530" t="s">
        <v>207</v>
      </c>
      <c r="AQ530" t="s">
        <v>207</v>
      </c>
      <c r="AR530" t="s">
        <v>207</v>
      </c>
      <c r="AS530" t="s">
        <v>207</v>
      </c>
      <c r="AT530" t="s">
        <v>207</v>
      </c>
      <c r="AU530" t="s">
        <v>207</v>
      </c>
      <c r="AV530" t="s">
        <v>207</v>
      </c>
      <c r="AW530" t="s">
        <v>207</v>
      </c>
      <c r="AX530" t="s">
        <v>207</v>
      </c>
      <c r="AY530" t="s">
        <v>207</v>
      </c>
      <c r="AZ530" t="s">
        <v>207</v>
      </c>
      <c r="BA530" t="s">
        <v>207</v>
      </c>
      <c r="BB530" t="s">
        <v>207</v>
      </c>
      <c r="BC530" t="s">
        <v>207</v>
      </c>
      <c r="BD530" t="s">
        <v>207</v>
      </c>
      <c r="BE530" t="s">
        <v>207</v>
      </c>
      <c r="BF530" t="s">
        <v>207</v>
      </c>
      <c r="BG530" t="s">
        <v>207</v>
      </c>
      <c r="BH530" t="s">
        <v>207</v>
      </c>
      <c r="BI530" t="s">
        <v>207</v>
      </c>
      <c r="BJ530" t="s">
        <v>207</v>
      </c>
      <c r="BK530" t="s">
        <v>207</v>
      </c>
      <c r="BL530" t="s">
        <v>207</v>
      </c>
      <c r="BM530" t="s">
        <v>207</v>
      </c>
      <c r="BN530" t="s">
        <v>207</v>
      </c>
      <c r="BO530" s="18" t="str">
        <f>IF(OR(BO$2=0, BO$2=""), "N/A", IF(ISNUMBER(SEARCH(UPPER(BO$2), UPPER(ProgramsTable[[#This Row],[Type of Service]]))), "Yes", "No"))</f>
        <v>N/A</v>
      </c>
      <c r="BP530" s="18" t="str">
        <f>IF(BP$2=0, "N/A", IF(ISNUMBER(SEARCH(TRIM(BP$2), ProgramsTable[[#This Row],[Geographic Coverage]])), "Yes", "No"))</f>
        <v>N/A</v>
      </c>
      <c r="BQ530" s="18" t="str">
        <f>IF(BQ$2=0, "N/A", IF(ISNUMBER(SEARCH(TRIM(BQ$2), ProgramsTable[[#This Row],[Geographic Coverage]])), "Yes", "No"))</f>
        <v>N/A</v>
      </c>
      <c r="BR530" s="18" t="str">
        <f>IF(AND(BP$2=0, BQ$2=0), "*Required - Please Make a Selection*", IF(OR(ISNUMBER(SEARCH(TRIM(BP$2), ProgramsTable[[#This Row],[Geographic Coverage]])), ISNUMBER(SEARCH(TRIM(BQ$2), ProgramsTable[[#This Row],[Geographic Coverage]]))), "Yes", "No"))</f>
        <v>*Required - Please Make a Selection*</v>
      </c>
      <c r="BS530" s="18" t="str">
        <f>IF(OR(BS$2="",BS$2=0), "N/A", IF(AND(ProgramsTable[[#This Row],[Age Min]]= "None", ProgramsTable[[#This Row],[Age Max]]= "None"), "Yes", IF(AND(BS$2&gt;=ProgramsTable[[#This Row],[Age Min]], BS$2&lt;=ProgramsTable[[#This Row],[Age Max]]), "Yes", "No")))</f>
        <v>N/A</v>
      </c>
      <c r="BT530" s="18" t="str" cm="1">
        <f t="array" ref="BT530">IF(COUNTIF(AM$2:BJ$2,"Yes")=0,"N/A",IF(SUMPRODUCT(--(AM$2:BJ$2="Yes"),--(ProgramsTable[[#This Row],[Developmental Disability]:[Caregivers, Family Members, Advocates, or Practitioners of an Individual with Disabilities or Medical Conditions]]="Yes"))&gt;0,"Yes","No"))</f>
        <v>N/A</v>
      </c>
      <c r="BU5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30" s="18" t="str">
        <f>IF(BV$2=0, "N/A", IF(ISNUMBER(SEARCH(UPPER(BV$2), UPPER(ProgramsTable[[#This Row],[Type of Service]]))), "Yes", "No"))</f>
        <v>N/A</v>
      </c>
      <c r="BW530" s="18" t="str">
        <f>IF(BW$2=0, "N/A", IF(ISNUMBER(SEARCH(TRIM(BW$2), ProgramsTable[[#This Row],[Geographic Coverage]])), "Yes", "No"))</f>
        <v>N/A</v>
      </c>
      <c r="BX530" s="18" t="str">
        <f>IF(BX$2=0, "N/A", IF(ISNUMBER(SEARCH(TRIM(BX$2), ProgramsTable[[#This Row],[Geographic Coverage]])), "Yes", "No"))</f>
        <v>N/A</v>
      </c>
      <c r="BY530" s="18" t="str">
        <f>IF(AND(BW$2=0, BX$2=0), "*Required - Please Make a Selection*", IF(OR(ISNUMBER(SEARCH(TRIM(BW$2), ProgramsTable[[#This Row],[Geographic Coverage]])), ISNUMBER(SEARCH(TRIM(BX$2), ProgramsTable[[#This Row],[Geographic Coverage]]))), "Yes", "No"))</f>
        <v>*Required - Please Make a Selection*</v>
      </c>
      <c r="BZ530" s="18" t="str">
        <f>IF(I$2=0, "N/A", IF(I$2="Yes", IF(ProgramsTable[[#This Row],[Program Includes Services for Caregivers]]="Yes", IF(ProgramsTable[[#This Row],[Program May Require Caregiver to be Unpaid]]="No", "Yes", "No"), "No"), "N/A"))</f>
        <v>N/A</v>
      </c>
      <c r="CA5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30" s="18" t="str">
        <f>IF(CB$2=0, "N/A", IF(ISNUMBER(SEARCH(TRIM(UPPER(CB$2)), TRIM(UPPER(ProgramsTable[[#This Row],[Type of Service]])))), "Yes", "No"))</f>
        <v>N/A</v>
      </c>
      <c r="CC530" s="18" t="str">
        <f>IF(CC$2=0, "N/A", IF(ISNUMBER(SEARCH(TRIM(CC$2), ProgramsTable[[#This Row],[Geographic Coverage]])), "Yes", "No"))</f>
        <v>No</v>
      </c>
      <c r="CD530" s="18" t="str">
        <f>IF(CD$2=0, "N/A", IF(ISNUMBER(SEARCH(TRIM(CD$2), ProgramsTable[[#This Row],[Geographic Coverage]])), "Yes", "No"))</f>
        <v>N/A</v>
      </c>
      <c r="CE530" s="18" t="str">
        <f>IF(AND(CC$2=0, CD$2=0), "*Required - Please Make a Selection*", IF(OR(ISNUMBER(SEARCH(TRIM(CC$2), ProgramsTable[[#This Row],[Geographic Coverage]])), ISNUMBER(SEARCH(TRIM(CD$2), ProgramsTable[[#This Row],[Geographic Coverage]]))), "Yes", "No"))</f>
        <v>No</v>
      </c>
      <c r="CF530" s="18" t="str" cm="1">
        <f t="array" ref="CF530">IF(COUNTIF(BK$2:BN$2, "Yes")=0, "N/A", IF(SUMPRODUCT((BK$2:BN$2="Yes")*(ProgramsTable[[#This Row],[Veteran?]:[Disabled Veteran?]]="Yes"))&gt;0, "Yes", "No"))</f>
        <v>No</v>
      </c>
      <c r="CG5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30"/>
      <c r="CI530"/>
      <c r="CJ530"/>
      <c r="CK530"/>
      <c r="CL530"/>
      <c r="CM530"/>
      <c r="CN530"/>
      <c r="CO530"/>
      <c r="CP530"/>
      <c r="CQ530"/>
      <c r="CR530"/>
      <c r="CS530"/>
      <c r="CU530"/>
      <c r="CV530"/>
    </row>
    <row r="531" spans="1:100" hidden="1" x14ac:dyDescent="0.25">
      <c r="A531" s="10">
        <v>70</v>
      </c>
      <c r="B531" t="s">
        <v>468</v>
      </c>
      <c r="C531" t="s">
        <v>514</v>
      </c>
      <c r="D531" t="s">
        <v>470</v>
      </c>
      <c r="E531" t="s">
        <v>471</v>
      </c>
      <c r="F531" t="s">
        <v>472</v>
      </c>
      <c r="G531" t="s">
        <v>473</v>
      </c>
      <c r="H531" t="s">
        <v>207</v>
      </c>
      <c r="I531" t="s">
        <v>207</v>
      </c>
      <c r="J531" t="s">
        <v>208</v>
      </c>
      <c r="K531" t="s">
        <v>208</v>
      </c>
      <c r="L531" s="11" t="s">
        <v>474</v>
      </c>
      <c r="M531">
        <v>65</v>
      </c>
      <c r="N531">
        <v>120</v>
      </c>
      <c r="O531" t="s">
        <v>475</v>
      </c>
      <c r="P531" t="s">
        <v>208</v>
      </c>
      <c r="Q531" t="s">
        <v>208</v>
      </c>
      <c r="R531" t="s">
        <v>208</v>
      </c>
      <c r="S531" t="s">
        <v>208</v>
      </c>
      <c r="T531" t="s">
        <v>57</v>
      </c>
      <c r="U531" t="s">
        <v>207</v>
      </c>
      <c r="V531" t="s">
        <v>207</v>
      </c>
      <c r="W531" t="s">
        <v>207</v>
      </c>
      <c r="X531" t="s">
        <v>207</v>
      </c>
      <c r="Y531" t="s">
        <v>207</v>
      </c>
      <c r="Z531" t="s">
        <v>207</v>
      </c>
      <c r="AA531" t="s">
        <v>207</v>
      </c>
      <c r="AB531" t="s">
        <v>207</v>
      </c>
      <c r="AC531" t="s">
        <v>207</v>
      </c>
      <c r="AD531" t="s">
        <v>207</v>
      </c>
      <c r="AE531" t="s">
        <v>207</v>
      </c>
      <c r="AF531" t="s">
        <v>207</v>
      </c>
      <c r="AG531" t="s">
        <v>207</v>
      </c>
      <c r="AH531" t="s">
        <v>207</v>
      </c>
      <c r="AI531" t="s">
        <v>207</v>
      </c>
      <c r="AJ531" t="s">
        <v>207</v>
      </c>
      <c r="AK531" t="s">
        <v>207</v>
      </c>
      <c r="AL531" t="s">
        <v>207</v>
      </c>
      <c r="AM531" t="s">
        <v>207</v>
      </c>
      <c r="AN531" t="s">
        <v>207</v>
      </c>
      <c r="AO531" t="s">
        <v>207</v>
      </c>
      <c r="AP531" t="s">
        <v>207</v>
      </c>
      <c r="AQ531" t="s">
        <v>207</v>
      </c>
      <c r="AR531" t="s">
        <v>207</v>
      </c>
      <c r="AS531" t="s">
        <v>207</v>
      </c>
      <c r="AT531" t="s">
        <v>207</v>
      </c>
      <c r="AU531" t="s">
        <v>207</v>
      </c>
      <c r="AV531" t="s">
        <v>207</v>
      </c>
      <c r="AW531" t="s">
        <v>207</v>
      </c>
      <c r="AX531" t="s">
        <v>207</v>
      </c>
      <c r="AY531" t="s">
        <v>207</v>
      </c>
      <c r="AZ531" t="s">
        <v>207</v>
      </c>
      <c r="BA531" t="s">
        <v>207</v>
      </c>
      <c r="BB531" t="s">
        <v>207</v>
      </c>
      <c r="BC531" t="s">
        <v>207</v>
      </c>
      <c r="BD531" t="s">
        <v>207</v>
      </c>
      <c r="BE531" t="s">
        <v>207</v>
      </c>
      <c r="BF531" t="s">
        <v>207</v>
      </c>
      <c r="BG531" t="s">
        <v>207</v>
      </c>
      <c r="BH531" t="s">
        <v>207</v>
      </c>
      <c r="BI531" t="s">
        <v>207</v>
      </c>
      <c r="BJ531" t="s">
        <v>207</v>
      </c>
      <c r="BK531" t="s">
        <v>207</v>
      </c>
      <c r="BL531" t="s">
        <v>207</v>
      </c>
      <c r="BM531" t="s">
        <v>207</v>
      </c>
      <c r="BN531" t="s">
        <v>207</v>
      </c>
      <c r="BO531" s="18" t="str">
        <f>IF(OR(BO$2=0, BO$2=""), "N/A", IF(ISNUMBER(SEARCH(UPPER(BO$2), UPPER(ProgramsTable[[#This Row],[Type of Service]]))), "Yes", "No"))</f>
        <v>N/A</v>
      </c>
      <c r="BP531" s="18" t="str">
        <f>IF(BP$2=0, "N/A", IF(ISNUMBER(SEARCH(TRIM(BP$2), ProgramsTable[[#This Row],[Geographic Coverage]])), "Yes", "No"))</f>
        <v>N/A</v>
      </c>
      <c r="BQ531" s="18" t="str">
        <f>IF(BQ$2=0, "N/A", IF(ISNUMBER(SEARCH(TRIM(BQ$2), ProgramsTable[[#This Row],[Geographic Coverage]])), "Yes", "No"))</f>
        <v>N/A</v>
      </c>
      <c r="BR531" s="18" t="str">
        <f>IF(AND(BP$2=0, BQ$2=0), "*Required - Please Make a Selection*", IF(OR(ISNUMBER(SEARCH(TRIM(BP$2), ProgramsTable[[#This Row],[Geographic Coverage]])), ISNUMBER(SEARCH(TRIM(BQ$2), ProgramsTable[[#This Row],[Geographic Coverage]]))), "Yes", "No"))</f>
        <v>*Required - Please Make a Selection*</v>
      </c>
      <c r="BS531" s="18" t="str">
        <f>IF(OR(BS$2="",BS$2=0), "N/A", IF(AND(ProgramsTable[[#This Row],[Age Min]]= "None", ProgramsTable[[#This Row],[Age Max]]= "None"), "Yes", IF(AND(BS$2&gt;=ProgramsTable[[#This Row],[Age Min]], BS$2&lt;=ProgramsTable[[#This Row],[Age Max]]), "Yes", "No")))</f>
        <v>N/A</v>
      </c>
      <c r="BT531" s="18" t="str" cm="1">
        <f t="array" ref="BT531">IF(COUNTIF(AM$2:BJ$2,"Yes")=0,"N/A",IF(SUMPRODUCT(--(AM$2:BJ$2="Yes"),--(ProgramsTable[[#This Row],[Developmental Disability]:[Caregivers, Family Members, Advocates, or Practitioners of an Individual with Disabilities or Medical Conditions]]="Yes"))&gt;0,"Yes","No"))</f>
        <v>N/A</v>
      </c>
      <c r="BU5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31" s="18" t="str">
        <f>IF(BV$2=0, "N/A", IF(ISNUMBER(SEARCH(UPPER(BV$2), UPPER(ProgramsTable[[#This Row],[Type of Service]]))), "Yes", "No"))</f>
        <v>N/A</v>
      </c>
      <c r="BW531" s="18" t="str">
        <f>IF(BW$2=0, "N/A", IF(ISNUMBER(SEARCH(TRIM(BW$2), ProgramsTable[[#This Row],[Geographic Coverage]])), "Yes", "No"))</f>
        <v>N/A</v>
      </c>
      <c r="BX531" s="18" t="str">
        <f>IF(BX$2=0, "N/A", IF(ISNUMBER(SEARCH(TRIM(BX$2), ProgramsTable[[#This Row],[Geographic Coverage]])), "Yes", "No"))</f>
        <v>N/A</v>
      </c>
      <c r="BY531" s="18" t="str">
        <f>IF(AND(BW$2=0, BX$2=0), "*Required - Please Make a Selection*", IF(OR(ISNUMBER(SEARCH(TRIM(BW$2), ProgramsTable[[#This Row],[Geographic Coverage]])), ISNUMBER(SEARCH(TRIM(BX$2), ProgramsTable[[#This Row],[Geographic Coverage]]))), "Yes", "No"))</f>
        <v>*Required - Please Make a Selection*</v>
      </c>
      <c r="BZ531" s="18" t="str">
        <f>IF(I$2=0, "N/A", IF(I$2="Yes", IF(ProgramsTable[[#This Row],[Program Includes Services for Caregivers]]="Yes", IF(ProgramsTable[[#This Row],[Program May Require Caregiver to be Unpaid]]="No", "Yes", "No"), "No"), "N/A"))</f>
        <v>N/A</v>
      </c>
      <c r="CA5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31" s="18" t="str">
        <f>IF(CB$2=0, "N/A", IF(ISNUMBER(SEARCH(TRIM(UPPER(CB$2)), TRIM(UPPER(ProgramsTable[[#This Row],[Type of Service]])))), "Yes", "No"))</f>
        <v>N/A</v>
      </c>
      <c r="CC531" s="18" t="str">
        <f>IF(CC$2=0, "N/A", IF(ISNUMBER(SEARCH(TRIM(CC$2), ProgramsTable[[#This Row],[Geographic Coverage]])), "Yes", "No"))</f>
        <v>No</v>
      </c>
      <c r="CD531" s="18" t="str">
        <f>IF(CD$2=0, "N/A", IF(ISNUMBER(SEARCH(TRIM(CD$2), ProgramsTable[[#This Row],[Geographic Coverage]])), "Yes", "No"))</f>
        <v>N/A</v>
      </c>
      <c r="CE531" s="18" t="str">
        <f>IF(AND(CC$2=0, CD$2=0), "*Required - Please Make a Selection*", IF(OR(ISNUMBER(SEARCH(TRIM(CC$2), ProgramsTable[[#This Row],[Geographic Coverage]])), ISNUMBER(SEARCH(TRIM(CD$2), ProgramsTable[[#This Row],[Geographic Coverage]]))), "Yes", "No"))</f>
        <v>No</v>
      </c>
      <c r="CF531" s="18" t="str" cm="1">
        <f t="array" ref="CF531">IF(COUNTIF(BK$2:BN$2, "Yes")=0, "N/A", IF(SUMPRODUCT((BK$2:BN$2="Yes")*(ProgramsTable[[#This Row],[Veteran?]:[Disabled Veteran?]]="Yes"))&gt;0, "Yes", "No"))</f>
        <v>No</v>
      </c>
      <c r="CG5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31"/>
      <c r="CI531"/>
      <c r="CJ531"/>
      <c r="CK531"/>
      <c r="CL531"/>
      <c r="CM531"/>
      <c r="CN531"/>
      <c r="CO531"/>
      <c r="CP531"/>
      <c r="CQ531"/>
      <c r="CR531"/>
      <c r="CS531"/>
      <c r="CU531"/>
      <c r="CV531"/>
    </row>
    <row r="532" spans="1:100" hidden="1" x14ac:dyDescent="0.25">
      <c r="A532" s="10">
        <v>71</v>
      </c>
      <c r="B532" t="s">
        <v>468</v>
      </c>
      <c r="C532" t="s">
        <v>515</v>
      </c>
      <c r="D532" t="s">
        <v>470</v>
      </c>
      <c r="E532" t="s">
        <v>471</v>
      </c>
      <c r="F532" t="s">
        <v>472</v>
      </c>
      <c r="G532" t="s">
        <v>473</v>
      </c>
      <c r="H532" t="s">
        <v>207</v>
      </c>
      <c r="I532" t="s">
        <v>207</v>
      </c>
      <c r="J532" t="s">
        <v>208</v>
      </c>
      <c r="K532" t="s">
        <v>208</v>
      </c>
      <c r="L532" s="11" t="s">
        <v>474</v>
      </c>
      <c r="M532">
        <v>65</v>
      </c>
      <c r="N532">
        <v>120</v>
      </c>
      <c r="O532" t="s">
        <v>475</v>
      </c>
      <c r="P532" t="s">
        <v>208</v>
      </c>
      <c r="Q532" t="s">
        <v>208</v>
      </c>
      <c r="R532" t="s">
        <v>208</v>
      </c>
      <c r="S532" t="s">
        <v>208</v>
      </c>
      <c r="T532" t="s">
        <v>516</v>
      </c>
      <c r="U532" t="s">
        <v>207</v>
      </c>
      <c r="V532" t="s">
        <v>207</v>
      </c>
      <c r="W532" t="s">
        <v>207</v>
      </c>
      <c r="X532" t="s">
        <v>207</v>
      </c>
      <c r="Y532" t="s">
        <v>207</v>
      </c>
      <c r="Z532" t="s">
        <v>207</v>
      </c>
      <c r="AA532" t="s">
        <v>207</v>
      </c>
      <c r="AB532" t="s">
        <v>207</v>
      </c>
      <c r="AC532" t="s">
        <v>207</v>
      </c>
      <c r="AD532" t="s">
        <v>207</v>
      </c>
      <c r="AE532" t="s">
        <v>207</v>
      </c>
      <c r="AF532" t="s">
        <v>207</v>
      </c>
      <c r="AG532" t="s">
        <v>207</v>
      </c>
      <c r="AH532" t="s">
        <v>207</v>
      </c>
      <c r="AI532" t="s">
        <v>207</v>
      </c>
      <c r="AJ532" t="s">
        <v>207</v>
      </c>
      <c r="AK532" t="s">
        <v>207</v>
      </c>
      <c r="AL532" t="s">
        <v>207</v>
      </c>
      <c r="AM532" t="s">
        <v>207</v>
      </c>
      <c r="AN532" t="s">
        <v>207</v>
      </c>
      <c r="AO532" t="s">
        <v>207</v>
      </c>
      <c r="AP532" t="s">
        <v>207</v>
      </c>
      <c r="AQ532" t="s">
        <v>207</v>
      </c>
      <c r="AR532" t="s">
        <v>207</v>
      </c>
      <c r="AS532" t="s">
        <v>207</v>
      </c>
      <c r="AT532" t="s">
        <v>207</v>
      </c>
      <c r="AU532" t="s">
        <v>207</v>
      </c>
      <c r="AV532" t="s">
        <v>207</v>
      </c>
      <c r="AW532" t="s">
        <v>207</v>
      </c>
      <c r="AX532" t="s">
        <v>207</v>
      </c>
      <c r="AY532" t="s">
        <v>207</v>
      </c>
      <c r="AZ532" t="s">
        <v>207</v>
      </c>
      <c r="BA532" t="s">
        <v>207</v>
      </c>
      <c r="BB532" t="s">
        <v>207</v>
      </c>
      <c r="BC532" t="s">
        <v>207</v>
      </c>
      <c r="BD532" t="s">
        <v>207</v>
      </c>
      <c r="BE532" t="s">
        <v>207</v>
      </c>
      <c r="BF532" t="s">
        <v>207</v>
      </c>
      <c r="BG532" t="s">
        <v>207</v>
      </c>
      <c r="BH532" t="s">
        <v>207</v>
      </c>
      <c r="BI532" t="s">
        <v>207</v>
      </c>
      <c r="BJ532" t="s">
        <v>207</v>
      </c>
      <c r="BK532" t="s">
        <v>207</v>
      </c>
      <c r="BL532" t="s">
        <v>207</v>
      </c>
      <c r="BM532" t="s">
        <v>207</v>
      </c>
      <c r="BN532" t="s">
        <v>207</v>
      </c>
      <c r="BO532" s="18" t="str">
        <f>IF(OR(BO$2=0, BO$2=""), "N/A", IF(ISNUMBER(SEARCH(UPPER(BO$2), UPPER(ProgramsTable[[#This Row],[Type of Service]]))), "Yes", "No"))</f>
        <v>N/A</v>
      </c>
      <c r="BP532" s="18" t="str">
        <f>IF(BP$2=0, "N/A", IF(ISNUMBER(SEARCH(TRIM(BP$2), ProgramsTable[[#This Row],[Geographic Coverage]])), "Yes", "No"))</f>
        <v>N/A</v>
      </c>
      <c r="BQ532" s="18" t="str">
        <f>IF(BQ$2=0, "N/A", IF(ISNUMBER(SEARCH(TRIM(BQ$2), ProgramsTable[[#This Row],[Geographic Coverage]])), "Yes", "No"))</f>
        <v>N/A</v>
      </c>
      <c r="BR532" s="18" t="str">
        <f>IF(AND(BP$2=0, BQ$2=0), "*Required - Please Make a Selection*", IF(OR(ISNUMBER(SEARCH(TRIM(BP$2), ProgramsTable[[#This Row],[Geographic Coverage]])), ISNUMBER(SEARCH(TRIM(BQ$2), ProgramsTable[[#This Row],[Geographic Coverage]]))), "Yes", "No"))</f>
        <v>*Required - Please Make a Selection*</v>
      </c>
      <c r="BS532" s="18" t="str">
        <f>IF(OR(BS$2="",BS$2=0), "N/A", IF(AND(ProgramsTable[[#This Row],[Age Min]]= "None", ProgramsTable[[#This Row],[Age Max]]= "None"), "Yes", IF(AND(BS$2&gt;=ProgramsTable[[#This Row],[Age Min]], BS$2&lt;=ProgramsTable[[#This Row],[Age Max]]), "Yes", "No")))</f>
        <v>N/A</v>
      </c>
      <c r="BT532" s="18" t="str" cm="1">
        <f t="array" ref="BT532">IF(COUNTIF(AM$2:BJ$2,"Yes")=0,"N/A",IF(SUMPRODUCT(--(AM$2:BJ$2="Yes"),--(ProgramsTable[[#This Row],[Developmental Disability]:[Caregivers, Family Members, Advocates, or Practitioners of an Individual with Disabilities or Medical Conditions]]="Yes"))&gt;0,"Yes","No"))</f>
        <v>N/A</v>
      </c>
      <c r="BU5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32" s="18" t="str">
        <f>IF(BV$2=0, "N/A", IF(ISNUMBER(SEARCH(UPPER(BV$2), UPPER(ProgramsTable[[#This Row],[Type of Service]]))), "Yes", "No"))</f>
        <v>N/A</v>
      </c>
      <c r="BW532" s="18" t="str">
        <f>IF(BW$2=0, "N/A", IF(ISNUMBER(SEARCH(TRIM(BW$2), ProgramsTable[[#This Row],[Geographic Coverage]])), "Yes", "No"))</f>
        <v>N/A</v>
      </c>
      <c r="BX532" s="18" t="str">
        <f>IF(BX$2=0, "N/A", IF(ISNUMBER(SEARCH(TRIM(BX$2), ProgramsTable[[#This Row],[Geographic Coverage]])), "Yes", "No"))</f>
        <v>N/A</v>
      </c>
      <c r="BY532" s="18" t="str">
        <f>IF(AND(BW$2=0, BX$2=0), "*Required - Please Make a Selection*", IF(OR(ISNUMBER(SEARCH(TRIM(BW$2), ProgramsTable[[#This Row],[Geographic Coverage]])), ISNUMBER(SEARCH(TRIM(BX$2), ProgramsTable[[#This Row],[Geographic Coverage]]))), "Yes", "No"))</f>
        <v>*Required - Please Make a Selection*</v>
      </c>
      <c r="BZ532" s="18" t="str">
        <f>IF(I$2=0, "N/A", IF(I$2="Yes", IF(ProgramsTable[[#This Row],[Program Includes Services for Caregivers]]="Yes", IF(ProgramsTable[[#This Row],[Program May Require Caregiver to be Unpaid]]="No", "Yes", "No"), "No"), "N/A"))</f>
        <v>N/A</v>
      </c>
      <c r="CA5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32" s="18" t="str">
        <f>IF(CB$2=0, "N/A", IF(ISNUMBER(SEARCH(TRIM(UPPER(CB$2)), TRIM(UPPER(ProgramsTable[[#This Row],[Type of Service]])))), "Yes", "No"))</f>
        <v>N/A</v>
      </c>
      <c r="CC532" s="18" t="str">
        <f>IF(CC$2=0, "N/A", IF(ISNUMBER(SEARCH(TRIM(CC$2), ProgramsTable[[#This Row],[Geographic Coverage]])), "Yes", "No"))</f>
        <v>No</v>
      </c>
      <c r="CD532" s="18" t="str">
        <f>IF(CD$2=0, "N/A", IF(ISNUMBER(SEARCH(TRIM(CD$2), ProgramsTable[[#This Row],[Geographic Coverage]])), "Yes", "No"))</f>
        <v>N/A</v>
      </c>
      <c r="CE532" s="18" t="str">
        <f>IF(AND(CC$2=0, CD$2=0), "*Required - Please Make a Selection*", IF(OR(ISNUMBER(SEARCH(TRIM(CC$2), ProgramsTable[[#This Row],[Geographic Coverage]])), ISNUMBER(SEARCH(TRIM(CD$2), ProgramsTable[[#This Row],[Geographic Coverage]]))), "Yes", "No"))</f>
        <v>No</v>
      </c>
      <c r="CF532" s="18" t="str" cm="1">
        <f t="array" ref="CF532">IF(COUNTIF(BK$2:BN$2, "Yes")=0, "N/A", IF(SUMPRODUCT((BK$2:BN$2="Yes")*(ProgramsTable[[#This Row],[Veteran?]:[Disabled Veteran?]]="Yes"))&gt;0, "Yes", "No"))</f>
        <v>No</v>
      </c>
      <c r="CG5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32"/>
      <c r="CI532"/>
      <c r="CJ532"/>
      <c r="CK532"/>
      <c r="CL532"/>
      <c r="CM532"/>
      <c r="CN532"/>
      <c r="CO532"/>
      <c r="CP532"/>
      <c r="CQ532"/>
      <c r="CR532"/>
      <c r="CS532"/>
      <c r="CU532"/>
      <c r="CV532"/>
    </row>
    <row r="533" spans="1:100" hidden="1" x14ac:dyDescent="0.25">
      <c r="A533" s="10">
        <v>72</v>
      </c>
      <c r="B533" t="s">
        <v>468</v>
      </c>
      <c r="C533" t="s">
        <v>517</v>
      </c>
      <c r="D533" t="s">
        <v>470</v>
      </c>
      <c r="E533" t="s">
        <v>471</v>
      </c>
      <c r="F533" t="s">
        <v>472</v>
      </c>
      <c r="G533" t="s">
        <v>473</v>
      </c>
      <c r="H533" t="s">
        <v>207</v>
      </c>
      <c r="I533" t="s">
        <v>207</v>
      </c>
      <c r="J533" t="s">
        <v>208</v>
      </c>
      <c r="K533" t="s">
        <v>208</v>
      </c>
      <c r="L533" s="11" t="s">
        <v>474</v>
      </c>
      <c r="M533">
        <v>65</v>
      </c>
      <c r="N533">
        <v>120</v>
      </c>
      <c r="O533" t="s">
        <v>475</v>
      </c>
      <c r="P533" t="s">
        <v>208</v>
      </c>
      <c r="Q533" t="s">
        <v>208</v>
      </c>
      <c r="R533" t="s">
        <v>208</v>
      </c>
      <c r="S533" t="s">
        <v>208</v>
      </c>
      <c r="T533" t="s">
        <v>65</v>
      </c>
      <c r="U533" t="s">
        <v>207</v>
      </c>
      <c r="V533" t="s">
        <v>207</v>
      </c>
      <c r="W533" t="s">
        <v>207</v>
      </c>
      <c r="X533" t="s">
        <v>207</v>
      </c>
      <c r="Y533" t="s">
        <v>207</v>
      </c>
      <c r="Z533" t="s">
        <v>207</v>
      </c>
      <c r="AA533" t="s">
        <v>207</v>
      </c>
      <c r="AB533" t="s">
        <v>207</v>
      </c>
      <c r="AC533" t="s">
        <v>207</v>
      </c>
      <c r="AD533" t="s">
        <v>207</v>
      </c>
      <c r="AE533" t="s">
        <v>207</v>
      </c>
      <c r="AF533" t="s">
        <v>207</v>
      </c>
      <c r="AG533" t="s">
        <v>207</v>
      </c>
      <c r="AH533" t="s">
        <v>207</v>
      </c>
      <c r="AI533" t="s">
        <v>207</v>
      </c>
      <c r="AJ533" t="s">
        <v>207</v>
      </c>
      <c r="AK533" t="s">
        <v>207</v>
      </c>
      <c r="AL533" t="s">
        <v>207</v>
      </c>
      <c r="AM533" t="s">
        <v>207</v>
      </c>
      <c r="AN533" t="s">
        <v>207</v>
      </c>
      <c r="AO533" t="s">
        <v>207</v>
      </c>
      <c r="AP533" t="s">
        <v>207</v>
      </c>
      <c r="AQ533" t="s">
        <v>207</v>
      </c>
      <c r="AR533" t="s">
        <v>207</v>
      </c>
      <c r="AS533" t="s">
        <v>207</v>
      </c>
      <c r="AT533" t="s">
        <v>207</v>
      </c>
      <c r="AU533" t="s">
        <v>207</v>
      </c>
      <c r="AV533" t="s">
        <v>207</v>
      </c>
      <c r="AW533" t="s">
        <v>207</v>
      </c>
      <c r="AX533" t="s">
        <v>207</v>
      </c>
      <c r="AY533" t="s">
        <v>207</v>
      </c>
      <c r="AZ533" t="s">
        <v>207</v>
      </c>
      <c r="BA533" t="s">
        <v>207</v>
      </c>
      <c r="BB533" t="s">
        <v>207</v>
      </c>
      <c r="BC533" t="s">
        <v>207</v>
      </c>
      <c r="BD533" t="s">
        <v>207</v>
      </c>
      <c r="BE533" t="s">
        <v>207</v>
      </c>
      <c r="BF533" t="s">
        <v>207</v>
      </c>
      <c r="BG533" t="s">
        <v>207</v>
      </c>
      <c r="BH533" t="s">
        <v>207</v>
      </c>
      <c r="BI533" t="s">
        <v>207</v>
      </c>
      <c r="BJ533" t="s">
        <v>207</v>
      </c>
      <c r="BK533" t="s">
        <v>207</v>
      </c>
      <c r="BL533" t="s">
        <v>207</v>
      </c>
      <c r="BM533" t="s">
        <v>207</v>
      </c>
      <c r="BN533" t="s">
        <v>207</v>
      </c>
      <c r="BO533" s="18" t="str">
        <f>IF(OR(BO$2=0, BO$2=""), "N/A", IF(ISNUMBER(SEARCH(UPPER(BO$2), UPPER(ProgramsTable[[#This Row],[Type of Service]]))), "Yes", "No"))</f>
        <v>N/A</v>
      </c>
      <c r="BP533" s="18" t="str">
        <f>IF(BP$2=0, "N/A", IF(ISNUMBER(SEARCH(TRIM(BP$2), ProgramsTable[[#This Row],[Geographic Coverage]])), "Yes", "No"))</f>
        <v>N/A</v>
      </c>
      <c r="BQ533" s="18" t="str">
        <f>IF(BQ$2=0, "N/A", IF(ISNUMBER(SEARCH(TRIM(BQ$2), ProgramsTable[[#This Row],[Geographic Coverage]])), "Yes", "No"))</f>
        <v>N/A</v>
      </c>
      <c r="BR533" s="18" t="str">
        <f>IF(AND(BP$2=0, BQ$2=0), "*Required - Please Make a Selection*", IF(OR(ISNUMBER(SEARCH(TRIM(BP$2), ProgramsTable[[#This Row],[Geographic Coverage]])), ISNUMBER(SEARCH(TRIM(BQ$2), ProgramsTable[[#This Row],[Geographic Coverage]]))), "Yes", "No"))</f>
        <v>*Required - Please Make a Selection*</v>
      </c>
      <c r="BS533" s="18" t="str">
        <f>IF(OR(BS$2="",BS$2=0), "N/A", IF(AND(ProgramsTable[[#This Row],[Age Min]]= "None", ProgramsTable[[#This Row],[Age Max]]= "None"), "Yes", IF(AND(BS$2&gt;=ProgramsTable[[#This Row],[Age Min]], BS$2&lt;=ProgramsTable[[#This Row],[Age Max]]), "Yes", "No")))</f>
        <v>N/A</v>
      </c>
      <c r="BT533" s="18" t="str" cm="1">
        <f t="array" ref="BT533">IF(COUNTIF(AM$2:BJ$2,"Yes")=0,"N/A",IF(SUMPRODUCT(--(AM$2:BJ$2="Yes"),--(ProgramsTable[[#This Row],[Developmental Disability]:[Caregivers, Family Members, Advocates, or Practitioners of an Individual with Disabilities or Medical Conditions]]="Yes"))&gt;0,"Yes","No"))</f>
        <v>N/A</v>
      </c>
      <c r="BU5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33" s="18" t="str">
        <f>IF(BV$2=0, "N/A", IF(ISNUMBER(SEARCH(UPPER(BV$2), UPPER(ProgramsTable[[#This Row],[Type of Service]]))), "Yes", "No"))</f>
        <v>N/A</v>
      </c>
      <c r="BW533" s="18" t="str">
        <f>IF(BW$2=0, "N/A", IF(ISNUMBER(SEARCH(TRIM(BW$2), ProgramsTable[[#This Row],[Geographic Coverage]])), "Yes", "No"))</f>
        <v>N/A</v>
      </c>
      <c r="BX533" s="18" t="str">
        <f>IF(BX$2=0, "N/A", IF(ISNUMBER(SEARCH(TRIM(BX$2), ProgramsTable[[#This Row],[Geographic Coverage]])), "Yes", "No"))</f>
        <v>N/A</v>
      </c>
      <c r="BY533" s="18" t="str">
        <f>IF(AND(BW$2=0, BX$2=0), "*Required - Please Make a Selection*", IF(OR(ISNUMBER(SEARCH(TRIM(BW$2), ProgramsTable[[#This Row],[Geographic Coverage]])), ISNUMBER(SEARCH(TRIM(BX$2), ProgramsTable[[#This Row],[Geographic Coverage]]))), "Yes", "No"))</f>
        <v>*Required - Please Make a Selection*</v>
      </c>
      <c r="BZ533" s="18" t="str">
        <f>IF(I$2=0, "N/A", IF(I$2="Yes", IF(ProgramsTable[[#This Row],[Program Includes Services for Caregivers]]="Yes", IF(ProgramsTable[[#This Row],[Program May Require Caregiver to be Unpaid]]="No", "Yes", "No"), "No"), "N/A"))</f>
        <v>N/A</v>
      </c>
      <c r="CA5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33" s="18" t="str">
        <f>IF(CB$2=0, "N/A", IF(ISNUMBER(SEARCH(TRIM(UPPER(CB$2)), TRIM(UPPER(ProgramsTable[[#This Row],[Type of Service]])))), "Yes", "No"))</f>
        <v>N/A</v>
      </c>
      <c r="CC533" s="18" t="str">
        <f>IF(CC$2=0, "N/A", IF(ISNUMBER(SEARCH(TRIM(CC$2), ProgramsTable[[#This Row],[Geographic Coverage]])), "Yes", "No"))</f>
        <v>No</v>
      </c>
      <c r="CD533" s="18" t="str">
        <f>IF(CD$2=0, "N/A", IF(ISNUMBER(SEARCH(TRIM(CD$2), ProgramsTable[[#This Row],[Geographic Coverage]])), "Yes", "No"))</f>
        <v>N/A</v>
      </c>
      <c r="CE533" s="18" t="str">
        <f>IF(AND(CC$2=0, CD$2=0), "*Required - Please Make a Selection*", IF(OR(ISNUMBER(SEARCH(TRIM(CC$2), ProgramsTable[[#This Row],[Geographic Coverage]])), ISNUMBER(SEARCH(TRIM(CD$2), ProgramsTable[[#This Row],[Geographic Coverage]]))), "Yes", "No"))</f>
        <v>No</v>
      </c>
      <c r="CF533" s="18" t="str" cm="1">
        <f t="array" ref="CF533">IF(COUNTIF(BK$2:BN$2, "Yes")=0, "N/A", IF(SUMPRODUCT((BK$2:BN$2="Yes")*(ProgramsTable[[#This Row],[Veteran?]:[Disabled Veteran?]]="Yes"))&gt;0, "Yes", "No"))</f>
        <v>No</v>
      </c>
      <c r="CG5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33"/>
      <c r="CI533"/>
      <c r="CJ533"/>
      <c r="CK533"/>
      <c r="CL533"/>
      <c r="CM533"/>
      <c r="CN533"/>
      <c r="CO533"/>
      <c r="CP533"/>
      <c r="CQ533"/>
      <c r="CR533"/>
      <c r="CS533"/>
      <c r="CU533"/>
      <c r="CV533"/>
    </row>
    <row r="534" spans="1:100" hidden="1" x14ac:dyDescent="0.25">
      <c r="A534" s="10">
        <v>73</v>
      </c>
      <c r="B534" t="s">
        <v>468</v>
      </c>
      <c r="C534" t="s">
        <v>518</v>
      </c>
      <c r="D534" t="s">
        <v>470</v>
      </c>
      <c r="E534" t="s">
        <v>471</v>
      </c>
      <c r="F534" t="s">
        <v>472</v>
      </c>
      <c r="G534" t="s">
        <v>473</v>
      </c>
      <c r="H534" t="s">
        <v>207</v>
      </c>
      <c r="I534" t="s">
        <v>207</v>
      </c>
      <c r="J534" t="s">
        <v>208</v>
      </c>
      <c r="K534" t="s">
        <v>208</v>
      </c>
      <c r="L534" s="11" t="s">
        <v>474</v>
      </c>
      <c r="M534">
        <v>65</v>
      </c>
      <c r="N534">
        <v>120</v>
      </c>
      <c r="O534" t="s">
        <v>475</v>
      </c>
      <c r="P534" t="s">
        <v>208</v>
      </c>
      <c r="Q534" t="s">
        <v>208</v>
      </c>
      <c r="R534" t="s">
        <v>208</v>
      </c>
      <c r="S534" t="s">
        <v>208</v>
      </c>
      <c r="T534" t="s">
        <v>66</v>
      </c>
      <c r="U534" t="s">
        <v>207</v>
      </c>
      <c r="V534" t="s">
        <v>207</v>
      </c>
      <c r="W534" t="s">
        <v>207</v>
      </c>
      <c r="X534" t="s">
        <v>207</v>
      </c>
      <c r="Y534" t="s">
        <v>207</v>
      </c>
      <c r="Z534" t="s">
        <v>207</v>
      </c>
      <c r="AA534" t="s">
        <v>207</v>
      </c>
      <c r="AB534" t="s">
        <v>207</v>
      </c>
      <c r="AC534" t="s">
        <v>207</v>
      </c>
      <c r="AD534" t="s">
        <v>207</v>
      </c>
      <c r="AE534" t="s">
        <v>207</v>
      </c>
      <c r="AF534" t="s">
        <v>207</v>
      </c>
      <c r="AG534" t="s">
        <v>207</v>
      </c>
      <c r="AH534" t="s">
        <v>207</v>
      </c>
      <c r="AI534" t="s">
        <v>207</v>
      </c>
      <c r="AJ534" t="s">
        <v>207</v>
      </c>
      <c r="AK534" t="s">
        <v>207</v>
      </c>
      <c r="AL534" t="s">
        <v>207</v>
      </c>
      <c r="AM534" t="s">
        <v>207</v>
      </c>
      <c r="AN534" t="s">
        <v>207</v>
      </c>
      <c r="AO534" t="s">
        <v>207</v>
      </c>
      <c r="AP534" t="s">
        <v>207</v>
      </c>
      <c r="AQ534" t="s">
        <v>207</v>
      </c>
      <c r="AR534" t="s">
        <v>207</v>
      </c>
      <c r="AS534" t="s">
        <v>207</v>
      </c>
      <c r="AT534" t="s">
        <v>207</v>
      </c>
      <c r="AU534" t="s">
        <v>207</v>
      </c>
      <c r="AV534" t="s">
        <v>207</v>
      </c>
      <c r="AW534" t="s">
        <v>207</v>
      </c>
      <c r="AX534" t="s">
        <v>207</v>
      </c>
      <c r="AY534" t="s">
        <v>207</v>
      </c>
      <c r="AZ534" t="s">
        <v>207</v>
      </c>
      <c r="BA534" t="s">
        <v>207</v>
      </c>
      <c r="BB534" t="s">
        <v>207</v>
      </c>
      <c r="BC534" t="s">
        <v>207</v>
      </c>
      <c r="BD534" t="s">
        <v>207</v>
      </c>
      <c r="BE534" t="s">
        <v>207</v>
      </c>
      <c r="BF534" t="s">
        <v>207</v>
      </c>
      <c r="BG534" t="s">
        <v>207</v>
      </c>
      <c r="BH534" t="s">
        <v>207</v>
      </c>
      <c r="BI534" t="s">
        <v>207</v>
      </c>
      <c r="BJ534" t="s">
        <v>207</v>
      </c>
      <c r="BK534" t="s">
        <v>207</v>
      </c>
      <c r="BL534" t="s">
        <v>207</v>
      </c>
      <c r="BM534" t="s">
        <v>207</v>
      </c>
      <c r="BN534" t="s">
        <v>207</v>
      </c>
      <c r="BO534" s="18" t="str">
        <f>IF(OR(BO$2=0, BO$2=""), "N/A", IF(ISNUMBER(SEARCH(UPPER(BO$2), UPPER(ProgramsTable[[#This Row],[Type of Service]]))), "Yes", "No"))</f>
        <v>N/A</v>
      </c>
      <c r="BP534" s="18" t="str">
        <f>IF(BP$2=0, "N/A", IF(ISNUMBER(SEARCH(TRIM(BP$2), ProgramsTable[[#This Row],[Geographic Coverage]])), "Yes", "No"))</f>
        <v>N/A</v>
      </c>
      <c r="BQ534" s="18" t="str">
        <f>IF(BQ$2=0, "N/A", IF(ISNUMBER(SEARCH(TRIM(BQ$2), ProgramsTable[[#This Row],[Geographic Coverage]])), "Yes", "No"))</f>
        <v>N/A</v>
      </c>
      <c r="BR534" s="18" t="str">
        <f>IF(AND(BP$2=0, BQ$2=0), "*Required - Please Make a Selection*", IF(OR(ISNUMBER(SEARCH(TRIM(BP$2), ProgramsTable[[#This Row],[Geographic Coverage]])), ISNUMBER(SEARCH(TRIM(BQ$2), ProgramsTable[[#This Row],[Geographic Coverage]]))), "Yes", "No"))</f>
        <v>*Required - Please Make a Selection*</v>
      </c>
      <c r="BS534" s="18" t="str">
        <f>IF(OR(BS$2="",BS$2=0), "N/A", IF(AND(ProgramsTable[[#This Row],[Age Min]]= "None", ProgramsTable[[#This Row],[Age Max]]= "None"), "Yes", IF(AND(BS$2&gt;=ProgramsTable[[#This Row],[Age Min]], BS$2&lt;=ProgramsTable[[#This Row],[Age Max]]), "Yes", "No")))</f>
        <v>N/A</v>
      </c>
      <c r="BT534" s="18" t="str" cm="1">
        <f t="array" ref="BT534">IF(COUNTIF(AM$2:BJ$2,"Yes")=0,"N/A",IF(SUMPRODUCT(--(AM$2:BJ$2="Yes"),--(ProgramsTable[[#This Row],[Developmental Disability]:[Caregivers, Family Members, Advocates, or Practitioners of an Individual with Disabilities or Medical Conditions]]="Yes"))&gt;0,"Yes","No"))</f>
        <v>N/A</v>
      </c>
      <c r="BU5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34" s="18" t="str">
        <f>IF(BV$2=0, "N/A", IF(ISNUMBER(SEARCH(UPPER(BV$2), UPPER(ProgramsTable[[#This Row],[Type of Service]]))), "Yes", "No"))</f>
        <v>N/A</v>
      </c>
      <c r="BW534" s="18" t="str">
        <f>IF(BW$2=0, "N/A", IF(ISNUMBER(SEARCH(TRIM(BW$2), ProgramsTable[[#This Row],[Geographic Coverage]])), "Yes", "No"))</f>
        <v>N/A</v>
      </c>
      <c r="BX534" s="18" t="str">
        <f>IF(BX$2=0, "N/A", IF(ISNUMBER(SEARCH(TRIM(BX$2), ProgramsTable[[#This Row],[Geographic Coverage]])), "Yes", "No"))</f>
        <v>N/A</v>
      </c>
      <c r="BY534" s="18" t="str">
        <f>IF(AND(BW$2=0, BX$2=0), "*Required - Please Make a Selection*", IF(OR(ISNUMBER(SEARCH(TRIM(BW$2), ProgramsTable[[#This Row],[Geographic Coverage]])), ISNUMBER(SEARCH(TRIM(BX$2), ProgramsTable[[#This Row],[Geographic Coverage]]))), "Yes", "No"))</f>
        <v>*Required - Please Make a Selection*</v>
      </c>
      <c r="BZ534" s="18" t="str">
        <f>IF(I$2=0, "N/A", IF(I$2="Yes", IF(ProgramsTable[[#This Row],[Program Includes Services for Caregivers]]="Yes", IF(ProgramsTable[[#This Row],[Program May Require Caregiver to be Unpaid]]="No", "Yes", "No"), "No"), "N/A"))</f>
        <v>N/A</v>
      </c>
      <c r="CA5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34" s="18" t="str">
        <f>IF(CB$2=0, "N/A", IF(ISNUMBER(SEARCH(TRIM(UPPER(CB$2)), TRIM(UPPER(ProgramsTable[[#This Row],[Type of Service]])))), "Yes", "No"))</f>
        <v>N/A</v>
      </c>
      <c r="CC534" s="18" t="str">
        <f>IF(CC$2=0, "N/A", IF(ISNUMBER(SEARCH(TRIM(CC$2), ProgramsTable[[#This Row],[Geographic Coverage]])), "Yes", "No"))</f>
        <v>No</v>
      </c>
      <c r="CD534" s="18" t="str">
        <f>IF(CD$2=0, "N/A", IF(ISNUMBER(SEARCH(TRIM(CD$2), ProgramsTable[[#This Row],[Geographic Coverage]])), "Yes", "No"))</f>
        <v>N/A</v>
      </c>
      <c r="CE534" s="18" t="str">
        <f>IF(AND(CC$2=0, CD$2=0), "*Required - Please Make a Selection*", IF(OR(ISNUMBER(SEARCH(TRIM(CC$2), ProgramsTable[[#This Row],[Geographic Coverage]])), ISNUMBER(SEARCH(TRIM(CD$2), ProgramsTable[[#This Row],[Geographic Coverage]]))), "Yes", "No"))</f>
        <v>No</v>
      </c>
      <c r="CF534" s="18" t="str" cm="1">
        <f t="array" ref="CF534">IF(COUNTIF(BK$2:BN$2, "Yes")=0, "N/A", IF(SUMPRODUCT((BK$2:BN$2="Yes")*(ProgramsTable[[#This Row],[Veteran?]:[Disabled Veteran?]]="Yes"))&gt;0, "Yes", "No"))</f>
        <v>No</v>
      </c>
      <c r="CG5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34"/>
      <c r="CI534"/>
      <c r="CJ534"/>
      <c r="CK534"/>
      <c r="CL534"/>
      <c r="CM534"/>
      <c r="CN534"/>
      <c r="CO534"/>
      <c r="CP534"/>
      <c r="CQ534"/>
      <c r="CR534"/>
      <c r="CS534"/>
      <c r="CU534"/>
      <c r="CV534"/>
    </row>
    <row r="535" spans="1:100" hidden="1" x14ac:dyDescent="0.25">
      <c r="A535" s="10">
        <v>74</v>
      </c>
      <c r="B535" t="s">
        <v>468</v>
      </c>
      <c r="C535" t="s">
        <v>519</v>
      </c>
      <c r="D535" t="s">
        <v>470</v>
      </c>
      <c r="E535" t="s">
        <v>471</v>
      </c>
      <c r="F535" t="s">
        <v>472</v>
      </c>
      <c r="G535" t="s">
        <v>473</v>
      </c>
      <c r="H535" t="s">
        <v>207</v>
      </c>
      <c r="I535" t="s">
        <v>207</v>
      </c>
      <c r="J535" t="s">
        <v>208</v>
      </c>
      <c r="K535" t="s">
        <v>208</v>
      </c>
      <c r="L535" s="11" t="s">
        <v>474</v>
      </c>
      <c r="M535">
        <v>65</v>
      </c>
      <c r="N535">
        <v>120</v>
      </c>
      <c r="O535" t="s">
        <v>475</v>
      </c>
      <c r="P535" t="s">
        <v>208</v>
      </c>
      <c r="Q535" t="s">
        <v>208</v>
      </c>
      <c r="R535" t="s">
        <v>208</v>
      </c>
      <c r="S535" t="s">
        <v>208</v>
      </c>
      <c r="T535" t="s">
        <v>68</v>
      </c>
      <c r="U535" t="s">
        <v>207</v>
      </c>
      <c r="V535" t="s">
        <v>207</v>
      </c>
      <c r="W535" t="s">
        <v>207</v>
      </c>
      <c r="X535" t="s">
        <v>207</v>
      </c>
      <c r="Y535" t="s">
        <v>207</v>
      </c>
      <c r="Z535" t="s">
        <v>207</v>
      </c>
      <c r="AA535" t="s">
        <v>207</v>
      </c>
      <c r="AB535" t="s">
        <v>207</v>
      </c>
      <c r="AC535" t="s">
        <v>207</v>
      </c>
      <c r="AD535" t="s">
        <v>207</v>
      </c>
      <c r="AE535" t="s">
        <v>207</v>
      </c>
      <c r="AF535" t="s">
        <v>207</v>
      </c>
      <c r="AG535" t="s">
        <v>207</v>
      </c>
      <c r="AH535" t="s">
        <v>207</v>
      </c>
      <c r="AI535" t="s">
        <v>207</v>
      </c>
      <c r="AJ535" t="s">
        <v>207</v>
      </c>
      <c r="AK535" t="s">
        <v>207</v>
      </c>
      <c r="AL535" t="s">
        <v>207</v>
      </c>
      <c r="AM535" t="s">
        <v>207</v>
      </c>
      <c r="AN535" t="s">
        <v>207</v>
      </c>
      <c r="AO535" t="s">
        <v>207</v>
      </c>
      <c r="AP535" t="s">
        <v>207</v>
      </c>
      <c r="AQ535" t="s">
        <v>207</v>
      </c>
      <c r="AR535" t="s">
        <v>207</v>
      </c>
      <c r="AS535" t="s">
        <v>207</v>
      </c>
      <c r="AT535" t="s">
        <v>207</v>
      </c>
      <c r="AU535" t="s">
        <v>207</v>
      </c>
      <c r="AV535" t="s">
        <v>207</v>
      </c>
      <c r="AW535" t="s">
        <v>207</v>
      </c>
      <c r="AX535" t="s">
        <v>207</v>
      </c>
      <c r="AY535" t="s">
        <v>207</v>
      </c>
      <c r="AZ535" t="s">
        <v>207</v>
      </c>
      <c r="BA535" t="s">
        <v>207</v>
      </c>
      <c r="BB535" t="s">
        <v>207</v>
      </c>
      <c r="BC535" t="s">
        <v>207</v>
      </c>
      <c r="BD535" t="s">
        <v>207</v>
      </c>
      <c r="BE535" t="s">
        <v>207</v>
      </c>
      <c r="BF535" t="s">
        <v>207</v>
      </c>
      <c r="BG535" t="s">
        <v>207</v>
      </c>
      <c r="BH535" t="s">
        <v>207</v>
      </c>
      <c r="BI535" t="s">
        <v>207</v>
      </c>
      <c r="BJ535" t="s">
        <v>207</v>
      </c>
      <c r="BK535" t="s">
        <v>207</v>
      </c>
      <c r="BL535" t="s">
        <v>207</v>
      </c>
      <c r="BM535" t="s">
        <v>207</v>
      </c>
      <c r="BN535" t="s">
        <v>207</v>
      </c>
      <c r="BO535" s="18" t="str">
        <f>IF(OR(BO$2=0, BO$2=""), "N/A", IF(ISNUMBER(SEARCH(UPPER(BO$2), UPPER(ProgramsTable[[#This Row],[Type of Service]]))), "Yes", "No"))</f>
        <v>N/A</v>
      </c>
      <c r="BP535" s="18" t="str">
        <f>IF(BP$2=0, "N/A", IF(ISNUMBER(SEARCH(TRIM(BP$2), ProgramsTable[[#This Row],[Geographic Coverage]])), "Yes", "No"))</f>
        <v>N/A</v>
      </c>
      <c r="BQ535" s="18" t="str">
        <f>IF(BQ$2=0, "N/A", IF(ISNUMBER(SEARCH(TRIM(BQ$2), ProgramsTable[[#This Row],[Geographic Coverage]])), "Yes", "No"))</f>
        <v>N/A</v>
      </c>
      <c r="BR535" s="18" t="str">
        <f>IF(AND(BP$2=0, BQ$2=0), "*Required - Please Make a Selection*", IF(OR(ISNUMBER(SEARCH(TRIM(BP$2), ProgramsTable[[#This Row],[Geographic Coverage]])), ISNUMBER(SEARCH(TRIM(BQ$2), ProgramsTable[[#This Row],[Geographic Coverage]]))), "Yes", "No"))</f>
        <v>*Required - Please Make a Selection*</v>
      </c>
      <c r="BS535" s="18" t="str">
        <f>IF(OR(BS$2="",BS$2=0), "N/A", IF(AND(ProgramsTable[[#This Row],[Age Min]]= "None", ProgramsTable[[#This Row],[Age Max]]= "None"), "Yes", IF(AND(BS$2&gt;=ProgramsTable[[#This Row],[Age Min]], BS$2&lt;=ProgramsTable[[#This Row],[Age Max]]), "Yes", "No")))</f>
        <v>N/A</v>
      </c>
      <c r="BT535" s="18" t="str" cm="1">
        <f t="array" ref="BT535">IF(COUNTIF(AM$2:BJ$2,"Yes")=0,"N/A",IF(SUMPRODUCT(--(AM$2:BJ$2="Yes"),--(ProgramsTable[[#This Row],[Developmental Disability]:[Caregivers, Family Members, Advocates, or Practitioners of an Individual with Disabilities or Medical Conditions]]="Yes"))&gt;0,"Yes","No"))</f>
        <v>N/A</v>
      </c>
      <c r="BU5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35" s="18" t="str">
        <f>IF(BV$2=0, "N/A", IF(ISNUMBER(SEARCH(UPPER(BV$2), UPPER(ProgramsTable[[#This Row],[Type of Service]]))), "Yes", "No"))</f>
        <v>N/A</v>
      </c>
      <c r="BW535" s="18" t="str">
        <f>IF(BW$2=0, "N/A", IF(ISNUMBER(SEARCH(TRIM(BW$2), ProgramsTable[[#This Row],[Geographic Coverage]])), "Yes", "No"))</f>
        <v>N/A</v>
      </c>
      <c r="BX535" s="18" t="str">
        <f>IF(BX$2=0, "N/A", IF(ISNUMBER(SEARCH(TRIM(BX$2), ProgramsTable[[#This Row],[Geographic Coverage]])), "Yes", "No"))</f>
        <v>N/A</v>
      </c>
      <c r="BY535" s="18" t="str">
        <f>IF(AND(BW$2=0, BX$2=0), "*Required - Please Make a Selection*", IF(OR(ISNUMBER(SEARCH(TRIM(BW$2), ProgramsTable[[#This Row],[Geographic Coverage]])), ISNUMBER(SEARCH(TRIM(BX$2), ProgramsTable[[#This Row],[Geographic Coverage]]))), "Yes", "No"))</f>
        <v>*Required - Please Make a Selection*</v>
      </c>
      <c r="BZ535" s="18" t="str">
        <f>IF(I$2=0, "N/A", IF(I$2="Yes", IF(ProgramsTable[[#This Row],[Program Includes Services for Caregivers]]="Yes", IF(ProgramsTable[[#This Row],[Program May Require Caregiver to be Unpaid]]="No", "Yes", "No"), "No"), "N/A"))</f>
        <v>N/A</v>
      </c>
      <c r="CA5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35" s="18" t="str">
        <f>IF(CB$2=0, "N/A", IF(ISNUMBER(SEARCH(TRIM(UPPER(CB$2)), TRIM(UPPER(ProgramsTable[[#This Row],[Type of Service]])))), "Yes", "No"))</f>
        <v>N/A</v>
      </c>
      <c r="CC535" s="18" t="str">
        <f>IF(CC$2=0, "N/A", IF(ISNUMBER(SEARCH(TRIM(CC$2), ProgramsTable[[#This Row],[Geographic Coverage]])), "Yes", "No"))</f>
        <v>No</v>
      </c>
      <c r="CD535" s="18" t="str">
        <f>IF(CD$2=0, "N/A", IF(ISNUMBER(SEARCH(TRIM(CD$2), ProgramsTable[[#This Row],[Geographic Coverage]])), "Yes", "No"))</f>
        <v>N/A</v>
      </c>
      <c r="CE535" s="18" t="str">
        <f>IF(AND(CC$2=0, CD$2=0), "*Required - Please Make a Selection*", IF(OR(ISNUMBER(SEARCH(TRIM(CC$2), ProgramsTable[[#This Row],[Geographic Coverage]])), ISNUMBER(SEARCH(TRIM(CD$2), ProgramsTable[[#This Row],[Geographic Coverage]]))), "Yes", "No"))</f>
        <v>No</v>
      </c>
      <c r="CF535" s="18" t="str" cm="1">
        <f t="array" ref="CF535">IF(COUNTIF(BK$2:BN$2, "Yes")=0, "N/A", IF(SUMPRODUCT((BK$2:BN$2="Yes")*(ProgramsTable[[#This Row],[Veteran?]:[Disabled Veteran?]]="Yes"))&gt;0, "Yes", "No"))</f>
        <v>No</v>
      </c>
      <c r="CG5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35"/>
      <c r="CI535"/>
      <c r="CJ535"/>
      <c r="CK535"/>
      <c r="CL535"/>
      <c r="CM535"/>
      <c r="CN535"/>
      <c r="CO535"/>
      <c r="CP535"/>
      <c r="CQ535"/>
      <c r="CR535"/>
      <c r="CS535"/>
      <c r="CU535"/>
      <c r="CV535"/>
    </row>
    <row r="536" spans="1:100" hidden="1" x14ac:dyDescent="0.25">
      <c r="A536" s="10">
        <v>75</v>
      </c>
      <c r="B536" t="s">
        <v>468</v>
      </c>
      <c r="C536" t="s">
        <v>520</v>
      </c>
      <c r="D536" t="s">
        <v>470</v>
      </c>
      <c r="E536" t="s">
        <v>471</v>
      </c>
      <c r="F536" t="s">
        <v>472</v>
      </c>
      <c r="G536" t="s">
        <v>473</v>
      </c>
      <c r="H536" t="s">
        <v>207</v>
      </c>
      <c r="I536" t="s">
        <v>207</v>
      </c>
      <c r="J536" t="s">
        <v>208</v>
      </c>
      <c r="K536" t="s">
        <v>208</v>
      </c>
      <c r="L536" s="11" t="s">
        <v>474</v>
      </c>
      <c r="M536">
        <v>65</v>
      </c>
      <c r="N536">
        <v>120</v>
      </c>
      <c r="O536" t="s">
        <v>475</v>
      </c>
      <c r="P536" t="s">
        <v>208</v>
      </c>
      <c r="Q536" t="s">
        <v>208</v>
      </c>
      <c r="R536" t="s">
        <v>208</v>
      </c>
      <c r="S536" t="s">
        <v>208</v>
      </c>
      <c r="T536" t="s">
        <v>70</v>
      </c>
      <c r="U536" t="s">
        <v>207</v>
      </c>
      <c r="V536" t="s">
        <v>207</v>
      </c>
      <c r="W536" t="s">
        <v>207</v>
      </c>
      <c r="X536" t="s">
        <v>207</v>
      </c>
      <c r="Y536" t="s">
        <v>207</v>
      </c>
      <c r="Z536" t="s">
        <v>207</v>
      </c>
      <c r="AA536" t="s">
        <v>207</v>
      </c>
      <c r="AB536" t="s">
        <v>207</v>
      </c>
      <c r="AC536" t="s">
        <v>207</v>
      </c>
      <c r="AD536" t="s">
        <v>207</v>
      </c>
      <c r="AE536" t="s">
        <v>207</v>
      </c>
      <c r="AF536" t="s">
        <v>207</v>
      </c>
      <c r="AG536" t="s">
        <v>207</v>
      </c>
      <c r="AH536" t="s">
        <v>207</v>
      </c>
      <c r="AI536" t="s">
        <v>207</v>
      </c>
      <c r="AJ536" t="s">
        <v>207</v>
      </c>
      <c r="AK536" t="s">
        <v>207</v>
      </c>
      <c r="AL536" t="s">
        <v>207</v>
      </c>
      <c r="AM536" t="s">
        <v>207</v>
      </c>
      <c r="AN536" t="s">
        <v>207</v>
      </c>
      <c r="AO536" t="s">
        <v>207</v>
      </c>
      <c r="AP536" t="s">
        <v>207</v>
      </c>
      <c r="AQ536" t="s">
        <v>207</v>
      </c>
      <c r="AR536" t="s">
        <v>207</v>
      </c>
      <c r="AS536" t="s">
        <v>207</v>
      </c>
      <c r="AT536" t="s">
        <v>207</v>
      </c>
      <c r="AU536" t="s">
        <v>207</v>
      </c>
      <c r="AV536" t="s">
        <v>207</v>
      </c>
      <c r="AW536" t="s">
        <v>207</v>
      </c>
      <c r="AX536" t="s">
        <v>207</v>
      </c>
      <c r="AY536" t="s">
        <v>207</v>
      </c>
      <c r="AZ536" t="s">
        <v>207</v>
      </c>
      <c r="BA536" t="s">
        <v>207</v>
      </c>
      <c r="BB536" t="s">
        <v>207</v>
      </c>
      <c r="BC536" t="s">
        <v>207</v>
      </c>
      <c r="BD536" t="s">
        <v>207</v>
      </c>
      <c r="BE536" t="s">
        <v>207</v>
      </c>
      <c r="BF536" t="s">
        <v>207</v>
      </c>
      <c r="BG536" t="s">
        <v>207</v>
      </c>
      <c r="BH536" t="s">
        <v>207</v>
      </c>
      <c r="BI536" t="s">
        <v>207</v>
      </c>
      <c r="BJ536" t="s">
        <v>207</v>
      </c>
      <c r="BK536" t="s">
        <v>207</v>
      </c>
      <c r="BL536" t="s">
        <v>207</v>
      </c>
      <c r="BM536" t="s">
        <v>207</v>
      </c>
      <c r="BN536" t="s">
        <v>207</v>
      </c>
      <c r="BO536" s="18" t="str">
        <f>IF(OR(BO$2=0, BO$2=""), "N/A", IF(ISNUMBER(SEARCH(UPPER(BO$2), UPPER(ProgramsTable[[#This Row],[Type of Service]]))), "Yes", "No"))</f>
        <v>N/A</v>
      </c>
      <c r="BP536" s="18" t="str">
        <f>IF(BP$2=0, "N/A", IF(ISNUMBER(SEARCH(TRIM(BP$2), ProgramsTable[[#This Row],[Geographic Coverage]])), "Yes", "No"))</f>
        <v>N/A</v>
      </c>
      <c r="BQ536" s="18" t="str">
        <f>IF(BQ$2=0, "N/A", IF(ISNUMBER(SEARCH(TRIM(BQ$2), ProgramsTable[[#This Row],[Geographic Coverage]])), "Yes", "No"))</f>
        <v>N/A</v>
      </c>
      <c r="BR536" s="18" t="str">
        <f>IF(AND(BP$2=0, BQ$2=0), "*Required - Please Make a Selection*", IF(OR(ISNUMBER(SEARCH(TRIM(BP$2), ProgramsTable[[#This Row],[Geographic Coverage]])), ISNUMBER(SEARCH(TRIM(BQ$2), ProgramsTable[[#This Row],[Geographic Coverage]]))), "Yes", "No"))</f>
        <v>*Required - Please Make a Selection*</v>
      </c>
      <c r="BS536" s="18" t="str">
        <f>IF(OR(BS$2="",BS$2=0), "N/A", IF(AND(ProgramsTable[[#This Row],[Age Min]]= "None", ProgramsTable[[#This Row],[Age Max]]= "None"), "Yes", IF(AND(BS$2&gt;=ProgramsTable[[#This Row],[Age Min]], BS$2&lt;=ProgramsTable[[#This Row],[Age Max]]), "Yes", "No")))</f>
        <v>N/A</v>
      </c>
      <c r="BT536" s="18" t="str" cm="1">
        <f t="array" ref="BT536">IF(COUNTIF(AM$2:BJ$2,"Yes")=0,"N/A",IF(SUMPRODUCT(--(AM$2:BJ$2="Yes"),--(ProgramsTable[[#This Row],[Developmental Disability]:[Caregivers, Family Members, Advocates, or Practitioners of an Individual with Disabilities or Medical Conditions]]="Yes"))&gt;0,"Yes","No"))</f>
        <v>N/A</v>
      </c>
      <c r="BU5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36" s="18" t="str">
        <f>IF(BV$2=0, "N/A", IF(ISNUMBER(SEARCH(UPPER(BV$2), UPPER(ProgramsTable[[#This Row],[Type of Service]]))), "Yes", "No"))</f>
        <v>N/A</v>
      </c>
      <c r="BW536" s="18" t="str">
        <f>IF(BW$2=0, "N/A", IF(ISNUMBER(SEARCH(TRIM(BW$2), ProgramsTable[[#This Row],[Geographic Coverage]])), "Yes", "No"))</f>
        <v>N/A</v>
      </c>
      <c r="BX536" s="18" t="str">
        <f>IF(BX$2=0, "N/A", IF(ISNUMBER(SEARCH(TRIM(BX$2), ProgramsTable[[#This Row],[Geographic Coverage]])), "Yes", "No"))</f>
        <v>N/A</v>
      </c>
      <c r="BY536" s="18" t="str">
        <f>IF(AND(BW$2=0, BX$2=0), "*Required - Please Make a Selection*", IF(OR(ISNUMBER(SEARCH(TRIM(BW$2), ProgramsTable[[#This Row],[Geographic Coverage]])), ISNUMBER(SEARCH(TRIM(BX$2), ProgramsTable[[#This Row],[Geographic Coverage]]))), "Yes", "No"))</f>
        <v>*Required - Please Make a Selection*</v>
      </c>
      <c r="BZ536" s="18" t="str">
        <f>IF(I$2=0, "N/A", IF(I$2="Yes", IF(ProgramsTable[[#This Row],[Program Includes Services for Caregivers]]="Yes", IF(ProgramsTable[[#This Row],[Program May Require Caregiver to be Unpaid]]="No", "Yes", "No"), "No"), "N/A"))</f>
        <v>N/A</v>
      </c>
      <c r="CA5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36" s="18" t="str">
        <f>IF(CB$2=0, "N/A", IF(ISNUMBER(SEARCH(TRIM(UPPER(CB$2)), TRIM(UPPER(ProgramsTable[[#This Row],[Type of Service]])))), "Yes", "No"))</f>
        <v>N/A</v>
      </c>
      <c r="CC536" s="18" t="str">
        <f>IF(CC$2=0, "N/A", IF(ISNUMBER(SEARCH(TRIM(CC$2), ProgramsTable[[#This Row],[Geographic Coverage]])), "Yes", "No"))</f>
        <v>No</v>
      </c>
      <c r="CD536" s="18" t="str">
        <f>IF(CD$2=0, "N/A", IF(ISNUMBER(SEARCH(TRIM(CD$2), ProgramsTable[[#This Row],[Geographic Coverage]])), "Yes", "No"))</f>
        <v>N/A</v>
      </c>
      <c r="CE536" s="18" t="str">
        <f>IF(AND(CC$2=0, CD$2=0), "*Required - Please Make a Selection*", IF(OR(ISNUMBER(SEARCH(TRIM(CC$2), ProgramsTable[[#This Row],[Geographic Coverage]])), ISNUMBER(SEARCH(TRIM(CD$2), ProgramsTable[[#This Row],[Geographic Coverage]]))), "Yes", "No"))</f>
        <v>No</v>
      </c>
      <c r="CF536" s="18" t="str" cm="1">
        <f t="array" ref="CF536">IF(COUNTIF(BK$2:BN$2, "Yes")=0, "N/A", IF(SUMPRODUCT((BK$2:BN$2="Yes")*(ProgramsTable[[#This Row],[Veteran?]:[Disabled Veteran?]]="Yes"))&gt;0, "Yes", "No"))</f>
        <v>No</v>
      </c>
      <c r="CG5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36"/>
      <c r="CI536"/>
      <c r="CJ536"/>
      <c r="CK536"/>
      <c r="CL536"/>
      <c r="CM536"/>
      <c r="CN536"/>
      <c r="CO536"/>
      <c r="CP536"/>
      <c r="CQ536"/>
      <c r="CR536"/>
      <c r="CS536"/>
      <c r="CU536"/>
      <c r="CV536"/>
    </row>
    <row r="537" spans="1:100" hidden="1" x14ac:dyDescent="0.25">
      <c r="A537" s="10">
        <v>76</v>
      </c>
      <c r="B537" t="s">
        <v>468</v>
      </c>
      <c r="C537" t="s">
        <v>521</v>
      </c>
      <c r="D537" t="s">
        <v>470</v>
      </c>
      <c r="E537" t="s">
        <v>471</v>
      </c>
      <c r="F537" t="s">
        <v>472</v>
      </c>
      <c r="G537" t="s">
        <v>473</v>
      </c>
      <c r="H537" t="s">
        <v>207</v>
      </c>
      <c r="I537" t="s">
        <v>207</v>
      </c>
      <c r="J537" t="s">
        <v>208</v>
      </c>
      <c r="K537" t="s">
        <v>208</v>
      </c>
      <c r="L537" s="11" t="s">
        <v>474</v>
      </c>
      <c r="M537">
        <v>65</v>
      </c>
      <c r="N537">
        <v>120</v>
      </c>
      <c r="O537" t="s">
        <v>475</v>
      </c>
      <c r="P537" t="s">
        <v>208</v>
      </c>
      <c r="Q537" t="s">
        <v>208</v>
      </c>
      <c r="R537" t="s">
        <v>208</v>
      </c>
      <c r="S537" t="s">
        <v>208</v>
      </c>
      <c r="T537" t="s">
        <v>72</v>
      </c>
      <c r="U537" t="s">
        <v>207</v>
      </c>
      <c r="V537" t="s">
        <v>207</v>
      </c>
      <c r="W537" t="s">
        <v>207</v>
      </c>
      <c r="X537" t="s">
        <v>207</v>
      </c>
      <c r="Y537" t="s">
        <v>207</v>
      </c>
      <c r="Z537" t="s">
        <v>207</v>
      </c>
      <c r="AA537" t="s">
        <v>207</v>
      </c>
      <c r="AB537" t="s">
        <v>207</v>
      </c>
      <c r="AC537" t="s">
        <v>207</v>
      </c>
      <c r="AD537" t="s">
        <v>207</v>
      </c>
      <c r="AE537" t="s">
        <v>207</v>
      </c>
      <c r="AF537" t="s">
        <v>207</v>
      </c>
      <c r="AG537" t="s">
        <v>207</v>
      </c>
      <c r="AH537" t="s">
        <v>207</v>
      </c>
      <c r="AI537" t="s">
        <v>207</v>
      </c>
      <c r="AJ537" t="s">
        <v>207</v>
      </c>
      <c r="AK537" t="s">
        <v>207</v>
      </c>
      <c r="AL537" t="s">
        <v>207</v>
      </c>
      <c r="AM537" t="s">
        <v>207</v>
      </c>
      <c r="AN537" t="s">
        <v>207</v>
      </c>
      <c r="AO537" t="s">
        <v>207</v>
      </c>
      <c r="AP537" t="s">
        <v>207</v>
      </c>
      <c r="AQ537" t="s">
        <v>207</v>
      </c>
      <c r="AR537" t="s">
        <v>207</v>
      </c>
      <c r="AS537" t="s">
        <v>207</v>
      </c>
      <c r="AT537" t="s">
        <v>207</v>
      </c>
      <c r="AU537" t="s">
        <v>207</v>
      </c>
      <c r="AV537" t="s">
        <v>207</v>
      </c>
      <c r="AW537" t="s">
        <v>207</v>
      </c>
      <c r="AX537" t="s">
        <v>207</v>
      </c>
      <c r="AY537" t="s">
        <v>207</v>
      </c>
      <c r="AZ537" t="s">
        <v>207</v>
      </c>
      <c r="BA537" t="s">
        <v>207</v>
      </c>
      <c r="BB537" t="s">
        <v>207</v>
      </c>
      <c r="BC537" t="s">
        <v>207</v>
      </c>
      <c r="BD537" t="s">
        <v>207</v>
      </c>
      <c r="BE537" t="s">
        <v>207</v>
      </c>
      <c r="BF537" t="s">
        <v>207</v>
      </c>
      <c r="BG537" t="s">
        <v>207</v>
      </c>
      <c r="BH537" t="s">
        <v>207</v>
      </c>
      <c r="BI537" t="s">
        <v>207</v>
      </c>
      <c r="BJ537" t="s">
        <v>207</v>
      </c>
      <c r="BK537" t="s">
        <v>207</v>
      </c>
      <c r="BL537" t="s">
        <v>207</v>
      </c>
      <c r="BM537" t="s">
        <v>207</v>
      </c>
      <c r="BN537" t="s">
        <v>207</v>
      </c>
      <c r="BO537" s="18" t="str">
        <f>IF(OR(BO$2=0, BO$2=""), "N/A", IF(ISNUMBER(SEARCH(UPPER(BO$2), UPPER(ProgramsTable[[#This Row],[Type of Service]]))), "Yes", "No"))</f>
        <v>N/A</v>
      </c>
      <c r="BP537" s="18" t="str">
        <f>IF(BP$2=0, "N/A", IF(ISNUMBER(SEARCH(TRIM(BP$2), ProgramsTable[[#This Row],[Geographic Coverage]])), "Yes", "No"))</f>
        <v>N/A</v>
      </c>
      <c r="BQ537" s="18" t="str">
        <f>IF(BQ$2=0, "N/A", IF(ISNUMBER(SEARCH(TRIM(BQ$2), ProgramsTable[[#This Row],[Geographic Coverage]])), "Yes", "No"))</f>
        <v>N/A</v>
      </c>
      <c r="BR537" s="18" t="str">
        <f>IF(AND(BP$2=0, BQ$2=0), "*Required - Please Make a Selection*", IF(OR(ISNUMBER(SEARCH(TRIM(BP$2), ProgramsTable[[#This Row],[Geographic Coverage]])), ISNUMBER(SEARCH(TRIM(BQ$2), ProgramsTable[[#This Row],[Geographic Coverage]]))), "Yes", "No"))</f>
        <v>*Required - Please Make a Selection*</v>
      </c>
      <c r="BS537" s="18" t="str">
        <f>IF(OR(BS$2="",BS$2=0), "N/A", IF(AND(ProgramsTable[[#This Row],[Age Min]]= "None", ProgramsTable[[#This Row],[Age Max]]= "None"), "Yes", IF(AND(BS$2&gt;=ProgramsTable[[#This Row],[Age Min]], BS$2&lt;=ProgramsTable[[#This Row],[Age Max]]), "Yes", "No")))</f>
        <v>N/A</v>
      </c>
      <c r="BT537" s="18" t="str" cm="1">
        <f t="array" ref="BT537">IF(COUNTIF(AM$2:BJ$2,"Yes")=0,"N/A",IF(SUMPRODUCT(--(AM$2:BJ$2="Yes"),--(ProgramsTable[[#This Row],[Developmental Disability]:[Caregivers, Family Members, Advocates, or Practitioners of an Individual with Disabilities or Medical Conditions]]="Yes"))&gt;0,"Yes","No"))</f>
        <v>N/A</v>
      </c>
      <c r="BU5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37" s="18" t="str">
        <f>IF(BV$2=0, "N/A", IF(ISNUMBER(SEARCH(UPPER(BV$2), UPPER(ProgramsTable[[#This Row],[Type of Service]]))), "Yes", "No"))</f>
        <v>N/A</v>
      </c>
      <c r="BW537" s="18" t="str">
        <f>IF(BW$2=0, "N/A", IF(ISNUMBER(SEARCH(TRIM(BW$2), ProgramsTable[[#This Row],[Geographic Coverage]])), "Yes", "No"))</f>
        <v>N/A</v>
      </c>
      <c r="BX537" s="18" t="str">
        <f>IF(BX$2=0, "N/A", IF(ISNUMBER(SEARCH(TRIM(BX$2), ProgramsTable[[#This Row],[Geographic Coverage]])), "Yes", "No"))</f>
        <v>N/A</v>
      </c>
      <c r="BY537" s="18" t="str">
        <f>IF(AND(BW$2=0, BX$2=0), "*Required - Please Make a Selection*", IF(OR(ISNUMBER(SEARCH(TRIM(BW$2), ProgramsTable[[#This Row],[Geographic Coverage]])), ISNUMBER(SEARCH(TRIM(BX$2), ProgramsTable[[#This Row],[Geographic Coverage]]))), "Yes", "No"))</f>
        <v>*Required - Please Make a Selection*</v>
      </c>
      <c r="BZ537" s="18" t="str">
        <f>IF(I$2=0, "N/A", IF(I$2="Yes", IF(ProgramsTable[[#This Row],[Program Includes Services for Caregivers]]="Yes", IF(ProgramsTable[[#This Row],[Program May Require Caregiver to be Unpaid]]="No", "Yes", "No"), "No"), "N/A"))</f>
        <v>N/A</v>
      </c>
      <c r="CA5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37" s="18" t="str">
        <f>IF(CB$2=0, "N/A", IF(ISNUMBER(SEARCH(TRIM(UPPER(CB$2)), TRIM(UPPER(ProgramsTable[[#This Row],[Type of Service]])))), "Yes", "No"))</f>
        <v>N/A</v>
      </c>
      <c r="CC537" s="18" t="str">
        <f>IF(CC$2=0, "N/A", IF(ISNUMBER(SEARCH(TRIM(CC$2), ProgramsTable[[#This Row],[Geographic Coverage]])), "Yes", "No"))</f>
        <v>No</v>
      </c>
      <c r="CD537" s="18" t="str">
        <f>IF(CD$2=0, "N/A", IF(ISNUMBER(SEARCH(TRIM(CD$2), ProgramsTable[[#This Row],[Geographic Coverage]])), "Yes", "No"))</f>
        <v>N/A</v>
      </c>
      <c r="CE537" s="18" t="str">
        <f>IF(AND(CC$2=0, CD$2=0), "*Required - Please Make a Selection*", IF(OR(ISNUMBER(SEARCH(TRIM(CC$2), ProgramsTable[[#This Row],[Geographic Coverage]])), ISNUMBER(SEARCH(TRIM(CD$2), ProgramsTable[[#This Row],[Geographic Coverage]]))), "Yes", "No"))</f>
        <v>No</v>
      </c>
      <c r="CF537" s="18" t="str" cm="1">
        <f t="array" ref="CF537">IF(COUNTIF(BK$2:BN$2, "Yes")=0, "N/A", IF(SUMPRODUCT((BK$2:BN$2="Yes")*(ProgramsTable[[#This Row],[Veteran?]:[Disabled Veteran?]]="Yes"))&gt;0, "Yes", "No"))</f>
        <v>No</v>
      </c>
      <c r="CG5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37"/>
      <c r="CI537"/>
      <c r="CJ537"/>
      <c r="CK537"/>
      <c r="CL537"/>
      <c r="CM537"/>
      <c r="CN537"/>
      <c r="CO537"/>
      <c r="CP537"/>
      <c r="CQ537"/>
      <c r="CR537"/>
      <c r="CS537"/>
      <c r="CU537"/>
      <c r="CV537"/>
    </row>
    <row r="538" spans="1:100" hidden="1" x14ac:dyDescent="0.25">
      <c r="A538" s="10">
        <v>77</v>
      </c>
      <c r="B538" t="s">
        <v>468</v>
      </c>
      <c r="C538" t="s">
        <v>522</v>
      </c>
      <c r="D538" t="s">
        <v>470</v>
      </c>
      <c r="E538" t="s">
        <v>471</v>
      </c>
      <c r="F538" t="s">
        <v>472</v>
      </c>
      <c r="G538" t="s">
        <v>473</v>
      </c>
      <c r="H538" t="s">
        <v>207</v>
      </c>
      <c r="I538" t="s">
        <v>207</v>
      </c>
      <c r="J538" t="s">
        <v>208</v>
      </c>
      <c r="K538" t="s">
        <v>208</v>
      </c>
      <c r="L538" s="11" t="s">
        <v>474</v>
      </c>
      <c r="M538">
        <v>65</v>
      </c>
      <c r="N538">
        <v>120</v>
      </c>
      <c r="O538" t="s">
        <v>475</v>
      </c>
      <c r="P538" t="s">
        <v>208</v>
      </c>
      <c r="Q538" t="s">
        <v>208</v>
      </c>
      <c r="R538" t="s">
        <v>208</v>
      </c>
      <c r="S538" t="s">
        <v>208</v>
      </c>
      <c r="T538" t="s">
        <v>75</v>
      </c>
      <c r="U538" t="s">
        <v>207</v>
      </c>
      <c r="V538" t="s">
        <v>207</v>
      </c>
      <c r="W538" t="s">
        <v>207</v>
      </c>
      <c r="X538" t="s">
        <v>207</v>
      </c>
      <c r="Y538" t="s">
        <v>207</v>
      </c>
      <c r="Z538" t="s">
        <v>207</v>
      </c>
      <c r="AA538" t="s">
        <v>207</v>
      </c>
      <c r="AB538" t="s">
        <v>207</v>
      </c>
      <c r="AC538" t="s">
        <v>207</v>
      </c>
      <c r="AD538" t="s">
        <v>207</v>
      </c>
      <c r="AE538" t="s">
        <v>207</v>
      </c>
      <c r="AF538" t="s">
        <v>207</v>
      </c>
      <c r="AG538" t="s">
        <v>207</v>
      </c>
      <c r="AH538" t="s">
        <v>207</v>
      </c>
      <c r="AI538" t="s">
        <v>207</v>
      </c>
      <c r="AJ538" t="s">
        <v>207</v>
      </c>
      <c r="AK538" t="s">
        <v>207</v>
      </c>
      <c r="AL538" t="s">
        <v>207</v>
      </c>
      <c r="AM538" t="s">
        <v>207</v>
      </c>
      <c r="AN538" t="s">
        <v>207</v>
      </c>
      <c r="AO538" t="s">
        <v>207</v>
      </c>
      <c r="AP538" t="s">
        <v>207</v>
      </c>
      <c r="AQ538" t="s">
        <v>207</v>
      </c>
      <c r="AR538" t="s">
        <v>207</v>
      </c>
      <c r="AS538" t="s">
        <v>207</v>
      </c>
      <c r="AT538" t="s">
        <v>207</v>
      </c>
      <c r="AU538" t="s">
        <v>207</v>
      </c>
      <c r="AV538" t="s">
        <v>207</v>
      </c>
      <c r="AW538" t="s">
        <v>207</v>
      </c>
      <c r="AX538" t="s">
        <v>207</v>
      </c>
      <c r="AY538" t="s">
        <v>207</v>
      </c>
      <c r="AZ538" t="s">
        <v>207</v>
      </c>
      <c r="BA538" t="s">
        <v>207</v>
      </c>
      <c r="BB538" t="s">
        <v>207</v>
      </c>
      <c r="BC538" t="s">
        <v>207</v>
      </c>
      <c r="BD538" t="s">
        <v>207</v>
      </c>
      <c r="BE538" t="s">
        <v>207</v>
      </c>
      <c r="BF538" t="s">
        <v>207</v>
      </c>
      <c r="BG538" t="s">
        <v>207</v>
      </c>
      <c r="BH538" t="s">
        <v>207</v>
      </c>
      <c r="BI538" t="s">
        <v>207</v>
      </c>
      <c r="BJ538" t="s">
        <v>207</v>
      </c>
      <c r="BK538" t="s">
        <v>207</v>
      </c>
      <c r="BL538" t="s">
        <v>207</v>
      </c>
      <c r="BM538" t="s">
        <v>207</v>
      </c>
      <c r="BN538" t="s">
        <v>207</v>
      </c>
      <c r="BO538" s="18" t="str">
        <f>IF(OR(BO$2=0, BO$2=""), "N/A", IF(ISNUMBER(SEARCH(UPPER(BO$2), UPPER(ProgramsTable[[#This Row],[Type of Service]]))), "Yes", "No"))</f>
        <v>N/A</v>
      </c>
      <c r="BP538" s="18" t="str">
        <f>IF(BP$2=0, "N/A", IF(ISNUMBER(SEARCH(TRIM(BP$2), ProgramsTable[[#This Row],[Geographic Coverage]])), "Yes", "No"))</f>
        <v>N/A</v>
      </c>
      <c r="BQ538" s="18" t="str">
        <f>IF(BQ$2=0, "N/A", IF(ISNUMBER(SEARCH(TRIM(BQ$2), ProgramsTable[[#This Row],[Geographic Coverage]])), "Yes", "No"))</f>
        <v>N/A</v>
      </c>
      <c r="BR538" s="18" t="str">
        <f>IF(AND(BP$2=0, BQ$2=0), "*Required - Please Make a Selection*", IF(OR(ISNUMBER(SEARCH(TRIM(BP$2), ProgramsTable[[#This Row],[Geographic Coverage]])), ISNUMBER(SEARCH(TRIM(BQ$2), ProgramsTable[[#This Row],[Geographic Coverage]]))), "Yes", "No"))</f>
        <v>*Required - Please Make a Selection*</v>
      </c>
      <c r="BS538" s="18" t="str">
        <f>IF(OR(BS$2="",BS$2=0), "N/A", IF(AND(ProgramsTable[[#This Row],[Age Min]]= "None", ProgramsTable[[#This Row],[Age Max]]= "None"), "Yes", IF(AND(BS$2&gt;=ProgramsTable[[#This Row],[Age Min]], BS$2&lt;=ProgramsTable[[#This Row],[Age Max]]), "Yes", "No")))</f>
        <v>N/A</v>
      </c>
      <c r="BT538" s="18" t="str" cm="1">
        <f t="array" ref="BT538">IF(COUNTIF(AM$2:BJ$2,"Yes")=0,"N/A",IF(SUMPRODUCT(--(AM$2:BJ$2="Yes"),--(ProgramsTable[[#This Row],[Developmental Disability]:[Caregivers, Family Members, Advocates, or Practitioners of an Individual with Disabilities or Medical Conditions]]="Yes"))&gt;0,"Yes","No"))</f>
        <v>N/A</v>
      </c>
      <c r="BU5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38" s="18" t="str">
        <f>IF(BV$2=0, "N/A", IF(ISNUMBER(SEARCH(UPPER(BV$2), UPPER(ProgramsTable[[#This Row],[Type of Service]]))), "Yes", "No"))</f>
        <v>N/A</v>
      </c>
      <c r="BW538" s="18" t="str">
        <f>IF(BW$2=0, "N/A", IF(ISNUMBER(SEARCH(TRIM(BW$2), ProgramsTable[[#This Row],[Geographic Coverage]])), "Yes", "No"))</f>
        <v>N/A</v>
      </c>
      <c r="BX538" s="18" t="str">
        <f>IF(BX$2=0, "N/A", IF(ISNUMBER(SEARCH(TRIM(BX$2), ProgramsTable[[#This Row],[Geographic Coverage]])), "Yes", "No"))</f>
        <v>N/A</v>
      </c>
      <c r="BY538" s="18" t="str">
        <f>IF(AND(BW$2=0, BX$2=0), "*Required - Please Make a Selection*", IF(OR(ISNUMBER(SEARCH(TRIM(BW$2), ProgramsTable[[#This Row],[Geographic Coverage]])), ISNUMBER(SEARCH(TRIM(BX$2), ProgramsTable[[#This Row],[Geographic Coverage]]))), "Yes", "No"))</f>
        <v>*Required - Please Make a Selection*</v>
      </c>
      <c r="BZ538" s="18" t="str">
        <f>IF(I$2=0, "N/A", IF(I$2="Yes", IF(ProgramsTable[[#This Row],[Program Includes Services for Caregivers]]="Yes", IF(ProgramsTable[[#This Row],[Program May Require Caregiver to be Unpaid]]="No", "Yes", "No"), "No"), "N/A"))</f>
        <v>N/A</v>
      </c>
      <c r="CA5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38" s="18" t="str">
        <f>IF(CB$2=0, "N/A", IF(ISNUMBER(SEARCH(TRIM(UPPER(CB$2)), TRIM(UPPER(ProgramsTable[[#This Row],[Type of Service]])))), "Yes", "No"))</f>
        <v>N/A</v>
      </c>
      <c r="CC538" s="18" t="str">
        <f>IF(CC$2=0, "N/A", IF(ISNUMBER(SEARCH(TRIM(CC$2), ProgramsTable[[#This Row],[Geographic Coverage]])), "Yes", "No"))</f>
        <v>No</v>
      </c>
      <c r="CD538" s="18" t="str">
        <f>IF(CD$2=0, "N/A", IF(ISNUMBER(SEARCH(TRIM(CD$2), ProgramsTable[[#This Row],[Geographic Coverage]])), "Yes", "No"))</f>
        <v>N/A</v>
      </c>
      <c r="CE538" s="18" t="str">
        <f>IF(AND(CC$2=0, CD$2=0), "*Required - Please Make a Selection*", IF(OR(ISNUMBER(SEARCH(TRIM(CC$2), ProgramsTable[[#This Row],[Geographic Coverage]])), ISNUMBER(SEARCH(TRIM(CD$2), ProgramsTable[[#This Row],[Geographic Coverage]]))), "Yes", "No"))</f>
        <v>No</v>
      </c>
      <c r="CF538" s="18" t="str" cm="1">
        <f t="array" ref="CF538">IF(COUNTIF(BK$2:BN$2, "Yes")=0, "N/A", IF(SUMPRODUCT((BK$2:BN$2="Yes")*(ProgramsTable[[#This Row],[Veteran?]:[Disabled Veteran?]]="Yes"))&gt;0, "Yes", "No"))</f>
        <v>No</v>
      </c>
      <c r="CG5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38"/>
      <c r="CI538"/>
      <c r="CJ538"/>
      <c r="CK538"/>
      <c r="CL538"/>
      <c r="CM538"/>
      <c r="CN538"/>
      <c r="CO538"/>
      <c r="CP538"/>
      <c r="CQ538"/>
      <c r="CR538"/>
      <c r="CS538"/>
      <c r="CU538"/>
      <c r="CV538"/>
    </row>
    <row r="539" spans="1:100" hidden="1" x14ac:dyDescent="0.25">
      <c r="A539" s="10">
        <v>78</v>
      </c>
      <c r="B539" t="s">
        <v>468</v>
      </c>
      <c r="C539" t="s">
        <v>523</v>
      </c>
      <c r="D539" t="s">
        <v>470</v>
      </c>
      <c r="E539" t="s">
        <v>471</v>
      </c>
      <c r="F539" t="s">
        <v>472</v>
      </c>
      <c r="G539" t="s">
        <v>473</v>
      </c>
      <c r="H539" t="s">
        <v>207</v>
      </c>
      <c r="I539" t="s">
        <v>207</v>
      </c>
      <c r="J539" t="s">
        <v>208</v>
      </c>
      <c r="K539" t="s">
        <v>208</v>
      </c>
      <c r="L539" s="11" t="s">
        <v>474</v>
      </c>
      <c r="M539">
        <v>65</v>
      </c>
      <c r="N539">
        <v>120</v>
      </c>
      <c r="O539" t="s">
        <v>475</v>
      </c>
      <c r="P539" t="s">
        <v>208</v>
      </c>
      <c r="Q539" t="s">
        <v>208</v>
      </c>
      <c r="R539" t="s">
        <v>208</v>
      </c>
      <c r="S539" t="s">
        <v>208</v>
      </c>
      <c r="T539" t="s">
        <v>524</v>
      </c>
      <c r="U539" t="s">
        <v>207</v>
      </c>
      <c r="V539" t="s">
        <v>207</v>
      </c>
      <c r="W539" t="s">
        <v>207</v>
      </c>
      <c r="X539" t="s">
        <v>207</v>
      </c>
      <c r="Y539" t="s">
        <v>207</v>
      </c>
      <c r="Z539" t="s">
        <v>207</v>
      </c>
      <c r="AA539" t="s">
        <v>207</v>
      </c>
      <c r="AB539" t="s">
        <v>207</v>
      </c>
      <c r="AC539" t="s">
        <v>207</v>
      </c>
      <c r="AD539" t="s">
        <v>207</v>
      </c>
      <c r="AE539" t="s">
        <v>207</v>
      </c>
      <c r="AF539" t="s">
        <v>207</v>
      </c>
      <c r="AG539" t="s">
        <v>207</v>
      </c>
      <c r="AH539" t="s">
        <v>207</v>
      </c>
      <c r="AI539" t="s">
        <v>207</v>
      </c>
      <c r="AJ539" t="s">
        <v>207</v>
      </c>
      <c r="AK539" t="s">
        <v>207</v>
      </c>
      <c r="AL539" t="s">
        <v>207</v>
      </c>
      <c r="AM539" t="s">
        <v>207</v>
      </c>
      <c r="AN539" t="s">
        <v>207</v>
      </c>
      <c r="AO539" t="s">
        <v>207</v>
      </c>
      <c r="AP539" t="s">
        <v>207</v>
      </c>
      <c r="AQ539" t="s">
        <v>207</v>
      </c>
      <c r="AR539" t="s">
        <v>207</v>
      </c>
      <c r="AS539" t="s">
        <v>207</v>
      </c>
      <c r="AT539" t="s">
        <v>207</v>
      </c>
      <c r="AU539" t="s">
        <v>207</v>
      </c>
      <c r="AV539" t="s">
        <v>207</v>
      </c>
      <c r="AW539" t="s">
        <v>207</v>
      </c>
      <c r="AX539" t="s">
        <v>207</v>
      </c>
      <c r="AY539" t="s">
        <v>207</v>
      </c>
      <c r="AZ539" t="s">
        <v>207</v>
      </c>
      <c r="BA539" t="s">
        <v>207</v>
      </c>
      <c r="BB539" t="s">
        <v>207</v>
      </c>
      <c r="BC539" t="s">
        <v>207</v>
      </c>
      <c r="BD539" t="s">
        <v>207</v>
      </c>
      <c r="BE539" t="s">
        <v>207</v>
      </c>
      <c r="BF539" t="s">
        <v>207</v>
      </c>
      <c r="BG539" t="s">
        <v>207</v>
      </c>
      <c r="BH539" t="s">
        <v>207</v>
      </c>
      <c r="BI539" t="s">
        <v>207</v>
      </c>
      <c r="BJ539" t="s">
        <v>207</v>
      </c>
      <c r="BK539" t="s">
        <v>207</v>
      </c>
      <c r="BL539" t="s">
        <v>207</v>
      </c>
      <c r="BM539" t="s">
        <v>207</v>
      </c>
      <c r="BN539" t="s">
        <v>207</v>
      </c>
      <c r="BO539" s="18" t="str">
        <f>IF(OR(BO$2=0, BO$2=""), "N/A", IF(ISNUMBER(SEARCH(UPPER(BO$2), UPPER(ProgramsTable[[#This Row],[Type of Service]]))), "Yes", "No"))</f>
        <v>N/A</v>
      </c>
      <c r="BP539" s="18" t="str">
        <f>IF(BP$2=0, "N/A", IF(ISNUMBER(SEARCH(TRIM(BP$2), ProgramsTable[[#This Row],[Geographic Coverage]])), "Yes", "No"))</f>
        <v>N/A</v>
      </c>
      <c r="BQ539" s="18" t="str">
        <f>IF(BQ$2=0, "N/A", IF(ISNUMBER(SEARCH(TRIM(BQ$2), ProgramsTable[[#This Row],[Geographic Coverage]])), "Yes", "No"))</f>
        <v>N/A</v>
      </c>
      <c r="BR539" s="18" t="str">
        <f>IF(AND(BP$2=0, BQ$2=0), "*Required - Please Make a Selection*", IF(OR(ISNUMBER(SEARCH(TRIM(BP$2), ProgramsTable[[#This Row],[Geographic Coverage]])), ISNUMBER(SEARCH(TRIM(BQ$2), ProgramsTable[[#This Row],[Geographic Coverage]]))), "Yes", "No"))</f>
        <v>*Required - Please Make a Selection*</v>
      </c>
      <c r="BS539" s="18" t="str">
        <f>IF(OR(BS$2="",BS$2=0), "N/A", IF(AND(ProgramsTable[[#This Row],[Age Min]]= "None", ProgramsTable[[#This Row],[Age Max]]= "None"), "Yes", IF(AND(BS$2&gt;=ProgramsTable[[#This Row],[Age Min]], BS$2&lt;=ProgramsTable[[#This Row],[Age Max]]), "Yes", "No")))</f>
        <v>N/A</v>
      </c>
      <c r="BT539" s="18" t="str" cm="1">
        <f t="array" ref="BT539">IF(COUNTIF(AM$2:BJ$2,"Yes")=0,"N/A",IF(SUMPRODUCT(--(AM$2:BJ$2="Yes"),--(ProgramsTable[[#This Row],[Developmental Disability]:[Caregivers, Family Members, Advocates, or Practitioners of an Individual with Disabilities or Medical Conditions]]="Yes"))&gt;0,"Yes","No"))</f>
        <v>N/A</v>
      </c>
      <c r="BU5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39" s="18" t="str">
        <f>IF(BV$2=0, "N/A", IF(ISNUMBER(SEARCH(UPPER(BV$2), UPPER(ProgramsTable[[#This Row],[Type of Service]]))), "Yes", "No"))</f>
        <v>N/A</v>
      </c>
      <c r="BW539" s="18" t="str">
        <f>IF(BW$2=0, "N/A", IF(ISNUMBER(SEARCH(TRIM(BW$2), ProgramsTable[[#This Row],[Geographic Coverage]])), "Yes", "No"))</f>
        <v>N/A</v>
      </c>
      <c r="BX539" s="18" t="str">
        <f>IF(BX$2=0, "N/A", IF(ISNUMBER(SEARCH(TRIM(BX$2), ProgramsTable[[#This Row],[Geographic Coverage]])), "Yes", "No"))</f>
        <v>N/A</v>
      </c>
      <c r="BY539" s="18" t="str">
        <f>IF(AND(BW$2=0, BX$2=0), "*Required - Please Make a Selection*", IF(OR(ISNUMBER(SEARCH(TRIM(BW$2), ProgramsTable[[#This Row],[Geographic Coverage]])), ISNUMBER(SEARCH(TRIM(BX$2), ProgramsTable[[#This Row],[Geographic Coverage]]))), "Yes", "No"))</f>
        <v>*Required - Please Make a Selection*</v>
      </c>
      <c r="BZ539" s="18" t="str">
        <f>IF(I$2=0, "N/A", IF(I$2="Yes", IF(ProgramsTable[[#This Row],[Program Includes Services for Caregivers]]="Yes", IF(ProgramsTable[[#This Row],[Program May Require Caregiver to be Unpaid]]="No", "Yes", "No"), "No"), "N/A"))</f>
        <v>N/A</v>
      </c>
      <c r="CA5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39" s="18" t="str">
        <f>IF(CB$2=0, "N/A", IF(ISNUMBER(SEARCH(TRIM(UPPER(CB$2)), TRIM(UPPER(ProgramsTable[[#This Row],[Type of Service]])))), "Yes", "No"))</f>
        <v>N/A</v>
      </c>
      <c r="CC539" s="18" t="str">
        <f>IF(CC$2=0, "N/A", IF(ISNUMBER(SEARCH(TRIM(CC$2), ProgramsTable[[#This Row],[Geographic Coverage]])), "Yes", "No"))</f>
        <v>No</v>
      </c>
      <c r="CD539" s="18" t="str">
        <f>IF(CD$2=0, "N/A", IF(ISNUMBER(SEARCH(TRIM(CD$2), ProgramsTable[[#This Row],[Geographic Coverage]])), "Yes", "No"))</f>
        <v>N/A</v>
      </c>
      <c r="CE539" s="18" t="str">
        <f>IF(AND(CC$2=0, CD$2=0), "*Required - Please Make a Selection*", IF(OR(ISNUMBER(SEARCH(TRIM(CC$2), ProgramsTable[[#This Row],[Geographic Coverage]])), ISNUMBER(SEARCH(TRIM(CD$2), ProgramsTable[[#This Row],[Geographic Coverage]]))), "Yes", "No"))</f>
        <v>No</v>
      </c>
      <c r="CF539" s="18" t="str" cm="1">
        <f t="array" ref="CF539">IF(COUNTIF(BK$2:BN$2, "Yes")=0, "N/A", IF(SUMPRODUCT((BK$2:BN$2="Yes")*(ProgramsTable[[#This Row],[Veteran?]:[Disabled Veteran?]]="Yes"))&gt;0, "Yes", "No"))</f>
        <v>No</v>
      </c>
      <c r="CG5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39"/>
      <c r="CI539"/>
      <c r="CJ539"/>
      <c r="CK539"/>
      <c r="CL539"/>
      <c r="CM539"/>
      <c r="CN539"/>
      <c r="CO539"/>
      <c r="CP539"/>
      <c r="CQ539"/>
      <c r="CR539"/>
      <c r="CS539"/>
      <c r="CU539"/>
      <c r="CV539"/>
    </row>
    <row r="540" spans="1:100" hidden="1" x14ac:dyDescent="0.25">
      <c r="A540" s="10">
        <v>79</v>
      </c>
      <c r="B540" t="s">
        <v>468</v>
      </c>
      <c r="C540" t="s">
        <v>525</v>
      </c>
      <c r="D540" t="s">
        <v>470</v>
      </c>
      <c r="E540" t="s">
        <v>471</v>
      </c>
      <c r="F540" t="s">
        <v>472</v>
      </c>
      <c r="G540" t="s">
        <v>473</v>
      </c>
      <c r="H540" t="s">
        <v>207</v>
      </c>
      <c r="I540" t="s">
        <v>207</v>
      </c>
      <c r="J540" t="s">
        <v>208</v>
      </c>
      <c r="K540" t="s">
        <v>208</v>
      </c>
      <c r="L540" s="11" t="s">
        <v>474</v>
      </c>
      <c r="M540">
        <v>65</v>
      </c>
      <c r="N540">
        <v>120</v>
      </c>
      <c r="O540" t="s">
        <v>475</v>
      </c>
      <c r="P540" t="s">
        <v>208</v>
      </c>
      <c r="Q540" t="s">
        <v>208</v>
      </c>
      <c r="R540" t="s">
        <v>208</v>
      </c>
      <c r="S540" t="s">
        <v>208</v>
      </c>
      <c r="T540" t="s">
        <v>526</v>
      </c>
      <c r="U540" t="s">
        <v>207</v>
      </c>
      <c r="V540" t="s">
        <v>207</v>
      </c>
      <c r="W540" t="s">
        <v>207</v>
      </c>
      <c r="X540" t="s">
        <v>207</v>
      </c>
      <c r="Y540" t="s">
        <v>207</v>
      </c>
      <c r="Z540" t="s">
        <v>207</v>
      </c>
      <c r="AA540" t="s">
        <v>207</v>
      </c>
      <c r="AB540" t="s">
        <v>207</v>
      </c>
      <c r="AC540" t="s">
        <v>207</v>
      </c>
      <c r="AD540" t="s">
        <v>207</v>
      </c>
      <c r="AE540" t="s">
        <v>207</v>
      </c>
      <c r="AF540" t="s">
        <v>207</v>
      </c>
      <c r="AG540" t="s">
        <v>207</v>
      </c>
      <c r="AH540" t="s">
        <v>207</v>
      </c>
      <c r="AI540" t="s">
        <v>207</v>
      </c>
      <c r="AJ540" t="s">
        <v>207</v>
      </c>
      <c r="AK540" t="s">
        <v>207</v>
      </c>
      <c r="AL540" t="s">
        <v>207</v>
      </c>
      <c r="AM540" t="s">
        <v>207</v>
      </c>
      <c r="AN540" t="s">
        <v>207</v>
      </c>
      <c r="AO540" t="s">
        <v>207</v>
      </c>
      <c r="AP540" t="s">
        <v>207</v>
      </c>
      <c r="AQ540" t="s">
        <v>207</v>
      </c>
      <c r="AR540" t="s">
        <v>207</v>
      </c>
      <c r="AS540" t="s">
        <v>207</v>
      </c>
      <c r="AT540" t="s">
        <v>207</v>
      </c>
      <c r="AU540" t="s">
        <v>207</v>
      </c>
      <c r="AV540" t="s">
        <v>207</v>
      </c>
      <c r="AW540" t="s">
        <v>207</v>
      </c>
      <c r="AX540" t="s">
        <v>207</v>
      </c>
      <c r="AY540" t="s">
        <v>207</v>
      </c>
      <c r="AZ540" t="s">
        <v>207</v>
      </c>
      <c r="BA540" t="s">
        <v>207</v>
      </c>
      <c r="BB540" t="s">
        <v>207</v>
      </c>
      <c r="BC540" t="s">
        <v>207</v>
      </c>
      <c r="BD540" t="s">
        <v>207</v>
      </c>
      <c r="BE540" t="s">
        <v>207</v>
      </c>
      <c r="BF540" t="s">
        <v>207</v>
      </c>
      <c r="BG540" t="s">
        <v>207</v>
      </c>
      <c r="BH540" t="s">
        <v>207</v>
      </c>
      <c r="BI540" t="s">
        <v>207</v>
      </c>
      <c r="BJ540" t="s">
        <v>207</v>
      </c>
      <c r="BK540" t="s">
        <v>207</v>
      </c>
      <c r="BL540" t="s">
        <v>207</v>
      </c>
      <c r="BM540" t="s">
        <v>207</v>
      </c>
      <c r="BN540" t="s">
        <v>207</v>
      </c>
      <c r="BO540" s="18" t="str">
        <f>IF(OR(BO$2=0, BO$2=""), "N/A", IF(ISNUMBER(SEARCH(UPPER(BO$2), UPPER(ProgramsTable[[#This Row],[Type of Service]]))), "Yes", "No"))</f>
        <v>N/A</v>
      </c>
      <c r="BP540" s="18" t="str">
        <f>IF(BP$2=0, "N/A", IF(ISNUMBER(SEARCH(TRIM(BP$2), ProgramsTable[[#This Row],[Geographic Coverage]])), "Yes", "No"))</f>
        <v>N/A</v>
      </c>
      <c r="BQ540" s="18" t="str">
        <f>IF(BQ$2=0, "N/A", IF(ISNUMBER(SEARCH(TRIM(BQ$2), ProgramsTable[[#This Row],[Geographic Coverage]])), "Yes", "No"))</f>
        <v>N/A</v>
      </c>
      <c r="BR540" s="18" t="str">
        <f>IF(AND(BP$2=0, BQ$2=0), "*Required - Please Make a Selection*", IF(OR(ISNUMBER(SEARCH(TRIM(BP$2), ProgramsTable[[#This Row],[Geographic Coverage]])), ISNUMBER(SEARCH(TRIM(BQ$2), ProgramsTable[[#This Row],[Geographic Coverage]]))), "Yes", "No"))</f>
        <v>*Required - Please Make a Selection*</v>
      </c>
      <c r="BS540" s="18" t="str">
        <f>IF(OR(BS$2="",BS$2=0), "N/A", IF(AND(ProgramsTable[[#This Row],[Age Min]]= "None", ProgramsTable[[#This Row],[Age Max]]= "None"), "Yes", IF(AND(BS$2&gt;=ProgramsTable[[#This Row],[Age Min]], BS$2&lt;=ProgramsTable[[#This Row],[Age Max]]), "Yes", "No")))</f>
        <v>N/A</v>
      </c>
      <c r="BT540" s="18" t="str" cm="1">
        <f t="array" ref="BT540">IF(COUNTIF(AM$2:BJ$2,"Yes")=0,"N/A",IF(SUMPRODUCT(--(AM$2:BJ$2="Yes"),--(ProgramsTable[[#This Row],[Developmental Disability]:[Caregivers, Family Members, Advocates, or Practitioners of an Individual with Disabilities or Medical Conditions]]="Yes"))&gt;0,"Yes","No"))</f>
        <v>N/A</v>
      </c>
      <c r="BU5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40" s="18" t="str">
        <f>IF(BV$2=0, "N/A", IF(ISNUMBER(SEARCH(UPPER(BV$2), UPPER(ProgramsTable[[#This Row],[Type of Service]]))), "Yes", "No"))</f>
        <v>N/A</v>
      </c>
      <c r="BW540" s="18" t="str">
        <f>IF(BW$2=0, "N/A", IF(ISNUMBER(SEARCH(TRIM(BW$2), ProgramsTable[[#This Row],[Geographic Coverage]])), "Yes", "No"))</f>
        <v>N/A</v>
      </c>
      <c r="BX540" s="18" t="str">
        <f>IF(BX$2=0, "N/A", IF(ISNUMBER(SEARCH(TRIM(BX$2), ProgramsTable[[#This Row],[Geographic Coverage]])), "Yes", "No"))</f>
        <v>N/A</v>
      </c>
      <c r="BY540" s="18" t="str">
        <f>IF(AND(BW$2=0, BX$2=0), "*Required - Please Make a Selection*", IF(OR(ISNUMBER(SEARCH(TRIM(BW$2), ProgramsTable[[#This Row],[Geographic Coverage]])), ISNUMBER(SEARCH(TRIM(BX$2), ProgramsTable[[#This Row],[Geographic Coverage]]))), "Yes", "No"))</f>
        <v>*Required - Please Make a Selection*</v>
      </c>
      <c r="BZ540" s="18" t="str">
        <f>IF(I$2=0, "N/A", IF(I$2="Yes", IF(ProgramsTable[[#This Row],[Program Includes Services for Caregivers]]="Yes", IF(ProgramsTable[[#This Row],[Program May Require Caregiver to be Unpaid]]="No", "Yes", "No"), "No"), "N/A"))</f>
        <v>N/A</v>
      </c>
      <c r="CA5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40" s="18" t="str">
        <f>IF(CB$2=0, "N/A", IF(ISNUMBER(SEARCH(TRIM(UPPER(CB$2)), TRIM(UPPER(ProgramsTable[[#This Row],[Type of Service]])))), "Yes", "No"))</f>
        <v>N/A</v>
      </c>
      <c r="CC540" s="18" t="str">
        <f>IF(CC$2=0, "N/A", IF(ISNUMBER(SEARCH(TRIM(CC$2), ProgramsTable[[#This Row],[Geographic Coverage]])), "Yes", "No"))</f>
        <v>No</v>
      </c>
      <c r="CD540" s="18" t="str">
        <f>IF(CD$2=0, "N/A", IF(ISNUMBER(SEARCH(TRIM(CD$2), ProgramsTable[[#This Row],[Geographic Coverage]])), "Yes", "No"))</f>
        <v>N/A</v>
      </c>
      <c r="CE540" s="18" t="str">
        <f>IF(AND(CC$2=0, CD$2=0), "*Required - Please Make a Selection*", IF(OR(ISNUMBER(SEARCH(TRIM(CC$2), ProgramsTable[[#This Row],[Geographic Coverage]])), ISNUMBER(SEARCH(TRIM(CD$2), ProgramsTable[[#This Row],[Geographic Coverage]]))), "Yes", "No"))</f>
        <v>No</v>
      </c>
      <c r="CF540" s="18" t="str" cm="1">
        <f t="array" ref="CF540">IF(COUNTIF(BK$2:BN$2, "Yes")=0, "N/A", IF(SUMPRODUCT((BK$2:BN$2="Yes")*(ProgramsTable[[#This Row],[Veteran?]:[Disabled Veteran?]]="Yes"))&gt;0, "Yes", "No"))</f>
        <v>No</v>
      </c>
      <c r="CG5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40"/>
      <c r="CI540"/>
      <c r="CJ540"/>
      <c r="CK540"/>
      <c r="CL540"/>
      <c r="CM540"/>
      <c r="CN540"/>
      <c r="CO540"/>
      <c r="CP540"/>
      <c r="CQ540"/>
      <c r="CR540"/>
      <c r="CS540"/>
      <c r="CU540"/>
      <c r="CV540"/>
    </row>
    <row r="541" spans="1:100" hidden="1" x14ac:dyDescent="0.25">
      <c r="A541" s="10">
        <v>82</v>
      </c>
      <c r="B541" t="s">
        <v>527</v>
      </c>
      <c r="C541" t="s">
        <v>486</v>
      </c>
      <c r="D541" t="s">
        <v>537</v>
      </c>
      <c r="E541" t="s">
        <v>538</v>
      </c>
      <c r="F541" t="s">
        <v>539</v>
      </c>
      <c r="G541" t="s">
        <v>540</v>
      </c>
      <c r="H541" t="s">
        <v>207</v>
      </c>
      <c r="I541" t="s">
        <v>207</v>
      </c>
      <c r="J541" t="s">
        <v>541</v>
      </c>
      <c r="K541" t="s">
        <v>542</v>
      </c>
      <c r="L541" t="s">
        <v>543</v>
      </c>
      <c r="M541">
        <v>60</v>
      </c>
      <c r="N541">
        <v>120</v>
      </c>
      <c r="P541" t="s">
        <v>544</v>
      </c>
      <c r="Q541" t="s">
        <v>208</v>
      </c>
      <c r="R541" t="s">
        <v>544</v>
      </c>
      <c r="S541" t="s">
        <v>208</v>
      </c>
      <c r="T541" t="s">
        <v>35</v>
      </c>
      <c r="U541" t="s">
        <v>215</v>
      </c>
      <c r="V541" t="s">
        <v>207</v>
      </c>
      <c r="W541" t="s">
        <v>207</v>
      </c>
      <c r="X541" t="s">
        <v>207</v>
      </c>
      <c r="Y541" t="s">
        <v>207</v>
      </c>
      <c r="Z541" t="s">
        <v>207</v>
      </c>
      <c r="AA541" t="s">
        <v>207</v>
      </c>
      <c r="AB541" t="s">
        <v>207</v>
      </c>
      <c r="AC541" t="s">
        <v>207</v>
      </c>
      <c r="AD541" t="s">
        <v>207</v>
      </c>
      <c r="AE541" t="s">
        <v>207</v>
      </c>
      <c r="AF541" t="s">
        <v>207</v>
      </c>
      <c r="AG541" t="s">
        <v>207</v>
      </c>
      <c r="AH541" t="s">
        <v>207</v>
      </c>
      <c r="AI541" t="s">
        <v>207</v>
      </c>
      <c r="AJ541" t="s">
        <v>207</v>
      </c>
      <c r="AK541" t="s">
        <v>207</v>
      </c>
      <c r="AL541" t="s">
        <v>207</v>
      </c>
      <c r="AM541" t="s">
        <v>207</v>
      </c>
      <c r="AN541" t="s">
        <v>207</v>
      </c>
      <c r="AO541" t="s">
        <v>207</v>
      </c>
      <c r="AP541" t="s">
        <v>207</v>
      </c>
      <c r="AQ541" t="s">
        <v>207</v>
      </c>
      <c r="AR541" t="s">
        <v>207</v>
      </c>
      <c r="AS541" t="s">
        <v>207</v>
      </c>
      <c r="AT541" t="s">
        <v>207</v>
      </c>
      <c r="AU541" t="s">
        <v>207</v>
      </c>
      <c r="AV541" t="s">
        <v>207</v>
      </c>
      <c r="AW541" t="s">
        <v>207</v>
      </c>
      <c r="AX541" t="s">
        <v>207</v>
      </c>
      <c r="AY541" t="s">
        <v>207</v>
      </c>
      <c r="AZ541" t="s">
        <v>207</v>
      </c>
      <c r="BA541" t="s">
        <v>215</v>
      </c>
      <c r="BB541" t="s">
        <v>207</v>
      </c>
      <c r="BC541" t="s">
        <v>207</v>
      </c>
      <c r="BD541" t="s">
        <v>207</v>
      </c>
      <c r="BE541" t="s">
        <v>207</v>
      </c>
      <c r="BF541" t="s">
        <v>207</v>
      </c>
      <c r="BG541" t="s">
        <v>207</v>
      </c>
      <c r="BH541" t="s">
        <v>207</v>
      </c>
      <c r="BI541" t="s">
        <v>207</v>
      </c>
      <c r="BJ541" t="s">
        <v>207</v>
      </c>
      <c r="BK541" t="s">
        <v>207</v>
      </c>
      <c r="BL541" t="s">
        <v>207</v>
      </c>
      <c r="BM541" t="s">
        <v>207</v>
      </c>
      <c r="BN541" t="s">
        <v>207</v>
      </c>
      <c r="BO541" s="18" t="str">
        <f>IF(OR(BO$2=0, BO$2=""), "N/A", IF(ISNUMBER(SEARCH(UPPER(BO$2), UPPER(ProgramsTable[[#This Row],[Type of Service]]))), "Yes", "No"))</f>
        <v>N/A</v>
      </c>
      <c r="BP541" s="18" t="str">
        <f>IF(BP$2=0, "N/A", IF(ISNUMBER(SEARCH(TRIM(BP$2), ProgramsTable[[#This Row],[Geographic Coverage]])), "Yes", "No"))</f>
        <v>N/A</v>
      </c>
      <c r="BQ541" s="18" t="str">
        <f>IF(BQ$2=0, "N/A", IF(ISNUMBER(SEARCH(TRIM(BQ$2), ProgramsTable[[#This Row],[Geographic Coverage]])), "Yes", "No"))</f>
        <v>N/A</v>
      </c>
      <c r="BR541" s="18" t="str">
        <f>IF(AND(BP$2=0, BQ$2=0), "*Required - Please Make a Selection*", IF(OR(ISNUMBER(SEARCH(TRIM(BP$2), ProgramsTable[[#This Row],[Geographic Coverage]])), ISNUMBER(SEARCH(TRIM(BQ$2), ProgramsTable[[#This Row],[Geographic Coverage]]))), "Yes", "No"))</f>
        <v>*Required - Please Make a Selection*</v>
      </c>
      <c r="BS541" s="18" t="str">
        <f>IF(OR(BS$2="",BS$2=0), "N/A", IF(AND(ProgramsTable[[#This Row],[Age Min]]= "None", ProgramsTable[[#This Row],[Age Max]]= "None"), "Yes", IF(AND(BS$2&gt;=ProgramsTable[[#This Row],[Age Min]], BS$2&lt;=ProgramsTable[[#This Row],[Age Max]]), "Yes", "No")))</f>
        <v>N/A</v>
      </c>
      <c r="BT541" s="18" t="str" cm="1">
        <f t="array" ref="BT541">IF(COUNTIF(AM$2:BJ$2,"Yes")=0,"N/A",IF(SUMPRODUCT(--(AM$2:BJ$2="Yes"),--(ProgramsTable[[#This Row],[Developmental Disability]:[Caregivers, Family Members, Advocates, or Practitioners of an Individual with Disabilities or Medical Conditions]]="Yes"))&gt;0,"Yes","No"))</f>
        <v>N/A</v>
      </c>
      <c r="BU5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41" s="18" t="str">
        <f>IF(BV$2=0, "N/A", IF(ISNUMBER(SEARCH(UPPER(BV$2), UPPER(ProgramsTable[[#This Row],[Type of Service]]))), "Yes", "No"))</f>
        <v>N/A</v>
      </c>
      <c r="BW541" s="18" t="str">
        <f>IF(BW$2=0, "N/A", IF(ISNUMBER(SEARCH(TRIM(BW$2), ProgramsTable[[#This Row],[Geographic Coverage]])), "Yes", "No"))</f>
        <v>N/A</v>
      </c>
      <c r="BX541" s="18" t="str">
        <f>IF(BX$2=0, "N/A", IF(ISNUMBER(SEARCH(TRIM(BX$2), ProgramsTable[[#This Row],[Geographic Coverage]])), "Yes", "No"))</f>
        <v>N/A</v>
      </c>
      <c r="BY541" s="18" t="str">
        <f>IF(AND(BW$2=0, BX$2=0), "*Required - Please Make a Selection*", IF(OR(ISNUMBER(SEARCH(TRIM(BW$2), ProgramsTable[[#This Row],[Geographic Coverage]])), ISNUMBER(SEARCH(TRIM(BX$2), ProgramsTable[[#This Row],[Geographic Coverage]]))), "Yes", "No"))</f>
        <v>*Required - Please Make a Selection*</v>
      </c>
      <c r="BZ541" s="18" t="str">
        <f>IF(I$2=0, "N/A", IF(I$2="Yes", IF(ProgramsTable[[#This Row],[Program Includes Services for Caregivers]]="Yes", IF(ProgramsTable[[#This Row],[Program May Require Caregiver to be Unpaid]]="No", "Yes", "No"), "No"), "N/A"))</f>
        <v>N/A</v>
      </c>
      <c r="CA5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41" s="18" t="str">
        <f>IF(CB$2=0, "N/A", IF(ISNUMBER(SEARCH(TRIM(UPPER(CB$2)), TRIM(UPPER(ProgramsTable[[#This Row],[Type of Service]])))), "Yes", "No"))</f>
        <v>N/A</v>
      </c>
      <c r="CC541" s="18" t="str">
        <f>IF(CC$2=0, "N/A", IF(ISNUMBER(SEARCH(TRIM(CC$2), ProgramsTable[[#This Row],[Geographic Coverage]])), "Yes", "No"))</f>
        <v>No</v>
      </c>
      <c r="CD541" s="18" t="str">
        <f>IF(CD$2=0, "N/A", IF(ISNUMBER(SEARCH(TRIM(CD$2), ProgramsTable[[#This Row],[Geographic Coverage]])), "Yes", "No"))</f>
        <v>N/A</v>
      </c>
      <c r="CE541" s="18" t="str">
        <f>IF(AND(CC$2=0, CD$2=0), "*Required - Please Make a Selection*", IF(OR(ISNUMBER(SEARCH(TRIM(CC$2), ProgramsTable[[#This Row],[Geographic Coverage]])), ISNUMBER(SEARCH(TRIM(CD$2), ProgramsTable[[#This Row],[Geographic Coverage]]))), "Yes", "No"))</f>
        <v>No</v>
      </c>
      <c r="CF541" s="18" t="str" cm="1">
        <f t="array" ref="CF541">IF(COUNTIF(BK$2:BN$2, "Yes")=0, "N/A", IF(SUMPRODUCT((BK$2:BN$2="Yes")*(ProgramsTable[[#This Row],[Veteran?]:[Disabled Veteran?]]="Yes"))&gt;0, "Yes", "No"))</f>
        <v>No</v>
      </c>
      <c r="CG5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41"/>
      <c r="CI541"/>
      <c r="CJ541"/>
      <c r="CK541"/>
      <c r="CL541"/>
      <c r="CM541"/>
      <c r="CN541"/>
      <c r="CO541"/>
      <c r="CP541"/>
      <c r="CQ541"/>
      <c r="CR541"/>
      <c r="CS541"/>
      <c r="CU541"/>
      <c r="CV541"/>
    </row>
    <row r="542" spans="1:100" hidden="1" x14ac:dyDescent="0.25">
      <c r="A542" s="10">
        <v>83</v>
      </c>
      <c r="B542" t="s">
        <v>527</v>
      </c>
      <c r="C542" t="s">
        <v>486</v>
      </c>
      <c r="D542" t="s">
        <v>545</v>
      </c>
      <c r="E542" t="s">
        <v>546</v>
      </c>
      <c r="F542" t="s">
        <v>86</v>
      </c>
      <c r="G542" t="s">
        <v>86</v>
      </c>
      <c r="H542" t="s">
        <v>207</v>
      </c>
      <c r="I542" t="s">
        <v>207</v>
      </c>
      <c r="J542" t="s">
        <v>547</v>
      </c>
      <c r="K542" t="s">
        <v>208</v>
      </c>
      <c r="L542" s="11" t="s">
        <v>543</v>
      </c>
      <c r="M542">
        <v>60</v>
      </c>
      <c r="N542">
        <v>120</v>
      </c>
      <c r="P542" t="s">
        <v>548</v>
      </c>
      <c r="Q542" t="s">
        <v>208</v>
      </c>
      <c r="R542" t="s">
        <v>548</v>
      </c>
      <c r="S542" t="s">
        <v>208</v>
      </c>
      <c r="T542" t="s">
        <v>35</v>
      </c>
      <c r="U542" t="s">
        <v>215</v>
      </c>
      <c r="V542" t="s">
        <v>207</v>
      </c>
      <c r="W542" t="s">
        <v>207</v>
      </c>
      <c r="X542" t="s">
        <v>207</v>
      </c>
      <c r="Y542" t="s">
        <v>207</v>
      </c>
      <c r="Z542" t="s">
        <v>207</v>
      </c>
      <c r="AA542" t="s">
        <v>215</v>
      </c>
      <c r="AB542" t="s">
        <v>207</v>
      </c>
      <c r="AC542" t="s">
        <v>207</v>
      </c>
      <c r="AD542" t="s">
        <v>207</v>
      </c>
      <c r="AE542" t="s">
        <v>207</v>
      </c>
      <c r="AF542" t="s">
        <v>207</v>
      </c>
      <c r="AG542" t="s">
        <v>207</v>
      </c>
      <c r="AH542" t="s">
        <v>207</v>
      </c>
      <c r="AI542" t="s">
        <v>207</v>
      </c>
      <c r="AJ542" t="s">
        <v>207</v>
      </c>
      <c r="AK542" t="s">
        <v>207</v>
      </c>
      <c r="AL542" t="s">
        <v>207</v>
      </c>
      <c r="AM542" t="s">
        <v>207</v>
      </c>
      <c r="AN542" t="s">
        <v>207</v>
      </c>
      <c r="AO542" t="s">
        <v>207</v>
      </c>
      <c r="AP542" t="s">
        <v>207</v>
      </c>
      <c r="AQ542" t="s">
        <v>207</v>
      </c>
      <c r="AR542" t="s">
        <v>207</v>
      </c>
      <c r="AS542" t="s">
        <v>207</v>
      </c>
      <c r="AT542" t="s">
        <v>207</v>
      </c>
      <c r="AU542" t="s">
        <v>207</v>
      </c>
      <c r="AV542" t="s">
        <v>207</v>
      </c>
      <c r="AW542" t="s">
        <v>207</v>
      </c>
      <c r="AX542" t="s">
        <v>207</v>
      </c>
      <c r="AY542" t="s">
        <v>207</v>
      </c>
      <c r="AZ542" t="s">
        <v>207</v>
      </c>
      <c r="BA542" t="s">
        <v>215</v>
      </c>
      <c r="BB542" t="s">
        <v>207</v>
      </c>
      <c r="BC542" t="s">
        <v>207</v>
      </c>
      <c r="BD542" t="s">
        <v>207</v>
      </c>
      <c r="BE542" t="s">
        <v>207</v>
      </c>
      <c r="BF542" t="s">
        <v>207</v>
      </c>
      <c r="BG542" t="s">
        <v>207</v>
      </c>
      <c r="BH542" t="s">
        <v>207</v>
      </c>
      <c r="BI542" t="s">
        <v>207</v>
      </c>
      <c r="BJ542" t="s">
        <v>207</v>
      </c>
      <c r="BK542" t="s">
        <v>207</v>
      </c>
      <c r="BL542" t="s">
        <v>207</v>
      </c>
      <c r="BM542" t="s">
        <v>207</v>
      </c>
      <c r="BN542" t="s">
        <v>207</v>
      </c>
      <c r="BO542" s="18" t="str">
        <f>IF(OR(BO$2=0, BO$2=""), "N/A", IF(ISNUMBER(SEARCH(UPPER(BO$2), UPPER(ProgramsTable[[#This Row],[Type of Service]]))), "Yes", "No"))</f>
        <v>N/A</v>
      </c>
      <c r="BP542" s="18" t="str">
        <f>IF(BP$2=0, "N/A", IF(ISNUMBER(SEARCH(TRIM(BP$2), ProgramsTable[[#This Row],[Geographic Coverage]])), "Yes", "No"))</f>
        <v>N/A</v>
      </c>
      <c r="BQ542" s="18" t="str">
        <f>IF(BQ$2=0, "N/A", IF(ISNUMBER(SEARCH(TRIM(BQ$2), ProgramsTable[[#This Row],[Geographic Coverage]])), "Yes", "No"))</f>
        <v>N/A</v>
      </c>
      <c r="BR542" s="18" t="str">
        <f>IF(AND(BP$2=0, BQ$2=0), "*Required - Please Make a Selection*", IF(OR(ISNUMBER(SEARCH(TRIM(BP$2), ProgramsTable[[#This Row],[Geographic Coverage]])), ISNUMBER(SEARCH(TRIM(BQ$2), ProgramsTable[[#This Row],[Geographic Coverage]]))), "Yes", "No"))</f>
        <v>*Required - Please Make a Selection*</v>
      </c>
      <c r="BS542" s="18" t="str">
        <f>IF(OR(BS$2="",BS$2=0), "N/A", IF(AND(ProgramsTable[[#This Row],[Age Min]]= "None", ProgramsTable[[#This Row],[Age Max]]= "None"), "Yes", IF(AND(BS$2&gt;=ProgramsTable[[#This Row],[Age Min]], BS$2&lt;=ProgramsTable[[#This Row],[Age Max]]), "Yes", "No")))</f>
        <v>N/A</v>
      </c>
      <c r="BT542" s="18" t="str" cm="1">
        <f t="array" ref="BT542">IF(COUNTIF(AM$2:BJ$2,"Yes")=0,"N/A",IF(SUMPRODUCT(--(AM$2:BJ$2="Yes"),--(ProgramsTable[[#This Row],[Developmental Disability]:[Caregivers, Family Members, Advocates, or Practitioners of an Individual with Disabilities or Medical Conditions]]="Yes"))&gt;0,"Yes","No"))</f>
        <v>N/A</v>
      </c>
      <c r="BU5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42" s="18" t="str">
        <f>IF(BV$2=0, "N/A", IF(ISNUMBER(SEARCH(UPPER(BV$2), UPPER(ProgramsTable[[#This Row],[Type of Service]]))), "Yes", "No"))</f>
        <v>N/A</v>
      </c>
      <c r="BW542" s="18" t="str">
        <f>IF(BW$2=0, "N/A", IF(ISNUMBER(SEARCH(TRIM(BW$2), ProgramsTable[[#This Row],[Geographic Coverage]])), "Yes", "No"))</f>
        <v>N/A</v>
      </c>
      <c r="BX542" s="18" t="str">
        <f>IF(BX$2=0, "N/A", IF(ISNUMBER(SEARCH(TRIM(BX$2), ProgramsTable[[#This Row],[Geographic Coverage]])), "Yes", "No"))</f>
        <v>N/A</v>
      </c>
      <c r="BY542" s="18" t="str">
        <f>IF(AND(BW$2=0, BX$2=0), "*Required - Please Make a Selection*", IF(OR(ISNUMBER(SEARCH(TRIM(BW$2), ProgramsTable[[#This Row],[Geographic Coverage]])), ISNUMBER(SEARCH(TRIM(BX$2), ProgramsTable[[#This Row],[Geographic Coverage]]))), "Yes", "No"))</f>
        <v>*Required - Please Make a Selection*</v>
      </c>
      <c r="BZ542" s="18" t="str">
        <f>IF(I$2=0, "N/A", IF(I$2="Yes", IF(ProgramsTable[[#This Row],[Program Includes Services for Caregivers]]="Yes", IF(ProgramsTable[[#This Row],[Program May Require Caregiver to be Unpaid]]="No", "Yes", "No"), "No"), "N/A"))</f>
        <v>N/A</v>
      </c>
      <c r="CA5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42" s="18" t="str">
        <f>IF(CB$2=0, "N/A", IF(ISNUMBER(SEARCH(TRIM(UPPER(CB$2)), TRIM(UPPER(ProgramsTable[[#This Row],[Type of Service]])))), "Yes", "No"))</f>
        <v>N/A</v>
      </c>
      <c r="CC542" s="18" t="str">
        <f>IF(CC$2=0, "N/A", IF(ISNUMBER(SEARCH(TRIM(CC$2), ProgramsTable[[#This Row],[Geographic Coverage]])), "Yes", "No"))</f>
        <v>No</v>
      </c>
      <c r="CD542" s="18" t="str">
        <f>IF(CD$2=0, "N/A", IF(ISNUMBER(SEARCH(TRIM(CD$2), ProgramsTable[[#This Row],[Geographic Coverage]])), "Yes", "No"))</f>
        <v>N/A</v>
      </c>
      <c r="CE542" s="18" t="str">
        <f>IF(AND(CC$2=0, CD$2=0), "*Required - Please Make a Selection*", IF(OR(ISNUMBER(SEARCH(TRIM(CC$2), ProgramsTable[[#This Row],[Geographic Coverage]])), ISNUMBER(SEARCH(TRIM(CD$2), ProgramsTable[[#This Row],[Geographic Coverage]]))), "Yes", "No"))</f>
        <v>No</v>
      </c>
      <c r="CF542" s="18" t="str" cm="1">
        <f t="array" ref="CF542">IF(COUNTIF(BK$2:BN$2, "Yes")=0, "N/A", IF(SUMPRODUCT((BK$2:BN$2="Yes")*(ProgramsTable[[#This Row],[Veteran?]:[Disabled Veteran?]]="Yes"))&gt;0, "Yes", "No"))</f>
        <v>No</v>
      </c>
      <c r="CG5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42"/>
      <c r="CI542"/>
      <c r="CJ542"/>
      <c r="CK542"/>
      <c r="CL542"/>
      <c r="CM542"/>
      <c r="CN542"/>
      <c r="CO542"/>
      <c r="CP542"/>
      <c r="CQ542"/>
      <c r="CR542"/>
      <c r="CS542"/>
      <c r="CU542"/>
      <c r="CV542"/>
    </row>
    <row r="543" spans="1:100" hidden="1" x14ac:dyDescent="0.25">
      <c r="A543" s="10">
        <v>84</v>
      </c>
      <c r="B543" t="s">
        <v>527</v>
      </c>
      <c r="C543" t="s">
        <v>486</v>
      </c>
      <c r="D543" t="s">
        <v>545</v>
      </c>
      <c r="E543" t="s">
        <v>546</v>
      </c>
      <c r="F543" t="s">
        <v>549</v>
      </c>
      <c r="G543" t="s">
        <v>117</v>
      </c>
      <c r="H543" t="s">
        <v>207</v>
      </c>
      <c r="I543" t="s">
        <v>207</v>
      </c>
      <c r="J543" t="s">
        <v>208</v>
      </c>
      <c r="K543" t="s">
        <v>208</v>
      </c>
      <c r="L543" s="11" t="s">
        <v>543</v>
      </c>
      <c r="M543">
        <v>60</v>
      </c>
      <c r="N543">
        <v>120</v>
      </c>
      <c r="P543" t="s">
        <v>550</v>
      </c>
      <c r="Q543" t="s">
        <v>208</v>
      </c>
      <c r="R543" t="s">
        <v>550</v>
      </c>
      <c r="S543" t="s">
        <v>208</v>
      </c>
      <c r="T543" t="s">
        <v>35</v>
      </c>
      <c r="U543" t="s">
        <v>207</v>
      </c>
      <c r="V543" t="s">
        <v>207</v>
      </c>
      <c r="W543" t="s">
        <v>207</v>
      </c>
      <c r="X543" t="s">
        <v>207</v>
      </c>
      <c r="Y543" t="s">
        <v>207</v>
      </c>
      <c r="Z543" t="s">
        <v>207</v>
      </c>
      <c r="AA543" t="s">
        <v>207</v>
      </c>
      <c r="AB543" t="s">
        <v>207</v>
      </c>
      <c r="AC543" t="s">
        <v>207</v>
      </c>
      <c r="AD543" t="s">
        <v>207</v>
      </c>
      <c r="AE543" t="s">
        <v>207</v>
      </c>
      <c r="AF543" t="s">
        <v>207</v>
      </c>
      <c r="AG543" t="s">
        <v>207</v>
      </c>
      <c r="AH543" t="s">
        <v>207</v>
      </c>
      <c r="AI543" t="s">
        <v>207</v>
      </c>
      <c r="AJ543" t="s">
        <v>207</v>
      </c>
      <c r="AK543" t="s">
        <v>207</v>
      </c>
      <c r="AL543" t="s">
        <v>207</v>
      </c>
      <c r="AM543" t="s">
        <v>207</v>
      </c>
      <c r="AN543" t="s">
        <v>207</v>
      </c>
      <c r="AO543" t="s">
        <v>207</v>
      </c>
      <c r="AP543" t="s">
        <v>207</v>
      </c>
      <c r="AQ543" t="s">
        <v>207</v>
      </c>
      <c r="AR543" t="s">
        <v>207</v>
      </c>
      <c r="AS543" t="s">
        <v>207</v>
      </c>
      <c r="AT543" t="s">
        <v>207</v>
      </c>
      <c r="AU543" t="s">
        <v>207</v>
      </c>
      <c r="AV543" t="s">
        <v>207</v>
      </c>
      <c r="AW543" t="s">
        <v>207</v>
      </c>
      <c r="AX543" t="s">
        <v>207</v>
      </c>
      <c r="AY543" t="s">
        <v>207</v>
      </c>
      <c r="AZ543" t="s">
        <v>207</v>
      </c>
      <c r="BA543" t="s">
        <v>215</v>
      </c>
      <c r="BB543" t="s">
        <v>207</v>
      </c>
      <c r="BC543" t="s">
        <v>207</v>
      </c>
      <c r="BD543" t="s">
        <v>207</v>
      </c>
      <c r="BE543" t="s">
        <v>207</v>
      </c>
      <c r="BF543" t="s">
        <v>207</v>
      </c>
      <c r="BG543" t="s">
        <v>207</v>
      </c>
      <c r="BH543" t="s">
        <v>207</v>
      </c>
      <c r="BI543" t="s">
        <v>207</v>
      </c>
      <c r="BJ543" t="s">
        <v>207</v>
      </c>
      <c r="BK543" t="s">
        <v>207</v>
      </c>
      <c r="BL543" t="s">
        <v>207</v>
      </c>
      <c r="BM543" t="s">
        <v>207</v>
      </c>
      <c r="BN543" t="s">
        <v>207</v>
      </c>
      <c r="BO543" s="18" t="str">
        <f>IF(OR(BO$2=0, BO$2=""), "N/A", IF(ISNUMBER(SEARCH(UPPER(BO$2), UPPER(ProgramsTable[[#This Row],[Type of Service]]))), "Yes", "No"))</f>
        <v>N/A</v>
      </c>
      <c r="BP543" s="18" t="str">
        <f>IF(BP$2=0, "N/A", IF(ISNUMBER(SEARCH(TRIM(BP$2), ProgramsTable[[#This Row],[Geographic Coverage]])), "Yes", "No"))</f>
        <v>N/A</v>
      </c>
      <c r="BQ543" s="18" t="str">
        <f>IF(BQ$2=0, "N/A", IF(ISNUMBER(SEARCH(TRIM(BQ$2), ProgramsTable[[#This Row],[Geographic Coverage]])), "Yes", "No"))</f>
        <v>N/A</v>
      </c>
      <c r="BR543" s="18" t="str">
        <f>IF(AND(BP$2=0, BQ$2=0), "*Required - Please Make a Selection*", IF(OR(ISNUMBER(SEARCH(TRIM(BP$2), ProgramsTable[[#This Row],[Geographic Coverage]])), ISNUMBER(SEARCH(TRIM(BQ$2), ProgramsTable[[#This Row],[Geographic Coverage]]))), "Yes", "No"))</f>
        <v>*Required - Please Make a Selection*</v>
      </c>
      <c r="BS543" s="18" t="str">
        <f>IF(OR(BS$2="",BS$2=0), "N/A", IF(AND(ProgramsTable[[#This Row],[Age Min]]= "None", ProgramsTable[[#This Row],[Age Max]]= "None"), "Yes", IF(AND(BS$2&gt;=ProgramsTable[[#This Row],[Age Min]], BS$2&lt;=ProgramsTable[[#This Row],[Age Max]]), "Yes", "No")))</f>
        <v>N/A</v>
      </c>
      <c r="BT543" s="18" t="str" cm="1">
        <f t="array" ref="BT543">IF(COUNTIF(AM$2:BJ$2,"Yes")=0,"N/A",IF(SUMPRODUCT(--(AM$2:BJ$2="Yes"),--(ProgramsTable[[#This Row],[Developmental Disability]:[Caregivers, Family Members, Advocates, or Practitioners of an Individual with Disabilities or Medical Conditions]]="Yes"))&gt;0,"Yes","No"))</f>
        <v>N/A</v>
      </c>
      <c r="BU5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43" s="18" t="str">
        <f>IF(BV$2=0, "N/A", IF(ISNUMBER(SEARCH(UPPER(BV$2), UPPER(ProgramsTable[[#This Row],[Type of Service]]))), "Yes", "No"))</f>
        <v>N/A</v>
      </c>
      <c r="BW543" s="18" t="str">
        <f>IF(BW$2=0, "N/A", IF(ISNUMBER(SEARCH(TRIM(BW$2), ProgramsTable[[#This Row],[Geographic Coverage]])), "Yes", "No"))</f>
        <v>N/A</v>
      </c>
      <c r="BX543" s="18" t="str">
        <f>IF(BX$2=0, "N/A", IF(ISNUMBER(SEARCH(TRIM(BX$2), ProgramsTable[[#This Row],[Geographic Coverage]])), "Yes", "No"))</f>
        <v>N/A</v>
      </c>
      <c r="BY543" s="18" t="str">
        <f>IF(AND(BW$2=0, BX$2=0), "*Required - Please Make a Selection*", IF(OR(ISNUMBER(SEARCH(TRIM(BW$2), ProgramsTable[[#This Row],[Geographic Coverage]])), ISNUMBER(SEARCH(TRIM(BX$2), ProgramsTable[[#This Row],[Geographic Coverage]]))), "Yes", "No"))</f>
        <v>*Required - Please Make a Selection*</v>
      </c>
      <c r="BZ543" s="18" t="str">
        <f>IF(I$2=0, "N/A", IF(I$2="Yes", IF(ProgramsTable[[#This Row],[Program Includes Services for Caregivers]]="Yes", IF(ProgramsTable[[#This Row],[Program May Require Caregiver to be Unpaid]]="No", "Yes", "No"), "No"), "N/A"))</f>
        <v>N/A</v>
      </c>
      <c r="CA5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43" s="18" t="str">
        <f>IF(CB$2=0, "N/A", IF(ISNUMBER(SEARCH(TRIM(UPPER(CB$2)), TRIM(UPPER(ProgramsTable[[#This Row],[Type of Service]])))), "Yes", "No"))</f>
        <v>N/A</v>
      </c>
      <c r="CC543" s="18" t="str">
        <f>IF(CC$2=0, "N/A", IF(ISNUMBER(SEARCH(TRIM(CC$2), ProgramsTable[[#This Row],[Geographic Coverage]])), "Yes", "No"))</f>
        <v>No</v>
      </c>
      <c r="CD543" s="18" t="str">
        <f>IF(CD$2=0, "N/A", IF(ISNUMBER(SEARCH(TRIM(CD$2), ProgramsTable[[#This Row],[Geographic Coverage]])), "Yes", "No"))</f>
        <v>N/A</v>
      </c>
      <c r="CE543" s="18" t="str">
        <f>IF(AND(CC$2=0, CD$2=0), "*Required - Please Make a Selection*", IF(OR(ISNUMBER(SEARCH(TRIM(CC$2), ProgramsTable[[#This Row],[Geographic Coverage]])), ISNUMBER(SEARCH(TRIM(CD$2), ProgramsTable[[#This Row],[Geographic Coverage]]))), "Yes", "No"))</f>
        <v>No</v>
      </c>
      <c r="CF543" s="18" t="str" cm="1">
        <f t="array" ref="CF543">IF(COUNTIF(BK$2:BN$2, "Yes")=0, "N/A", IF(SUMPRODUCT((BK$2:BN$2="Yes")*(ProgramsTable[[#This Row],[Veteran?]:[Disabled Veteran?]]="Yes"))&gt;0, "Yes", "No"))</f>
        <v>No</v>
      </c>
      <c r="CG5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43"/>
      <c r="CI543"/>
      <c r="CJ543"/>
      <c r="CK543"/>
      <c r="CL543"/>
      <c r="CM543"/>
      <c r="CN543"/>
      <c r="CO543"/>
      <c r="CP543"/>
      <c r="CQ543"/>
      <c r="CR543"/>
      <c r="CS543"/>
      <c r="CU543"/>
      <c r="CV543"/>
    </row>
    <row r="544" spans="1:100" hidden="1" x14ac:dyDescent="0.25">
      <c r="A544" s="10">
        <v>85</v>
      </c>
      <c r="B544" t="s">
        <v>527</v>
      </c>
      <c r="C544" t="s">
        <v>486</v>
      </c>
      <c r="D544" t="s">
        <v>545</v>
      </c>
      <c r="E544" t="s">
        <v>546</v>
      </c>
      <c r="F544" t="s">
        <v>551</v>
      </c>
      <c r="G544" t="s">
        <v>92</v>
      </c>
      <c r="H544" t="s">
        <v>207</v>
      </c>
      <c r="I544" t="s">
        <v>207</v>
      </c>
      <c r="J544" t="s">
        <v>547</v>
      </c>
      <c r="K544" t="s">
        <v>208</v>
      </c>
      <c r="L544" s="11" t="s">
        <v>543</v>
      </c>
      <c r="M544">
        <v>60</v>
      </c>
      <c r="N544">
        <v>120</v>
      </c>
      <c r="P544" t="s">
        <v>552</v>
      </c>
      <c r="Q544" t="s">
        <v>208</v>
      </c>
      <c r="R544" t="s">
        <v>552</v>
      </c>
      <c r="S544" t="s">
        <v>208</v>
      </c>
      <c r="T544" t="s">
        <v>35</v>
      </c>
      <c r="U544" t="s">
        <v>215</v>
      </c>
      <c r="V544" t="s">
        <v>207</v>
      </c>
      <c r="W544" t="s">
        <v>207</v>
      </c>
      <c r="X544" t="s">
        <v>207</v>
      </c>
      <c r="Y544" t="s">
        <v>207</v>
      </c>
      <c r="Z544" t="s">
        <v>207</v>
      </c>
      <c r="AA544" t="s">
        <v>215</v>
      </c>
      <c r="AB544" t="s">
        <v>207</v>
      </c>
      <c r="AC544" t="s">
        <v>207</v>
      </c>
      <c r="AD544" t="s">
        <v>207</v>
      </c>
      <c r="AE544" t="s">
        <v>207</v>
      </c>
      <c r="AF544" t="s">
        <v>207</v>
      </c>
      <c r="AG544" t="s">
        <v>207</v>
      </c>
      <c r="AH544" t="s">
        <v>207</v>
      </c>
      <c r="AI544" t="s">
        <v>207</v>
      </c>
      <c r="AJ544" t="s">
        <v>207</v>
      </c>
      <c r="AK544" t="s">
        <v>207</v>
      </c>
      <c r="AL544" t="s">
        <v>207</v>
      </c>
      <c r="AM544" t="s">
        <v>207</v>
      </c>
      <c r="AN544" t="s">
        <v>207</v>
      </c>
      <c r="AO544" t="s">
        <v>207</v>
      </c>
      <c r="AP544" t="s">
        <v>207</v>
      </c>
      <c r="AQ544" t="s">
        <v>207</v>
      </c>
      <c r="AR544" t="s">
        <v>207</v>
      </c>
      <c r="AS544" t="s">
        <v>207</v>
      </c>
      <c r="AT544" t="s">
        <v>207</v>
      </c>
      <c r="AU544" t="s">
        <v>207</v>
      </c>
      <c r="AV544" t="s">
        <v>207</v>
      </c>
      <c r="AW544" t="s">
        <v>207</v>
      </c>
      <c r="AX544" t="s">
        <v>207</v>
      </c>
      <c r="AY544" t="s">
        <v>207</v>
      </c>
      <c r="AZ544" t="s">
        <v>207</v>
      </c>
      <c r="BA544" t="s">
        <v>215</v>
      </c>
      <c r="BB544" t="s">
        <v>207</v>
      </c>
      <c r="BC544" t="s">
        <v>207</v>
      </c>
      <c r="BD544" t="s">
        <v>207</v>
      </c>
      <c r="BE544" t="s">
        <v>207</v>
      </c>
      <c r="BF544" t="s">
        <v>207</v>
      </c>
      <c r="BG544" t="s">
        <v>207</v>
      </c>
      <c r="BH544" t="s">
        <v>207</v>
      </c>
      <c r="BI544" t="s">
        <v>207</v>
      </c>
      <c r="BJ544" t="s">
        <v>207</v>
      </c>
      <c r="BK544" t="s">
        <v>207</v>
      </c>
      <c r="BL544" t="s">
        <v>207</v>
      </c>
      <c r="BM544" t="s">
        <v>207</v>
      </c>
      <c r="BN544" t="s">
        <v>207</v>
      </c>
      <c r="BO544" s="18" t="str">
        <f>IF(OR(BO$2=0, BO$2=""), "N/A", IF(ISNUMBER(SEARCH(UPPER(BO$2), UPPER(ProgramsTable[[#This Row],[Type of Service]]))), "Yes", "No"))</f>
        <v>N/A</v>
      </c>
      <c r="BP544" s="18" t="str">
        <f>IF(BP$2=0, "N/A", IF(ISNUMBER(SEARCH(TRIM(BP$2), ProgramsTable[[#This Row],[Geographic Coverage]])), "Yes", "No"))</f>
        <v>N/A</v>
      </c>
      <c r="BQ544" s="18" t="str">
        <f>IF(BQ$2=0, "N/A", IF(ISNUMBER(SEARCH(TRIM(BQ$2), ProgramsTable[[#This Row],[Geographic Coverage]])), "Yes", "No"))</f>
        <v>N/A</v>
      </c>
      <c r="BR544" s="18" t="str">
        <f>IF(AND(BP$2=0, BQ$2=0), "*Required - Please Make a Selection*", IF(OR(ISNUMBER(SEARCH(TRIM(BP$2), ProgramsTable[[#This Row],[Geographic Coverage]])), ISNUMBER(SEARCH(TRIM(BQ$2), ProgramsTable[[#This Row],[Geographic Coverage]]))), "Yes", "No"))</f>
        <v>*Required - Please Make a Selection*</v>
      </c>
      <c r="BS544" s="18" t="str">
        <f>IF(OR(BS$2="",BS$2=0), "N/A", IF(AND(ProgramsTable[[#This Row],[Age Min]]= "None", ProgramsTable[[#This Row],[Age Max]]= "None"), "Yes", IF(AND(BS$2&gt;=ProgramsTable[[#This Row],[Age Min]], BS$2&lt;=ProgramsTable[[#This Row],[Age Max]]), "Yes", "No")))</f>
        <v>N/A</v>
      </c>
      <c r="BT544" s="18" t="str" cm="1">
        <f t="array" ref="BT544">IF(COUNTIF(AM$2:BJ$2,"Yes")=0,"N/A",IF(SUMPRODUCT(--(AM$2:BJ$2="Yes"),--(ProgramsTable[[#This Row],[Developmental Disability]:[Caregivers, Family Members, Advocates, or Practitioners of an Individual with Disabilities or Medical Conditions]]="Yes"))&gt;0,"Yes","No"))</f>
        <v>N/A</v>
      </c>
      <c r="BU5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44" s="18" t="str">
        <f>IF(BV$2=0, "N/A", IF(ISNUMBER(SEARCH(UPPER(BV$2), UPPER(ProgramsTable[[#This Row],[Type of Service]]))), "Yes", "No"))</f>
        <v>N/A</v>
      </c>
      <c r="BW544" s="18" t="str">
        <f>IF(BW$2=0, "N/A", IF(ISNUMBER(SEARCH(TRIM(BW$2), ProgramsTable[[#This Row],[Geographic Coverage]])), "Yes", "No"))</f>
        <v>N/A</v>
      </c>
      <c r="BX544" s="18" t="str">
        <f>IF(BX$2=0, "N/A", IF(ISNUMBER(SEARCH(TRIM(BX$2), ProgramsTable[[#This Row],[Geographic Coverage]])), "Yes", "No"))</f>
        <v>N/A</v>
      </c>
      <c r="BY544" s="18" t="str">
        <f>IF(AND(BW$2=0, BX$2=0), "*Required - Please Make a Selection*", IF(OR(ISNUMBER(SEARCH(TRIM(BW$2), ProgramsTable[[#This Row],[Geographic Coverage]])), ISNUMBER(SEARCH(TRIM(BX$2), ProgramsTable[[#This Row],[Geographic Coverage]]))), "Yes", "No"))</f>
        <v>*Required - Please Make a Selection*</v>
      </c>
      <c r="BZ544" s="18" t="str">
        <f>IF(I$2=0, "N/A", IF(I$2="Yes", IF(ProgramsTable[[#This Row],[Program Includes Services for Caregivers]]="Yes", IF(ProgramsTable[[#This Row],[Program May Require Caregiver to be Unpaid]]="No", "Yes", "No"), "No"), "N/A"))</f>
        <v>N/A</v>
      </c>
      <c r="CA5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44" s="18" t="str">
        <f>IF(CB$2=0, "N/A", IF(ISNUMBER(SEARCH(TRIM(UPPER(CB$2)), TRIM(UPPER(ProgramsTable[[#This Row],[Type of Service]])))), "Yes", "No"))</f>
        <v>N/A</v>
      </c>
      <c r="CC544" s="18" t="str">
        <f>IF(CC$2=0, "N/A", IF(ISNUMBER(SEARCH(TRIM(CC$2), ProgramsTable[[#This Row],[Geographic Coverage]])), "Yes", "No"))</f>
        <v>No</v>
      </c>
      <c r="CD544" s="18" t="str">
        <f>IF(CD$2=0, "N/A", IF(ISNUMBER(SEARCH(TRIM(CD$2), ProgramsTable[[#This Row],[Geographic Coverage]])), "Yes", "No"))</f>
        <v>N/A</v>
      </c>
      <c r="CE544" s="18" t="str">
        <f>IF(AND(CC$2=0, CD$2=0), "*Required - Please Make a Selection*", IF(OR(ISNUMBER(SEARCH(TRIM(CC$2), ProgramsTable[[#This Row],[Geographic Coverage]])), ISNUMBER(SEARCH(TRIM(CD$2), ProgramsTable[[#This Row],[Geographic Coverage]]))), "Yes", "No"))</f>
        <v>No</v>
      </c>
      <c r="CF544" s="18" t="str" cm="1">
        <f t="array" ref="CF544">IF(COUNTIF(BK$2:BN$2, "Yes")=0, "N/A", IF(SUMPRODUCT((BK$2:BN$2="Yes")*(ProgramsTable[[#This Row],[Veteran?]:[Disabled Veteran?]]="Yes"))&gt;0, "Yes", "No"))</f>
        <v>No</v>
      </c>
      <c r="CG5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44"/>
      <c r="CI544"/>
      <c r="CJ544"/>
      <c r="CK544"/>
      <c r="CL544"/>
      <c r="CM544"/>
      <c r="CN544"/>
      <c r="CO544"/>
      <c r="CP544"/>
      <c r="CQ544"/>
      <c r="CR544"/>
      <c r="CS544"/>
      <c r="CU544"/>
      <c r="CV544"/>
    </row>
    <row r="545" spans="1:100" hidden="1" x14ac:dyDescent="0.25">
      <c r="A545" s="10">
        <v>86</v>
      </c>
      <c r="B545" t="s">
        <v>527</v>
      </c>
      <c r="C545" t="s">
        <v>486</v>
      </c>
      <c r="D545" t="s">
        <v>545</v>
      </c>
      <c r="E545" t="s">
        <v>546</v>
      </c>
      <c r="F545" t="s">
        <v>553</v>
      </c>
      <c r="G545" t="s">
        <v>99</v>
      </c>
      <c r="H545" t="s">
        <v>207</v>
      </c>
      <c r="I545" t="s">
        <v>207</v>
      </c>
      <c r="J545" t="s">
        <v>208</v>
      </c>
      <c r="K545" t="s">
        <v>208</v>
      </c>
      <c r="L545" s="11" t="s">
        <v>543</v>
      </c>
      <c r="M545">
        <v>60</v>
      </c>
      <c r="N545">
        <v>120</v>
      </c>
      <c r="P545" t="s">
        <v>554</v>
      </c>
      <c r="Q545" t="s">
        <v>208</v>
      </c>
      <c r="R545" t="s">
        <v>554</v>
      </c>
      <c r="S545" t="s">
        <v>208</v>
      </c>
      <c r="T545" t="s">
        <v>35</v>
      </c>
      <c r="U545" t="s">
        <v>207</v>
      </c>
      <c r="V545" t="s">
        <v>207</v>
      </c>
      <c r="W545" t="s">
        <v>207</v>
      </c>
      <c r="X545" t="s">
        <v>207</v>
      </c>
      <c r="Y545" t="s">
        <v>207</v>
      </c>
      <c r="Z545" t="s">
        <v>207</v>
      </c>
      <c r="AA545" t="s">
        <v>207</v>
      </c>
      <c r="AB545" t="s">
        <v>207</v>
      </c>
      <c r="AC545" t="s">
        <v>207</v>
      </c>
      <c r="AD545" t="s">
        <v>207</v>
      </c>
      <c r="AE545" t="s">
        <v>207</v>
      </c>
      <c r="AF545" t="s">
        <v>207</v>
      </c>
      <c r="AG545" t="s">
        <v>207</v>
      </c>
      <c r="AH545" t="s">
        <v>207</v>
      </c>
      <c r="AI545" t="s">
        <v>207</v>
      </c>
      <c r="AJ545" t="s">
        <v>207</v>
      </c>
      <c r="AK545" t="s">
        <v>207</v>
      </c>
      <c r="AL545" t="s">
        <v>207</v>
      </c>
      <c r="AM545" t="s">
        <v>207</v>
      </c>
      <c r="AN545" t="s">
        <v>207</v>
      </c>
      <c r="AO545" t="s">
        <v>207</v>
      </c>
      <c r="AP545" t="s">
        <v>207</v>
      </c>
      <c r="AQ545" t="s">
        <v>207</v>
      </c>
      <c r="AR545" t="s">
        <v>207</v>
      </c>
      <c r="AS545" t="s">
        <v>207</v>
      </c>
      <c r="AT545" t="s">
        <v>207</v>
      </c>
      <c r="AU545" t="s">
        <v>207</v>
      </c>
      <c r="AV545" t="s">
        <v>207</v>
      </c>
      <c r="AW545" t="s">
        <v>207</v>
      </c>
      <c r="AX545" t="s">
        <v>207</v>
      </c>
      <c r="AY545" t="s">
        <v>207</v>
      </c>
      <c r="AZ545" t="s">
        <v>207</v>
      </c>
      <c r="BA545" t="s">
        <v>215</v>
      </c>
      <c r="BB545" t="s">
        <v>207</v>
      </c>
      <c r="BC545" t="s">
        <v>207</v>
      </c>
      <c r="BD545" t="s">
        <v>207</v>
      </c>
      <c r="BE545" t="s">
        <v>207</v>
      </c>
      <c r="BF545" t="s">
        <v>207</v>
      </c>
      <c r="BG545" t="s">
        <v>207</v>
      </c>
      <c r="BH545" t="s">
        <v>207</v>
      </c>
      <c r="BI545" t="s">
        <v>207</v>
      </c>
      <c r="BJ545" t="s">
        <v>207</v>
      </c>
      <c r="BK545" t="s">
        <v>207</v>
      </c>
      <c r="BL545" t="s">
        <v>207</v>
      </c>
      <c r="BM545" t="s">
        <v>207</v>
      </c>
      <c r="BN545" t="s">
        <v>207</v>
      </c>
      <c r="BO545" s="18" t="str">
        <f>IF(OR(BO$2=0, BO$2=""), "N/A", IF(ISNUMBER(SEARCH(UPPER(BO$2), UPPER(ProgramsTable[[#This Row],[Type of Service]]))), "Yes", "No"))</f>
        <v>N/A</v>
      </c>
      <c r="BP545" s="18" t="str">
        <f>IF(BP$2=0, "N/A", IF(ISNUMBER(SEARCH(TRIM(BP$2), ProgramsTable[[#This Row],[Geographic Coverage]])), "Yes", "No"))</f>
        <v>N/A</v>
      </c>
      <c r="BQ545" s="18" t="str">
        <f>IF(BQ$2=0, "N/A", IF(ISNUMBER(SEARCH(TRIM(BQ$2), ProgramsTable[[#This Row],[Geographic Coverage]])), "Yes", "No"))</f>
        <v>N/A</v>
      </c>
      <c r="BR545" s="18" t="str">
        <f>IF(AND(BP$2=0, BQ$2=0), "*Required - Please Make a Selection*", IF(OR(ISNUMBER(SEARCH(TRIM(BP$2), ProgramsTable[[#This Row],[Geographic Coverage]])), ISNUMBER(SEARCH(TRIM(BQ$2), ProgramsTable[[#This Row],[Geographic Coverage]]))), "Yes", "No"))</f>
        <v>*Required - Please Make a Selection*</v>
      </c>
      <c r="BS545" s="18" t="str">
        <f>IF(OR(BS$2="",BS$2=0), "N/A", IF(AND(ProgramsTable[[#This Row],[Age Min]]= "None", ProgramsTable[[#This Row],[Age Max]]= "None"), "Yes", IF(AND(BS$2&gt;=ProgramsTable[[#This Row],[Age Min]], BS$2&lt;=ProgramsTable[[#This Row],[Age Max]]), "Yes", "No")))</f>
        <v>N/A</v>
      </c>
      <c r="BT545" s="18" t="str" cm="1">
        <f t="array" ref="BT545">IF(COUNTIF(AM$2:BJ$2,"Yes")=0,"N/A",IF(SUMPRODUCT(--(AM$2:BJ$2="Yes"),--(ProgramsTable[[#This Row],[Developmental Disability]:[Caregivers, Family Members, Advocates, or Practitioners of an Individual with Disabilities or Medical Conditions]]="Yes"))&gt;0,"Yes","No"))</f>
        <v>N/A</v>
      </c>
      <c r="BU5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45" s="18" t="str">
        <f>IF(BV$2=0, "N/A", IF(ISNUMBER(SEARCH(UPPER(BV$2), UPPER(ProgramsTable[[#This Row],[Type of Service]]))), "Yes", "No"))</f>
        <v>N/A</v>
      </c>
      <c r="BW545" s="18" t="str">
        <f>IF(BW$2=0, "N/A", IF(ISNUMBER(SEARCH(TRIM(BW$2), ProgramsTable[[#This Row],[Geographic Coverage]])), "Yes", "No"))</f>
        <v>N/A</v>
      </c>
      <c r="BX545" s="18" t="str">
        <f>IF(BX$2=0, "N/A", IF(ISNUMBER(SEARCH(TRIM(BX$2), ProgramsTable[[#This Row],[Geographic Coverage]])), "Yes", "No"))</f>
        <v>N/A</v>
      </c>
      <c r="BY545" s="18" t="str">
        <f>IF(AND(BW$2=0, BX$2=0), "*Required - Please Make a Selection*", IF(OR(ISNUMBER(SEARCH(TRIM(BW$2), ProgramsTable[[#This Row],[Geographic Coverage]])), ISNUMBER(SEARCH(TRIM(BX$2), ProgramsTable[[#This Row],[Geographic Coverage]]))), "Yes", "No"))</f>
        <v>*Required - Please Make a Selection*</v>
      </c>
      <c r="BZ545" s="18" t="str">
        <f>IF(I$2=0, "N/A", IF(I$2="Yes", IF(ProgramsTable[[#This Row],[Program Includes Services for Caregivers]]="Yes", IF(ProgramsTable[[#This Row],[Program May Require Caregiver to be Unpaid]]="No", "Yes", "No"), "No"), "N/A"))</f>
        <v>N/A</v>
      </c>
      <c r="CA5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45" s="18" t="str">
        <f>IF(CB$2=0, "N/A", IF(ISNUMBER(SEARCH(TRIM(UPPER(CB$2)), TRIM(UPPER(ProgramsTable[[#This Row],[Type of Service]])))), "Yes", "No"))</f>
        <v>N/A</v>
      </c>
      <c r="CC545" s="18" t="str">
        <f>IF(CC$2=0, "N/A", IF(ISNUMBER(SEARCH(TRIM(CC$2), ProgramsTable[[#This Row],[Geographic Coverage]])), "Yes", "No"))</f>
        <v>No</v>
      </c>
      <c r="CD545" s="18" t="str">
        <f>IF(CD$2=0, "N/A", IF(ISNUMBER(SEARCH(TRIM(CD$2), ProgramsTable[[#This Row],[Geographic Coverage]])), "Yes", "No"))</f>
        <v>N/A</v>
      </c>
      <c r="CE545" s="18" t="str">
        <f>IF(AND(CC$2=0, CD$2=0), "*Required - Please Make a Selection*", IF(OR(ISNUMBER(SEARCH(TRIM(CC$2), ProgramsTable[[#This Row],[Geographic Coverage]])), ISNUMBER(SEARCH(TRIM(CD$2), ProgramsTable[[#This Row],[Geographic Coverage]]))), "Yes", "No"))</f>
        <v>No</v>
      </c>
      <c r="CF545" s="18" t="str" cm="1">
        <f t="array" ref="CF545">IF(COUNTIF(BK$2:BN$2, "Yes")=0, "N/A", IF(SUMPRODUCT((BK$2:BN$2="Yes")*(ProgramsTable[[#This Row],[Veteran?]:[Disabled Veteran?]]="Yes"))&gt;0, "Yes", "No"))</f>
        <v>No</v>
      </c>
      <c r="CG5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45"/>
      <c r="CI545"/>
      <c r="CJ545"/>
      <c r="CK545"/>
      <c r="CL545"/>
      <c r="CM545"/>
      <c r="CN545"/>
      <c r="CO545"/>
      <c r="CP545"/>
      <c r="CQ545"/>
      <c r="CR545"/>
      <c r="CS545"/>
      <c r="CU545"/>
      <c r="CV545"/>
    </row>
    <row r="546" spans="1:100" hidden="1" x14ac:dyDescent="0.25">
      <c r="A546" s="10">
        <v>87</v>
      </c>
      <c r="B546" t="s">
        <v>527</v>
      </c>
      <c r="C546" t="s">
        <v>486</v>
      </c>
      <c r="D546" t="s">
        <v>545</v>
      </c>
      <c r="E546" t="s">
        <v>546</v>
      </c>
      <c r="F546" t="s">
        <v>555</v>
      </c>
      <c r="G546" t="s">
        <v>92</v>
      </c>
      <c r="H546" t="s">
        <v>207</v>
      </c>
      <c r="I546" t="s">
        <v>207</v>
      </c>
      <c r="J546" t="s">
        <v>547</v>
      </c>
      <c r="K546" t="s">
        <v>208</v>
      </c>
      <c r="L546" s="11" t="s">
        <v>543</v>
      </c>
      <c r="M546">
        <v>60</v>
      </c>
      <c r="N546">
        <v>120</v>
      </c>
      <c r="P546" t="s">
        <v>556</v>
      </c>
      <c r="Q546" t="s">
        <v>208</v>
      </c>
      <c r="R546" t="s">
        <v>556</v>
      </c>
      <c r="S546" t="s">
        <v>208</v>
      </c>
      <c r="T546" t="s">
        <v>35</v>
      </c>
      <c r="U546" t="s">
        <v>215</v>
      </c>
      <c r="V546" t="s">
        <v>207</v>
      </c>
      <c r="W546" t="s">
        <v>207</v>
      </c>
      <c r="X546" t="s">
        <v>207</v>
      </c>
      <c r="Y546" t="s">
        <v>207</v>
      </c>
      <c r="Z546" t="s">
        <v>207</v>
      </c>
      <c r="AA546" t="s">
        <v>215</v>
      </c>
      <c r="AB546" t="s">
        <v>207</v>
      </c>
      <c r="AC546" t="s">
        <v>207</v>
      </c>
      <c r="AD546" t="s">
        <v>207</v>
      </c>
      <c r="AE546" t="s">
        <v>207</v>
      </c>
      <c r="AF546" t="s">
        <v>207</v>
      </c>
      <c r="AG546" t="s">
        <v>207</v>
      </c>
      <c r="AH546" t="s">
        <v>207</v>
      </c>
      <c r="AI546" t="s">
        <v>207</v>
      </c>
      <c r="AJ546" t="s">
        <v>207</v>
      </c>
      <c r="AK546" t="s">
        <v>207</v>
      </c>
      <c r="AL546" t="s">
        <v>207</v>
      </c>
      <c r="AM546" t="s">
        <v>207</v>
      </c>
      <c r="AN546" t="s">
        <v>207</v>
      </c>
      <c r="AO546" t="s">
        <v>207</v>
      </c>
      <c r="AP546" t="s">
        <v>207</v>
      </c>
      <c r="AQ546" t="s">
        <v>207</v>
      </c>
      <c r="AR546" t="s">
        <v>207</v>
      </c>
      <c r="AS546" t="s">
        <v>207</v>
      </c>
      <c r="AT546" t="s">
        <v>207</v>
      </c>
      <c r="AU546" t="s">
        <v>207</v>
      </c>
      <c r="AV546" t="s">
        <v>207</v>
      </c>
      <c r="AW546" t="s">
        <v>207</v>
      </c>
      <c r="AX546" t="s">
        <v>207</v>
      </c>
      <c r="AY546" t="s">
        <v>207</v>
      </c>
      <c r="AZ546" t="s">
        <v>207</v>
      </c>
      <c r="BA546" t="s">
        <v>215</v>
      </c>
      <c r="BB546" t="s">
        <v>207</v>
      </c>
      <c r="BC546" t="s">
        <v>207</v>
      </c>
      <c r="BD546" t="s">
        <v>207</v>
      </c>
      <c r="BE546" t="s">
        <v>207</v>
      </c>
      <c r="BF546" t="s">
        <v>207</v>
      </c>
      <c r="BG546" t="s">
        <v>207</v>
      </c>
      <c r="BH546" t="s">
        <v>207</v>
      </c>
      <c r="BI546" t="s">
        <v>207</v>
      </c>
      <c r="BJ546" t="s">
        <v>207</v>
      </c>
      <c r="BK546" t="s">
        <v>207</v>
      </c>
      <c r="BL546" t="s">
        <v>207</v>
      </c>
      <c r="BM546" t="s">
        <v>207</v>
      </c>
      <c r="BN546" t="s">
        <v>207</v>
      </c>
      <c r="BO546" s="18" t="str">
        <f>IF(OR(BO$2=0, BO$2=""), "N/A", IF(ISNUMBER(SEARCH(UPPER(BO$2), UPPER(ProgramsTable[[#This Row],[Type of Service]]))), "Yes", "No"))</f>
        <v>N/A</v>
      </c>
      <c r="BP546" s="18" t="str">
        <f>IF(BP$2=0, "N/A", IF(ISNUMBER(SEARCH(TRIM(BP$2), ProgramsTable[[#This Row],[Geographic Coverage]])), "Yes", "No"))</f>
        <v>N/A</v>
      </c>
      <c r="BQ546" s="18" t="str">
        <f>IF(BQ$2=0, "N/A", IF(ISNUMBER(SEARCH(TRIM(BQ$2), ProgramsTable[[#This Row],[Geographic Coverage]])), "Yes", "No"))</f>
        <v>N/A</v>
      </c>
      <c r="BR546" s="18" t="str">
        <f>IF(AND(BP$2=0, BQ$2=0), "*Required - Please Make a Selection*", IF(OR(ISNUMBER(SEARCH(TRIM(BP$2), ProgramsTable[[#This Row],[Geographic Coverage]])), ISNUMBER(SEARCH(TRIM(BQ$2), ProgramsTable[[#This Row],[Geographic Coverage]]))), "Yes", "No"))</f>
        <v>*Required - Please Make a Selection*</v>
      </c>
      <c r="BS546" s="18" t="str">
        <f>IF(OR(BS$2="",BS$2=0), "N/A", IF(AND(ProgramsTable[[#This Row],[Age Min]]= "None", ProgramsTable[[#This Row],[Age Max]]= "None"), "Yes", IF(AND(BS$2&gt;=ProgramsTable[[#This Row],[Age Min]], BS$2&lt;=ProgramsTable[[#This Row],[Age Max]]), "Yes", "No")))</f>
        <v>N/A</v>
      </c>
      <c r="BT546" s="18" t="str" cm="1">
        <f t="array" ref="BT546">IF(COUNTIF(AM$2:BJ$2,"Yes")=0,"N/A",IF(SUMPRODUCT(--(AM$2:BJ$2="Yes"),--(ProgramsTable[[#This Row],[Developmental Disability]:[Caregivers, Family Members, Advocates, or Practitioners of an Individual with Disabilities or Medical Conditions]]="Yes"))&gt;0,"Yes","No"))</f>
        <v>N/A</v>
      </c>
      <c r="BU5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46" s="18" t="str">
        <f>IF(BV$2=0, "N/A", IF(ISNUMBER(SEARCH(UPPER(BV$2), UPPER(ProgramsTable[[#This Row],[Type of Service]]))), "Yes", "No"))</f>
        <v>N/A</v>
      </c>
      <c r="BW546" s="18" t="str">
        <f>IF(BW$2=0, "N/A", IF(ISNUMBER(SEARCH(TRIM(BW$2), ProgramsTable[[#This Row],[Geographic Coverage]])), "Yes", "No"))</f>
        <v>N/A</v>
      </c>
      <c r="BX546" s="18" t="str">
        <f>IF(BX$2=0, "N/A", IF(ISNUMBER(SEARCH(TRIM(BX$2), ProgramsTable[[#This Row],[Geographic Coverage]])), "Yes", "No"))</f>
        <v>N/A</v>
      </c>
      <c r="BY546" s="18" t="str">
        <f>IF(AND(BW$2=0, BX$2=0), "*Required - Please Make a Selection*", IF(OR(ISNUMBER(SEARCH(TRIM(BW$2), ProgramsTable[[#This Row],[Geographic Coverage]])), ISNUMBER(SEARCH(TRIM(BX$2), ProgramsTable[[#This Row],[Geographic Coverage]]))), "Yes", "No"))</f>
        <v>*Required - Please Make a Selection*</v>
      </c>
      <c r="BZ546" s="18" t="str">
        <f>IF(I$2=0, "N/A", IF(I$2="Yes", IF(ProgramsTable[[#This Row],[Program Includes Services for Caregivers]]="Yes", IF(ProgramsTable[[#This Row],[Program May Require Caregiver to be Unpaid]]="No", "Yes", "No"), "No"), "N/A"))</f>
        <v>N/A</v>
      </c>
      <c r="CA5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46" s="18" t="str">
        <f>IF(CB$2=0, "N/A", IF(ISNUMBER(SEARCH(TRIM(UPPER(CB$2)), TRIM(UPPER(ProgramsTable[[#This Row],[Type of Service]])))), "Yes", "No"))</f>
        <v>N/A</v>
      </c>
      <c r="CC546" s="18" t="str">
        <f>IF(CC$2=0, "N/A", IF(ISNUMBER(SEARCH(TRIM(CC$2), ProgramsTable[[#This Row],[Geographic Coverage]])), "Yes", "No"))</f>
        <v>No</v>
      </c>
      <c r="CD546" s="18" t="str">
        <f>IF(CD$2=0, "N/A", IF(ISNUMBER(SEARCH(TRIM(CD$2), ProgramsTable[[#This Row],[Geographic Coverage]])), "Yes", "No"))</f>
        <v>N/A</v>
      </c>
      <c r="CE546" s="18" t="str">
        <f>IF(AND(CC$2=0, CD$2=0), "*Required - Please Make a Selection*", IF(OR(ISNUMBER(SEARCH(TRIM(CC$2), ProgramsTable[[#This Row],[Geographic Coverage]])), ISNUMBER(SEARCH(TRIM(CD$2), ProgramsTable[[#This Row],[Geographic Coverage]]))), "Yes", "No"))</f>
        <v>No</v>
      </c>
      <c r="CF546" s="18" t="str" cm="1">
        <f t="array" ref="CF546">IF(COUNTIF(BK$2:BN$2, "Yes")=0, "N/A", IF(SUMPRODUCT((BK$2:BN$2="Yes")*(ProgramsTable[[#This Row],[Veteran?]:[Disabled Veteran?]]="Yes"))&gt;0, "Yes", "No"))</f>
        <v>No</v>
      </c>
      <c r="CG5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46"/>
      <c r="CI546"/>
      <c r="CJ546"/>
      <c r="CK546"/>
      <c r="CL546"/>
      <c r="CM546"/>
      <c r="CN546"/>
      <c r="CO546"/>
      <c r="CP546"/>
      <c r="CQ546"/>
      <c r="CR546"/>
      <c r="CS546"/>
      <c r="CU546"/>
      <c r="CV546"/>
    </row>
    <row r="547" spans="1:100" hidden="1" x14ac:dyDescent="0.25">
      <c r="A547" s="10">
        <v>88</v>
      </c>
      <c r="B547" t="s">
        <v>527</v>
      </c>
      <c r="C547" t="s">
        <v>486</v>
      </c>
      <c r="D547" t="s">
        <v>545</v>
      </c>
      <c r="E547" t="s">
        <v>546</v>
      </c>
      <c r="F547" t="s">
        <v>557</v>
      </c>
      <c r="G547" t="s">
        <v>91</v>
      </c>
      <c r="H547" t="s">
        <v>207</v>
      </c>
      <c r="I547" t="s">
        <v>207</v>
      </c>
      <c r="J547" t="s">
        <v>208</v>
      </c>
      <c r="K547" t="s">
        <v>208</v>
      </c>
      <c r="L547" s="11" t="s">
        <v>543</v>
      </c>
      <c r="M547">
        <v>60</v>
      </c>
      <c r="N547">
        <v>120</v>
      </c>
      <c r="P547" t="s">
        <v>208</v>
      </c>
      <c r="Q547" t="s">
        <v>208</v>
      </c>
      <c r="R547" t="s">
        <v>208</v>
      </c>
      <c r="S547" t="s">
        <v>208</v>
      </c>
      <c r="T547" t="s">
        <v>35</v>
      </c>
      <c r="U547" t="s">
        <v>207</v>
      </c>
      <c r="V547" t="s">
        <v>207</v>
      </c>
      <c r="W547" t="s">
        <v>207</v>
      </c>
      <c r="X547" t="s">
        <v>207</v>
      </c>
      <c r="Y547" t="s">
        <v>207</v>
      </c>
      <c r="Z547" t="s">
        <v>207</v>
      </c>
      <c r="AA547" t="s">
        <v>207</v>
      </c>
      <c r="AB547" t="s">
        <v>207</v>
      </c>
      <c r="AC547" t="s">
        <v>207</v>
      </c>
      <c r="AD547" t="s">
        <v>207</v>
      </c>
      <c r="AE547" t="s">
        <v>207</v>
      </c>
      <c r="AF547" t="s">
        <v>207</v>
      </c>
      <c r="AG547" t="s">
        <v>207</v>
      </c>
      <c r="AH547" t="s">
        <v>207</v>
      </c>
      <c r="AI547" t="s">
        <v>207</v>
      </c>
      <c r="AJ547" t="s">
        <v>207</v>
      </c>
      <c r="AK547" t="s">
        <v>207</v>
      </c>
      <c r="AL547" t="s">
        <v>207</v>
      </c>
      <c r="AM547" t="s">
        <v>207</v>
      </c>
      <c r="AN547" t="s">
        <v>207</v>
      </c>
      <c r="AO547" t="s">
        <v>207</v>
      </c>
      <c r="AP547" t="s">
        <v>207</v>
      </c>
      <c r="AQ547" t="s">
        <v>207</v>
      </c>
      <c r="AR547" t="s">
        <v>207</v>
      </c>
      <c r="AS547" t="s">
        <v>207</v>
      </c>
      <c r="AT547" t="s">
        <v>207</v>
      </c>
      <c r="AU547" t="s">
        <v>207</v>
      </c>
      <c r="AV547" t="s">
        <v>207</v>
      </c>
      <c r="AW547" t="s">
        <v>207</v>
      </c>
      <c r="AX547" t="s">
        <v>207</v>
      </c>
      <c r="AY547" t="s">
        <v>207</v>
      </c>
      <c r="AZ547" t="s">
        <v>207</v>
      </c>
      <c r="BA547" t="s">
        <v>207</v>
      </c>
      <c r="BB547" t="s">
        <v>207</v>
      </c>
      <c r="BC547" t="s">
        <v>207</v>
      </c>
      <c r="BD547" t="s">
        <v>207</v>
      </c>
      <c r="BE547" t="s">
        <v>207</v>
      </c>
      <c r="BF547" t="s">
        <v>207</v>
      </c>
      <c r="BG547" t="s">
        <v>207</v>
      </c>
      <c r="BH547" t="s">
        <v>207</v>
      </c>
      <c r="BI547" t="s">
        <v>207</v>
      </c>
      <c r="BJ547" t="s">
        <v>207</v>
      </c>
      <c r="BK547" t="s">
        <v>207</v>
      </c>
      <c r="BL547" t="s">
        <v>207</v>
      </c>
      <c r="BM547" t="s">
        <v>207</v>
      </c>
      <c r="BN547" t="s">
        <v>207</v>
      </c>
      <c r="BO547" s="18" t="str">
        <f>IF(OR(BO$2=0, BO$2=""), "N/A", IF(ISNUMBER(SEARCH(UPPER(BO$2), UPPER(ProgramsTable[[#This Row],[Type of Service]]))), "Yes", "No"))</f>
        <v>N/A</v>
      </c>
      <c r="BP547" s="18" t="str">
        <f>IF(BP$2=0, "N/A", IF(ISNUMBER(SEARCH(TRIM(BP$2), ProgramsTable[[#This Row],[Geographic Coverage]])), "Yes", "No"))</f>
        <v>N/A</v>
      </c>
      <c r="BQ547" s="18" t="str">
        <f>IF(BQ$2=0, "N/A", IF(ISNUMBER(SEARCH(TRIM(BQ$2), ProgramsTable[[#This Row],[Geographic Coverage]])), "Yes", "No"))</f>
        <v>N/A</v>
      </c>
      <c r="BR547" s="18" t="str">
        <f>IF(AND(BP$2=0, BQ$2=0), "*Required - Please Make a Selection*", IF(OR(ISNUMBER(SEARCH(TRIM(BP$2), ProgramsTable[[#This Row],[Geographic Coverage]])), ISNUMBER(SEARCH(TRIM(BQ$2), ProgramsTable[[#This Row],[Geographic Coverage]]))), "Yes", "No"))</f>
        <v>*Required - Please Make a Selection*</v>
      </c>
      <c r="BS547" s="18" t="str">
        <f>IF(OR(BS$2="",BS$2=0), "N/A", IF(AND(ProgramsTable[[#This Row],[Age Min]]= "None", ProgramsTable[[#This Row],[Age Max]]= "None"), "Yes", IF(AND(BS$2&gt;=ProgramsTable[[#This Row],[Age Min]], BS$2&lt;=ProgramsTable[[#This Row],[Age Max]]), "Yes", "No")))</f>
        <v>N/A</v>
      </c>
      <c r="BT547" s="18" t="str" cm="1">
        <f t="array" ref="BT547">IF(COUNTIF(AM$2:BJ$2,"Yes")=0,"N/A",IF(SUMPRODUCT(--(AM$2:BJ$2="Yes"),--(ProgramsTable[[#This Row],[Developmental Disability]:[Caregivers, Family Members, Advocates, or Practitioners of an Individual with Disabilities or Medical Conditions]]="Yes"))&gt;0,"Yes","No"))</f>
        <v>N/A</v>
      </c>
      <c r="BU5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47" s="18" t="str">
        <f>IF(BV$2=0, "N/A", IF(ISNUMBER(SEARCH(UPPER(BV$2), UPPER(ProgramsTable[[#This Row],[Type of Service]]))), "Yes", "No"))</f>
        <v>N/A</v>
      </c>
      <c r="BW547" s="18" t="str">
        <f>IF(BW$2=0, "N/A", IF(ISNUMBER(SEARCH(TRIM(BW$2), ProgramsTable[[#This Row],[Geographic Coverage]])), "Yes", "No"))</f>
        <v>N/A</v>
      </c>
      <c r="BX547" s="18" t="str">
        <f>IF(BX$2=0, "N/A", IF(ISNUMBER(SEARCH(TRIM(BX$2), ProgramsTable[[#This Row],[Geographic Coverage]])), "Yes", "No"))</f>
        <v>N/A</v>
      </c>
      <c r="BY547" s="18" t="str">
        <f>IF(AND(BW$2=0, BX$2=0), "*Required - Please Make a Selection*", IF(OR(ISNUMBER(SEARCH(TRIM(BW$2), ProgramsTable[[#This Row],[Geographic Coverage]])), ISNUMBER(SEARCH(TRIM(BX$2), ProgramsTable[[#This Row],[Geographic Coverage]]))), "Yes", "No"))</f>
        <v>*Required - Please Make a Selection*</v>
      </c>
      <c r="BZ547" s="18" t="str">
        <f>IF(I$2=0, "N/A", IF(I$2="Yes", IF(ProgramsTable[[#This Row],[Program Includes Services for Caregivers]]="Yes", IF(ProgramsTable[[#This Row],[Program May Require Caregiver to be Unpaid]]="No", "Yes", "No"), "No"), "N/A"))</f>
        <v>N/A</v>
      </c>
      <c r="CA5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47" s="18" t="str">
        <f>IF(CB$2=0, "N/A", IF(ISNUMBER(SEARCH(TRIM(UPPER(CB$2)), TRIM(UPPER(ProgramsTable[[#This Row],[Type of Service]])))), "Yes", "No"))</f>
        <v>N/A</v>
      </c>
      <c r="CC547" s="18" t="str">
        <f>IF(CC$2=0, "N/A", IF(ISNUMBER(SEARCH(TRIM(CC$2), ProgramsTable[[#This Row],[Geographic Coverage]])), "Yes", "No"))</f>
        <v>No</v>
      </c>
      <c r="CD547" s="18" t="str">
        <f>IF(CD$2=0, "N/A", IF(ISNUMBER(SEARCH(TRIM(CD$2), ProgramsTable[[#This Row],[Geographic Coverage]])), "Yes", "No"))</f>
        <v>N/A</v>
      </c>
      <c r="CE547" s="18" t="str">
        <f>IF(AND(CC$2=0, CD$2=0), "*Required - Please Make a Selection*", IF(OR(ISNUMBER(SEARCH(TRIM(CC$2), ProgramsTable[[#This Row],[Geographic Coverage]])), ISNUMBER(SEARCH(TRIM(CD$2), ProgramsTable[[#This Row],[Geographic Coverage]]))), "Yes", "No"))</f>
        <v>No</v>
      </c>
      <c r="CF547" s="18" t="str" cm="1">
        <f t="array" ref="CF547">IF(COUNTIF(BK$2:BN$2, "Yes")=0, "N/A", IF(SUMPRODUCT((BK$2:BN$2="Yes")*(ProgramsTable[[#This Row],[Veteran?]:[Disabled Veteran?]]="Yes"))&gt;0, "Yes", "No"))</f>
        <v>No</v>
      </c>
      <c r="CG5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47"/>
      <c r="CI547"/>
      <c r="CJ547"/>
      <c r="CK547"/>
      <c r="CL547"/>
      <c r="CM547"/>
      <c r="CN547"/>
      <c r="CO547"/>
      <c r="CP547"/>
      <c r="CQ547"/>
      <c r="CR547"/>
      <c r="CS547"/>
      <c r="CU547"/>
      <c r="CV547"/>
    </row>
    <row r="548" spans="1:100" hidden="1" x14ac:dyDescent="0.25">
      <c r="A548" s="10">
        <v>89</v>
      </c>
      <c r="B548" t="s">
        <v>527</v>
      </c>
      <c r="C548" t="s">
        <v>486</v>
      </c>
      <c r="D548" t="s">
        <v>545</v>
      </c>
      <c r="E548" t="s">
        <v>546</v>
      </c>
      <c r="F548" t="s">
        <v>558</v>
      </c>
      <c r="G548" t="s">
        <v>103</v>
      </c>
      <c r="H548" t="s">
        <v>207</v>
      </c>
      <c r="I548" t="s">
        <v>207</v>
      </c>
      <c r="J548" t="s">
        <v>208</v>
      </c>
      <c r="K548" t="s">
        <v>208</v>
      </c>
      <c r="L548" s="11" t="s">
        <v>208</v>
      </c>
      <c r="M548" t="s">
        <v>208</v>
      </c>
      <c r="N548" t="s">
        <v>208</v>
      </c>
      <c r="P548" t="s">
        <v>208</v>
      </c>
      <c r="Q548" t="s">
        <v>208</v>
      </c>
      <c r="R548" t="s">
        <v>208</v>
      </c>
      <c r="S548" t="s">
        <v>208</v>
      </c>
      <c r="T548" t="s">
        <v>35</v>
      </c>
      <c r="U548" t="s">
        <v>207</v>
      </c>
      <c r="V548" t="s">
        <v>207</v>
      </c>
      <c r="W548" t="s">
        <v>207</v>
      </c>
      <c r="X548" t="s">
        <v>207</v>
      </c>
      <c r="Y548" t="s">
        <v>207</v>
      </c>
      <c r="Z548" t="s">
        <v>207</v>
      </c>
      <c r="AA548" t="s">
        <v>207</v>
      </c>
      <c r="AB548" t="s">
        <v>207</v>
      </c>
      <c r="AC548" t="s">
        <v>207</v>
      </c>
      <c r="AD548" t="s">
        <v>207</v>
      </c>
      <c r="AE548" t="s">
        <v>207</v>
      </c>
      <c r="AF548" t="s">
        <v>207</v>
      </c>
      <c r="AG548" t="s">
        <v>207</v>
      </c>
      <c r="AH548" t="s">
        <v>207</v>
      </c>
      <c r="AI548" t="s">
        <v>207</v>
      </c>
      <c r="AJ548" t="s">
        <v>207</v>
      </c>
      <c r="AK548" t="s">
        <v>207</v>
      </c>
      <c r="AL548" t="s">
        <v>207</v>
      </c>
      <c r="AM548" t="s">
        <v>207</v>
      </c>
      <c r="AN548" t="s">
        <v>207</v>
      </c>
      <c r="AO548" t="s">
        <v>207</v>
      </c>
      <c r="AP548" t="s">
        <v>207</v>
      </c>
      <c r="AQ548" t="s">
        <v>207</v>
      </c>
      <c r="AR548" t="s">
        <v>207</v>
      </c>
      <c r="AS548" t="s">
        <v>207</v>
      </c>
      <c r="AT548" t="s">
        <v>207</v>
      </c>
      <c r="AU548" t="s">
        <v>207</v>
      </c>
      <c r="AV548" t="s">
        <v>207</v>
      </c>
      <c r="AW548" t="s">
        <v>207</v>
      </c>
      <c r="AX548" t="s">
        <v>207</v>
      </c>
      <c r="AY548" t="s">
        <v>207</v>
      </c>
      <c r="AZ548" t="s">
        <v>207</v>
      </c>
      <c r="BA548" t="s">
        <v>207</v>
      </c>
      <c r="BB548" t="s">
        <v>207</v>
      </c>
      <c r="BC548" t="s">
        <v>207</v>
      </c>
      <c r="BD548" t="s">
        <v>207</v>
      </c>
      <c r="BE548" t="s">
        <v>207</v>
      </c>
      <c r="BF548" t="s">
        <v>207</v>
      </c>
      <c r="BG548" t="s">
        <v>207</v>
      </c>
      <c r="BH548" t="s">
        <v>207</v>
      </c>
      <c r="BI548" t="s">
        <v>207</v>
      </c>
      <c r="BJ548" t="s">
        <v>207</v>
      </c>
      <c r="BK548" t="s">
        <v>207</v>
      </c>
      <c r="BL548" t="s">
        <v>207</v>
      </c>
      <c r="BM548" t="s">
        <v>207</v>
      </c>
      <c r="BN548" t="s">
        <v>207</v>
      </c>
      <c r="BO548" s="18" t="str">
        <f>IF(OR(BO$2=0, BO$2=""), "N/A", IF(ISNUMBER(SEARCH(UPPER(BO$2), UPPER(ProgramsTable[[#This Row],[Type of Service]]))), "Yes", "No"))</f>
        <v>N/A</v>
      </c>
      <c r="BP548" s="18" t="str">
        <f>IF(BP$2=0, "N/A", IF(ISNUMBER(SEARCH(TRIM(BP$2), ProgramsTable[[#This Row],[Geographic Coverage]])), "Yes", "No"))</f>
        <v>N/A</v>
      </c>
      <c r="BQ548" s="18" t="str">
        <f>IF(BQ$2=0, "N/A", IF(ISNUMBER(SEARCH(TRIM(BQ$2), ProgramsTable[[#This Row],[Geographic Coverage]])), "Yes", "No"))</f>
        <v>N/A</v>
      </c>
      <c r="BR548" s="18" t="str">
        <f>IF(AND(BP$2=0, BQ$2=0), "*Required - Please Make a Selection*", IF(OR(ISNUMBER(SEARCH(TRIM(BP$2), ProgramsTable[[#This Row],[Geographic Coverage]])), ISNUMBER(SEARCH(TRIM(BQ$2), ProgramsTable[[#This Row],[Geographic Coverage]]))), "Yes", "No"))</f>
        <v>*Required - Please Make a Selection*</v>
      </c>
      <c r="BS548" s="18" t="str">
        <f>IF(OR(BS$2="",BS$2=0), "N/A", IF(AND(ProgramsTable[[#This Row],[Age Min]]= "None", ProgramsTable[[#This Row],[Age Max]]= "None"), "Yes", IF(AND(BS$2&gt;=ProgramsTable[[#This Row],[Age Min]], BS$2&lt;=ProgramsTable[[#This Row],[Age Max]]), "Yes", "No")))</f>
        <v>N/A</v>
      </c>
      <c r="BT548" s="18" t="str" cm="1">
        <f t="array" ref="BT548">IF(COUNTIF(AM$2:BJ$2,"Yes")=0,"N/A",IF(SUMPRODUCT(--(AM$2:BJ$2="Yes"),--(ProgramsTable[[#This Row],[Developmental Disability]:[Caregivers, Family Members, Advocates, or Practitioners of an Individual with Disabilities or Medical Conditions]]="Yes"))&gt;0,"Yes","No"))</f>
        <v>N/A</v>
      </c>
      <c r="BU5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48" s="18" t="str">
        <f>IF(BV$2=0, "N/A", IF(ISNUMBER(SEARCH(UPPER(BV$2), UPPER(ProgramsTable[[#This Row],[Type of Service]]))), "Yes", "No"))</f>
        <v>N/A</v>
      </c>
      <c r="BW548" s="18" t="str">
        <f>IF(BW$2=0, "N/A", IF(ISNUMBER(SEARCH(TRIM(BW$2), ProgramsTable[[#This Row],[Geographic Coverage]])), "Yes", "No"))</f>
        <v>N/A</v>
      </c>
      <c r="BX548" s="18" t="str">
        <f>IF(BX$2=0, "N/A", IF(ISNUMBER(SEARCH(TRIM(BX$2), ProgramsTable[[#This Row],[Geographic Coverage]])), "Yes", "No"))</f>
        <v>N/A</v>
      </c>
      <c r="BY548" s="18" t="str">
        <f>IF(AND(BW$2=0, BX$2=0), "*Required - Please Make a Selection*", IF(OR(ISNUMBER(SEARCH(TRIM(BW$2), ProgramsTable[[#This Row],[Geographic Coverage]])), ISNUMBER(SEARCH(TRIM(BX$2), ProgramsTable[[#This Row],[Geographic Coverage]]))), "Yes", "No"))</f>
        <v>*Required - Please Make a Selection*</v>
      </c>
      <c r="BZ548" s="18" t="str">
        <f>IF(I$2=0, "N/A", IF(I$2="Yes", IF(ProgramsTable[[#This Row],[Program Includes Services for Caregivers]]="Yes", IF(ProgramsTable[[#This Row],[Program May Require Caregiver to be Unpaid]]="No", "Yes", "No"), "No"), "N/A"))</f>
        <v>N/A</v>
      </c>
      <c r="CA5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48" s="18" t="str">
        <f>IF(CB$2=0, "N/A", IF(ISNUMBER(SEARCH(TRIM(UPPER(CB$2)), TRIM(UPPER(ProgramsTable[[#This Row],[Type of Service]])))), "Yes", "No"))</f>
        <v>N/A</v>
      </c>
      <c r="CC548" s="18" t="str">
        <f>IF(CC$2=0, "N/A", IF(ISNUMBER(SEARCH(TRIM(CC$2), ProgramsTable[[#This Row],[Geographic Coverage]])), "Yes", "No"))</f>
        <v>No</v>
      </c>
      <c r="CD548" s="18" t="str">
        <f>IF(CD$2=0, "N/A", IF(ISNUMBER(SEARCH(TRIM(CD$2), ProgramsTable[[#This Row],[Geographic Coverage]])), "Yes", "No"))</f>
        <v>N/A</v>
      </c>
      <c r="CE548" s="18" t="str">
        <f>IF(AND(CC$2=0, CD$2=0), "*Required - Please Make a Selection*", IF(OR(ISNUMBER(SEARCH(TRIM(CC$2), ProgramsTable[[#This Row],[Geographic Coverage]])), ISNUMBER(SEARCH(TRIM(CD$2), ProgramsTable[[#This Row],[Geographic Coverage]]))), "Yes", "No"))</f>
        <v>No</v>
      </c>
      <c r="CF548" s="18" t="str" cm="1">
        <f t="array" ref="CF548">IF(COUNTIF(BK$2:BN$2, "Yes")=0, "N/A", IF(SUMPRODUCT((BK$2:BN$2="Yes")*(ProgramsTable[[#This Row],[Veteran?]:[Disabled Veteran?]]="Yes"))&gt;0, "Yes", "No"))</f>
        <v>No</v>
      </c>
      <c r="CG5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48"/>
      <c r="CI548"/>
      <c r="CJ548"/>
      <c r="CK548"/>
      <c r="CL548"/>
      <c r="CM548"/>
      <c r="CN548"/>
      <c r="CO548"/>
      <c r="CP548"/>
      <c r="CQ548"/>
      <c r="CR548"/>
      <c r="CS548"/>
      <c r="CU548"/>
      <c r="CV548"/>
    </row>
    <row r="549" spans="1:100" hidden="1" x14ac:dyDescent="0.25">
      <c r="A549" s="10">
        <v>90</v>
      </c>
      <c r="B549" t="s">
        <v>527</v>
      </c>
      <c r="C549" t="s">
        <v>486</v>
      </c>
      <c r="D549" t="s">
        <v>545</v>
      </c>
      <c r="E549" t="s">
        <v>546</v>
      </c>
      <c r="F549" t="s">
        <v>559</v>
      </c>
      <c r="G549" t="s">
        <v>105</v>
      </c>
      <c r="H549" t="s">
        <v>207</v>
      </c>
      <c r="I549" t="s">
        <v>207</v>
      </c>
      <c r="J549" t="s">
        <v>208</v>
      </c>
      <c r="K549" t="s">
        <v>208</v>
      </c>
      <c r="L549" s="11" t="s">
        <v>543</v>
      </c>
      <c r="M549">
        <v>60</v>
      </c>
      <c r="N549">
        <v>120</v>
      </c>
      <c r="P549" t="s">
        <v>208</v>
      </c>
      <c r="Q549" t="s">
        <v>208</v>
      </c>
      <c r="R549" t="s">
        <v>208</v>
      </c>
      <c r="S549" t="s">
        <v>208</v>
      </c>
      <c r="T549" t="s">
        <v>35</v>
      </c>
      <c r="U549" t="s">
        <v>207</v>
      </c>
      <c r="V549" t="s">
        <v>207</v>
      </c>
      <c r="W549" t="s">
        <v>207</v>
      </c>
      <c r="X549" t="s">
        <v>207</v>
      </c>
      <c r="Y549" t="s">
        <v>207</v>
      </c>
      <c r="Z549" t="s">
        <v>207</v>
      </c>
      <c r="AA549" t="s">
        <v>207</v>
      </c>
      <c r="AB549" t="s">
        <v>207</v>
      </c>
      <c r="AC549" t="s">
        <v>207</v>
      </c>
      <c r="AD549" t="s">
        <v>207</v>
      </c>
      <c r="AE549" t="s">
        <v>207</v>
      </c>
      <c r="AF549" t="s">
        <v>207</v>
      </c>
      <c r="AG549" t="s">
        <v>207</v>
      </c>
      <c r="AH549" t="s">
        <v>207</v>
      </c>
      <c r="AI549" t="s">
        <v>207</v>
      </c>
      <c r="AJ549" t="s">
        <v>207</v>
      </c>
      <c r="AK549" t="s">
        <v>207</v>
      </c>
      <c r="AL549" t="s">
        <v>207</v>
      </c>
      <c r="AM549" t="s">
        <v>207</v>
      </c>
      <c r="AN549" t="s">
        <v>207</v>
      </c>
      <c r="AO549" t="s">
        <v>207</v>
      </c>
      <c r="AP549" t="s">
        <v>207</v>
      </c>
      <c r="AQ549" t="s">
        <v>207</v>
      </c>
      <c r="AR549" t="s">
        <v>207</v>
      </c>
      <c r="AS549" t="s">
        <v>207</v>
      </c>
      <c r="AT549" t="s">
        <v>207</v>
      </c>
      <c r="AU549" t="s">
        <v>207</v>
      </c>
      <c r="AV549" t="s">
        <v>207</v>
      </c>
      <c r="AW549" t="s">
        <v>207</v>
      </c>
      <c r="AX549" t="s">
        <v>207</v>
      </c>
      <c r="AY549" t="s">
        <v>207</v>
      </c>
      <c r="AZ549" t="s">
        <v>207</v>
      </c>
      <c r="BA549" t="s">
        <v>207</v>
      </c>
      <c r="BB549" t="s">
        <v>207</v>
      </c>
      <c r="BC549" t="s">
        <v>207</v>
      </c>
      <c r="BD549" t="s">
        <v>207</v>
      </c>
      <c r="BE549" t="s">
        <v>207</v>
      </c>
      <c r="BF549" t="s">
        <v>207</v>
      </c>
      <c r="BG549" t="s">
        <v>207</v>
      </c>
      <c r="BH549" t="s">
        <v>207</v>
      </c>
      <c r="BI549" t="s">
        <v>207</v>
      </c>
      <c r="BJ549" t="s">
        <v>207</v>
      </c>
      <c r="BK549" t="s">
        <v>207</v>
      </c>
      <c r="BL549" t="s">
        <v>207</v>
      </c>
      <c r="BM549" t="s">
        <v>207</v>
      </c>
      <c r="BN549" t="s">
        <v>207</v>
      </c>
      <c r="BO549" s="18" t="str">
        <f>IF(OR(BO$2=0, BO$2=""), "N/A", IF(ISNUMBER(SEARCH(UPPER(BO$2), UPPER(ProgramsTable[[#This Row],[Type of Service]]))), "Yes", "No"))</f>
        <v>N/A</v>
      </c>
      <c r="BP549" s="18" t="str">
        <f>IF(BP$2=0, "N/A", IF(ISNUMBER(SEARCH(TRIM(BP$2), ProgramsTable[[#This Row],[Geographic Coverage]])), "Yes", "No"))</f>
        <v>N/A</v>
      </c>
      <c r="BQ549" s="18" t="str">
        <f>IF(BQ$2=0, "N/A", IF(ISNUMBER(SEARCH(TRIM(BQ$2), ProgramsTable[[#This Row],[Geographic Coverage]])), "Yes", "No"))</f>
        <v>N/A</v>
      </c>
      <c r="BR549" s="18" t="str">
        <f>IF(AND(BP$2=0, BQ$2=0), "*Required - Please Make a Selection*", IF(OR(ISNUMBER(SEARCH(TRIM(BP$2), ProgramsTable[[#This Row],[Geographic Coverage]])), ISNUMBER(SEARCH(TRIM(BQ$2), ProgramsTable[[#This Row],[Geographic Coverage]]))), "Yes", "No"))</f>
        <v>*Required - Please Make a Selection*</v>
      </c>
      <c r="BS549" s="18" t="str">
        <f>IF(OR(BS$2="",BS$2=0), "N/A", IF(AND(ProgramsTable[[#This Row],[Age Min]]= "None", ProgramsTable[[#This Row],[Age Max]]= "None"), "Yes", IF(AND(BS$2&gt;=ProgramsTable[[#This Row],[Age Min]], BS$2&lt;=ProgramsTable[[#This Row],[Age Max]]), "Yes", "No")))</f>
        <v>N/A</v>
      </c>
      <c r="BT549" s="18" t="str" cm="1">
        <f t="array" ref="BT549">IF(COUNTIF(AM$2:BJ$2,"Yes")=0,"N/A",IF(SUMPRODUCT(--(AM$2:BJ$2="Yes"),--(ProgramsTable[[#This Row],[Developmental Disability]:[Caregivers, Family Members, Advocates, or Practitioners of an Individual with Disabilities or Medical Conditions]]="Yes"))&gt;0,"Yes","No"))</f>
        <v>N/A</v>
      </c>
      <c r="BU5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49" s="18" t="str">
        <f>IF(BV$2=0, "N/A", IF(ISNUMBER(SEARCH(UPPER(BV$2), UPPER(ProgramsTable[[#This Row],[Type of Service]]))), "Yes", "No"))</f>
        <v>N/A</v>
      </c>
      <c r="BW549" s="18" t="str">
        <f>IF(BW$2=0, "N/A", IF(ISNUMBER(SEARCH(TRIM(BW$2), ProgramsTable[[#This Row],[Geographic Coverage]])), "Yes", "No"))</f>
        <v>N/A</v>
      </c>
      <c r="BX549" s="18" t="str">
        <f>IF(BX$2=0, "N/A", IF(ISNUMBER(SEARCH(TRIM(BX$2), ProgramsTable[[#This Row],[Geographic Coverage]])), "Yes", "No"))</f>
        <v>N/A</v>
      </c>
      <c r="BY549" s="18" t="str">
        <f>IF(AND(BW$2=0, BX$2=0), "*Required - Please Make a Selection*", IF(OR(ISNUMBER(SEARCH(TRIM(BW$2), ProgramsTable[[#This Row],[Geographic Coverage]])), ISNUMBER(SEARCH(TRIM(BX$2), ProgramsTable[[#This Row],[Geographic Coverage]]))), "Yes", "No"))</f>
        <v>*Required - Please Make a Selection*</v>
      </c>
      <c r="BZ549" s="18" t="str">
        <f>IF(I$2=0, "N/A", IF(I$2="Yes", IF(ProgramsTable[[#This Row],[Program Includes Services for Caregivers]]="Yes", IF(ProgramsTable[[#This Row],[Program May Require Caregiver to be Unpaid]]="No", "Yes", "No"), "No"), "N/A"))</f>
        <v>N/A</v>
      </c>
      <c r="CA5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49" s="18" t="str">
        <f>IF(CB$2=0, "N/A", IF(ISNUMBER(SEARCH(TRIM(UPPER(CB$2)), TRIM(UPPER(ProgramsTable[[#This Row],[Type of Service]])))), "Yes", "No"))</f>
        <v>N/A</v>
      </c>
      <c r="CC549" s="18" t="str">
        <f>IF(CC$2=0, "N/A", IF(ISNUMBER(SEARCH(TRIM(CC$2), ProgramsTable[[#This Row],[Geographic Coverage]])), "Yes", "No"))</f>
        <v>No</v>
      </c>
      <c r="CD549" s="18" t="str">
        <f>IF(CD$2=0, "N/A", IF(ISNUMBER(SEARCH(TRIM(CD$2), ProgramsTable[[#This Row],[Geographic Coverage]])), "Yes", "No"))</f>
        <v>N/A</v>
      </c>
      <c r="CE549" s="18" t="str">
        <f>IF(AND(CC$2=0, CD$2=0), "*Required - Please Make a Selection*", IF(OR(ISNUMBER(SEARCH(TRIM(CC$2), ProgramsTable[[#This Row],[Geographic Coverage]])), ISNUMBER(SEARCH(TRIM(CD$2), ProgramsTable[[#This Row],[Geographic Coverage]]))), "Yes", "No"))</f>
        <v>No</v>
      </c>
      <c r="CF549" s="18" t="str" cm="1">
        <f t="array" ref="CF549">IF(COUNTIF(BK$2:BN$2, "Yes")=0, "N/A", IF(SUMPRODUCT((BK$2:BN$2="Yes")*(ProgramsTable[[#This Row],[Veteran?]:[Disabled Veteran?]]="Yes"))&gt;0, "Yes", "No"))</f>
        <v>No</v>
      </c>
      <c r="CG5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49"/>
      <c r="CI549"/>
      <c r="CJ549"/>
      <c r="CK549"/>
      <c r="CL549"/>
      <c r="CM549"/>
      <c r="CN549"/>
      <c r="CO549"/>
      <c r="CP549"/>
      <c r="CQ549"/>
      <c r="CR549"/>
      <c r="CS549"/>
      <c r="CU549"/>
      <c r="CV549"/>
    </row>
    <row r="550" spans="1:100" hidden="1" x14ac:dyDescent="0.25">
      <c r="A550" s="10">
        <v>91</v>
      </c>
      <c r="B550" t="s">
        <v>527</v>
      </c>
      <c r="C550" t="s">
        <v>486</v>
      </c>
      <c r="D550" t="s">
        <v>545</v>
      </c>
      <c r="E550" t="s">
        <v>546</v>
      </c>
      <c r="F550" t="s">
        <v>560</v>
      </c>
      <c r="G550" t="s">
        <v>103</v>
      </c>
      <c r="H550" t="s">
        <v>207</v>
      </c>
      <c r="I550" t="s">
        <v>207</v>
      </c>
      <c r="J550" t="s">
        <v>208</v>
      </c>
      <c r="K550" t="s">
        <v>208</v>
      </c>
      <c r="L550" s="11" t="s">
        <v>208</v>
      </c>
      <c r="M550" t="s">
        <v>208</v>
      </c>
      <c r="N550" t="s">
        <v>208</v>
      </c>
      <c r="P550" t="s">
        <v>208</v>
      </c>
      <c r="Q550" t="s">
        <v>208</v>
      </c>
      <c r="R550" t="s">
        <v>208</v>
      </c>
      <c r="S550" t="s">
        <v>208</v>
      </c>
      <c r="T550" t="s">
        <v>35</v>
      </c>
      <c r="U550" t="s">
        <v>207</v>
      </c>
      <c r="V550" t="s">
        <v>207</v>
      </c>
      <c r="W550" t="s">
        <v>207</v>
      </c>
      <c r="X550" t="s">
        <v>207</v>
      </c>
      <c r="Y550" t="s">
        <v>207</v>
      </c>
      <c r="Z550" t="s">
        <v>207</v>
      </c>
      <c r="AA550" t="s">
        <v>207</v>
      </c>
      <c r="AB550" t="s">
        <v>207</v>
      </c>
      <c r="AC550" t="s">
        <v>207</v>
      </c>
      <c r="AD550" t="s">
        <v>207</v>
      </c>
      <c r="AE550" t="s">
        <v>207</v>
      </c>
      <c r="AF550" t="s">
        <v>207</v>
      </c>
      <c r="AG550" t="s">
        <v>207</v>
      </c>
      <c r="AH550" t="s">
        <v>207</v>
      </c>
      <c r="AI550" t="s">
        <v>207</v>
      </c>
      <c r="AJ550" t="s">
        <v>207</v>
      </c>
      <c r="AK550" t="s">
        <v>207</v>
      </c>
      <c r="AL550" t="s">
        <v>207</v>
      </c>
      <c r="AM550" t="s">
        <v>207</v>
      </c>
      <c r="AN550" t="s">
        <v>207</v>
      </c>
      <c r="AO550" t="s">
        <v>207</v>
      </c>
      <c r="AP550" t="s">
        <v>207</v>
      </c>
      <c r="AQ550" t="s">
        <v>207</v>
      </c>
      <c r="AR550" t="s">
        <v>207</v>
      </c>
      <c r="AS550" t="s">
        <v>207</v>
      </c>
      <c r="AT550" t="s">
        <v>207</v>
      </c>
      <c r="AU550" t="s">
        <v>207</v>
      </c>
      <c r="AV550" t="s">
        <v>207</v>
      </c>
      <c r="AW550" t="s">
        <v>207</v>
      </c>
      <c r="AX550" t="s">
        <v>207</v>
      </c>
      <c r="AY550" t="s">
        <v>207</v>
      </c>
      <c r="AZ550" t="s">
        <v>207</v>
      </c>
      <c r="BA550" t="s">
        <v>207</v>
      </c>
      <c r="BB550" t="s">
        <v>207</v>
      </c>
      <c r="BC550" t="s">
        <v>207</v>
      </c>
      <c r="BD550" t="s">
        <v>207</v>
      </c>
      <c r="BE550" t="s">
        <v>207</v>
      </c>
      <c r="BF550" t="s">
        <v>207</v>
      </c>
      <c r="BG550" t="s">
        <v>207</v>
      </c>
      <c r="BH550" t="s">
        <v>207</v>
      </c>
      <c r="BI550" t="s">
        <v>207</v>
      </c>
      <c r="BJ550" t="s">
        <v>207</v>
      </c>
      <c r="BK550" t="s">
        <v>207</v>
      </c>
      <c r="BL550" t="s">
        <v>207</v>
      </c>
      <c r="BM550" t="s">
        <v>207</v>
      </c>
      <c r="BN550" t="s">
        <v>207</v>
      </c>
      <c r="BO550" s="18" t="str">
        <f>IF(OR(BO$2=0, BO$2=""), "N/A", IF(ISNUMBER(SEARCH(UPPER(BO$2), UPPER(ProgramsTable[[#This Row],[Type of Service]]))), "Yes", "No"))</f>
        <v>N/A</v>
      </c>
      <c r="BP550" s="18" t="str">
        <f>IF(BP$2=0, "N/A", IF(ISNUMBER(SEARCH(TRIM(BP$2), ProgramsTable[[#This Row],[Geographic Coverage]])), "Yes", "No"))</f>
        <v>N/A</v>
      </c>
      <c r="BQ550" s="18" t="str">
        <f>IF(BQ$2=0, "N/A", IF(ISNUMBER(SEARCH(TRIM(BQ$2), ProgramsTable[[#This Row],[Geographic Coverage]])), "Yes", "No"))</f>
        <v>N/A</v>
      </c>
      <c r="BR550" s="18" t="str">
        <f>IF(AND(BP$2=0, BQ$2=0), "*Required - Please Make a Selection*", IF(OR(ISNUMBER(SEARCH(TRIM(BP$2), ProgramsTable[[#This Row],[Geographic Coverage]])), ISNUMBER(SEARCH(TRIM(BQ$2), ProgramsTable[[#This Row],[Geographic Coverage]]))), "Yes", "No"))</f>
        <v>*Required - Please Make a Selection*</v>
      </c>
      <c r="BS550" s="18" t="str">
        <f>IF(OR(BS$2="",BS$2=0), "N/A", IF(AND(ProgramsTable[[#This Row],[Age Min]]= "None", ProgramsTable[[#This Row],[Age Max]]= "None"), "Yes", IF(AND(BS$2&gt;=ProgramsTable[[#This Row],[Age Min]], BS$2&lt;=ProgramsTable[[#This Row],[Age Max]]), "Yes", "No")))</f>
        <v>N/A</v>
      </c>
      <c r="BT550" s="18" t="str" cm="1">
        <f t="array" ref="BT550">IF(COUNTIF(AM$2:BJ$2,"Yes")=0,"N/A",IF(SUMPRODUCT(--(AM$2:BJ$2="Yes"),--(ProgramsTable[[#This Row],[Developmental Disability]:[Caregivers, Family Members, Advocates, or Practitioners of an Individual with Disabilities or Medical Conditions]]="Yes"))&gt;0,"Yes","No"))</f>
        <v>N/A</v>
      </c>
      <c r="BU5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50" s="18" t="str">
        <f>IF(BV$2=0, "N/A", IF(ISNUMBER(SEARCH(UPPER(BV$2), UPPER(ProgramsTable[[#This Row],[Type of Service]]))), "Yes", "No"))</f>
        <v>N/A</v>
      </c>
      <c r="BW550" s="18" t="str">
        <f>IF(BW$2=0, "N/A", IF(ISNUMBER(SEARCH(TRIM(BW$2), ProgramsTable[[#This Row],[Geographic Coverage]])), "Yes", "No"))</f>
        <v>N/A</v>
      </c>
      <c r="BX550" s="18" t="str">
        <f>IF(BX$2=0, "N/A", IF(ISNUMBER(SEARCH(TRIM(BX$2), ProgramsTable[[#This Row],[Geographic Coverage]])), "Yes", "No"))</f>
        <v>N/A</v>
      </c>
      <c r="BY550" s="18" t="str">
        <f>IF(AND(BW$2=0, BX$2=0), "*Required - Please Make a Selection*", IF(OR(ISNUMBER(SEARCH(TRIM(BW$2), ProgramsTable[[#This Row],[Geographic Coverage]])), ISNUMBER(SEARCH(TRIM(BX$2), ProgramsTable[[#This Row],[Geographic Coverage]]))), "Yes", "No"))</f>
        <v>*Required - Please Make a Selection*</v>
      </c>
      <c r="BZ550" s="18" t="str">
        <f>IF(I$2=0, "N/A", IF(I$2="Yes", IF(ProgramsTable[[#This Row],[Program Includes Services for Caregivers]]="Yes", IF(ProgramsTable[[#This Row],[Program May Require Caregiver to be Unpaid]]="No", "Yes", "No"), "No"), "N/A"))</f>
        <v>N/A</v>
      </c>
      <c r="CA5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50" s="18" t="str">
        <f>IF(CB$2=0, "N/A", IF(ISNUMBER(SEARCH(TRIM(UPPER(CB$2)), TRIM(UPPER(ProgramsTable[[#This Row],[Type of Service]])))), "Yes", "No"))</f>
        <v>N/A</v>
      </c>
      <c r="CC550" s="18" t="str">
        <f>IF(CC$2=0, "N/A", IF(ISNUMBER(SEARCH(TRIM(CC$2), ProgramsTable[[#This Row],[Geographic Coverage]])), "Yes", "No"))</f>
        <v>No</v>
      </c>
      <c r="CD550" s="18" t="str">
        <f>IF(CD$2=0, "N/A", IF(ISNUMBER(SEARCH(TRIM(CD$2), ProgramsTable[[#This Row],[Geographic Coverage]])), "Yes", "No"))</f>
        <v>N/A</v>
      </c>
      <c r="CE550" s="18" t="str">
        <f>IF(AND(CC$2=0, CD$2=0), "*Required - Please Make a Selection*", IF(OR(ISNUMBER(SEARCH(TRIM(CC$2), ProgramsTable[[#This Row],[Geographic Coverage]])), ISNUMBER(SEARCH(TRIM(CD$2), ProgramsTable[[#This Row],[Geographic Coverage]]))), "Yes", "No"))</f>
        <v>No</v>
      </c>
      <c r="CF550" s="18" t="str" cm="1">
        <f t="array" ref="CF550">IF(COUNTIF(BK$2:BN$2, "Yes")=0, "N/A", IF(SUMPRODUCT((BK$2:BN$2="Yes")*(ProgramsTable[[#This Row],[Veteran?]:[Disabled Veteran?]]="Yes"))&gt;0, "Yes", "No"))</f>
        <v>No</v>
      </c>
      <c r="CG5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50"/>
      <c r="CI550"/>
      <c r="CJ550"/>
      <c r="CK550"/>
      <c r="CL550"/>
      <c r="CM550"/>
      <c r="CN550"/>
      <c r="CO550"/>
      <c r="CP550"/>
      <c r="CQ550"/>
      <c r="CR550"/>
      <c r="CS550"/>
      <c r="CU550"/>
      <c r="CV550"/>
    </row>
    <row r="551" spans="1:100" hidden="1" x14ac:dyDescent="0.25">
      <c r="A551" s="10">
        <v>92</v>
      </c>
      <c r="B551" t="s">
        <v>527</v>
      </c>
      <c r="C551" t="s">
        <v>486</v>
      </c>
      <c r="D551" t="s">
        <v>545</v>
      </c>
      <c r="E551" t="s">
        <v>546</v>
      </c>
      <c r="F551" t="s">
        <v>111</v>
      </c>
      <c r="G551" t="s">
        <v>111</v>
      </c>
      <c r="H551" t="s">
        <v>207</v>
      </c>
      <c r="I551" t="s">
        <v>207</v>
      </c>
      <c r="J551" t="s">
        <v>547</v>
      </c>
      <c r="K551" t="s">
        <v>208</v>
      </c>
      <c r="L551" s="11" t="s">
        <v>543</v>
      </c>
      <c r="M551">
        <v>60</v>
      </c>
      <c r="N551">
        <v>120</v>
      </c>
      <c r="P551" t="s">
        <v>561</v>
      </c>
      <c r="Q551" t="s">
        <v>208</v>
      </c>
      <c r="R551" t="s">
        <v>561</v>
      </c>
      <c r="S551" t="s">
        <v>208</v>
      </c>
      <c r="T551" t="s">
        <v>35</v>
      </c>
      <c r="U551" t="s">
        <v>215</v>
      </c>
      <c r="V551" t="s">
        <v>207</v>
      </c>
      <c r="W551" t="s">
        <v>207</v>
      </c>
      <c r="X551" t="s">
        <v>207</v>
      </c>
      <c r="Y551" t="s">
        <v>207</v>
      </c>
      <c r="Z551" t="s">
        <v>207</v>
      </c>
      <c r="AA551" t="s">
        <v>215</v>
      </c>
      <c r="AB551" t="s">
        <v>207</v>
      </c>
      <c r="AC551" t="s">
        <v>207</v>
      </c>
      <c r="AD551" t="s">
        <v>207</v>
      </c>
      <c r="AE551" t="s">
        <v>207</v>
      </c>
      <c r="AF551" t="s">
        <v>207</v>
      </c>
      <c r="AG551" t="s">
        <v>207</v>
      </c>
      <c r="AH551" t="s">
        <v>207</v>
      </c>
      <c r="AI551" t="s">
        <v>207</v>
      </c>
      <c r="AJ551" t="s">
        <v>207</v>
      </c>
      <c r="AK551" t="s">
        <v>207</v>
      </c>
      <c r="AL551" t="s">
        <v>207</v>
      </c>
      <c r="AM551" t="s">
        <v>207</v>
      </c>
      <c r="AN551" t="s">
        <v>207</v>
      </c>
      <c r="AO551" t="s">
        <v>207</v>
      </c>
      <c r="AP551" t="s">
        <v>207</v>
      </c>
      <c r="AQ551" t="s">
        <v>207</v>
      </c>
      <c r="AR551" t="s">
        <v>207</v>
      </c>
      <c r="AS551" t="s">
        <v>207</v>
      </c>
      <c r="AT551" t="s">
        <v>207</v>
      </c>
      <c r="AU551" t="s">
        <v>207</v>
      </c>
      <c r="AV551" t="s">
        <v>207</v>
      </c>
      <c r="AW551" t="s">
        <v>207</v>
      </c>
      <c r="AX551" t="s">
        <v>207</v>
      </c>
      <c r="AY551" t="s">
        <v>207</v>
      </c>
      <c r="AZ551" t="s">
        <v>207</v>
      </c>
      <c r="BA551" t="s">
        <v>215</v>
      </c>
      <c r="BB551" t="s">
        <v>207</v>
      </c>
      <c r="BC551" t="s">
        <v>207</v>
      </c>
      <c r="BD551" t="s">
        <v>207</v>
      </c>
      <c r="BE551" t="s">
        <v>207</v>
      </c>
      <c r="BF551" t="s">
        <v>207</v>
      </c>
      <c r="BG551" t="s">
        <v>207</v>
      </c>
      <c r="BH551" t="s">
        <v>207</v>
      </c>
      <c r="BI551" t="s">
        <v>207</v>
      </c>
      <c r="BJ551" t="s">
        <v>207</v>
      </c>
      <c r="BK551" t="s">
        <v>207</v>
      </c>
      <c r="BL551" t="s">
        <v>207</v>
      </c>
      <c r="BM551" t="s">
        <v>207</v>
      </c>
      <c r="BN551" t="s">
        <v>207</v>
      </c>
      <c r="BO551" s="18" t="str">
        <f>IF(OR(BO$2=0, BO$2=""), "N/A", IF(ISNUMBER(SEARCH(UPPER(BO$2), UPPER(ProgramsTable[[#This Row],[Type of Service]]))), "Yes", "No"))</f>
        <v>N/A</v>
      </c>
      <c r="BP551" s="18" t="str">
        <f>IF(BP$2=0, "N/A", IF(ISNUMBER(SEARCH(TRIM(BP$2), ProgramsTable[[#This Row],[Geographic Coverage]])), "Yes", "No"))</f>
        <v>N/A</v>
      </c>
      <c r="BQ551" s="18" t="str">
        <f>IF(BQ$2=0, "N/A", IF(ISNUMBER(SEARCH(TRIM(BQ$2), ProgramsTable[[#This Row],[Geographic Coverage]])), "Yes", "No"))</f>
        <v>N/A</v>
      </c>
      <c r="BR551" s="18" t="str">
        <f>IF(AND(BP$2=0, BQ$2=0), "*Required - Please Make a Selection*", IF(OR(ISNUMBER(SEARCH(TRIM(BP$2), ProgramsTable[[#This Row],[Geographic Coverage]])), ISNUMBER(SEARCH(TRIM(BQ$2), ProgramsTable[[#This Row],[Geographic Coverage]]))), "Yes", "No"))</f>
        <v>*Required - Please Make a Selection*</v>
      </c>
      <c r="BS551" s="18" t="str">
        <f>IF(OR(BS$2="",BS$2=0), "N/A", IF(AND(ProgramsTable[[#This Row],[Age Min]]= "None", ProgramsTable[[#This Row],[Age Max]]= "None"), "Yes", IF(AND(BS$2&gt;=ProgramsTable[[#This Row],[Age Min]], BS$2&lt;=ProgramsTable[[#This Row],[Age Max]]), "Yes", "No")))</f>
        <v>N/A</v>
      </c>
      <c r="BT551" s="18" t="str" cm="1">
        <f t="array" ref="BT551">IF(COUNTIF(AM$2:BJ$2,"Yes")=0,"N/A",IF(SUMPRODUCT(--(AM$2:BJ$2="Yes"),--(ProgramsTable[[#This Row],[Developmental Disability]:[Caregivers, Family Members, Advocates, or Practitioners of an Individual with Disabilities or Medical Conditions]]="Yes"))&gt;0,"Yes","No"))</f>
        <v>N/A</v>
      </c>
      <c r="BU5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51" s="18" t="str">
        <f>IF(BV$2=0, "N/A", IF(ISNUMBER(SEARCH(UPPER(BV$2), UPPER(ProgramsTable[[#This Row],[Type of Service]]))), "Yes", "No"))</f>
        <v>N/A</v>
      </c>
      <c r="BW551" s="18" t="str">
        <f>IF(BW$2=0, "N/A", IF(ISNUMBER(SEARCH(TRIM(BW$2), ProgramsTable[[#This Row],[Geographic Coverage]])), "Yes", "No"))</f>
        <v>N/A</v>
      </c>
      <c r="BX551" s="18" t="str">
        <f>IF(BX$2=0, "N/A", IF(ISNUMBER(SEARCH(TRIM(BX$2), ProgramsTable[[#This Row],[Geographic Coverage]])), "Yes", "No"))</f>
        <v>N/A</v>
      </c>
      <c r="BY551" s="18" t="str">
        <f>IF(AND(BW$2=0, BX$2=0), "*Required - Please Make a Selection*", IF(OR(ISNUMBER(SEARCH(TRIM(BW$2), ProgramsTable[[#This Row],[Geographic Coverage]])), ISNUMBER(SEARCH(TRIM(BX$2), ProgramsTable[[#This Row],[Geographic Coverage]]))), "Yes", "No"))</f>
        <v>*Required - Please Make a Selection*</v>
      </c>
      <c r="BZ551" s="18" t="str">
        <f>IF(I$2=0, "N/A", IF(I$2="Yes", IF(ProgramsTable[[#This Row],[Program Includes Services for Caregivers]]="Yes", IF(ProgramsTable[[#This Row],[Program May Require Caregiver to be Unpaid]]="No", "Yes", "No"), "No"), "N/A"))</f>
        <v>N/A</v>
      </c>
      <c r="CA5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51" s="18" t="str">
        <f>IF(CB$2=0, "N/A", IF(ISNUMBER(SEARCH(TRIM(UPPER(CB$2)), TRIM(UPPER(ProgramsTable[[#This Row],[Type of Service]])))), "Yes", "No"))</f>
        <v>N/A</v>
      </c>
      <c r="CC551" s="18" t="str">
        <f>IF(CC$2=0, "N/A", IF(ISNUMBER(SEARCH(TRIM(CC$2), ProgramsTable[[#This Row],[Geographic Coverage]])), "Yes", "No"))</f>
        <v>No</v>
      </c>
      <c r="CD551" s="18" t="str">
        <f>IF(CD$2=0, "N/A", IF(ISNUMBER(SEARCH(TRIM(CD$2), ProgramsTable[[#This Row],[Geographic Coverage]])), "Yes", "No"))</f>
        <v>N/A</v>
      </c>
      <c r="CE551" s="18" t="str">
        <f>IF(AND(CC$2=0, CD$2=0), "*Required - Please Make a Selection*", IF(OR(ISNUMBER(SEARCH(TRIM(CC$2), ProgramsTable[[#This Row],[Geographic Coverage]])), ISNUMBER(SEARCH(TRIM(CD$2), ProgramsTable[[#This Row],[Geographic Coverage]]))), "Yes", "No"))</f>
        <v>No</v>
      </c>
      <c r="CF551" s="18" t="str" cm="1">
        <f t="array" ref="CF551">IF(COUNTIF(BK$2:BN$2, "Yes")=0, "N/A", IF(SUMPRODUCT((BK$2:BN$2="Yes")*(ProgramsTable[[#This Row],[Veteran?]:[Disabled Veteran?]]="Yes"))&gt;0, "Yes", "No"))</f>
        <v>No</v>
      </c>
      <c r="CG5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51"/>
      <c r="CI551"/>
      <c r="CJ551"/>
      <c r="CK551"/>
      <c r="CL551"/>
      <c r="CM551"/>
      <c r="CN551"/>
      <c r="CO551"/>
      <c r="CP551"/>
      <c r="CQ551"/>
      <c r="CR551"/>
      <c r="CS551"/>
      <c r="CU551"/>
      <c r="CV551"/>
    </row>
    <row r="552" spans="1:100" hidden="1" x14ac:dyDescent="0.25">
      <c r="A552" s="10">
        <v>93</v>
      </c>
      <c r="B552" t="s">
        <v>527</v>
      </c>
      <c r="C552" t="s">
        <v>486</v>
      </c>
      <c r="D552" t="s">
        <v>545</v>
      </c>
      <c r="E552" t="s">
        <v>546</v>
      </c>
      <c r="F552" t="s">
        <v>562</v>
      </c>
      <c r="G552" t="s">
        <v>103</v>
      </c>
      <c r="H552" t="s">
        <v>207</v>
      </c>
      <c r="I552" t="s">
        <v>207</v>
      </c>
      <c r="J552" t="s">
        <v>208</v>
      </c>
      <c r="K552" t="s">
        <v>208</v>
      </c>
      <c r="L552" s="11" t="s">
        <v>208</v>
      </c>
      <c r="M552" t="s">
        <v>208</v>
      </c>
      <c r="N552" t="s">
        <v>208</v>
      </c>
      <c r="P552" t="s">
        <v>208</v>
      </c>
      <c r="Q552" t="s">
        <v>208</v>
      </c>
      <c r="R552" t="s">
        <v>208</v>
      </c>
      <c r="S552" t="s">
        <v>208</v>
      </c>
      <c r="T552" t="s">
        <v>35</v>
      </c>
      <c r="U552" t="s">
        <v>207</v>
      </c>
      <c r="V552" t="s">
        <v>207</v>
      </c>
      <c r="W552" t="s">
        <v>207</v>
      </c>
      <c r="X552" t="s">
        <v>207</v>
      </c>
      <c r="Y552" t="s">
        <v>207</v>
      </c>
      <c r="Z552" t="s">
        <v>207</v>
      </c>
      <c r="AA552" t="s">
        <v>207</v>
      </c>
      <c r="AB552" t="s">
        <v>207</v>
      </c>
      <c r="AC552" t="s">
        <v>207</v>
      </c>
      <c r="AD552" t="s">
        <v>207</v>
      </c>
      <c r="AE552" t="s">
        <v>207</v>
      </c>
      <c r="AF552" t="s">
        <v>207</v>
      </c>
      <c r="AG552" t="s">
        <v>207</v>
      </c>
      <c r="AH552" t="s">
        <v>207</v>
      </c>
      <c r="AI552" t="s">
        <v>207</v>
      </c>
      <c r="AJ552" t="s">
        <v>207</v>
      </c>
      <c r="AK552" t="s">
        <v>207</v>
      </c>
      <c r="AL552" t="s">
        <v>207</v>
      </c>
      <c r="AM552" t="s">
        <v>207</v>
      </c>
      <c r="AN552" t="s">
        <v>207</v>
      </c>
      <c r="AO552" t="s">
        <v>207</v>
      </c>
      <c r="AP552" t="s">
        <v>207</v>
      </c>
      <c r="AQ552" t="s">
        <v>207</v>
      </c>
      <c r="AR552" t="s">
        <v>207</v>
      </c>
      <c r="AS552" t="s">
        <v>207</v>
      </c>
      <c r="AT552" t="s">
        <v>207</v>
      </c>
      <c r="AU552" t="s">
        <v>207</v>
      </c>
      <c r="AV552" t="s">
        <v>207</v>
      </c>
      <c r="AW552" t="s">
        <v>207</v>
      </c>
      <c r="AX552" t="s">
        <v>207</v>
      </c>
      <c r="AY552" t="s">
        <v>207</v>
      </c>
      <c r="AZ552" t="s">
        <v>207</v>
      </c>
      <c r="BA552" t="s">
        <v>207</v>
      </c>
      <c r="BB552" t="s">
        <v>207</v>
      </c>
      <c r="BC552" t="s">
        <v>207</v>
      </c>
      <c r="BD552" t="s">
        <v>207</v>
      </c>
      <c r="BE552" t="s">
        <v>207</v>
      </c>
      <c r="BF552" t="s">
        <v>207</v>
      </c>
      <c r="BG552" t="s">
        <v>207</v>
      </c>
      <c r="BH552" t="s">
        <v>207</v>
      </c>
      <c r="BI552" t="s">
        <v>207</v>
      </c>
      <c r="BJ552" t="s">
        <v>207</v>
      </c>
      <c r="BK552" t="s">
        <v>207</v>
      </c>
      <c r="BL552" t="s">
        <v>207</v>
      </c>
      <c r="BM552" t="s">
        <v>207</v>
      </c>
      <c r="BN552" t="s">
        <v>207</v>
      </c>
      <c r="BO552" s="18" t="str">
        <f>IF(OR(BO$2=0, BO$2=""), "N/A", IF(ISNUMBER(SEARCH(UPPER(BO$2), UPPER(ProgramsTable[[#This Row],[Type of Service]]))), "Yes", "No"))</f>
        <v>N/A</v>
      </c>
      <c r="BP552" s="18" t="str">
        <f>IF(BP$2=0, "N/A", IF(ISNUMBER(SEARCH(TRIM(BP$2), ProgramsTable[[#This Row],[Geographic Coverage]])), "Yes", "No"))</f>
        <v>N/A</v>
      </c>
      <c r="BQ552" s="18" t="str">
        <f>IF(BQ$2=0, "N/A", IF(ISNUMBER(SEARCH(TRIM(BQ$2), ProgramsTable[[#This Row],[Geographic Coverage]])), "Yes", "No"))</f>
        <v>N/A</v>
      </c>
      <c r="BR552" s="18" t="str">
        <f>IF(AND(BP$2=0, BQ$2=0), "*Required - Please Make a Selection*", IF(OR(ISNUMBER(SEARCH(TRIM(BP$2), ProgramsTable[[#This Row],[Geographic Coverage]])), ISNUMBER(SEARCH(TRIM(BQ$2), ProgramsTable[[#This Row],[Geographic Coverage]]))), "Yes", "No"))</f>
        <v>*Required - Please Make a Selection*</v>
      </c>
      <c r="BS552" s="18" t="str">
        <f>IF(OR(BS$2="",BS$2=0), "N/A", IF(AND(ProgramsTable[[#This Row],[Age Min]]= "None", ProgramsTable[[#This Row],[Age Max]]= "None"), "Yes", IF(AND(BS$2&gt;=ProgramsTable[[#This Row],[Age Min]], BS$2&lt;=ProgramsTable[[#This Row],[Age Max]]), "Yes", "No")))</f>
        <v>N/A</v>
      </c>
      <c r="BT552" s="18" t="str" cm="1">
        <f t="array" ref="BT552">IF(COUNTIF(AM$2:BJ$2,"Yes")=0,"N/A",IF(SUMPRODUCT(--(AM$2:BJ$2="Yes"),--(ProgramsTable[[#This Row],[Developmental Disability]:[Caregivers, Family Members, Advocates, or Practitioners of an Individual with Disabilities or Medical Conditions]]="Yes"))&gt;0,"Yes","No"))</f>
        <v>N/A</v>
      </c>
      <c r="BU5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52" s="18" t="str">
        <f>IF(BV$2=0, "N/A", IF(ISNUMBER(SEARCH(UPPER(BV$2), UPPER(ProgramsTable[[#This Row],[Type of Service]]))), "Yes", "No"))</f>
        <v>N/A</v>
      </c>
      <c r="BW552" s="18" t="str">
        <f>IF(BW$2=0, "N/A", IF(ISNUMBER(SEARCH(TRIM(BW$2), ProgramsTable[[#This Row],[Geographic Coverage]])), "Yes", "No"))</f>
        <v>N/A</v>
      </c>
      <c r="BX552" s="18" t="str">
        <f>IF(BX$2=0, "N/A", IF(ISNUMBER(SEARCH(TRIM(BX$2), ProgramsTable[[#This Row],[Geographic Coverage]])), "Yes", "No"))</f>
        <v>N/A</v>
      </c>
      <c r="BY552" s="18" t="str">
        <f>IF(AND(BW$2=0, BX$2=0), "*Required - Please Make a Selection*", IF(OR(ISNUMBER(SEARCH(TRIM(BW$2), ProgramsTable[[#This Row],[Geographic Coverage]])), ISNUMBER(SEARCH(TRIM(BX$2), ProgramsTable[[#This Row],[Geographic Coverage]]))), "Yes", "No"))</f>
        <v>*Required - Please Make a Selection*</v>
      </c>
      <c r="BZ552" s="18" t="str">
        <f>IF(I$2=0, "N/A", IF(I$2="Yes", IF(ProgramsTable[[#This Row],[Program Includes Services for Caregivers]]="Yes", IF(ProgramsTable[[#This Row],[Program May Require Caregiver to be Unpaid]]="No", "Yes", "No"), "No"), "N/A"))</f>
        <v>N/A</v>
      </c>
      <c r="CA5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52" s="18" t="str">
        <f>IF(CB$2=0, "N/A", IF(ISNUMBER(SEARCH(TRIM(UPPER(CB$2)), TRIM(UPPER(ProgramsTable[[#This Row],[Type of Service]])))), "Yes", "No"))</f>
        <v>N/A</v>
      </c>
      <c r="CC552" s="18" t="str">
        <f>IF(CC$2=0, "N/A", IF(ISNUMBER(SEARCH(TRIM(CC$2), ProgramsTable[[#This Row],[Geographic Coverage]])), "Yes", "No"))</f>
        <v>No</v>
      </c>
      <c r="CD552" s="18" t="str">
        <f>IF(CD$2=0, "N/A", IF(ISNUMBER(SEARCH(TRIM(CD$2), ProgramsTable[[#This Row],[Geographic Coverage]])), "Yes", "No"))</f>
        <v>N/A</v>
      </c>
      <c r="CE552" s="18" t="str">
        <f>IF(AND(CC$2=0, CD$2=0), "*Required - Please Make a Selection*", IF(OR(ISNUMBER(SEARCH(TRIM(CC$2), ProgramsTable[[#This Row],[Geographic Coverage]])), ISNUMBER(SEARCH(TRIM(CD$2), ProgramsTable[[#This Row],[Geographic Coverage]]))), "Yes", "No"))</f>
        <v>No</v>
      </c>
      <c r="CF552" s="18" t="str" cm="1">
        <f t="array" ref="CF552">IF(COUNTIF(BK$2:BN$2, "Yes")=0, "N/A", IF(SUMPRODUCT((BK$2:BN$2="Yes")*(ProgramsTable[[#This Row],[Veteran?]:[Disabled Veteran?]]="Yes"))&gt;0, "Yes", "No"))</f>
        <v>No</v>
      </c>
      <c r="CG5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52"/>
      <c r="CI552"/>
      <c r="CJ552"/>
      <c r="CK552"/>
      <c r="CL552"/>
      <c r="CM552"/>
      <c r="CN552"/>
      <c r="CO552"/>
      <c r="CP552"/>
      <c r="CQ552"/>
      <c r="CR552"/>
      <c r="CS552"/>
      <c r="CU552"/>
      <c r="CV552"/>
    </row>
    <row r="553" spans="1:100" hidden="1" x14ac:dyDescent="0.25">
      <c r="A553" s="10">
        <v>94</v>
      </c>
      <c r="B553" t="s">
        <v>527</v>
      </c>
      <c r="C553" t="s">
        <v>486</v>
      </c>
      <c r="D553" t="s">
        <v>545</v>
      </c>
      <c r="E553" t="s">
        <v>546</v>
      </c>
      <c r="F553" t="s">
        <v>117</v>
      </c>
      <c r="G553" t="s">
        <v>117</v>
      </c>
      <c r="H553" t="s">
        <v>207</v>
      </c>
      <c r="I553" t="s">
        <v>207</v>
      </c>
      <c r="J553" t="s">
        <v>208</v>
      </c>
      <c r="K553" t="s">
        <v>208</v>
      </c>
      <c r="L553" s="11" t="s">
        <v>543</v>
      </c>
      <c r="M553">
        <v>60</v>
      </c>
      <c r="N553">
        <v>120</v>
      </c>
      <c r="P553" t="s">
        <v>563</v>
      </c>
      <c r="Q553" t="s">
        <v>208</v>
      </c>
      <c r="R553" t="s">
        <v>563</v>
      </c>
      <c r="S553" t="s">
        <v>208</v>
      </c>
      <c r="T553" t="s">
        <v>35</v>
      </c>
      <c r="U553" t="s">
        <v>207</v>
      </c>
      <c r="V553" t="s">
        <v>207</v>
      </c>
      <c r="W553" t="s">
        <v>207</v>
      </c>
      <c r="X553" t="s">
        <v>207</v>
      </c>
      <c r="Y553" t="s">
        <v>207</v>
      </c>
      <c r="Z553" t="s">
        <v>207</v>
      </c>
      <c r="AA553" t="s">
        <v>207</v>
      </c>
      <c r="AB553" t="s">
        <v>207</v>
      </c>
      <c r="AC553" t="s">
        <v>207</v>
      </c>
      <c r="AD553" t="s">
        <v>207</v>
      </c>
      <c r="AE553" t="s">
        <v>207</v>
      </c>
      <c r="AF553" t="s">
        <v>207</v>
      </c>
      <c r="AG553" t="s">
        <v>207</v>
      </c>
      <c r="AH553" t="s">
        <v>207</v>
      </c>
      <c r="AI553" t="s">
        <v>207</v>
      </c>
      <c r="AJ553" t="s">
        <v>207</v>
      </c>
      <c r="AK553" t="s">
        <v>207</v>
      </c>
      <c r="AL553" t="s">
        <v>207</v>
      </c>
      <c r="AM553" t="s">
        <v>207</v>
      </c>
      <c r="AN553" t="s">
        <v>207</v>
      </c>
      <c r="AO553" t="s">
        <v>207</v>
      </c>
      <c r="AP553" t="s">
        <v>207</v>
      </c>
      <c r="AQ553" t="s">
        <v>207</v>
      </c>
      <c r="AR553" t="s">
        <v>207</v>
      </c>
      <c r="AS553" t="s">
        <v>207</v>
      </c>
      <c r="AT553" t="s">
        <v>207</v>
      </c>
      <c r="AU553" t="s">
        <v>207</v>
      </c>
      <c r="AV553" t="s">
        <v>207</v>
      </c>
      <c r="AW553" t="s">
        <v>207</v>
      </c>
      <c r="AX553" t="s">
        <v>207</v>
      </c>
      <c r="AY553" t="s">
        <v>207</v>
      </c>
      <c r="AZ553" t="s">
        <v>207</v>
      </c>
      <c r="BA553" t="s">
        <v>215</v>
      </c>
      <c r="BB553" t="s">
        <v>207</v>
      </c>
      <c r="BC553" t="s">
        <v>207</v>
      </c>
      <c r="BD553" t="s">
        <v>207</v>
      </c>
      <c r="BE553" t="s">
        <v>207</v>
      </c>
      <c r="BF553" t="s">
        <v>207</v>
      </c>
      <c r="BG553" t="s">
        <v>207</v>
      </c>
      <c r="BH553" t="s">
        <v>207</v>
      </c>
      <c r="BI553" t="s">
        <v>207</v>
      </c>
      <c r="BJ553" t="s">
        <v>207</v>
      </c>
      <c r="BK553" t="s">
        <v>207</v>
      </c>
      <c r="BL553" t="s">
        <v>207</v>
      </c>
      <c r="BM553" t="s">
        <v>207</v>
      </c>
      <c r="BN553" t="s">
        <v>207</v>
      </c>
      <c r="BO553" s="18" t="str">
        <f>IF(OR(BO$2=0, BO$2=""), "N/A", IF(ISNUMBER(SEARCH(UPPER(BO$2), UPPER(ProgramsTable[[#This Row],[Type of Service]]))), "Yes", "No"))</f>
        <v>N/A</v>
      </c>
      <c r="BP553" s="18" t="str">
        <f>IF(BP$2=0, "N/A", IF(ISNUMBER(SEARCH(TRIM(BP$2), ProgramsTable[[#This Row],[Geographic Coverage]])), "Yes", "No"))</f>
        <v>N/A</v>
      </c>
      <c r="BQ553" s="18" t="str">
        <f>IF(BQ$2=0, "N/A", IF(ISNUMBER(SEARCH(TRIM(BQ$2), ProgramsTable[[#This Row],[Geographic Coverage]])), "Yes", "No"))</f>
        <v>N/A</v>
      </c>
      <c r="BR553" s="18" t="str">
        <f>IF(AND(BP$2=0, BQ$2=0), "*Required - Please Make a Selection*", IF(OR(ISNUMBER(SEARCH(TRIM(BP$2), ProgramsTable[[#This Row],[Geographic Coverage]])), ISNUMBER(SEARCH(TRIM(BQ$2), ProgramsTable[[#This Row],[Geographic Coverage]]))), "Yes", "No"))</f>
        <v>*Required - Please Make a Selection*</v>
      </c>
      <c r="BS553" s="18" t="str">
        <f>IF(OR(BS$2="",BS$2=0), "N/A", IF(AND(ProgramsTable[[#This Row],[Age Min]]= "None", ProgramsTable[[#This Row],[Age Max]]= "None"), "Yes", IF(AND(BS$2&gt;=ProgramsTable[[#This Row],[Age Min]], BS$2&lt;=ProgramsTable[[#This Row],[Age Max]]), "Yes", "No")))</f>
        <v>N/A</v>
      </c>
      <c r="BT553" s="18" t="str" cm="1">
        <f t="array" ref="BT553">IF(COUNTIF(AM$2:BJ$2,"Yes")=0,"N/A",IF(SUMPRODUCT(--(AM$2:BJ$2="Yes"),--(ProgramsTable[[#This Row],[Developmental Disability]:[Caregivers, Family Members, Advocates, or Practitioners of an Individual with Disabilities or Medical Conditions]]="Yes"))&gt;0,"Yes","No"))</f>
        <v>N/A</v>
      </c>
      <c r="BU5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53" s="18" t="str">
        <f>IF(BV$2=0, "N/A", IF(ISNUMBER(SEARCH(UPPER(BV$2), UPPER(ProgramsTable[[#This Row],[Type of Service]]))), "Yes", "No"))</f>
        <v>N/A</v>
      </c>
      <c r="BW553" s="18" t="str">
        <f>IF(BW$2=0, "N/A", IF(ISNUMBER(SEARCH(TRIM(BW$2), ProgramsTable[[#This Row],[Geographic Coverage]])), "Yes", "No"))</f>
        <v>N/A</v>
      </c>
      <c r="BX553" s="18" t="str">
        <f>IF(BX$2=0, "N/A", IF(ISNUMBER(SEARCH(TRIM(BX$2), ProgramsTable[[#This Row],[Geographic Coverage]])), "Yes", "No"))</f>
        <v>N/A</v>
      </c>
      <c r="BY553" s="18" t="str">
        <f>IF(AND(BW$2=0, BX$2=0), "*Required - Please Make a Selection*", IF(OR(ISNUMBER(SEARCH(TRIM(BW$2), ProgramsTable[[#This Row],[Geographic Coverage]])), ISNUMBER(SEARCH(TRIM(BX$2), ProgramsTable[[#This Row],[Geographic Coverage]]))), "Yes", "No"))</f>
        <v>*Required - Please Make a Selection*</v>
      </c>
      <c r="BZ553" s="18" t="str">
        <f>IF(I$2=0, "N/A", IF(I$2="Yes", IF(ProgramsTable[[#This Row],[Program Includes Services for Caregivers]]="Yes", IF(ProgramsTable[[#This Row],[Program May Require Caregiver to be Unpaid]]="No", "Yes", "No"), "No"), "N/A"))</f>
        <v>N/A</v>
      </c>
      <c r="CA5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53" s="18" t="str">
        <f>IF(CB$2=0, "N/A", IF(ISNUMBER(SEARCH(TRIM(UPPER(CB$2)), TRIM(UPPER(ProgramsTable[[#This Row],[Type of Service]])))), "Yes", "No"))</f>
        <v>N/A</v>
      </c>
      <c r="CC553" s="18" t="str">
        <f>IF(CC$2=0, "N/A", IF(ISNUMBER(SEARCH(TRIM(CC$2), ProgramsTable[[#This Row],[Geographic Coverage]])), "Yes", "No"))</f>
        <v>No</v>
      </c>
      <c r="CD553" s="18" t="str">
        <f>IF(CD$2=0, "N/A", IF(ISNUMBER(SEARCH(TRIM(CD$2), ProgramsTable[[#This Row],[Geographic Coverage]])), "Yes", "No"))</f>
        <v>N/A</v>
      </c>
      <c r="CE553" s="18" t="str">
        <f>IF(AND(CC$2=0, CD$2=0), "*Required - Please Make a Selection*", IF(OR(ISNUMBER(SEARCH(TRIM(CC$2), ProgramsTable[[#This Row],[Geographic Coverage]])), ISNUMBER(SEARCH(TRIM(CD$2), ProgramsTable[[#This Row],[Geographic Coverage]]))), "Yes", "No"))</f>
        <v>No</v>
      </c>
      <c r="CF553" s="18" t="str" cm="1">
        <f t="array" ref="CF553">IF(COUNTIF(BK$2:BN$2, "Yes")=0, "N/A", IF(SUMPRODUCT((BK$2:BN$2="Yes")*(ProgramsTable[[#This Row],[Veteran?]:[Disabled Veteran?]]="Yes"))&gt;0, "Yes", "No"))</f>
        <v>No</v>
      </c>
      <c r="CG5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53"/>
      <c r="CI553"/>
      <c r="CJ553"/>
      <c r="CK553"/>
      <c r="CL553"/>
      <c r="CM553"/>
      <c r="CN553"/>
      <c r="CO553"/>
      <c r="CP553"/>
      <c r="CQ553"/>
      <c r="CR553"/>
      <c r="CS553"/>
      <c r="CU553"/>
      <c r="CV553"/>
    </row>
    <row r="554" spans="1:100" x14ac:dyDescent="0.25">
      <c r="A554" s="10">
        <v>95</v>
      </c>
      <c r="B554" t="s">
        <v>527</v>
      </c>
      <c r="C554" t="s">
        <v>486</v>
      </c>
      <c r="D554" t="s">
        <v>564</v>
      </c>
      <c r="E554" t="s">
        <v>546</v>
      </c>
      <c r="F554" t="s">
        <v>565</v>
      </c>
      <c r="G554" t="s">
        <v>107</v>
      </c>
      <c r="H554" t="s">
        <v>207</v>
      </c>
      <c r="I554" t="s">
        <v>207</v>
      </c>
      <c r="J554" t="s">
        <v>566</v>
      </c>
      <c r="K554" t="s">
        <v>208</v>
      </c>
      <c r="L554" s="11" t="s">
        <v>567</v>
      </c>
      <c r="M554">
        <v>60</v>
      </c>
      <c r="N554">
        <v>120</v>
      </c>
      <c r="O554" t="s">
        <v>568</v>
      </c>
      <c r="P554" t="s">
        <v>569</v>
      </c>
      <c r="Q554" t="s">
        <v>208</v>
      </c>
      <c r="R554" t="s">
        <v>569</v>
      </c>
      <c r="S554" t="s">
        <v>208</v>
      </c>
      <c r="T554" t="s">
        <v>35</v>
      </c>
      <c r="U554" t="s">
        <v>207</v>
      </c>
      <c r="V554" t="s">
        <v>215</v>
      </c>
      <c r="W554" t="s">
        <v>207</v>
      </c>
      <c r="X554" t="s">
        <v>207</v>
      </c>
      <c r="Y554" t="s">
        <v>207</v>
      </c>
      <c r="Z554" t="s">
        <v>207</v>
      </c>
      <c r="AA554" t="s">
        <v>207</v>
      </c>
      <c r="AB554" t="s">
        <v>207</v>
      </c>
      <c r="AC554" t="s">
        <v>207</v>
      </c>
      <c r="AD554" t="s">
        <v>207</v>
      </c>
      <c r="AE554" t="s">
        <v>207</v>
      </c>
      <c r="AF554" t="s">
        <v>207</v>
      </c>
      <c r="AG554" t="s">
        <v>207</v>
      </c>
      <c r="AH554" t="s">
        <v>207</v>
      </c>
      <c r="AI554" t="s">
        <v>207</v>
      </c>
      <c r="AJ554" t="s">
        <v>207</v>
      </c>
      <c r="AK554" t="s">
        <v>207</v>
      </c>
      <c r="AL554" t="s">
        <v>207</v>
      </c>
      <c r="AM554" t="s">
        <v>215</v>
      </c>
      <c r="AN554" t="s">
        <v>215</v>
      </c>
      <c r="AO554" t="s">
        <v>215</v>
      </c>
      <c r="AP554" t="s">
        <v>207</v>
      </c>
      <c r="AQ554" t="s">
        <v>207</v>
      </c>
      <c r="AR554" t="s">
        <v>207</v>
      </c>
      <c r="AS554" t="s">
        <v>207</v>
      </c>
      <c r="AT554" t="s">
        <v>207</v>
      </c>
      <c r="AU554" t="s">
        <v>207</v>
      </c>
      <c r="AV554" t="s">
        <v>207</v>
      </c>
      <c r="AW554" t="s">
        <v>207</v>
      </c>
      <c r="AX554" t="s">
        <v>207</v>
      </c>
      <c r="AY554" t="s">
        <v>207</v>
      </c>
      <c r="AZ554" t="s">
        <v>207</v>
      </c>
      <c r="BA554" t="s">
        <v>207</v>
      </c>
      <c r="BB554" t="s">
        <v>207</v>
      </c>
      <c r="BC554" t="s">
        <v>207</v>
      </c>
      <c r="BD554" t="s">
        <v>207</v>
      </c>
      <c r="BE554" t="s">
        <v>207</v>
      </c>
      <c r="BF554" t="s">
        <v>207</v>
      </c>
      <c r="BG554" t="s">
        <v>207</v>
      </c>
      <c r="BH554" t="s">
        <v>207</v>
      </c>
      <c r="BI554" t="s">
        <v>207</v>
      </c>
      <c r="BJ554" t="s">
        <v>207</v>
      </c>
      <c r="BK554" t="s">
        <v>207</v>
      </c>
      <c r="BL554" t="s">
        <v>207</v>
      </c>
      <c r="BM554" t="s">
        <v>207</v>
      </c>
      <c r="BN554" t="s">
        <v>207</v>
      </c>
      <c r="BO554" s="18" t="str">
        <f>IF(OR(BO$2=0, BO$2=""), "N/A", IF(ISNUMBER(SEARCH(UPPER(BO$2), UPPER(ProgramsTable[[#This Row],[Type of Service]]))), "Yes", "No"))</f>
        <v>N/A</v>
      </c>
      <c r="BP554" s="18" t="str">
        <f>IF(BP$2=0, "N/A", IF(ISNUMBER(SEARCH(TRIM(BP$2), ProgramsTable[[#This Row],[Geographic Coverage]])), "Yes", "No"))</f>
        <v>N/A</v>
      </c>
      <c r="BQ554" s="18" t="str">
        <f>IF(BQ$2=0, "N/A", IF(ISNUMBER(SEARCH(TRIM(BQ$2), ProgramsTable[[#This Row],[Geographic Coverage]])), "Yes", "No"))</f>
        <v>N/A</v>
      </c>
      <c r="BR554" s="18" t="str">
        <f>IF(AND(BP$2=0, BQ$2=0), "*Required - Please Make a Selection*", IF(OR(ISNUMBER(SEARCH(TRIM(BP$2), ProgramsTable[[#This Row],[Geographic Coverage]])), ISNUMBER(SEARCH(TRIM(BQ$2), ProgramsTable[[#This Row],[Geographic Coverage]]))), "Yes", "No"))</f>
        <v>*Required - Please Make a Selection*</v>
      </c>
      <c r="BS554" s="18" t="str">
        <f>IF(OR(BS$2="",BS$2=0), "N/A", IF(AND(ProgramsTable[[#This Row],[Age Min]]= "None", ProgramsTable[[#This Row],[Age Max]]= "None"), "Yes", IF(AND(BS$2&gt;=ProgramsTable[[#This Row],[Age Min]], BS$2&lt;=ProgramsTable[[#This Row],[Age Max]]), "Yes", "No")))</f>
        <v>N/A</v>
      </c>
      <c r="BT554" s="18" t="str" cm="1">
        <f t="array" ref="BT554">IF(COUNTIF(AM$2:BJ$2,"Yes")=0,"N/A",IF(SUMPRODUCT(--(AM$2:BJ$2="Yes"),--(ProgramsTable[[#This Row],[Developmental Disability]:[Caregivers, Family Members, Advocates, or Practitioners of an Individual with Disabilities or Medical Conditions]]="Yes"))&gt;0,"Yes","No"))</f>
        <v>N/A</v>
      </c>
      <c r="BU5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54" s="18" t="str">
        <f>IF(BV$2=0, "N/A", IF(ISNUMBER(SEARCH(UPPER(BV$2), UPPER(ProgramsTable[[#This Row],[Type of Service]]))), "Yes", "No"))</f>
        <v>N/A</v>
      </c>
      <c r="BW554" s="18" t="str">
        <f>IF(BW$2=0, "N/A", IF(ISNUMBER(SEARCH(TRIM(BW$2), ProgramsTable[[#This Row],[Geographic Coverage]])), "Yes", "No"))</f>
        <v>N/A</v>
      </c>
      <c r="BX554" s="18" t="str">
        <f>IF(BX$2=0, "N/A", IF(ISNUMBER(SEARCH(TRIM(BX$2), ProgramsTable[[#This Row],[Geographic Coverage]])), "Yes", "No"))</f>
        <v>N/A</v>
      </c>
      <c r="BY554" s="18" t="str">
        <f>IF(AND(BW$2=0, BX$2=0), "*Required - Please Make a Selection*", IF(OR(ISNUMBER(SEARCH(TRIM(BW$2), ProgramsTable[[#This Row],[Geographic Coverage]])), ISNUMBER(SEARCH(TRIM(BX$2), ProgramsTable[[#This Row],[Geographic Coverage]]))), "Yes", "No"))</f>
        <v>*Required - Please Make a Selection*</v>
      </c>
      <c r="BZ554" s="18" t="str">
        <f>IF(I$2=0, "N/A", IF(I$2="Yes", IF(ProgramsTable[[#This Row],[Program Includes Services for Caregivers]]="Yes", IF(ProgramsTable[[#This Row],[Program May Require Caregiver to be Unpaid]]="No", "Yes", "No"), "No"), "N/A"))</f>
        <v>N/A</v>
      </c>
      <c r="CA5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54" s="18" t="str">
        <f>IF(CB$2=0, "N/A", IF(ISNUMBER(SEARCH(TRIM(UPPER(CB$2)), TRIM(UPPER(ProgramsTable[[#This Row],[Type of Service]])))), "Yes", "No"))</f>
        <v>N/A</v>
      </c>
      <c r="CC554" s="18" t="str">
        <f>IF(CC$2=0, "N/A", IF(ISNUMBER(SEARCH(TRIM(CC$2), ProgramsTable[[#This Row],[Geographic Coverage]])), "Yes", "No"))</f>
        <v>No</v>
      </c>
      <c r="CD554" s="18" t="str">
        <f>IF(CD$2=0, "N/A", IF(ISNUMBER(SEARCH(TRIM(CD$2), ProgramsTable[[#This Row],[Geographic Coverage]])), "Yes", "No"))</f>
        <v>N/A</v>
      </c>
      <c r="CE554" s="18" t="str">
        <f>IF(AND(CC$2=0, CD$2=0), "*Required - Please Make a Selection*", IF(OR(ISNUMBER(SEARCH(TRIM(CC$2), ProgramsTable[[#This Row],[Geographic Coverage]])), ISNUMBER(SEARCH(TRIM(CD$2), ProgramsTable[[#This Row],[Geographic Coverage]]))), "Yes", "No"))</f>
        <v>No</v>
      </c>
      <c r="CF554" s="18" t="str" cm="1">
        <f t="array" ref="CF554">IF(COUNTIF(BK$2:BN$2, "Yes")=0, "N/A", IF(SUMPRODUCT((BK$2:BN$2="Yes")*(ProgramsTable[[#This Row],[Veteran?]:[Disabled Veteran?]]="Yes"))&gt;0, "Yes", "No"))</f>
        <v>No</v>
      </c>
      <c r="CG5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54"/>
      <c r="CI554"/>
      <c r="CJ554"/>
      <c r="CK554"/>
      <c r="CL554"/>
      <c r="CM554"/>
      <c r="CN554"/>
      <c r="CO554"/>
      <c r="CP554"/>
      <c r="CQ554"/>
      <c r="CR554"/>
      <c r="CS554"/>
      <c r="CU554"/>
      <c r="CV554"/>
    </row>
    <row r="555" spans="1:100" hidden="1" x14ac:dyDescent="0.25">
      <c r="A555" s="10">
        <v>96</v>
      </c>
      <c r="B555" t="s">
        <v>527</v>
      </c>
      <c r="C555" t="s">
        <v>486</v>
      </c>
      <c r="D555" t="s">
        <v>564</v>
      </c>
      <c r="E555" t="s">
        <v>546</v>
      </c>
      <c r="F555" t="s">
        <v>570</v>
      </c>
      <c r="G555" t="s">
        <v>109</v>
      </c>
      <c r="H555" t="s">
        <v>207</v>
      </c>
      <c r="I555" t="s">
        <v>207</v>
      </c>
      <c r="J555" t="s">
        <v>566</v>
      </c>
      <c r="K555" t="s">
        <v>208</v>
      </c>
      <c r="L555" s="11" t="s">
        <v>571</v>
      </c>
      <c r="M555">
        <v>60</v>
      </c>
      <c r="N555">
        <v>120</v>
      </c>
      <c r="O555" t="s">
        <v>572</v>
      </c>
      <c r="P555" t="s">
        <v>573</v>
      </c>
      <c r="Q555" t="s">
        <v>208</v>
      </c>
      <c r="R555" t="s">
        <v>573</v>
      </c>
      <c r="S555" t="s">
        <v>208</v>
      </c>
      <c r="T555" t="s">
        <v>35</v>
      </c>
      <c r="U555" t="s">
        <v>207</v>
      </c>
      <c r="V555" t="s">
        <v>215</v>
      </c>
      <c r="W555" t="s">
        <v>207</v>
      </c>
      <c r="X555" t="s">
        <v>207</v>
      </c>
      <c r="Y555" t="s">
        <v>207</v>
      </c>
      <c r="Z555" t="s">
        <v>207</v>
      </c>
      <c r="AA555" t="s">
        <v>207</v>
      </c>
      <c r="AB555" t="s">
        <v>207</v>
      </c>
      <c r="AC555" t="s">
        <v>207</v>
      </c>
      <c r="AD555" t="s">
        <v>207</v>
      </c>
      <c r="AE555" t="s">
        <v>207</v>
      </c>
      <c r="AF555" t="s">
        <v>207</v>
      </c>
      <c r="AG555" t="s">
        <v>207</v>
      </c>
      <c r="AH555" t="s">
        <v>207</v>
      </c>
      <c r="AI555" t="s">
        <v>207</v>
      </c>
      <c r="AJ555" t="s">
        <v>207</v>
      </c>
      <c r="AK555" t="s">
        <v>207</v>
      </c>
      <c r="AL555" t="s">
        <v>207</v>
      </c>
      <c r="AM555" t="s">
        <v>215</v>
      </c>
      <c r="AN555" t="s">
        <v>215</v>
      </c>
      <c r="AO555" t="s">
        <v>215</v>
      </c>
      <c r="AP555" t="s">
        <v>207</v>
      </c>
      <c r="AQ555" t="s">
        <v>215</v>
      </c>
      <c r="AR555" t="s">
        <v>207</v>
      </c>
      <c r="AS555" t="s">
        <v>207</v>
      </c>
      <c r="AT555" t="s">
        <v>207</v>
      </c>
      <c r="AU555" t="s">
        <v>207</v>
      </c>
      <c r="AV555" t="s">
        <v>207</v>
      </c>
      <c r="AW555" t="s">
        <v>207</v>
      </c>
      <c r="AX555" t="s">
        <v>215</v>
      </c>
      <c r="AY555" t="s">
        <v>215</v>
      </c>
      <c r="AZ555" t="s">
        <v>207</v>
      </c>
      <c r="BA555" t="s">
        <v>215</v>
      </c>
      <c r="BB555" t="s">
        <v>207</v>
      </c>
      <c r="BC555" t="s">
        <v>207</v>
      </c>
      <c r="BD555" t="s">
        <v>207</v>
      </c>
      <c r="BE555" t="s">
        <v>207</v>
      </c>
      <c r="BF555" t="s">
        <v>207</v>
      </c>
      <c r="BG555" t="s">
        <v>207</v>
      </c>
      <c r="BH555" t="s">
        <v>207</v>
      </c>
      <c r="BI555" t="s">
        <v>207</v>
      </c>
      <c r="BJ555" t="s">
        <v>207</v>
      </c>
      <c r="BK555" t="s">
        <v>207</v>
      </c>
      <c r="BL555" t="s">
        <v>207</v>
      </c>
      <c r="BM555" t="s">
        <v>207</v>
      </c>
      <c r="BN555" t="s">
        <v>207</v>
      </c>
      <c r="BO555" s="18" t="str">
        <f>IF(OR(BO$2=0, BO$2=""), "N/A", IF(ISNUMBER(SEARCH(UPPER(BO$2), UPPER(ProgramsTable[[#This Row],[Type of Service]]))), "Yes", "No"))</f>
        <v>N/A</v>
      </c>
      <c r="BP555" s="18" t="str">
        <f>IF(BP$2=0, "N/A", IF(ISNUMBER(SEARCH(TRIM(BP$2), ProgramsTable[[#This Row],[Geographic Coverage]])), "Yes", "No"))</f>
        <v>N/A</v>
      </c>
      <c r="BQ555" s="18" t="str">
        <f>IF(BQ$2=0, "N/A", IF(ISNUMBER(SEARCH(TRIM(BQ$2), ProgramsTable[[#This Row],[Geographic Coverage]])), "Yes", "No"))</f>
        <v>N/A</v>
      </c>
      <c r="BR555" s="18" t="str">
        <f>IF(AND(BP$2=0, BQ$2=0), "*Required - Please Make a Selection*", IF(OR(ISNUMBER(SEARCH(TRIM(BP$2), ProgramsTable[[#This Row],[Geographic Coverage]])), ISNUMBER(SEARCH(TRIM(BQ$2), ProgramsTable[[#This Row],[Geographic Coverage]]))), "Yes", "No"))</f>
        <v>*Required - Please Make a Selection*</v>
      </c>
      <c r="BS555" s="18" t="str">
        <f>IF(OR(BS$2="",BS$2=0), "N/A", IF(AND(ProgramsTable[[#This Row],[Age Min]]= "None", ProgramsTable[[#This Row],[Age Max]]= "None"), "Yes", IF(AND(BS$2&gt;=ProgramsTable[[#This Row],[Age Min]], BS$2&lt;=ProgramsTable[[#This Row],[Age Max]]), "Yes", "No")))</f>
        <v>N/A</v>
      </c>
      <c r="BT555" s="18" t="str" cm="1">
        <f t="array" ref="BT555">IF(COUNTIF(AM$2:BJ$2,"Yes")=0,"N/A",IF(SUMPRODUCT(--(AM$2:BJ$2="Yes"),--(ProgramsTable[[#This Row],[Developmental Disability]:[Caregivers, Family Members, Advocates, or Practitioners of an Individual with Disabilities or Medical Conditions]]="Yes"))&gt;0,"Yes","No"))</f>
        <v>N/A</v>
      </c>
      <c r="BU5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55" s="18" t="str">
        <f>IF(BV$2=0, "N/A", IF(ISNUMBER(SEARCH(UPPER(BV$2), UPPER(ProgramsTable[[#This Row],[Type of Service]]))), "Yes", "No"))</f>
        <v>N/A</v>
      </c>
      <c r="BW555" s="18" t="str">
        <f>IF(BW$2=0, "N/A", IF(ISNUMBER(SEARCH(TRIM(BW$2), ProgramsTable[[#This Row],[Geographic Coverage]])), "Yes", "No"))</f>
        <v>N/A</v>
      </c>
      <c r="BX555" s="18" t="str">
        <f>IF(BX$2=0, "N/A", IF(ISNUMBER(SEARCH(TRIM(BX$2), ProgramsTable[[#This Row],[Geographic Coverage]])), "Yes", "No"))</f>
        <v>N/A</v>
      </c>
      <c r="BY555" s="18" t="str">
        <f>IF(AND(BW$2=0, BX$2=0), "*Required - Please Make a Selection*", IF(OR(ISNUMBER(SEARCH(TRIM(BW$2), ProgramsTable[[#This Row],[Geographic Coverage]])), ISNUMBER(SEARCH(TRIM(BX$2), ProgramsTable[[#This Row],[Geographic Coverage]]))), "Yes", "No"))</f>
        <v>*Required - Please Make a Selection*</v>
      </c>
      <c r="BZ555" s="18" t="str">
        <f>IF(I$2=0, "N/A", IF(I$2="Yes", IF(ProgramsTable[[#This Row],[Program Includes Services for Caregivers]]="Yes", IF(ProgramsTable[[#This Row],[Program May Require Caregiver to be Unpaid]]="No", "Yes", "No"), "No"), "N/A"))</f>
        <v>N/A</v>
      </c>
      <c r="CA5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55" s="18" t="str">
        <f>IF(CB$2=0, "N/A", IF(ISNUMBER(SEARCH(TRIM(UPPER(CB$2)), TRIM(UPPER(ProgramsTable[[#This Row],[Type of Service]])))), "Yes", "No"))</f>
        <v>N/A</v>
      </c>
      <c r="CC555" s="18" t="str">
        <f>IF(CC$2=0, "N/A", IF(ISNUMBER(SEARCH(TRIM(CC$2), ProgramsTable[[#This Row],[Geographic Coverage]])), "Yes", "No"))</f>
        <v>No</v>
      </c>
      <c r="CD555" s="18" t="str">
        <f>IF(CD$2=0, "N/A", IF(ISNUMBER(SEARCH(TRIM(CD$2), ProgramsTable[[#This Row],[Geographic Coverage]])), "Yes", "No"))</f>
        <v>N/A</v>
      </c>
      <c r="CE555" s="18" t="str">
        <f>IF(AND(CC$2=0, CD$2=0), "*Required - Please Make a Selection*", IF(OR(ISNUMBER(SEARCH(TRIM(CC$2), ProgramsTable[[#This Row],[Geographic Coverage]])), ISNUMBER(SEARCH(TRIM(CD$2), ProgramsTable[[#This Row],[Geographic Coverage]]))), "Yes", "No"))</f>
        <v>No</v>
      </c>
      <c r="CF555" s="18" t="str" cm="1">
        <f t="array" ref="CF555">IF(COUNTIF(BK$2:BN$2, "Yes")=0, "N/A", IF(SUMPRODUCT((BK$2:BN$2="Yes")*(ProgramsTable[[#This Row],[Veteran?]:[Disabled Veteran?]]="Yes"))&gt;0, "Yes", "No"))</f>
        <v>No</v>
      </c>
      <c r="CG5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55"/>
      <c r="CI555"/>
      <c r="CJ555"/>
      <c r="CK555"/>
      <c r="CL555"/>
      <c r="CM555"/>
      <c r="CN555"/>
      <c r="CO555"/>
      <c r="CP555"/>
      <c r="CQ555"/>
      <c r="CR555"/>
      <c r="CS555"/>
      <c r="CU555"/>
      <c r="CV555"/>
    </row>
    <row r="556" spans="1:100" hidden="1" x14ac:dyDescent="0.25">
      <c r="A556" s="10">
        <v>97</v>
      </c>
      <c r="B556" t="s">
        <v>527</v>
      </c>
      <c r="C556" t="s">
        <v>486</v>
      </c>
      <c r="D556" t="s">
        <v>564</v>
      </c>
      <c r="E556" t="s">
        <v>546</v>
      </c>
      <c r="F556" t="s">
        <v>574</v>
      </c>
      <c r="G556" t="s">
        <v>108</v>
      </c>
      <c r="H556" t="s">
        <v>207</v>
      </c>
      <c r="I556" t="s">
        <v>207</v>
      </c>
      <c r="J556" t="s">
        <v>208</v>
      </c>
      <c r="K556" t="s">
        <v>208</v>
      </c>
      <c r="L556" s="11" t="s">
        <v>543</v>
      </c>
      <c r="M556">
        <v>60</v>
      </c>
      <c r="N556">
        <v>120</v>
      </c>
      <c r="P556" t="s">
        <v>575</v>
      </c>
      <c r="Q556" t="s">
        <v>208</v>
      </c>
      <c r="R556" t="s">
        <v>575</v>
      </c>
      <c r="S556" t="s">
        <v>208</v>
      </c>
      <c r="T556" t="s">
        <v>35</v>
      </c>
      <c r="U556" t="s">
        <v>207</v>
      </c>
      <c r="V556" t="s">
        <v>207</v>
      </c>
      <c r="W556" t="s">
        <v>207</v>
      </c>
      <c r="X556" t="s">
        <v>207</v>
      </c>
      <c r="Y556" t="s">
        <v>207</v>
      </c>
      <c r="Z556" t="s">
        <v>207</v>
      </c>
      <c r="AA556" t="s">
        <v>207</v>
      </c>
      <c r="AB556" t="s">
        <v>207</v>
      </c>
      <c r="AC556" t="s">
        <v>207</v>
      </c>
      <c r="AD556" t="s">
        <v>207</v>
      </c>
      <c r="AE556" t="s">
        <v>207</v>
      </c>
      <c r="AF556" t="s">
        <v>207</v>
      </c>
      <c r="AG556" t="s">
        <v>207</v>
      </c>
      <c r="AH556" t="s">
        <v>207</v>
      </c>
      <c r="AI556" t="s">
        <v>207</v>
      </c>
      <c r="AJ556" t="s">
        <v>207</v>
      </c>
      <c r="AK556" t="s">
        <v>207</v>
      </c>
      <c r="AL556" t="s">
        <v>207</v>
      </c>
      <c r="AM556" t="s">
        <v>207</v>
      </c>
      <c r="AN556" t="s">
        <v>207</v>
      </c>
      <c r="AO556" t="s">
        <v>207</v>
      </c>
      <c r="AP556" t="s">
        <v>207</v>
      </c>
      <c r="AQ556" t="s">
        <v>207</v>
      </c>
      <c r="AR556" t="s">
        <v>207</v>
      </c>
      <c r="AS556" t="s">
        <v>207</v>
      </c>
      <c r="AT556" t="s">
        <v>207</v>
      </c>
      <c r="AU556" t="s">
        <v>207</v>
      </c>
      <c r="AV556" t="s">
        <v>207</v>
      </c>
      <c r="AW556" t="s">
        <v>207</v>
      </c>
      <c r="AX556" t="s">
        <v>207</v>
      </c>
      <c r="AY556" t="s">
        <v>207</v>
      </c>
      <c r="AZ556" t="s">
        <v>207</v>
      </c>
      <c r="BA556" t="s">
        <v>215</v>
      </c>
      <c r="BB556" t="s">
        <v>207</v>
      </c>
      <c r="BC556" t="s">
        <v>207</v>
      </c>
      <c r="BD556" t="s">
        <v>207</v>
      </c>
      <c r="BE556" t="s">
        <v>207</v>
      </c>
      <c r="BF556" t="s">
        <v>207</v>
      </c>
      <c r="BG556" t="s">
        <v>207</v>
      </c>
      <c r="BH556" t="s">
        <v>207</v>
      </c>
      <c r="BI556" t="s">
        <v>207</v>
      </c>
      <c r="BJ556" t="s">
        <v>207</v>
      </c>
      <c r="BK556" t="s">
        <v>207</v>
      </c>
      <c r="BL556" t="s">
        <v>207</v>
      </c>
      <c r="BM556" t="s">
        <v>207</v>
      </c>
      <c r="BN556" t="s">
        <v>207</v>
      </c>
      <c r="BO556" s="18" t="str">
        <f>IF(OR(BO$2=0, BO$2=""), "N/A", IF(ISNUMBER(SEARCH(UPPER(BO$2), UPPER(ProgramsTable[[#This Row],[Type of Service]]))), "Yes", "No"))</f>
        <v>N/A</v>
      </c>
      <c r="BP556" s="18" t="str">
        <f>IF(BP$2=0, "N/A", IF(ISNUMBER(SEARCH(TRIM(BP$2), ProgramsTable[[#This Row],[Geographic Coverage]])), "Yes", "No"))</f>
        <v>N/A</v>
      </c>
      <c r="BQ556" s="18" t="str">
        <f>IF(BQ$2=0, "N/A", IF(ISNUMBER(SEARCH(TRIM(BQ$2), ProgramsTable[[#This Row],[Geographic Coverage]])), "Yes", "No"))</f>
        <v>N/A</v>
      </c>
      <c r="BR556" s="18" t="str">
        <f>IF(AND(BP$2=0, BQ$2=0), "*Required - Please Make a Selection*", IF(OR(ISNUMBER(SEARCH(TRIM(BP$2), ProgramsTable[[#This Row],[Geographic Coverage]])), ISNUMBER(SEARCH(TRIM(BQ$2), ProgramsTable[[#This Row],[Geographic Coverage]]))), "Yes", "No"))</f>
        <v>*Required - Please Make a Selection*</v>
      </c>
      <c r="BS556" s="18" t="str">
        <f>IF(OR(BS$2="",BS$2=0), "N/A", IF(AND(ProgramsTable[[#This Row],[Age Min]]= "None", ProgramsTable[[#This Row],[Age Max]]= "None"), "Yes", IF(AND(BS$2&gt;=ProgramsTable[[#This Row],[Age Min]], BS$2&lt;=ProgramsTable[[#This Row],[Age Max]]), "Yes", "No")))</f>
        <v>N/A</v>
      </c>
      <c r="BT556" s="18" t="str" cm="1">
        <f t="array" ref="BT556">IF(COUNTIF(AM$2:BJ$2,"Yes")=0,"N/A",IF(SUMPRODUCT(--(AM$2:BJ$2="Yes"),--(ProgramsTable[[#This Row],[Developmental Disability]:[Caregivers, Family Members, Advocates, or Practitioners of an Individual with Disabilities or Medical Conditions]]="Yes"))&gt;0,"Yes","No"))</f>
        <v>N/A</v>
      </c>
      <c r="BU5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56" s="18" t="str">
        <f>IF(BV$2=0, "N/A", IF(ISNUMBER(SEARCH(UPPER(BV$2), UPPER(ProgramsTable[[#This Row],[Type of Service]]))), "Yes", "No"))</f>
        <v>N/A</v>
      </c>
      <c r="BW556" s="18" t="str">
        <f>IF(BW$2=0, "N/A", IF(ISNUMBER(SEARCH(TRIM(BW$2), ProgramsTable[[#This Row],[Geographic Coverage]])), "Yes", "No"))</f>
        <v>N/A</v>
      </c>
      <c r="BX556" s="18" t="str">
        <f>IF(BX$2=0, "N/A", IF(ISNUMBER(SEARCH(TRIM(BX$2), ProgramsTable[[#This Row],[Geographic Coverage]])), "Yes", "No"))</f>
        <v>N/A</v>
      </c>
      <c r="BY556" s="18" t="str">
        <f>IF(AND(BW$2=0, BX$2=0), "*Required - Please Make a Selection*", IF(OR(ISNUMBER(SEARCH(TRIM(BW$2), ProgramsTable[[#This Row],[Geographic Coverage]])), ISNUMBER(SEARCH(TRIM(BX$2), ProgramsTable[[#This Row],[Geographic Coverage]]))), "Yes", "No"))</f>
        <v>*Required - Please Make a Selection*</v>
      </c>
      <c r="BZ556" s="18" t="str">
        <f>IF(I$2=0, "N/A", IF(I$2="Yes", IF(ProgramsTable[[#This Row],[Program Includes Services for Caregivers]]="Yes", IF(ProgramsTable[[#This Row],[Program May Require Caregiver to be Unpaid]]="No", "Yes", "No"), "No"), "N/A"))</f>
        <v>N/A</v>
      </c>
      <c r="CA5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56" s="18" t="str">
        <f>IF(CB$2=0, "N/A", IF(ISNUMBER(SEARCH(TRIM(UPPER(CB$2)), TRIM(UPPER(ProgramsTable[[#This Row],[Type of Service]])))), "Yes", "No"))</f>
        <v>N/A</v>
      </c>
      <c r="CC556" s="18" t="str">
        <f>IF(CC$2=0, "N/A", IF(ISNUMBER(SEARCH(TRIM(CC$2), ProgramsTable[[#This Row],[Geographic Coverage]])), "Yes", "No"))</f>
        <v>No</v>
      </c>
      <c r="CD556" s="18" t="str">
        <f>IF(CD$2=0, "N/A", IF(ISNUMBER(SEARCH(TRIM(CD$2), ProgramsTable[[#This Row],[Geographic Coverage]])), "Yes", "No"))</f>
        <v>N/A</v>
      </c>
      <c r="CE556" s="18" t="str">
        <f>IF(AND(CC$2=0, CD$2=0), "*Required - Please Make a Selection*", IF(OR(ISNUMBER(SEARCH(TRIM(CC$2), ProgramsTable[[#This Row],[Geographic Coverage]])), ISNUMBER(SEARCH(TRIM(CD$2), ProgramsTable[[#This Row],[Geographic Coverage]]))), "Yes", "No"))</f>
        <v>No</v>
      </c>
      <c r="CF556" s="18" t="str" cm="1">
        <f t="array" ref="CF556">IF(COUNTIF(BK$2:BN$2, "Yes")=0, "N/A", IF(SUMPRODUCT((BK$2:BN$2="Yes")*(ProgramsTable[[#This Row],[Veteran?]:[Disabled Veteran?]]="Yes"))&gt;0, "Yes", "No"))</f>
        <v>No</v>
      </c>
      <c r="CG5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56"/>
      <c r="CI556"/>
      <c r="CJ556"/>
      <c r="CK556"/>
      <c r="CL556"/>
      <c r="CM556"/>
      <c r="CN556"/>
      <c r="CO556"/>
      <c r="CP556"/>
      <c r="CQ556"/>
      <c r="CR556"/>
      <c r="CS556"/>
      <c r="CU556"/>
      <c r="CV556"/>
    </row>
    <row r="557" spans="1:100" hidden="1" x14ac:dyDescent="0.25">
      <c r="A557" s="10">
        <v>98</v>
      </c>
      <c r="B557" t="s">
        <v>527</v>
      </c>
      <c r="C557" t="s">
        <v>486</v>
      </c>
      <c r="D557" t="s">
        <v>576</v>
      </c>
      <c r="E557" t="s">
        <v>546</v>
      </c>
      <c r="F557" t="s">
        <v>577</v>
      </c>
      <c r="G557" t="s">
        <v>98</v>
      </c>
      <c r="H557" t="s">
        <v>207</v>
      </c>
      <c r="I557" t="s">
        <v>207</v>
      </c>
      <c r="J557" t="s">
        <v>208</v>
      </c>
      <c r="K557" t="s">
        <v>208</v>
      </c>
      <c r="L557" s="11" t="s">
        <v>543</v>
      </c>
      <c r="M557">
        <v>60</v>
      </c>
      <c r="N557">
        <v>120</v>
      </c>
      <c r="P557" t="s">
        <v>563</v>
      </c>
      <c r="Q557" t="s">
        <v>208</v>
      </c>
      <c r="R557" t="s">
        <v>563</v>
      </c>
      <c r="S557" t="s">
        <v>208</v>
      </c>
      <c r="T557" t="s">
        <v>35</v>
      </c>
      <c r="U557" t="s">
        <v>207</v>
      </c>
      <c r="V557" t="s">
        <v>207</v>
      </c>
      <c r="W557" t="s">
        <v>207</v>
      </c>
      <c r="X557" t="s">
        <v>207</v>
      </c>
      <c r="Y557" t="s">
        <v>207</v>
      </c>
      <c r="Z557" t="s">
        <v>207</v>
      </c>
      <c r="AA557" t="s">
        <v>207</v>
      </c>
      <c r="AB557" t="s">
        <v>207</v>
      </c>
      <c r="AC557" t="s">
        <v>207</v>
      </c>
      <c r="AD557" t="s">
        <v>207</v>
      </c>
      <c r="AE557" t="s">
        <v>207</v>
      </c>
      <c r="AF557" t="s">
        <v>207</v>
      </c>
      <c r="AG557" t="s">
        <v>207</v>
      </c>
      <c r="AH557" t="s">
        <v>207</v>
      </c>
      <c r="AI557" t="s">
        <v>207</v>
      </c>
      <c r="AJ557" t="s">
        <v>207</v>
      </c>
      <c r="AK557" t="s">
        <v>207</v>
      </c>
      <c r="AL557" t="s">
        <v>207</v>
      </c>
      <c r="AM557" t="s">
        <v>207</v>
      </c>
      <c r="AN557" t="s">
        <v>207</v>
      </c>
      <c r="AO557" t="s">
        <v>207</v>
      </c>
      <c r="AP557" t="s">
        <v>207</v>
      </c>
      <c r="AQ557" t="s">
        <v>207</v>
      </c>
      <c r="AR557" t="s">
        <v>207</v>
      </c>
      <c r="AS557" t="s">
        <v>207</v>
      </c>
      <c r="AT557" t="s">
        <v>207</v>
      </c>
      <c r="AU557" t="s">
        <v>207</v>
      </c>
      <c r="AV557" t="s">
        <v>207</v>
      </c>
      <c r="AW557" t="s">
        <v>207</v>
      </c>
      <c r="AX557" t="s">
        <v>207</v>
      </c>
      <c r="AY557" t="s">
        <v>207</v>
      </c>
      <c r="AZ557" t="s">
        <v>207</v>
      </c>
      <c r="BA557" t="s">
        <v>215</v>
      </c>
      <c r="BB557" t="s">
        <v>207</v>
      </c>
      <c r="BC557" t="s">
        <v>207</v>
      </c>
      <c r="BD557" t="s">
        <v>207</v>
      </c>
      <c r="BE557" t="s">
        <v>207</v>
      </c>
      <c r="BF557" t="s">
        <v>207</v>
      </c>
      <c r="BG557" t="s">
        <v>207</v>
      </c>
      <c r="BH557" t="s">
        <v>207</v>
      </c>
      <c r="BI557" t="s">
        <v>207</v>
      </c>
      <c r="BJ557" t="s">
        <v>207</v>
      </c>
      <c r="BK557" t="s">
        <v>207</v>
      </c>
      <c r="BL557" t="s">
        <v>207</v>
      </c>
      <c r="BM557" t="s">
        <v>207</v>
      </c>
      <c r="BN557" t="s">
        <v>207</v>
      </c>
      <c r="BO557" s="18" t="str">
        <f>IF(OR(BO$2=0, BO$2=""), "N/A", IF(ISNUMBER(SEARCH(UPPER(BO$2), UPPER(ProgramsTable[[#This Row],[Type of Service]]))), "Yes", "No"))</f>
        <v>N/A</v>
      </c>
      <c r="BP557" s="18" t="str">
        <f>IF(BP$2=0, "N/A", IF(ISNUMBER(SEARCH(TRIM(BP$2), ProgramsTable[[#This Row],[Geographic Coverage]])), "Yes", "No"))</f>
        <v>N/A</v>
      </c>
      <c r="BQ557" s="18" t="str">
        <f>IF(BQ$2=0, "N/A", IF(ISNUMBER(SEARCH(TRIM(BQ$2), ProgramsTable[[#This Row],[Geographic Coverage]])), "Yes", "No"))</f>
        <v>N/A</v>
      </c>
      <c r="BR557" s="18" t="str">
        <f>IF(AND(BP$2=0, BQ$2=0), "*Required - Please Make a Selection*", IF(OR(ISNUMBER(SEARCH(TRIM(BP$2), ProgramsTable[[#This Row],[Geographic Coverage]])), ISNUMBER(SEARCH(TRIM(BQ$2), ProgramsTable[[#This Row],[Geographic Coverage]]))), "Yes", "No"))</f>
        <v>*Required - Please Make a Selection*</v>
      </c>
      <c r="BS557" s="18" t="str">
        <f>IF(OR(BS$2="",BS$2=0), "N/A", IF(AND(ProgramsTable[[#This Row],[Age Min]]= "None", ProgramsTable[[#This Row],[Age Max]]= "None"), "Yes", IF(AND(BS$2&gt;=ProgramsTable[[#This Row],[Age Min]], BS$2&lt;=ProgramsTable[[#This Row],[Age Max]]), "Yes", "No")))</f>
        <v>N/A</v>
      </c>
      <c r="BT557" s="18" t="str" cm="1">
        <f t="array" ref="BT557">IF(COUNTIF(AM$2:BJ$2,"Yes")=0,"N/A",IF(SUMPRODUCT(--(AM$2:BJ$2="Yes"),--(ProgramsTable[[#This Row],[Developmental Disability]:[Caregivers, Family Members, Advocates, or Practitioners of an Individual with Disabilities or Medical Conditions]]="Yes"))&gt;0,"Yes","No"))</f>
        <v>N/A</v>
      </c>
      <c r="BU5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57" s="18" t="str">
        <f>IF(BV$2=0, "N/A", IF(ISNUMBER(SEARCH(UPPER(BV$2), UPPER(ProgramsTable[[#This Row],[Type of Service]]))), "Yes", "No"))</f>
        <v>N/A</v>
      </c>
      <c r="BW557" s="18" t="str">
        <f>IF(BW$2=0, "N/A", IF(ISNUMBER(SEARCH(TRIM(BW$2), ProgramsTable[[#This Row],[Geographic Coverage]])), "Yes", "No"))</f>
        <v>N/A</v>
      </c>
      <c r="BX557" s="18" t="str">
        <f>IF(BX$2=0, "N/A", IF(ISNUMBER(SEARCH(TRIM(BX$2), ProgramsTable[[#This Row],[Geographic Coverage]])), "Yes", "No"))</f>
        <v>N/A</v>
      </c>
      <c r="BY557" s="18" t="str">
        <f>IF(AND(BW$2=0, BX$2=0), "*Required - Please Make a Selection*", IF(OR(ISNUMBER(SEARCH(TRIM(BW$2), ProgramsTable[[#This Row],[Geographic Coverage]])), ISNUMBER(SEARCH(TRIM(BX$2), ProgramsTable[[#This Row],[Geographic Coverage]]))), "Yes", "No"))</f>
        <v>*Required - Please Make a Selection*</v>
      </c>
      <c r="BZ557" s="18" t="str">
        <f>IF(I$2=0, "N/A", IF(I$2="Yes", IF(ProgramsTable[[#This Row],[Program Includes Services for Caregivers]]="Yes", IF(ProgramsTable[[#This Row],[Program May Require Caregiver to be Unpaid]]="No", "Yes", "No"), "No"), "N/A"))</f>
        <v>N/A</v>
      </c>
      <c r="CA5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57" s="18" t="str">
        <f>IF(CB$2=0, "N/A", IF(ISNUMBER(SEARCH(TRIM(UPPER(CB$2)), TRIM(UPPER(ProgramsTable[[#This Row],[Type of Service]])))), "Yes", "No"))</f>
        <v>N/A</v>
      </c>
      <c r="CC557" s="18" t="str">
        <f>IF(CC$2=0, "N/A", IF(ISNUMBER(SEARCH(TRIM(CC$2), ProgramsTable[[#This Row],[Geographic Coverage]])), "Yes", "No"))</f>
        <v>No</v>
      </c>
      <c r="CD557" s="18" t="str">
        <f>IF(CD$2=0, "N/A", IF(ISNUMBER(SEARCH(TRIM(CD$2), ProgramsTable[[#This Row],[Geographic Coverage]])), "Yes", "No"))</f>
        <v>N/A</v>
      </c>
      <c r="CE557" s="18" t="str">
        <f>IF(AND(CC$2=0, CD$2=0), "*Required - Please Make a Selection*", IF(OR(ISNUMBER(SEARCH(TRIM(CC$2), ProgramsTable[[#This Row],[Geographic Coverage]])), ISNUMBER(SEARCH(TRIM(CD$2), ProgramsTable[[#This Row],[Geographic Coverage]]))), "Yes", "No"))</f>
        <v>No</v>
      </c>
      <c r="CF557" s="18" t="str" cm="1">
        <f t="array" ref="CF557">IF(COUNTIF(BK$2:BN$2, "Yes")=0, "N/A", IF(SUMPRODUCT((BK$2:BN$2="Yes")*(ProgramsTable[[#This Row],[Veteran?]:[Disabled Veteran?]]="Yes"))&gt;0, "Yes", "No"))</f>
        <v>No</v>
      </c>
      <c r="CG5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57"/>
      <c r="CI557"/>
      <c r="CJ557"/>
      <c r="CK557"/>
      <c r="CL557"/>
      <c r="CM557"/>
      <c r="CN557"/>
      <c r="CO557"/>
      <c r="CP557"/>
      <c r="CQ557"/>
      <c r="CR557"/>
      <c r="CS557"/>
      <c r="CU557"/>
      <c r="CV557"/>
    </row>
    <row r="558" spans="1:100" hidden="1" x14ac:dyDescent="0.25">
      <c r="A558" s="10">
        <v>110</v>
      </c>
      <c r="B558" t="s">
        <v>527</v>
      </c>
      <c r="C558" t="s">
        <v>498</v>
      </c>
      <c r="D558" t="s">
        <v>537</v>
      </c>
      <c r="E558" t="s">
        <v>538</v>
      </c>
      <c r="F558" t="s">
        <v>539</v>
      </c>
      <c r="G558" t="s">
        <v>540</v>
      </c>
      <c r="H558" t="s">
        <v>207</v>
      </c>
      <c r="I558" t="s">
        <v>207</v>
      </c>
      <c r="J558" t="s">
        <v>541</v>
      </c>
      <c r="K558" t="s">
        <v>542</v>
      </c>
      <c r="L558" t="s">
        <v>543</v>
      </c>
      <c r="M558">
        <v>60</v>
      </c>
      <c r="N558">
        <v>120</v>
      </c>
      <c r="P558" t="s">
        <v>544</v>
      </c>
      <c r="Q558" t="s">
        <v>208</v>
      </c>
      <c r="R558" t="s">
        <v>544</v>
      </c>
      <c r="S558" t="s">
        <v>208</v>
      </c>
      <c r="T558" t="s">
        <v>58</v>
      </c>
      <c r="U558" t="s">
        <v>215</v>
      </c>
      <c r="V558" t="s">
        <v>207</v>
      </c>
      <c r="W558" t="s">
        <v>207</v>
      </c>
      <c r="X558" t="s">
        <v>207</v>
      </c>
      <c r="Y558" t="s">
        <v>207</v>
      </c>
      <c r="Z558" t="s">
        <v>207</v>
      </c>
      <c r="AA558" t="s">
        <v>207</v>
      </c>
      <c r="AB558" t="s">
        <v>207</v>
      </c>
      <c r="AC558" t="s">
        <v>207</v>
      </c>
      <c r="AD558" t="s">
        <v>207</v>
      </c>
      <c r="AE558" t="s">
        <v>207</v>
      </c>
      <c r="AF558" t="s">
        <v>207</v>
      </c>
      <c r="AG558" t="s">
        <v>207</v>
      </c>
      <c r="AH558" t="s">
        <v>207</v>
      </c>
      <c r="AI558" t="s">
        <v>207</v>
      </c>
      <c r="AJ558" t="s">
        <v>207</v>
      </c>
      <c r="AK558" t="s">
        <v>207</v>
      </c>
      <c r="AL558" t="s">
        <v>207</v>
      </c>
      <c r="AM558" t="s">
        <v>207</v>
      </c>
      <c r="AN558" t="s">
        <v>207</v>
      </c>
      <c r="AO558" t="s">
        <v>207</v>
      </c>
      <c r="AP558" t="s">
        <v>207</v>
      </c>
      <c r="AQ558" t="s">
        <v>207</v>
      </c>
      <c r="AR558" t="s">
        <v>207</v>
      </c>
      <c r="AS558" t="s">
        <v>207</v>
      </c>
      <c r="AT558" t="s">
        <v>207</v>
      </c>
      <c r="AU558" t="s">
        <v>207</v>
      </c>
      <c r="AV558" t="s">
        <v>207</v>
      </c>
      <c r="AW558" t="s">
        <v>207</v>
      </c>
      <c r="AX558" t="s">
        <v>207</v>
      </c>
      <c r="AY558" t="s">
        <v>207</v>
      </c>
      <c r="AZ558" t="s">
        <v>207</v>
      </c>
      <c r="BA558" t="s">
        <v>215</v>
      </c>
      <c r="BB558" t="s">
        <v>207</v>
      </c>
      <c r="BC558" t="s">
        <v>207</v>
      </c>
      <c r="BD558" t="s">
        <v>207</v>
      </c>
      <c r="BE558" t="s">
        <v>207</v>
      </c>
      <c r="BF558" t="s">
        <v>207</v>
      </c>
      <c r="BG558" t="s">
        <v>207</v>
      </c>
      <c r="BH558" t="s">
        <v>207</v>
      </c>
      <c r="BI558" t="s">
        <v>207</v>
      </c>
      <c r="BJ558" t="s">
        <v>207</v>
      </c>
      <c r="BK558" t="s">
        <v>207</v>
      </c>
      <c r="BL558" t="s">
        <v>207</v>
      </c>
      <c r="BM558" t="s">
        <v>207</v>
      </c>
      <c r="BN558" t="s">
        <v>207</v>
      </c>
      <c r="BO558" s="18" t="str">
        <f>IF(OR(BO$2=0, BO$2=""), "N/A", IF(ISNUMBER(SEARCH(UPPER(BO$2), UPPER(ProgramsTable[[#This Row],[Type of Service]]))), "Yes", "No"))</f>
        <v>N/A</v>
      </c>
      <c r="BP558" s="18" t="str">
        <f>IF(BP$2=0, "N/A", IF(ISNUMBER(SEARCH(TRIM(BP$2), ProgramsTable[[#This Row],[Geographic Coverage]])), "Yes", "No"))</f>
        <v>N/A</v>
      </c>
      <c r="BQ558" s="18" t="str">
        <f>IF(BQ$2=0, "N/A", IF(ISNUMBER(SEARCH(TRIM(BQ$2), ProgramsTable[[#This Row],[Geographic Coverage]])), "Yes", "No"))</f>
        <v>N/A</v>
      </c>
      <c r="BR558" s="18" t="str">
        <f>IF(AND(BP$2=0, BQ$2=0), "*Required - Please Make a Selection*", IF(OR(ISNUMBER(SEARCH(TRIM(BP$2), ProgramsTable[[#This Row],[Geographic Coverage]])), ISNUMBER(SEARCH(TRIM(BQ$2), ProgramsTable[[#This Row],[Geographic Coverage]]))), "Yes", "No"))</f>
        <v>*Required - Please Make a Selection*</v>
      </c>
      <c r="BS558" s="18" t="str">
        <f>IF(OR(BS$2="",BS$2=0), "N/A", IF(AND(ProgramsTable[[#This Row],[Age Min]]= "None", ProgramsTable[[#This Row],[Age Max]]= "None"), "Yes", IF(AND(BS$2&gt;=ProgramsTable[[#This Row],[Age Min]], BS$2&lt;=ProgramsTable[[#This Row],[Age Max]]), "Yes", "No")))</f>
        <v>N/A</v>
      </c>
      <c r="BT558" s="18" t="str" cm="1">
        <f t="array" ref="BT558">IF(COUNTIF(AM$2:BJ$2,"Yes")=0,"N/A",IF(SUMPRODUCT(--(AM$2:BJ$2="Yes"),--(ProgramsTable[[#This Row],[Developmental Disability]:[Caregivers, Family Members, Advocates, or Practitioners of an Individual with Disabilities or Medical Conditions]]="Yes"))&gt;0,"Yes","No"))</f>
        <v>N/A</v>
      </c>
      <c r="BU5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58" s="18" t="str">
        <f>IF(BV$2=0, "N/A", IF(ISNUMBER(SEARCH(UPPER(BV$2), UPPER(ProgramsTable[[#This Row],[Type of Service]]))), "Yes", "No"))</f>
        <v>N/A</v>
      </c>
      <c r="BW558" s="18" t="str">
        <f>IF(BW$2=0, "N/A", IF(ISNUMBER(SEARCH(TRIM(BW$2), ProgramsTable[[#This Row],[Geographic Coverage]])), "Yes", "No"))</f>
        <v>N/A</v>
      </c>
      <c r="BX558" s="18" t="str">
        <f>IF(BX$2=0, "N/A", IF(ISNUMBER(SEARCH(TRIM(BX$2), ProgramsTable[[#This Row],[Geographic Coverage]])), "Yes", "No"))</f>
        <v>N/A</v>
      </c>
      <c r="BY558" s="18" t="str">
        <f>IF(AND(BW$2=0, BX$2=0), "*Required - Please Make a Selection*", IF(OR(ISNUMBER(SEARCH(TRIM(BW$2), ProgramsTable[[#This Row],[Geographic Coverage]])), ISNUMBER(SEARCH(TRIM(BX$2), ProgramsTable[[#This Row],[Geographic Coverage]]))), "Yes", "No"))</f>
        <v>*Required - Please Make a Selection*</v>
      </c>
      <c r="BZ558" s="18" t="str">
        <f>IF(I$2=0, "N/A", IF(I$2="Yes", IF(ProgramsTable[[#This Row],[Program Includes Services for Caregivers]]="Yes", IF(ProgramsTable[[#This Row],[Program May Require Caregiver to be Unpaid]]="No", "Yes", "No"), "No"), "N/A"))</f>
        <v>N/A</v>
      </c>
      <c r="CA5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58" s="18" t="str">
        <f>IF(CB$2=0, "N/A", IF(ISNUMBER(SEARCH(TRIM(UPPER(CB$2)), TRIM(UPPER(ProgramsTable[[#This Row],[Type of Service]])))), "Yes", "No"))</f>
        <v>N/A</v>
      </c>
      <c r="CC558" s="18" t="str">
        <f>IF(CC$2=0, "N/A", IF(ISNUMBER(SEARCH(TRIM(CC$2), ProgramsTable[[#This Row],[Geographic Coverage]])), "Yes", "No"))</f>
        <v>No</v>
      </c>
      <c r="CD558" s="18" t="str">
        <f>IF(CD$2=0, "N/A", IF(ISNUMBER(SEARCH(TRIM(CD$2), ProgramsTable[[#This Row],[Geographic Coverage]])), "Yes", "No"))</f>
        <v>N/A</v>
      </c>
      <c r="CE558" s="18" t="str">
        <f>IF(AND(CC$2=0, CD$2=0), "*Required - Please Make a Selection*", IF(OR(ISNUMBER(SEARCH(TRIM(CC$2), ProgramsTable[[#This Row],[Geographic Coverage]])), ISNUMBER(SEARCH(TRIM(CD$2), ProgramsTable[[#This Row],[Geographic Coverage]]))), "Yes", "No"))</f>
        <v>No</v>
      </c>
      <c r="CF558" s="18" t="str" cm="1">
        <f t="array" ref="CF558">IF(COUNTIF(BK$2:BN$2, "Yes")=0, "N/A", IF(SUMPRODUCT((BK$2:BN$2="Yes")*(ProgramsTable[[#This Row],[Veteran?]:[Disabled Veteran?]]="Yes"))&gt;0, "Yes", "No"))</f>
        <v>No</v>
      </c>
      <c r="CG5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58"/>
      <c r="CI558"/>
      <c r="CJ558"/>
      <c r="CK558"/>
      <c r="CL558"/>
      <c r="CM558"/>
      <c r="CN558"/>
      <c r="CO558"/>
      <c r="CP558"/>
      <c r="CQ558"/>
      <c r="CR558"/>
      <c r="CS558"/>
      <c r="CU558"/>
      <c r="CV558"/>
    </row>
    <row r="559" spans="1:100" hidden="1" x14ac:dyDescent="0.25">
      <c r="A559" s="10">
        <v>111</v>
      </c>
      <c r="B559" t="s">
        <v>527</v>
      </c>
      <c r="C559" t="s">
        <v>498</v>
      </c>
      <c r="D559" t="s">
        <v>545</v>
      </c>
      <c r="E559" t="s">
        <v>546</v>
      </c>
      <c r="F559" t="s">
        <v>86</v>
      </c>
      <c r="G559" t="s">
        <v>86</v>
      </c>
      <c r="H559" t="s">
        <v>207</v>
      </c>
      <c r="I559" t="s">
        <v>207</v>
      </c>
      <c r="J559" t="s">
        <v>547</v>
      </c>
      <c r="K559" t="s">
        <v>208</v>
      </c>
      <c r="L559" s="11" t="s">
        <v>543</v>
      </c>
      <c r="M559">
        <v>60</v>
      </c>
      <c r="N559">
        <v>120</v>
      </c>
      <c r="P559" t="s">
        <v>548</v>
      </c>
      <c r="Q559" t="s">
        <v>208</v>
      </c>
      <c r="R559" t="s">
        <v>548</v>
      </c>
      <c r="S559" t="s">
        <v>208</v>
      </c>
      <c r="T559" t="s">
        <v>58</v>
      </c>
      <c r="U559" t="s">
        <v>215</v>
      </c>
      <c r="V559" t="s">
        <v>207</v>
      </c>
      <c r="W559" t="s">
        <v>207</v>
      </c>
      <c r="X559" t="s">
        <v>207</v>
      </c>
      <c r="Y559" t="s">
        <v>207</v>
      </c>
      <c r="Z559" t="s">
        <v>207</v>
      </c>
      <c r="AA559" t="s">
        <v>215</v>
      </c>
      <c r="AB559" t="s">
        <v>207</v>
      </c>
      <c r="AC559" t="s">
        <v>207</v>
      </c>
      <c r="AD559" t="s">
        <v>207</v>
      </c>
      <c r="AE559" t="s">
        <v>207</v>
      </c>
      <c r="AF559" t="s">
        <v>207</v>
      </c>
      <c r="AG559" t="s">
        <v>207</v>
      </c>
      <c r="AH559" t="s">
        <v>207</v>
      </c>
      <c r="AI559" t="s">
        <v>207</v>
      </c>
      <c r="AJ559" t="s">
        <v>207</v>
      </c>
      <c r="AK559" t="s">
        <v>207</v>
      </c>
      <c r="AL559" t="s">
        <v>207</v>
      </c>
      <c r="AM559" t="s">
        <v>207</v>
      </c>
      <c r="AN559" t="s">
        <v>207</v>
      </c>
      <c r="AO559" t="s">
        <v>207</v>
      </c>
      <c r="AP559" t="s">
        <v>207</v>
      </c>
      <c r="AQ559" t="s">
        <v>207</v>
      </c>
      <c r="AR559" t="s">
        <v>207</v>
      </c>
      <c r="AS559" t="s">
        <v>207</v>
      </c>
      <c r="AT559" t="s">
        <v>207</v>
      </c>
      <c r="AU559" t="s">
        <v>207</v>
      </c>
      <c r="AV559" t="s">
        <v>207</v>
      </c>
      <c r="AW559" t="s">
        <v>207</v>
      </c>
      <c r="AX559" t="s">
        <v>207</v>
      </c>
      <c r="AY559" t="s">
        <v>207</v>
      </c>
      <c r="AZ559" t="s">
        <v>207</v>
      </c>
      <c r="BA559" t="s">
        <v>215</v>
      </c>
      <c r="BB559" t="s">
        <v>207</v>
      </c>
      <c r="BC559" t="s">
        <v>207</v>
      </c>
      <c r="BD559" t="s">
        <v>207</v>
      </c>
      <c r="BE559" t="s">
        <v>207</v>
      </c>
      <c r="BF559" t="s">
        <v>207</v>
      </c>
      <c r="BG559" t="s">
        <v>207</v>
      </c>
      <c r="BH559" t="s">
        <v>207</v>
      </c>
      <c r="BI559" t="s">
        <v>207</v>
      </c>
      <c r="BJ559" t="s">
        <v>207</v>
      </c>
      <c r="BK559" t="s">
        <v>207</v>
      </c>
      <c r="BL559" t="s">
        <v>207</v>
      </c>
      <c r="BM559" t="s">
        <v>207</v>
      </c>
      <c r="BN559" t="s">
        <v>207</v>
      </c>
      <c r="BO559" s="18" t="str">
        <f>IF(OR(BO$2=0, BO$2=""), "N/A", IF(ISNUMBER(SEARCH(UPPER(BO$2), UPPER(ProgramsTable[[#This Row],[Type of Service]]))), "Yes", "No"))</f>
        <v>N/A</v>
      </c>
      <c r="BP559" s="18" t="str">
        <f>IF(BP$2=0, "N/A", IF(ISNUMBER(SEARCH(TRIM(BP$2), ProgramsTable[[#This Row],[Geographic Coverage]])), "Yes", "No"))</f>
        <v>N/A</v>
      </c>
      <c r="BQ559" s="18" t="str">
        <f>IF(BQ$2=0, "N/A", IF(ISNUMBER(SEARCH(TRIM(BQ$2), ProgramsTable[[#This Row],[Geographic Coverage]])), "Yes", "No"))</f>
        <v>N/A</v>
      </c>
      <c r="BR559" s="18" t="str">
        <f>IF(AND(BP$2=0, BQ$2=0), "*Required - Please Make a Selection*", IF(OR(ISNUMBER(SEARCH(TRIM(BP$2), ProgramsTable[[#This Row],[Geographic Coverage]])), ISNUMBER(SEARCH(TRIM(BQ$2), ProgramsTable[[#This Row],[Geographic Coverage]]))), "Yes", "No"))</f>
        <v>*Required - Please Make a Selection*</v>
      </c>
      <c r="BS559" s="18" t="str">
        <f>IF(OR(BS$2="",BS$2=0), "N/A", IF(AND(ProgramsTable[[#This Row],[Age Min]]= "None", ProgramsTable[[#This Row],[Age Max]]= "None"), "Yes", IF(AND(BS$2&gt;=ProgramsTable[[#This Row],[Age Min]], BS$2&lt;=ProgramsTable[[#This Row],[Age Max]]), "Yes", "No")))</f>
        <v>N/A</v>
      </c>
      <c r="BT559" s="18" t="str" cm="1">
        <f t="array" ref="BT559">IF(COUNTIF(AM$2:BJ$2,"Yes")=0,"N/A",IF(SUMPRODUCT(--(AM$2:BJ$2="Yes"),--(ProgramsTable[[#This Row],[Developmental Disability]:[Caregivers, Family Members, Advocates, or Practitioners of an Individual with Disabilities or Medical Conditions]]="Yes"))&gt;0,"Yes","No"))</f>
        <v>N/A</v>
      </c>
      <c r="BU5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59" s="18" t="str">
        <f>IF(BV$2=0, "N/A", IF(ISNUMBER(SEARCH(UPPER(BV$2), UPPER(ProgramsTable[[#This Row],[Type of Service]]))), "Yes", "No"))</f>
        <v>N/A</v>
      </c>
      <c r="BW559" s="18" t="str">
        <f>IF(BW$2=0, "N/A", IF(ISNUMBER(SEARCH(TRIM(BW$2), ProgramsTable[[#This Row],[Geographic Coverage]])), "Yes", "No"))</f>
        <v>N/A</v>
      </c>
      <c r="BX559" s="18" t="str">
        <f>IF(BX$2=0, "N/A", IF(ISNUMBER(SEARCH(TRIM(BX$2), ProgramsTable[[#This Row],[Geographic Coverage]])), "Yes", "No"))</f>
        <v>N/A</v>
      </c>
      <c r="BY559" s="18" t="str">
        <f>IF(AND(BW$2=0, BX$2=0), "*Required - Please Make a Selection*", IF(OR(ISNUMBER(SEARCH(TRIM(BW$2), ProgramsTable[[#This Row],[Geographic Coverage]])), ISNUMBER(SEARCH(TRIM(BX$2), ProgramsTable[[#This Row],[Geographic Coverage]]))), "Yes", "No"))</f>
        <v>*Required - Please Make a Selection*</v>
      </c>
      <c r="BZ559" s="18" t="str">
        <f>IF(I$2=0, "N/A", IF(I$2="Yes", IF(ProgramsTable[[#This Row],[Program Includes Services for Caregivers]]="Yes", IF(ProgramsTable[[#This Row],[Program May Require Caregiver to be Unpaid]]="No", "Yes", "No"), "No"), "N/A"))</f>
        <v>N/A</v>
      </c>
      <c r="CA5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59" s="18" t="str">
        <f>IF(CB$2=0, "N/A", IF(ISNUMBER(SEARCH(TRIM(UPPER(CB$2)), TRIM(UPPER(ProgramsTable[[#This Row],[Type of Service]])))), "Yes", "No"))</f>
        <v>N/A</v>
      </c>
      <c r="CC559" s="18" t="str">
        <f>IF(CC$2=0, "N/A", IF(ISNUMBER(SEARCH(TRIM(CC$2), ProgramsTable[[#This Row],[Geographic Coverage]])), "Yes", "No"))</f>
        <v>No</v>
      </c>
      <c r="CD559" s="18" t="str">
        <f>IF(CD$2=0, "N/A", IF(ISNUMBER(SEARCH(TRIM(CD$2), ProgramsTable[[#This Row],[Geographic Coverage]])), "Yes", "No"))</f>
        <v>N/A</v>
      </c>
      <c r="CE559" s="18" t="str">
        <f>IF(AND(CC$2=0, CD$2=0), "*Required - Please Make a Selection*", IF(OR(ISNUMBER(SEARCH(TRIM(CC$2), ProgramsTable[[#This Row],[Geographic Coverage]])), ISNUMBER(SEARCH(TRIM(CD$2), ProgramsTable[[#This Row],[Geographic Coverage]]))), "Yes", "No"))</f>
        <v>No</v>
      </c>
      <c r="CF559" s="18" t="str" cm="1">
        <f t="array" ref="CF559">IF(COUNTIF(BK$2:BN$2, "Yes")=0, "N/A", IF(SUMPRODUCT((BK$2:BN$2="Yes")*(ProgramsTable[[#This Row],[Veteran?]:[Disabled Veteran?]]="Yes"))&gt;0, "Yes", "No"))</f>
        <v>No</v>
      </c>
      <c r="CG5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59"/>
      <c r="CI559"/>
      <c r="CJ559"/>
      <c r="CK559"/>
      <c r="CL559"/>
      <c r="CM559"/>
      <c r="CN559"/>
      <c r="CO559"/>
      <c r="CP559"/>
      <c r="CQ559"/>
      <c r="CR559"/>
      <c r="CS559"/>
      <c r="CU559"/>
      <c r="CV559"/>
    </row>
    <row r="560" spans="1:100" hidden="1" x14ac:dyDescent="0.25">
      <c r="A560" s="10">
        <v>112</v>
      </c>
      <c r="B560" t="s">
        <v>527</v>
      </c>
      <c r="C560" t="s">
        <v>498</v>
      </c>
      <c r="D560" t="s">
        <v>545</v>
      </c>
      <c r="E560" t="s">
        <v>546</v>
      </c>
      <c r="F560" t="s">
        <v>549</v>
      </c>
      <c r="G560" t="s">
        <v>117</v>
      </c>
      <c r="H560" t="s">
        <v>207</v>
      </c>
      <c r="I560" t="s">
        <v>207</v>
      </c>
      <c r="J560" t="s">
        <v>208</v>
      </c>
      <c r="K560" t="s">
        <v>208</v>
      </c>
      <c r="L560" s="11" t="s">
        <v>543</v>
      </c>
      <c r="M560">
        <v>60</v>
      </c>
      <c r="N560">
        <v>120</v>
      </c>
      <c r="P560" t="s">
        <v>550</v>
      </c>
      <c r="Q560" t="s">
        <v>208</v>
      </c>
      <c r="R560" t="s">
        <v>550</v>
      </c>
      <c r="S560" t="s">
        <v>208</v>
      </c>
      <c r="T560" t="s">
        <v>58</v>
      </c>
      <c r="U560" t="s">
        <v>207</v>
      </c>
      <c r="V560" t="s">
        <v>207</v>
      </c>
      <c r="W560" t="s">
        <v>207</v>
      </c>
      <c r="X560" t="s">
        <v>207</v>
      </c>
      <c r="Y560" t="s">
        <v>207</v>
      </c>
      <c r="Z560" t="s">
        <v>207</v>
      </c>
      <c r="AA560" t="s">
        <v>207</v>
      </c>
      <c r="AB560" t="s">
        <v>207</v>
      </c>
      <c r="AC560" t="s">
        <v>207</v>
      </c>
      <c r="AD560" t="s">
        <v>207</v>
      </c>
      <c r="AE560" t="s">
        <v>207</v>
      </c>
      <c r="AF560" t="s">
        <v>207</v>
      </c>
      <c r="AG560" t="s">
        <v>207</v>
      </c>
      <c r="AH560" t="s">
        <v>207</v>
      </c>
      <c r="AI560" t="s">
        <v>207</v>
      </c>
      <c r="AJ560" t="s">
        <v>207</v>
      </c>
      <c r="AK560" t="s">
        <v>207</v>
      </c>
      <c r="AL560" t="s">
        <v>207</v>
      </c>
      <c r="AM560" t="s">
        <v>207</v>
      </c>
      <c r="AN560" t="s">
        <v>207</v>
      </c>
      <c r="AO560" t="s">
        <v>207</v>
      </c>
      <c r="AP560" t="s">
        <v>207</v>
      </c>
      <c r="AQ560" t="s">
        <v>207</v>
      </c>
      <c r="AR560" t="s">
        <v>207</v>
      </c>
      <c r="AS560" t="s">
        <v>207</v>
      </c>
      <c r="AT560" t="s">
        <v>207</v>
      </c>
      <c r="AU560" t="s">
        <v>207</v>
      </c>
      <c r="AV560" t="s">
        <v>207</v>
      </c>
      <c r="AW560" t="s">
        <v>207</v>
      </c>
      <c r="AX560" t="s">
        <v>207</v>
      </c>
      <c r="AY560" t="s">
        <v>207</v>
      </c>
      <c r="AZ560" t="s">
        <v>207</v>
      </c>
      <c r="BA560" t="s">
        <v>215</v>
      </c>
      <c r="BB560" t="s">
        <v>207</v>
      </c>
      <c r="BC560" t="s">
        <v>207</v>
      </c>
      <c r="BD560" t="s">
        <v>207</v>
      </c>
      <c r="BE560" t="s">
        <v>207</v>
      </c>
      <c r="BF560" t="s">
        <v>207</v>
      </c>
      <c r="BG560" t="s">
        <v>207</v>
      </c>
      <c r="BH560" t="s">
        <v>207</v>
      </c>
      <c r="BI560" t="s">
        <v>207</v>
      </c>
      <c r="BJ560" t="s">
        <v>207</v>
      </c>
      <c r="BK560" t="s">
        <v>207</v>
      </c>
      <c r="BL560" t="s">
        <v>207</v>
      </c>
      <c r="BM560" t="s">
        <v>207</v>
      </c>
      <c r="BN560" t="s">
        <v>207</v>
      </c>
      <c r="BO560" s="18" t="str">
        <f>IF(OR(BO$2=0, BO$2=""), "N/A", IF(ISNUMBER(SEARCH(UPPER(BO$2), UPPER(ProgramsTable[[#This Row],[Type of Service]]))), "Yes", "No"))</f>
        <v>N/A</v>
      </c>
      <c r="BP560" s="18" t="str">
        <f>IF(BP$2=0, "N/A", IF(ISNUMBER(SEARCH(TRIM(BP$2), ProgramsTable[[#This Row],[Geographic Coverage]])), "Yes", "No"))</f>
        <v>N/A</v>
      </c>
      <c r="BQ560" s="18" t="str">
        <f>IF(BQ$2=0, "N/A", IF(ISNUMBER(SEARCH(TRIM(BQ$2), ProgramsTable[[#This Row],[Geographic Coverage]])), "Yes", "No"))</f>
        <v>N/A</v>
      </c>
      <c r="BR560" s="18" t="str">
        <f>IF(AND(BP$2=0, BQ$2=0), "*Required - Please Make a Selection*", IF(OR(ISNUMBER(SEARCH(TRIM(BP$2), ProgramsTable[[#This Row],[Geographic Coverage]])), ISNUMBER(SEARCH(TRIM(BQ$2), ProgramsTable[[#This Row],[Geographic Coverage]]))), "Yes", "No"))</f>
        <v>*Required - Please Make a Selection*</v>
      </c>
      <c r="BS560" s="18" t="str">
        <f>IF(OR(BS$2="",BS$2=0), "N/A", IF(AND(ProgramsTable[[#This Row],[Age Min]]= "None", ProgramsTable[[#This Row],[Age Max]]= "None"), "Yes", IF(AND(BS$2&gt;=ProgramsTable[[#This Row],[Age Min]], BS$2&lt;=ProgramsTable[[#This Row],[Age Max]]), "Yes", "No")))</f>
        <v>N/A</v>
      </c>
      <c r="BT560" s="18" t="str" cm="1">
        <f t="array" ref="BT560">IF(COUNTIF(AM$2:BJ$2,"Yes")=0,"N/A",IF(SUMPRODUCT(--(AM$2:BJ$2="Yes"),--(ProgramsTable[[#This Row],[Developmental Disability]:[Caregivers, Family Members, Advocates, or Practitioners of an Individual with Disabilities or Medical Conditions]]="Yes"))&gt;0,"Yes","No"))</f>
        <v>N/A</v>
      </c>
      <c r="BU5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60" s="18" t="str">
        <f>IF(BV$2=0, "N/A", IF(ISNUMBER(SEARCH(UPPER(BV$2), UPPER(ProgramsTable[[#This Row],[Type of Service]]))), "Yes", "No"))</f>
        <v>N/A</v>
      </c>
      <c r="BW560" s="18" t="str">
        <f>IF(BW$2=0, "N/A", IF(ISNUMBER(SEARCH(TRIM(BW$2), ProgramsTable[[#This Row],[Geographic Coverage]])), "Yes", "No"))</f>
        <v>N/A</v>
      </c>
      <c r="BX560" s="18" t="str">
        <f>IF(BX$2=0, "N/A", IF(ISNUMBER(SEARCH(TRIM(BX$2), ProgramsTable[[#This Row],[Geographic Coverage]])), "Yes", "No"))</f>
        <v>N/A</v>
      </c>
      <c r="BY560" s="18" t="str">
        <f>IF(AND(BW$2=0, BX$2=0), "*Required - Please Make a Selection*", IF(OR(ISNUMBER(SEARCH(TRIM(BW$2), ProgramsTable[[#This Row],[Geographic Coverage]])), ISNUMBER(SEARCH(TRIM(BX$2), ProgramsTable[[#This Row],[Geographic Coverage]]))), "Yes", "No"))</f>
        <v>*Required - Please Make a Selection*</v>
      </c>
      <c r="BZ560" s="18" t="str">
        <f>IF(I$2=0, "N/A", IF(I$2="Yes", IF(ProgramsTable[[#This Row],[Program Includes Services for Caregivers]]="Yes", IF(ProgramsTable[[#This Row],[Program May Require Caregiver to be Unpaid]]="No", "Yes", "No"), "No"), "N/A"))</f>
        <v>N/A</v>
      </c>
      <c r="CA5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60" s="18" t="str">
        <f>IF(CB$2=0, "N/A", IF(ISNUMBER(SEARCH(TRIM(UPPER(CB$2)), TRIM(UPPER(ProgramsTable[[#This Row],[Type of Service]])))), "Yes", "No"))</f>
        <v>N/A</v>
      </c>
      <c r="CC560" s="18" t="str">
        <f>IF(CC$2=0, "N/A", IF(ISNUMBER(SEARCH(TRIM(CC$2), ProgramsTable[[#This Row],[Geographic Coverage]])), "Yes", "No"))</f>
        <v>No</v>
      </c>
      <c r="CD560" s="18" t="str">
        <f>IF(CD$2=0, "N/A", IF(ISNUMBER(SEARCH(TRIM(CD$2), ProgramsTable[[#This Row],[Geographic Coverage]])), "Yes", "No"))</f>
        <v>N/A</v>
      </c>
      <c r="CE560" s="18" t="str">
        <f>IF(AND(CC$2=0, CD$2=0), "*Required - Please Make a Selection*", IF(OR(ISNUMBER(SEARCH(TRIM(CC$2), ProgramsTable[[#This Row],[Geographic Coverage]])), ISNUMBER(SEARCH(TRIM(CD$2), ProgramsTable[[#This Row],[Geographic Coverage]]))), "Yes", "No"))</f>
        <v>No</v>
      </c>
      <c r="CF560" s="18" t="str" cm="1">
        <f t="array" ref="CF560">IF(COUNTIF(BK$2:BN$2, "Yes")=0, "N/A", IF(SUMPRODUCT((BK$2:BN$2="Yes")*(ProgramsTable[[#This Row],[Veteran?]:[Disabled Veteran?]]="Yes"))&gt;0, "Yes", "No"))</f>
        <v>No</v>
      </c>
      <c r="CG5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60"/>
      <c r="CI560"/>
      <c r="CJ560"/>
      <c r="CK560"/>
      <c r="CL560"/>
      <c r="CM560"/>
      <c r="CN560"/>
      <c r="CO560"/>
      <c r="CP560"/>
      <c r="CQ560"/>
      <c r="CR560"/>
      <c r="CS560"/>
      <c r="CU560"/>
      <c r="CV560"/>
    </row>
    <row r="561" spans="1:100" hidden="1" x14ac:dyDescent="0.25">
      <c r="A561" s="10">
        <v>113</v>
      </c>
      <c r="B561" t="s">
        <v>527</v>
      </c>
      <c r="C561" t="s">
        <v>498</v>
      </c>
      <c r="D561" t="s">
        <v>545</v>
      </c>
      <c r="E561" t="s">
        <v>546</v>
      </c>
      <c r="F561" t="s">
        <v>551</v>
      </c>
      <c r="G561" t="s">
        <v>92</v>
      </c>
      <c r="H561" t="s">
        <v>207</v>
      </c>
      <c r="I561" t="s">
        <v>207</v>
      </c>
      <c r="J561" t="s">
        <v>547</v>
      </c>
      <c r="K561" t="s">
        <v>208</v>
      </c>
      <c r="L561" s="11" t="s">
        <v>543</v>
      </c>
      <c r="M561">
        <v>60</v>
      </c>
      <c r="N561">
        <v>120</v>
      </c>
      <c r="P561" t="s">
        <v>552</v>
      </c>
      <c r="Q561" t="s">
        <v>208</v>
      </c>
      <c r="R561" t="s">
        <v>552</v>
      </c>
      <c r="S561" t="s">
        <v>208</v>
      </c>
      <c r="T561" t="s">
        <v>58</v>
      </c>
      <c r="U561" t="s">
        <v>215</v>
      </c>
      <c r="V561" t="s">
        <v>207</v>
      </c>
      <c r="W561" t="s">
        <v>207</v>
      </c>
      <c r="X561" t="s">
        <v>207</v>
      </c>
      <c r="Y561" t="s">
        <v>207</v>
      </c>
      <c r="Z561" t="s">
        <v>207</v>
      </c>
      <c r="AA561" t="s">
        <v>215</v>
      </c>
      <c r="AB561" t="s">
        <v>207</v>
      </c>
      <c r="AC561" t="s">
        <v>207</v>
      </c>
      <c r="AD561" t="s">
        <v>207</v>
      </c>
      <c r="AE561" t="s">
        <v>207</v>
      </c>
      <c r="AF561" t="s">
        <v>207</v>
      </c>
      <c r="AG561" t="s">
        <v>207</v>
      </c>
      <c r="AH561" t="s">
        <v>207</v>
      </c>
      <c r="AI561" t="s">
        <v>207</v>
      </c>
      <c r="AJ561" t="s">
        <v>207</v>
      </c>
      <c r="AK561" t="s">
        <v>207</v>
      </c>
      <c r="AL561" t="s">
        <v>207</v>
      </c>
      <c r="AM561" t="s">
        <v>207</v>
      </c>
      <c r="AN561" t="s">
        <v>207</v>
      </c>
      <c r="AO561" t="s">
        <v>207</v>
      </c>
      <c r="AP561" t="s">
        <v>207</v>
      </c>
      <c r="AQ561" t="s">
        <v>207</v>
      </c>
      <c r="AR561" t="s">
        <v>207</v>
      </c>
      <c r="AS561" t="s">
        <v>207</v>
      </c>
      <c r="AT561" t="s">
        <v>207</v>
      </c>
      <c r="AU561" t="s">
        <v>207</v>
      </c>
      <c r="AV561" t="s">
        <v>207</v>
      </c>
      <c r="AW561" t="s">
        <v>207</v>
      </c>
      <c r="AX561" t="s">
        <v>207</v>
      </c>
      <c r="AY561" t="s">
        <v>207</v>
      </c>
      <c r="AZ561" t="s">
        <v>207</v>
      </c>
      <c r="BA561" t="s">
        <v>215</v>
      </c>
      <c r="BB561" t="s">
        <v>207</v>
      </c>
      <c r="BC561" t="s">
        <v>207</v>
      </c>
      <c r="BD561" t="s">
        <v>207</v>
      </c>
      <c r="BE561" t="s">
        <v>207</v>
      </c>
      <c r="BF561" t="s">
        <v>207</v>
      </c>
      <c r="BG561" t="s">
        <v>207</v>
      </c>
      <c r="BH561" t="s">
        <v>207</v>
      </c>
      <c r="BI561" t="s">
        <v>207</v>
      </c>
      <c r="BJ561" t="s">
        <v>207</v>
      </c>
      <c r="BK561" t="s">
        <v>207</v>
      </c>
      <c r="BL561" t="s">
        <v>207</v>
      </c>
      <c r="BM561" t="s">
        <v>207</v>
      </c>
      <c r="BN561" t="s">
        <v>207</v>
      </c>
      <c r="BO561" s="18" t="str">
        <f>IF(OR(BO$2=0, BO$2=""), "N/A", IF(ISNUMBER(SEARCH(UPPER(BO$2), UPPER(ProgramsTable[[#This Row],[Type of Service]]))), "Yes", "No"))</f>
        <v>N/A</v>
      </c>
      <c r="BP561" s="18" t="str">
        <f>IF(BP$2=0, "N/A", IF(ISNUMBER(SEARCH(TRIM(BP$2), ProgramsTable[[#This Row],[Geographic Coverage]])), "Yes", "No"))</f>
        <v>N/A</v>
      </c>
      <c r="BQ561" s="18" t="str">
        <f>IF(BQ$2=0, "N/A", IF(ISNUMBER(SEARCH(TRIM(BQ$2), ProgramsTable[[#This Row],[Geographic Coverage]])), "Yes", "No"))</f>
        <v>N/A</v>
      </c>
      <c r="BR561" s="18" t="str">
        <f>IF(AND(BP$2=0, BQ$2=0), "*Required - Please Make a Selection*", IF(OR(ISNUMBER(SEARCH(TRIM(BP$2), ProgramsTable[[#This Row],[Geographic Coverage]])), ISNUMBER(SEARCH(TRIM(BQ$2), ProgramsTable[[#This Row],[Geographic Coverage]]))), "Yes", "No"))</f>
        <v>*Required - Please Make a Selection*</v>
      </c>
      <c r="BS561" s="18" t="str">
        <f>IF(OR(BS$2="",BS$2=0), "N/A", IF(AND(ProgramsTable[[#This Row],[Age Min]]= "None", ProgramsTable[[#This Row],[Age Max]]= "None"), "Yes", IF(AND(BS$2&gt;=ProgramsTable[[#This Row],[Age Min]], BS$2&lt;=ProgramsTable[[#This Row],[Age Max]]), "Yes", "No")))</f>
        <v>N/A</v>
      </c>
      <c r="BT561" s="18" t="str" cm="1">
        <f t="array" ref="BT561">IF(COUNTIF(AM$2:BJ$2,"Yes")=0,"N/A",IF(SUMPRODUCT(--(AM$2:BJ$2="Yes"),--(ProgramsTable[[#This Row],[Developmental Disability]:[Caregivers, Family Members, Advocates, or Practitioners of an Individual with Disabilities or Medical Conditions]]="Yes"))&gt;0,"Yes","No"))</f>
        <v>N/A</v>
      </c>
      <c r="BU5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61" s="18" t="str">
        <f>IF(BV$2=0, "N/A", IF(ISNUMBER(SEARCH(UPPER(BV$2), UPPER(ProgramsTable[[#This Row],[Type of Service]]))), "Yes", "No"))</f>
        <v>N/A</v>
      </c>
      <c r="BW561" s="18" t="str">
        <f>IF(BW$2=0, "N/A", IF(ISNUMBER(SEARCH(TRIM(BW$2), ProgramsTable[[#This Row],[Geographic Coverage]])), "Yes", "No"))</f>
        <v>N/A</v>
      </c>
      <c r="BX561" s="18" t="str">
        <f>IF(BX$2=0, "N/A", IF(ISNUMBER(SEARCH(TRIM(BX$2), ProgramsTable[[#This Row],[Geographic Coverage]])), "Yes", "No"))</f>
        <v>N/A</v>
      </c>
      <c r="BY561" s="18" t="str">
        <f>IF(AND(BW$2=0, BX$2=0), "*Required - Please Make a Selection*", IF(OR(ISNUMBER(SEARCH(TRIM(BW$2), ProgramsTable[[#This Row],[Geographic Coverage]])), ISNUMBER(SEARCH(TRIM(BX$2), ProgramsTable[[#This Row],[Geographic Coverage]]))), "Yes", "No"))</f>
        <v>*Required - Please Make a Selection*</v>
      </c>
      <c r="BZ561" s="18" t="str">
        <f>IF(I$2=0, "N/A", IF(I$2="Yes", IF(ProgramsTable[[#This Row],[Program Includes Services for Caregivers]]="Yes", IF(ProgramsTable[[#This Row],[Program May Require Caregiver to be Unpaid]]="No", "Yes", "No"), "No"), "N/A"))</f>
        <v>N/A</v>
      </c>
      <c r="CA5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61" s="18" t="str">
        <f>IF(CB$2=0, "N/A", IF(ISNUMBER(SEARCH(TRIM(UPPER(CB$2)), TRIM(UPPER(ProgramsTable[[#This Row],[Type of Service]])))), "Yes", "No"))</f>
        <v>N/A</v>
      </c>
      <c r="CC561" s="18" t="str">
        <f>IF(CC$2=0, "N/A", IF(ISNUMBER(SEARCH(TRIM(CC$2), ProgramsTable[[#This Row],[Geographic Coverage]])), "Yes", "No"))</f>
        <v>No</v>
      </c>
      <c r="CD561" s="18" t="str">
        <f>IF(CD$2=0, "N/A", IF(ISNUMBER(SEARCH(TRIM(CD$2), ProgramsTable[[#This Row],[Geographic Coverage]])), "Yes", "No"))</f>
        <v>N/A</v>
      </c>
      <c r="CE561" s="18" t="str">
        <f>IF(AND(CC$2=0, CD$2=0), "*Required - Please Make a Selection*", IF(OR(ISNUMBER(SEARCH(TRIM(CC$2), ProgramsTable[[#This Row],[Geographic Coverage]])), ISNUMBER(SEARCH(TRIM(CD$2), ProgramsTable[[#This Row],[Geographic Coverage]]))), "Yes", "No"))</f>
        <v>No</v>
      </c>
      <c r="CF561" s="18" t="str" cm="1">
        <f t="array" ref="CF561">IF(COUNTIF(BK$2:BN$2, "Yes")=0, "N/A", IF(SUMPRODUCT((BK$2:BN$2="Yes")*(ProgramsTable[[#This Row],[Veteran?]:[Disabled Veteran?]]="Yes"))&gt;0, "Yes", "No"))</f>
        <v>No</v>
      </c>
      <c r="CG5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61"/>
      <c r="CI561"/>
      <c r="CJ561"/>
      <c r="CK561"/>
      <c r="CL561"/>
      <c r="CM561"/>
      <c r="CN561"/>
      <c r="CO561"/>
      <c r="CP561"/>
      <c r="CQ561"/>
      <c r="CR561"/>
      <c r="CS561"/>
      <c r="CU561"/>
      <c r="CV561"/>
    </row>
    <row r="562" spans="1:100" hidden="1" x14ac:dyDescent="0.25">
      <c r="A562" s="10">
        <v>114</v>
      </c>
      <c r="B562" t="s">
        <v>527</v>
      </c>
      <c r="C562" t="s">
        <v>498</v>
      </c>
      <c r="D562" t="s">
        <v>545</v>
      </c>
      <c r="E562" t="s">
        <v>546</v>
      </c>
      <c r="F562" t="s">
        <v>553</v>
      </c>
      <c r="G562" t="s">
        <v>99</v>
      </c>
      <c r="H562" t="s">
        <v>207</v>
      </c>
      <c r="I562" t="s">
        <v>207</v>
      </c>
      <c r="J562" t="s">
        <v>208</v>
      </c>
      <c r="K562" t="s">
        <v>208</v>
      </c>
      <c r="L562" s="11" t="s">
        <v>543</v>
      </c>
      <c r="M562">
        <v>60</v>
      </c>
      <c r="N562">
        <v>120</v>
      </c>
      <c r="P562" t="s">
        <v>554</v>
      </c>
      <c r="Q562" t="s">
        <v>208</v>
      </c>
      <c r="R562" t="s">
        <v>554</v>
      </c>
      <c r="S562" t="s">
        <v>208</v>
      </c>
      <c r="T562" t="s">
        <v>58</v>
      </c>
      <c r="U562" t="s">
        <v>207</v>
      </c>
      <c r="V562" t="s">
        <v>207</v>
      </c>
      <c r="W562" t="s">
        <v>207</v>
      </c>
      <c r="X562" t="s">
        <v>207</v>
      </c>
      <c r="Y562" t="s">
        <v>207</v>
      </c>
      <c r="Z562" t="s">
        <v>207</v>
      </c>
      <c r="AA562" t="s">
        <v>207</v>
      </c>
      <c r="AB562" t="s">
        <v>207</v>
      </c>
      <c r="AC562" t="s">
        <v>207</v>
      </c>
      <c r="AD562" t="s">
        <v>207</v>
      </c>
      <c r="AE562" t="s">
        <v>207</v>
      </c>
      <c r="AF562" t="s">
        <v>207</v>
      </c>
      <c r="AG562" t="s">
        <v>207</v>
      </c>
      <c r="AH562" t="s">
        <v>207</v>
      </c>
      <c r="AI562" t="s">
        <v>207</v>
      </c>
      <c r="AJ562" t="s">
        <v>207</v>
      </c>
      <c r="AK562" t="s">
        <v>207</v>
      </c>
      <c r="AL562" t="s">
        <v>207</v>
      </c>
      <c r="AM562" t="s">
        <v>207</v>
      </c>
      <c r="AN562" t="s">
        <v>207</v>
      </c>
      <c r="AO562" t="s">
        <v>207</v>
      </c>
      <c r="AP562" t="s">
        <v>207</v>
      </c>
      <c r="AQ562" t="s">
        <v>207</v>
      </c>
      <c r="AR562" t="s">
        <v>207</v>
      </c>
      <c r="AS562" t="s">
        <v>207</v>
      </c>
      <c r="AT562" t="s">
        <v>207</v>
      </c>
      <c r="AU562" t="s">
        <v>207</v>
      </c>
      <c r="AV562" t="s">
        <v>207</v>
      </c>
      <c r="AW562" t="s">
        <v>207</v>
      </c>
      <c r="AX562" t="s">
        <v>207</v>
      </c>
      <c r="AY562" t="s">
        <v>207</v>
      </c>
      <c r="AZ562" t="s">
        <v>207</v>
      </c>
      <c r="BA562" t="s">
        <v>215</v>
      </c>
      <c r="BB562" t="s">
        <v>207</v>
      </c>
      <c r="BC562" t="s">
        <v>207</v>
      </c>
      <c r="BD562" t="s">
        <v>207</v>
      </c>
      <c r="BE562" t="s">
        <v>207</v>
      </c>
      <c r="BF562" t="s">
        <v>207</v>
      </c>
      <c r="BG562" t="s">
        <v>207</v>
      </c>
      <c r="BH562" t="s">
        <v>207</v>
      </c>
      <c r="BI562" t="s">
        <v>207</v>
      </c>
      <c r="BJ562" t="s">
        <v>207</v>
      </c>
      <c r="BK562" t="s">
        <v>207</v>
      </c>
      <c r="BL562" t="s">
        <v>207</v>
      </c>
      <c r="BM562" t="s">
        <v>207</v>
      </c>
      <c r="BN562" t="s">
        <v>207</v>
      </c>
      <c r="BO562" s="18" t="str">
        <f>IF(OR(BO$2=0, BO$2=""), "N/A", IF(ISNUMBER(SEARCH(UPPER(BO$2), UPPER(ProgramsTable[[#This Row],[Type of Service]]))), "Yes", "No"))</f>
        <v>N/A</v>
      </c>
      <c r="BP562" s="18" t="str">
        <f>IF(BP$2=0, "N/A", IF(ISNUMBER(SEARCH(TRIM(BP$2), ProgramsTable[[#This Row],[Geographic Coverage]])), "Yes", "No"))</f>
        <v>N/A</v>
      </c>
      <c r="BQ562" s="18" t="str">
        <f>IF(BQ$2=0, "N/A", IF(ISNUMBER(SEARCH(TRIM(BQ$2), ProgramsTable[[#This Row],[Geographic Coverage]])), "Yes", "No"))</f>
        <v>N/A</v>
      </c>
      <c r="BR562" s="18" t="str">
        <f>IF(AND(BP$2=0, BQ$2=0), "*Required - Please Make a Selection*", IF(OR(ISNUMBER(SEARCH(TRIM(BP$2), ProgramsTable[[#This Row],[Geographic Coverage]])), ISNUMBER(SEARCH(TRIM(BQ$2), ProgramsTable[[#This Row],[Geographic Coverage]]))), "Yes", "No"))</f>
        <v>*Required - Please Make a Selection*</v>
      </c>
      <c r="BS562" s="18" t="str">
        <f>IF(OR(BS$2="",BS$2=0), "N/A", IF(AND(ProgramsTable[[#This Row],[Age Min]]= "None", ProgramsTable[[#This Row],[Age Max]]= "None"), "Yes", IF(AND(BS$2&gt;=ProgramsTable[[#This Row],[Age Min]], BS$2&lt;=ProgramsTable[[#This Row],[Age Max]]), "Yes", "No")))</f>
        <v>N/A</v>
      </c>
      <c r="BT562" s="18" t="str" cm="1">
        <f t="array" ref="BT562">IF(COUNTIF(AM$2:BJ$2,"Yes")=0,"N/A",IF(SUMPRODUCT(--(AM$2:BJ$2="Yes"),--(ProgramsTable[[#This Row],[Developmental Disability]:[Caregivers, Family Members, Advocates, or Practitioners of an Individual with Disabilities or Medical Conditions]]="Yes"))&gt;0,"Yes","No"))</f>
        <v>N/A</v>
      </c>
      <c r="BU5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62" s="18" t="str">
        <f>IF(BV$2=0, "N/A", IF(ISNUMBER(SEARCH(UPPER(BV$2), UPPER(ProgramsTable[[#This Row],[Type of Service]]))), "Yes", "No"))</f>
        <v>N/A</v>
      </c>
      <c r="BW562" s="18" t="str">
        <f>IF(BW$2=0, "N/A", IF(ISNUMBER(SEARCH(TRIM(BW$2), ProgramsTable[[#This Row],[Geographic Coverage]])), "Yes", "No"))</f>
        <v>N/A</v>
      </c>
      <c r="BX562" s="18" t="str">
        <f>IF(BX$2=0, "N/A", IF(ISNUMBER(SEARCH(TRIM(BX$2), ProgramsTable[[#This Row],[Geographic Coverage]])), "Yes", "No"))</f>
        <v>N/A</v>
      </c>
      <c r="BY562" s="18" t="str">
        <f>IF(AND(BW$2=0, BX$2=0), "*Required - Please Make a Selection*", IF(OR(ISNUMBER(SEARCH(TRIM(BW$2), ProgramsTable[[#This Row],[Geographic Coverage]])), ISNUMBER(SEARCH(TRIM(BX$2), ProgramsTable[[#This Row],[Geographic Coverage]]))), "Yes", "No"))</f>
        <v>*Required - Please Make a Selection*</v>
      </c>
      <c r="BZ562" s="18" t="str">
        <f>IF(I$2=0, "N/A", IF(I$2="Yes", IF(ProgramsTable[[#This Row],[Program Includes Services for Caregivers]]="Yes", IF(ProgramsTable[[#This Row],[Program May Require Caregiver to be Unpaid]]="No", "Yes", "No"), "No"), "N/A"))</f>
        <v>N/A</v>
      </c>
      <c r="CA5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62" s="18" t="str">
        <f>IF(CB$2=0, "N/A", IF(ISNUMBER(SEARCH(TRIM(UPPER(CB$2)), TRIM(UPPER(ProgramsTable[[#This Row],[Type of Service]])))), "Yes", "No"))</f>
        <v>N/A</v>
      </c>
      <c r="CC562" s="18" t="str">
        <f>IF(CC$2=0, "N/A", IF(ISNUMBER(SEARCH(TRIM(CC$2), ProgramsTable[[#This Row],[Geographic Coverage]])), "Yes", "No"))</f>
        <v>No</v>
      </c>
      <c r="CD562" s="18" t="str">
        <f>IF(CD$2=0, "N/A", IF(ISNUMBER(SEARCH(TRIM(CD$2), ProgramsTable[[#This Row],[Geographic Coverage]])), "Yes", "No"))</f>
        <v>N/A</v>
      </c>
      <c r="CE562" s="18" t="str">
        <f>IF(AND(CC$2=0, CD$2=0), "*Required - Please Make a Selection*", IF(OR(ISNUMBER(SEARCH(TRIM(CC$2), ProgramsTable[[#This Row],[Geographic Coverage]])), ISNUMBER(SEARCH(TRIM(CD$2), ProgramsTable[[#This Row],[Geographic Coverage]]))), "Yes", "No"))</f>
        <v>No</v>
      </c>
      <c r="CF562" s="18" t="str" cm="1">
        <f t="array" ref="CF562">IF(COUNTIF(BK$2:BN$2, "Yes")=0, "N/A", IF(SUMPRODUCT((BK$2:BN$2="Yes")*(ProgramsTable[[#This Row],[Veteran?]:[Disabled Veteran?]]="Yes"))&gt;0, "Yes", "No"))</f>
        <v>No</v>
      </c>
      <c r="CG5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62"/>
      <c r="CI562"/>
      <c r="CJ562"/>
      <c r="CK562"/>
      <c r="CL562"/>
      <c r="CM562"/>
      <c r="CN562"/>
      <c r="CO562"/>
      <c r="CP562"/>
      <c r="CQ562"/>
      <c r="CR562"/>
      <c r="CS562"/>
      <c r="CU562"/>
      <c r="CV562"/>
    </row>
    <row r="563" spans="1:100" hidden="1" x14ac:dyDescent="0.25">
      <c r="A563" s="10">
        <v>115</v>
      </c>
      <c r="B563" t="s">
        <v>527</v>
      </c>
      <c r="C563" t="s">
        <v>498</v>
      </c>
      <c r="D563" t="s">
        <v>545</v>
      </c>
      <c r="E563" t="s">
        <v>546</v>
      </c>
      <c r="F563" t="s">
        <v>555</v>
      </c>
      <c r="G563" t="s">
        <v>92</v>
      </c>
      <c r="H563" t="s">
        <v>207</v>
      </c>
      <c r="I563" t="s">
        <v>207</v>
      </c>
      <c r="J563" t="s">
        <v>547</v>
      </c>
      <c r="K563" t="s">
        <v>208</v>
      </c>
      <c r="L563" s="11" t="s">
        <v>543</v>
      </c>
      <c r="M563">
        <v>60</v>
      </c>
      <c r="N563">
        <v>120</v>
      </c>
      <c r="P563" t="s">
        <v>556</v>
      </c>
      <c r="Q563" t="s">
        <v>208</v>
      </c>
      <c r="R563" t="s">
        <v>556</v>
      </c>
      <c r="S563" t="s">
        <v>208</v>
      </c>
      <c r="T563" t="s">
        <v>58</v>
      </c>
      <c r="U563" t="s">
        <v>215</v>
      </c>
      <c r="V563" t="s">
        <v>207</v>
      </c>
      <c r="W563" t="s">
        <v>207</v>
      </c>
      <c r="X563" t="s">
        <v>207</v>
      </c>
      <c r="Y563" t="s">
        <v>207</v>
      </c>
      <c r="Z563" t="s">
        <v>207</v>
      </c>
      <c r="AA563" t="s">
        <v>215</v>
      </c>
      <c r="AB563" t="s">
        <v>207</v>
      </c>
      <c r="AC563" t="s">
        <v>207</v>
      </c>
      <c r="AD563" t="s">
        <v>207</v>
      </c>
      <c r="AE563" t="s">
        <v>207</v>
      </c>
      <c r="AF563" t="s">
        <v>207</v>
      </c>
      <c r="AG563" t="s">
        <v>207</v>
      </c>
      <c r="AH563" t="s">
        <v>207</v>
      </c>
      <c r="AI563" t="s">
        <v>207</v>
      </c>
      <c r="AJ563" t="s">
        <v>207</v>
      </c>
      <c r="AK563" t="s">
        <v>207</v>
      </c>
      <c r="AL563" t="s">
        <v>207</v>
      </c>
      <c r="AM563" t="s">
        <v>207</v>
      </c>
      <c r="AN563" t="s">
        <v>207</v>
      </c>
      <c r="AO563" t="s">
        <v>207</v>
      </c>
      <c r="AP563" t="s">
        <v>207</v>
      </c>
      <c r="AQ563" t="s">
        <v>207</v>
      </c>
      <c r="AR563" t="s">
        <v>207</v>
      </c>
      <c r="AS563" t="s">
        <v>207</v>
      </c>
      <c r="AT563" t="s">
        <v>207</v>
      </c>
      <c r="AU563" t="s">
        <v>207</v>
      </c>
      <c r="AV563" t="s">
        <v>207</v>
      </c>
      <c r="AW563" t="s">
        <v>207</v>
      </c>
      <c r="AX563" t="s">
        <v>207</v>
      </c>
      <c r="AY563" t="s">
        <v>207</v>
      </c>
      <c r="AZ563" t="s">
        <v>207</v>
      </c>
      <c r="BA563" t="s">
        <v>215</v>
      </c>
      <c r="BB563" t="s">
        <v>207</v>
      </c>
      <c r="BC563" t="s">
        <v>207</v>
      </c>
      <c r="BD563" t="s">
        <v>207</v>
      </c>
      <c r="BE563" t="s">
        <v>207</v>
      </c>
      <c r="BF563" t="s">
        <v>207</v>
      </c>
      <c r="BG563" t="s">
        <v>207</v>
      </c>
      <c r="BH563" t="s">
        <v>207</v>
      </c>
      <c r="BI563" t="s">
        <v>207</v>
      </c>
      <c r="BJ563" t="s">
        <v>207</v>
      </c>
      <c r="BK563" t="s">
        <v>207</v>
      </c>
      <c r="BL563" t="s">
        <v>207</v>
      </c>
      <c r="BM563" t="s">
        <v>207</v>
      </c>
      <c r="BN563" t="s">
        <v>207</v>
      </c>
      <c r="BO563" s="18" t="str">
        <f>IF(OR(BO$2=0, BO$2=""), "N/A", IF(ISNUMBER(SEARCH(UPPER(BO$2), UPPER(ProgramsTable[[#This Row],[Type of Service]]))), "Yes", "No"))</f>
        <v>N/A</v>
      </c>
      <c r="BP563" s="18" t="str">
        <f>IF(BP$2=0, "N/A", IF(ISNUMBER(SEARCH(TRIM(BP$2), ProgramsTable[[#This Row],[Geographic Coverage]])), "Yes", "No"))</f>
        <v>N/A</v>
      </c>
      <c r="BQ563" s="18" t="str">
        <f>IF(BQ$2=0, "N/A", IF(ISNUMBER(SEARCH(TRIM(BQ$2), ProgramsTable[[#This Row],[Geographic Coverage]])), "Yes", "No"))</f>
        <v>N/A</v>
      </c>
      <c r="BR563" s="18" t="str">
        <f>IF(AND(BP$2=0, BQ$2=0), "*Required - Please Make a Selection*", IF(OR(ISNUMBER(SEARCH(TRIM(BP$2), ProgramsTable[[#This Row],[Geographic Coverage]])), ISNUMBER(SEARCH(TRIM(BQ$2), ProgramsTable[[#This Row],[Geographic Coverage]]))), "Yes", "No"))</f>
        <v>*Required - Please Make a Selection*</v>
      </c>
      <c r="BS563" s="18" t="str">
        <f>IF(OR(BS$2="",BS$2=0), "N/A", IF(AND(ProgramsTable[[#This Row],[Age Min]]= "None", ProgramsTable[[#This Row],[Age Max]]= "None"), "Yes", IF(AND(BS$2&gt;=ProgramsTable[[#This Row],[Age Min]], BS$2&lt;=ProgramsTable[[#This Row],[Age Max]]), "Yes", "No")))</f>
        <v>N/A</v>
      </c>
      <c r="BT563" s="18" t="str" cm="1">
        <f t="array" ref="BT563">IF(COUNTIF(AM$2:BJ$2,"Yes")=0,"N/A",IF(SUMPRODUCT(--(AM$2:BJ$2="Yes"),--(ProgramsTable[[#This Row],[Developmental Disability]:[Caregivers, Family Members, Advocates, or Practitioners of an Individual with Disabilities or Medical Conditions]]="Yes"))&gt;0,"Yes","No"))</f>
        <v>N/A</v>
      </c>
      <c r="BU5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63" s="18" t="str">
        <f>IF(BV$2=0, "N/A", IF(ISNUMBER(SEARCH(UPPER(BV$2), UPPER(ProgramsTable[[#This Row],[Type of Service]]))), "Yes", "No"))</f>
        <v>N/A</v>
      </c>
      <c r="BW563" s="18" t="str">
        <f>IF(BW$2=0, "N/A", IF(ISNUMBER(SEARCH(TRIM(BW$2), ProgramsTable[[#This Row],[Geographic Coverage]])), "Yes", "No"))</f>
        <v>N/A</v>
      </c>
      <c r="BX563" s="18" t="str">
        <f>IF(BX$2=0, "N/A", IF(ISNUMBER(SEARCH(TRIM(BX$2), ProgramsTable[[#This Row],[Geographic Coverage]])), "Yes", "No"))</f>
        <v>N/A</v>
      </c>
      <c r="BY563" s="18" t="str">
        <f>IF(AND(BW$2=0, BX$2=0), "*Required - Please Make a Selection*", IF(OR(ISNUMBER(SEARCH(TRIM(BW$2), ProgramsTable[[#This Row],[Geographic Coverage]])), ISNUMBER(SEARCH(TRIM(BX$2), ProgramsTable[[#This Row],[Geographic Coverage]]))), "Yes", "No"))</f>
        <v>*Required - Please Make a Selection*</v>
      </c>
      <c r="BZ563" s="18" t="str">
        <f>IF(I$2=0, "N/A", IF(I$2="Yes", IF(ProgramsTable[[#This Row],[Program Includes Services for Caregivers]]="Yes", IF(ProgramsTable[[#This Row],[Program May Require Caregiver to be Unpaid]]="No", "Yes", "No"), "No"), "N/A"))</f>
        <v>N/A</v>
      </c>
      <c r="CA5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63" s="18" t="str">
        <f>IF(CB$2=0, "N/A", IF(ISNUMBER(SEARCH(TRIM(UPPER(CB$2)), TRIM(UPPER(ProgramsTable[[#This Row],[Type of Service]])))), "Yes", "No"))</f>
        <v>N/A</v>
      </c>
      <c r="CC563" s="18" t="str">
        <f>IF(CC$2=0, "N/A", IF(ISNUMBER(SEARCH(TRIM(CC$2), ProgramsTable[[#This Row],[Geographic Coverage]])), "Yes", "No"))</f>
        <v>No</v>
      </c>
      <c r="CD563" s="18" t="str">
        <f>IF(CD$2=0, "N/A", IF(ISNUMBER(SEARCH(TRIM(CD$2), ProgramsTable[[#This Row],[Geographic Coverage]])), "Yes", "No"))</f>
        <v>N/A</v>
      </c>
      <c r="CE563" s="18" t="str">
        <f>IF(AND(CC$2=0, CD$2=0), "*Required - Please Make a Selection*", IF(OR(ISNUMBER(SEARCH(TRIM(CC$2), ProgramsTable[[#This Row],[Geographic Coverage]])), ISNUMBER(SEARCH(TRIM(CD$2), ProgramsTable[[#This Row],[Geographic Coverage]]))), "Yes", "No"))</f>
        <v>No</v>
      </c>
      <c r="CF563" s="18" t="str" cm="1">
        <f t="array" ref="CF563">IF(COUNTIF(BK$2:BN$2, "Yes")=0, "N/A", IF(SUMPRODUCT((BK$2:BN$2="Yes")*(ProgramsTable[[#This Row],[Veteran?]:[Disabled Veteran?]]="Yes"))&gt;0, "Yes", "No"))</f>
        <v>No</v>
      </c>
      <c r="CG5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63"/>
      <c r="CI563"/>
      <c r="CJ563"/>
      <c r="CK563"/>
      <c r="CL563"/>
      <c r="CM563"/>
      <c r="CN563"/>
      <c r="CO563"/>
      <c r="CP563"/>
      <c r="CQ563"/>
      <c r="CR563"/>
      <c r="CS563"/>
      <c r="CU563"/>
      <c r="CV563"/>
    </row>
    <row r="564" spans="1:100" hidden="1" x14ac:dyDescent="0.25">
      <c r="A564" s="10">
        <v>116</v>
      </c>
      <c r="B564" t="s">
        <v>527</v>
      </c>
      <c r="C564" t="s">
        <v>498</v>
      </c>
      <c r="D564" t="s">
        <v>545</v>
      </c>
      <c r="E564" t="s">
        <v>546</v>
      </c>
      <c r="F564" t="s">
        <v>557</v>
      </c>
      <c r="G564" t="s">
        <v>91</v>
      </c>
      <c r="H564" t="s">
        <v>207</v>
      </c>
      <c r="I564" t="s">
        <v>207</v>
      </c>
      <c r="J564" t="s">
        <v>208</v>
      </c>
      <c r="K564" t="s">
        <v>208</v>
      </c>
      <c r="L564" s="11" t="s">
        <v>543</v>
      </c>
      <c r="M564">
        <v>60</v>
      </c>
      <c r="N564">
        <v>120</v>
      </c>
      <c r="P564" t="s">
        <v>208</v>
      </c>
      <c r="Q564" t="s">
        <v>208</v>
      </c>
      <c r="R564" t="s">
        <v>208</v>
      </c>
      <c r="S564" t="s">
        <v>208</v>
      </c>
      <c r="T564" t="s">
        <v>58</v>
      </c>
      <c r="U564" t="s">
        <v>207</v>
      </c>
      <c r="V564" t="s">
        <v>207</v>
      </c>
      <c r="W564" t="s">
        <v>207</v>
      </c>
      <c r="X564" t="s">
        <v>207</v>
      </c>
      <c r="Y564" t="s">
        <v>207</v>
      </c>
      <c r="Z564" t="s">
        <v>207</v>
      </c>
      <c r="AA564" t="s">
        <v>207</v>
      </c>
      <c r="AB564" t="s">
        <v>207</v>
      </c>
      <c r="AC564" t="s">
        <v>207</v>
      </c>
      <c r="AD564" t="s">
        <v>207</v>
      </c>
      <c r="AE564" t="s">
        <v>207</v>
      </c>
      <c r="AF564" t="s">
        <v>207</v>
      </c>
      <c r="AG564" t="s">
        <v>207</v>
      </c>
      <c r="AH564" t="s">
        <v>207</v>
      </c>
      <c r="AI564" t="s">
        <v>207</v>
      </c>
      <c r="AJ564" t="s">
        <v>207</v>
      </c>
      <c r="AK564" t="s">
        <v>207</v>
      </c>
      <c r="AL564" t="s">
        <v>207</v>
      </c>
      <c r="AM564" t="s">
        <v>207</v>
      </c>
      <c r="AN564" t="s">
        <v>207</v>
      </c>
      <c r="AO564" t="s">
        <v>207</v>
      </c>
      <c r="AP564" t="s">
        <v>207</v>
      </c>
      <c r="AQ564" t="s">
        <v>207</v>
      </c>
      <c r="AR564" t="s">
        <v>207</v>
      </c>
      <c r="AS564" t="s">
        <v>207</v>
      </c>
      <c r="AT564" t="s">
        <v>207</v>
      </c>
      <c r="AU564" t="s">
        <v>207</v>
      </c>
      <c r="AV564" t="s">
        <v>207</v>
      </c>
      <c r="AW564" t="s">
        <v>207</v>
      </c>
      <c r="AX564" t="s">
        <v>207</v>
      </c>
      <c r="AY564" t="s">
        <v>207</v>
      </c>
      <c r="AZ564" t="s">
        <v>207</v>
      </c>
      <c r="BA564" t="s">
        <v>207</v>
      </c>
      <c r="BB564" t="s">
        <v>207</v>
      </c>
      <c r="BC564" t="s">
        <v>207</v>
      </c>
      <c r="BD564" t="s">
        <v>207</v>
      </c>
      <c r="BE564" t="s">
        <v>207</v>
      </c>
      <c r="BF564" t="s">
        <v>207</v>
      </c>
      <c r="BG564" t="s">
        <v>207</v>
      </c>
      <c r="BH564" t="s">
        <v>207</v>
      </c>
      <c r="BI564" t="s">
        <v>207</v>
      </c>
      <c r="BJ564" t="s">
        <v>207</v>
      </c>
      <c r="BK564" t="s">
        <v>207</v>
      </c>
      <c r="BL564" t="s">
        <v>207</v>
      </c>
      <c r="BM564" t="s">
        <v>207</v>
      </c>
      <c r="BN564" t="s">
        <v>207</v>
      </c>
      <c r="BO564" s="18" t="str">
        <f>IF(OR(BO$2=0, BO$2=""), "N/A", IF(ISNUMBER(SEARCH(UPPER(BO$2), UPPER(ProgramsTable[[#This Row],[Type of Service]]))), "Yes", "No"))</f>
        <v>N/A</v>
      </c>
      <c r="BP564" s="18" t="str">
        <f>IF(BP$2=0, "N/A", IF(ISNUMBER(SEARCH(TRIM(BP$2), ProgramsTable[[#This Row],[Geographic Coverage]])), "Yes", "No"))</f>
        <v>N/A</v>
      </c>
      <c r="BQ564" s="18" t="str">
        <f>IF(BQ$2=0, "N/A", IF(ISNUMBER(SEARCH(TRIM(BQ$2), ProgramsTable[[#This Row],[Geographic Coverage]])), "Yes", "No"))</f>
        <v>N/A</v>
      </c>
      <c r="BR564" s="18" t="str">
        <f>IF(AND(BP$2=0, BQ$2=0), "*Required - Please Make a Selection*", IF(OR(ISNUMBER(SEARCH(TRIM(BP$2), ProgramsTable[[#This Row],[Geographic Coverage]])), ISNUMBER(SEARCH(TRIM(BQ$2), ProgramsTable[[#This Row],[Geographic Coverage]]))), "Yes", "No"))</f>
        <v>*Required - Please Make a Selection*</v>
      </c>
      <c r="BS564" s="18" t="str">
        <f>IF(OR(BS$2="",BS$2=0), "N/A", IF(AND(ProgramsTable[[#This Row],[Age Min]]= "None", ProgramsTable[[#This Row],[Age Max]]= "None"), "Yes", IF(AND(BS$2&gt;=ProgramsTable[[#This Row],[Age Min]], BS$2&lt;=ProgramsTable[[#This Row],[Age Max]]), "Yes", "No")))</f>
        <v>N/A</v>
      </c>
      <c r="BT564" s="18" t="str" cm="1">
        <f t="array" ref="BT564">IF(COUNTIF(AM$2:BJ$2,"Yes")=0,"N/A",IF(SUMPRODUCT(--(AM$2:BJ$2="Yes"),--(ProgramsTable[[#This Row],[Developmental Disability]:[Caregivers, Family Members, Advocates, or Practitioners of an Individual with Disabilities or Medical Conditions]]="Yes"))&gt;0,"Yes","No"))</f>
        <v>N/A</v>
      </c>
      <c r="BU5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64" s="18" t="str">
        <f>IF(BV$2=0, "N/A", IF(ISNUMBER(SEARCH(UPPER(BV$2), UPPER(ProgramsTable[[#This Row],[Type of Service]]))), "Yes", "No"))</f>
        <v>N/A</v>
      </c>
      <c r="BW564" s="18" t="str">
        <f>IF(BW$2=0, "N/A", IF(ISNUMBER(SEARCH(TRIM(BW$2), ProgramsTable[[#This Row],[Geographic Coverage]])), "Yes", "No"))</f>
        <v>N/A</v>
      </c>
      <c r="BX564" s="18" t="str">
        <f>IF(BX$2=0, "N/A", IF(ISNUMBER(SEARCH(TRIM(BX$2), ProgramsTable[[#This Row],[Geographic Coverage]])), "Yes", "No"))</f>
        <v>N/A</v>
      </c>
      <c r="BY564" s="18" t="str">
        <f>IF(AND(BW$2=0, BX$2=0), "*Required - Please Make a Selection*", IF(OR(ISNUMBER(SEARCH(TRIM(BW$2), ProgramsTable[[#This Row],[Geographic Coverage]])), ISNUMBER(SEARCH(TRIM(BX$2), ProgramsTable[[#This Row],[Geographic Coverage]]))), "Yes", "No"))</f>
        <v>*Required - Please Make a Selection*</v>
      </c>
      <c r="BZ564" s="18" t="str">
        <f>IF(I$2=0, "N/A", IF(I$2="Yes", IF(ProgramsTable[[#This Row],[Program Includes Services for Caregivers]]="Yes", IF(ProgramsTable[[#This Row],[Program May Require Caregiver to be Unpaid]]="No", "Yes", "No"), "No"), "N/A"))</f>
        <v>N/A</v>
      </c>
      <c r="CA5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64" s="18" t="str">
        <f>IF(CB$2=0, "N/A", IF(ISNUMBER(SEARCH(TRIM(UPPER(CB$2)), TRIM(UPPER(ProgramsTable[[#This Row],[Type of Service]])))), "Yes", "No"))</f>
        <v>N/A</v>
      </c>
      <c r="CC564" s="18" t="str">
        <f>IF(CC$2=0, "N/A", IF(ISNUMBER(SEARCH(TRIM(CC$2), ProgramsTable[[#This Row],[Geographic Coverage]])), "Yes", "No"))</f>
        <v>No</v>
      </c>
      <c r="CD564" s="18" t="str">
        <f>IF(CD$2=0, "N/A", IF(ISNUMBER(SEARCH(TRIM(CD$2), ProgramsTable[[#This Row],[Geographic Coverage]])), "Yes", "No"))</f>
        <v>N/A</v>
      </c>
      <c r="CE564" s="18" t="str">
        <f>IF(AND(CC$2=0, CD$2=0), "*Required - Please Make a Selection*", IF(OR(ISNUMBER(SEARCH(TRIM(CC$2), ProgramsTable[[#This Row],[Geographic Coverage]])), ISNUMBER(SEARCH(TRIM(CD$2), ProgramsTable[[#This Row],[Geographic Coverage]]))), "Yes", "No"))</f>
        <v>No</v>
      </c>
      <c r="CF564" s="18" t="str" cm="1">
        <f t="array" ref="CF564">IF(COUNTIF(BK$2:BN$2, "Yes")=0, "N/A", IF(SUMPRODUCT((BK$2:BN$2="Yes")*(ProgramsTable[[#This Row],[Veteran?]:[Disabled Veteran?]]="Yes"))&gt;0, "Yes", "No"))</f>
        <v>No</v>
      </c>
      <c r="CG5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64"/>
      <c r="CI564"/>
      <c r="CJ564"/>
      <c r="CK564"/>
      <c r="CL564"/>
      <c r="CM564"/>
      <c r="CN564"/>
      <c r="CO564"/>
      <c r="CP564"/>
      <c r="CQ564"/>
      <c r="CR564"/>
      <c r="CS564"/>
      <c r="CU564"/>
      <c r="CV564"/>
    </row>
    <row r="565" spans="1:100" hidden="1" x14ac:dyDescent="0.25">
      <c r="A565" s="10">
        <v>117</v>
      </c>
      <c r="B565" t="s">
        <v>527</v>
      </c>
      <c r="C565" t="s">
        <v>498</v>
      </c>
      <c r="D565" t="s">
        <v>545</v>
      </c>
      <c r="E565" t="s">
        <v>546</v>
      </c>
      <c r="F565" t="s">
        <v>558</v>
      </c>
      <c r="G565" t="s">
        <v>103</v>
      </c>
      <c r="H565" t="s">
        <v>207</v>
      </c>
      <c r="I565" t="s">
        <v>207</v>
      </c>
      <c r="J565" t="s">
        <v>208</v>
      </c>
      <c r="K565" t="s">
        <v>208</v>
      </c>
      <c r="L565" s="11" t="s">
        <v>208</v>
      </c>
      <c r="M565" t="s">
        <v>208</v>
      </c>
      <c r="N565" t="s">
        <v>208</v>
      </c>
      <c r="P565" t="s">
        <v>208</v>
      </c>
      <c r="Q565" t="s">
        <v>208</v>
      </c>
      <c r="R565" t="s">
        <v>208</v>
      </c>
      <c r="S565" t="s">
        <v>208</v>
      </c>
      <c r="T565" t="s">
        <v>58</v>
      </c>
      <c r="U565" t="s">
        <v>207</v>
      </c>
      <c r="V565" t="s">
        <v>207</v>
      </c>
      <c r="W565" t="s">
        <v>207</v>
      </c>
      <c r="X565" t="s">
        <v>207</v>
      </c>
      <c r="Y565" t="s">
        <v>207</v>
      </c>
      <c r="Z565" t="s">
        <v>207</v>
      </c>
      <c r="AA565" t="s">
        <v>207</v>
      </c>
      <c r="AB565" t="s">
        <v>207</v>
      </c>
      <c r="AC565" t="s">
        <v>207</v>
      </c>
      <c r="AD565" t="s">
        <v>207</v>
      </c>
      <c r="AE565" t="s">
        <v>207</v>
      </c>
      <c r="AF565" t="s">
        <v>207</v>
      </c>
      <c r="AG565" t="s">
        <v>207</v>
      </c>
      <c r="AH565" t="s">
        <v>207</v>
      </c>
      <c r="AI565" t="s">
        <v>207</v>
      </c>
      <c r="AJ565" t="s">
        <v>207</v>
      </c>
      <c r="AK565" t="s">
        <v>207</v>
      </c>
      <c r="AL565" t="s">
        <v>207</v>
      </c>
      <c r="AM565" t="s">
        <v>207</v>
      </c>
      <c r="AN565" t="s">
        <v>207</v>
      </c>
      <c r="AO565" t="s">
        <v>207</v>
      </c>
      <c r="AP565" t="s">
        <v>207</v>
      </c>
      <c r="AQ565" t="s">
        <v>207</v>
      </c>
      <c r="AR565" t="s">
        <v>207</v>
      </c>
      <c r="AS565" t="s">
        <v>207</v>
      </c>
      <c r="AT565" t="s">
        <v>207</v>
      </c>
      <c r="AU565" t="s">
        <v>207</v>
      </c>
      <c r="AV565" t="s">
        <v>207</v>
      </c>
      <c r="AW565" t="s">
        <v>207</v>
      </c>
      <c r="AX565" t="s">
        <v>207</v>
      </c>
      <c r="AY565" t="s">
        <v>207</v>
      </c>
      <c r="AZ565" t="s">
        <v>207</v>
      </c>
      <c r="BA565" t="s">
        <v>207</v>
      </c>
      <c r="BB565" t="s">
        <v>207</v>
      </c>
      <c r="BC565" t="s">
        <v>207</v>
      </c>
      <c r="BD565" t="s">
        <v>207</v>
      </c>
      <c r="BE565" t="s">
        <v>207</v>
      </c>
      <c r="BF565" t="s">
        <v>207</v>
      </c>
      <c r="BG565" t="s">
        <v>207</v>
      </c>
      <c r="BH565" t="s">
        <v>207</v>
      </c>
      <c r="BI565" t="s">
        <v>207</v>
      </c>
      <c r="BJ565" t="s">
        <v>207</v>
      </c>
      <c r="BK565" t="s">
        <v>207</v>
      </c>
      <c r="BL565" t="s">
        <v>207</v>
      </c>
      <c r="BM565" t="s">
        <v>207</v>
      </c>
      <c r="BN565" t="s">
        <v>207</v>
      </c>
      <c r="BO565" s="18" t="str">
        <f>IF(OR(BO$2=0, BO$2=""), "N/A", IF(ISNUMBER(SEARCH(UPPER(BO$2), UPPER(ProgramsTable[[#This Row],[Type of Service]]))), "Yes", "No"))</f>
        <v>N/A</v>
      </c>
      <c r="BP565" s="18" t="str">
        <f>IF(BP$2=0, "N/A", IF(ISNUMBER(SEARCH(TRIM(BP$2), ProgramsTable[[#This Row],[Geographic Coverage]])), "Yes", "No"))</f>
        <v>N/A</v>
      </c>
      <c r="BQ565" s="18" t="str">
        <f>IF(BQ$2=0, "N/A", IF(ISNUMBER(SEARCH(TRIM(BQ$2), ProgramsTable[[#This Row],[Geographic Coverage]])), "Yes", "No"))</f>
        <v>N/A</v>
      </c>
      <c r="BR565" s="18" t="str">
        <f>IF(AND(BP$2=0, BQ$2=0), "*Required - Please Make a Selection*", IF(OR(ISNUMBER(SEARCH(TRIM(BP$2), ProgramsTable[[#This Row],[Geographic Coverage]])), ISNUMBER(SEARCH(TRIM(BQ$2), ProgramsTable[[#This Row],[Geographic Coverage]]))), "Yes", "No"))</f>
        <v>*Required - Please Make a Selection*</v>
      </c>
      <c r="BS565" s="18" t="str">
        <f>IF(OR(BS$2="",BS$2=0), "N/A", IF(AND(ProgramsTable[[#This Row],[Age Min]]= "None", ProgramsTable[[#This Row],[Age Max]]= "None"), "Yes", IF(AND(BS$2&gt;=ProgramsTable[[#This Row],[Age Min]], BS$2&lt;=ProgramsTable[[#This Row],[Age Max]]), "Yes", "No")))</f>
        <v>N/A</v>
      </c>
      <c r="BT565" s="18" t="str" cm="1">
        <f t="array" ref="BT565">IF(COUNTIF(AM$2:BJ$2,"Yes")=0,"N/A",IF(SUMPRODUCT(--(AM$2:BJ$2="Yes"),--(ProgramsTable[[#This Row],[Developmental Disability]:[Caregivers, Family Members, Advocates, or Practitioners of an Individual with Disabilities or Medical Conditions]]="Yes"))&gt;0,"Yes","No"))</f>
        <v>N/A</v>
      </c>
      <c r="BU5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65" s="18" t="str">
        <f>IF(BV$2=0, "N/A", IF(ISNUMBER(SEARCH(UPPER(BV$2), UPPER(ProgramsTable[[#This Row],[Type of Service]]))), "Yes", "No"))</f>
        <v>N/A</v>
      </c>
      <c r="BW565" s="18" t="str">
        <f>IF(BW$2=0, "N/A", IF(ISNUMBER(SEARCH(TRIM(BW$2), ProgramsTable[[#This Row],[Geographic Coverage]])), "Yes", "No"))</f>
        <v>N/A</v>
      </c>
      <c r="BX565" s="18" t="str">
        <f>IF(BX$2=0, "N/A", IF(ISNUMBER(SEARCH(TRIM(BX$2), ProgramsTable[[#This Row],[Geographic Coverage]])), "Yes", "No"))</f>
        <v>N/A</v>
      </c>
      <c r="BY565" s="18" t="str">
        <f>IF(AND(BW$2=0, BX$2=0), "*Required - Please Make a Selection*", IF(OR(ISNUMBER(SEARCH(TRIM(BW$2), ProgramsTable[[#This Row],[Geographic Coverage]])), ISNUMBER(SEARCH(TRIM(BX$2), ProgramsTable[[#This Row],[Geographic Coverage]]))), "Yes", "No"))</f>
        <v>*Required - Please Make a Selection*</v>
      </c>
      <c r="BZ565" s="18" t="str">
        <f>IF(I$2=0, "N/A", IF(I$2="Yes", IF(ProgramsTable[[#This Row],[Program Includes Services for Caregivers]]="Yes", IF(ProgramsTable[[#This Row],[Program May Require Caregiver to be Unpaid]]="No", "Yes", "No"), "No"), "N/A"))</f>
        <v>N/A</v>
      </c>
      <c r="CA5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65" s="18" t="str">
        <f>IF(CB$2=0, "N/A", IF(ISNUMBER(SEARCH(TRIM(UPPER(CB$2)), TRIM(UPPER(ProgramsTable[[#This Row],[Type of Service]])))), "Yes", "No"))</f>
        <v>N/A</v>
      </c>
      <c r="CC565" s="18" t="str">
        <f>IF(CC$2=0, "N/A", IF(ISNUMBER(SEARCH(TRIM(CC$2), ProgramsTable[[#This Row],[Geographic Coverage]])), "Yes", "No"))</f>
        <v>No</v>
      </c>
      <c r="CD565" s="18" t="str">
        <f>IF(CD$2=0, "N/A", IF(ISNUMBER(SEARCH(TRIM(CD$2), ProgramsTable[[#This Row],[Geographic Coverage]])), "Yes", "No"))</f>
        <v>N/A</v>
      </c>
      <c r="CE565" s="18" t="str">
        <f>IF(AND(CC$2=0, CD$2=0), "*Required - Please Make a Selection*", IF(OR(ISNUMBER(SEARCH(TRIM(CC$2), ProgramsTable[[#This Row],[Geographic Coverage]])), ISNUMBER(SEARCH(TRIM(CD$2), ProgramsTable[[#This Row],[Geographic Coverage]]))), "Yes", "No"))</f>
        <v>No</v>
      </c>
      <c r="CF565" s="18" t="str" cm="1">
        <f t="array" ref="CF565">IF(COUNTIF(BK$2:BN$2, "Yes")=0, "N/A", IF(SUMPRODUCT((BK$2:BN$2="Yes")*(ProgramsTable[[#This Row],[Veteran?]:[Disabled Veteran?]]="Yes"))&gt;0, "Yes", "No"))</f>
        <v>No</v>
      </c>
      <c r="CG5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65"/>
      <c r="CI565"/>
      <c r="CJ565"/>
      <c r="CK565"/>
      <c r="CL565"/>
      <c r="CM565"/>
      <c r="CN565"/>
      <c r="CO565"/>
      <c r="CP565"/>
      <c r="CQ565"/>
      <c r="CR565"/>
      <c r="CS565"/>
      <c r="CU565"/>
      <c r="CV565"/>
    </row>
    <row r="566" spans="1:100" hidden="1" x14ac:dyDescent="0.25">
      <c r="A566" s="10">
        <v>118</v>
      </c>
      <c r="B566" t="s">
        <v>527</v>
      </c>
      <c r="C566" t="s">
        <v>498</v>
      </c>
      <c r="D566" t="s">
        <v>545</v>
      </c>
      <c r="E566" t="s">
        <v>546</v>
      </c>
      <c r="F566" t="s">
        <v>559</v>
      </c>
      <c r="G566" t="s">
        <v>105</v>
      </c>
      <c r="H566" t="s">
        <v>207</v>
      </c>
      <c r="I566" t="s">
        <v>207</v>
      </c>
      <c r="J566" t="s">
        <v>208</v>
      </c>
      <c r="K566" t="s">
        <v>208</v>
      </c>
      <c r="L566" s="11" t="s">
        <v>543</v>
      </c>
      <c r="M566">
        <v>60</v>
      </c>
      <c r="N566">
        <v>120</v>
      </c>
      <c r="P566" t="s">
        <v>208</v>
      </c>
      <c r="Q566" t="s">
        <v>208</v>
      </c>
      <c r="R566" t="s">
        <v>208</v>
      </c>
      <c r="S566" t="s">
        <v>208</v>
      </c>
      <c r="T566" t="s">
        <v>58</v>
      </c>
      <c r="U566" t="s">
        <v>207</v>
      </c>
      <c r="V566" t="s">
        <v>207</v>
      </c>
      <c r="W566" t="s">
        <v>207</v>
      </c>
      <c r="X566" t="s">
        <v>207</v>
      </c>
      <c r="Y566" t="s">
        <v>207</v>
      </c>
      <c r="Z566" t="s">
        <v>207</v>
      </c>
      <c r="AA566" t="s">
        <v>207</v>
      </c>
      <c r="AB566" t="s">
        <v>207</v>
      </c>
      <c r="AC566" t="s">
        <v>207</v>
      </c>
      <c r="AD566" t="s">
        <v>207</v>
      </c>
      <c r="AE566" t="s">
        <v>207</v>
      </c>
      <c r="AF566" t="s">
        <v>207</v>
      </c>
      <c r="AG566" t="s">
        <v>207</v>
      </c>
      <c r="AH566" t="s">
        <v>207</v>
      </c>
      <c r="AI566" t="s">
        <v>207</v>
      </c>
      <c r="AJ566" t="s">
        <v>207</v>
      </c>
      <c r="AK566" t="s">
        <v>207</v>
      </c>
      <c r="AL566" t="s">
        <v>207</v>
      </c>
      <c r="AM566" t="s">
        <v>207</v>
      </c>
      <c r="AN566" t="s">
        <v>207</v>
      </c>
      <c r="AO566" t="s">
        <v>207</v>
      </c>
      <c r="AP566" t="s">
        <v>207</v>
      </c>
      <c r="AQ566" t="s">
        <v>207</v>
      </c>
      <c r="AR566" t="s">
        <v>207</v>
      </c>
      <c r="AS566" t="s">
        <v>207</v>
      </c>
      <c r="AT566" t="s">
        <v>207</v>
      </c>
      <c r="AU566" t="s">
        <v>207</v>
      </c>
      <c r="AV566" t="s">
        <v>207</v>
      </c>
      <c r="AW566" t="s">
        <v>207</v>
      </c>
      <c r="AX566" t="s">
        <v>207</v>
      </c>
      <c r="AY566" t="s">
        <v>207</v>
      </c>
      <c r="AZ566" t="s">
        <v>207</v>
      </c>
      <c r="BA566" t="s">
        <v>207</v>
      </c>
      <c r="BB566" t="s">
        <v>207</v>
      </c>
      <c r="BC566" t="s">
        <v>207</v>
      </c>
      <c r="BD566" t="s">
        <v>207</v>
      </c>
      <c r="BE566" t="s">
        <v>207</v>
      </c>
      <c r="BF566" t="s">
        <v>207</v>
      </c>
      <c r="BG566" t="s">
        <v>207</v>
      </c>
      <c r="BH566" t="s">
        <v>207</v>
      </c>
      <c r="BI566" t="s">
        <v>207</v>
      </c>
      <c r="BJ566" t="s">
        <v>207</v>
      </c>
      <c r="BK566" t="s">
        <v>207</v>
      </c>
      <c r="BL566" t="s">
        <v>207</v>
      </c>
      <c r="BM566" t="s">
        <v>207</v>
      </c>
      <c r="BN566" t="s">
        <v>207</v>
      </c>
      <c r="BO566" s="18" t="str">
        <f>IF(OR(BO$2=0, BO$2=""), "N/A", IF(ISNUMBER(SEARCH(UPPER(BO$2), UPPER(ProgramsTable[[#This Row],[Type of Service]]))), "Yes", "No"))</f>
        <v>N/A</v>
      </c>
      <c r="BP566" s="18" t="str">
        <f>IF(BP$2=0, "N/A", IF(ISNUMBER(SEARCH(TRIM(BP$2), ProgramsTable[[#This Row],[Geographic Coverage]])), "Yes", "No"))</f>
        <v>N/A</v>
      </c>
      <c r="BQ566" s="18" t="str">
        <f>IF(BQ$2=0, "N/A", IF(ISNUMBER(SEARCH(TRIM(BQ$2), ProgramsTable[[#This Row],[Geographic Coverage]])), "Yes", "No"))</f>
        <v>N/A</v>
      </c>
      <c r="BR566" s="18" t="str">
        <f>IF(AND(BP$2=0, BQ$2=0), "*Required - Please Make a Selection*", IF(OR(ISNUMBER(SEARCH(TRIM(BP$2), ProgramsTable[[#This Row],[Geographic Coverage]])), ISNUMBER(SEARCH(TRIM(BQ$2), ProgramsTable[[#This Row],[Geographic Coverage]]))), "Yes", "No"))</f>
        <v>*Required - Please Make a Selection*</v>
      </c>
      <c r="BS566" s="18" t="str">
        <f>IF(OR(BS$2="",BS$2=0), "N/A", IF(AND(ProgramsTable[[#This Row],[Age Min]]= "None", ProgramsTable[[#This Row],[Age Max]]= "None"), "Yes", IF(AND(BS$2&gt;=ProgramsTable[[#This Row],[Age Min]], BS$2&lt;=ProgramsTable[[#This Row],[Age Max]]), "Yes", "No")))</f>
        <v>N/A</v>
      </c>
      <c r="BT566" s="18" t="str" cm="1">
        <f t="array" ref="BT566">IF(COUNTIF(AM$2:BJ$2,"Yes")=0,"N/A",IF(SUMPRODUCT(--(AM$2:BJ$2="Yes"),--(ProgramsTable[[#This Row],[Developmental Disability]:[Caregivers, Family Members, Advocates, or Practitioners of an Individual with Disabilities or Medical Conditions]]="Yes"))&gt;0,"Yes","No"))</f>
        <v>N/A</v>
      </c>
      <c r="BU5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66" s="18" t="str">
        <f>IF(BV$2=0, "N/A", IF(ISNUMBER(SEARCH(UPPER(BV$2), UPPER(ProgramsTable[[#This Row],[Type of Service]]))), "Yes", "No"))</f>
        <v>N/A</v>
      </c>
      <c r="BW566" s="18" t="str">
        <f>IF(BW$2=0, "N/A", IF(ISNUMBER(SEARCH(TRIM(BW$2), ProgramsTable[[#This Row],[Geographic Coverage]])), "Yes", "No"))</f>
        <v>N/A</v>
      </c>
      <c r="BX566" s="18" t="str">
        <f>IF(BX$2=0, "N/A", IF(ISNUMBER(SEARCH(TRIM(BX$2), ProgramsTable[[#This Row],[Geographic Coverage]])), "Yes", "No"))</f>
        <v>N/A</v>
      </c>
      <c r="BY566" s="18" t="str">
        <f>IF(AND(BW$2=0, BX$2=0), "*Required - Please Make a Selection*", IF(OR(ISNUMBER(SEARCH(TRIM(BW$2), ProgramsTable[[#This Row],[Geographic Coverage]])), ISNUMBER(SEARCH(TRIM(BX$2), ProgramsTable[[#This Row],[Geographic Coverage]]))), "Yes", "No"))</f>
        <v>*Required - Please Make a Selection*</v>
      </c>
      <c r="BZ566" s="18" t="str">
        <f>IF(I$2=0, "N/A", IF(I$2="Yes", IF(ProgramsTable[[#This Row],[Program Includes Services for Caregivers]]="Yes", IF(ProgramsTable[[#This Row],[Program May Require Caregiver to be Unpaid]]="No", "Yes", "No"), "No"), "N/A"))</f>
        <v>N/A</v>
      </c>
      <c r="CA5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66" s="18" t="str">
        <f>IF(CB$2=0, "N/A", IF(ISNUMBER(SEARCH(TRIM(UPPER(CB$2)), TRIM(UPPER(ProgramsTable[[#This Row],[Type of Service]])))), "Yes", "No"))</f>
        <v>N/A</v>
      </c>
      <c r="CC566" s="18" t="str">
        <f>IF(CC$2=0, "N/A", IF(ISNUMBER(SEARCH(TRIM(CC$2), ProgramsTable[[#This Row],[Geographic Coverage]])), "Yes", "No"))</f>
        <v>No</v>
      </c>
      <c r="CD566" s="18" t="str">
        <f>IF(CD$2=0, "N/A", IF(ISNUMBER(SEARCH(TRIM(CD$2), ProgramsTable[[#This Row],[Geographic Coverage]])), "Yes", "No"))</f>
        <v>N/A</v>
      </c>
      <c r="CE566" s="18" t="str">
        <f>IF(AND(CC$2=0, CD$2=0), "*Required - Please Make a Selection*", IF(OR(ISNUMBER(SEARCH(TRIM(CC$2), ProgramsTable[[#This Row],[Geographic Coverage]])), ISNUMBER(SEARCH(TRIM(CD$2), ProgramsTable[[#This Row],[Geographic Coverage]]))), "Yes", "No"))</f>
        <v>No</v>
      </c>
      <c r="CF566" s="18" t="str" cm="1">
        <f t="array" ref="CF566">IF(COUNTIF(BK$2:BN$2, "Yes")=0, "N/A", IF(SUMPRODUCT((BK$2:BN$2="Yes")*(ProgramsTable[[#This Row],[Veteran?]:[Disabled Veteran?]]="Yes"))&gt;0, "Yes", "No"))</f>
        <v>No</v>
      </c>
      <c r="CG5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66"/>
      <c r="CI566"/>
      <c r="CJ566"/>
      <c r="CK566"/>
      <c r="CL566"/>
      <c r="CM566"/>
      <c r="CN566"/>
      <c r="CO566"/>
      <c r="CP566"/>
      <c r="CQ566"/>
      <c r="CR566"/>
      <c r="CS566"/>
      <c r="CU566"/>
      <c r="CV566"/>
    </row>
    <row r="567" spans="1:100" hidden="1" x14ac:dyDescent="0.25">
      <c r="A567" s="10">
        <v>119</v>
      </c>
      <c r="B567" t="s">
        <v>527</v>
      </c>
      <c r="C567" t="s">
        <v>498</v>
      </c>
      <c r="D567" t="s">
        <v>545</v>
      </c>
      <c r="E567" t="s">
        <v>546</v>
      </c>
      <c r="F567" t="s">
        <v>560</v>
      </c>
      <c r="G567" t="s">
        <v>103</v>
      </c>
      <c r="H567" t="s">
        <v>207</v>
      </c>
      <c r="I567" t="s">
        <v>207</v>
      </c>
      <c r="J567" t="s">
        <v>208</v>
      </c>
      <c r="K567" t="s">
        <v>208</v>
      </c>
      <c r="L567" s="11" t="s">
        <v>208</v>
      </c>
      <c r="M567" t="s">
        <v>208</v>
      </c>
      <c r="N567" t="s">
        <v>208</v>
      </c>
      <c r="P567" t="s">
        <v>208</v>
      </c>
      <c r="Q567" t="s">
        <v>208</v>
      </c>
      <c r="R567" t="s">
        <v>208</v>
      </c>
      <c r="S567" t="s">
        <v>208</v>
      </c>
      <c r="T567" t="s">
        <v>58</v>
      </c>
      <c r="U567" t="s">
        <v>207</v>
      </c>
      <c r="V567" t="s">
        <v>207</v>
      </c>
      <c r="W567" t="s">
        <v>207</v>
      </c>
      <c r="X567" t="s">
        <v>207</v>
      </c>
      <c r="Y567" t="s">
        <v>207</v>
      </c>
      <c r="Z567" t="s">
        <v>207</v>
      </c>
      <c r="AA567" t="s">
        <v>207</v>
      </c>
      <c r="AB567" t="s">
        <v>207</v>
      </c>
      <c r="AC567" t="s">
        <v>207</v>
      </c>
      <c r="AD567" t="s">
        <v>207</v>
      </c>
      <c r="AE567" t="s">
        <v>207</v>
      </c>
      <c r="AF567" t="s">
        <v>207</v>
      </c>
      <c r="AG567" t="s">
        <v>207</v>
      </c>
      <c r="AH567" t="s">
        <v>207</v>
      </c>
      <c r="AI567" t="s">
        <v>207</v>
      </c>
      <c r="AJ567" t="s">
        <v>207</v>
      </c>
      <c r="AK567" t="s">
        <v>207</v>
      </c>
      <c r="AL567" t="s">
        <v>207</v>
      </c>
      <c r="AM567" t="s">
        <v>207</v>
      </c>
      <c r="AN567" t="s">
        <v>207</v>
      </c>
      <c r="AO567" t="s">
        <v>207</v>
      </c>
      <c r="AP567" t="s">
        <v>207</v>
      </c>
      <c r="AQ567" t="s">
        <v>207</v>
      </c>
      <c r="AR567" t="s">
        <v>207</v>
      </c>
      <c r="AS567" t="s">
        <v>207</v>
      </c>
      <c r="AT567" t="s">
        <v>207</v>
      </c>
      <c r="AU567" t="s">
        <v>207</v>
      </c>
      <c r="AV567" t="s">
        <v>207</v>
      </c>
      <c r="AW567" t="s">
        <v>207</v>
      </c>
      <c r="AX567" t="s">
        <v>207</v>
      </c>
      <c r="AY567" t="s">
        <v>207</v>
      </c>
      <c r="AZ567" t="s">
        <v>207</v>
      </c>
      <c r="BA567" t="s">
        <v>207</v>
      </c>
      <c r="BB567" t="s">
        <v>207</v>
      </c>
      <c r="BC567" t="s">
        <v>207</v>
      </c>
      <c r="BD567" t="s">
        <v>207</v>
      </c>
      <c r="BE567" t="s">
        <v>207</v>
      </c>
      <c r="BF567" t="s">
        <v>207</v>
      </c>
      <c r="BG567" t="s">
        <v>207</v>
      </c>
      <c r="BH567" t="s">
        <v>207</v>
      </c>
      <c r="BI567" t="s">
        <v>207</v>
      </c>
      <c r="BJ567" t="s">
        <v>207</v>
      </c>
      <c r="BK567" t="s">
        <v>207</v>
      </c>
      <c r="BL567" t="s">
        <v>207</v>
      </c>
      <c r="BM567" t="s">
        <v>207</v>
      </c>
      <c r="BN567" t="s">
        <v>207</v>
      </c>
      <c r="BO567" s="18" t="str">
        <f>IF(OR(BO$2=0, BO$2=""), "N/A", IF(ISNUMBER(SEARCH(UPPER(BO$2), UPPER(ProgramsTable[[#This Row],[Type of Service]]))), "Yes", "No"))</f>
        <v>N/A</v>
      </c>
      <c r="BP567" s="18" t="str">
        <f>IF(BP$2=0, "N/A", IF(ISNUMBER(SEARCH(TRIM(BP$2), ProgramsTable[[#This Row],[Geographic Coverage]])), "Yes", "No"))</f>
        <v>N/A</v>
      </c>
      <c r="BQ567" s="18" t="str">
        <f>IF(BQ$2=0, "N/A", IF(ISNUMBER(SEARCH(TRIM(BQ$2), ProgramsTable[[#This Row],[Geographic Coverage]])), "Yes", "No"))</f>
        <v>N/A</v>
      </c>
      <c r="BR567" s="18" t="str">
        <f>IF(AND(BP$2=0, BQ$2=0), "*Required - Please Make a Selection*", IF(OR(ISNUMBER(SEARCH(TRIM(BP$2), ProgramsTable[[#This Row],[Geographic Coverage]])), ISNUMBER(SEARCH(TRIM(BQ$2), ProgramsTable[[#This Row],[Geographic Coverage]]))), "Yes", "No"))</f>
        <v>*Required - Please Make a Selection*</v>
      </c>
      <c r="BS567" s="18" t="str">
        <f>IF(OR(BS$2="",BS$2=0), "N/A", IF(AND(ProgramsTable[[#This Row],[Age Min]]= "None", ProgramsTable[[#This Row],[Age Max]]= "None"), "Yes", IF(AND(BS$2&gt;=ProgramsTable[[#This Row],[Age Min]], BS$2&lt;=ProgramsTable[[#This Row],[Age Max]]), "Yes", "No")))</f>
        <v>N/A</v>
      </c>
      <c r="BT567" s="18" t="str" cm="1">
        <f t="array" ref="BT567">IF(COUNTIF(AM$2:BJ$2,"Yes")=0,"N/A",IF(SUMPRODUCT(--(AM$2:BJ$2="Yes"),--(ProgramsTable[[#This Row],[Developmental Disability]:[Caregivers, Family Members, Advocates, or Practitioners of an Individual with Disabilities or Medical Conditions]]="Yes"))&gt;0,"Yes","No"))</f>
        <v>N/A</v>
      </c>
      <c r="BU5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67" s="18" t="str">
        <f>IF(BV$2=0, "N/A", IF(ISNUMBER(SEARCH(UPPER(BV$2), UPPER(ProgramsTable[[#This Row],[Type of Service]]))), "Yes", "No"))</f>
        <v>N/A</v>
      </c>
      <c r="BW567" s="18" t="str">
        <f>IF(BW$2=0, "N/A", IF(ISNUMBER(SEARCH(TRIM(BW$2), ProgramsTable[[#This Row],[Geographic Coverage]])), "Yes", "No"))</f>
        <v>N/A</v>
      </c>
      <c r="BX567" s="18" t="str">
        <f>IF(BX$2=0, "N/A", IF(ISNUMBER(SEARCH(TRIM(BX$2), ProgramsTable[[#This Row],[Geographic Coverage]])), "Yes", "No"))</f>
        <v>N/A</v>
      </c>
      <c r="BY567" s="18" t="str">
        <f>IF(AND(BW$2=0, BX$2=0), "*Required - Please Make a Selection*", IF(OR(ISNUMBER(SEARCH(TRIM(BW$2), ProgramsTable[[#This Row],[Geographic Coverage]])), ISNUMBER(SEARCH(TRIM(BX$2), ProgramsTable[[#This Row],[Geographic Coverage]]))), "Yes", "No"))</f>
        <v>*Required - Please Make a Selection*</v>
      </c>
      <c r="BZ567" s="18" t="str">
        <f>IF(I$2=0, "N/A", IF(I$2="Yes", IF(ProgramsTable[[#This Row],[Program Includes Services for Caregivers]]="Yes", IF(ProgramsTable[[#This Row],[Program May Require Caregiver to be Unpaid]]="No", "Yes", "No"), "No"), "N/A"))</f>
        <v>N/A</v>
      </c>
      <c r="CA5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67" s="18" t="str">
        <f>IF(CB$2=0, "N/A", IF(ISNUMBER(SEARCH(TRIM(UPPER(CB$2)), TRIM(UPPER(ProgramsTable[[#This Row],[Type of Service]])))), "Yes", "No"))</f>
        <v>N/A</v>
      </c>
      <c r="CC567" s="18" t="str">
        <f>IF(CC$2=0, "N/A", IF(ISNUMBER(SEARCH(TRIM(CC$2), ProgramsTable[[#This Row],[Geographic Coverage]])), "Yes", "No"))</f>
        <v>No</v>
      </c>
      <c r="CD567" s="18" t="str">
        <f>IF(CD$2=0, "N/A", IF(ISNUMBER(SEARCH(TRIM(CD$2), ProgramsTable[[#This Row],[Geographic Coverage]])), "Yes", "No"))</f>
        <v>N/A</v>
      </c>
      <c r="CE567" s="18" t="str">
        <f>IF(AND(CC$2=0, CD$2=0), "*Required - Please Make a Selection*", IF(OR(ISNUMBER(SEARCH(TRIM(CC$2), ProgramsTable[[#This Row],[Geographic Coverage]])), ISNUMBER(SEARCH(TRIM(CD$2), ProgramsTable[[#This Row],[Geographic Coverage]]))), "Yes", "No"))</f>
        <v>No</v>
      </c>
      <c r="CF567" s="18" t="str" cm="1">
        <f t="array" ref="CF567">IF(COUNTIF(BK$2:BN$2, "Yes")=0, "N/A", IF(SUMPRODUCT((BK$2:BN$2="Yes")*(ProgramsTable[[#This Row],[Veteran?]:[Disabled Veteran?]]="Yes"))&gt;0, "Yes", "No"))</f>
        <v>No</v>
      </c>
      <c r="CG5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67"/>
      <c r="CI567"/>
      <c r="CJ567"/>
      <c r="CK567"/>
      <c r="CL567"/>
      <c r="CM567"/>
      <c r="CN567"/>
      <c r="CO567"/>
      <c r="CP567"/>
      <c r="CQ567"/>
      <c r="CR567"/>
      <c r="CS567"/>
      <c r="CU567"/>
      <c r="CV567"/>
    </row>
    <row r="568" spans="1:100" hidden="1" x14ac:dyDescent="0.25">
      <c r="A568" s="10">
        <v>120</v>
      </c>
      <c r="B568" t="s">
        <v>527</v>
      </c>
      <c r="C568" t="s">
        <v>498</v>
      </c>
      <c r="D568" t="s">
        <v>545</v>
      </c>
      <c r="E568" t="s">
        <v>546</v>
      </c>
      <c r="F568" t="s">
        <v>111</v>
      </c>
      <c r="G568" t="s">
        <v>111</v>
      </c>
      <c r="H568" t="s">
        <v>207</v>
      </c>
      <c r="I568" t="s">
        <v>207</v>
      </c>
      <c r="J568" t="s">
        <v>547</v>
      </c>
      <c r="K568" t="s">
        <v>208</v>
      </c>
      <c r="L568" s="11" t="s">
        <v>543</v>
      </c>
      <c r="M568">
        <v>60</v>
      </c>
      <c r="N568">
        <v>120</v>
      </c>
      <c r="P568" t="s">
        <v>561</v>
      </c>
      <c r="Q568" t="s">
        <v>208</v>
      </c>
      <c r="R568" t="s">
        <v>561</v>
      </c>
      <c r="S568" t="s">
        <v>208</v>
      </c>
      <c r="T568" t="s">
        <v>58</v>
      </c>
      <c r="U568" t="s">
        <v>215</v>
      </c>
      <c r="V568" t="s">
        <v>207</v>
      </c>
      <c r="W568" t="s">
        <v>207</v>
      </c>
      <c r="X568" t="s">
        <v>207</v>
      </c>
      <c r="Y568" t="s">
        <v>207</v>
      </c>
      <c r="Z568" t="s">
        <v>207</v>
      </c>
      <c r="AA568" t="s">
        <v>215</v>
      </c>
      <c r="AB568" t="s">
        <v>207</v>
      </c>
      <c r="AC568" t="s">
        <v>207</v>
      </c>
      <c r="AD568" t="s">
        <v>207</v>
      </c>
      <c r="AE568" t="s">
        <v>207</v>
      </c>
      <c r="AF568" t="s">
        <v>207</v>
      </c>
      <c r="AG568" t="s">
        <v>207</v>
      </c>
      <c r="AH568" t="s">
        <v>207</v>
      </c>
      <c r="AI568" t="s">
        <v>207</v>
      </c>
      <c r="AJ568" t="s">
        <v>207</v>
      </c>
      <c r="AK568" t="s">
        <v>207</v>
      </c>
      <c r="AL568" t="s">
        <v>207</v>
      </c>
      <c r="AM568" t="s">
        <v>207</v>
      </c>
      <c r="AN568" t="s">
        <v>207</v>
      </c>
      <c r="AO568" t="s">
        <v>207</v>
      </c>
      <c r="AP568" t="s">
        <v>207</v>
      </c>
      <c r="AQ568" t="s">
        <v>207</v>
      </c>
      <c r="AR568" t="s">
        <v>207</v>
      </c>
      <c r="AS568" t="s">
        <v>207</v>
      </c>
      <c r="AT568" t="s">
        <v>207</v>
      </c>
      <c r="AU568" t="s">
        <v>207</v>
      </c>
      <c r="AV568" t="s">
        <v>207</v>
      </c>
      <c r="AW568" t="s">
        <v>207</v>
      </c>
      <c r="AX568" t="s">
        <v>207</v>
      </c>
      <c r="AY568" t="s">
        <v>207</v>
      </c>
      <c r="AZ568" t="s">
        <v>207</v>
      </c>
      <c r="BA568" t="s">
        <v>215</v>
      </c>
      <c r="BB568" t="s">
        <v>207</v>
      </c>
      <c r="BC568" t="s">
        <v>207</v>
      </c>
      <c r="BD568" t="s">
        <v>207</v>
      </c>
      <c r="BE568" t="s">
        <v>207</v>
      </c>
      <c r="BF568" t="s">
        <v>207</v>
      </c>
      <c r="BG568" t="s">
        <v>207</v>
      </c>
      <c r="BH568" t="s">
        <v>207</v>
      </c>
      <c r="BI568" t="s">
        <v>207</v>
      </c>
      <c r="BJ568" t="s">
        <v>207</v>
      </c>
      <c r="BK568" t="s">
        <v>207</v>
      </c>
      <c r="BL568" t="s">
        <v>207</v>
      </c>
      <c r="BM568" t="s">
        <v>207</v>
      </c>
      <c r="BN568" t="s">
        <v>207</v>
      </c>
      <c r="BO568" s="18" t="str">
        <f>IF(OR(BO$2=0, BO$2=""), "N/A", IF(ISNUMBER(SEARCH(UPPER(BO$2), UPPER(ProgramsTable[[#This Row],[Type of Service]]))), "Yes", "No"))</f>
        <v>N/A</v>
      </c>
      <c r="BP568" s="18" t="str">
        <f>IF(BP$2=0, "N/A", IF(ISNUMBER(SEARCH(TRIM(BP$2), ProgramsTable[[#This Row],[Geographic Coverage]])), "Yes", "No"))</f>
        <v>N/A</v>
      </c>
      <c r="BQ568" s="18" t="str">
        <f>IF(BQ$2=0, "N/A", IF(ISNUMBER(SEARCH(TRIM(BQ$2), ProgramsTable[[#This Row],[Geographic Coverage]])), "Yes", "No"))</f>
        <v>N/A</v>
      </c>
      <c r="BR568" s="18" t="str">
        <f>IF(AND(BP$2=0, BQ$2=0), "*Required - Please Make a Selection*", IF(OR(ISNUMBER(SEARCH(TRIM(BP$2), ProgramsTable[[#This Row],[Geographic Coverage]])), ISNUMBER(SEARCH(TRIM(BQ$2), ProgramsTable[[#This Row],[Geographic Coverage]]))), "Yes", "No"))</f>
        <v>*Required - Please Make a Selection*</v>
      </c>
      <c r="BS568" s="18" t="str">
        <f>IF(OR(BS$2="",BS$2=0), "N/A", IF(AND(ProgramsTable[[#This Row],[Age Min]]= "None", ProgramsTable[[#This Row],[Age Max]]= "None"), "Yes", IF(AND(BS$2&gt;=ProgramsTable[[#This Row],[Age Min]], BS$2&lt;=ProgramsTable[[#This Row],[Age Max]]), "Yes", "No")))</f>
        <v>N/A</v>
      </c>
      <c r="BT568" s="18" t="str" cm="1">
        <f t="array" ref="BT568">IF(COUNTIF(AM$2:BJ$2,"Yes")=0,"N/A",IF(SUMPRODUCT(--(AM$2:BJ$2="Yes"),--(ProgramsTable[[#This Row],[Developmental Disability]:[Caregivers, Family Members, Advocates, or Practitioners of an Individual with Disabilities or Medical Conditions]]="Yes"))&gt;0,"Yes","No"))</f>
        <v>N/A</v>
      </c>
      <c r="BU5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68" s="18" t="str">
        <f>IF(BV$2=0, "N/A", IF(ISNUMBER(SEARCH(UPPER(BV$2), UPPER(ProgramsTable[[#This Row],[Type of Service]]))), "Yes", "No"))</f>
        <v>N/A</v>
      </c>
      <c r="BW568" s="18" t="str">
        <f>IF(BW$2=0, "N/A", IF(ISNUMBER(SEARCH(TRIM(BW$2), ProgramsTable[[#This Row],[Geographic Coverage]])), "Yes", "No"))</f>
        <v>N/A</v>
      </c>
      <c r="BX568" s="18" t="str">
        <f>IF(BX$2=0, "N/A", IF(ISNUMBER(SEARCH(TRIM(BX$2), ProgramsTable[[#This Row],[Geographic Coverage]])), "Yes", "No"))</f>
        <v>N/A</v>
      </c>
      <c r="BY568" s="18" t="str">
        <f>IF(AND(BW$2=0, BX$2=0), "*Required - Please Make a Selection*", IF(OR(ISNUMBER(SEARCH(TRIM(BW$2), ProgramsTable[[#This Row],[Geographic Coverage]])), ISNUMBER(SEARCH(TRIM(BX$2), ProgramsTable[[#This Row],[Geographic Coverage]]))), "Yes", "No"))</f>
        <v>*Required - Please Make a Selection*</v>
      </c>
      <c r="BZ568" s="18" t="str">
        <f>IF(I$2=0, "N/A", IF(I$2="Yes", IF(ProgramsTable[[#This Row],[Program Includes Services for Caregivers]]="Yes", IF(ProgramsTable[[#This Row],[Program May Require Caregiver to be Unpaid]]="No", "Yes", "No"), "No"), "N/A"))</f>
        <v>N/A</v>
      </c>
      <c r="CA5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68" s="18" t="str">
        <f>IF(CB$2=0, "N/A", IF(ISNUMBER(SEARCH(TRIM(UPPER(CB$2)), TRIM(UPPER(ProgramsTable[[#This Row],[Type of Service]])))), "Yes", "No"))</f>
        <v>N/A</v>
      </c>
      <c r="CC568" s="18" t="str">
        <f>IF(CC$2=0, "N/A", IF(ISNUMBER(SEARCH(TRIM(CC$2), ProgramsTable[[#This Row],[Geographic Coverage]])), "Yes", "No"))</f>
        <v>No</v>
      </c>
      <c r="CD568" s="18" t="str">
        <f>IF(CD$2=0, "N/A", IF(ISNUMBER(SEARCH(TRIM(CD$2), ProgramsTable[[#This Row],[Geographic Coverage]])), "Yes", "No"))</f>
        <v>N/A</v>
      </c>
      <c r="CE568" s="18" t="str">
        <f>IF(AND(CC$2=0, CD$2=0), "*Required - Please Make a Selection*", IF(OR(ISNUMBER(SEARCH(TRIM(CC$2), ProgramsTable[[#This Row],[Geographic Coverage]])), ISNUMBER(SEARCH(TRIM(CD$2), ProgramsTable[[#This Row],[Geographic Coverage]]))), "Yes", "No"))</f>
        <v>No</v>
      </c>
      <c r="CF568" s="18" t="str" cm="1">
        <f t="array" ref="CF568">IF(COUNTIF(BK$2:BN$2, "Yes")=0, "N/A", IF(SUMPRODUCT((BK$2:BN$2="Yes")*(ProgramsTable[[#This Row],[Veteran?]:[Disabled Veteran?]]="Yes"))&gt;0, "Yes", "No"))</f>
        <v>No</v>
      </c>
      <c r="CG5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68"/>
      <c r="CI568"/>
      <c r="CJ568"/>
      <c r="CK568"/>
      <c r="CL568"/>
      <c r="CM568"/>
      <c r="CN568"/>
      <c r="CO568"/>
      <c r="CP568"/>
      <c r="CQ568"/>
      <c r="CR568"/>
      <c r="CS568"/>
      <c r="CU568"/>
      <c r="CV568"/>
    </row>
    <row r="569" spans="1:100" hidden="1" x14ac:dyDescent="0.25">
      <c r="A569" s="10">
        <v>121</v>
      </c>
      <c r="B569" t="s">
        <v>527</v>
      </c>
      <c r="C569" t="s">
        <v>498</v>
      </c>
      <c r="D569" t="s">
        <v>545</v>
      </c>
      <c r="E569" t="s">
        <v>546</v>
      </c>
      <c r="F569" t="s">
        <v>562</v>
      </c>
      <c r="G569" t="s">
        <v>103</v>
      </c>
      <c r="H569" t="s">
        <v>207</v>
      </c>
      <c r="I569" t="s">
        <v>207</v>
      </c>
      <c r="J569" t="s">
        <v>208</v>
      </c>
      <c r="K569" t="s">
        <v>208</v>
      </c>
      <c r="L569" s="11" t="s">
        <v>208</v>
      </c>
      <c r="M569" t="s">
        <v>208</v>
      </c>
      <c r="N569" t="s">
        <v>208</v>
      </c>
      <c r="P569" t="s">
        <v>208</v>
      </c>
      <c r="Q569" t="s">
        <v>208</v>
      </c>
      <c r="R569" t="s">
        <v>208</v>
      </c>
      <c r="S569" t="s">
        <v>208</v>
      </c>
      <c r="T569" t="s">
        <v>58</v>
      </c>
      <c r="U569" t="s">
        <v>207</v>
      </c>
      <c r="V569" t="s">
        <v>207</v>
      </c>
      <c r="W569" t="s">
        <v>207</v>
      </c>
      <c r="X569" t="s">
        <v>207</v>
      </c>
      <c r="Y569" t="s">
        <v>207</v>
      </c>
      <c r="Z569" t="s">
        <v>207</v>
      </c>
      <c r="AA569" t="s">
        <v>207</v>
      </c>
      <c r="AB569" t="s">
        <v>207</v>
      </c>
      <c r="AC569" t="s">
        <v>207</v>
      </c>
      <c r="AD569" t="s">
        <v>207</v>
      </c>
      <c r="AE569" t="s">
        <v>207</v>
      </c>
      <c r="AF569" t="s">
        <v>207</v>
      </c>
      <c r="AG569" t="s">
        <v>207</v>
      </c>
      <c r="AH569" t="s">
        <v>207</v>
      </c>
      <c r="AI569" t="s">
        <v>207</v>
      </c>
      <c r="AJ569" t="s">
        <v>207</v>
      </c>
      <c r="AK569" t="s">
        <v>207</v>
      </c>
      <c r="AL569" t="s">
        <v>207</v>
      </c>
      <c r="AM569" t="s">
        <v>207</v>
      </c>
      <c r="AN569" t="s">
        <v>207</v>
      </c>
      <c r="AO569" t="s">
        <v>207</v>
      </c>
      <c r="AP569" t="s">
        <v>207</v>
      </c>
      <c r="AQ569" t="s">
        <v>207</v>
      </c>
      <c r="AR569" t="s">
        <v>207</v>
      </c>
      <c r="AS569" t="s">
        <v>207</v>
      </c>
      <c r="AT569" t="s">
        <v>207</v>
      </c>
      <c r="AU569" t="s">
        <v>207</v>
      </c>
      <c r="AV569" t="s">
        <v>207</v>
      </c>
      <c r="AW569" t="s">
        <v>207</v>
      </c>
      <c r="AX569" t="s">
        <v>207</v>
      </c>
      <c r="AY569" t="s">
        <v>207</v>
      </c>
      <c r="AZ569" t="s">
        <v>207</v>
      </c>
      <c r="BA569" t="s">
        <v>207</v>
      </c>
      <c r="BB569" t="s">
        <v>207</v>
      </c>
      <c r="BC569" t="s">
        <v>207</v>
      </c>
      <c r="BD569" t="s">
        <v>207</v>
      </c>
      <c r="BE569" t="s">
        <v>207</v>
      </c>
      <c r="BF569" t="s">
        <v>207</v>
      </c>
      <c r="BG569" t="s">
        <v>207</v>
      </c>
      <c r="BH569" t="s">
        <v>207</v>
      </c>
      <c r="BI569" t="s">
        <v>207</v>
      </c>
      <c r="BJ569" t="s">
        <v>207</v>
      </c>
      <c r="BK569" t="s">
        <v>207</v>
      </c>
      <c r="BL569" t="s">
        <v>207</v>
      </c>
      <c r="BM569" t="s">
        <v>207</v>
      </c>
      <c r="BN569" t="s">
        <v>207</v>
      </c>
      <c r="BO569" s="18" t="str">
        <f>IF(OR(BO$2=0, BO$2=""), "N/A", IF(ISNUMBER(SEARCH(UPPER(BO$2), UPPER(ProgramsTable[[#This Row],[Type of Service]]))), "Yes", "No"))</f>
        <v>N/A</v>
      </c>
      <c r="BP569" s="18" t="str">
        <f>IF(BP$2=0, "N/A", IF(ISNUMBER(SEARCH(TRIM(BP$2), ProgramsTable[[#This Row],[Geographic Coverage]])), "Yes", "No"))</f>
        <v>N/A</v>
      </c>
      <c r="BQ569" s="18" t="str">
        <f>IF(BQ$2=0, "N/A", IF(ISNUMBER(SEARCH(TRIM(BQ$2), ProgramsTable[[#This Row],[Geographic Coverage]])), "Yes", "No"))</f>
        <v>N/A</v>
      </c>
      <c r="BR569" s="18" t="str">
        <f>IF(AND(BP$2=0, BQ$2=0), "*Required - Please Make a Selection*", IF(OR(ISNUMBER(SEARCH(TRIM(BP$2), ProgramsTable[[#This Row],[Geographic Coverage]])), ISNUMBER(SEARCH(TRIM(BQ$2), ProgramsTable[[#This Row],[Geographic Coverage]]))), "Yes", "No"))</f>
        <v>*Required - Please Make a Selection*</v>
      </c>
      <c r="BS569" s="18" t="str">
        <f>IF(OR(BS$2="",BS$2=0), "N/A", IF(AND(ProgramsTable[[#This Row],[Age Min]]= "None", ProgramsTable[[#This Row],[Age Max]]= "None"), "Yes", IF(AND(BS$2&gt;=ProgramsTable[[#This Row],[Age Min]], BS$2&lt;=ProgramsTable[[#This Row],[Age Max]]), "Yes", "No")))</f>
        <v>N/A</v>
      </c>
      <c r="BT569" s="18" t="str" cm="1">
        <f t="array" ref="BT569">IF(COUNTIF(AM$2:BJ$2,"Yes")=0,"N/A",IF(SUMPRODUCT(--(AM$2:BJ$2="Yes"),--(ProgramsTable[[#This Row],[Developmental Disability]:[Caregivers, Family Members, Advocates, or Practitioners of an Individual with Disabilities or Medical Conditions]]="Yes"))&gt;0,"Yes","No"))</f>
        <v>N/A</v>
      </c>
      <c r="BU5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69" s="18" t="str">
        <f>IF(BV$2=0, "N/A", IF(ISNUMBER(SEARCH(UPPER(BV$2), UPPER(ProgramsTable[[#This Row],[Type of Service]]))), "Yes", "No"))</f>
        <v>N/A</v>
      </c>
      <c r="BW569" s="18" t="str">
        <f>IF(BW$2=0, "N/A", IF(ISNUMBER(SEARCH(TRIM(BW$2), ProgramsTable[[#This Row],[Geographic Coverage]])), "Yes", "No"))</f>
        <v>N/A</v>
      </c>
      <c r="BX569" s="18" t="str">
        <f>IF(BX$2=0, "N/A", IF(ISNUMBER(SEARCH(TRIM(BX$2), ProgramsTable[[#This Row],[Geographic Coverage]])), "Yes", "No"))</f>
        <v>N/A</v>
      </c>
      <c r="BY569" s="18" t="str">
        <f>IF(AND(BW$2=0, BX$2=0), "*Required - Please Make a Selection*", IF(OR(ISNUMBER(SEARCH(TRIM(BW$2), ProgramsTable[[#This Row],[Geographic Coverage]])), ISNUMBER(SEARCH(TRIM(BX$2), ProgramsTable[[#This Row],[Geographic Coverage]]))), "Yes", "No"))</f>
        <v>*Required - Please Make a Selection*</v>
      </c>
      <c r="BZ569" s="18" t="str">
        <f>IF(I$2=0, "N/A", IF(I$2="Yes", IF(ProgramsTable[[#This Row],[Program Includes Services for Caregivers]]="Yes", IF(ProgramsTable[[#This Row],[Program May Require Caregiver to be Unpaid]]="No", "Yes", "No"), "No"), "N/A"))</f>
        <v>N/A</v>
      </c>
      <c r="CA5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69" s="18" t="str">
        <f>IF(CB$2=0, "N/A", IF(ISNUMBER(SEARCH(TRIM(UPPER(CB$2)), TRIM(UPPER(ProgramsTable[[#This Row],[Type of Service]])))), "Yes", "No"))</f>
        <v>N/A</v>
      </c>
      <c r="CC569" s="18" t="str">
        <f>IF(CC$2=0, "N/A", IF(ISNUMBER(SEARCH(TRIM(CC$2), ProgramsTable[[#This Row],[Geographic Coverage]])), "Yes", "No"))</f>
        <v>No</v>
      </c>
      <c r="CD569" s="18" t="str">
        <f>IF(CD$2=0, "N/A", IF(ISNUMBER(SEARCH(TRIM(CD$2), ProgramsTable[[#This Row],[Geographic Coverage]])), "Yes", "No"))</f>
        <v>N/A</v>
      </c>
      <c r="CE569" s="18" t="str">
        <f>IF(AND(CC$2=0, CD$2=0), "*Required - Please Make a Selection*", IF(OR(ISNUMBER(SEARCH(TRIM(CC$2), ProgramsTable[[#This Row],[Geographic Coverage]])), ISNUMBER(SEARCH(TRIM(CD$2), ProgramsTable[[#This Row],[Geographic Coverage]]))), "Yes", "No"))</f>
        <v>No</v>
      </c>
      <c r="CF569" s="18" t="str" cm="1">
        <f t="array" ref="CF569">IF(COUNTIF(BK$2:BN$2, "Yes")=0, "N/A", IF(SUMPRODUCT((BK$2:BN$2="Yes")*(ProgramsTable[[#This Row],[Veteran?]:[Disabled Veteran?]]="Yes"))&gt;0, "Yes", "No"))</f>
        <v>No</v>
      </c>
      <c r="CG5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69"/>
      <c r="CI569"/>
      <c r="CJ569"/>
      <c r="CK569"/>
      <c r="CL569"/>
      <c r="CM569"/>
      <c r="CN569"/>
      <c r="CO569"/>
      <c r="CP569"/>
      <c r="CQ569"/>
      <c r="CR569"/>
      <c r="CS569"/>
      <c r="CU569"/>
      <c r="CV569"/>
    </row>
    <row r="570" spans="1:100" hidden="1" x14ac:dyDescent="0.25">
      <c r="A570" s="10">
        <v>122</v>
      </c>
      <c r="B570" t="s">
        <v>527</v>
      </c>
      <c r="C570" t="s">
        <v>498</v>
      </c>
      <c r="D570" t="s">
        <v>545</v>
      </c>
      <c r="E570" t="s">
        <v>546</v>
      </c>
      <c r="F570" t="s">
        <v>117</v>
      </c>
      <c r="G570" t="s">
        <v>117</v>
      </c>
      <c r="H570" t="s">
        <v>207</v>
      </c>
      <c r="I570" t="s">
        <v>207</v>
      </c>
      <c r="J570" t="s">
        <v>208</v>
      </c>
      <c r="K570" t="s">
        <v>208</v>
      </c>
      <c r="L570" s="11" t="s">
        <v>543</v>
      </c>
      <c r="M570">
        <v>60</v>
      </c>
      <c r="N570">
        <v>120</v>
      </c>
      <c r="P570" t="s">
        <v>563</v>
      </c>
      <c r="Q570" t="s">
        <v>208</v>
      </c>
      <c r="R570" t="s">
        <v>563</v>
      </c>
      <c r="S570" t="s">
        <v>208</v>
      </c>
      <c r="T570" t="s">
        <v>58</v>
      </c>
      <c r="U570" t="s">
        <v>207</v>
      </c>
      <c r="V570" t="s">
        <v>207</v>
      </c>
      <c r="W570" t="s">
        <v>207</v>
      </c>
      <c r="X570" t="s">
        <v>207</v>
      </c>
      <c r="Y570" t="s">
        <v>207</v>
      </c>
      <c r="Z570" t="s">
        <v>207</v>
      </c>
      <c r="AA570" t="s">
        <v>207</v>
      </c>
      <c r="AB570" t="s">
        <v>207</v>
      </c>
      <c r="AC570" t="s">
        <v>207</v>
      </c>
      <c r="AD570" t="s">
        <v>207</v>
      </c>
      <c r="AE570" t="s">
        <v>207</v>
      </c>
      <c r="AF570" t="s">
        <v>207</v>
      </c>
      <c r="AG570" t="s">
        <v>207</v>
      </c>
      <c r="AH570" t="s">
        <v>207</v>
      </c>
      <c r="AI570" t="s">
        <v>207</v>
      </c>
      <c r="AJ570" t="s">
        <v>207</v>
      </c>
      <c r="AK570" t="s">
        <v>207</v>
      </c>
      <c r="AL570" t="s">
        <v>207</v>
      </c>
      <c r="AM570" t="s">
        <v>207</v>
      </c>
      <c r="AN570" t="s">
        <v>207</v>
      </c>
      <c r="AO570" t="s">
        <v>207</v>
      </c>
      <c r="AP570" t="s">
        <v>207</v>
      </c>
      <c r="AQ570" t="s">
        <v>207</v>
      </c>
      <c r="AR570" t="s">
        <v>207</v>
      </c>
      <c r="AS570" t="s">
        <v>207</v>
      </c>
      <c r="AT570" t="s">
        <v>207</v>
      </c>
      <c r="AU570" t="s">
        <v>207</v>
      </c>
      <c r="AV570" t="s">
        <v>207</v>
      </c>
      <c r="AW570" t="s">
        <v>207</v>
      </c>
      <c r="AX570" t="s">
        <v>207</v>
      </c>
      <c r="AY570" t="s">
        <v>207</v>
      </c>
      <c r="AZ570" t="s">
        <v>207</v>
      </c>
      <c r="BA570" t="s">
        <v>215</v>
      </c>
      <c r="BB570" t="s">
        <v>207</v>
      </c>
      <c r="BC570" t="s">
        <v>207</v>
      </c>
      <c r="BD570" t="s">
        <v>207</v>
      </c>
      <c r="BE570" t="s">
        <v>207</v>
      </c>
      <c r="BF570" t="s">
        <v>207</v>
      </c>
      <c r="BG570" t="s">
        <v>207</v>
      </c>
      <c r="BH570" t="s">
        <v>207</v>
      </c>
      <c r="BI570" t="s">
        <v>207</v>
      </c>
      <c r="BJ570" t="s">
        <v>207</v>
      </c>
      <c r="BK570" t="s">
        <v>207</v>
      </c>
      <c r="BL570" t="s">
        <v>207</v>
      </c>
      <c r="BM570" t="s">
        <v>207</v>
      </c>
      <c r="BN570" t="s">
        <v>207</v>
      </c>
      <c r="BO570" s="18" t="str">
        <f>IF(OR(BO$2=0, BO$2=""), "N/A", IF(ISNUMBER(SEARCH(UPPER(BO$2), UPPER(ProgramsTable[[#This Row],[Type of Service]]))), "Yes", "No"))</f>
        <v>N/A</v>
      </c>
      <c r="BP570" s="18" t="str">
        <f>IF(BP$2=0, "N/A", IF(ISNUMBER(SEARCH(TRIM(BP$2), ProgramsTable[[#This Row],[Geographic Coverage]])), "Yes", "No"))</f>
        <v>N/A</v>
      </c>
      <c r="BQ570" s="18" t="str">
        <f>IF(BQ$2=0, "N/A", IF(ISNUMBER(SEARCH(TRIM(BQ$2), ProgramsTable[[#This Row],[Geographic Coverage]])), "Yes", "No"))</f>
        <v>N/A</v>
      </c>
      <c r="BR570" s="18" t="str">
        <f>IF(AND(BP$2=0, BQ$2=0), "*Required - Please Make a Selection*", IF(OR(ISNUMBER(SEARCH(TRIM(BP$2), ProgramsTable[[#This Row],[Geographic Coverage]])), ISNUMBER(SEARCH(TRIM(BQ$2), ProgramsTable[[#This Row],[Geographic Coverage]]))), "Yes", "No"))</f>
        <v>*Required - Please Make a Selection*</v>
      </c>
      <c r="BS570" s="18" t="str">
        <f>IF(OR(BS$2="",BS$2=0), "N/A", IF(AND(ProgramsTable[[#This Row],[Age Min]]= "None", ProgramsTable[[#This Row],[Age Max]]= "None"), "Yes", IF(AND(BS$2&gt;=ProgramsTable[[#This Row],[Age Min]], BS$2&lt;=ProgramsTable[[#This Row],[Age Max]]), "Yes", "No")))</f>
        <v>N/A</v>
      </c>
      <c r="BT570" s="18" t="str" cm="1">
        <f t="array" ref="BT570">IF(COUNTIF(AM$2:BJ$2,"Yes")=0,"N/A",IF(SUMPRODUCT(--(AM$2:BJ$2="Yes"),--(ProgramsTable[[#This Row],[Developmental Disability]:[Caregivers, Family Members, Advocates, or Practitioners of an Individual with Disabilities or Medical Conditions]]="Yes"))&gt;0,"Yes","No"))</f>
        <v>N/A</v>
      </c>
      <c r="BU5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70" s="18" t="str">
        <f>IF(BV$2=0, "N/A", IF(ISNUMBER(SEARCH(UPPER(BV$2), UPPER(ProgramsTable[[#This Row],[Type of Service]]))), "Yes", "No"))</f>
        <v>N/A</v>
      </c>
      <c r="BW570" s="18" t="str">
        <f>IF(BW$2=0, "N/A", IF(ISNUMBER(SEARCH(TRIM(BW$2), ProgramsTable[[#This Row],[Geographic Coverage]])), "Yes", "No"))</f>
        <v>N/A</v>
      </c>
      <c r="BX570" s="18" t="str">
        <f>IF(BX$2=0, "N/A", IF(ISNUMBER(SEARCH(TRIM(BX$2), ProgramsTable[[#This Row],[Geographic Coverage]])), "Yes", "No"))</f>
        <v>N/A</v>
      </c>
      <c r="BY570" s="18" t="str">
        <f>IF(AND(BW$2=0, BX$2=0), "*Required - Please Make a Selection*", IF(OR(ISNUMBER(SEARCH(TRIM(BW$2), ProgramsTable[[#This Row],[Geographic Coverage]])), ISNUMBER(SEARCH(TRIM(BX$2), ProgramsTable[[#This Row],[Geographic Coverage]]))), "Yes", "No"))</f>
        <v>*Required - Please Make a Selection*</v>
      </c>
      <c r="BZ570" s="18" t="str">
        <f>IF(I$2=0, "N/A", IF(I$2="Yes", IF(ProgramsTable[[#This Row],[Program Includes Services for Caregivers]]="Yes", IF(ProgramsTable[[#This Row],[Program May Require Caregiver to be Unpaid]]="No", "Yes", "No"), "No"), "N/A"))</f>
        <v>N/A</v>
      </c>
      <c r="CA5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70" s="18" t="str">
        <f>IF(CB$2=0, "N/A", IF(ISNUMBER(SEARCH(TRIM(UPPER(CB$2)), TRIM(UPPER(ProgramsTable[[#This Row],[Type of Service]])))), "Yes", "No"))</f>
        <v>N/A</v>
      </c>
      <c r="CC570" s="18" t="str">
        <f>IF(CC$2=0, "N/A", IF(ISNUMBER(SEARCH(TRIM(CC$2), ProgramsTable[[#This Row],[Geographic Coverage]])), "Yes", "No"))</f>
        <v>No</v>
      </c>
      <c r="CD570" s="18" t="str">
        <f>IF(CD$2=0, "N/A", IF(ISNUMBER(SEARCH(TRIM(CD$2), ProgramsTable[[#This Row],[Geographic Coverage]])), "Yes", "No"))</f>
        <v>N/A</v>
      </c>
      <c r="CE570" s="18" t="str">
        <f>IF(AND(CC$2=0, CD$2=0), "*Required - Please Make a Selection*", IF(OR(ISNUMBER(SEARCH(TRIM(CC$2), ProgramsTable[[#This Row],[Geographic Coverage]])), ISNUMBER(SEARCH(TRIM(CD$2), ProgramsTable[[#This Row],[Geographic Coverage]]))), "Yes", "No"))</f>
        <v>No</v>
      </c>
      <c r="CF570" s="18" t="str" cm="1">
        <f t="array" ref="CF570">IF(COUNTIF(BK$2:BN$2, "Yes")=0, "N/A", IF(SUMPRODUCT((BK$2:BN$2="Yes")*(ProgramsTable[[#This Row],[Veteran?]:[Disabled Veteran?]]="Yes"))&gt;0, "Yes", "No"))</f>
        <v>No</v>
      </c>
      <c r="CG5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70"/>
      <c r="CI570"/>
      <c r="CJ570"/>
      <c r="CK570"/>
      <c r="CL570"/>
      <c r="CM570"/>
      <c r="CN570"/>
      <c r="CO570"/>
      <c r="CP570"/>
      <c r="CQ570"/>
      <c r="CR570"/>
      <c r="CS570"/>
      <c r="CU570"/>
      <c r="CV570"/>
    </row>
    <row r="571" spans="1:100" x14ac:dyDescent="0.25">
      <c r="A571" s="10">
        <v>123</v>
      </c>
      <c r="B571" t="s">
        <v>527</v>
      </c>
      <c r="C571" t="s">
        <v>498</v>
      </c>
      <c r="D571" t="s">
        <v>564</v>
      </c>
      <c r="E571" t="s">
        <v>546</v>
      </c>
      <c r="F571" t="s">
        <v>565</v>
      </c>
      <c r="G571" t="s">
        <v>107</v>
      </c>
      <c r="H571" t="s">
        <v>207</v>
      </c>
      <c r="I571" t="s">
        <v>207</v>
      </c>
      <c r="J571" t="s">
        <v>566</v>
      </c>
      <c r="K571" t="s">
        <v>208</v>
      </c>
      <c r="L571" s="11" t="s">
        <v>567</v>
      </c>
      <c r="M571">
        <v>60</v>
      </c>
      <c r="N571">
        <v>120</v>
      </c>
      <c r="O571" t="s">
        <v>568</v>
      </c>
      <c r="P571" t="s">
        <v>569</v>
      </c>
      <c r="Q571" t="s">
        <v>208</v>
      </c>
      <c r="R571" t="s">
        <v>569</v>
      </c>
      <c r="S571" t="s">
        <v>208</v>
      </c>
      <c r="T571" t="s">
        <v>58</v>
      </c>
      <c r="U571" t="s">
        <v>207</v>
      </c>
      <c r="V571" t="s">
        <v>215</v>
      </c>
      <c r="W571" t="s">
        <v>207</v>
      </c>
      <c r="X571" t="s">
        <v>207</v>
      </c>
      <c r="Y571" t="s">
        <v>207</v>
      </c>
      <c r="Z571" t="s">
        <v>207</v>
      </c>
      <c r="AA571" t="s">
        <v>207</v>
      </c>
      <c r="AB571" t="s">
        <v>207</v>
      </c>
      <c r="AC571" t="s">
        <v>207</v>
      </c>
      <c r="AD571" t="s">
        <v>207</v>
      </c>
      <c r="AE571" t="s">
        <v>207</v>
      </c>
      <c r="AF571" t="s">
        <v>207</v>
      </c>
      <c r="AG571" t="s">
        <v>207</v>
      </c>
      <c r="AH571" t="s">
        <v>207</v>
      </c>
      <c r="AI571" t="s">
        <v>207</v>
      </c>
      <c r="AJ571" t="s">
        <v>207</v>
      </c>
      <c r="AK571" t="s">
        <v>207</v>
      </c>
      <c r="AL571" t="s">
        <v>207</v>
      </c>
      <c r="AM571" t="s">
        <v>215</v>
      </c>
      <c r="AN571" t="s">
        <v>215</v>
      </c>
      <c r="AO571" t="s">
        <v>215</v>
      </c>
      <c r="AP571" t="s">
        <v>207</v>
      </c>
      <c r="AQ571" t="s">
        <v>207</v>
      </c>
      <c r="AR571" t="s">
        <v>207</v>
      </c>
      <c r="AS571" t="s">
        <v>207</v>
      </c>
      <c r="AT571" t="s">
        <v>207</v>
      </c>
      <c r="AU571" t="s">
        <v>207</v>
      </c>
      <c r="AV571" t="s">
        <v>207</v>
      </c>
      <c r="AW571" t="s">
        <v>207</v>
      </c>
      <c r="AX571" t="s">
        <v>207</v>
      </c>
      <c r="AY571" t="s">
        <v>207</v>
      </c>
      <c r="AZ571" t="s">
        <v>207</v>
      </c>
      <c r="BA571" t="s">
        <v>207</v>
      </c>
      <c r="BB571" t="s">
        <v>207</v>
      </c>
      <c r="BC571" t="s">
        <v>207</v>
      </c>
      <c r="BD571" t="s">
        <v>207</v>
      </c>
      <c r="BE571" t="s">
        <v>207</v>
      </c>
      <c r="BF571" t="s">
        <v>207</v>
      </c>
      <c r="BG571" t="s">
        <v>207</v>
      </c>
      <c r="BH571" t="s">
        <v>207</v>
      </c>
      <c r="BI571" t="s">
        <v>207</v>
      </c>
      <c r="BJ571" t="s">
        <v>207</v>
      </c>
      <c r="BK571" t="s">
        <v>207</v>
      </c>
      <c r="BL571" t="s">
        <v>207</v>
      </c>
      <c r="BM571" t="s">
        <v>207</v>
      </c>
      <c r="BN571" t="s">
        <v>207</v>
      </c>
      <c r="BO571" s="18" t="str">
        <f>IF(OR(BO$2=0, BO$2=""), "N/A", IF(ISNUMBER(SEARCH(UPPER(BO$2), UPPER(ProgramsTable[[#This Row],[Type of Service]]))), "Yes", "No"))</f>
        <v>N/A</v>
      </c>
      <c r="BP571" s="18" t="str">
        <f>IF(BP$2=0, "N/A", IF(ISNUMBER(SEARCH(TRIM(BP$2), ProgramsTable[[#This Row],[Geographic Coverage]])), "Yes", "No"))</f>
        <v>N/A</v>
      </c>
      <c r="BQ571" s="18" t="str">
        <f>IF(BQ$2=0, "N/A", IF(ISNUMBER(SEARCH(TRIM(BQ$2), ProgramsTable[[#This Row],[Geographic Coverage]])), "Yes", "No"))</f>
        <v>N/A</v>
      </c>
      <c r="BR571" s="18" t="str">
        <f>IF(AND(BP$2=0, BQ$2=0), "*Required - Please Make a Selection*", IF(OR(ISNUMBER(SEARCH(TRIM(BP$2), ProgramsTable[[#This Row],[Geographic Coverage]])), ISNUMBER(SEARCH(TRIM(BQ$2), ProgramsTable[[#This Row],[Geographic Coverage]]))), "Yes", "No"))</f>
        <v>*Required - Please Make a Selection*</v>
      </c>
      <c r="BS571" s="18" t="str">
        <f>IF(OR(BS$2="",BS$2=0), "N/A", IF(AND(ProgramsTable[[#This Row],[Age Min]]= "None", ProgramsTable[[#This Row],[Age Max]]= "None"), "Yes", IF(AND(BS$2&gt;=ProgramsTable[[#This Row],[Age Min]], BS$2&lt;=ProgramsTable[[#This Row],[Age Max]]), "Yes", "No")))</f>
        <v>N/A</v>
      </c>
      <c r="BT571" s="18" t="str" cm="1">
        <f t="array" ref="BT571">IF(COUNTIF(AM$2:BJ$2,"Yes")=0,"N/A",IF(SUMPRODUCT(--(AM$2:BJ$2="Yes"),--(ProgramsTable[[#This Row],[Developmental Disability]:[Caregivers, Family Members, Advocates, or Practitioners of an Individual with Disabilities or Medical Conditions]]="Yes"))&gt;0,"Yes","No"))</f>
        <v>N/A</v>
      </c>
      <c r="BU5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71" s="18" t="str">
        <f>IF(BV$2=0, "N/A", IF(ISNUMBER(SEARCH(UPPER(BV$2), UPPER(ProgramsTable[[#This Row],[Type of Service]]))), "Yes", "No"))</f>
        <v>N/A</v>
      </c>
      <c r="BW571" s="18" t="str">
        <f>IF(BW$2=0, "N/A", IF(ISNUMBER(SEARCH(TRIM(BW$2), ProgramsTable[[#This Row],[Geographic Coverage]])), "Yes", "No"))</f>
        <v>N/A</v>
      </c>
      <c r="BX571" s="18" t="str">
        <f>IF(BX$2=0, "N/A", IF(ISNUMBER(SEARCH(TRIM(BX$2), ProgramsTable[[#This Row],[Geographic Coverage]])), "Yes", "No"))</f>
        <v>N/A</v>
      </c>
      <c r="BY571" s="18" t="str">
        <f>IF(AND(BW$2=0, BX$2=0), "*Required - Please Make a Selection*", IF(OR(ISNUMBER(SEARCH(TRIM(BW$2), ProgramsTable[[#This Row],[Geographic Coverage]])), ISNUMBER(SEARCH(TRIM(BX$2), ProgramsTable[[#This Row],[Geographic Coverage]]))), "Yes", "No"))</f>
        <v>*Required - Please Make a Selection*</v>
      </c>
      <c r="BZ571" s="18" t="str">
        <f>IF(I$2=0, "N/A", IF(I$2="Yes", IF(ProgramsTable[[#This Row],[Program Includes Services for Caregivers]]="Yes", IF(ProgramsTable[[#This Row],[Program May Require Caregiver to be Unpaid]]="No", "Yes", "No"), "No"), "N/A"))</f>
        <v>N/A</v>
      </c>
      <c r="CA5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71" s="18" t="str">
        <f>IF(CB$2=0, "N/A", IF(ISNUMBER(SEARCH(TRIM(UPPER(CB$2)), TRIM(UPPER(ProgramsTable[[#This Row],[Type of Service]])))), "Yes", "No"))</f>
        <v>N/A</v>
      </c>
      <c r="CC571" s="18" t="str">
        <f>IF(CC$2=0, "N/A", IF(ISNUMBER(SEARCH(TRIM(CC$2), ProgramsTable[[#This Row],[Geographic Coverage]])), "Yes", "No"))</f>
        <v>No</v>
      </c>
      <c r="CD571" s="18" t="str">
        <f>IF(CD$2=0, "N/A", IF(ISNUMBER(SEARCH(TRIM(CD$2), ProgramsTable[[#This Row],[Geographic Coverage]])), "Yes", "No"))</f>
        <v>N/A</v>
      </c>
      <c r="CE571" s="18" t="str">
        <f>IF(AND(CC$2=0, CD$2=0), "*Required - Please Make a Selection*", IF(OR(ISNUMBER(SEARCH(TRIM(CC$2), ProgramsTable[[#This Row],[Geographic Coverage]])), ISNUMBER(SEARCH(TRIM(CD$2), ProgramsTable[[#This Row],[Geographic Coverage]]))), "Yes", "No"))</f>
        <v>No</v>
      </c>
      <c r="CF571" s="18" t="str" cm="1">
        <f t="array" ref="CF571">IF(COUNTIF(BK$2:BN$2, "Yes")=0, "N/A", IF(SUMPRODUCT((BK$2:BN$2="Yes")*(ProgramsTable[[#This Row],[Veteran?]:[Disabled Veteran?]]="Yes"))&gt;0, "Yes", "No"))</f>
        <v>No</v>
      </c>
      <c r="CG5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71"/>
      <c r="CI571"/>
      <c r="CJ571"/>
      <c r="CK571"/>
      <c r="CL571"/>
      <c r="CM571"/>
      <c r="CN571"/>
      <c r="CO571"/>
      <c r="CP571"/>
      <c r="CQ571"/>
      <c r="CR571"/>
      <c r="CS571"/>
      <c r="CU571"/>
      <c r="CV571"/>
    </row>
    <row r="572" spans="1:100" hidden="1" x14ac:dyDescent="0.25">
      <c r="A572" s="10">
        <v>124</v>
      </c>
      <c r="B572" t="s">
        <v>527</v>
      </c>
      <c r="C572" t="s">
        <v>498</v>
      </c>
      <c r="D572" t="s">
        <v>564</v>
      </c>
      <c r="E572" t="s">
        <v>546</v>
      </c>
      <c r="F572" t="s">
        <v>570</v>
      </c>
      <c r="G572" t="s">
        <v>109</v>
      </c>
      <c r="H572" t="s">
        <v>207</v>
      </c>
      <c r="I572" t="s">
        <v>207</v>
      </c>
      <c r="J572" t="s">
        <v>566</v>
      </c>
      <c r="K572" t="s">
        <v>208</v>
      </c>
      <c r="L572" s="11" t="s">
        <v>571</v>
      </c>
      <c r="M572">
        <v>60</v>
      </c>
      <c r="N572">
        <v>120</v>
      </c>
      <c r="O572" t="s">
        <v>572</v>
      </c>
      <c r="P572" t="s">
        <v>573</v>
      </c>
      <c r="Q572" t="s">
        <v>208</v>
      </c>
      <c r="R572" t="s">
        <v>573</v>
      </c>
      <c r="S572" t="s">
        <v>208</v>
      </c>
      <c r="T572" t="s">
        <v>58</v>
      </c>
      <c r="U572" t="s">
        <v>207</v>
      </c>
      <c r="V572" t="s">
        <v>215</v>
      </c>
      <c r="W572" t="s">
        <v>207</v>
      </c>
      <c r="X572" t="s">
        <v>207</v>
      </c>
      <c r="Y572" t="s">
        <v>207</v>
      </c>
      <c r="Z572" t="s">
        <v>207</v>
      </c>
      <c r="AA572" t="s">
        <v>207</v>
      </c>
      <c r="AB572" t="s">
        <v>207</v>
      </c>
      <c r="AC572" t="s">
        <v>207</v>
      </c>
      <c r="AD572" t="s">
        <v>207</v>
      </c>
      <c r="AE572" t="s">
        <v>207</v>
      </c>
      <c r="AF572" t="s">
        <v>207</v>
      </c>
      <c r="AG572" t="s">
        <v>207</v>
      </c>
      <c r="AH572" t="s">
        <v>207</v>
      </c>
      <c r="AI572" t="s">
        <v>207</v>
      </c>
      <c r="AJ572" t="s">
        <v>207</v>
      </c>
      <c r="AK572" t="s">
        <v>207</v>
      </c>
      <c r="AL572" t="s">
        <v>207</v>
      </c>
      <c r="AM572" t="s">
        <v>215</v>
      </c>
      <c r="AN572" t="s">
        <v>215</v>
      </c>
      <c r="AO572" t="s">
        <v>215</v>
      </c>
      <c r="AP572" t="s">
        <v>207</v>
      </c>
      <c r="AQ572" t="s">
        <v>215</v>
      </c>
      <c r="AR572" t="s">
        <v>207</v>
      </c>
      <c r="AS572" t="s">
        <v>207</v>
      </c>
      <c r="AT572" t="s">
        <v>207</v>
      </c>
      <c r="AU572" t="s">
        <v>207</v>
      </c>
      <c r="AV572" t="s">
        <v>207</v>
      </c>
      <c r="AW572" t="s">
        <v>207</v>
      </c>
      <c r="AX572" t="s">
        <v>215</v>
      </c>
      <c r="AY572" t="s">
        <v>215</v>
      </c>
      <c r="AZ572" t="s">
        <v>207</v>
      </c>
      <c r="BA572" t="s">
        <v>215</v>
      </c>
      <c r="BB572" t="s">
        <v>207</v>
      </c>
      <c r="BC572" t="s">
        <v>207</v>
      </c>
      <c r="BD572" t="s">
        <v>207</v>
      </c>
      <c r="BE572" t="s">
        <v>207</v>
      </c>
      <c r="BF572" t="s">
        <v>207</v>
      </c>
      <c r="BG572" t="s">
        <v>207</v>
      </c>
      <c r="BH572" t="s">
        <v>207</v>
      </c>
      <c r="BI572" t="s">
        <v>207</v>
      </c>
      <c r="BJ572" t="s">
        <v>207</v>
      </c>
      <c r="BK572" t="s">
        <v>207</v>
      </c>
      <c r="BL572" t="s">
        <v>207</v>
      </c>
      <c r="BM572" t="s">
        <v>207</v>
      </c>
      <c r="BN572" t="s">
        <v>207</v>
      </c>
      <c r="BO572" s="18" t="str">
        <f>IF(OR(BO$2=0, BO$2=""), "N/A", IF(ISNUMBER(SEARCH(UPPER(BO$2), UPPER(ProgramsTable[[#This Row],[Type of Service]]))), "Yes", "No"))</f>
        <v>N/A</v>
      </c>
      <c r="BP572" s="18" t="str">
        <f>IF(BP$2=0, "N/A", IF(ISNUMBER(SEARCH(TRIM(BP$2), ProgramsTable[[#This Row],[Geographic Coverage]])), "Yes", "No"))</f>
        <v>N/A</v>
      </c>
      <c r="BQ572" s="18" t="str">
        <f>IF(BQ$2=0, "N/A", IF(ISNUMBER(SEARCH(TRIM(BQ$2), ProgramsTable[[#This Row],[Geographic Coverage]])), "Yes", "No"))</f>
        <v>N/A</v>
      </c>
      <c r="BR572" s="18" t="str">
        <f>IF(AND(BP$2=0, BQ$2=0), "*Required - Please Make a Selection*", IF(OR(ISNUMBER(SEARCH(TRIM(BP$2), ProgramsTable[[#This Row],[Geographic Coverage]])), ISNUMBER(SEARCH(TRIM(BQ$2), ProgramsTable[[#This Row],[Geographic Coverage]]))), "Yes", "No"))</f>
        <v>*Required - Please Make a Selection*</v>
      </c>
      <c r="BS572" s="18" t="str">
        <f>IF(OR(BS$2="",BS$2=0), "N/A", IF(AND(ProgramsTable[[#This Row],[Age Min]]= "None", ProgramsTable[[#This Row],[Age Max]]= "None"), "Yes", IF(AND(BS$2&gt;=ProgramsTable[[#This Row],[Age Min]], BS$2&lt;=ProgramsTable[[#This Row],[Age Max]]), "Yes", "No")))</f>
        <v>N/A</v>
      </c>
      <c r="BT572" s="18" t="str" cm="1">
        <f t="array" ref="BT572">IF(COUNTIF(AM$2:BJ$2,"Yes")=0,"N/A",IF(SUMPRODUCT(--(AM$2:BJ$2="Yes"),--(ProgramsTable[[#This Row],[Developmental Disability]:[Caregivers, Family Members, Advocates, or Practitioners of an Individual with Disabilities or Medical Conditions]]="Yes"))&gt;0,"Yes","No"))</f>
        <v>N/A</v>
      </c>
      <c r="BU5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72" s="18" t="str">
        <f>IF(BV$2=0, "N/A", IF(ISNUMBER(SEARCH(UPPER(BV$2), UPPER(ProgramsTable[[#This Row],[Type of Service]]))), "Yes", "No"))</f>
        <v>N/A</v>
      </c>
      <c r="BW572" s="18" t="str">
        <f>IF(BW$2=0, "N/A", IF(ISNUMBER(SEARCH(TRIM(BW$2), ProgramsTable[[#This Row],[Geographic Coverage]])), "Yes", "No"))</f>
        <v>N/A</v>
      </c>
      <c r="BX572" s="18" t="str">
        <f>IF(BX$2=0, "N/A", IF(ISNUMBER(SEARCH(TRIM(BX$2), ProgramsTable[[#This Row],[Geographic Coverage]])), "Yes", "No"))</f>
        <v>N/A</v>
      </c>
      <c r="BY572" s="18" t="str">
        <f>IF(AND(BW$2=0, BX$2=0), "*Required - Please Make a Selection*", IF(OR(ISNUMBER(SEARCH(TRIM(BW$2), ProgramsTable[[#This Row],[Geographic Coverage]])), ISNUMBER(SEARCH(TRIM(BX$2), ProgramsTable[[#This Row],[Geographic Coverage]]))), "Yes", "No"))</f>
        <v>*Required - Please Make a Selection*</v>
      </c>
      <c r="BZ572" s="18" t="str">
        <f>IF(I$2=0, "N/A", IF(I$2="Yes", IF(ProgramsTable[[#This Row],[Program Includes Services for Caregivers]]="Yes", IF(ProgramsTable[[#This Row],[Program May Require Caregiver to be Unpaid]]="No", "Yes", "No"), "No"), "N/A"))</f>
        <v>N/A</v>
      </c>
      <c r="CA5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72" s="18" t="str">
        <f>IF(CB$2=0, "N/A", IF(ISNUMBER(SEARCH(TRIM(UPPER(CB$2)), TRIM(UPPER(ProgramsTable[[#This Row],[Type of Service]])))), "Yes", "No"))</f>
        <v>N/A</v>
      </c>
      <c r="CC572" s="18" t="str">
        <f>IF(CC$2=0, "N/A", IF(ISNUMBER(SEARCH(TRIM(CC$2), ProgramsTable[[#This Row],[Geographic Coverage]])), "Yes", "No"))</f>
        <v>No</v>
      </c>
      <c r="CD572" s="18" t="str">
        <f>IF(CD$2=0, "N/A", IF(ISNUMBER(SEARCH(TRIM(CD$2), ProgramsTable[[#This Row],[Geographic Coverage]])), "Yes", "No"))</f>
        <v>N/A</v>
      </c>
      <c r="CE572" s="18" t="str">
        <f>IF(AND(CC$2=0, CD$2=0), "*Required - Please Make a Selection*", IF(OR(ISNUMBER(SEARCH(TRIM(CC$2), ProgramsTable[[#This Row],[Geographic Coverage]])), ISNUMBER(SEARCH(TRIM(CD$2), ProgramsTable[[#This Row],[Geographic Coverage]]))), "Yes", "No"))</f>
        <v>No</v>
      </c>
      <c r="CF572" s="18" t="str" cm="1">
        <f t="array" ref="CF572">IF(COUNTIF(BK$2:BN$2, "Yes")=0, "N/A", IF(SUMPRODUCT((BK$2:BN$2="Yes")*(ProgramsTable[[#This Row],[Veteran?]:[Disabled Veteran?]]="Yes"))&gt;0, "Yes", "No"))</f>
        <v>No</v>
      </c>
      <c r="CG5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72"/>
      <c r="CI572"/>
      <c r="CJ572"/>
      <c r="CK572"/>
      <c r="CL572"/>
      <c r="CM572"/>
      <c r="CN572"/>
      <c r="CO572"/>
      <c r="CP572"/>
      <c r="CQ572"/>
      <c r="CR572"/>
      <c r="CS572"/>
      <c r="CU572"/>
      <c r="CV572"/>
    </row>
    <row r="573" spans="1:100" hidden="1" x14ac:dyDescent="0.25">
      <c r="A573" s="10">
        <v>125</v>
      </c>
      <c r="B573" t="s">
        <v>527</v>
      </c>
      <c r="C573" t="s">
        <v>498</v>
      </c>
      <c r="D573" t="s">
        <v>564</v>
      </c>
      <c r="E573" t="s">
        <v>546</v>
      </c>
      <c r="F573" t="s">
        <v>574</v>
      </c>
      <c r="G573" t="s">
        <v>108</v>
      </c>
      <c r="H573" t="s">
        <v>207</v>
      </c>
      <c r="I573" t="s">
        <v>207</v>
      </c>
      <c r="J573" t="s">
        <v>208</v>
      </c>
      <c r="K573" t="s">
        <v>208</v>
      </c>
      <c r="L573" s="11" t="s">
        <v>543</v>
      </c>
      <c r="M573">
        <v>60</v>
      </c>
      <c r="N573">
        <v>120</v>
      </c>
      <c r="P573" t="s">
        <v>575</v>
      </c>
      <c r="Q573" t="s">
        <v>208</v>
      </c>
      <c r="R573" t="s">
        <v>575</v>
      </c>
      <c r="S573" t="s">
        <v>208</v>
      </c>
      <c r="T573" t="s">
        <v>58</v>
      </c>
      <c r="U573" t="s">
        <v>207</v>
      </c>
      <c r="V573" t="s">
        <v>207</v>
      </c>
      <c r="W573" t="s">
        <v>207</v>
      </c>
      <c r="X573" t="s">
        <v>207</v>
      </c>
      <c r="Y573" t="s">
        <v>207</v>
      </c>
      <c r="Z573" t="s">
        <v>207</v>
      </c>
      <c r="AA573" t="s">
        <v>207</v>
      </c>
      <c r="AB573" t="s">
        <v>207</v>
      </c>
      <c r="AC573" t="s">
        <v>207</v>
      </c>
      <c r="AD573" t="s">
        <v>207</v>
      </c>
      <c r="AE573" t="s">
        <v>207</v>
      </c>
      <c r="AF573" t="s">
        <v>207</v>
      </c>
      <c r="AG573" t="s">
        <v>207</v>
      </c>
      <c r="AH573" t="s">
        <v>207</v>
      </c>
      <c r="AI573" t="s">
        <v>207</v>
      </c>
      <c r="AJ573" t="s">
        <v>207</v>
      </c>
      <c r="AK573" t="s">
        <v>207</v>
      </c>
      <c r="AL573" t="s">
        <v>207</v>
      </c>
      <c r="AM573" t="s">
        <v>207</v>
      </c>
      <c r="AN573" t="s">
        <v>207</v>
      </c>
      <c r="AO573" t="s">
        <v>207</v>
      </c>
      <c r="AP573" t="s">
        <v>207</v>
      </c>
      <c r="AQ573" t="s">
        <v>207</v>
      </c>
      <c r="AR573" t="s">
        <v>207</v>
      </c>
      <c r="AS573" t="s">
        <v>207</v>
      </c>
      <c r="AT573" t="s">
        <v>207</v>
      </c>
      <c r="AU573" t="s">
        <v>207</v>
      </c>
      <c r="AV573" t="s">
        <v>207</v>
      </c>
      <c r="AW573" t="s">
        <v>207</v>
      </c>
      <c r="AX573" t="s">
        <v>207</v>
      </c>
      <c r="AY573" t="s">
        <v>207</v>
      </c>
      <c r="AZ573" t="s">
        <v>207</v>
      </c>
      <c r="BA573" t="s">
        <v>215</v>
      </c>
      <c r="BB573" t="s">
        <v>207</v>
      </c>
      <c r="BC573" t="s">
        <v>207</v>
      </c>
      <c r="BD573" t="s">
        <v>207</v>
      </c>
      <c r="BE573" t="s">
        <v>207</v>
      </c>
      <c r="BF573" t="s">
        <v>207</v>
      </c>
      <c r="BG573" t="s">
        <v>207</v>
      </c>
      <c r="BH573" t="s">
        <v>207</v>
      </c>
      <c r="BI573" t="s">
        <v>207</v>
      </c>
      <c r="BJ573" t="s">
        <v>207</v>
      </c>
      <c r="BK573" t="s">
        <v>207</v>
      </c>
      <c r="BL573" t="s">
        <v>207</v>
      </c>
      <c r="BM573" t="s">
        <v>207</v>
      </c>
      <c r="BN573" t="s">
        <v>207</v>
      </c>
      <c r="BO573" s="18" t="str">
        <f>IF(OR(BO$2=0, BO$2=""), "N/A", IF(ISNUMBER(SEARCH(UPPER(BO$2), UPPER(ProgramsTable[[#This Row],[Type of Service]]))), "Yes", "No"))</f>
        <v>N/A</v>
      </c>
      <c r="BP573" s="18" t="str">
        <f>IF(BP$2=0, "N/A", IF(ISNUMBER(SEARCH(TRIM(BP$2), ProgramsTable[[#This Row],[Geographic Coverage]])), "Yes", "No"))</f>
        <v>N/A</v>
      </c>
      <c r="BQ573" s="18" t="str">
        <f>IF(BQ$2=0, "N/A", IF(ISNUMBER(SEARCH(TRIM(BQ$2), ProgramsTable[[#This Row],[Geographic Coverage]])), "Yes", "No"))</f>
        <v>N/A</v>
      </c>
      <c r="BR573" s="18" t="str">
        <f>IF(AND(BP$2=0, BQ$2=0), "*Required - Please Make a Selection*", IF(OR(ISNUMBER(SEARCH(TRIM(BP$2), ProgramsTable[[#This Row],[Geographic Coverage]])), ISNUMBER(SEARCH(TRIM(BQ$2), ProgramsTable[[#This Row],[Geographic Coverage]]))), "Yes", "No"))</f>
        <v>*Required - Please Make a Selection*</v>
      </c>
      <c r="BS573" s="18" t="str">
        <f>IF(OR(BS$2="",BS$2=0), "N/A", IF(AND(ProgramsTable[[#This Row],[Age Min]]= "None", ProgramsTable[[#This Row],[Age Max]]= "None"), "Yes", IF(AND(BS$2&gt;=ProgramsTable[[#This Row],[Age Min]], BS$2&lt;=ProgramsTable[[#This Row],[Age Max]]), "Yes", "No")))</f>
        <v>N/A</v>
      </c>
      <c r="BT573" s="18" t="str" cm="1">
        <f t="array" ref="BT573">IF(COUNTIF(AM$2:BJ$2,"Yes")=0,"N/A",IF(SUMPRODUCT(--(AM$2:BJ$2="Yes"),--(ProgramsTable[[#This Row],[Developmental Disability]:[Caregivers, Family Members, Advocates, or Practitioners of an Individual with Disabilities or Medical Conditions]]="Yes"))&gt;0,"Yes","No"))</f>
        <v>N/A</v>
      </c>
      <c r="BU5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73" s="18" t="str">
        <f>IF(BV$2=0, "N/A", IF(ISNUMBER(SEARCH(UPPER(BV$2), UPPER(ProgramsTable[[#This Row],[Type of Service]]))), "Yes", "No"))</f>
        <v>N/A</v>
      </c>
      <c r="BW573" s="18" t="str">
        <f>IF(BW$2=0, "N/A", IF(ISNUMBER(SEARCH(TRIM(BW$2), ProgramsTable[[#This Row],[Geographic Coverage]])), "Yes", "No"))</f>
        <v>N/A</v>
      </c>
      <c r="BX573" s="18" t="str">
        <f>IF(BX$2=0, "N/A", IF(ISNUMBER(SEARCH(TRIM(BX$2), ProgramsTable[[#This Row],[Geographic Coverage]])), "Yes", "No"))</f>
        <v>N/A</v>
      </c>
      <c r="BY573" s="18" t="str">
        <f>IF(AND(BW$2=0, BX$2=0), "*Required - Please Make a Selection*", IF(OR(ISNUMBER(SEARCH(TRIM(BW$2), ProgramsTable[[#This Row],[Geographic Coverage]])), ISNUMBER(SEARCH(TRIM(BX$2), ProgramsTable[[#This Row],[Geographic Coverage]]))), "Yes", "No"))</f>
        <v>*Required - Please Make a Selection*</v>
      </c>
      <c r="BZ573" s="18" t="str">
        <f>IF(I$2=0, "N/A", IF(I$2="Yes", IF(ProgramsTable[[#This Row],[Program Includes Services for Caregivers]]="Yes", IF(ProgramsTable[[#This Row],[Program May Require Caregiver to be Unpaid]]="No", "Yes", "No"), "No"), "N/A"))</f>
        <v>N/A</v>
      </c>
      <c r="CA5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73" s="18" t="str">
        <f>IF(CB$2=0, "N/A", IF(ISNUMBER(SEARCH(TRIM(UPPER(CB$2)), TRIM(UPPER(ProgramsTable[[#This Row],[Type of Service]])))), "Yes", "No"))</f>
        <v>N/A</v>
      </c>
      <c r="CC573" s="18" t="str">
        <f>IF(CC$2=0, "N/A", IF(ISNUMBER(SEARCH(TRIM(CC$2), ProgramsTable[[#This Row],[Geographic Coverage]])), "Yes", "No"))</f>
        <v>No</v>
      </c>
      <c r="CD573" s="18" t="str">
        <f>IF(CD$2=0, "N/A", IF(ISNUMBER(SEARCH(TRIM(CD$2), ProgramsTable[[#This Row],[Geographic Coverage]])), "Yes", "No"))</f>
        <v>N/A</v>
      </c>
      <c r="CE573" s="18" t="str">
        <f>IF(AND(CC$2=0, CD$2=0), "*Required - Please Make a Selection*", IF(OR(ISNUMBER(SEARCH(TRIM(CC$2), ProgramsTable[[#This Row],[Geographic Coverage]])), ISNUMBER(SEARCH(TRIM(CD$2), ProgramsTable[[#This Row],[Geographic Coverage]]))), "Yes", "No"))</f>
        <v>No</v>
      </c>
      <c r="CF573" s="18" t="str" cm="1">
        <f t="array" ref="CF573">IF(COUNTIF(BK$2:BN$2, "Yes")=0, "N/A", IF(SUMPRODUCT((BK$2:BN$2="Yes")*(ProgramsTable[[#This Row],[Veteran?]:[Disabled Veteran?]]="Yes"))&gt;0, "Yes", "No"))</f>
        <v>No</v>
      </c>
      <c r="CG5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73"/>
      <c r="CI573"/>
      <c r="CJ573"/>
      <c r="CK573"/>
      <c r="CL573"/>
      <c r="CM573"/>
      <c r="CN573"/>
      <c r="CO573"/>
      <c r="CP573"/>
      <c r="CQ573"/>
      <c r="CR573"/>
      <c r="CS573"/>
      <c r="CU573"/>
      <c r="CV573"/>
    </row>
    <row r="574" spans="1:100" hidden="1" x14ac:dyDescent="0.25">
      <c r="A574" s="10">
        <v>126</v>
      </c>
      <c r="B574" t="s">
        <v>527</v>
      </c>
      <c r="C574" t="s">
        <v>498</v>
      </c>
      <c r="D574" t="s">
        <v>576</v>
      </c>
      <c r="E574" t="s">
        <v>546</v>
      </c>
      <c r="F574" t="s">
        <v>602</v>
      </c>
      <c r="G574" t="s">
        <v>98</v>
      </c>
      <c r="H574" t="s">
        <v>207</v>
      </c>
      <c r="I574" t="s">
        <v>207</v>
      </c>
      <c r="J574" t="s">
        <v>208</v>
      </c>
      <c r="K574" t="s">
        <v>208</v>
      </c>
      <c r="L574" s="11" t="s">
        <v>543</v>
      </c>
      <c r="M574">
        <v>60</v>
      </c>
      <c r="N574">
        <v>120</v>
      </c>
      <c r="P574" t="s">
        <v>563</v>
      </c>
      <c r="Q574" t="s">
        <v>208</v>
      </c>
      <c r="R574" t="s">
        <v>563</v>
      </c>
      <c r="S574" t="s">
        <v>208</v>
      </c>
      <c r="T574" t="s">
        <v>58</v>
      </c>
      <c r="U574" t="s">
        <v>207</v>
      </c>
      <c r="V574" t="s">
        <v>207</v>
      </c>
      <c r="W574" t="s">
        <v>207</v>
      </c>
      <c r="X574" t="s">
        <v>207</v>
      </c>
      <c r="Y574" t="s">
        <v>207</v>
      </c>
      <c r="Z574" t="s">
        <v>207</v>
      </c>
      <c r="AA574" t="s">
        <v>207</v>
      </c>
      <c r="AB574" t="s">
        <v>207</v>
      </c>
      <c r="AC574" t="s">
        <v>207</v>
      </c>
      <c r="AD574" t="s">
        <v>207</v>
      </c>
      <c r="AE574" t="s">
        <v>207</v>
      </c>
      <c r="AF574" t="s">
        <v>207</v>
      </c>
      <c r="AG574" t="s">
        <v>207</v>
      </c>
      <c r="AH574" t="s">
        <v>207</v>
      </c>
      <c r="AI574" t="s">
        <v>207</v>
      </c>
      <c r="AJ574" t="s">
        <v>207</v>
      </c>
      <c r="AK574" t="s">
        <v>207</v>
      </c>
      <c r="AL574" t="s">
        <v>207</v>
      </c>
      <c r="AM574" t="s">
        <v>207</v>
      </c>
      <c r="AN574" t="s">
        <v>207</v>
      </c>
      <c r="AO574" t="s">
        <v>207</v>
      </c>
      <c r="AP574" t="s">
        <v>207</v>
      </c>
      <c r="AQ574" t="s">
        <v>207</v>
      </c>
      <c r="AR574" t="s">
        <v>207</v>
      </c>
      <c r="AS574" t="s">
        <v>207</v>
      </c>
      <c r="AT574" t="s">
        <v>207</v>
      </c>
      <c r="AU574" t="s">
        <v>207</v>
      </c>
      <c r="AV574" t="s">
        <v>207</v>
      </c>
      <c r="AW574" t="s">
        <v>207</v>
      </c>
      <c r="AX574" t="s">
        <v>207</v>
      </c>
      <c r="AY574" t="s">
        <v>207</v>
      </c>
      <c r="AZ574" t="s">
        <v>207</v>
      </c>
      <c r="BA574" t="s">
        <v>215</v>
      </c>
      <c r="BB574" t="s">
        <v>207</v>
      </c>
      <c r="BC574" t="s">
        <v>207</v>
      </c>
      <c r="BD574" t="s">
        <v>207</v>
      </c>
      <c r="BE574" t="s">
        <v>207</v>
      </c>
      <c r="BF574" t="s">
        <v>207</v>
      </c>
      <c r="BG574" t="s">
        <v>207</v>
      </c>
      <c r="BH574" t="s">
        <v>207</v>
      </c>
      <c r="BI574" t="s">
        <v>207</v>
      </c>
      <c r="BJ574" t="s">
        <v>207</v>
      </c>
      <c r="BK574" t="s">
        <v>207</v>
      </c>
      <c r="BL574" t="s">
        <v>207</v>
      </c>
      <c r="BM574" t="s">
        <v>207</v>
      </c>
      <c r="BN574" t="s">
        <v>207</v>
      </c>
      <c r="BO574" s="18" t="str">
        <f>IF(OR(BO$2=0, BO$2=""), "N/A", IF(ISNUMBER(SEARCH(UPPER(BO$2), UPPER(ProgramsTable[[#This Row],[Type of Service]]))), "Yes", "No"))</f>
        <v>N/A</v>
      </c>
      <c r="BP574" s="18" t="str">
        <f>IF(BP$2=0, "N/A", IF(ISNUMBER(SEARCH(TRIM(BP$2), ProgramsTable[[#This Row],[Geographic Coverage]])), "Yes", "No"))</f>
        <v>N/A</v>
      </c>
      <c r="BQ574" s="18" t="str">
        <f>IF(BQ$2=0, "N/A", IF(ISNUMBER(SEARCH(TRIM(BQ$2), ProgramsTable[[#This Row],[Geographic Coverage]])), "Yes", "No"))</f>
        <v>N/A</v>
      </c>
      <c r="BR574" s="18" t="str">
        <f>IF(AND(BP$2=0, BQ$2=0), "*Required - Please Make a Selection*", IF(OR(ISNUMBER(SEARCH(TRIM(BP$2), ProgramsTable[[#This Row],[Geographic Coverage]])), ISNUMBER(SEARCH(TRIM(BQ$2), ProgramsTable[[#This Row],[Geographic Coverage]]))), "Yes", "No"))</f>
        <v>*Required - Please Make a Selection*</v>
      </c>
      <c r="BS574" s="18" t="str">
        <f>IF(OR(BS$2="",BS$2=0), "N/A", IF(AND(ProgramsTable[[#This Row],[Age Min]]= "None", ProgramsTable[[#This Row],[Age Max]]= "None"), "Yes", IF(AND(BS$2&gt;=ProgramsTable[[#This Row],[Age Min]], BS$2&lt;=ProgramsTable[[#This Row],[Age Max]]), "Yes", "No")))</f>
        <v>N/A</v>
      </c>
      <c r="BT574" s="18" t="str" cm="1">
        <f t="array" ref="BT574">IF(COUNTIF(AM$2:BJ$2,"Yes")=0,"N/A",IF(SUMPRODUCT(--(AM$2:BJ$2="Yes"),--(ProgramsTable[[#This Row],[Developmental Disability]:[Caregivers, Family Members, Advocates, or Practitioners of an Individual with Disabilities or Medical Conditions]]="Yes"))&gt;0,"Yes","No"))</f>
        <v>N/A</v>
      </c>
      <c r="BU5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74" s="18" t="str">
        <f>IF(BV$2=0, "N/A", IF(ISNUMBER(SEARCH(UPPER(BV$2), UPPER(ProgramsTable[[#This Row],[Type of Service]]))), "Yes", "No"))</f>
        <v>N/A</v>
      </c>
      <c r="BW574" s="18" t="str">
        <f>IF(BW$2=0, "N/A", IF(ISNUMBER(SEARCH(TRIM(BW$2), ProgramsTable[[#This Row],[Geographic Coverage]])), "Yes", "No"))</f>
        <v>N/A</v>
      </c>
      <c r="BX574" s="18" t="str">
        <f>IF(BX$2=0, "N/A", IF(ISNUMBER(SEARCH(TRIM(BX$2), ProgramsTable[[#This Row],[Geographic Coverage]])), "Yes", "No"))</f>
        <v>N/A</v>
      </c>
      <c r="BY574" s="18" t="str">
        <f>IF(AND(BW$2=0, BX$2=0), "*Required - Please Make a Selection*", IF(OR(ISNUMBER(SEARCH(TRIM(BW$2), ProgramsTable[[#This Row],[Geographic Coverage]])), ISNUMBER(SEARCH(TRIM(BX$2), ProgramsTable[[#This Row],[Geographic Coverage]]))), "Yes", "No"))</f>
        <v>*Required - Please Make a Selection*</v>
      </c>
      <c r="BZ574" s="18" t="str">
        <f>IF(I$2=0, "N/A", IF(I$2="Yes", IF(ProgramsTable[[#This Row],[Program Includes Services for Caregivers]]="Yes", IF(ProgramsTable[[#This Row],[Program May Require Caregiver to be Unpaid]]="No", "Yes", "No"), "No"), "N/A"))</f>
        <v>N/A</v>
      </c>
      <c r="CA5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74" s="18" t="str">
        <f>IF(CB$2=0, "N/A", IF(ISNUMBER(SEARCH(TRIM(UPPER(CB$2)), TRIM(UPPER(ProgramsTable[[#This Row],[Type of Service]])))), "Yes", "No"))</f>
        <v>N/A</v>
      </c>
      <c r="CC574" s="18" t="str">
        <f>IF(CC$2=0, "N/A", IF(ISNUMBER(SEARCH(TRIM(CC$2), ProgramsTable[[#This Row],[Geographic Coverage]])), "Yes", "No"))</f>
        <v>No</v>
      </c>
      <c r="CD574" s="18" t="str">
        <f>IF(CD$2=0, "N/A", IF(ISNUMBER(SEARCH(TRIM(CD$2), ProgramsTable[[#This Row],[Geographic Coverage]])), "Yes", "No"))</f>
        <v>N/A</v>
      </c>
      <c r="CE574" s="18" t="str">
        <f>IF(AND(CC$2=0, CD$2=0), "*Required - Please Make a Selection*", IF(OR(ISNUMBER(SEARCH(TRIM(CC$2), ProgramsTable[[#This Row],[Geographic Coverage]])), ISNUMBER(SEARCH(TRIM(CD$2), ProgramsTable[[#This Row],[Geographic Coverage]]))), "Yes", "No"))</f>
        <v>No</v>
      </c>
      <c r="CF574" s="18" t="str" cm="1">
        <f t="array" ref="CF574">IF(COUNTIF(BK$2:BN$2, "Yes")=0, "N/A", IF(SUMPRODUCT((BK$2:BN$2="Yes")*(ProgramsTable[[#This Row],[Veteran?]:[Disabled Veteran?]]="Yes"))&gt;0, "Yes", "No"))</f>
        <v>No</v>
      </c>
      <c r="CG5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74"/>
      <c r="CI574"/>
      <c r="CJ574"/>
      <c r="CK574"/>
      <c r="CL574"/>
      <c r="CM574"/>
      <c r="CN574"/>
      <c r="CO574"/>
      <c r="CP574"/>
      <c r="CQ574"/>
      <c r="CR574"/>
      <c r="CS574"/>
      <c r="CU574"/>
      <c r="CV574"/>
    </row>
    <row r="575" spans="1:100" hidden="1" x14ac:dyDescent="0.25">
      <c r="A575" s="10">
        <v>136</v>
      </c>
      <c r="B575" t="s">
        <v>527</v>
      </c>
      <c r="C575" t="s">
        <v>603</v>
      </c>
      <c r="D575" t="s">
        <v>545</v>
      </c>
      <c r="E575" t="s">
        <v>546</v>
      </c>
      <c r="F575" t="s">
        <v>86</v>
      </c>
      <c r="G575" t="s">
        <v>86</v>
      </c>
      <c r="H575" t="s">
        <v>207</v>
      </c>
      <c r="I575" t="s">
        <v>207</v>
      </c>
      <c r="J575" t="s">
        <v>547</v>
      </c>
      <c r="K575" t="s">
        <v>208</v>
      </c>
      <c r="L575" s="11" t="s">
        <v>543</v>
      </c>
      <c r="M575">
        <v>60</v>
      </c>
      <c r="N575">
        <v>120</v>
      </c>
      <c r="P575" t="s">
        <v>548</v>
      </c>
      <c r="Q575" t="s">
        <v>208</v>
      </c>
      <c r="R575" t="s">
        <v>548</v>
      </c>
      <c r="S575" t="s">
        <v>208</v>
      </c>
      <c r="T575" t="s">
        <v>39</v>
      </c>
      <c r="U575" t="s">
        <v>215</v>
      </c>
      <c r="V575" t="s">
        <v>207</v>
      </c>
      <c r="W575" t="s">
        <v>207</v>
      </c>
      <c r="X575" t="s">
        <v>207</v>
      </c>
      <c r="Y575" t="s">
        <v>207</v>
      </c>
      <c r="Z575" t="s">
        <v>207</v>
      </c>
      <c r="AA575" t="s">
        <v>215</v>
      </c>
      <c r="AB575" t="s">
        <v>207</v>
      </c>
      <c r="AC575" t="s">
        <v>207</v>
      </c>
      <c r="AD575" t="s">
        <v>207</v>
      </c>
      <c r="AE575" t="s">
        <v>207</v>
      </c>
      <c r="AF575" t="s">
        <v>207</v>
      </c>
      <c r="AG575" t="s">
        <v>207</v>
      </c>
      <c r="AH575" t="s">
        <v>207</v>
      </c>
      <c r="AI575" t="s">
        <v>207</v>
      </c>
      <c r="AJ575" t="s">
        <v>207</v>
      </c>
      <c r="AK575" t="s">
        <v>207</v>
      </c>
      <c r="AL575" t="s">
        <v>207</v>
      </c>
      <c r="AM575" t="s">
        <v>207</v>
      </c>
      <c r="AN575" t="s">
        <v>207</v>
      </c>
      <c r="AO575" t="s">
        <v>207</v>
      </c>
      <c r="AP575" t="s">
        <v>207</v>
      </c>
      <c r="AQ575" t="s">
        <v>207</v>
      </c>
      <c r="AR575" t="s">
        <v>207</v>
      </c>
      <c r="AS575" t="s">
        <v>207</v>
      </c>
      <c r="AT575" t="s">
        <v>207</v>
      </c>
      <c r="AU575" t="s">
        <v>207</v>
      </c>
      <c r="AV575" t="s">
        <v>207</v>
      </c>
      <c r="AW575" t="s">
        <v>207</v>
      </c>
      <c r="AX575" t="s">
        <v>207</v>
      </c>
      <c r="AY575" t="s">
        <v>207</v>
      </c>
      <c r="AZ575" t="s">
        <v>207</v>
      </c>
      <c r="BA575" t="s">
        <v>215</v>
      </c>
      <c r="BB575" t="s">
        <v>207</v>
      </c>
      <c r="BC575" t="s">
        <v>207</v>
      </c>
      <c r="BD575" t="s">
        <v>207</v>
      </c>
      <c r="BE575" t="s">
        <v>207</v>
      </c>
      <c r="BF575" t="s">
        <v>207</v>
      </c>
      <c r="BG575" t="s">
        <v>207</v>
      </c>
      <c r="BH575" t="s">
        <v>207</v>
      </c>
      <c r="BI575" t="s">
        <v>207</v>
      </c>
      <c r="BJ575" t="s">
        <v>207</v>
      </c>
      <c r="BK575" t="s">
        <v>207</v>
      </c>
      <c r="BL575" t="s">
        <v>207</v>
      </c>
      <c r="BM575" t="s">
        <v>207</v>
      </c>
      <c r="BN575" t="s">
        <v>207</v>
      </c>
      <c r="BO575" s="18" t="str">
        <f>IF(OR(BO$2=0, BO$2=""), "N/A", IF(ISNUMBER(SEARCH(UPPER(BO$2), UPPER(ProgramsTable[[#This Row],[Type of Service]]))), "Yes", "No"))</f>
        <v>N/A</v>
      </c>
      <c r="BP575" s="18" t="str">
        <f>IF(BP$2=0, "N/A", IF(ISNUMBER(SEARCH(TRIM(BP$2), ProgramsTable[[#This Row],[Geographic Coverage]])), "Yes", "No"))</f>
        <v>N/A</v>
      </c>
      <c r="BQ575" s="18" t="str">
        <f>IF(BQ$2=0, "N/A", IF(ISNUMBER(SEARCH(TRIM(BQ$2), ProgramsTable[[#This Row],[Geographic Coverage]])), "Yes", "No"))</f>
        <v>N/A</v>
      </c>
      <c r="BR575" s="18" t="str">
        <f>IF(AND(BP$2=0, BQ$2=0), "*Required - Please Make a Selection*", IF(OR(ISNUMBER(SEARCH(TRIM(BP$2), ProgramsTable[[#This Row],[Geographic Coverage]])), ISNUMBER(SEARCH(TRIM(BQ$2), ProgramsTable[[#This Row],[Geographic Coverage]]))), "Yes", "No"))</f>
        <v>*Required - Please Make a Selection*</v>
      </c>
      <c r="BS575" s="18" t="str">
        <f>IF(OR(BS$2="",BS$2=0), "N/A", IF(AND(ProgramsTable[[#This Row],[Age Min]]= "None", ProgramsTable[[#This Row],[Age Max]]= "None"), "Yes", IF(AND(BS$2&gt;=ProgramsTable[[#This Row],[Age Min]], BS$2&lt;=ProgramsTable[[#This Row],[Age Max]]), "Yes", "No")))</f>
        <v>N/A</v>
      </c>
      <c r="BT575" s="18" t="str" cm="1">
        <f t="array" ref="BT575">IF(COUNTIF(AM$2:BJ$2,"Yes")=0,"N/A",IF(SUMPRODUCT(--(AM$2:BJ$2="Yes"),--(ProgramsTable[[#This Row],[Developmental Disability]:[Caregivers, Family Members, Advocates, or Practitioners of an Individual with Disabilities or Medical Conditions]]="Yes"))&gt;0,"Yes","No"))</f>
        <v>N/A</v>
      </c>
      <c r="BU5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75" s="18" t="str">
        <f>IF(BV$2=0, "N/A", IF(ISNUMBER(SEARCH(UPPER(BV$2), UPPER(ProgramsTable[[#This Row],[Type of Service]]))), "Yes", "No"))</f>
        <v>N/A</v>
      </c>
      <c r="BW575" s="18" t="str">
        <f>IF(BW$2=0, "N/A", IF(ISNUMBER(SEARCH(TRIM(BW$2), ProgramsTable[[#This Row],[Geographic Coverage]])), "Yes", "No"))</f>
        <v>N/A</v>
      </c>
      <c r="BX575" s="18" t="str">
        <f>IF(BX$2=0, "N/A", IF(ISNUMBER(SEARCH(TRIM(BX$2), ProgramsTable[[#This Row],[Geographic Coverage]])), "Yes", "No"))</f>
        <v>N/A</v>
      </c>
      <c r="BY575" s="18" t="str">
        <f>IF(AND(BW$2=0, BX$2=0), "*Required - Please Make a Selection*", IF(OR(ISNUMBER(SEARCH(TRIM(BW$2), ProgramsTable[[#This Row],[Geographic Coverage]])), ISNUMBER(SEARCH(TRIM(BX$2), ProgramsTable[[#This Row],[Geographic Coverage]]))), "Yes", "No"))</f>
        <v>*Required - Please Make a Selection*</v>
      </c>
      <c r="BZ575" s="18" t="str">
        <f>IF(I$2=0, "N/A", IF(I$2="Yes", IF(ProgramsTable[[#This Row],[Program Includes Services for Caregivers]]="Yes", IF(ProgramsTable[[#This Row],[Program May Require Caregiver to be Unpaid]]="No", "Yes", "No"), "No"), "N/A"))</f>
        <v>N/A</v>
      </c>
      <c r="CA5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75" s="18" t="str">
        <f>IF(CB$2=0, "N/A", IF(ISNUMBER(SEARCH(TRIM(UPPER(CB$2)), TRIM(UPPER(ProgramsTable[[#This Row],[Type of Service]])))), "Yes", "No"))</f>
        <v>N/A</v>
      </c>
      <c r="CC575" s="18" t="str">
        <f>IF(CC$2=0, "N/A", IF(ISNUMBER(SEARCH(TRIM(CC$2), ProgramsTable[[#This Row],[Geographic Coverage]])), "Yes", "No"))</f>
        <v>No</v>
      </c>
      <c r="CD575" s="18" t="str">
        <f>IF(CD$2=0, "N/A", IF(ISNUMBER(SEARCH(TRIM(CD$2), ProgramsTable[[#This Row],[Geographic Coverage]])), "Yes", "No"))</f>
        <v>N/A</v>
      </c>
      <c r="CE575" s="18" t="str">
        <f>IF(AND(CC$2=0, CD$2=0), "*Required - Please Make a Selection*", IF(OR(ISNUMBER(SEARCH(TRIM(CC$2), ProgramsTable[[#This Row],[Geographic Coverage]])), ISNUMBER(SEARCH(TRIM(CD$2), ProgramsTable[[#This Row],[Geographic Coverage]]))), "Yes", "No"))</f>
        <v>No</v>
      </c>
      <c r="CF575" s="18" t="str" cm="1">
        <f t="array" ref="CF575">IF(COUNTIF(BK$2:BN$2, "Yes")=0, "N/A", IF(SUMPRODUCT((BK$2:BN$2="Yes")*(ProgramsTable[[#This Row],[Veteran?]:[Disabled Veteran?]]="Yes"))&gt;0, "Yes", "No"))</f>
        <v>No</v>
      </c>
      <c r="CG5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75"/>
      <c r="CI575"/>
      <c r="CJ575"/>
      <c r="CK575"/>
      <c r="CL575"/>
      <c r="CM575"/>
      <c r="CN575"/>
      <c r="CO575"/>
      <c r="CP575"/>
      <c r="CQ575"/>
      <c r="CR575"/>
      <c r="CS575"/>
      <c r="CU575"/>
      <c r="CV575"/>
    </row>
    <row r="576" spans="1:100" hidden="1" x14ac:dyDescent="0.25">
      <c r="A576" s="10">
        <v>137</v>
      </c>
      <c r="B576" t="s">
        <v>527</v>
      </c>
      <c r="C576" t="s">
        <v>603</v>
      </c>
      <c r="D576" t="s">
        <v>545</v>
      </c>
      <c r="E576" t="s">
        <v>546</v>
      </c>
      <c r="F576" t="s">
        <v>549</v>
      </c>
      <c r="G576" t="s">
        <v>117</v>
      </c>
      <c r="H576" t="s">
        <v>207</v>
      </c>
      <c r="I576" t="s">
        <v>207</v>
      </c>
      <c r="J576" t="s">
        <v>208</v>
      </c>
      <c r="K576" t="s">
        <v>208</v>
      </c>
      <c r="L576" s="11" t="s">
        <v>543</v>
      </c>
      <c r="M576">
        <v>60</v>
      </c>
      <c r="N576">
        <v>120</v>
      </c>
      <c r="P576" t="s">
        <v>550</v>
      </c>
      <c r="Q576" t="s">
        <v>208</v>
      </c>
      <c r="R576" t="s">
        <v>550</v>
      </c>
      <c r="S576" t="s">
        <v>208</v>
      </c>
      <c r="T576" t="s">
        <v>39</v>
      </c>
      <c r="U576" t="s">
        <v>207</v>
      </c>
      <c r="V576" t="s">
        <v>207</v>
      </c>
      <c r="W576" t="s">
        <v>207</v>
      </c>
      <c r="X576" t="s">
        <v>207</v>
      </c>
      <c r="Y576" t="s">
        <v>207</v>
      </c>
      <c r="Z576" t="s">
        <v>207</v>
      </c>
      <c r="AA576" t="s">
        <v>207</v>
      </c>
      <c r="AB576" t="s">
        <v>207</v>
      </c>
      <c r="AC576" t="s">
        <v>207</v>
      </c>
      <c r="AD576" t="s">
        <v>207</v>
      </c>
      <c r="AE576" t="s">
        <v>207</v>
      </c>
      <c r="AF576" t="s">
        <v>207</v>
      </c>
      <c r="AG576" t="s">
        <v>207</v>
      </c>
      <c r="AH576" t="s">
        <v>207</v>
      </c>
      <c r="AI576" t="s">
        <v>207</v>
      </c>
      <c r="AJ576" t="s">
        <v>207</v>
      </c>
      <c r="AK576" t="s">
        <v>207</v>
      </c>
      <c r="AL576" t="s">
        <v>207</v>
      </c>
      <c r="AM576" t="s">
        <v>207</v>
      </c>
      <c r="AN576" t="s">
        <v>207</v>
      </c>
      <c r="AO576" t="s">
        <v>207</v>
      </c>
      <c r="AP576" t="s">
        <v>207</v>
      </c>
      <c r="AQ576" t="s">
        <v>207</v>
      </c>
      <c r="AR576" t="s">
        <v>207</v>
      </c>
      <c r="AS576" t="s">
        <v>207</v>
      </c>
      <c r="AT576" t="s">
        <v>207</v>
      </c>
      <c r="AU576" t="s">
        <v>207</v>
      </c>
      <c r="AV576" t="s">
        <v>207</v>
      </c>
      <c r="AW576" t="s">
        <v>207</v>
      </c>
      <c r="AX576" t="s">
        <v>207</v>
      </c>
      <c r="AY576" t="s">
        <v>207</v>
      </c>
      <c r="AZ576" t="s">
        <v>207</v>
      </c>
      <c r="BA576" t="s">
        <v>215</v>
      </c>
      <c r="BB576" t="s">
        <v>207</v>
      </c>
      <c r="BC576" t="s">
        <v>207</v>
      </c>
      <c r="BD576" t="s">
        <v>207</v>
      </c>
      <c r="BE576" t="s">
        <v>207</v>
      </c>
      <c r="BF576" t="s">
        <v>207</v>
      </c>
      <c r="BG576" t="s">
        <v>207</v>
      </c>
      <c r="BH576" t="s">
        <v>207</v>
      </c>
      <c r="BI576" t="s">
        <v>207</v>
      </c>
      <c r="BJ576" t="s">
        <v>207</v>
      </c>
      <c r="BK576" t="s">
        <v>207</v>
      </c>
      <c r="BL576" t="s">
        <v>207</v>
      </c>
      <c r="BM576" t="s">
        <v>207</v>
      </c>
      <c r="BN576" t="s">
        <v>207</v>
      </c>
      <c r="BO576" s="18" t="str">
        <f>IF(OR(BO$2=0, BO$2=""), "N/A", IF(ISNUMBER(SEARCH(UPPER(BO$2), UPPER(ProgramsTable[[#This Row],[Type of Service]]))), "Yes", "No"))</f>
        <v>N/A</v>
      </c>
      <c r="BP576" s="18" t="str">
        <f>IF(BP$2=0, "N/A", IF(ISNUMBER(SEARCH(TRIM(BP$2), ProgramsTable[[#This Row],[Geographic Coverage]])), "Yes", "No"))</f>
        <v>N/A</v>
      </c>
      <c r="BQ576" s="18" t="str">
        <f>IF(BQ$2=0, "N/A", IF(ISNUMBER(SEARCH(TRIM(BQ$2), ProgramsTable[[#This Row],[Geographic Coverage]])), "Yes", "No"))</f>
        <v>N/A</v>
      </c>
      <c r="BR576" s="18" t="str">
        <f>IF(AND(BP$2=0, BQ$2=0), "*Required - Please Make a Selection*", IF(OR(ISNUMBER(SEARCH(TRIM(BP$2), ProgramsTable[[#This Row],[Geographic Coverage]])), ISNUMBER(SEARCH(TRIM(BQ$2), ProgramsTable[[#This Row],[Geographic Coverage]]))), "Yes", "No"))</f>
        <v>*Required - Please Make a Selection*</v>
      </c>
      <c r="BS576" s="18" t="str">
        <f>IF(OR(BS$2="",BS$2=0), "N/A", IF(AND(ProgramsTable[[#This Row],[Age Min]]= "None", ProgramsTable[[#This Row],[Age Max]]= "None"), "Yes", IF(AND(BS$2&gt;=ProgramsTable[[#This Row],[Age Min]], BS$2&lt;=ProgramsTable[[#This Row],[Age Max]]), "Yes", "No")))</f>
        <v>N/A</v>
      </c>
      <c r="BT576" s="18" t="str" cm="1">
        <f t="array" ref="BT576">IF(COUNTIF(AM$2:BJ$2,"Yes")=0,"N/A",IF(SUMPRODUCT(--(AM$2:BJ$2="Yes"),--(ProgramsTable[[#This Row],[Developmental Disability]:[Caregivers, Family Members, Advocates, or Practitioners of an Individual with Disabilities or Medical Conditions]]="Yes"))&gt;0,"Yes","No"))</f>
        <v>N/A</v>
      </c>
      <c r="BU5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76" s="18" t="str">
        <f>IF(BV$2=0, "N/A", IF(ISNUMBER(SEARCH(UPPER(BV$2), UPPER(ProgramsTable[[#This Row],[Type of Service]]))), "Yes", "No"))</f>
        <v>N/A</v>
      </c>
      <c r="BW576" s="18" t="str">
        <f>IF(BW$2=0, "N/A", IF(ISNUMBER(SEARCH(TRIM(BW$2), ProgramsTable[[#This Row],[Geographic Coverage]])), "Yes", "No"))</f>
        <v>N/A</v>
      </c>
      <c r="BX576" s="18" t="str">
        <f>IF(BX$2=0, "N/A", IF(ISNUMBER(SEARCH(TRIM(BX$2), ProgramsTable[[#This Row],[Geographic Coverage]])), "Yes", "No"))</f>
        <v>N/A</v>
      </c>
      <c r="BY576" s="18" t="str">
        <f>IF(AND(BW$2=0, BX$2=0), "*Required - Please Make a Selection*", IF(OR(ISNUMBER(SEARCH(TRIM(BW$2), ProgramsTable[[#This Row],[Geographic Coverage]])), ISNUMBER(SEARCH(TRIM(BX$2), ProgramsTable[[#This Row],[Geographic Coverage]]))), "Yes", "No"))</f>
        <v>*Required - Please Make a Selection*</v>
      </c>
      <c r="BZ576" s="18" t="str">
        <f>IF(I$2=0, "N/A", IF(I$2="Yes", IF(ProgramsTable[[#This Row],[Program Includes Services for Caregivers]]="Yes", IF(ProgramsTable[[#This Row],[Program May Require Caregiver to be Unpaid]]="No", "Yes", "No"), "No"), "N/A"))</f>
        <v>N/A</v>
      </c>
      <c r="CA5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76" s="18" t="str">
        <f>IF(CB$2=0, "N/A", IF(ISNUMBER(SEARCH(TRIM(UPPER(CB$2)), TRIM(UPPER(ProgramsTable[[#This Row],[Type of Service]])))), "Yes", "No"))</f>
        <v>N/A</v>
      </c>
      <c r="CC576" s="18" t="str">
        <f>IF(CC$2=0, "N/A", IF(ISNUMBER(SEARCH(TRIM(CC$2), ProgramsTable[[#This Row],[Geographic Coverage]])), "Yes", "No"))</f>
        <v>No</v>
      </c>
      <c r="CD576" s="18" t="str">
        <f>IF(CD$2=0, "N/A", IF(ISNUMBER(SEARCH(TRIM(CD$2), ProgramsTable[[#This Row],[Geographic Coverage]])), "Yes", "No"))</f>
        <v>N/A</v>
      </c>
      <c r="CE576" s="18" t="str">
        <f>IF(AND(CC$2=0, CD$2=0), "*Required - Please Make a Selection*", IF(OR(ISNUMBER(SEARCH(TRIM(CC$2), ProgramsTable[[#This Row],[Geographic Coverage]])), ISNUMBER(SEARCH(TRIM(CD$2), ProgramsTable[[#This Row],[Geographic Coverage]]))), "Yes", "No"))</f>
        <v>No</v>
      </c>
      <c r="CF576" s="18" t="str" cm="1">
        <f t="array" ref="CF576">IF(COUNTIF(BK$2:BN$2, "Yes")=0, "N/A", IF(SUMPRODUCT((BK$2:BN$2="Yes")*(ProgramsTable[[#This Row],[Veteran?]:[Disabled Veteran?]]="Yes"))&gt;0, "Yes", "No"))</f>
        <v>No</v>
      </c>
      <c r="CG5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76"/>
      <c r="CI576"/>
      <c r="CJ576"/>
      <c r="CK576"/>
      <c r="CL576"/>
      <c r="CM576"/>
      <c r="CN576"/>
      <c r="CO576"/>
      <c r="CP576"/>
      <c r="CQ576"/>
      <c r="CR576"/>
      <c r="CS576"/>
      <c r="CU576"/>
      <c r="CV576"/>
    </row>
    <row r="577" spans="1:100" hidden="1" x14ac:dyDescent="0.25">
      <c r="A577" s="10">
        <v>138</v>
      </c>
      <c r="B577" t="s">
        <v>527</v>
      </c>
      <c r="C577" t="s">
        <v>603</v>
      </c>
      <c r="D577" t="s">
        <v>545</v>
      </c>
      <c r="E577" t="s">
        <v>546</v>
      </c>
      <c r="F577" t="s">
        <v>551</v>
      </c>
      <c r="G577" t="s">
        <v>92</v>
      </c>
      <c r="H577" t="s">
        <v>207</v>
      </c>
      <c r="I577" t="s">
        <v>207</v>
      </c>
      <c r="J577" t="s">
        <v>547</v>
      </c>
      <c r="K577" t="s">
        <v>208</v>
      </c>
      <c r="L577" s="11" t="s">
        <v>543</v>
      </c>
      <c r="M577">
        <v>60</v>
      </c>
      <c r="N577">
        <v>120</v>
      </c>
      <c r="P577" t="s">
        <v>552</v>
      </c>
      <c r="Q577" t="s">
        <v>208</v>
      </c>
      <c r="R577" t="s">
        <v>552</v>
      </c>
      <c r="S577" t="s">
        <v>208</v>
      </c>
      <c r="T577" t="s">
        <v>39</v>
      </c>
      <c r="U577" t="s">
        <v>215</v>
      </c>
      <c r="V577" t="s">
        <v>207</v>
      </c>
      <c r="W577" t="s">
        <v>207</v>
      </c>
      <c r="X577" t="s">
        <v>207</v>
      </c>
      <c r="Y577" t="s">
        <v>207</v>
      </c>
      <c r="Z577" t="s">
        <v>207</v>
      </c>
      <c r="AA577" t="s">
        <v>215</v>
      </c>
      <c r="AB577" t="s">
        <v>207</v>
      </c>
      <c r="AC577" t="s">
        <v>207</v>
      </c>
      <c r="AD577" t="s">
        <v>207</v>
      </c>
      <c r="AE577" t="s">
        <v>207</v>
      </c>
      <c r="AF577" t="s">
        <v>207</v>
      </c>
      <c r="AG577" t="s">
        <v>207</v>
      </c>
      <c r="AH577" t="s">
        <v>207</v>
      </c>
      <c r="AI577" t="s">
        <v>207</v>
      </c>
      <c r="AJ577" t="s">
        <v>207</v>
      </c>
      <c r="AK577" t="s">
        <v>207</v>
      </c>
      <c r="AL577" t="s">
        <v>207</v>
      </c>
      <c r="AM577" t="s">
        <v>207</v>
      </c>
      <c r="AN577" t="s">
        <v>207</v>
      </c>
      <c r="AO577" t="s">
        <v>207</v>
      </c>
      <c r="AP577" t="s">
        <v>207</v>
      </c>
      <c r="AQ577" t="s">
        <v>207</v>
      </c>
      <c r="AR577" t="s">
        <v>207</v>
      </c>
      <c r="AS577" t="s">
        <v>207</v>
      </c>
      <c r="AT577" t="s">
        <v>207</v>
      </c>
      <c r="AU577" t="s">
        <v>207</v>
      </c>
      <c r="AV577" t="s">
        <v>207</v>
      </c>
      <c r="AW577" t="s">
        <v>207</v>
      </c>
      <c r="AX577" t="s">
        <v>207</v>
      </c>
      <c r="AY577" t="s">
        <v>207</v>
      </c>
      <c r="AZ577" t="s">
        <v>207</v>
      </c>
      <c r="BA577" t="s">
        <v>215</v>
      </c>
      <c r="BB577" t="s">
        <v>207</v>
      </c>
      <c r="BC577" t="s">
        <v>207</v>
      </c>
      <c r="BD577" t="s">
        <v>207</v>
      </c>
      <c r="BE577" t="s">
        <v>207</v>
      </c>
      <c r="BF577" t="s">
        <v>207</v>
      </c>
      <c r="BG577" t="s">
        <v>207</v>
      </c>
      <c r="BH577" t="s">
        <v>207</v>
      </c>
      <c r="BI577" t="s">
        <v>207</v>
      </c>
      <c r="BJ577" t="s">
        <v>207</v>
      </c>
      <c r="BK577" t="s">
        <v>207</v>
      </c>
      <c r="BL577" t="s">
        <v>207</v>
      </c>
      <c r="BM577" t="s">
        <v>207</v>
      </c>
      <c r="BN577" t="s">
        <v>207</v>
      </c>
      <c r="BO577" s="18" t="str">
        <f>IF(OR(BO$2=0, BO$2=""), "N/A", IF(ISNUMBER(SEARCH(UPPER(BO$2), UPPER(ProgramsTable[[#This Row],[Type of Service]]))), "Yes", "No"))</f>
        <v>N/A</v>
      </c>
      <c r="BP577" s="18" t="str">
        <f>IF(BP$2=0, "N/A", IF(ISNUMBER(SEARCH(TRIM(BP$2), ProgramsTable[[#This Row],[Geographic Coverage]])), "Yes", "No"))</f>
        <v>N/A</v>
      </c>
      <c r="BQ577" s="18" t="str">
        <f>IF(BQ$2=0, "N/A", IF(ISNUMBER(SEARCH(TRIM(BQ$2), ProgramsTable[[#This Row],[Geographic Coverage]])), "Yes", "No"))</f>
        <v>N/A</v>
      </c>
      <c r="BR577" s="18" t="str">
        <f>IF(AND(BP$2=0, BQ$2=0), "*Required - Please Make a Selection*", IF(OR(ISNUMBER(SEARCH(TRIM(BP$2), ProgramsTable[[#This Row],[Geographic Coverage]])), ISNUMBER(SEARCH(TRIM(BQ$2), ProgramsTable[[#This Row],[Geographic Coverage]]))), "Yes", "No"))</f>
        <v>*Required - Please Make a Selection*</v>
      </c>
      <c r="BS577" s="18" t="str">
        <f>IF(OR(BS$2="",BS$2=0), "N/A", IF(AND(ProgramsTable[[#This Row],[Age Min]]= "None", ProgramsTable[[#This Row],[Age Max]]= "None"), "Yes", IF(AND(BS$2&gt;=ProgramsTable[[#This Row],[Age Min]], BS$2&lt;=ProgramsTable[[#This Row],[Age Max]]), "Yes", "No")))</f>
        <v>N/A</v>
      </c>
      <c r="BT577" s="18" t="str" cm="1">
        <f t="array" ref="BT577">IF(COUNTIF(AM$2:BJ$2,"Yes")=0,"N/A",IF(SUMPRODUCT(--(AM$2:BJ$2="Yes"),--(ProgramsTable[[#This Row],[Developmental Disability]:[Caregivers, Family Members, Advocates, or Practitioners of an Individual with Disabilities or Medical Conditions]]="Yes"))&gt;0,"Yes","No"))</f>
        <v>N/A</v>
      </c>
      <c r="BU5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77" s="18" t="str">
        <f>IF(BV$2=0, "N/A", IF(ISNUMBER(SEARCH(UPPER(BV$2), UPPER(ProgramsTable[[#This Row],[Type of Service]]))), "Yes", "No"))</f>
        <v>N/A</v>
      </c>
      <c r="BW577" s="18" t="str">
        <f>IF(BW$2=0, "N/A", IF(ISNUMBER(SEARCH(TRIM(BW$2), ProgramsTable[[#This Row],[Geographic Coverage]])), "Yes", "No"))</f>
        <v>N/A</v>
      </c>
      <c r="BX577" s="18" t="str">
        <f>IF(BX$2=0, "N/A", IF(ISNUMBER(SEARCH(TRIM(BX$2), ProgramsTable[[#This Row],[Geographic Coverage]])), "Yes", "No"))</f>
        <v>N/A</v>
      </c>
      <c r="BY577" s="18" t="str">
        <f>IF(AND(BW$2=0, BX$2=0), "*Required - Please Make a Selection*", IF(OR(ISNUMBER(SEARCH(TRIM(BW$2), ProgramsTable[[#This Row],[Geographic Coverage]])), ISNUMBER(SEARCH(TRIM(BX$2), ProgramsTable[[#This Row],[Geographic Coverage]]))), "Yes", "No"))</f>
        <v>*Required - Please Make a Selection*</v>
      </c>
      <c r="BZ577" s="18" t="str">
        <f>IF(I$2=0, "N/A", IF(I$2="Yes", IF(ProgramsTable[[#This Row],[Program Includes Services for Caregivers]]="Yes", IF(ProgramsTable[[#This Row],[Program May Require Caregiver to be Unpaid]]="No", "Yes", "No"), "No"), "N/A"))</f>
        <v>N/A</v>
      </c>
      <c r="CA5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77" s="18" t="str">
        <f>IF(CB$2=0, "N/A", IF(ISNUMBER(SEARCH(TRIM(UPPER(CB$2)), TRIM(UPPER(ProgramsTable[[#This Row],[Type of Service]])))), "Yes", "No"))</f>
        <v>N/A</v>
      </c>
      <c r="CC577" s="18" t="str">
        <f>IF(CC$2=0, "N/A", IF(ISNUMBER(SEARCH(TRIM(CC$2), ProgramsTable[[#This Row],[Geographic Coverage]])), "Yes", "No"))</f>
        <v>No</v>
      </c>
      <c r="CD577" s="18" t="str">
        <f>IF(CD$2=0, "N/A", IF(ISNUMBER(SEARCH(TRIM(CD$2), ProgramsTable[[#This Row],[Geographic Coverage]])), "Yes", "No"))</f>
        <v>N/A</v>
      </c>
      <c r="CE577" s="18" t="str">
        <f>IF(AND(CC$2=0, CD$2=0), "*Required - Please Make a Selection*", IF(OR(ISNUMBER(SEARCH(TRIM(CC$2), ProgramsTable[[#This Row],[Geographic Coverage]])), ISNUMBER(SEARCH(TRIM(CD$2), ProgramsTable[[#This Row],[Geographic Coverage]]))), "Yes", "No"))</f>
        <v>No</v>
      </c>
      <c r="CF577" s="18" t="str" cm="1">
        <f t="array" ref="CF577">IF(COUNTIF(BK$2:BN$2, "Yes")=0, "N/A", IF(SUMPRODUCT((BK$2:BN$2="Yes")*(ProgramsTable[[#This Row],[Veteran?]:[Disabled Veteran?]]="Yes"))&gt;0, "Yes", "No"))</f>
        <v>No</v>
      </c>
      <c r="CG5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77"/>
      <c r="CI577"/>
      <c r="CJ577"/>
      <c r="CK577"/>
      <c r="CL577"/>
      <c r="CM577"/>
      <c r="CN577"/>
      <c r="CO577"/>
      <c r="CP577"/>
      <c r="CQ577"/>
      <c r="CR577"/>
      <c r="CS577"/>
      <c r="CU577"/>
      <c r="CV577"/>
    </row>
    <row r="578" spans="1:100" hidden="1" x14ac:dyDescent="0.25">
      <c r="A578" s="10">
        <v>139</v>
      </c>
      <c r="B578" t="s">
        <v>527</v>
      </c>
      <c r="C578" t="s">
        <v>603</v>
      </c>
      <c r="D578" t="s">
        <v>545</v>
      </c>
      <c r="E578" t="s">
        <v>546</v>
      </c>
      <c r="F578" t="s">
        <v>553</v>
      </c>
      <c r="G578" t="s">
        <v>99</v>
      </c>
      <c r="H578" t="s">
        <v>207</v>
      </c>
      <c r="I578" t="s">
        <v>207</v>
      </c>
      <c r="J578" t="s">
        <v>208</v>
      </c>
      <c r="K578" t="s">
        <v>208</v>
      </c>
      <c r="L578" s="11" t="s">
        <v>543</v>
      </c>
      <c r="M578">
        <v>60</v>
      </c>
      <c r="N578">
        <v>120</v>
      </c>
      <c r="P578" t="s">
        <v>554</v>
      </c>
      <c r="Q578" t="s">
        <v>208</v>
      </c>
      <c r="R578" t="s">
        <v>554</v>
      </c>
      <c r="S578" t="s">
        <v>208</v>
      </c>
      <c r="T578" t="s">
        <v>39</v>
      </c>
      <c r="U578" t="s">
        <v>207</v>
      </c>
      <c r="V578" t="s">
        <v>207</v>
      </c>
      <c r="W578" t="s">
        <v>207</v>
      </c>
      <c r="X578" t="s">
        <v>207</v>
      </c>
      <c r="Y578" t="s">
        <v>207</v>
      </c>
      <c r="Z578" t="s">
        <v>207</v>
      </c>
      <c r="AA578" t="s">
        <v>207</v>
      </c>
      <c r="AB578" t="s">
        <v>207</v>
      </c>
      <c r="AC578" t="s">
        <v>207</v>
      </c>
      <c r="AD578" t="s">
        <v>207</v>
      </c>
      <c r="AE578" t="s">
        <v>207</v>
      </c>
      <c r="AF578" t="s">
        <v>207</v>
      </c>
      <c r="AG578" t="s">
        <v>207</v>
      </c>
      <c r="AH578" t="s">
        <v>207</v>
      </c>
      <c r="AI578" t="s">
        <v>207</v>
      </c>
      <c r="AJ578" t="s">
        <v>207</v>
      </c>
      <c r="AK578" t="s">
        <v>207</v>
      </c>
      <c r="AL578" t="s">
        <v>207</v>
      </c>
      <c r="AM578" t="s">
        <v>207</v>
      </c>
      <c r="AN578" t="s">
        <v>207</v>
      </c>
      <c r="AO578" t="s">
        <v>207</v>
      </c>
      <c r="AP578" t="s">
        <v>207</v>
      </c>
      <c r="AQ578" t="s">
        <v>207</v>
      </c>
      <c r="AR578" t="s">
        <v>207</v>
      </c>
      <c r="AS578" t="s">
        <v>207</v>
      </c>
      <c r="AT578" t="s">
        <v>207</v>
      </c>
      <c r="AU578" t="s">
        <v>207</v>
      </c>
      <c r="AV578" t="s">
        <v>207</v>
      </c>
      <c r="AW578" t="s">
        <v>207</v>
      </c>
      <c r="AX578" t="s">
        <v>207</v>
      </c>
      <c r="AY578" t="s">
        <v>207</v>
      </c>
      <c r="AZ578" t="s">
        <v>207</v>
      </c>
      <c r="BA578" t="s">
        <v>215</v>
      </c>
      <c r="BB578" t="s">
        <v>207</v>
      </c>
      <c r="BC578" t="s">
        <v>207</v>
      </c>
      <c r="BD578" t="s">
        <v>207</v>
      </c>
      <c r="BE578" t="s">
        <v>207</v>
      </c>
      <c r="BF578" t="s">
        <v>207</v>
      </c>
      <c r="BG578" t="s">
        <v>207</v>
      </c>
      <c r="BH578" t="s">
        <v>207</v>
      </c>
      <c r="BI578" t="s">
        <v>207</v>
      </c>
      <c r="BJ578" t="s">
        <v>207</v>
      </c>
      <c r="BK578" t="s">
        <v>207</v>
      </c>
      <c r="BL578" t="s">
        <v>207</v>
      </c>
      <c r="BM578" t="s">
        <v>207</v>
      </c>
      <c r="BN578" t="s">
        <v>207</v>
      </c>
      <c r="BO578" s="18" t="str">
        <f>IF(OR(BO$2=0, BO$2=""), "N/A", IF(ISNUMBER(SEARCH(UPPER(BO$2), UPPER(ProgramsTable[[#This Row],[Type of Service]]))), "Yes", "No"))</f>
        <v>N/A</v>
      </c>
      <c r="BP578" s="18" t="str">
        <f>IF(BP$2=0, "N/A", IF(ISNUMBER(SEARCH(TRIM(BP$2), ProgramsTable[[#This Row],[Geographic Coverage]])), "Yes", "No"))</f>
        <v>N/A</v>
      </c>
      <c r="BQ578" s="18" t="str">
        <f>IF(BQ$2=0, "N/A", IF(ISNUMBER(SEARCH(TRIM(BQ$2), ProgramsTable[[#This Row],[Geographic Coverage]])), "Yes", "No"))</f>
        <v>N/A</v>
      </c>
      <c r="BR578" s="18" t="str">
        <f>IF(AND(BP$2=0, BQ$2=0), "*Required - Please Make a Selection*", IF(OR(ISNUMBER(SEARCH(TRIM(BP$2), ProgramsTable[[#This Row],[Geographic Coverage]])), ISNUMBER(SEARCH(TRIM(BQ$2), ProgramsTable[[#This Row],[Geographic Coverage]]))), "Yes", "No"))</f>
        <v>*Required - Please Make a Selection*</v>
      </c>
      <c r="BS578" s="18" t="str">
        <f>IF(OR(BS$2="",BS$2=0), "N/A", IF(AND(ProgramsTable[[#This Row],[Age Min]]= "None", ProgramsTable[[#This Row],[Age Max]]= "None"), "Yes", IF(AND(BS$2&gt;=ProgramsTable[[#This Row],[Age Min]], BS$2&lt;=ProgramsTable[[#This Row],[Age Max]]), "Yes", "No")))</f>
        <v>N/A</v>
      </c>
      <c r="BT578" s="18" t="str" cm="1">
        <f t="array" ref="BT578">IF(COUNTIF(AM$2:BJ$2,"Yes")=0,"N/A",IF(SUMPRODUCT(--(AM$2:BJ$2="Yes"),--(ProgramsTable[[#This Row],[Developmental Disability]:[Caregivers, Family Members, Advocates, or Practitioners of an Individual with Disabilities or Medical Conditions]]="Yes"))&gt;0,"Yes","No"))</f>
        <v>N/A</v>
      </c>
      <c r="BU5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78" s="18" t="str">
        <f>IF(BV$2=0, "N/A", IF(ISNUMBER(SEARCH(UPPER(BV$2), UPPER(ProgramsTable[[#This Row],[Type of Service]]))), "Yes", "No"))</f>
        <v>N/A</v>
      </c>
      <c r="BW578" s="18" t="str">
        <f>IF(BW$2=0, "N/A", IF(ISNUMBER(SEARCH(TRIM(BW$2), ProgramsTable[[#This Row],[Geographic Coverage]])), "Yes", "No"))</f>
        <v>N/A</v>
      </c>
      <c r="BX578" s="18" t="str">
        <f>IF(BX$2=0, "N/A", IF(ISNUMBER(SEARCH(TRIM(BX$2), ProgramsTable[[#This Row],[Geographic Coverage]])), "Yes", "No"))</f>
        <v>N/A</v>
      </c>
      <c r="BY578" s="18" t="str">
        <f>IF(AND(BW$2=0, BX$2=0), "*Required - Please Make a Selection*", IF(OR(ISNUMBER(SEARCH(TRIM(BW$2), ProgramsTable[[#This Row],[Geographic Coverage]])), ISNUMBER(SEARCH(TRIM(BX$2), ProgramsTable[[#This Row],[Geographic Coverage]]))), "Yes", "No"))</f>
        <v>*Required - Please Make a Selection*</v>
      </c>
      <c r="BZ578" s="18" t="str">
        <f>IF(I$2=0, "N/A", IF(I$2="Yes", IF(ProgramsTable[[#This Row],[Program Includes Services for Caregivers]]="Yes", IF(ProgramsTable[[#This Row],[Program May Require Caregiver to be Unpaid]]="No", "Yes", "No"), "No"), "N/A"))</f>
        <v>N/A</v>
      </c>
      <c r="CA5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78" s="18" t="str">
        <f>IF(CB$2=0, "N/A", IF(ISNUMBER(SEARCH(TRIM(UPPER(CB$2)), TRIM(UPPER(ProgramsTable[[#This Row],[Type of Service]])))), "Yes", "No"))</f>
        <v>N/A</v>
      </c>
      <c r="CC578" s="18" t="str">
        <f>IF(CC$2=0, "N/A", IF(ISNUMBER(SEARCH(TRIM(CC$2), ProgramsTable[[#This Row],[Geographic Coverage]])), "Yes", "No"))</f>
        <v>No</v>
      </c>
      <c r="CD578" s="18" t="str">
        <f>IF(CD$2=0, "N/A", IF(ISNUMBER(SEARCH(TRIM(CD$2), ProgramsTable[[#This Row],[Geographic Coverage]])), "Yes", "No"))</f>
        <v>N/A</v>
      </c>
      <c r="CE578" s="18" t="str">
        <f>IF(AND(CC$2=0, CD$2=0), "*Required - Please Make a Selection*", IF(OR(ISNUMBER(SEARCH(TRIM(CC$2), ProgramsTable[[#This Row],[Geographic Coverage]])), ISNUMBER(SEARCH(TRIM(CD$2), ProgramsTable[[#This Row],[Geographic Coverage]]))), "Yes", "No"))</f>
        <v>No</v>
      </c>
      <c r="CF578" s="18" t="str" cm="1">
        <f t="array" ref="CF578">IF(COUNTIF(BK$2:BN$2, "Yes")=0, "N/A", IF(SUMPRODUCT((BK$2:BN$2="Yes")*(ProgramsTable[[#This Row],[Veteran?]:[Disabled Veteran?]]="Yes"))&gt;0, "Yes", "No"))</f>
        <v>No</v>
      </c>
      <c r="CG5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78"/>
      <c r="CI578"/>
      <c r="CJ578"/>
      <c r="CK578"/>
      <c r="CL578"/>
      <c r="CM578"/>
      <c r="CN578"/>
      <c r="CO578"/>
      <c r="CP578"/>
      <c r="CQ578"/>
      <c r="CR578"/>
      <c r="CS578"/>
      <c r="CU578"/>
      <c r="CV578"/>
    </row>
    <row r="579" spans="1:100" hidden="1" x14ac:dyDescent="0.25">
      <c r="A579" s="10">
        <v>140</v>
      </c>
      <c r="B579" t="s">
        <v>527</v>
      </c>
      <c r="C579" t="s">
        <v>603</v>
      </c>
      <c r="D579" t="s">
        <v>545</v>
      </c>
      <c r="E579" t="s">
        <v>546</v>
      </c>
      <c r="F579" t="s">
        <v>555</v>
      </c>
      <c r="G579" t="s">
        <v>92</v>
      </c>
      <c r="H579" t="s">
        <v>207</v>
      </c>
      <c r="I579" t="s">
        <v>207</v>
      </c>
      <c r="J579" t="s">
        <v>547</v>
      </c>
      <c r="K579" t="s">
        <v>208</v>
      </c>
      <c r="L579" s="11" t="s">
        <v>543</v>
      </c>
      <c r="M579">
        <v>60</v>
      </c>
      <c r="N579">
        <v>120</v>
      </c>
      <c r="P579" t="s">
        <v>556</v>
      </c>
      <c r="Q579" t="s">
        <v>208</v>
      </c>
      <c r="R579" t="s">
        <v>556</v>
      </c>
      <c r="S579" t="s">
        <v>208</v>
      </c>
      <c r="T579" t="s">
        <v>39</v>
      </c>
      <c r="U579" t="s">
        <v>215</v>
      </c>
      <c r="V579" t="s">
        <v>207</v>
      </c>
      <c r="W579" t="s">
        <v>207</v>
      </c>
      <c r="X579" t="s">
        <v>207</v>
      </c>
      <c r="Y579" t="s">
        <v>207</v>
      </c>
      <c r="Z579" t="s">
        <v>207</v>
      </c>
      <c r="AA579" t="s">
        <v>215</v>
      </c>
      <c r="AB579" t="s">
        <v>207</v>
      </c>
      <c r="AC579" t="s">
        <v>207</v>
      </c>
      <c r="AD579" t="s">
        <v>207</v>
      </c>
      <c r="AE579" t="s">
        <v>207</v>
      </c>
      <c r="AF579" t="s">
        <v>207</v>
      </c>
      <c r="AG579" t="s">
        <v>207</v>
      </c>
      <c r="AH579" t="s">
        <v>207</v>
      </c>
      <c r="AI579" t="s">
        <v>207</v>
      </c>
      <c r="AJ579" t="s">
        <v>207</v>
      </c>
      <c r="AK579" t="s">
        <v>207</v>
      </c>
      <c r="AL579" t="s">
        <v>207</v>
      </c>
      <c r="AM579" t="s">
        <v>207</v>
      </c>
      <c r="AN579" t="s">
        <v>207</v>
      </c>
      <c r="AO579" t="s">
        <v>207</v>
      </c>
      <c r="AP579" t="s">
        <v>207</v>
      </c>
      <c r="AQ579" t="s">
        <v>207</v>
      </c>
      <c r="AR579" t="s">
        <v>207</v>
      </c>
      <c r="AS579" t="s">
        <v>207</v>
      </c>
      <c r="AT579" t="s">
        <v>207</v>
      </c>
      <c r="AU579" t="s">
        <v>207</v>
      </c>
      <c r="AV579" t="s">
        <v>207</v>
      </c>
      <c r="AW579" t="s">
        <v>207</v>
      </c>
      <c r="AX579" t="s">
        <v>207</v>
      </c>
      <c r="AY579" t="s">
        <v>207</v>
      </c>
      <c r="AZ579" t="s">
        <v>207</v>
      </c>
      <c r="BA579" t="s">
        <v>215</v>
      </c>
      <c r="BB579" t="s">
        <v>207</v>
      </c>
      <c r="BC579" t="s">
        <v>207</v>
      </c>
      <c r="BD579" t="s">
        <v>207</v>
      </c>
      <c r="BE579" t="s">
        <v>207</v>
      </c>
      <c r="BF579" t="s">
        <v>207</v>
      </c>
      <c r="BG579" t="s">
        <v>207</v>
      </c>
      <c r="BH579" t="s">
        <v>207</v>
      </c>
      <c r="BI579" t="s">
        <v>207</v>
      </c>
      <c r="BJ579" t="s">
        <v>207</v>
      </c>
      <c r="BK579" t="s">
        <v>207</v>
      </c>
      <c r="BL579" t="s">
        <v>207</v>
      </c>
      <c r="BM579" t="s">
        <v>207</v>
      </c>
      <c r="BN579" t="s">
        <v>207</v>
      </c>
      <c r="BO579" s="18" t="str">
        <f>IF(OR(BO$2=0, BO$2=""), "N/A", IF(ISNUMBER(SEARCH(UPPER(BO$2), UPPER(ProgramsTable[[#This Row],[Type of Service]]))), "Yes", "No"))</f>
        <v>N/A</v>
      </c>
      <c r="BP579" s="18" t="str">
        <f>IF(BP$2=0, "N/A", IF(ISNUMBER(SEARCH(TRIM(BP$2), ProgramsTable[[#This Row],[Geographic Coverage]])), "Yes", "No"))</f>
        <v>N/A</v>
      </c>
      <c r="BQ579" s="18" t="str">
        <f>IF(BQ$2=0, "N/A", IF(ISNUMBER(SEARCH(TRIM(BQ$2), ProgramsTable[[#This Row],[Geographic Coverage]])), "Yes", "No"))</f>
        <v>N/A</v>
      </c>
      <c r="BR579" s="18" t="str">
        <f>IF(AND(BP$2=0, BQ$2=0), "*Required - Please Make a Selection*", IF(OR(ISNUMBER(SEARCH(TRIM(BP$2), ProgramsTable[[#This Row],[Geographic Coverage]])), ISNUMBER(SEARCH(TRIM(BQ$2), ProgramsTable[[#This Row],[Geographic Coverage]]))), "Yes", "No"))</f>
        <v>*Required - Please Make a Selection*</v>
      </c>
      <c r="BS579" s="18" t="str">
        <f>IF(OR(BS$2="",BS$2=0), "N/A", IF(AND(ProgramsTable[[#This Row],[Age Min]]= "None", ProgramsTable[[#This Row],[Age Max]]= "None"), "Yes", IF(AND(BS$2&gt;=ProgramsTable[[#This Row],[Age Min]], BS$2&lt;=ProgramsTable[[#This Row],[Age Max]]), "Yes", "No")))</f>
        <v>N/A</v>
      </c>
      <c r="BT579" s="18" t="str" cm="1">
        <f t="array" ref="BT579">IF(COUNTIF(AM$2:BJ$2,"Yes")=0,"N/A",IF(SUMPRODUCT(--(AM$2:BJ$2="Yes"),--(ProgramsTable[[#This Row],[Developmental Disability]:[Caregivers, Family Members, Advocates, or Practitioners of an Individual with Disabilities or Medical Conditions]]="Yes"))&gt;0,"Yes","No"))</f>
        <v>N/A</v>
      </c>
      <c r="BU5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79" s="18" t="str">
        <f>IF(BV$2=0, "N/A", IF(ISNUMBER(SEARCH(UPPER(BV$2), UPPER(ProgramsTable[[#This Row],[Type of Service]]))), "Yes", "No"))</f>
        <v>N/A</v>
      </c>
      <c r="BW579" s="18" t="str">
        <f>IF(BW$2=0, "N/A", IF(ISNUMBER(SEARCH(TRIM(BW$2), ProgramsTable[[#This Row],[Geographic Coverage]])), "Yes", "No"))</f>
        <v>N/A</v>
      </c>
      <c r="BX579" s="18" t="str">
        <f>IF(BX$2=0, "N/A", IF(ISNUMBER(SEARCH(TRIM(BX$2), ProgramsTable[[#This Row],[Geographic Coverage]])), "Yes", "No"))</f>
        <v>N/A</v>
      </c>
      <c r="BY579" s="18" t="str">
        <f>IF(AND(BW$2=0, BX$2=0), "*Required - Please Make a Selection*", IF(OR(ISNUMBER(SEARCH(TRIM(BW$2), ProgramsTable[[#This Row],[Geographic Coverage]])), ISNUMBER(SEARCH(TRIM(BX$2), ProgramsTable[[#This Row],[Geographic Coverage]]))), "Yes", "No"))</f>
        <v>*Required - Please Make a Selection*</v>
      </c>
      <c r="BZ579" s="18" t="str">
        <f>IF(I$2=0, "N/A", IF(I$2="Yes", IF(ProgramsTable[[#This Row],[Program Includes Services for Caregivers]]="Yes", IF(ProgramsTable[[#This Row],[Program May Require Caregiver to be Unpaid]]="No", "Yes", "No"), "No"), "N/A"))</f>
        <v>N/A</v>
      </c>
      <c r="CA5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79" s="18" t="str">
        <f>IF(CB$2=0, "N/A", IF(ISNUMBER(SEARCH(TRIM(UPPER(CB$2)), TRIM(UPPER(ProgramsTable[[#This Row],[Type of Service]])))), "Yes", "No"))</f>
        <v>N/A</v>
      </c>
      <c r="CC579" s="18" t="str">
        <f>IF(CC$2=0, "N/A", IF(ISNUMBER(SEARCH(TRIM(CC$2), ProgramsTable[[#This Row],[Geographic Coverage]])), "Yes", "No"))</f>
        <v>No</v>
      </c>
      <c r="CD579" s="18" t="str">
        <f>IF(CD$2=0, "N/A", IF(ISNUMBER(SEARCH(TRIM(CD$2), ProgramsTable[[#This Row],[Geographic Coverage]])), "Yes", "No"))</f>
        <v>N/A</v>
      </c>
      <c r="CE579" s="18" t="str">
        <f>IF(AND(CC$2=0, CD$2=0), "*Required - Please Make a Selection*", IF(OR(ISNUMBER(SEARCH(TRIM(CC$2), ProgramsTable[[#This Row],[Geographic Coverage]])), ISNUMBER(SEARCH(TRIM(CD$2), ProgramsTable[[#This Row],[Geographic Coverage]]))), "Yes", "No"))</f>
        <v>No</v>
      </c>
      <c r="CF579" s="18" t="str" cm="1">
        <f t="array" ref="CF579">IF(COUNTIF(BK$2:BN$2, "Yes")=0, "N/A", IF(SUMPRODUCT((BK$2:BN$2="Yes")*(ProgramsTable[[#This Row],[Veteran?]:[Disabled Veteran?]]="Yes"))&gt;0, "Yes", "No"))</f>
        <v>No</v>
      </c>
      <c r="CG5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79"/>
      <c r="CI579"/>
      <c r="CJ579"/>
      <c r="CK579"/>
      <c r="CL579"/>
      <c r="CM579"/>
      <c r="CN579"/>
      <c r="CO579"/>
      <c r="CP579"/>
      <c r="CQ579"/>
      <c r="CR579"/>
      <c r="CS579"/>
      <c r="CU579"/>
      <c r="CV579"/>
    </row>
    <row r="580" spans="1:100" hidden="1" x14ac:dyDescent="0.25">
      <c r="A580" s="10">
        <v>141</v>
      </c>
      <c r="B580" t="s">
        <v>527</v>
      </c>
      <c r="C580" t="s">
        <v>603</v>
      </c>
      <c r="D580" t="s">
        <v>545</v>
      </c>
      <c r="E580" t="s">
        <v>546</v>
      </c>
      <c r="F580" t="s">
        <v>557</v>
      </c>
      <c r="G580" t="s">
        <v>91</v>
      </c>
      <c r="H580" t="s">
        <v>207</v>
      </c>
      <c r="I580" t="s">
        <v>207</v>
      </c>
      <c r="J580" t="s">
        <v>208</v>
      </c>
      <c r="K580" t="s">
        <v>208</v>
      </c>
      <c r="L580" s="11" t="s">
        <v>543</v>
      </c>
      <c r="M580">
        <v>60</v>
      </c>
      <c r="N580">
        <v>120</v>
      </c>
      <c r="P580" t="s">
        <v>208</v>
      </c>
      <c r="Q580" t="s">
        <v>208</v>
      </c>
      <c r="R580" t="s">
        <v>208</v>
      </c>
      <c r="S580" t="s">
        <v>208</v>
      </c>
      <c r="T580" t="s">
        <v>39</v>
      </c>
      <c r="U580" t="s">
        <v>207</v>
      </c>
      <c r="V580" t="s">
        <v>207</v>
      </c>
      <c r="W580" t="s">
        <v>207</v>
      </c>
      <c r="X580" t="s">
        <v>207</v>
      </c>
      <c r="Y580" t="s">
        <v>207</v>
      </c>
      <c r="Z580" t="s">
        <v>207</v>
      </c>
      <c r="AA580" t="s">
        <v>207</v>
      </c>
      <c r="AB580" t="s">
        <v>207</v>
      </c>
      <c r="AC580" t="s">
        <v>207</v>
      </c>
      <c r="AD580" t="s">
        <v>207</v>
      </c>
      <c r="AE580" t="s">
        <v>207</v>
      </c>
      <c r="AF580" t="s">
        <v>207</v>
      </c>
      <c r="AG580" t="s">
        <v>207</v>
      </c>
      <c r="AH580" t="s">
        <v>207</v>
      </c>
      <c r="AI580" t="s">
        <v>207</v>
      </c>
      <c r="AJ580" t="s">
        <v>207</v>
      </c>
      <c r="AK580" t="s">
        <v>207</v>
      </c>
      <c r="AL580" t="s">
        <v>207</v>
      </c>
      <c r="AM580" t="s">
        <v>207</v>
      </c>
      <c r="AN580" t="s">
        <v>207</v>
      </c>
      <c r="AO580" t="s">
        <v>207</v>
      </c>
      <c r="AP580" t="s">
        <v>207</v>
      </c>
      <c r="AQ580" t="s">
        <v>207</v>
      </c>
      <c r="AR580" t="s">
        <v>207</v>
      </c>
      <c r="AS580" t="s">
        <v>207</v>
      </c>
      <c r="AT580" t="s">
        <v>207</v>
      </c>
      <c r="AU580" t="s">
        <v>207</v>
      </c>
      <c r="AV580" t="s">
        <v>207</v>
      </c>
      <c r="AW580" t="s">
        <v>207</v>
      </c>
      <c r="AX580" t="s">
        <v>207</v>
      </c>
      <c r="AY580" t="s">
        <v>207</v>
      </c>
      <c r="AZ580" t="s">
        <v>207</v>
      </c>
      <c r="BA580" t="s">
        <v>207</v>
      </c>
      <c r="BB580" t="s">
        <v>207</v>
      </c>
      <c r="BC580" t="s">
        <v>207</v>
      </c>
      <c r="BD580" t="s">
        <v>207</v>
      </c>
      <c r="BE580" t="s">
        <v>207</v>
      </c>
      <c r="BF580" t="s">
        <v>207</v>
      </c>
      <c r="BG580" t="s">
        <v>207</v>
      </c>
      <c r="BH580" t="s">
        <v>207</v>
      </c>
      <c r="BI580" t="s">
        <v>207</v>
      </c>
      <c r="BJ580" t="s">
        <v>207</v>
      </c>
      <c r="BK580" t="s">
        <v>207</v>
      </c>
      <c r="BL580" t="s">
        <v>207</v>
      </c>
      <c r="BM580" t="s">
        <v>207</v>
      </c>
      <c r="BN580" t="s">
        <v>207</v>
      </c>
      <c r="BO580" s="18" t="str">
        <f>IF(OR(BO$2=0, BO$2=""), "N/A", IF(ISNUMBER(SEARCH(UPPER(BO$2), UPPER(ProgramsTable[[#This Row],[Type of Service]]))), "Yes", "No"))</f>
        <v>N/A</v>
      </c>
      <c r="BP580" s="18" t="str">
        <f>IF(BP$2=0, "N/A", IF(ISNUMBER(SEARCH(TRIM(BP$2), ProgramsTable[[#This Row],[Geographic Coverage]])), "Yes", "No"))</f>
        <v>N/A</v>
      </c>
      <c r="BQ580" s="18" t="str">
        <f>IF(BQ$2=0, "N/A", IF(ISNUMBER(SEARCH(TRIM(BQ$2), ProgramsTable[[#This Row],[Geographic Coverage]])), "Yes", "No"))</f>
        <v>N/A</v>
      </c>
      <c r="BR580" s="18" t="str">
        <f>IF(AND(BP$2=0, BQ$2=0), "*Required - Please Make a Selection*", IF(OR(ISNUMBER(SEARCH(TRIM(BP$2), ProgramsTable[[#This Row],[Geographic Coverage]])), ISNUMBER(SEARCH(TRIM(BQ$2), ProgramsTable[[#This Row],[Geographic Coverage]]))), "Yes", "No"))</f>
        <v>*Required - Please Make a Selection*</v>
      </c>
      <c r="BS580" s="18" t="str">
        <f>IF(OR(BS$2="",BS$2=0), "N/A", IF(AND(ProgramsTable[[#This Row],[Age Min]]= "None", ProgramsTable[[#This Row],[Age Max]]= "None"), "Yes", IF(AND(BS$2&gt;=ProgramsTable[[#This Row],[Age Min]], BS$2&lt;=ProgramsTable[[#This Row],[Age Max]]), "Yes", "No")))</f>
        <v>N/A</v>
      </c>
      <c r="BT580" s="18" t="str" cm="1">
        <f t="array" ref="BT580">IF(COUNTIF(AM$2:BJ$2,"Yes")=0,"N/A",IF(SUMPRODUCT(--(AM$2:BJ$2="Yes"),--(ProgramsTable[[#This Row],[Developmental Disability]:[Caregivers, Family Members, Advocates, or Practitioners of an Individual with Disabilities or Medical Conditions]]="Yes"))&gt;0,"Yes","No"))</f>
        <v>N/A</v>
      </c>
      <c r="BU5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80" s="18" t="str">
        <f>IF(BV$2=0, "N/A", IF(ISNUMBER(SEARCH(UPPER(BV$2), UPPER(ProgramsTable[[#This Row],[Type of Service]]))), "Yes", "No"))</f>
        <v>N/A</v>
      </c>
      <c r="BW580" s="18" t="str">
        <f>IF(BW$2=0, "N/A", IF(ISNUMBER(SEARCH(TRIM(BW$2), ProgramsTable[[#This Row],[Geographic Coverage]])), "Yes", "No"))</f>
        <v>N/A</v>
      </c>
      <c r="BX580" s="18" t="str">
        <f>IF(BX$2=0, "N/A", IF(ISNUMBER(SEARCH(TRIM(BX$2), ProgramsTable[[#This Row],[Geographic Coverage]])), "Yes", "No"))</f>
        <v>N/A</v>
      </c>
      <c r="BY580" s="18" t="str">
        <f>IF(AND(BW$2=0, BX$2=0), "*Required - Please Make a Selection*", IF(OR(ISNUMBER(SEARCH(TRIM(BW$2), ProgramsTable[[#This Row],[Geographic Coverage]])), ISNUMBER(SEARCH(TRIM(BX$2), ProgramsTable[[#This Row],[Geographic Coverage]]))), "Yes", "No"))</f>
        <v>*Required - Please Make a Selection*</v>
      </c>
      <c r="BZ580" s="18" t="str">
        <f>IF(I$2=0, "N/A", IF(I$2="Yes", IF(ProgramsTable[[#This Row],[Program Includes Services for Caregivers]]="Yes", IF(ProgramsTable[[#This Row],[Program May Require Caregiver to be Unpaid]]="No", "Yes", "No"), "No"), "N/A"))</f>
        <v>N/A</v>
      </c>
      <c r="CA5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80" s="18" t="str">
        <f>IF(CB$2=0, "N/A", IF(ISNUMBER(SEARCH(TRIM(UPPER(CB$2)), TRIM(UPPER(ProgramsTable[[#This Row],[Type of Service]])))), "Yes", "No"))</f>
        <v>N/A</v>
      </c>
      <c r="CC580" s="18" t="str">
        <f>IF(CC$2=0, "N/A", IF(ISNUMBER(SEARCH(TRIM(CC$2), ProgramsTable[[#This Row],[Geographic Coverage]])), "Yes", "No"))</f>
        <v>No</v>
      </c>
      <c r="CD580" s="18" t="str">
        <f>IF(CD$2=0, "N/A", IF(ISNUMBER(SEARCH(TRIM(CD$2), ProgramsTable[[#This Row],[Geographic Coverage]])), "Yes", "No"))</f>
        <v>N/A</v>
      </c>
      <c r="CE580" s="18" t="str">
        <f>IF(AND(CC$2=0, CD$2=0), "*Required - Please Make a Selection*", IF(OR(ISNUMBER(SEARCH(TRIM(CC$2), ProgramsTable[[#This Row],[Geographic Coverage]])), ISNUMBER(SEARCH(TRIM(CD$2), ProgramsTable[[#This Row],[Geographic Coverage]]))), "Yes", "No"))</f>
        <v>No</v>
      </c>
      <c r="CF580" s="18" t="str" cm="1">
        <f t="array" ref="CF580">IF(COUNTIF(BK$2:BN$2, "Yes")=0, "N/A", IF(SUMPRODUCT((BK$2:BN$2="Yes")*(ProgramsTable[[#This Row],[Veteran?]:[Disabled Veteran?]]="Yes"))&gt;0, "Yes", "No"))</f>
        <v>No</v>
      </c>
      <c r="CG5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80"/>
      <c r="CI580"/>
      <c r="CJ580"/>
      <c r="CK580"/>
      <c r="CL580"/>
      <c r="CM580"/>
      <c r="CN580"/>
      <c r="CO580"/>
      <c r="CP580"/>
      <c r="CQ580"/>
      <c r="CR580"/>
      <c r="CS580"/>
      <c r="CU580"/>
      <c r="CV580"/>
    </row>
    <row r="581" spans="1:100" hidden="1" x14ac:dyDescent="0.25">
      <c r="A581" s="10">
        <v>142</v>
      </c>
      <c r="B581" t="s">
        <v>527</v>
      </c>
      <c r="C581" t="s">
        <v>603</v>
      </c>
      <c r="D581" t="s">
        <v>545</v>
      </c>
      <c r="E581" t="s">
        <v>546</v>
      </c>
      <c r="F581" t="s">
        <v>558</v>
      </c>
      <c r="G581" t="s">
        <v>103</v>
      </c>
      <c r="H581" t="s">
        <v>207</v>
      </c>
      <c r="I581" t="s">
        <v>207</v>
      </c>
      <c r="J581" t="s">
        <v>208</v>
      </c>
      <c r="K581" t="s">
        <v>208</v>
      </c>
      <c r="L581" s="11" t="s">
        <v>208</v>
      </c>
      <c r="M581" t="s">
        <v>208</v>
      </c>
      <c r="N581" t="s">
        <v>208</v>
      </c>
      <c r="P581" t="s">
        <v>208</v>
      </c>
      <c r="Q581" t="s">
        <v>208</v>
      </c>
      <c r="R581" t="s">
        <v>208</v>
      </c>
      <c r="S581" t="s">
        <v>208</v>
      </c>
      <c r="T581" t="s">
        <v>39</v>
      </c>
      <c r="U581" t="s">
        <v>207</v>
      </c>
      <c r="V581" t="s">
        <v>207</v>
      </c>
      <c r="W581" t="s">
        <v>207</v>
      </c>
      <c r="X581" t="s">
        <v>207</v>
      </c>
      <c r="Y581" t="s">
        <v>207</v>
      </c>
      <c r="Z581" t="s">
        <v>207</v>
      </c>
      <c r="AA581" t="s">
        <v>207</v>
      </c>
      <c r="AB581" t="s">
        <v>207</v>
      </c>
      <c r="AC581" t="s">
        <v>207</v>
      </c>
      <c r="AD581" t="s">
        <v>207</v>
      </c>
      <c r="AE581" t="s">
        <v>207</v>
      </c>
      <c r="AF581" t="s">
        <v>207</v>
      </c>
      <c r="AG581" t="s">
        <v>207</v>
      </c>
      <c r="AH581" t="s">
        <v>207</v>
      </c>
      <c r="AI581" t="s">
        <v>207</v>
      </c>
      <c r="AJ581" t="s">
        <v>207</v>
      </c>
      <c r="AK581" t="s">
        <v>207</v>
      </c>
      <c r="AL581" t="s">
        <v>207</v>
      </c>
      <c r="AM581" t="s">
        <v>207</v>
      </c>
      <c r="AN581" t="s">
        <v>207</v>
      </c>
      <c r="AO581" t="s">
        <v>207</v>
      </c>
      <c r="AP581" t="s">
        <v>207</v>
      </c>
      <c r="AQ581" t="s">
        <v>207</v>
      </c>
      <c r="AR581" t="s">
        <v>207</v>
      </c>
      <c r="AS581" t="s">
        <v>207</v>
      </c>
      <c r="AT581" t="s">
        <v>207</v>
      </c>
      <c r="AU581" t="s">
        <v>207</v>
      </c>
      <c r="AV581" t="s">
        <v>207</v>
      </c>
      <c r="AW581" t="s">
        <v>207</v>
      </c>
      <c r="AX581" t="s">
        <v>207</v>
      </c>
      <c r="AY581" t="s">
        <v>207</v>
      </c>
      <c r="AZ581" t="s">
        <v>207</v>
      </c>
      <c r="BA581" t="s">
        <v>207</v>
      </c>
      <c r="BB581" t="s">
        <v>207</v>
      </c>
      <c r="BC581" t="s">
        <v>207</v>
      </c>
      <c r="BD581" t="s">
        <v>207</v>
      </c>
      <c r="BE581" t="s">
        <v>207</v>
      </c>
      <c r="BF581" t="s">
        <v>207</v>
      </c>
      <c r="BG581" t="s">
        <v>207</v>
      </c>
      <c r="BH581" t="s">
        <v>207</v>
      </c>
      <c r="BI581" t="s">
        <v>207</v>
      </c>
      <c r="BJ581" t="s">
        <v>207</v>
      </c>
      <c r="BK581" t="s">
        <v>207</v>
      </c>
      <c r="BL581" t="s">
        <v>207</v>
      </c>
      <c r="BM581" t="s">
        <v>207</v>
      </c>
      <c r="BN581" t="s">
        <v>207</v>
      </c>
      <c r="BO581" s="18" t="str">
        <f>IF(OR(BO$2=0, BO$2=""), "N/A", IF(ISNUMBER(SEARCH(UPPER(BO$2), UPPER(ProgramsTable[[#This Row],[Type of Service]]))), "Yes", "No"))</f>
        <v>N/A</v>
      </c>
      <c r="BP581" s="18" t="str">
        <f>IF(BP$2=0, "N/A", IF(ISNUMBER(SEARCH(TRIM(BP$2), ProgramsTable[[#This Row],[Geographic Coverage]])), "Yes", "No"))</f>
        <v>N/A</v>
      </c>
      <c r="BQ581" s="18" t="str">
        <f>IF(BQ$2=0, "N/A", IF(ISNUMBER(SEARCH(TRIM(BQ$2), ProgramsTable[[#This Row],[Geographic Coverage]])), "Yes", "No"))</f>
        <v>N/A</v>
      </c>
      <c r="BR581" s="18" t="str">
        <f>IF(AND(BP$2=0, BQ$2=0), "*Required - Please Make a Selection*", IF(OR(ISNUMBER(SEARCH(TRIM(BP$2), ProgramsTable[[#This Row],[Geographic Coverage]])), ISNUMBER(SEARCH(TRIM(BQ$2), ProgramsTable[[#This Row],[Geographic Coverage]]))), "Yes", "No"))</f>
        <v>*Required - Please Make a Selection*</v>
      </c>
      <c r="BS581" s="18" t="str">
        <f>IF(OR(BS$2="",BS$2=0), "N/A", IF(AND(ProgramsTable[[#This Row],[Age Min]]= "None", ProgramsTable[[#This Row],[Age Max]]= "None"), "Yes", IF(AND(BS$2&gt;=ProgramsTable[[#This Row],[Age Min]], BS$2&lt;=ProgramsTable[[#This Row],[Age Max]]), "Yes", "No")))</f>
        <v>N/A</v>
      </c>
      <c r="BT581" s="18" t="str" cm="1">
        <f t="array" ref="BT581">IF(COUNTIF(AM$2:BJ$2,"Yes")=0,"N/A",IF(SUMPRODUCT(--(AM$2:BJ$2="Yes"),--(ProgramsTable[[#This Row],[Developmental Disability]:[Caregivers, Family Members, Advocates, or Practitioners of an Individual with Disabilities or Medical Conditions]]="Yes"))&gt;0,"Yes","No"))</f>
        <v>N/A</v>
      </c>
      <c r="BU5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81" s="18" t="str">
        <f>IF(BV$2=0, "N/A", IF(ISNUMBER(SEARCH(UPPER(BV$2), UPPER(ProgramsTable[[#This Row],[Type of Service]]))), "Yes", "No"))</f>
        <v>N/A</v>
      </c>
      <c r="BW581" s="18" t="str">
        <f>IF(BW$2=0, "N/A", IF(ISNUMBER(SEARCH(TRIM(BW$2), ProgramsTable[[#This Row],[Geographic Coverage]])), "Yes", "No"))</f>
        <v>N/A</v>
      </c>
      <c r="BX581" s="18" t="str">
        <f>IF(BX$2=0, "N/A", IF(ISNUMBER(SEARCH(TRIM(BX$2), ProgramsTable[[#This Row],[Geographic Coverage]])), "Yes", "No"))</f>
        <v>N/A</v>
      </c>
      <c r="BY581" s="18" t="str">
        <f>IF(AND(BW$2=0, BX$2=0), "*Required - Please Make a Selection*", IF(OR(ISNUMBER(SEARCH(TRIM(BW$2), ProgramsTable[[#This Row],[Geographic Coverage]])), ISNUMBER(SEARCH(TRIM(BX$2), ProgramsTable[[#This Row],[Geographic Coverage]]))), "Yes", "No"))</f>
        <v>*Required - Please Make a Selection*</v>
      </c>
      <c r="BZ581" s="18" t="str">
        <f>IF(I$2=0, "N/A", IF(I$2="Yes", IF(ProgramsTable[[#This Row],[Program Includes Services for Caregivers]]="Yes", IF(ProgramsTable[[#This Row],[Program May Require Caregiver to be Unpaid]]="No", "Yes", "No"), "No"), "N/A"))</f>
        <v>N/A</v>
      </c>
      <c r="CA5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81" s="18" t="str">
        <f>IF(CB$2=0, "N/A", IF(ISNUMBER(SEARCH(TRIM(UPPER(CB$2)), TRIM(UPPER(ProgramsTable[[#This Row],[Type of Service]])))), "Yes", "No"))</f>
        <v>N/A</v>
      </c>
      <c r="CC581" s="18" t="str">
        <f>IF(CC$2=0, "N/A", IF(ISNUMBER(SEARCH(TRIM(CC$2), ProgramsTable[[#This Row],[Geographic Coverage]])), "Yes", "No"))</f>
        <v>No</v>
      </c>
      <c r="CD581" s="18" t="str">
        <f>IF(CD$2=0, "N/A", IF(ISNUMBER(SEARCH(TRIM(CD$2), ProgramsTable[[#This Row],[Geographic Coverage]])), "Yes", "No"))</f>
        <v>N/A</v>
      </c>
      <c r="CE581" s="18" t="str">
        <f>IF(AND(CC$2=0, CD$2=0), "*Required - Please Make a Selection*", IF(OR(ISNUMBER(SEARCH(TRIM(CC$2), ProgramsTable[[#This Row],[Geographic Coverage]])), ISNUMBER(SEARCH(TRIM(CD$2), ProgramsTable[[#This Row],[Geographic Coverage]]))), "Yes", "No"))</f>
        <v>No</v>
      </c>
      <c r="CF581" s="18" t="str" cm="1">
        <f t="array" ref="CF581">IF(COUNTIF(BK$2:BN$2, "Yes")=0, "N/A", IF(SUMPRODUCT((BK$2:BN$2="Yes")*(ProgramsTable[[#This Row],[Veteran?]:[Disabled Veteran?]]="Yes"))&gt;0, "Yes", "No"))</f>
        <v>No</v>
      </c>
      <c r="CG5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81"/>
      <c r="CI581"/>
      <c r="CJ581"/>
      <c r="CK581"/>
      <c r="CL581"/>
      <c r="CM581"/>
      <c r="CN581"/>
      <c r="CO581"/>
      <c r="CP581"/>
      <c r="CQ581"/>
      <c r="CR581"/>
      <c r="CS581"/>
      <c r="CU581"/>
      <c r="CV581"/>
    </row>
    <row r="582" spans="1:100" hidden="1" x14ac:dyDescent="0.25">
      <c r="A582" s="10">
        <v>143</v>
      </c>
      <c r="B582" t="s">
        <v>527</v>
      </c>
      <c r="C582" t="s">
        <v>603</v>
      </c>
      <c r="D582" t="s">
        <v>545</v>
      </c>
      <c r="E582" t="s">
        <v>546</v>
      </c>
      <c r="F582" t="s">
        <v>559</v>
      </c>
      <c r="G582" t="s">
        <v>105</v>
      </c>
      <c r="H582" t="s">
        <v>207</v>
      </c>
      <c r="I582" t="s">
        <v>207</v>
      </c>
      <c r="J582" t="s">
        <v>208</v>
      </c>
      <c r="K582" t="s">
        <v>208</v>
      </c>
      <c r="L582" s="11" t="s">
        <v>543</v>
      </c>
      <c r="M582">
        <v>60</v>
      </c>
      <c r="N582">
        <v>120</v>
      </c>
      <c r="P582" t="s">
        <v>208</v>
      </c>
      <c r="Q582" t="s">
        <v>208</v>
      </c>
      <c r="R582" t="s">
        <v>208</v>
      </c>
      <c r="S582" t="s">
        <v>208</v>
      </c>
      <c r="T582" t="s">
        <v>39</v>
      </c>
      <c r="U582" t="s">
        <v>207</v>
      </c>
      <c r="V582" t="s">
        <v>207</v>
      </c>
      <c r="W582" t="s">
        <v>207</v>
      </c>
      <c r="X582" t="s">
        <v>207</v>
      </c>
      <c r="Y582" t="s">
        <v>207</v>
      </c>
      <c r="Z582" t="s">
        <v>207</v>
      </c>
      <c r="AA582" t="s">
        <v>207</v>
      </c>
      <c r="AB582" t="s">
        <v>207</v>
      </c>
      <c r="AC582" t="s">
        <v>207</v>
      </c>
      <c r="AD582" t="s">
        <v>207</v>
      </c>
      <c r="AE582" t="s">
        <v>207</v>
      </c>
      <c r="AF582" t="s">
        <v>207</v>
      </c>
      <c r="AG582" t="s">
        <v>207</v>
      </c>
      <c r="AH582" t="s">
        <v>207</v>
      </c>
      <c r="AI582" t="s">
        <v>207</v>
      </c>
      <c r="AJ582" t="s">
        <v>207</v>
      </c>
      <c r="AK582" t="s">
        <v>207</v>
      </c>
      <c r="AL582" t="s">
        <v>207</v>
      </c>
      <c r="AM582" t="s">
        <v>207</v>
      </c>
      <c r="AN582" t="s">
        <v>207</v>
      </c>
      <c r="AO582" t="s">
        <v>207</v>
      </c>
      <c r="AP582" t="s">
        <v>207</v>
      </c>
      <c r="AQ582" t="s">
        <v>207</v>
      </c>
      <c r="AR582" t="s">
        <v>207</v>
      </c>
      <c r="AS582" t="s">
        <v>207</v>
      </c>
      <c r="AT582" t="s">
        <v>207</v>
      </c>
      <c r="AU582" t="s">
        <v>207</v>
      </c>
      <c r="AV582" t="s">
        <v>207</v>
      </c>
      <c r="AW582" t="s">
        <v>207</v>
      </c>
      <c r="AX582" t="s">
        <v>207</v>
      </c>
      <c r="AY582" t="s">
        <v>207</v>
      </c>
      <c r="AZ582" t="s">
        <v>207</v>
      </c>
      <c r="BA582" t="s">
        <v>207</v>
      </c>
      <c r="BB582" t="s">
        <v>207</v>
      </c>
      <c r="BC582" t="s">
        <v>207</v>
      </c>
      <c r="BD582" t="s">
        <v>207</v>
      </c>
      <c r="BE582" t="s">
        <v>207</v>
      </c>
      <c r="BF582" t="s">
        <v>207</v>
      </c>
      <c r="BG582" t="s">
        <v>207</v>
      </c>
      <c r="BH582" t="s">
        <v>207</v>
      </c>
      <c r="BI582" t="s">
        <v>207</v>
      </c>
      <c r="BJ582" t="s">
        <v>207</v>
      </c>
      <c r="BK582" t="s">
        <v>207</v>
      </c>
      <c r="BL582" t="s">
        <v>207</v>
      </c>
      <c r="BM582" t="s">
        <v>207</v>
      </c>
      <c r="BN582" t="s">
        <v>207</v>
      </c>
      <c r="BO582" s="18" t="str">
        <f>IF(OR(BO$2=0, BO$2=""), "N/A", IF(ISNUMBER(SEARCH(UPPER(BO$2), UPPER(ProgramsTable[[#This Row],[Type of Service]]))), "Yes", "No"))</f>
        <v>N/A</v>
      </c>
      <c r="BP582" s="18" t="str">
        <f>IF(BP$2=0, "N/A", IF(ISNUMBER(SEARCH(TRIM(BP$2), ProgramsTable[[#This Row],[Geographic Coverage]])), "Yes", "No"))</f>
        <v>N/A</v>
      </c>
      <c r="BQ582" s="18" t="str">
        <f>IF(BQ$2=0, "N/A", IF(ISNUMBER(SEARCH(TRIM(BQ$2), ProgramsTable[[#This Row],[Geographic Coverage]])), "Yes", "No"))</f>
        <v>N/A</v>
      </c>
      <c r="BR582" s="18" t="str">
        <f>IF(AND(BP$2=0, BQ$2=0), "*Required - Please Make a Selection*", IF(OR(ISNUMBER(SEARCH(TRIM(BP$2), ProgramsTable[[#This Row],[Geographic Coverage]])), ISNUMBER(SEARCH(TRIM(BQ$2), ProgramsTable[[#This Row],[Geographic Coverage]]))), "Yes", "No"))</f>
        <v>*Required - Please Make a Selection*</v>
      </c>
      <c r="BS582" s="18" t="str">
        <f>IF(OR(BS$2="",BS$2=0), "N/A", IF(AND(ProgramsTable[[#This Row],[Age Min]]= "None", ProgramsTable[[#This Row],[Age Max]]= "None"), "Yes", IF(AND(BS$2&gt;=ProgramsTable[[#This Row],[Age Min]], BS$2&lt;=ProgramsTable[[#This Row],[Age Max]]), "Yes", "No")))</f>
        <v>N/A</v>
      </c>
      <c r="BT582" s="18" t="str" cm="1">
        <f t="array" ref="BT582">IF(COUNTIF(AM$2:BJ$2,"Yes")=0,"N/A",IF(SUMPRODUCT(--(AM$2:BJ$2="Yes"),--(ProgramsTable[[#This Row],[Developmental Disability]:[Caregivers, Family Members, Advocates, or Practitioners of an Individual with Disabilities or Medical Conditions]]="Yes"))&gt;0,"Yes","No"))</f>
        <v>N/A</v>
      </c>
      <c r="BU5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82" s="18" t="str">
        <f>IF(BV$2=0, "N/A", IF(ISNUMBER(SEARCH(UPPER(BV$2), UPPER(ProgramsTable[[#This Row],[Type of Service]]))), "Yes", "No"))</f>
        <v>N/A</v>
      </c>
      <c r="BW582" s="18" t="str">
        <f>IF(BW$2=0, "N/A", IF(ISNUMBER(SEARCH(TRIM(BW$2), ProgramsTable[[#This Row],[Geographic Coverage]])), "Yes", "No"))</f>
        <v>N/A</v>
      </c>
      <c r="BX582" s="18" t="str">
        <f>IF(BX$2=0, "N/A", IF(ISNUMBER(SEARCH(TRIM(BX$2), ProgramsTable[[#This Row],[Geographic Coverage]])), "Yes", "No"))</f>
        <v>N/A</v>
      </c>
      <c r="BY582" s="18" t="str">
        <f>IF(AND(BW$2=0, BX$2=0), "*Required - Please Make a Selection*", IF(OR(ISNUMBER(SEARCH(TRIM(BW$2), ProgramsTable[[#This Row],[Geographic Coverage]])), ISNUMBER(SEARCH(TRIM(BX$2), ProgramsTable[[#This Row],[Geographic Coverage]]))), "Yes", "No"))</f>
        <v>*Required - Please Make a Selection*</v>
      </c>
      <c r="BZ582" s="18" t="str">
        <f>IF(I$2=0, "N/A", IF(I$2="Yes", IF(ProgramsTable[[#This Row],[Program Includes Services for Caregivers]]="Yes", IF(ProgramsTable[[#This Row],[Program May Require Caregiver to be Unpaid]]="No", "Yes", "No"), "No"), "N/A"))</f>
        <v>N/A</v>
      </c>
      <c r="CA5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82" s="18" t="str">
        <f>IF(CB$2=0, "N/A", IF(ISNUMBER(SEARCH(TRIM(UPPER(CB$2)), TRIM(UPPER(ProgramsTable[[#This Row],[Type of Service]])))), "Yes", "No"))</f>
        <v>N/A</v>
      </c>
      <c r="CC582" s="18" t="str">
        <f>IF(CC$2=0, "N/A", IF(ISNUMBER(SEARCH(TRIM(CC$2), ProgramsTable[[#This Row],[Geographic Coverage]])), "Yes", "No"))</f>
        <v>No</v>
      </c>
      <c r="CD582" s="18" t="str">
        <f>IF(CD$2=0, "N/A", IF(ISNUMBER(SEARCH(TRIM(CD$2), ProgramsTable[[#This Row],[Geographic Coverage]])), "Yes", "No"))</f>
        <v>N/A</v>
      </c>
      <c r="CE582" s="18" t="str">
        <f>IF(AND(CC$2=0, CD$2=0), "*Required - Please Make a Selection*", IF(OR(ISNUMBER(SEARCH(TRIM(CC$2), ProgramsTable[[#This Row],[Geographic Coverage]])), ISNUMBER(SEARCH(TRIM(CD$2), ProgramsTable[[#This Row],[Geographic Coverage]]))), "Yes", "No"))</f>
        <v>No</v>
      </c>
      <c r="CF582" s="18" t="str" cm="1">
        <f t="array" ref="CF582">IF(COUNTIF(BK$2:BN$2, "Yes")=0, "N/A", IF(SUMPRODUCT((BK$2:BN$2="Yes")*(ProgramsTable[[#This Row],[Veteran?]:[Disabled Veteran?]]="Yes"))&gt;0, "Yes", "No"))</f>
        <v>No</v>
      </c>
      <c r="CG5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82"/>
      <c r="CI582"/>
      <c r="CJ582"/>
      <c r="CK582"/>
      <c r="CL582"/>
      <c r="CM582"/>
      <c r="CN582"/>
      <c r="CO582"/>
      <c r="CP582"/>
      <c r="CQ582"/>
      <c r="CR582"/>
      <c r="CS582"/>
      <c r="CU582"/>
      <c r="CV582"/>
    </row>
    <row r="583" spans="1:100" hidden="1" x14ac:dyDescent="0.25">
      <c r="A583" s="10">
        <v>144</v>
      </c>
      <c r="B583" t="s">
        <v>527</v>
      </c>
      <c r="C583" t="s">
        <v>603</v>
      </c>
      <c r="D583" t="s">
        <v>545</v>
      </c>
      <c r="E583" t="s">
        <v>546</v>
      </c>
      <c r="F583" t="s">
        <v>560</v>
      </c>
      <c r="G583" t="s">
        <v>103</v>
      </c>
      <c r="H583" t="s">
        <v>207</v>
      </c>
      <c r="I583" t="s">
        <v>207</v>
      </c>
      <c r="J583" t="s">
        <v>208</v>
      </c>
      <c r="K583" t="s">
        <v>208</v>
      </c>
      <c r="L583" s="11" t="s">
        <v>208</v>
      </c>
      <c r="M583" t="s">
        <v>208</v>
      </c>
      <c r="N583" t="s">
        <v>208</v>
      </c>
      <c r="P583" t="s">
        <v>208</v>
      </c>
      <c r="Q583" t="s">
        <v>208</v>
      </c>
      <c r="R583" t="s">
        <v>208</v>
      </c>
      <c r="S583" t="s">
        <v>208</v>
      </c>
      <c r="T583" t="s">
        <v>39</v>
      </c>
      <c r="U583" t="s">
        <v>207</v>
      </c>
      <c r="V583" t="s">
        <v>207</v>
      </c>
      <c r="W583" t="s">
        <v>207</v>
      </c>
      <c r="X583" t="s">
        <v>207</v>
      </c>
      <c r="Y583" t="s">
        <v>207</v>
      </c>
      <c r="Z583" t="s">
        <v>207</v>
      </c>
      <c r="AA583" t="s">
        <v>207</v>
      </c>
      <c r="AB583" t="s">
        <v>207</v>
      </c>
      <c r="AC583" t="s">
        <v>207</v>
      </c>
      <c r="AD583" t="s">
        <v>207</v>
      </c>
      <c r="AE583" t="s">
        <v>207</v>
      </c>
      <c r="AF583" t="s">
        <v>207</v>
      </c>
      <c r="AG583" t="s">
        <v>207</v>
      </c>
      <c r="AH583" t="s">
        <v>207</v>
      </c>
      <c r="AI583" t="s">
        <v>207</v>
      </c>
      <c r="AJ583" t="s">
        <v>207</v>
      </c>
      <c r="AK583" t="s">
        <v>207</v>
      </c>
      <c r="AL583" t="s">
        <v>207</v>
      </c>
      <c r="AM583" t="s">
        <v>207</v>
      </c>
      <c r="AN583" t="s">
        <v>207</v>
      </c>
      <c r="AO583" t="s">
        <v>207</v>
      </c>
      <c r="AP583" t="s">
        <v>207</v>
      </c>
      <c r="AQ583" t="s">
        <v>207</v>
      </c>
      <c r="AR583" t="s">
        <v>207</v>
      </c>
      <c r="AS583" t="s">
        <v>207</v>
      </c>
      <c r="AT583" t="s">
        <v>207</v>
      </c>
      <c r="AU583" t="s">
        <v>207</v>
      </c>
      <c r="AV583" t="s">
        <v>207</v>
      </c>
      <c r="AW583" t="s">
        <v>207</v>
      </c>
      <c r="AX583" t="s">
        <v>207</v>
      </c>
      <c r="AY583" t="s">
        <v>207</v>
      </c>
      <c r="AZ583" t="s">
        <v>207</v>
      </c>
      <c r="BA583" t="s">
        <v>207</v>
      </c>
      <c r="BB583" t="s">
        <v>207</v>
      </c>
      <c r="BC583" t="s">
        <v>207</v>
      </c>
      <c r="BD583" t="s">
        <v>207</v>
      </c>
      <c r="BE583" t="s">
        <v>207</v>
      </c>
      <c r="BF583" t="s">
        <v>207</v>
      </c>
      <c r="BG583" t="s">
        <v>207</v>
      </c>
      <c r="BH583" t="s">
        <v>207</v>
      </c>
      <c r="BI583" t="s">
        <v>207</v>
      </c>
      <c r="BJ583" t="s">
        <v>207</v>
      </c>
      <c r="BK583" t="s">
        <v>207</v>
      </c>
      <c r="BL583" t="s">
        <v>207</v>
      </c>
      <c r="BM583" t="s">
        <v>207</v>
      </c>
      <c r="BN583" t="s">
        <v>207</v>
      </c>
      <c r="BO583" s="18" t="str">
        <f>IF(OR(BO$2=0, BO$2=""), "N/A", IF(ISNUMBER(SEARCH(UPPER(BO$2), UPPER(ProgramsTable[[#This Row],[Type of Service]]))), "Yes", "No"))</f>
        <v>N/A</v>
      </c>
      <c r="BP583" s="18" t="str">
        <f>IF(BP$2=0, "N/A", IF(ISNUMBER(SEARCH(TRIM(BP$2), ProgramsTable[[#This Row],[Geographic Coverage]])), "Yes", "No"))</f>
        <v>N/A</v>
      </c>
      <c r="BQ583" s="18" t="str">
        <f>IF(BQ$2=0, "N/A", IF(ISNUMBER(SEARCH(TRIM(BQ$2), ProgramsTable[[#This Row],[Geographic Coverage]])), "Yes", "No"))</f>
        <v>N/A</v>
      </c>
      <c r="BR583" s="18" t="str">
        <f>IF(AND(BP$2=0, BQ$2=0), "*Required - Please Make a Selection*", IF(OR(ISNUMBER(SEARCH(TRIM(BP$2), ProgramsTable[[#This Row],[Geographic Coverage]])), ISNUMBER(SEARCH(TRIM(BQ$2), ProgramsTable[[#This Row],[Geographic Coverage]]))), "Yes", "No"))</f>
        <v>*Required - Please Make a Selection*</v>
      </c>
      <c r="BS583" s="18" t="str">
        <f>IF(OR(BS$2="",BS$2=0), "N/A", IF(AND(ProgramsTable[[#This Row],[Age Min]]= "None", ProgramsTable[[#This Row],[Age Max]]= "None"), "Yes", IF(AND(BS$2&gt;=ProgramsTable[[#This Row],[Age Min]], BS$2&lt;=ProgramsTable[[#This Row],[Age Max]]), "Yes", "No")))</f>
        <v>N/A</v>
      </c>
      <c r="BT583" s="18" t="str" cm="1">
        <f t="array" ref="BT583">IF(COUNTIF(AM$2:BJ$2,"Yes")=0,"N/A",IF(SUMPRODUCT(--(AM$2:BJ$2="Yes"),--(ProgramsTable[[#This Row],[Developmental Disability]:[Caregivers, Family Members, Advocates, or Practitioners of an Individual with Disabilities or Medical Conditions]]="Yes"))&gt;0,"Yes","No"))</f>
        <v>N/A</v>
      </c>
      <c r="BU5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83" s="18" t="str">
        <f>IF(BV$2=0, "N/A", IF(ISNUMBER(SEARCH(UPPER(BV$2), UPPER(ProgramsTable[[#This Row],[Type of Service]]))), "Yes", "No"))</f>
        <v>N/A</v>
      </c>
      <c r="BW583" s="18" t="str">
        <f>IF(BW$2=0, "N/A", IF(ISNUMBER(SEARCH(TRIM(BW$2), ProgramsTable[[#This Row],[Geographic Coverage]])), "Yes", "No"))</f>
        <v>N/A</v>
      </c>
      <c r="BX583" s="18" t="str">
        <f>IF(BX$2=0, "N/A", IF(ISNUMBER(SEARCH(TRIM(BX$2), ProgramsTable[[#This Row],[Geographic Coverage]])), "Yes", "No"))</f>
        <v>N/A</v>
      </c>
      <c r="BY583" s="18" t="str">
        <f>IF(AND(BW$2=0, BX$2=0), "*Required - Please Make a Selection*", IF(OR(ISNUMBER(SEARCH(TRIM(BW$2), ProgramsTable[[#This Row],[Geographic Coverage]])), ISNUMBER(SEARCH(TRIM(BX$2), ProgramsTable[[#This Row],[Geographic Coverage]]))), "Yes", "No"))</f>
        <v>*Required - Please Make a Selection*</v>
      </c>
      <c r="BZ583" s="18" t="str">
        <f>IF(I$2=0, "N/A", IF(I$2="Yes", IF(ProgramsTable[[#This Row],[Program Includes Services for Caregivers]]="Yes", IF(ProgramsTable[[#This Row],[Program May Require Caregiver to be Unpaid]]="No", "Yes", "No"), "No"), "N/A"))</f>
        <v>N/A</v>
      </c>
      <c r="CA5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83" s="18" t="str">
        <f>IF(CB$2=0, "N/A", IF(ISNUMBER(SEARCH(TRIM(UPPER(CB$2)), TRIM(UPPER(ProgramsTable[[#This Row],[Type of Service]])))), "Yes", "No"))</f>
        <v>N/A</v>
      </c>
      <c r="CC583" s="18" t="str">
        <f>IF(CC$2=0, "N/A", IF(ISNUMBER(SEARCH(TRIM(CC$2), ProgramsTable[[#This Row],[Geographic Coverage]])), "Yes", "No"))</f>
        <v>No</v>
      </c>
      <c r="CD583" s="18" t="str">
        <f>IF(CD$2=0, "N/A", IF(ISNUMBER(SEARCH(TRIM(CD$2), ProgramsTable[[#This Row],[Geographic Coverage]])), "Yes", "No"))</f>
        <v>N/A</v>
      </c>
      <c r="CE583" s="18" t="str">
        <f>IF(AND(CC$2=0, CD$2=0), "*Required - Please Make a Selection*", IF(OR(ISNUMBER(SEARCH(TRIM(CC$2), ProgramsTable[[#This Row],[Geographic Coverage]])), ISNUMBER(SEARCH(TRIM(CD$2), ProgramsTable[[#This Row],[Geographic Coverage]]))), "Yes", "No"))</f>
        <v>No</v>
      </c>
      <c r="CF583" s="18" t="str" cm="1">
        <f t="array" ref="CF583">IF(COUNTIF(BK$2:BN$2, "Yes")=0, "N/A", IF(SUMPRODUCT((BK$2:BN$2="Yes")*(ProgramsTable[[#This Row],[Veteran?]:[Disabled Veteran?]]="Yes"))&gt;0, "Yes", "No"))</f>
        <v>No</v>
      </c>
      <c r="CG5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83"/>
      <c r="CI583"/>
      <c r="CJ583"/>
      <c r="CK583"/>
      <c r="CL583"/>
      <c r="CM583"/>
      <c r="CN583"/>
      <c r="CO583"/>
      <c r="CP583"/>
      <c r="CQ583"/>
      <c r="CR583"/>
      <c r="CS583"/>
      <c r="CU583"/>
      <c r="CV583"/>
    </row>
    <row r="584" spans="1:100" hidden="1" x14ac:dyDescent="0.25">
      <c r="A584" s="10">
        <v>145</v>
      </c>
      <c r="B584" t="s">
        <v>527</v>
      </c>
      <c r="C584" t="s">
        <v>603</v>
      </c>
      <c r="D584" t="s">
        <v>545</v>
      </c>
      <c r="E584" t="s">
        <v>546</v>
      </c>
      <c r="F584" t="s">
        <v>111</v>
      </c>
      <c r="G584" t="s">
        <v>111</v>
      </c>
      <c r="H584" t="s">
        <v>207</v>
      </c>
      <c r="I584" t="s">
        <v>207</v>
      </c>
      <c r="J584" t="s">
        <v>547</v>
      </c>
      <c r="K584" t="s">
        <v>208</v>
      </c>
      <c r="L584" s="11" t="s">
        <v>543</v>
      </c>
      <c r="M584">
        <v>60</v>
      </c>
      <c r="N584">
        <v>120</v>
      </c>
      <c r="P584" t="s">
        <v>561</v>
      </c>
      <c r="Q584" t="s">
        <v>208</v>
      </c>
      <c r="R584" t="s">
        <v>561</v>
      </c>
      <c r="S584" t="s">
        <v>208</v>
      </c>
      <c r="T584" t="s">
        <v>39</v>
      </c>
      <c r="U584" t="s">
        <v>215</v>
      </c>
      <c r="V584" t="s">
        <v>207</v>
      </c>
      <c r="W584" t="s">
        <v>207</v>
      </c>
      <c r="X584" t="s">
        <v>207</v>
      </c>
      <c r="Y584" t="s">
        <v>207</v>
      </c>
      <c r="Z584" t="s">
        <v>207</v>
      </c>
      <c r="AA584" t="s">
        <v>215</v>
      </c>
      <c r="AB584" t="s">
        <v>207</v>
      </c>
      <c r="AC584" t="s">
        <v>207</v>
      </c>
      <c r="AD584" t="s">
        <v>207</v>
      </c>
      <c r="AE584" t="s">
        <v>207</v>
      </c>
      <c r="AF584" t="s">
        <v>207</v>
      </c>
      <c r="AG584" t="s">
        <v>207</v>
      </c>
      <c r="AH584" t="s">
        <v>207</v>
      </c>
      <c r="AI584" t="s">
        <v>207</v>
      </c>
      <c r="AJ584" t="s">
        <v>207</v>
      </c>
      <c r="AK584" t="s">
        <v>207</v>
      </c>
      <c r="AL584" t="s">
        <v>207</v>
      </c>
      <c r="AM584" t="s">
        <v>207</v>
      </c>
      <c r="AN584" t="s">
        <v>207</v>
      </c>
      <c r="AO584" t="s">
        <v>207</v>
      </c>
      <c r="AP584" t="s">
        <v>207</v>
      </c>
      <c r="AQ584" t="s">
        <v>207</v>
      </c>
      <c r="AR584" t="s">
        <v>207</v>
      </c>
      <c r="AS584" t="s">
        <v>207</v>
      </c>
      <c r="AT584" t="s">
        <v>207</v>
      </c>
      <c r="AU584" t="s">
        <v>207</v>
      </c>
      <c r="AV584" t="s">
        <v>207</v>
      </c>
      <c r="AW584" t="s">
        <v>207</v>
      </c>
      <c r="AX584" t="s">
        <v>207</v>
      </c>
      <c r="AY584" t="s">
        <v>207</v>
      </c>
      <c r="AZ584" t="s">
        <v>207</v>
      </c>
      <c r="BA584" t="s">
        <v>215</v>
      </c>
      <c r="BB584" t="s">
        <v>207</v>
      </c>
      <c r="BC584" t="s">
        <v>207</v>
      </c>
      <c r="BD584" t="s">
        <v>207</v>
      </c>
      <c r="BE584" t="s">
        <v>207</v>
      </c>
      <c r="BF584" t="s">
        <v>207</v>
      </c>
      <c r="BG584" t="s">
        <v>207</v>
      </c>
      <c r="BH584" t="s">
        <v>207</v>
      </c>
      <c r="BI584" t="s">
        <v>207</v>
      </c>
      <c r="BJ584" t="s">
        <v>207</v>
      </c>
      <c r="BK584" t="s">
        <v>207</v>
      </c>
      <c r="BL584" t="s">
        <v>207</v>
      </c>
      <c r="BM584" t="s">
        <v>207</v>
      </c>
      <c r="BN584" t="s">
        <v>207</v>
      </c>
      <c r="BO584" s="18" t="str">
        <f>IF(OR(BO$2=0, BO$2=""), "N/A", IF(ISNUMBER(SEARCH(UPPER(BO$2), UPPER(ProgramsTable[[#This Row],[Type of Service]]))), "Yes", "No"))</f>
        <v>N/A</v>
      </c>
      <c r="BP584" s="18" t="str">
        <f>IF(BP$2=0, "N/A", IF(ISNUMBER(SEARCH(TRIM(BP$2), ProgramsTable[[#This Row],[Geographic Coverage]])), "Yes", "No"))</f>
        <v>N/A</v>
      </c>
      <c r="BQ584" s="18" t="str">
        <f>IF(BQ$2=0, "N/A", IF(ISNUMBER(SEARCH(TRIM(BQ$2), ProgramsTable[[#This Row],[Geographic Coverage]])), "Yes", "No"))</f>
        <v>N/A</v>
      </c>
      <c r="BR584" s="18" t="str">
        <f>IF(AND(BP$2=0, BQ$2=0), "*Required - Please Make a Selection*", IF(OR(ISNUMBER(SEARCH(TRIM(BP$2), ProgramsTable[[#This Row],[Geographic Coverage]])), ISNUMBER(SEARCH(TRIM(BQ$2), ProgramsTable[[#This Row],[Geographic Coverage]]))), "Yes", "No"))</f>
        <v>*Required - Please Make a Selection*</v>
      </c>
      <c r="BS584" s="18" t="str">
        <f>IF(OR(BS$2="",BS$2=0), "N/A", IF(AND(ProgramsTable[[#This Row],[Age Min]]= "None", ProgramsTable[[#This Row],[Age Max]]= "None"), "Yes", IF(AND(BS$2&gt;=ProgramsTable[[#This Row],[Age Min]], BS$2&lt;=ProgramsTable[[#This Row],[Age Max]]), "Yes", "No")))</f>
        <v>N/A</v>
      </c>
      <c r="BT584" s="18" t="str" cm="1">
        <f t="array" ref="BT584">IF(COUNTIF(AM$2:BJ$2,"Yes")=0,"N/A",IF(SUMPRODUCT(--(AM$2:BJ$2="Yes"),--(ProgramsTable[[#This Row],[Developmental Disability]:[Caregivers, Family Members, Advocates, or Practitioners of an Individual with Disabilities or Medical Conditions]]="Yes"))&gt;0,"Yes","No"))</f>
        <v>N/A</v>
      </c>
      <c r="BU5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84" s="18" t="str">
        <f>IF(BV$2=0, "N/A", IF(ISNUMBER(SEARCH(UPPER(BV$2), UPPER(ProgramsTable[[#This Row],[Type of Service]]))), "Yes", "No"))</f>
        <v>N/A</v>
      </c>
      <c r="BW584" s="18" t="str">
        <f>IF(BW$2=0, "N/A", IF(ISNUMBER(SEARCH(TRIM(BW$2), ProgramsTable[[#This Row],[Geographic Coverage]])), "Yes", "No"))</f>
        <v>N/A</v>
      </c>
      <c r="BX584" s="18" t="str">
        <f>IF(BX$2=0, "N/A", IF(ISNUMBER(SEARCH(TRIM(BX$2), ProgramsTable[[#This Row],[Geographic Coverage]])), "Yes", "No"))</f>
        <v>N/A</v>
      </c>
      <c r="BY584" s="18" t="str">
        <f>IF(AND(BW$2=0, BX$2=0), "*Required - Please Make a Selection*", IF(OR(ISNUMBER(SEARCH(TRIM(BW$2), ProgramsTable[[#This Row],[Geographic Coverage]])), ISNUMBER(SEARCH(TRIM(BX$2), ProgramsTable[[#This Row],[Geographic Coverage]]))), "Yes", "No"))</f>
        <v>*Required - Please Make a Selection*</v>
      </c>
      <c r="BZ584" s="18" t="str">
        <f>IF(I$2=0, "N/A", IF(I$2="Yes", IF(ProgramsTable[[#This Row],[Program Includes Services for Caregivers]]="Yes", IF(ProgramsTable[[#This Row],[Program May Require Caregiver to be Unpaid]]="No", "Yes", "No"), "No"), "N/A"))</f>
        <v>N/A</v>
      </c>
      <c r="CA5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84" s="18" t="str">
        <f>IF(CB$2=0, "N/A", IF(ISNUMBER(SEARCH(TRIM(UPPER(CB$2)), TRIM(UPPER(ProgramsTable[[#This Row],[Type of Service]])))), "Yes", "No"))</f>
        <v>N/A</v>
      </c>
      <c r="CC584" s="18" t="str">
        <f>IF(CC$2=0, "N/A", IF(ISNUMBER(SEARCH(TRIM(CC$2), ProgramsTable[[#This Row],[Geographic Coverage]])), "Yes", "No"))</f>
        <v>No</v>
      </c>
      <c r="CD584" s="18" t="str">
        <f>IF(CD$2=0, "N/A", IF(ISNUMBER(SEARCH(TRIM(CD$2), ProgramsTable[[#This Row],[Geographic Coverage]])), "Yes", "No"))</f>
        <v>N/A</v>
      </c>
      <c r="CE584" s="18" t="str">
        <f>IF(AND(CC$2=0, CD$2=0), "*Required - Please Make a Selection*", IF(OR(ISNUMBER(SEARCH(TRIM(CC$2), ProgramsTable[[#This Row],[Geographic Coverage]])), ISNUMBER(SEARCH(TRIM(CD$2), ProgramsTable[[#This Row],[Geographic Coverage]]))), "Yes", "No"))</f>
        <v>No</v>
      </c>
      <c r="CF584" s="18" t="str" cm="1">
        <f t="array" ref="CF584">IF(COUNTIF(BK$2:BN$2, "Yes")=0, "N/A", IF(SUMPRODUCT((BK$2:BN$2="Yes")*(ProgramsTable[[#This Row],[Veteran?]:[Disabled Veteran?]]="Yes"))&gt;0, "Yes", "No"))</f>
        <v>No</v>
      </c>
      <c r="CG5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84"/>
      <c r="CI584"/>
      <c r="CJ584"/>
      <c r="CK584"/>
      <c r="CL584"/>
      <c r="CM584"/>
      <c r="CN584"/>
      <c r="CO584"/>
      <c r="CP584"/>
      <c r="CQ584"/>
      <c r="CR584"/>
      <c r="CS584"/>
      <c r="CU584"/>
      <c r="CV584"/>
    </row>
    <row r="585" spans="1:100" hidden="1" x14ac:dyDescent="0.25">
      <c r="A585" s="10">
        <v>146</v>
      </c>
      <c r="B585" t="s">
        <v>527</v>
      </c>
      <c r="C585" t="s">
        <v>603</v>
      </c>
      <c r="D585" t="s">
        <v>545</v>
      </c>
      <c r="E585" t="s">
        <v>546</v>
      </c>
      <c r="F585" t="s">
        <v>562</v>
      </c>
      <c r="G585" t="s">
        <v>103</v>
      </c>
      <c r="H585" t="s">
        <v>207</v>
      </c>
      <c r="I585" t="s">
        <v>207</v>
      </c>
      <c r="J585" t="s">
        <v>208</v>
      </c>
      <c r="K585" t="s">
        <v>208</v>
      </c>
      <c r="L585" s="11" t="s">
        <v>208</v>
      </c>
      <c r="M585" t="s">
        <v>208</v>
      </c>
      <c r="N585" t="s">
        <v>208</v>
      </c>
      <c r="P585" t="s">
        <v>208</v>
      </c>
      <c r="Q585" t="s">
        <v>208</v>
      </c>
      <c r="R585" t="s">
        <v>208</v>
      </c>
      <c r="S585" t="s">
        <v>208</v>
      </c>
      <c r="T585" t="s">
        <v>39</v>
      </c>
      <c r="U585" t="s">
        <v>207</v>
      </c>
      <c r="V585" t="s">
        <v>207</v>
      </c>
      <c r="W585" t="s">
        <v>207</v>
      </c>
      <c r="X585" t="s">
        <v>207</v>
      </c>
      <c r="Y585" t="s">
        <v>207</v>
      </c>
      <c r="Z585" t="s">
        <v>207</v>
      </c>
      <c r="AA585" t="s">
        <v>207</v>
      </c>
      <c r="AB585" t="s">
        <v>207</v>
      </c>
      <c r="AC585" t="s">
        <v>207</v>
      </c>
      <c r="AD585" t="s">
        <v>207</v>
      </c>
      <c r="AE585" t="s">
        <v>207</v>
      </c>
      <c r="AF585" t="s">
        <v>207</v>
      </c>
      <c r="AG585" t="s">
        <v>207</v>
      </c>
      <c r="AH585" t="s">
        <v>207</v>
      </c>
      <c r="AI585" t="s">
        <v>207</v>
      </c>
      <c r="AJ585" t="s">
        <v>207</v>
      </c>
      <c r="AK585" t="s">
        <v>207</v>
      </c>
      <c r="AL585" t="s">
        <v>207</v>
      </c>
      <c r="AM585" t="s">
        <v>207</v>
      </c>
      <c r="AN585" t="s">
        <v>207</v>
      </c>
      <c r="AO585" t="s">
        <v>207</v>
      </c>
      <c r="AP585" t="s">
        <v>207</v>
      </c>
      <c r="AQ585" t="s">
        <v>207</v>
      </c>
      <c r="AR585" t="s">
        <v>207</v>
      </c>
      <c r="AS585" t="s">
        <v>207</v>
      </c>
      <c r="AT585" t="s">
        <v>207</v>
      </c>
      <c r="AU585" t="s">
        <v>207</v>
      </c>
      <c r="AV585" t="s">
        <v>207</v>
      </c>
      <c r="AW585" t="s">
        <v>207</v>
      </c>
      <c r="AX585" t="s">
        <v>207</v>
      </c>
      <c r="AY585" t="s">
        <v>207</v>
      </c>
      <c r="AZ585" t="s">
        <v>207</v>
      </c>
      <c r="BA585" t="s">
        <v>207</v>
      </c>
      <c r="BB585" t="s">
        <v>207</v>
      </c>
      <c r="BC585" t="s">
        <v>207</v>
      </c>
      <c r="BD585" t="s">
        <v>207</v>
      </c>
      <c r="BE585" t="s">
        <v>207</v>
      </c>
      <c r="BF585" t="s">
        <v>207</v>
      </c>
      <c r="BG585" t="s">
        <v>207</v>
      </c>
      <c r="BH585" t="s">
        <v>207</v>
      </c>
      <c r="BI585" t="s">
        <v>207</v>
      </c>
      <c r="BJ585" t="s">
        <v>207</v>
      </c>
      <c r="BK585" t="s">
        <v>207</v>
      </c>
      <c r="BL585" t="s">
        <v>207</v>
      </c>
      <c r="BM585" t="s">
        <v>207</v>
      </c>
      <c r="BN585" t="s">
        <v>207</v>
      </c>
      <c r="BO585" s="18" t="str">
        <f>IF(OR(BO$2=0, BO$2=""), "N/A", IF(ISNUMBER(SEARCH(UPPER(BO$2), UPPER(ProgramsTable[[#This Row],[Type of Service]]))), "Yes", "No"))</f>
        <v>N/A</v>
      </c>
      <c r="BP585" s="18" t="str">
        <f>IF(BP$2=0, "N/A", IF(ISNUMBER(SEARCH(TRIM(BP$2), ProgramsTable[[#This Row],[Geographic Coverage]])), "Yes", "No"))</f>
        <v>N/A</v>
      </c>
      <c r="BQ585" s="18" t="str">
        <f>IF(BQ$2=0, "N/A", IF(ISNUMBER(SEARCH(TRIM(BQ$2), ProgramsTable[[#This Row],[Geographic Coverage]])), "Yes", "No"))</f>
        <v>N/A</v>
      </c>
      <c r="BR585" s="18" t="str">
        <f>IF(AND(BP$2=0, BQ$2=0), "*Required - Please Make a Selection*", IF(OR(ISNUMBER(SEARCH(TRIM(BP$2), ProgramsTable[[#This Row],[Geographic Coverage]])), ISNUMBER(SEARCH(TRIM(BQ$2), ProgramsTable[[#This Row],[Geographic Coverage]]))), "Yes", "No"))</f>
        <v>*Required - Please Make a Selection*</v>
      </c>
      <c r="BS585" s="18" t="str">
        <f>IF(OR(BS$2="",BS$2=0), "N/A", IF(AND(ProgramsTable[[#This Row],[Age Min]]= "None", ProgramsTable[[#This Row],[Age Max]]= "None"), "Yes", IF(AND(BS$2&gt;=ProgramsTable[[#This Row],[Age Min]], BS$2&lt;=ProgramsTable[[#This Row],[Age Max]]), "Yes", "No")))</f>
        <v>N/A</v>
      </c>
      <c r="BT585" s="18" t="str" cm="1">
        <f t="array" ref="BT585">IF(COUNTIF(AM$2:BJ$2,"Yes")=0,"N/A",IF(SUMPRODUCT(--(AM$2:BJ$2="Yes"),--(ProgramsTable[[#This Row],[Developmental Disability]:[Caregivers, Family Members, Advocates, or Practitioners of an Individual with Disabilities or Medical Conditions]]="Yes"))&gt;0,"Yes","No"))</f>
        <v>N/A</v>
      </c>
      <c r="BU5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85" s="18" t="str">
        <f>IF(BV$2=0, "N/A", IF(ISNUMBER(SEARCH(UPPER(BV$2), UPPER(ProgramsTable[[#This Row],[Type of Service]]))), "Yes", "No"))</f>
        <v>N/A</v>
      </c>
      <c r="BW585" s="18" t="str">
        <f>IF(BW$2=0, "N/A", IF(ISNUMBER(SEARCH(TRIM(BW$2), ProgramsTable[[#This Row],[Geographic Coverage]])), "Yes", "No"))</f>
        <v>N/A</v>
      </c>
      <c r="BX585" s="18" t="str">
        <f>IF(BX$2=0, "N/A", IF(ISNUMBER(SEARCH(TRIM(BX$2), ProgramsTable[[#This Row],[Geographic Coverage]])), "Yes", "No"))</f>
        <v>N/A</v>
      </c>
      <c r="BY585" s="18" t="str">
        <f>IF(AND(BW$2=0, BX$2=0), "*Required - Please Make a Selection*", IF(OR(ISNUMBER(SEARCH(TRIM(BW$2), ProgramsTable[[#This Row],[Geographic Coverage]])), ISNUMBER(SEARCH(TRIM(BX$2), ProgramsTable[[#This Row],[Geographic Coverage]]))), "Yes", "No"))</f>
        <v>*Required - Please Make a Selection*</v>
      </c>
      <c r="BZ585" s="18" t="str">
        <f>IF(I$2=0, "N/A", IF(I$2="Yes", IF(ProgramsTable[[#This Row],[Program Includes Services for Caregivers]]="Yes", IF(ProgramsTable[[#This Row],[Program May Require Caregiver to be Unpaid]]="No", "Yes", "No"), "No"), "N/A"))</f>
        <v>N/A</v>
      </c>
      <c r="CA5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85" s="18" t="str">
        <f>IF(CB$2=0, "N/A", IF(ISNUMBER(SEARCH(TRIM(UPPER(CB$2)), TRIM(UPPER(ProgramsTable[[#This Row],[Type of Service]])))), "Yes", "No"))</f>
        <v>N/A</v>
      </c>
      <c r="CC585" s="18" t="str">
        <f>IF(CC$2=0, "N/A", IF(ISNUMBER(SEARCH(TRIM(CC$2), ProgramsTable[[#This Row],[Geographic Coverage]])), "Yes", "No"))</f>
        <v>No</v>
      </c>
      <c r="CD585" s="18" t="str">
        <f>IF(CD$2=0, "N/A", IF(ISNUMBER(SEARCH(TRIM(CD$2), ProgramsTable[[#This Row],[Geographic Coverage]])), "Yes", "No"))</f>
        <v>N/A</v>
      </c>
      <c r="CE585" s="18" t="str">
        <f>IF(AND(CC$2=0, CD$2=0), "*Required - Please Make a Selection*", IF(OR(ISNUMBER(SEARCH(TRIM(CC$2), ProgramsTable[[#This Row],[Geographic Coverage]])), ISNUMBER(SEARCH(TRIM(CD$2), ProgramsTable[[#This Row],[Geographic Coverage]]))), "Yes", "No"))</f>
        <v>No</v>
      </c>
      <c r="CF585" s="18" t="str" cm="1">
        <f t="array" ref="CF585">IF(COUNTIF(BK$2:BN$2, "Yes")=0, "N/A", IF(SUMPRODUCT((BK$2:BN$2="Yes")*(ProgramsTable[[#This Row],[Veteran?]:[Disabled Veteran?]]="Yes"))&gt;0, "Yes", "No"))</f>
        <v>No</v>
      </c>
      <c r="CG5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85"/>
      <c r="CI585"/>
      <c r="CJ585"/>
      <c r="CK585"/>
      <c r="CL585"/>
      <c r="CM585"/>
      <c r="CN585"/>
      <c r="CO585"/>
      <c r="CP585"/>
      <c r="CQ585"/>
      <c r="CR585"/>
      <c r="CS585"/>
      <c r="CU585"/>
      <c r="CV585"/>
    </row>
    <row r="586" spans="1:100" hidden="1" x14ac:dyDescent="0.25">
      <c r="A586" s="10">
        <v>147</v>
      </c>
      <c r="B586" t="s">
        <v>527</v>
      </c>
      <c r="C586" t="s">
        <v>603</v>
      </c>
      <c r="D586" t="s">
        <v>545</v>
      </c>
      <c r="E586" t="s">
        <v>546</v>
      </c>
      <c r="F586" t="s">
        <v>117</v>
      </c>
      <c r="G586" t="s">
        <v>117</v>
      </c>
      <c r="H586" t="s">
        <v>207</v>
      </c>
      <c r="I586" t="s">
        <v>207</v>
      </c>
      <c r="J586" t="s">
        <v>208</v>
      </c>
      <c r="K586" t="s">
        <v>208</v>
      </c>
      <c r="L586" s="11" t="s">
        <v>543</v>
      </c>
      <c r="M586">
        <v>60</v>
      </c>
      <c r="N586">
        <v>120</v>
      </c>
      <c r="P586" t="s">
        <v>563</v>
      </c>
      <c r="Q586" t="s">
        <v>208</v>
      </c>
      <c r="R586" t="s">
        <v>563</v>
      </c>
      <c r="S586" t="s">
        <v>208</v>
      </c>
      <c r="T586" t="s">
        <v>39</v>
      </c>
      <c r="U586" t="s">
        <v>207</v>
      </c>
      <c r="V586" t="s">
        <v>207</v>
      </c>
      <c r="W586" t="s">
        <v>207</v>
      </c>
      <c r="X586" t="s">
        <v>207</v>
      </c>
      <c r="Y586" t="s">
        <v>207</v>
      </c>
      <c r="Z586" t="s">
        <v>207</v>
      </c>
      <c r="AA586" t="s">
        <v>207</v>
      </c>
      <c r="AB586" t="s">
        <v>207</v>
      </c>
      <c r="AC586" t="s">
        <v>207</v>
      </c>
      <c r="AD586" t="s">
        <v>207</v>
      </c>
      <c r="AE586" t="s">
        <v>207</v>
      </c>
      <c r="AF586" t="s">
        <v>207</v>
      </c>
      <c r="AG586" t="s">
        <v>207</v>
      </c>
      <c r="AH586" t="s">
        <v>207</v>
      </c>
      <c r="AI586" t="s">
        <v>207</v>
      </c>
      <c r="AJ586" t="s">
        <v>207</v>
      </c>
      <c r="AK586" t="s">
        <v>207</v>
      </c>
      <c r="AL586" t="s">
        <v>207</v>
      </c>
      <c r="AM586" t="s">
        <v>207</v>
      </c>
      <c r="AN586" t="s">
        <v>207</v>
      </c>
      <c r="AO586" t="s">
        <v>207</v>
      </c>
      <c r="AP586" t="s">
        <v>207</v>
      </c>
      <c r="AQ586" t="s">
        <v>207</v>
      </c>
      <c r="AR586" t="s">
        <v>207</v>
      </c>
      <c r="AS586" t="s">
        <v>207</v>
      </c>
      <c r="AT586" t="s">
        <v>207</v>
      </c>
      <c r="AU586" t="s">
        <v>207</v>
      </c>
      <c r="AV586" t="s">
        <v>207</v>
      </c>
      <c r="AW586" t="s">
        <v>207</v>
      </c>
      <c r="AX586" t="s">
        <v>207</v>
      </c>
      <c r="AY586" t="s">
        <v>207</v>
      </c>
      <c r="AZ586" t="s">
        <v>207</v>
      </c>
      <c r="BA586" t="s">
        <v>215</v>
      </c>
      <c r="BB586" t="s">
        <v>207</v>
      </c>
      <c r="BC586" t="s">
        <v>207</v>
      </c>
      <c r="BD586" t="s">
        <v>207</v>
      </c>
      <c r="BE586" t="s">
        <v>207</v>
      </c>
      <c r="BF586" t="s">
        <v>207</v>
      </c>
      <c r="BG586" t="s">
        <v>207</v>
      </c>
      <c r="BH586" t="s">
        <v>207</v>
      </c>
      <c r="BI586" t="s">
        <v>207</v>
      </c>
      <c r="BJ586" t="s">
        <v>207</v>
      </c>
      <c r="BK586" t="s">
        <v>207</v>
      </c>
      <c r="BL586" t="s">
        <v>207</v>
      </c>
      <c r="BM586" t="s">
        <v>207</v>
      </c>
      <c r="BN586" t="s">
        <v>207</v>
      </c>
      <c r="BO586" s="18" t="str">
        <f>IF(OR(BO$2=0, BO$2=""), "N/A", IF(ISNUMBER(SEARCH(UPPER(BO$2), UPPER(ProgramsTable[[#This Row],[Type of Service]]))), "Yes", "No"))</f>
        <v>N/A</v>
      </c>
      <c r="BP586" s="18" t="str">
        <f>IF(BP$2=0, "N/A", IF(ISNUMBER(SEARCH(TRIM(BP$2), ProgramsTable[[#This Row],[Geographic Coverage]])), "Yes", "No"))</f>
        <v>N/A</v>
      </c>
      <c r="BQ586" s="18" t="str">
        <f>IF(BQ$2=0, "N/A", IF(ISNUMBER(SEARCH(TRIM(BQ$2), ProgramsTable[[#This Row],[Geographic Coverage]])), "Yes", "No"))</f>
        <v>N/A</v>
      </c>
      <c r="BR586" s="18" t="str">
        <f>IF(AND(BP$2=0, BQ$2=0), "*Required - Please Make a Selection*", IF(OR(ISNUMBER(SEARCH(TRIM(BP$2), ProgramsTable[[#This Row],[Geographic Coverage]])), ISNUMBER(SEARCH(TRIM(BQ$2), ProgramsTable[[#This Row],[Geographic Coverage]]))), "Yes", "No"))</f>
        <v>*Required - Please Make a Selection*</v>
      </c>
      <c r="BS586" s="18" t="str">
        <f>IF(OR(BS$2="",BS$2=0), "N/A", IF(AND(ProgramsTable[[#This Row],[Age Min]]= "None", ProgramsTable[[#This Row],[Age Max]]= "None"), "Yes", IF(AND(BS$2&gt;=ProgramsTable[[#This Row],[Age Min]], BS$2&lt;=ProgramsTable[[#This Row],[Age Max]]), "Yes", "No")))</f>
        <v>N/A</v>
      </c>
      <c r="BT586" s="18" t="str" cm="1">
        <f t="array" ref="BT586">IF(COUNTIF(AM$2:BJ$2,"Yes")=0,"N/A",IF(SUMPRODUCT(--(AM$2:BJ$2="Yes"),--(ProgramsTable[[#This Row],[Developmental Disability]:[Caregivers, Family Members, Advocates, or Practitioners of an Individual with Disabilities or Medical Conditions]]="Yes"))&gt;0,"Yes","No"))</f>
        <v>N/A</v>
      </c>
      <c r="BU5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86" s="18" t="str">
        <f>IF(BV$2=0, "N/A", IF(ISNUMBER(SEARCH(UPPER(BV$2), UPPER(ProgramsTable[[#This Row],[Type of Service]]))), "Yes", "No"))</f>
        <v>N/A</v>
      </c>
      <c r="BW586" s="18" t="str">
        <f>IF(BW$2=0, "N/A", IF(ISNUMBER(SEARCH(TRIM(BW$2), ProgramsTable[[#This Row],[Geographic Coverage]])), "Yes", "No"))</f>
        <v>N/A</v>
      </c>
      <c r="BX586" s="18" t="str">
        <f>IF(BX$2=0, "N/A", IF(ISNUMBER(SEARCH(TRIM(BX$2), ProgramsTable[[#This Row],[Geographic Coverage]])), "Yes", "No"))</f>
        <v>N/A</v>
      </c>
      <c r="BY586" s="18" t="str">
        <f>IF(AND(BW$2=0, BX$2=0), "*Required - Please Make a Selection*", IF(OR(ISNUMBER(SEARCH(TRIM(BW$2), ProgramsTable[[#This Row],[Geographic Coverage]])), ISNUMBER(SEARCH(TRIM(BX$2), ProgramsTable[[#This Row],[Geographic Coverage]]))), "Yes", "No"))</f>
        <v>*Required - Please Make a Selection*</v>
      </c>
      <c r="BZ586" s="18" t="str">
        <f>IF(I$2=0, "N/A", IF(I$2="Yes", IF(ProgramsTable[[#This Row],[Program Includes Services for Caregivers]]="Yes", IF(ProgramsTable[[#This Row],[Program May Require Caregiver to be Unpaid]]="No", "Yes", "No"), "No"), "N/A"))</f>
        <v>N/A</v>
      </c>
      <c r="CA5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86" s="18" t="str">
        <f>IF(CB$2=0, "N/A", IF(ISNUMBER(SEARCH(TRIM(UPPER(CB$2)), TRIM(UPPER(ProgramsTable[[#This Row],[Type of Service]])))), "Yes", "No"))</f>
        <v>N/A</v>
      </c>
      <c r="CC586" s="18" t="str">
        <f>IF(CC$2=0, "N/A", IF(ISNUMBER(SEARCH(TRIM(CC$2), ProgramsTable[[#This Row],[Geographic Coverage]])), "Yes", "No"))</f>
        <v>No</v>
      </c>
      <c r="CD586" s="18" t="str">
        <f>IF(CD$2=0, "N/A", IF(ISNUMBER(SEARCH(TRIM(CD$2), ProgramsTable[[#This Row],[Geographic Coverage]])), "Yes", "No"))</f>
        <v>N/A</v>
      </c>
      <c r="CE586" s="18" t="str">
        <f>IF(AND(CC$2=0, CD$2=0), "*Required - Please Make a Selection*", IF(OR(ISNUMBER(SEARCH(TRIM(CC$2), ProgramsTable[[#This Row],[Geographic Coverage]])), ISNUMBER(SEARCH(TRIM(CD$2), ProgramsTable[[#This Row],[Geographic Coverage]]))), "Yes", "No"))</f>
        <v>No</v>
      </c>
      <c r="CF586" s="18" t="str" cm="1">
        <f t="array" ref="CF586">IF(COUNTIF(BK$2:BN$2, "Yes")=0, "N/A", IF(SUMPRODUCT((BK$2:BN$2="Yes")*(ProgramsTable[[#This Row],[Veteran?]:[Disabled Veteran?]]="Yes"))&gt;0, "Yes", "No"))</f>
        <v>No</v>
      </c>
      <c r="CG5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86"/>
      <c r="CI586"/>
      <c r="CJ586"/>
      <c r="CK586"/>
      <c r="CL586"/>
      <c r="CM586"/>
      <c r="CN586"/>
      <c r="CO586"/>
      <c r="CP586"/>
      <c r="CQ586"/>
      <c r="CR586"/>
      <c r="CS586"/>
      <c r="CU586"/>
      <c r="CV586"/>
    </row>
    <row r="587" spans="1:100" hidden="1" x14ac:dyDescent="0.25">
      <c r="A587" s="10">
        <v>150</v>
      </c>
      <c r="B587" t="s">
        <v>527</v>
      </c>
      <c r="C587" t="s">
        <v>501</v>
      </c>
      <c r="D587" t="s">
        <v>537</v>
      </c>
      <c r="E587" t="s">
        <v>538</v>
      </c>
      <c r="F587" t="s">
        <v>539</v>
      </c>
      <c r="G587" t="s">
        <v>540</v>
      </c>
      <c r="H587" t="s">
        <v>207</v>
      </c>
      <c r="I587" t="s">
        <v>207</v>
      </c>
      <c r="J587" t="s">
        <v>541</v>
      </c>
      <c r="K587" t="s">
        <v>542</v>
      </c>
      <c r="L587" t="s">
        <v>543</v>
      </c>
      <c r="M587">
        <v>60</v>
      </c>
      <c r="N587">
        <v>120</v>
      </c>
      <c r="P587" t="s">
        <v>544</v>
      </c>
      <c r="Q587" t="s">
        <v>208</v>
      </c>
      <c r="R587" t="s">
        <v>544</v>
      </c>
      <c r="S587" t="s">
        <v>208</v>
      </c>
      <c r="T587" t="s">
        <v>84</v>
      </c>
      <c r="U587" t="s">
        <v>215</v>
      </c>
      <c r="V587" t="s">
        <v>207</v>
      </c>
      <c r="W587" t="s">
        <v>207</v>
      </c>
      <c r="X587" t="s">
        <v>207</v>
      </c>
      <c r="Y587" t="s">
        <v>207</v>
      </c>
      <c r="Z587" t="s">
        <v>207</v>
      </c>
      <c r="AA587" t="s">
        <v>207</v>
      </c>
      <c r="AB587" t="s">
        <v>207</v>
      </c>
      <c r="AC587" t="s">
        <v>207</v>
      </c>
      <c r="AD587" t="s">
        <v>207</v>
      </c>
      <c r="AE587" t="s">
        <v>207</v>
      </c>
      <c r="AF587" t="s">
        <v>207</v>
      </c>
      <c r="AG587" t="s">
        <v>207</v>
      </c>
      <c r="AH587" t="s">
        <v>207</v>
      </c>
      <c r="AI587" t="s">
        <v>207</v>
      </c>
      <c r="AJ587" t="s">
        <v>207</v>
      </c>
      <c r="AK587" t="s">
        <v>207</v>
      </c>
      <c r="AL587" t="s">
        <v>207</v>
      </c>
      <c r="AM587" t="s">
        <v>207</v>
      </c>
      <c r="AN587" t="s">
        <v>207</v>
      </c>
      <c r="AO587" t="s">
        <v>207</v>
      </c>
      <c r="AP587" t="s">
        <v>207</v>
      </c>
      <c r="AQ587" t="s">
        <v>207</v>
      </c>
      <c r="AR587" t="s">
        <v>207</v>
      </c>
      <c r="AS587" t="s">
        <v>207</v>
      </c>
      <c r="AT587" t="s">
        <v>207</v>
      </c>
      <c r="AU587" t="s">
        <v>207</v>
      </c>
      <c r="AV587" t="s">
        <v>207</v>
      </c>
      <c r="AW587" t="s">
        <v>207</v>
      </c>
      <c r="AX587" t="s">
        <v>207</v>
      </c>
      <c r="AY587" t="s">
        <v>207</v>
      </c>
      <c r="AZ587" t="s">
        <v>207</v>
      </c>
      <c r="BA587" t="s">
        <v>215</v>
      </c>
      <c r="BB587" t="s">
        <v>207</v>
      </c>
      <c r="BC587" t="s">
        <v>207</v>
      </c>
      <c r="BD587" t="s">
        <v>207</v>
      </c>
      <c r="BE587" t="s">
        <v>207</v>
      </c>
      <c r="BF587" t="s">
        <v>207</v>
      </c>
      <c r="BG587" t="s">
        <v>207</v>
      </c>
      <c r="BH587" t="s">
        <v>207</v>
      </c>
      <c r="BI587" t="s">
        <v>207</v>
      </c>
      <c r="BJ587" t="s">
        <v>207</v>
      </c>
      <c r="BK587" t="s">
        <v>207</v>
      </c>
      <c r="BL587" t="s">
        <v>207</v>
      </c>
      <c r="BM587" t="s">
        <v>207</v>
      </c>
      <c r="BN587" t="s">
        <v>207</v>
      </c>
      <c r="BO587" s="18" t="str">
        <f>IF(OR(BO$2=0, BO$2=""), "N/A", IF(ISNUMBER(SEARCH(UPPER(BO$2), UPPER(ProgramsTable[[#This Row],[Type of Service]]))), "Yes", "No"))</f>
        <v>N/A</v>
      </c>
      <c r="BP587" s="18" t="str">
        <f>IF(BP$2=0, "N/A", IF(ISNUMBER(SEARCH(TRIM(BP$2), ProgramsTable[[#This Row],[Geographic Coverage]])), "Yes", "No"))</f>
        <v>N/A</v>
      </c>
      <c r="BQ587" s="18" t="str">
        <f>IF(BQ$2=0, "N/A", IF(ISNUMBER(SEARCH(TRIM(BQ$2), ProgramsTable[[#This Row],[Geographic Coverage]])), "Yes", "No"))</f>
        <v>N/A</v>
      </c>
      <c r="BR587" s="18" t="str">
        <f>IF(AND(BP$2=0, BQ$2=0), "*Required - Please Make a Selection*", IF(OR(ISNUMBER(SEARCH(TRIM(BP$2), ProgramsTable[[#This Row],[Geographic Coverage]])), ISNUMBER(SEARCH(TRIM(BQ$2), ProgramsTable[[#This Row],[Geographic Coverage]]))), "Yes", "No"))</f>
        <v>*Required - Please Make a Selection*</v>
      </c>
      <c r="BS587" s="18" t="str">
        <f>IF(OR(BS$2="",BS$2=0), "N/A", IF(AND(ProgramsTable[[#This Row],[Age Min]]= "None", ProgramsTable[[#This Row],[Age Max]]= "None"), "Yes", IF(AND(BS$2&gt;=ProgramsTable[[#This Row],[Age Min]], BS$2&lt;=ProgramsTable[[#This Row],[Age Max]]), "Yes", "No")))</f>
        <v>N/A</v>
      </c>
      <c r="BT587" s="18" t="str" cm="1">
        <f t="array" ref="BT587">IF(COUNTIF(AM$2:BJ$2,"Yes")=0,"N/A",IF(SUMPRODUCT(--(AM$2:BJ$2="Yes"),--(ProgramsTable[[#This Row],[Developmental Disability]:[Caregivers, Family Members, Advocates, or Practitioners of an Individual with Disabilities or Medical Conditions]]="Yes"))&gt;0,"Yes","No"))</f>
        <v>N/A</v>
      </c>
      <c r="BU5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87" s="18" t="str">
        <f>IF(BV$2=0, "N/A", IF(ISNUMBER(SEARCH(UPPER(BV$2), UPPER(ProgramsTable[[#This Row],[Type of Service]]))), "Yes", "No"))</f>
        <v>N/A</v>
      </c>
      <c r="BW587" s="18" t="str">
        <f>IF(BW$2=0, "N/A", IF(ISNUMBER(SEARCH(TRIM(BW$2), ProgramsTable[[#This Row],[Geographic Coverage]])), "Yes", "No"))</f>
        <v>N/A</v>
      </c>
      <c r="BX587" s="18" t="str">
        <f>IF(BX$2=0, "N/A", IF(ISNUMBER(SEARCH(TRIM(BX$2), ProgramsTable[[#This Row],[Geographic Coverage]])), "Yes", "No"))</f>
        <v>N/A</v>
      </c>
      <c r="BY587" s="18" t="str">
        <f>IF(AND(BW$2=0, BX$2=0), "*Required - Please Make a Selection*", IF(OR(ISNUMBER(SEARCH(TRIM(BW$2), ProgramsTable[[#This Row],[Geographic Coverage]])), ISNUMBER(SEARCH(TRIM(BX$2), ProgramsTable[[#This Row],[Geographic Coverage]]))), "Yes", "No"))</f>
        <v>*Required - Please Make a Selection*</v>
      </c>
      <c r="BZ587" s="18" t="str">
        <f>IF(I$2=0, "N/A", IF(I$2="Yes", IF(ProgramsTable[[#This Row],[Program Includes Services for Caregivers]]="Yes", IF(ProgramsTable[[#This Row],[Program May Require Caregiver to be Unpaid]]="No", "Yes", "No"), "No"), "N/A"))</f>
        <v>N/A</v>
      </c>
      <c r="CA5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87" s="18" t="str">
        <f>IF(CB$2=0, "N/A", IF(ISNUMBER(SEARCH(TRIM(UPPER(CB$2)), TRIM(UPPER(ProgramsTable[[#This Row],[Type of Service]])))), "Yes", "No"))</f>
        <v>N/A</v>
      </c>
      <c r="CC587" s="18" t="str">
        <f>IF(CC$2=0, "N/A", IF(ISNUMBER(SEARCH(TRIM(CC$2), ProgramsTable[[#This Row],[Geographic Coverage]])), "Yes", "No"))</f>
        <v>No</v>
      </c>
      <c r="CD587" s="18" t="str">
        <f>IF(CD$2=0, "N/A", IF(ISNUMBER(SEARCH(TRIM(CD$2), ProgramsTable[[#This Row],[Geographic Coverage]])), "Yes", "No"))</f>
        <v>N/A</v>
      </c>
      <c r="CE587" s="18" t="str">
        <f>IF(AND(CC$2=0, CD$2=0), "*Required - Please Make a Selection*", IF(OR(ISNUMBER(SEARCH(TRIM(CC$2), ProgramsTable[[#This Row],[Geographic Coverage]])), ISNUMBER(SEARCH(TRIM(CD$2), ProgramsTable[[#This Row],[Geographic Coverage]]))), "Yes", "No"))</f>
        <v>No</v>
      </c>
      <c r="CF587" s="18" t="str" cm="1">
        <f t="array" ref="CF587">IF(COUNTIF(BK$2:BN$2, "Yes")=0, "N/A", IF(SUMPRODUCT((BK$2:BN$2="Yes")*(ProgramsTable[[#This Row],[Veteran?]:[Disabled Veteran?]]="Yes"))&gt;0, "Yes", "No"))</f>
        <v>No</v>
      </c>
      <c r="CG5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87"/>
      <c r="CI587"/>
      <c r="CJ587"/>
      <c r="CK587"/>
      <c r="CL587"/>
      <c r="CM587"/>
      <c r="CN587"/>
      <c r="CO587"/>
      <c r="CP587"/>
      <c r="CQ587"/>
      <c r="CR587"/>
      <c r="CS587"/>
      <c r="CU587"/>
      <c r="CV587"/>
    </row>
    <row r="588" spans="1:100" hidden="1" x14ac:dyDescent="0.25">
      <c r="A588" s="10">
        <v>151</v>
      </c>
      <c r="B588" t="s">
        <v>527</v>
      </c>
      <c r="C588" t="s">
        <v>501</v>
      </c>
      <c r="D588" t="s">
        <v>545</v>
      </c>
      <c r="E588" t="s">
        <v>546</v>
      </c>
      <c r="F588" t="s">
        <v>86</v>
      </c>
      <c r="G588" t="s">
        <v>86</v>
      </c>
      <c r="H588" t="s">
        <v>207</v>
      </c>
      <c r="I588" t="s">
        <v>207</v>
      </c>
      <c r="J588" t="s">
        <v>547</v>
      </c>
      <c r="K588" t="s">
        <v>208</v>
      </c>
      <c r="L588" s="11" t="s">
        <v>543</v>
      </c>
      <c r="M588">
        <v>60</v>
      </c>
      <c r="N588">
        <v>120</v>
      </c>
      <c r="P588" t="s">
        <v>548</v>
      </c>
      <c r="Q588" t="s">
        <v>208</v>
      </c>
      <c r="R588" t="s">
        <v>548</v>
      </c>
      <c r="S588" t="s">
        <v>208</v>
      </c>
      <c r="T588" t="s">
        <v>84</v>
      </c>
      <c r="U588" t="s">
        <v>215</v>
      </c>
      <c r="V588" t="s">
        <v>207</v>
      </c>
      <c r="W588" t="s">
        <v>207</v>
      </c>
      <c r="X588" t="s">
        <v>207</v>
      </c>
      <c r="Y588" t="s">
        <v>207</v>
      </c>
      <c r="Z588" t="s">
        <v>207</v>
      </c>
      <c r="AA588" t="s">
        <v>215</v>
      </c>
      <c r="AB588" t="s">
        <v>207</v>
      </c>
      <c r="AC588" t="s">
        <v>207</v>
      </c>
      <c r="AD588" t="s">
        <v>207</v>
      </c>
      <c r="AE588" t="s">
        <v>207</v>
      </c>
      <c r="AF588" t="s">
        <v>207</v>
      </c>
      <c r="AG588" t="s">
        <v>207</v>
      </c>
      <c r="AH588" t="s">
        <v>207</v>
      </c>
      <c r="AI588" t="s">
        <v>207</v>
      </c>
      <c r="AJ588" t="s">
        <v>207</v>
      </c>
      <c r="AK588" t="s">
        <v>207</v>
      </c>
      <c r="AL588" t="s">
        <v>207</v>
      </c>
      <c r="AM588" t="s">
        <v>207</v>
      </c>
      <c r="AN588" t="s">
        <v>207</v>
      </c>
      <c r="AO588" t="s">
        <v>207</v>
      </c>
      <c r="AP588" t="s">
        <v>207</v>
      </c>
      <c r="AQ588" t="s">
        <v>207</v>
      </c>
      <c r="AR588" t="s">
        <v>207</v>
      </c>
      <c r="AS588" t="s">
        <v>207</v>
      </c>
      <c r="AT588" t="s">
        <v>207</v>
      </c>
      <c r="AU588" t="s">
        <v>207</v>
      </c>
      <c r="AV588" t="s">
        <v>207</v>
      </c>
      <c r="AW588" t="s">
        <v>207</v>
      </c>
      <c r="AX588" t="s">
        <v>207</v>
      </c>
      <c r="AY588" t="s">
        <v>207</v>
      </c>
      <c r="AZ588" t="s">
        <v>207</v>
      </c>
      <c r="BA588" t="s">
        <v>215</v>
      </c>
      <c r="BB588" t="s">
        <v>207</v>
      </c>
      <c r="BC588" t="s">
        <v>207</v>
      </c>
      <c r="BD588" t="s">
        <v>207</v>
      </c>
      <c r="BE588" t="s">
        <v>207</v>
      </c>
      <c r="BF588" t="s">
        <v>207</v>
      </c>
      <c r="BG588" t="s">
        <v>207</v>
      </c>
      <c r="BH588" t="s">
        <v>207</v>
      </c>
      <c r="BI588" t="s">
        <v>207</v>
      </c>
      <c r="BJ588" t="s">
        <v>207</v>
      </c>
      <c r="BK588" t="s">
        <v>207</v>
      </c>
      <c r="BL588" t="s">
        <v>207</v>
      </c>
      <c r="BM588" t="s">
        <v>207</v>
      </c>
      <c r="BN588" t="s">
        <v>207</v>
      </c>
      <c r="BO588" s="18" t="str">
        <f>IF(OR(BO$2=0, BO$2=""), "N/A", IF(ISNUMBER(SEARCH(UPPER(BO$2), UPPER(ProgramsTable[[#This Row],[Type of Service]]))), "Yes", "No"))</f>
        <v>N/A</v>
      </c>
      <c r="BP588" s="18" t="str">
        <f>IF(BP$2=0, "N/A", IF(ISNUMBER(SEARCH(TRIM(BP$2), ProgramsTable[[#This Row],[Geographic Coverage]])), "Yes", "No"))</f>
        <v>N/A</v>
      </c>
      <c r="BQ588" s="18" t="str">
        <f>IF(BQ$2=0, "N/A", IF(ISNUMBER(SEARCH(TRIM(BQ$2), ProgramsTable[[#This Row],[Geographic Coverage]])), "Yes", "No"))</f>
        <v>N/A</v>
      </c>
      <c r="BR588" s="18" t="str">
        <f>IF(AND(BP$2=0, BQ$2=0), "*Required - Please Make a Selection*", IF(OR(ISNUMBER(SEARCH(TRIM(BP$2), ProgramsTable[[#This Row],[Geographic Coverage]])), ISNUMBER(SEARCH(TRIM(BQ$2), ProgramsTable[[#This Row],[Geographic Coverage]]))), "Yes", "No"))</f>
        <v>*Required - Please Make a Selection*</v>
      </c>
      <c r="BS588" s="18" t="str">
        <f>IF(OR(BS$2="",BS$2=0), "N/A", IF(AND(ProgramsTable[[#This Row],[Age Min]]= "None", ProgramsTable[[#This Row],[Age Max]]= "None"), "Yes", IF(AND(BS$2&gt;=ProgramsTable[[#This Row],[Age Min]], BS$2&lt;=ProgramsTable[[#This Row],[Age Max]]), "Yes", "No")))</f>
        <v>N/A</v>
      </c>
      <c r="BT588" s="18" t="str" cm="1">
        <f t="array" ref="BT588">IF(COUNTIF(AM$2:BJ$2,"Yes")=0,"N/A",IF(SUMPRODUCT(--(AM$2:BJ$2="Yes"),--(ProgramsTable[[#This Row],[Developmental Disability]:[Caregivers, Family Members, Advocates, or Practitioners of an Individual with Disabilities or Medical Conditions]]="Yes"))&gt;0,"Yes","No"))</f>
        <v>N/A</v>
      </c>
      <c r="BU5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88" s="18" t="str">
        <f>IF(BV$2=0, "N/A", IF(ISNUMBER(SEARCH(UPPER(BV$2), UPPER(ProgramsTable[[#This Row],[Type of Service]]))), "Yes", "No"))</f>
        <v>N/A</v>
      </c>
      <c r="BW588" s="18" t="str">
        <f>IF(BW$2=0, "N/A", IF(ISNUMBER(SEARCH(TRIM(BW$2), ProgramsTable[[#This Row],[Geographic Coverage]])), "Yes", "No"))</f>
        <v>N/A</v>
      </c>
      <c r="BX588" s="18" t="str">
        <f>IF(BX$2=0, "N/A", IF(ISNUMBER(SEARCH(TRIM(BX$2), ProgramsTable[[#This Row],[Geographic Coverage]])), "Yes", "No"))</f>
        <v>N/A</v>
      </c>
      <c r="BY588" s="18" t="str">
        <f>IF(AND(BW$2=0, BX$2=0), "*Required - Please Make a Selection*", IF(OR(ISNUMBER(SEARCH(TRIM(BW$2), ProgramsTable[[#This Row],[Geographic Coverage]])), ISNUMBER(SEARCH(TRIM(BX$2), ProgramsTable[[#This Row],[Geographic Coverage]]))), "Yes", "No"))</f>
        <v>*Required - Please Make a Selection*</v>
      </c>
      <c r="BZ588" s="18" t="str">
        <f>IF(I$2=0, "N/A", IF(I$2="Yes", IF(ProgramsTable[[#This Row],[Program Includes Services for Caregivers]]="Yes", IF(ProgramsTable[[#This Row],[Program May Require Caregiver to be Unpaid]]="No", "Yes", "No"), "No"), "N/A"))</f>
        <v>N/A</v>
      </c>
      <c r="CA5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88" s="18" t="str">
        <f>IF(CB$2=0, "N/A", IF(ISNUMBER(SEARCH(TRIM(UPPER(CB$2)), TRIM(UPPER(ProgramsTable[[#This Row],[Type of Service]])))), "Yes", "No"))</f>
        <v>N/A</v>
      </c>
      <c r="CC588" s="18" t="str">
        <f>IF(CC$2=0, "N/A", IF(ISNUMBER(SEARCH(TRIM(CC$2), ProgramsTable[[#This Row],[Geographic Coverage]])), "Yes", "No"))</f>
        <v>No</v>
      </c>
      <c r="CD588" s="18" t="str">
        <f>IF(CD$2=0, "N/A", IF(ISNUMBER(SEARCH(TRIM(CD$2), ProgramsTable[[#This Row],[Geographic Coverage]])), "Yes", "No"))</f>
        <v>N/A</v>
      </c>
      <c r="CE588" s="18" t="str">
        <f>IF(AND(CC$2=0, CD$2=0), "*Required - Please Make a Selection*", IF(OR(ISNUMBER(SEARCH(TRIM(CC$2), ProgramsTable[[#This Row],[Geographic Coverage]])), ISNUMBER(SEARCH(TRIM(CD$2), ProgramsTable[[#This Row],[Geographic Coverage]]))), "Yes", "No"))</f>
        <v>No</v>
      </c>
      <c r="CF588" s="18" t="str" cm="1">
        <f t="array" ref="CF588">IF(COUNTIF(BK$2:BN$2, "Yes")=0, "N/A", IF(SUMPRODUCT((BK$2:BN$2="Yes")*(ProgramsTable[[#This Row],[Veteran?]:[Disabled Veteran?]]="Yes"))&gt;0, "Yes", "No"))</f>
        <v>No</v>
      </c>
      <c r="CG5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88"/>
      <c r="CI588"/>
      <c r="CJ588"/>
      <c r="CK588"/>
      <c r="CL588"/>
      <c r="CM588"/>
      <c r="CN588"/>
      <c r="CO588"/>
      <c r="CP588"/>
      <c r="CQ588"/>
      <c r="CR588"/>
      <c r="CS588"/>
      <c r="CU588"/>
      <c r="CV588"/>
    </row>
    <row r="589" spans="1:100" hidden="1" x14ac:dyDescent="0.25">
      <c r="A589" s="10">
        <v>152</v>
      </c>
      <c r="B589" t="s">
        <v>527</v>
      </c>
      <c r="C589" t="s">
        <v>501</v>
      </c>
      <c r="D589" t="s">
        <v>545</v>
      </c>
      <c r="E589" t="s">
        <v>546</v>
      </c>
      <c r="F589" t="s">
        <v>549</v>
      </c>
      <c r="G589" t="s">
        <v>117</v>
      </c>
      <c r="H589" t="s">
        <v>207</v>
      </c>
      <c r="I589" t="s">
        <v>207</v>
      </c>
      <c r="J589" t="s">
        <v>208</v>
      </c>
      <c r="K589" t="s">
        <v>208</v>
      </c>
      <c r="L589" s="11" t="s">
        <v>543</v>
      </c>
      <c r="M589">
        <v>60</v>
      </c>
      <c r="N589">
        <v>120</v>
      </c>
      <c r="P589" t="s">
        <v>550</v>
      </c>
      <c r="Q589" t="s">
        <v>208</v>
      </c>
      <c r="R589" t="s">
        <v>550</v>
      </c>
      <c r="S589" t="s">
        <v>208</v>
      </c>
      <c r="T589" t="s">
        <v>84</v>
      </c>
      <c r="U589" t="s">
        <v>207</v>
      </c>
      <c r="V589" t="s">
        <v>207</v>
      </c>
      <c r="W589" t="s">
        <v>207</v>
      </c>
      <c r="X589" t="s">
        <v>207</v>
      </c>
      <c r="Y589" t="s">
        <v>207</v>
      </c>
      <c r="Z589" t="s">
        <v>207</v>
      </c>
      <c r="AA589" t="s">
        <v>207</v>
      </c>
      <c r="AB589" t="s">
        <v>207</v>
      </c>
      <c r="AC589" t="s">
        <v>207</v>
      </c>
      <c r="AD589" t="s">
        <v>207</v>
      </c>
      <c r="AE589" t="s">
        <v>207</v>
      </c>
      <c r="AF589" t="s">
        <v>207</v>
      </c>
      <c r="AG589" t="s">
        <v>207</v>
      </c>
      <c r="AH589" t="s">
        <v>207</v>
      </c>
      <c r="AI589" t="s">
        <v>207</v>
      </c>
      <c r="AJ589" t="s">
        <v>207</v>
      </c>
      <c r="AK589" t="s">
        <v>207</v>
      </c>
      <c r="AL589" t="s">
        <v>207</v>
      </c>
      <c r="AM589" t="s">
        <v>207</v>
      </c>
      <c r="AN589" t="s">
        <v>207</v>
      </c>
      <c r="AO589" t="s">
        <v>207</v>
      </c>
      <c r="AP589" t="s">
        <v>207</v>
      </c>
      <c r="AQ589" t="s">
        <v>207</v>
      </c>
      <c r="AR589" t="s">
        <v>207</v>
      </c>
      <c r="AS589" t="s">
        <v>207</v>
      </c>
      <c r="AT589" t="s">
        <v>207</v>
      </c>
      <c r="AU589" t="s">
        <v>207</v>
      </c>
      <c r="AV589" t="s">
        <v>207</v>
      </c>
      <c r="AW589" t="s">
        <v>207</v>
      </c>
      <c r="AX589" t="s">
        <v>207</v>
      </c>
      <c r="AY589" t="s">
        <v>207</v>
      </c>
      <c r="AZ589" t="s">
        <v>207</v>
      </c>
      <c r="BA589" t="s">
        <v>215</v>
      </c>
      <c r="BB589" t="s">
        <v>207</v>
      </c>
      <c r="BC589" t="s">
        <v>207</v>
      </c>
      <c r="BD589" t="s">
        <v>207</v>
      </c>
      <c r="BE589" t="s">
        <v>207</v>
      </c>
      <c r="BF589" t="s">
        <v>207</v>
      </c>
      <c r="BG589" t="s">
        <v>207</v>
      </c>
      <c r="BH589" t="s">
        <v>207</v>
      </c>
      <c r="BI589" t="s">
        <v>207</v>
      </c>
      <c r="BJ589" t="s">
        <v>207</v>
      </c>
      <c r="BK589" t="s">
        <v>207</v>
      </c>
      <c r="BL589" t="s">
        <v>207</v>
      </c>
      <c r="BM589" t="s">
        <v>207</v>
      </c>
      <c r="BN589" t="s">
        <v>207</v>
      </c>
      <c r="BO589" s="18" t="str">
        <f>IF(OR(BO$2=0, BO$2=""), "N/A", IF(ISNUMBER(SEARCH(UPPER(BO$2), UPPER(ProgramsTable[[#This Row],[Type of Service]]))), "Yes", "No"))</f>
        <v>N/A</v>
      </c>
      <c r="BP589" s="18" t="str">
        <f>IF(BP$2=0, "N/A", IF(ISNUMBER(SEARCH(TRIM(BP$2), ProgramsTable[[#This Row],[Geographic Coverage]])), "Yes", "No"))</f>
        <v>N/A</v>
      </c>
      <c r="BQ589" s="18" t="str">
        <f>IF(BQ$2=0, "N/A", IF(ISNUMBER(SEARCH(TRIM(BQ$2), ProgramsTable[[#This Row],[Geographic Coverage]])), "Yes", "No"))</f>
        <v>N/A</v>
      </c>
      <c r="BR589" s="18" t="str">
        <f>IF(AND(BP$2=0, BQ$2=0), "*Required - Please Make a Selection*", IF(OR(ISNUMBER(SEARCH(TRIM(BP$2), ProgramsTable[[#This Row],[Geographic Coverage]])), ISNUMBER(SEARCH(TRIM(BQ$2), ProgramsTable[[#This Row],[Geographic Coverage]]))), "Yes", "No"))</f>
        <v>*Required - Please Make a Selection*</v>
      </c>
      <c r="BS589" s="18" t="str">
        <f>IF(OR(BS$2="",BS$2=0), "N/A", IF(AND(ProgramsTable[[#This Row],[Age Min]]= "None", ProgramsTable[[#This Row],[Age Max]]= "None"), "Yes", IF(AND(BS$2&gt;=ProgramsTable[[#This Row],[Age Min]], BS$2&lt;=ProgramsTable[[#This Row],[Age Max]]), "Yes", "No")))</f>
        <v>N/A</v>
      </c>
      <c r="BT589" s="18" t="str" cm="1">
        <f t="array" ref="BT589">IF(COUNTIF(AM$2:BJ$2,"Yes")=0,"N/A",IF(SUMPRODUCT(--(AM$2:BJ$2="Yes"),--(ProgramsTable[[#This Row],[Developmental Disability]:[Caregivers, Family Members, Advocates, or Practitioners of an Individual with Disabilities or Medical Conditions]]="Yes"))&gt;0,"Yes","No"))</f>
        <v>N/A</v>
      </c>
      <c r="BU5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89" s="18" t="str">
        <f>IF(BV$2=0, "N/A", IF(ISNUMBER(SEARCH(UPPER(BV$2), UPPER(ProgramsTable[[#This Row],[Type of Service]]))), "Yes", "No"))</f>
        <v>N/A</v>
      </c>
      <c r="BW589" s="18" t="str">
        <f>IF(BW$2=0, "N/A", IF(ISNUMBER(SEARCH(TRIM(BW$2), ProgramsTable[[#This Row],[Geographic Coverage]])), "Yes", "No"))</f>
        <v>N/A</v>
      </c>
      <c r="BX589" s="18" t="str">
        <f>IF(BX$2=0, "N/A", IF(ISNUMBER(SEARCH(TRIM(BX$2), ProgramsTable[[#This Row],[Geographic Coverage]])), "Yes", "No"))</f>
        <v>N/A</v>
      </c>
      <c r="BY589" s="18" t="str">
        <f>IF(AND(BW$2=0, BX$2=0), "*Required - Please Make a Selection*", IF(OR(ISNUMBER(SEARCH(TRIM(BW$2), ProgramsTable[[#This Row],[Geographic Coverage]])), ISNUMBER(SEARCH(TRIM(BX$2), ProgramsTable[[#This Row],[Geographic Coverage]]))), "Yes", "No"))</f>
        <v>*Required - Please Make a Selection*</v>
      </c>
      <c r="BZ589" s="18" t="str">
        <f>IF(I$2=0, "N/A", IF(I$2="Yes", IF(ProgramsTable[[#This Row],[Program Includes Services for Caregivers]]="Yes", IF(ProgramsTable[[#This Row],[Program May Require Caregiver to be Unpaid]]="No", "Yes", "No"), "No"), "N/A"))</f>
        <v>N/A</v>
      </c>
      <c r="CA5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89" s="18" t="str">
        <f>IF(CB$2=0, "N/A", IF(ISNUMBER(SEARCH(TRIM(UPPER(CB$2)), TRIM(UPPER(ProgramsTable[[#This Row],[Type of Service]])))), "Yes", "No"))</f>
        <v>N/A</v>
      </c>
      <c r="CC589" s="18" t="str">
        <f>IF(CC$2=0, "N/A", IF(ISNUMBER(SEARCH(TRIM(CC$2), ProgramsTable[[#This Row],[Geographic Coverage]])), "Yes", "No"))</f>
        <v>No</v>
      </c>
      <c r="CD589" s="18" t="str">
        <f>IF(CD$2=0, "N/A", IF(ISNUMBER(SEARCH(TRIM(CD$2), ProgramsTable[[#This Row],[Geographic Coverage]])), "Yes", "No"))</f>
        <v>N/A</v>
      </c>
      <c r="CE589" s="18" t="str">
        <f>IF(AND(CC$2=0, CD$2=0), "*Required - Please Make a Selection*", IF(OR(ISNUMBER(SEARCH(TRIM(CC$2), ProgramsTable[[#This Row],[Geographic Coverage]])), ISNUMBER(SEARCH(TRIM(CD$2), ProgramsTable[[#This Row],[Geographic Coverage]]))), "Yes", "No"))</f>
        <v>No</v>
      </c>
      <c r="CF589" s="18" t="str" cm="1">
        <f t="array" ref="CF589">IF(COUNTIF(BK$2:BN$2, "Yes")=0, "N/A", IF(SUMPRODUCT((BK$2:BN$2="Yes")*(ProgramsTable[[#This Row],[Veteran?]:[Disabled Veteran?]]="Yes"))&gt;0, "Yes", "No"))</f>
        <v>No</v>
      </c>
      <c r="CG5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89"/>
      <c r="CI589"/>
      <c r="CJ589"/>
      <c r="CK589"/>
      <c r="CL589"/>
      <c r="CM589"/>
      <c r="CN589"/>
      <c r="CO589"/>
      <c r="CP589"/>
      <c r="CQ589"/>
      <c r="CR589"/>
      <c r="CS589"/>
      <c r="CU589"/>
      <c r="CV589"/>
    </row>
    <row r="590" spans="1:100" hidden="1" x14ac:dyDescent="0.25">
      <c r="A590" s="10">
        <v>153</v>
      </c>
      <c r="B590" t="s">
        <v>527</v>
      </c>
      <c r="C590" t="s">
        <v>501</v>
      </c>
      <c r="D590" t="s">
        <v>545</v>
      </c>
      <c r="E590" t="s">
        <v>546</v>
      </c>
      <c r="F590" t="s">
        <v>551</v>
      </c>
      <c r="G590" t="s">
        <v>92</v>
      </c>
      <c r="H590" t="s">
        <v>207</v>
      </c>
      <c r="I590" t="s">
        <v>207</v>
      </c>
      <c r="J590" t="s">
        <v>547</v>
      </c>
      <c r="K590" t="s">
        <v>208</v>
      </c>
      <c r="L590" s="11" t="s">
        <v>543</v>
      </c>
      <c r="M590">
        <v>60</v>
      </c>
      <c r="N590">
        <v>120</v>
      </c>
      <c r="P590" t="s">
        <v>552</v>
      </c>
      <c r="Q590" t="s">
        <v>208</v>
      </c>
      <c r="R590" t="s">
        <v>552</v>
      </c>
      <c r="S590" t="s">
        <v>208</v>
      </c>
      <c r="T590" t="s">
        <v>84</v>
      </c>
      <c r="U590" t="s">
        <v>215</v>
      </c>
      <c r="V590" t="s">
        <v>207</v>
      </c>
      <c r="W590" t="s">
        <v>207</v>
      </c>
      <c r="X590" t="s">
        <v>207</v>
      </c>
      <c r="Y590" t="s">
        <v>207</v>
      </c>
      <c r="Z590" t="s">
        <v>207</v>
      </c>
      <c r="AA590" t="s">
        <v>215</v>
      </c>
      <c r="AB590" t="s">
        <v>207</v>
      </c>
      <c r="AC590" t="s">
        <v>207</v>
      </c>
      <c r="AD590" t="s">
        <v>207</v>
      </c>
      <c r="AE590" t="s">
        <v>207</v>
      </c>
      <c r="AF590" t="s">
        <v>207</v>
      </c>
      <c r="AG590" t="s">
        <v>207</v>
      </c>
      <c r="AH590" t="s">
        <v>207</v>
      </c>
      <c r="AI590" t="s">
        <v>207</v>
      </c>
      <c r="AJ590" t="s">
        <v>207</v>
      </c>
      <c r="AK590" t="s">
        <v>207</v>
      </c>
      <c r="AL590" t="s">
        <v>207</v>
      </c>
      <c r="AM590" t="s">
        <v>207</v>
      </c>
      <c r="AN590" t="s">
        <v>207</v>
      </c>
      <c r="AO590" t="s">
        <v>207</v>
      </c>
      <c r="AP590" t="s">
        <v>207</v>
      </c>
      <c r="AQ590" t="s">
        <v>207</v>
      </c>
      <c r="AR590" t="s">
        <v>207</v>
      </c>
      <c r="AS590" t="s">
        <v>207</v>
      </c>
      <c r="AT590" t="s">
        <v>207</v>
      </c>
      <c r="AU590" t="s">
        <v>207</v>
      </c>
      <c r="AV590" t="s">
        <v>207</v>
      </c>
      <c r="AW590" t="s">
        <v>207</v>
      </c>
      <c r="AX590" t="s">
        <v>207</v>
      </c>
      <c r="AY590" t="s">
        <v>207</v>
      </c>
      <c r="AZ590" t="s">
        <v>207</v>
      </c>
      <c r="BA590" t="s">
        <v>215</v>
      </c>
      <c r="BB590" t="s">
        <v>207</v>
      </c>
      <c r="BC590" t="s">
        <v>207</v>
      </c>
      <c r="BD590" t="s">
        <v>207</v>
      </c>
      <c r="BE590" t="s">
        <v>207</v>
      </c>
      <c r="BF590" t="s">
        <v>207</v>
      </c>
      <c r="BG590" t="s">
        <v>207</v>
      </c>
      <c r="BH590" t="s">
        <v>207</v>
      </c>
      <c r="BI590" t="s">
        <v>207</v>
      </c>
      <c r="BJ590" t="s">
        <v>207</v>
      </c>
      <c r="BK590" t="s">
        <v>207</v>
      </c>
      <c r="BL590" t="s">
        <v>207</v>
      </c>
      <c r="BM590" t="s">
        <v>207</v>
      </c>
      <c r="BN590" t="s">
        <v>207</v>
      </c>
      <c r="BO590" s="18" t="str">
        <f>IF(OR(BO$2=0, BO$2=""), "N/A", IF(ISNUMBER(SEARCH(UPPER(BO$2), UPPER(ProgramsTable[[#This Row],[Type of Service]]))), "Yes", "No"))</f>
        <v>N/A</v>
      </c>
      <c r="BP590" s="18" t="str">
        <f>IF(BP$2=0, "N/A", IF(ISNUMBER(SEARCH(TRIM(BP$2), ProgramsTable[[#This Row],[Geographic Coverage]])), "Yes", "No"))</f>
        <v>N/A</v>
      </c>
      <c r="BQ590" s="18" t="str">
        <f>IF(BQ$2=0, "N/A", IF(ISNUMBER(SEARCH(TRIM(BQ$2), ProgramsTable[[#This Row],[Geographic Coverage]])), "Yes", "No"))</f>
        <v>N/A</v>
      </c>
      <c r="BR590" s="18" t="str">
        <f>IF(AND(BP$2=0, BQ$2=0), "*Required - Please Make a Selection*", IF(OR(ISNUMBER(SEARCH(TRIM(BP$2), ProgramsTable[[#This Row],[Geographic Coverage]])), ISNUMBER(SEARCH(TRIM(BQ$2), ProgramsTable[[#This Row],[Geographic Coverage]]))), "Yes", "No"))</f>
        <v>*Required - Please Make a Selection*</v>
      </c>
      <c r="BS590" s="18" t="str">
        <f>IF(OR(BS$2="",BS$2=0), "N/A", IF(AND(ProgramsTable[[#This Row],[Age Min]]= "None", ProgramsTable[[#This Row],[Age Max]]= "None"), "Yes", IF(AND(BS$2&gt;=ProgramsTable[[#This Row],[Age Min]], BS$2&lt;=ProgramsTable[[#This Row],[Age Max]]), "Yes", "No")))</f>
        <v>N/A</v>
      </c>
      <c r="BT590" s="18" t="str" cm="1">
        <f t="array" ref="BT590">IF(COUNTIF(AM$2:BJ$2,"Yes")=0,"N/A",IF(SUMPRODUCT(--(AM$2:BJ$2="Yes"),--(ProgramsTable[[#This Row],[Developmental Disability]:[Caregivers, Family Members, Advocates, or Practitioners of an Individual with Disabilities or Medical Conditions]]="Yes"))&gt;0,"Yes","No"))</f>
        <v>N/A</v>
      </c>
      <c r="BU5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90" s="18" t="str">
        <f>IF(BV$2=0, "N/A", IF(ISNUMBER(SEARCH(UPPER(BV$2), UPPER(ProgramsTable[[#This Row],[Type of Service]]))), "Yes", "No"))</f>
        <v>N/A</v>
      </c>
      <c r="BW590" s="18" t="str">
        <f>IF(BW$2=0, "N/A", IF(ISNUMBER(SEARCH(TRIM(BW$2), ProgramsTable[[#This Row],[Geographic Coverage]])), "Yes", "No"))</f>
        <v>N/A</v>
      </c>
      <c r="BX590" s="18" t="str">
        <f>IF(BX$2=0, "N/A", IF(ISNUMBER(SEARCH(TRIM(BX$2), ProgramsTable[[#This Row],[Geographic Coverage]])), "Yes", "No"))</f>
        <v>N/A</v>
      </c>
      <c r="BY590" s="18" t="str">
        <f>IF(AND(BW$2=0, BX$2=0), "*Required - Please Make a Selection*", IF(OR(ISNUMBER(SEARCH(TRIM(BW$2), ProgramsTable[[#This Row],[Geographic Coverage]])), ISNUMBER(SEARCH(TRIM(BX$2), ProgramsTable[[#This Row],[Geographic Coverage]]))), "Yes", "No"))</f>
        <v>*Required - Please Make a Selection*</v>
      </c>
      <c r="BZ590" s="18" t="str">
        <f>IF(I$2=0, "N/A", IF(I$2="Yes", IF(ProgramsTable[[#This Row],[Program Includes Services for Caregivers]]="Yes", IF(ProgramsTable[[#This Row],[Program May Require Caregiver to be Unpaid]]="No", "Yes", "No"), "No"), "N/A"))</f>
        <v>N/A</v>
      </c>
      <c r="CA5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90" s="18" t="str">
        <f>IF(CB$2=0, "N/A", IF(ISNUMBER(SEARCH(TRIM(UPPER(CB$2)), TRIM(UPPER(ProgramsTable[[#This Row],[Type of Service]])))), "Yes", "No"))</f>
        <v>N/A</v>
      </c>
      <c r="CC590" s="18" t="str">
        <f>IF(CC$2=0, "N/A", IF(ISNUMBER(SEARCH(TRIM(CC$2), ProgramsTable[[#This Row],[Geographic Coverage]])), "Yes", "No"))</f>
        <v>No</v>
      </c>
      <c r="CD590" s="18" t="str">
        <f>IF(CD$2=0, "N/A", IF(ISNUMBER(SEARCH(TRIM(CD$2), ProgramsTable[[#This Row],[Geographic Coverage]])), "Yes", "No"))</f>
        <v>N/A</v>
      </c>
      <c r="CE590" s="18" t="str">
        <f>IF(AND(CC$2=0, CD$2=0), "*Required - Please Make a Selection*", IF(OR(ISNUMBER(SEARCH(TRIM(CC$2), ProgramsTable[[#This Row],[Geographic Coverage]])), ISNUMBER(SEARCH(TRIM(CD$2), ProgramsTable[[#This Row],[Geographic Coverage]]))), "Yes", "No"))</f>
        <v>No</v>
      </c>
      <c r="CF590" s="18" t="str" cm="1">
        <f t="array" ref="CF590">IF(COUNTIF(BK$2:BN$2, "Yes")=0, "N/A", IF(SUMPRODUCT((BK$2:BN$2="Yes")*(ProgramsTable[[#This Row],[Veteran?]:[Disabled Veteran?]]="Yes"))&gt;0, "Yes", "No"))</f>
        <v>No</v>
      </c>
      <c r="CG5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90"/>
      <c r="CI590"/>
      <c r="CJ590"/>
      <c r="CK590"/>
      <c r="CL590"/>
      <c r="CM590"/>
      <c r="CN590"/>
      <c r="CO590"/>
      <c r="CP590"/>
      <c r="CQ590"/>
      <c r="CR590"/>
      <c r="CS590"/>
      <c r="CU590"/>
      <c r="CV590"/>
    </row>
    <row r="591" spans="1:100" hidden="1" x14ac:dyDescent="0.25">
      <c r="A591" s="10">
        <v>154</v>
      </c>
      <c r="B591" t="s">
        <v>527</v>
      </c>
      <c r="C591" t="s">
        <v>501</v>
      </c>
      <c r="D591" t="s">
        <v>545</v>
      </c>
      <c r="E591" t="s">
        <v>546</v>
      </c>
      <c r="F591" t="s">
        <v>553</v>
      </c>
      <c r="G591" t="s">
        <v>99</v>
      </c>
      <c r="H591" t="s">
        <v>207</v>
      </c>
      <c r="I591" t="s">
        <v>207</v>
      </c>
      <c r="J591" t="s">
        <v>208</v>
      </c>
      <c r="K591" t="s">
        <v>208</v>
      </c>
      <c r="L591" s="11" t="s">
        <v>543</v>
      </c>
      <c r="M591">
        <v>60</v>
      </c>
      <c r="N591">
        <v>120</v>
      </c>
      <c r="P591" t="s">
        <v>554</v>
      </c>
      <c r="Q591" t="s">
        <v>208</v>
      </c>
      <c r="R591" t="s">
        <v>554</v>
      </c>
      <c r="S591" t="s">
        <v>208</v>
      </c>
      <c r="T591" t="s">
        <v>84</v>
      </c>
      <c r="U591" t="s">
        <v>207</v>
      </c>
      <c r="V591" t="s">
        <v>207</v>
      </c>
      <c r="W591" t="s">
        <v>207</v>
      </c>
      <c r="X591" t="s">
        <v>207</v>
      </c>
      <c r="Y591" t="s">
        <v>207</v>
      </c>
      <c r="Z591" t="s">
        <v>207</v>
      </c>
      <c r="AA591" t="s">
        <v>207</v>
      </c>
      <c r="AB591" t="s">
        <v>207</v>
      </c>
      <c r="AC591" t="s">
        <v>207</v>
      </c>
      <c r="AD591" t="s">
        <v>207</v>
      </c>
      <c r="AE591" t="s">
        <v>207</v>
      </c>
      <c r="AF591" t="s">
        <v>207</v>
      </c>
      <c r="AG591" t="s">
        <v>207</v>
      </c>
      <c r="AH591" t="s">
        <v>207</v>
      </c>
      <c r="AI591" t="s">
        <v>207</v>
      </c>
      <c r="AJ591" t="s">
        <v>207</v>
      </c>
      <c r="AK591" t="s">
        <v>207</v>
      </c>
      <c r="AL591" t="s">
        <v>207</v>
      </c>
      <c r="AM591" t="s">
        <v>207</v>
      </c>
      <c r="AN591" t="s">
        <v>207</v>
      </c>
      <c r="AO591" t="s">
        <v>207</v>
      </c>
      <c r="AP591" t="s">
        <v>207</v>
      </c>
      <c r="AQ591" t="s">
        <v>207</v>
      </c>
      <c r="AR591" t="s">
        <v>207</v>
      </c>
      <c r="AS591" t="s">
        <v>207</v>
      </c>
      <c r="AT591" t="s">
        <v>207</v>
      </c>
      <c r="AU591" t="s">
        <v>207</v>
      </c>
      <c r="AV591" t="s">
        <v>207</v>
      </c>
      <c r="AW591" t="s">
        <v>207</v>
      </c>
      <c r="AX591" t="s">
        <v>207</v>
      </c>
      <c r="AY591" t="s">
        <v>207</v>
      </c>
      <c r="AZ591" t="s">
        <v>207</v>
      </c>
      <c r="BA591" t="s">
        <v>215</v>
      </c>
      <c r="BB591" t="s">
        <v>207</v>
      </c>
      <c r="BC591" t="s">
        <v>207</v>
      </c>
      <c r="BD591" t="s">
        <v>207</v>
      </c>
      <c r="BE591" t="s">
        <v>207</v>
      </c>
      <c r="BF591" t="s">
        <v>207</v>
      </c>
      <c r="BG591" t="s">
        <v>207</v>
      </c>
      <c r="BH591" t="s">
        <v>207</v>
      </c>
      <c r="BI591" t="s">
        <v>207</v>
      </c>
      <c r="BJ591" t="s">
        <v>207</v>
      </c>
      <c r="BK591" t="s">
        <v>207</v>
      </c>
      <c r="BL591" t="s">
        <v>207</v>
      </c>
      <c r="BM591" t="s">
        <v>207</v>
      </c>
      <c r="BN591" t="s">
        <v>207</v>
      </c>
      <c r="BO591" s="18" t="str">
        <f>IF(OR(BO$2=0, BO$2=""), "N/A", IF(ISNUMBER(SEARCH(UPPER(BO$2), UPPER(ProgramsTable[[#This Row],[Type of Service]]))), "Yes", "No"))</f>
        <v>N/A</v>
      </c>
      <c r="BP591" s="18" t="str">
        <f>IF(BP$2=0, "N/A", IF(ISNUMBER(SEARCH(TRIM(BP$2), ProgramsTable[[#This Row],[Geographic Coverage]])), "Yes", "No"))</f>
        <v>N/A</v>
      </c>
      <c r="BQ591" s="18" t="str">
        <f>IF(BQ$2=0, "N/A", IF(ISNUMBER(SEARCH(TRIM(BQ$2), ProgramsTable[[#This Row],[Geographic Coverage]])), "Yes", "No"))</f>
        <v>N/A</v>
      </c>
      <c r="BR591" s="18" t="str">
        <f>IF(AND(BP$2=0, BQ$2=0), "*Required - Please Make a Selection*", IF(OR(ISNUMBER(SEARCH(TRIM(BP$2), ProgramsTable[[#This Row],[Geographic Coverage]])), ISNUMBER(SEARCH(TRIM(BQ$2), ProgramsTable[[#This Row],[Geographic Coverage]]))), "Yes", "No"))</f>
        <v>*Required - Please Make a Selection*</v>
      </c>
      <c r="BS591" s="18" t="str">
        <f>IF(OR(BS$2="",BS$2=0), "N/A", IF(AND(ProgramsTable[[#This Row],[Age Min]]= "None", ProgramsTable[[#This Row],[Age Max]]= "None"), "Yes", IF(AND(BS$2&gt;=ProgramsTable[[#This Row],[Age Min]], BS$2&lt;=ProgramsTable[[#This Row],[Age Max]]), "Yes", "No")))</f>
        <v>N/A</v>
      </c>
      <c r="BT591" s="18" t="str" cm="1">
        <f t="array" ref="BT591">IF(COUNTIF(AM$2:BJ$2,"Yes")=0,"N/A",IF(SUMPRODUCT(--(AM$2:BJ$2="Yes"),--(ProgramsTable[[#This Row],[Developmental Disability]:[Caregivers, Family Members, Advocates, or Practitioners of an Individual with Disabilities or Medical Conditions]]="Yes"))&gt;0,"Yes","No"))</f>
        <v>N/A</v>
      </c>
      <c r="BU5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91" s="18" t="str">
        <f>IF(BV$2=0, "N/A", IF(ISNUMBER(SEARCH(UPPER(BV$2), UPPER(ProgramsTable[[#This Row],[Type of Service]]))), "Yes", "No"))</f>
        <v>N/A</v>
      </c>
      <c r="BW591" s="18" t="str">
        <f>IF(BW$2=0, "N/A", IF(ISNUMBER(SEARCH(TRIM(BW$2), ProgramsTable[[#This Row],[Geographic Coverage]])), "Yes", "No"))</f>
        <v>N/A</v>
      </c>
      <c r="BX591" s="18" t="str">
        <f>IF(BX$2=0, "N/A", IF(ISNUMBER(SEARCH(TRIM(BX$2), ProgramsTable[[#This Row],[Geographic Coverage]])), "Yes", "No"))</f>
        <v>N/A</v>
      </c>
      <c r="BY591" s="18" t="str">
        <f>IF(AND(BW$2=0, BX$2=0), "*Required - Please Make a Selection*", IF(OR(ISNUMBER(SEARCH(TRIM(BW$2), ProgramsTable[[#This Row],[Geographic Coverage]])), ISNUMBER(SEARCH(TRIM(BX$2), ProgramsTable[[#This Row],[Geographic Coverage]]))), "Yes", "No"))</f>
        <v>*Required - Please Make a Selection*</v>
      </c>
      <c r="BZ591" s="18" t="str">
        <f>IF(I$2=0, "N/A", IF(I$2="Yes", IF(ProgramsTable[[#This Row],[Program Includes Services for Caregivers]]="Yes", IF(ProgramsTable[[#This Row],[Program May Require Caregiver to be Unpaid]]="No", "Yes", "No"), "No"), "N/A"))</f>
        <v>N/A</v>
      </c>
      <c r="CA5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91" s="18" t="str">
        <f>IF(CB$2=0, "N/A", IF(ISNUMBER(SEARCH(TRIM(UPPER(CB$2)), TRIM(UPPER(ProgramsTable[[#This Row],[Type of Service]])))), "Yes", "No"))</f>
        <v>N/A</v>
      </c>
      <c r="CC591" s="18" t="str">
        <f>IF(CC$2=0, "N/A", IF(ISNUMBER(SEARCH(TRIM(CC$2), ProgramsTable[[#This Row],[Geographic Coverage]])), "Yes", "No"))</f>
        <v>No</v>
      </c>
      <c r="CD591" s="18" t="str">
        <f>IF(CD$2=0, "N/A", IF(ISNUMBER(SEARCH(TRIM(CD$2), ProgramsTable[[#This Row],[Geographic Coverage]])), "Yes", "No"))</f>
        <v>N/A</v>
      </c>
      <c r="CE591" s="18" t="str">
        <f>IF(AND(CC$2=0, CD$2=0), "*Required - Please Make a Selection*", IF(OR(ISNUMBER(SEARCH(TRIM(CC$2), ProgramsTable[[#This Row],[Geographic Coverage]])), ISNUMBER(SEARCH(TRIM(CD$2), ProgramsTable[[#This Row],[Geographic Coverage]]))), "Yes", "No"))</f>
        <v>No</v>
      </c>
      <c r="CF591" s="18" t="str" cm="1">
        <f t="array" ref="CF591">IF(COUNTIF(BK$2:BN$2, "Yes")=0, "N/A", IF(SUMPRODUCT((BK$2:BN$2="Yes")*(ProgramsTable[[#This Row],[Veteran?]:[Disabled Veteran?]]="Yes"))&gt;0, "Yes", "No"))</f>
        <v>No</v>
      </c>
      <c r="CG5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91"/>
      <c r="CI591"/>
      <c r="CJ591"/>
      <c r="CK591"/>
      <c r="CL591"/>
      <c r="CM591"/>
      <c r="CN591"/>
      <c r="CO591"/>
      <c r="CP591"/>
      <c r="CQ591"/>
      <c r="CR591"/>
      <c r="CS591"/>
      <c r="CU591"/>
      <c r="CV591"/>
    </row>
    <row r="592" spans="1:100" hidden="1" x14ac:dyDescent="0.25">
      <c r="A592" s="10">
        <v>155</v>
      </c>
      <c r="B592" t="s">
        <v>527</v>
      </c>
      <c r="C592" t="s">
        <v>501</v>
      </c>
      <c r="D592" t="s">
        <v>545</v>
      </c>
      <c r="E592" t="s">
        <v>546</v>
      </c>
      <c r="F592" t="s">
        <v>555</v>
      </c>
      <c r="G592" t="s">
        <v>92</v>
      </c>
      <c r="H592" t="s">
        <v>207</v>
      </c>
      <c r="I592" t="s">
        <v>207</v>
      </c>
      <c r="J592" t="s">
        <v>547</v>
      </c>
      <c r="K592" t="s">
        <v>208</v>
      </c>
      <c r="L592" s="11" t="s">
        <v>543</v>
      </c>
      <c r="M592">
        <v>60</v>
      </c>
      <c r="N592">
        <v>120</v>
      </c>
      <c r="P592" t="s">
        <v>556</v>
      </c>
      <c r="Q592" t="s">
        <v>208</v>
      </c>
      <c r="R592" t="s">
        <v>556</v>
      </c>
      <c r="S592" t="s">
        <v>208</v>
      </c>
      <c r="T592" t="s">
        <v>84</v>
      </c>
      <c r="U592" t="s">
        <v>215</v>
      </c>
      <c r="V592" t="s">
        <v>207</v>
      </c>
      <c r="W592" t="s">
        <v>207</v>
      </c>
      <c r="X592" t="s">
        <v>207</v>
      </c>
      <c r="Y592" t="s">
        <v>207</v>
      </c>
      <c r="Z592" t="s">
        <v>207</v>
      </c>
      <c r="AA592" t="s">
        <v>215</v>
      </c>
      <c r="AB592" t="s">
        <v>207</v>
      </c>
      <c r="AC592" t="s">
        <v>207</v>
      </c>
      <c r="AD592" t="s">
        <v>207</v>
      </c>
      <c r="AE592" t="s">
        <v>207</v>
      </c>
      <c r="AF592" t="s">
        <v>207</v>
      </c>
      <c r="AG592" t="s">
        <v>207</v>
      </c>
      <c r="AH592" t="s">
        <v>207</v>
      </c>
      <c r="AI592" t="s">
        <v>207</v>
      </c>
      <c r="AJ592" t="s">
        <v>207</v>
      </c>
      <c r="AK592" t="s">
        <v>207</v>
      </c>
      <c r="AL592" t="s">
        <v>207</v>
      </c>
      <c r="AM592" t="s">
        <v>207</v>
      </c>
      <c r="AN592" t="s">
        <v>207</v>
      </c>
      <c r="AO592" t="s">
        <v>207</v>
      </c>
      <c r="AP592" t="s">
        <v>207</v>
      </c>
      <c r="AQ592" t="s">
        <v>207</v>
      </c>
      <c r="AR592" t="s">
        <v>207</v>
      </c>
      <c r="AS592" t="s">
        <v>207</v>
      </c>
      <c r="AT592" t="s">
        <v>207</v>
      </c>
      <c r="AU592" t="s">
        <v>207</v>
      </c>
      <c r="AV592" t="s">
        <v>207</v>
      </c>
      <c r="AW592" t="s">
        <v>207</v>
      </c>
      <c r="AX592" t="s">
        <v>207</v>
      </c>
      <c r="AY592" t="s">
        <v>207</v>
      </c>
      <c r="AZ592" t="s">
        <v>207</v>
      </c>
      <c r="BA592" t="s">
        <v>215</v>
      </c>
      <c r="BB592" t="s">
        <v>207</v>
      </c>
      <c r="BC592" t="s">
        <v>207</v>
      </c>
      <c r="BD592" t="s">
        <v>207</v>
      </c>
      <c r="BE592" t="s">
        <v>207</v>
      </c>
      <c r="BF592" t="s">
        <v>207</v>
      </c>
      <c r="BG592" t="s">
        <v>207</v>
      </c>
      <c r="BH592" t="s">
        <v>207</v>
      </c>
      <c r="BI592" t="s">
        <v>207</v>
      </c>
      <c r="BJ592" t="s">
        <v>207</v>
      </c>
      <c r="BK592" t="s">
        <v>207</v>
      </c>
      <c r="BL592" t="s">
        <v>207</v>
      </c>
      <c r="BM592" t="s">
        <v>207</v>
      </c>
      <c r="BN592" t="s">
        <v>207</v>
      </c>
      <c r="BO592" s="18" t="str">
        <f>IF(OR(BO$2=0, BO$2=""), "N/A", IF(ISNUMBER(SEARCH(UPPER(BO$2), UPPER(ProgramsTable[[#This Row],[Type of Service]]))), "Yes", "No"))</f>
        <v>N/A</v>
      </c>
      <c r="BP592" s="18" t="str">
        <f>IF(BP$2=0, "N/A", IF(ISNUMBER(SEARCH(TRIM(BP$2), ProgramsTable[[#This Row],[Geographic Coverage]])), "Yes", "No"))</f>
        <v>N/A</v>
      </c>
      <c r="BQ592" s="18" t="str">
        <f>IF(BQ$2=0, "N/A", IF(ISNUMBER(SEARCH(TRIM(BQ$2), ProgramsTable[[#This Row],[Geographic Coverage]])), "Yes", "No"))</f>
        <v>N/A</v>
      </c>
      <c r="BR592" s="18" t="str">
        <f>IF(AND(BP$2=0, BQ$2=0), "*Required - Please Make a Selection*", IF(OR(ISNUMBER(SEARCH(TRIM(BP$2), ProgramsTable[[#This Row],[Geographic Coverage]])), ISNUMBER(SEARCH(TRIM(BQ$2), ProgramsTable[[#This Row],[Geographic Coverage]]))), "Yes", "No"))</f>
        <v>*Required - Please Make a Selection*</v>
      </c>
      <c r="BS592" s="18" t="str">
        <f>IF(OR(BS$2="",BS$2=0), "N/A", IF(AND(ProgramsTable[[#This Row],[Age Min]]= "None", ProgramsTable[[#This Row],[Age Max]]= "None"), "Yes", IF(AND(BS$2&gt;=ProgramsTable[[#This Row],[Age Min]], BS$2&lt;=ProgramsTable[[#This Row],[Age Max]]), "Yes", "No")))</f>
        <v>N/A</v>
      </c>
      <c r="BT592" s="18" t="str" cm="1">
        <f t="array" ref="BT592">IF(COUNTIF(AM$2:BJ$2,"Yes")=0,"N/A",IF(SUMPRODUCT(--(AM$2:BJ$2="Yes"),--(ProgramsTable[[#This Row],[Developmental Disability]:[Caregivers, Family Members, Advocates, or Practitioners of an Individual with Disabilities or Medical Conditions]]="Yes"))&gt;0,"Yes","No"))</f>
        <v>N/A</v>
      </c>
      <c r="BU5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92" s="18" t="str">
        <f>IF(BV$2=0, "N/A", IF(ISNUMBER(SEARCH(UPPER(BV$2), UPPER(ProgramsTable[[#This Row],[Type of Service]]))), "Yes", "No"))</f>
        <v>N/A</v>
      </c>
      <c r="BW592" s="18" t="str">
        <f>IF(BW$2=0, "N/A", IF(ISNUMBER(SEARCH(TRIM(BW$2), ProgramsTable[[#This Row],[Geographic Coverage]])), "Yes", "No"))</f>
        <v>N/A</v>
      </c>
      <c r="BX592" s="18" t="str">
        <f>IF(BX$2=0, "N/A", IF(ISNUMBER(SEARCH(TRIM(BX$2), ProgramsTable[[#This Row],[Geographic Coverage]])), "Yes", "No"))</f>
        <v>N/A</v>
      </c>
      <c r="BY592" s="18" t="str">
        <f>IF(AND(BW$2=0, BX$2=0), "*Required - Please Make a Selection*", IF(OR(ISNUMBER(SEARCH(TRIM(BW$2), ProgramsTable[[#This Row],[Geographic Coverage]])), ISNUMBER(SEARCH(TRIM(BX$2), ProgramsTable[[#This Row],[Geographic Coverage]]))), "Yes", "No"))</f>
        <v>*Required - Please Make a Selection*</v>
      </c>
      <c r="BZ592" s="18" t="str">
        <f>IF(I$2=0, "N/A", IF(I$2="Yes", IF(ProgramsTable[[#This Row],[Program Includes Services for Caregivers]]="Yes", IF(ProgramsTable[[#This Row],[Program May Require Caregiver to be Unpaid]]="No", "Yes", "No"), "No"), "N/A"))</f>
        <v>N/A</v>
      </c>
      <c r="CA5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92" s="18" t="str">
        <f>IF(CB$2=0, "N/A", IF(ISNUMBER(SEARCH(TRIM(UPPER(CB$2)), TRIM(UPPER(ProgramsTable[[#This Row],[Type of Service]])))), "Yes", "No"))</f>
        <v>N/A</v>
      </c>
      <c r="CC592" s="18" t="str">
        <f>IF(CC$2=0, "N/A", IF(ISNUMBER(SEARCH(TRIM(CC$2), ProgramsTable[[#This Row],[Geographic Coverage]])), "Yes", "No"))</f>
        <v>No</v>
      </c>
      <c r="CD592" s="18" t="str">
        <f>IF(CD$2=0, "N/A", IF(ISNUMBER(SEARCH(TRIM(CD$2), ProgramsTable[[#This Row],[Geographic Coverage]])), "Yes", "No"))</f>
        <v>N/A</v>
      </c>
      <c r="CE592" s="18" t="str">
        <f>IF(AND(CC$2=0, CD$2=0), "*Required - Please Make a Selection*", IF(OR(ISNUMBER(SEARCH(TRIM(CC$2), ProgramsTable[[#This Row],[Geographic Coverage]])), ISNUMBER(SEARCH(TRIM(CD$2), ProgramsTable[[#This Row],[Geographic Coverage]]))), "Yes", "No"))</f>
        <v>No</v>
      </c>
      <c r="CF592" s="18" t="str" cm="1">
        <f t="array" ref="CF592">IF(COUNTIF(BK$2:BN$2, "Yes")=0, "N/A", IF(SUMPRODUCT((BK$2:BN$2="Yes")*(ProgramsTable[[#This Row],[Veteran?]:[Disabled Veteran?]]="Yes"))&gt;0, "Yes", "No"))</f>
        <v>No</v>
      </c>
      <c r="CG5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92"/>
      <c r="CI592"/>
      <c r="CJ592"/>
      <c r="CK592"/>
      <c r="CL592"/>
      <c r="CM592"/>
      <c r="CN592"/>
      <c r="CO592"/>
      <c r="CP592"/>
      <c r="CQ592"/>
      <c r="CR592"/>
      <c r="CS592"/>
      <c r="CU592"/>
      <c r="CV592"/>
    </row>
    <row r="593" spans="1:100" hidden="1" x14ac:dyDescent="0.25">
      <c r="A593" s="10">
        <v>156</v>
      </c>
      <c r="B593" t="s">
        <v>527</v>
      </c>
      <c r="C593" t="s">
        <v>501</v>
      </c>
      <c r="D593" t="s">
        <v>545</v>
      </c>
      <c r="E593" t="s">
        <v>546</v>
      </c>
      <c r="F593" t="s">
        <v>557</v>
      </c>
      <c r="G593" t="s">
        <v>91</v>
      </c>
      <c r="H593" t="s">
        <v>207</v>
      </c>
      <c r="I593" t="s">
        <v>207</v>
      </c>
      <c r="J593" t="s">
        <v>208</v>
      </c>
      <c r="K593" t="s">
        <v>208</v>
      </c>
      <c r="L593" s="11" t="s">
        <v>543</v>
      </c>
      <c r="M593">
        <v>60</v>
      </c>
      <c r="N593">
        <v>120</v>
      </c>
      <c r="P593" t="s">
        <v>208</v>
      </c>
      <c r="Q593" t="s">
        <v>208</v>
      </c>
      <c r="R593" t="s">
        <v>208</v>
      </c>
      <c r="S593" t="s">
        <v>208</v>
      </c>
      <c r="T593" t="s">
        <v>84</v>
      </c>
      <c r="U593" t="s">
        <v>207</v>
      </c>
      <c r="V593" t="s">
        <v>207</v>
      </c>
      <c r="W593" t="s">
        <v>207</v>
      </c>
      <c r="X593" t="s">
        <v>207</v>
      </c>
      <c r="Y593" t="s">
        <v>207</v>
      </c>
      <c r="Z593" t="s">
        <v>207</v>
      </c>
      <c r="AA593" t="s">
        <v>207</v>
      </c>
      <c r="AB593" t="s">
        <v>207</v>
      </c>
      <c r="AC593" t="s">
        <v>207</v>
      </c>
      <c r="AD593" t="s">
        <v>207</v>
      </c>
      <c r="AE593" t="s">
        <v>207</v>
      </c>
      <c r="AF593" t="s">
        <v>207</v>
      </c>
      <c r="AG593" t="s">
        <v>207</v>
      </c>
      <c r="AH593" t="s">
        <v>207</v>
      </c>
      <c r="AI593" t="s">
        <v>207</v>
      </c>
      <c r="AJ593" t="s">
        <v>207</v>
      </c>
      <c r="AK593" t="s">
        <v>207</v>
      </c>
      <c r="AL593" t="s">
        <v>207</v>
      </c>
      <c r="AM593" t="s">
        <v>207</v>
      </c>
      <c r="AN593" t="s">
        <v>207</v>
      </c>
      <c r="AO593" t="s">
        <v>207</v>
      </c>
      <c r="AP593" t="s">
        <v>207</v>
      </c>
      <c r="AQ593" t="s">
        <v>207</v>
      </c>
      <c r="AR593" t="s">
        <v>207</v>
      </c>
      <c r="AS593" t="s">
        <v>207</v>
      </c>
      <c r="AT593" t="s">
        <v>207</v>
      </c>
      <c r="AU593" t="s">
        <v>207</v>
      </c>
      <c r="AV593" t="s">
        <v>207</v>
      </c>
      <c r="AW593" t="s">
        <v>207</v>
      </c>
      <c r="AX593" t="s">
        <v>207</v>
      </c>
      <c r="AY593" t="s">
        <v>207</v>
      </c>
      <c r="AZ593" t="s">
        <v>207</v>
      </c>
      <c r="BA593" t="s">
        <v>207</v>
      </c>
      <c r="BB593" t="s">
        <v>207</v>
      </c>
      <c r="BC593" t="s">
        <v>207</v>
      </c>
      <c r="BD593" t="s">
        <v>207</v>
      </c>
      <c r="BE593" t="s">
        <v>207</v>
      </c>
      <c r="BF593" t="s">
        <v>207</v>
      </c>
      <c r="BG593" t="s">
        <v>207</v>
      </c>
      <c r="BH593" t="s">
        <v>207</v>
      </c>
      <c r="BI593" t="s">
        <v>207</v>
      </c>
      <c r="BJ593" t="s">
        <v>207</v>
      </c>
      <c r="BK593" t="s">
        <v>207</v>
      </c>
      <c r="BL593" t="s">
        <v>207</v>
      </c>
      <c r="BM593" t="s">
        <v>207</v>
      </c>
      <c r="BN593" t="s">
        <v>207</v>
      </c>
      <c r="BO593" s="18" t="str">
        <f>IF(OR(BO$2=0, BO$2=""), "N/A", IF(ISNUMBER(SEARCH(UPPER(BO$2), UPPER(ProgramsTable[[#This Row],[Type of Service]]))), "Yes", "No"))</f>
        <v>N/A</v>
      </c>
      <c r="BP593" s="18" t="str">
        <f>IF(BP$2=0, "N/A", IF(ISNUMBER(SEARCH(TRIM(BP$2), ProgramsTable[[#This Row],[Geographic Coverage]])), "Yes", "No"))</f>
        <v>N/A</v>
      </c>
      <c r="BQ593" s="18" t="str">
        <f>IF(BQ$2=0, "N/A", IF(ISNUMBER(SEARCH(TRIM(BQ$2), ProgramsTable[[#This Row],[Geographic Coverage]])), "Yes", "No"))</f>
        <v>N/A</v>
      </c>
      <c r="BR593" s="18" t="str">
        <f>IF(AND(BP$2=0, BQ$2=0), "*Required - Please Make a Selection*", IF(OR(ISNUMBER(SEARCH(TRIM(BP$2), ProgramsTable[[#This Row],[Geographic Coverage]])), ISNUMBER(SEARCH(TRIM(BQ$2), ProgramsTable[[#This Row],[Geographic Coverage]]))), "Yes", "No"))</f>
        <v>*Required - Please Make a Selection*</v>
      </c>
      <c r="BS593" s="18" t="str">
        <f>IF(OR(BS$2="",BS$2=0), "N/A", IF(AND(ProgramsTable[[#This Row],[Age Min]]= "None", ProgramsTable[[#This Row],[Age Max]]= "None"), "Yes", IF(AND(BS$2&gt;=ProgramsTable[[#This Row],[Age Min]], BS$2&lt;=ProgramsTable[[#This Row],[Age Max]]), "Yes", "No")))</f>
        <v>N/A</v>
      </c>
      <c r="BT593" s="18" t="str" cm="1">
        <f t="array" ref="BT593">IF(COUNTIF(AM$2:BJ$2,"Yes")=0,"N/A",IF(SUMPRODUCT(--(AM$2:BJ$2="Yes"),--(ProgramsTable[[#This Row],[Developmental Disability]:[Caregivers, Family Members, Advocates, or Practitioners of an Individual with Disabilities or Medical Conditions]]="Yes"))&gt;0,"Yes","No"))</f>
        <v>N/A</v>
      </c>
      <c r="BU5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93" s="18" t="str">
        <f>IF(BV$2=0, "N/A", IF(ISNUMBER(SEARCH(UPPER(BV$2), UPPER(ProgramsTable[[#This Row],[Type of Service]]))), "Yes", "No"))</f>
        <v>N/A</v>
      </c>
      <c r="BW593" s="18" t="str">
        <f>IF(BW$2=0, "N/A", IF(ISNUMBER(SEARCH(TRIM(BW$2), ProgramsTable[[#This Row],[Geographic Coverage]])), "Yes", "No"))</f>
        <v>N/A</v>
      </c>
      <c r="BX593" s="18" t="str">
        <f>IF(BX$2=0, "N/A", IF(ISNUMBER(SEARCH(TRIM(BX$2), ProgramsTable[[#This Row],[Geographic Coverage]])), "Yes", "No"))</f>
        <v>N/A</v>
      </c>
      <c r="BY593" s="18" t="str">
        <f>IF(AND(BW$2=0, BX$2=0), "*Required - Please Make a Selection*", IF(OR(ISNUMBER(SEARCH(TRIM(BW$2), ProgramsTable[[#This Row],[Geographic Coverage]])), ISNUMBER(SEARCH(TRIM(BX$2), ProgramsTable[[#This Row],[Geographic Coverage]]))), "Yes", "No"))</f>
        <v>*Required - Please Make a Selection*</v>
      </c>
      <c r="BZ593" s="18" t="str">
        <f>IF(I$2=0, "N/A", IF(I$2="Yes", IF(ProgramsTable[[#This Row],[Program Includes Services for Caregivers]]="Yes", IF(ProgramsTable[[#This Row],[Program May Require Caregiver to be Unpaid]]="No", "Yes", "No"), "No"), "N/A"))</f>
        <v>N/A</v>
      </c>
      <c r="CA5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93" s="18" t="str">
        <f>IF(CB$2=0, "N/A", IF(ISNUMBER(SEARCH(TRIM(UPPER(CB$2)), TRIM(UPPER(ProgramsTable[[#This Row],[Type of Service]])))), "Yes", "No"))</f>
        <v>N/A</v>
      </c>
      <c r="CC593" s="18" t="str">
        <f>IF(CC$2=0, "N/A", IF(ISNUMBER(SEARCH(TRIM(CC$2), ProgramsTable[[#This Row],[Geographic Coverage]])), "Yes", "No"))</f>
        <v>No</v>
      </c>
      <c r="CD593" s="18" t="str">
        <f>IF(CD$2=0, "N/A", IF(ISNUMBER(SEARCH(TRIM(CD$2), ProgramsTable[[#This Row],[Geographic Coverage]])), "Yes", "No"))</f>
        <v>N/A</v>
      </c>
      <c r="CE593" s="18" t="str">
        <f>IF(AND(CC$2=0, CD$2=0), "*Required - Please Make a Selection*", IF(OR(ISNUMBER(SEARCH(TRIM(CC$2), ProgramsTable[[#This Row],[Geographic Coverage]])), ISNUMBER(SEARCH(TRIM(CD$2), ProgramsTable[[#This Row],[Geographic Coverage]]))), "Yes", "No"))</f>
        <v>No</v>
      </c>
      <c r="CF593" s="18" t="str" cm="1">
        <f t="array" ref="CF593">IF(COUNTIF(BK$2:BN$2, "Yes")=0, "N/A", IF(SUMPRODUCT((BK$2:BN$2="Yes")*(ProgramsTable[[#This Row],[Veteran?]:[Disabled Veteran?]]="Yes"))&gt;0, "Yes", "No"))</f>
        <v>No</v>
      </c>
      <c r="CG5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93"/>
      <c r="CI593"/>
      <c r="CJ593"/>
      <c r="CK593"/>
      <c r="CL593"/>
      <c r="CM593"/>
      <c r="CN593"/>
      <c r="CO593"/>
      <c r="CP593"/>
      <c r="CQ593"/>
      <c r="CR593"/>
      <c r="CS593"/>
      <c r="CU593"/>
      <c r="CV593"/>
    </row>
    <row r="594" spans="1:100" hidden="1" x14ac:dyDescent="0.25">
      <c r="A594" s="10">
        <v>157</v>
      </c>
      <c r="B594" t="s">
        <v>527</v>
      </c>
      <c r="C594" t="s">
        <v>501</v>
      </c>
      <c r="D594" t="s">
        <v>545</v>
      </c>
      <c r="E594" t="s">
        <v>546</v>
      </c>
      <c r="F594" t="s">
        <v>558</v>
      </c>
      <c r="G594" t="s">
        <v>103</v>
      </c>
      <c r="H594" t="s">
        <v>207</v>
      </c>
      <c r="I594" t="s">
        <v>207</v>
      </c>
      <c r="J594" t="s">
        <v>208</v>
      </c>
      <c r="K594" t="s">
        <v>208</v>
      </c>
      <c r="L594" s="11" t="s">
        <v>208</v>
      </c>
      <c r="M594" t="s">
        <v>208</v>
      </c>
      <c r="N594" t="s">
        <v>208</v>
      </c>
      <c r="P594" t="s">
        <v>208</v>
      </c>
      <c r="Q594" t="s">
        <v>208</v>
      </c>
      <c r="R594" t="s">
        <v>208</v>
      </c>
      <c r="S594" t="s">
        <v>208</v>
      </c>
      <c r="T594" t="s">
        <v>84</v>
      </c>
      <c r="U594" t="s">
        <v>207</v>
      </c>
      <c r="V594" t="s">
        <v>207</v>
      </c>
      <c r="W594" t="s">
        <v>207</v>
      </c>
      <c r="X594" t="s">
        <v>207</v>
      </c>
      <c r="Y594" t="s">
        <v>207</v>
      </c>
      <c r="Z594" t="s">
        <v>207</v>
      </c>
      <c r="AA594" t="s">
        <v>207</v>
      </c>
      <c r="AB594" t="s">
        <v>207</v>
      </c>
      <c r="AC594" t="s">
        <v>207</v>
      </c>
      <c r="AD594" t="s">
        <v>207</v>
      </c>
      <c r="AE594" t="s">
        <v>207</v>
      </c>
      <c r="AF594" t="s">
        <v>207</v>
      </c>
      <c r="AG594" t="s">
        <v>207</v>
      </c>
      <c r="AH594" t="s">
        <v>207</v>
      </c>
      <c r="AI594" t="s">
        <v>207</v>
      </c>
      <c r="AJ594" t="s">
        <v>207</v>
      </c>
      <c r="AK594" t="s">
        <v>207</v>
      </c>
      <c r="AL594" t="s">
        <v>207</v>
      </c>
      <c r="AM594" t="s">
        <v>207</v>
      </c>
      <c r="AN594" t="s">
        <v>207</v>
      </c>
      <c r="AO594" t="s">
        <v>207</v>
      </c>
      <c r="AP594" t="s">
        <v>207</v>
      </c>
      <c r="AQ594" t="s">
        <v>207</v>
      </c>
      <c r="AR594" t="s">
        <v>207</v>
      </c>
      <c r="AS594" t="s">
        <v>207</v>
      </c>
      <c r="AT594" t="s">
        <v>207</v>
      </c>
      <c r="AU594" t="s">
        <v>207</v>
      </c>
      <c r="AV594" t="s">
        <v>207</v>
      </c>
      <c r="AW594" t="s">
        <v>207</v>
      </c>
      <c r="AX594" t="s">
        <v>207</v>
      </c>
      <c r="AY594" t="s">
        <v>207</v>
      </c>
      <c r="AZ594" t="s">
        <v>207</v>
      </c>
      <c r="BA594" t="s">
        <v>207</v>
      </c>
      <c r="BB594" t="s">
        <v>207</v>
      </c>
      <c r="BC594" t="s">
        <v>207</v>
      </c>
      <c r="BD594" t="s">
        <v>207</v>
      </c>
      <c r="BE594" t="s">
        <v>207</v>
      </c>
      <c r="BF594" t="s">
        <v>207</v>
      </c>
      <c r="BG594" t="s">
        <v>207</v>
      </c>
      <c r="BH594" t="s">
        <v>207</v>
      </c>
      <c r="BI594" t="s">
        <v>207</v>
      </c>
      <c r="BJ594" t="s">
        <v>207</v>
      </c>
      <c r="BK594" t="s">
        <v>207</v>
      </c>
      <c r="BL594" t="s">
        <v>207</v>
      </c>
      <c r="BM594" t="s">
        <v>207</v>
      </c>
      <c r="BN594" t="s">
        <v>207</v>
      </c>
      <c r="BO594" s="18" t="str">
        <f>IF(OR(BO$2=0, BO$2=""), "N/A", IF(ISNUMBER(SEARCH(UPPER(BO$2), UPPER(ProgramsTable[[#This Row],[Type of Service]]))), "Yes", "No"))</f>
        <v>N/A</v>
      </c>
      <c r="BP594" s="18" t="str">
        <f>IF(BP$2=0, "N/A", IF(ISNUMBER(SEARCH(TRIM(BP$2), ProgramsTable[[#This Row],[Geographic Coverage]])), "Yes", "No"))</f>
        <v>N/A</v>
      </c>
      <c r="BQ594" s="18" t="str">
        <f>IF(BQ$2=0, "N/A", IF(ISNUMBER(SEARCH(TRIM(BQ$2), ProgramsTable[[#This Row],[Geographic Coverage]])), "Yes", "No"))</f>
        <v>N/A</v>
      </c>
      <c r="BR594" s="18" t="str">
        <f>IF(AND(BP$2=0, BQ$2=0), "*Required - Please Make a Selection*", IF(OR(ISNUMBER(SEARCH(TRIM(BP$2), ProgramsTable[[#This Row],[Geographic Coverage]])), ISNUMBER(SEARCH(TRIM(BQ$2), ProgramsTable[[#This Row],[Geographic Coverage]]))), "Yes", "No"))</f>
        <v>*Required - Please Make a Selection*</v>
      </c>
      <c r="BS594" s="18" t="str">
        <f>IF(OR(BS$2="",BS$2=0), "N/A", IF(AND(ProgramsTable[[#This Row],[Age Min]]= "None", ProgramsTable[[#This Row],[Age Max]]= "None"), "Yes", IF(AND(BS$2&gt;=ProgramsTable[[#This Row],[Age Min]], BS$2&lt;=ProgramsTable[[#This Row],[Age Max]]), "Yes", "No")))</f>
        <v>N/A</v>
      </c>
      <c r="BT594" s="18" t="str" cm="1">
        <f t="array" ref="BT594">IF(COUNTIF(AM$2:BJ$2,"Yes")=0,"N/A",IF(SUMPRODUCT(--(AM$2:BJ$2="Yes"),--(ProgramsTable[[#This Row],[Developmental Disability]:[Caregivers, Family Members, Advocates, or Practitioners of an Individual with Disabilities or Medical Conditions]]="Yes"))&gt;0,"Yes","No"))</f>
        <v>N/A</v>
      </c>
      <c r="BU5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94" s="18" t="str">
        <f>IF(BV$2=0, "N/A", IF(ISNUMBER(SEARCH(UPPER(BV$2), UPPER(ProgramsTable[[#This Row],[Type of Service]]))), "Yes", "No"))</f>
        <v>N/A</v>
      </c>
      <c r="BW594" s="18" t="str">
        <f>IF(BW$2=0, "N/A", IF(ISNUMBER(SEARCH(TRIM(BW$2), ProgramsTable[[#This Row],[Geographic Coverage]])), "Yes", "No"))</f>
        <v>N/A</v>
      </c>
      <c r="BX594" s="18" t="str">
        <f>IF(BX$2=0, "N/A", IF(ISNUMBER(SEARCH(TRIM(BX$2), ProgramsTable[[#This Row],[Geographic Coverage]])), "Yes", "No"))</f>
        <v>N/A</v>
      </c>
      <c r="BY594" s="18" t="str">
        <f>IF(AND(BW$2=0, BX$2=0), "*Required - Please Make a Selection*", IF(OR(ISNUMBER(SEARCH(TRIM(BW$2), ProgramsTable[[#This Row],[Geographic Coverage]])), ISNUMBER(SEARCH(TRIM(BX$2), ProgramsTable[[#This Row],[Geographic Coverage]]))), "Yes", "No"))</f>
        <v>*Required - Please Make a Selection*</v>
      </c>
      <c r="BZ594" s="18" t="str">
        <f>IF(I$2=0, "N/A", IF(I$2="Yes", IF(ProgramsTable[[#This Row],[Program Includes Services for Caregivers]]="Yes", IF(ProgramsTable[[#This Row],[Program May Require Caregiver to be Unpaid]]="No", "Yes", "No"), "No"), "N/A"))</f>
        <v>N/A</v>
      </c>
      <c r="CA5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94" s="18" t="str">
        <f>IF(CB$2=0, "N/A", IF(ISNUMBER(SEARCH(TRIM(UPPER(CB$2)), TRIM(UPPER(ProgramsTable[[#This Row],[Type of Service]])))), "Yes", "No"))</f>
        <v>N/A</v>
      </c>
      <c r="CC594" s="18" t="str">
        <f>IF(CC$2=0, "N/A", IF(ISNUMBER(SEARCH(TRIM(CC$2), ProgramsTable[[#This Row],[Geographic Coverage]])), "Yes", "No"))</f>
        <v>No</v>
      </c>
      <c r="CD594" s="18" t="str">
        <f>IF(CD$2=0, "N/A", IF(ISNUMBER(SEARCH(TRIM(CD$2), ProgramsTable[[#This Row],[Geographic Coverage]])), "Yes", "No"))</f>
        <v>N/A</v>
      </c>
      <c r="CE594" s="18" t="str">
        <f>IF(AND(CC$2=0, CD$2=0), "*Required - Please Make a Selection*", IF(OR(ISNUMBER(SEARCH(TRIM(CC$2), ProgramsTable[[#This Row],[Geographic Coverage]])), ISNUMBER(SEARCH(TRIM(CD$2), ProgramsTable[[#This Row],[Geographic Coverage]]))), "Yes", "No"))</f>
        <v>No</v>
      </c>
      <c r="CF594" s="18" t="str" cm="1">
        <f t="array" ref="CF594">IF(COUNTIF(BK$2:BN$2, "Yes")=0, "N/A", IF(SUMPRODUCT((BK$2:BN$2="Yes")*(ProgramsTable[[#This Row],[Veteran?]:[Disabled Veteran?]]="Yes"))&gt;0, "Yes", "No"))</f>
        <v>No</v>
      </c>
      <c r="CG5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94"/>
      <c r="CI594"/>
      <c r="CJ594"/>
      <c r="CK594"/>
      <c r="CL594"/>
      <c r="CM594"/>
      <c r="CN594"/>
      <c r="CO594"/>
      <c r="CP594"/>
      <c r="CQ594"/>
      <c r="CR594"/>
      <c r="CS594"/>
      <c r="CU594"/>
      <c r="CV594"/>
    </row>
    <row r="595" spans="1:100" hidden="1" x14ac:dyDescent="0.25">
      <c r="A595" s="10">
        <v>158</v>
      </c>
      <c r="B595" t="s">
        <v>527</v>
      </c>
      <c r="C595" t="s">
        <v>501</v>
      </c>
      <c r="D595" t="s">
        <v>545</v>
      </c>
      <c r="E595" t="s">
        <v>546</v>
      </c>
      <c r="F595" t="s">
        <v>559</v>
      </c>
      <c r="G595" t="s">
        <v>105</v>
      </c>
      <c r="H595" t="s">
        <v>207</v>
      </c>
      <c r="I595" t="s">
        <v>207</v>
      </c>
      <c r="J595" t="s">
        <v>208</v>
      </c>
      <c r="K595" t="s">
        <v>208</v>
      </c>
      <c r="L595" s="11" t="s">
        <v>543</v>
      </c>
      <c r="M595">
        <v>60</v>
      </c>
      <c r="N595">
        <v>120</v>
      </c>
      <c r="P595" t="s">
        <v>208</v>
      </c>
      <c r="Q595" t="s">
        <v>208</v>
      </c>
      <c r="R595" t="s">
        <v>208</v>
      </c>
      <c r="S595" t="s">
        <v>208</v>
      </c>
      <c r="T595" t="s">
        <v>84</v>
      </c>
      <c r="U595" t="s">
        <v>207</v>
      </c>
      <c r="V595" t="s">
        <v>207</v>
      </c>
      <c r="W595" t="s">
        <v>207</v>
      </c>
      <c r="X595" t="s">
        <v>207</v>
      </c>
      <c r="Y595" t="s">
        <v>207</v>
      </c>
      <c r="Z595" t="s">
        <v>207</v>
      </c>
      <c r="AA595" t="s">
        <v>207</v>
      </c>
      <c r="AB595" t="s">
        <v>207</v>
      </c>
      <c r="AC595" t="s">
        <v>207</v>
      </c>
      <c r="AD595" t="s">
        <v>207</v>
      </c>
      <c r="AE595" t="s">
        <v>207</v>
      </c>
      <c r="AF595" t="s">
        <v>207</v>
      </c>
      <c r="AG595" t="s">
        <v>207</v>
      </c>
      <c r="AH595" t="s">
        <v>207</v>
      </c>
      <c r="AI595" t="s">
        <v>207</v>
      </c>
      <c r="AJ595" t="s">
        <v>207</v>
      </c>
      <c r="AK595" t="s">
        <v>207</v>
      </c>
      <c r="AL595" t="s">
        <v>207</v>
      </c>
      <c r="AM595" t="s">
        <v>207</v>
      </c>
      <c r="AN595" t="s">
        <v>207</v>
      </c>
      <c r="AO595" t="s">
        <v>207</v>
      </c>
      <c r="AP595" t="s">
        <v>207</v>
      </c>
      <c r="AQ595" t="s">
        <v>207</v>
      </c>
      <c r="AR595" t="s">
        <v>207</v>
      </c>
      <c r="AS595" t="s">
        <v>207</v>
      </c>
      <c r="AT595" t="s">
        <v>207</v>
      </c>
      <c r="AU595" t="s">
        <v>207</v>
      </c>
      <c r="AV595" t="s">
        <v>207</v>
      </c>
      <c r="AW595" t="s">
        <v>207</v>
      </c>
      <c r="AX595" t="s">
        <v>207</v>
      </c>
      <c r="AY595" t="s">
        <v>207</v>
      </c>
      <c r="AZ595" t="s">
        <v>207</v>
      </c>
      <c r="BA595" t="s">
        <v>207</v>
      </c>
      <c r="BB595" t="s">
        <v>207</v>
      </c>
      <c r="BC595" t="s">
        <v>207</v>
      </c>
      <c r="BD595" t="s">
        <v>207</v>
      </c>
      <c r="BE595" t="s">
        <v>207</v>
      </c>
      <c r="BF595" t="s">
        <v>207</v>
      </c>
      <c r="BG595" t="s">
        <v>207</v>
      </c>
      <c r="BH595" t="s">
        <v>207</v>
      </c>
      <c r="BI595" t="s">
        <v>207</v>
      </c>
      <c r="BJ595" t="s">
        <v>207</v>
      </c>
      <c r="BK595" t="s">
        <v>207</v>
      </c>
      <c r="BL595" t="s">
        <v>207</v>
      </c>
      <c r="BM595" t="s">
        <v>207</v>
      </c>
      <c r="BN595" t="s">
        <v>207</v>
      </c>
      <c r="BO595" s="18" t="str">
        <f>IF(OR(BO$2=0, BO$2=""), "N/A", IF(ISNUMBER(SEARCH(UPPER(BO$2), UPPER(ProgramsTable[[#This Row],[Type of Service]]))), "Yes", "No"))</f>
        <v>N/A</v>
      </c>
      <c r="BP595" s="18" t="str">
        <f>IF(BP$2=0, "N/A", IF(ISNUMBER(SEARCH(TRIM(BP$2), ProgramsTable[[#This Row],[Geographic Coverage]])), "Yes", "No"))</f>
        <v>N/A</v>
      </c>
      <c r="BQ595" s="18" t="str">
        <f>IF(BQ$2=0, "N/A", IF(ISNUMBER(SEARCH(TRIM(BQ$2), ProgramsTable[[#This Row],[Geographic Coverage]])), "Yes", "No"))</f>
        <v>N/A</v>
      </c>
      <c r="BR595" s="18" t="str">
        <f>IF(AND(BP$2=0, BQ$2=0), "*Required - Please Make a Selection*", IF(OR(ISNUMBER(SEARCH(TRIM(BP$2), ProgramsTable[[#This Row],[Geographic Coverage]])), ISNUMBER(SEARCH(TRIM(BQ$2), ProgramsTable[[#This Row],[Geographic Coverage]]))), "Yes", "No"))</f>
        <v>*Required - Please Make a Selection*</v>
      </c>
      <c r="BS595" s="18" t="str">
        <f>IF(OR(BS$2="",BS$2=0), "N/A", IF(AND(ProgramsTable[[#This Row],[Age Min]]= "None", ProgramsTable[[#This Row],[Age Max]]= "None"), "Yes", IF(AND(BS$2&gt;=ProgramsTable[[#This Row],[Age Min]], BS$2&lt;=ProgramsTable[[#This Row],[Age Max]]), "Yes", "No")))</f>
        <v>N/A</v>
      </c>
      <c r="BT595" s="18" t="str" cm="1">
        <f t="array" ref="BT595">IF(COUNTIF(AM$2:BJ$2,"Yes")=0,"N/A",IF(SUMPRODUCT(--(AM$2:BJ$2="Yes"),--(ProgramsTable[[#This Row],[Developmental Disability]:[Caregivers, Family Members, Advocates, or Practitioners of an Individual with Disabilities or Medical Conditions]]="Yes"))&gt;0,"Yes","No"))</f>
        <v>N/A</v>
      </c>
      <c r="BU5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95" s="18" t="str">
        <f>IF(BV$2=0, "N/A", IF(ISNUMBER(SEARCH(UPPER(BV$2), UPPER(ProgramsTable[[#This Row],[Type of Service]]))), "Yes", "No"))</f>
        <v>N/A</v>
      </c>
      <c r="BW595" s="18" t="str">
        <f>IF(BW$2=0, "N/A", IF(ISNUMBER(SEARCH(TRIM(BW$2), ProgramsTable[[#This Row],[Geographic Coverage]])), "Yes", "No"))</f>
        <v>N/A</v>
      </c>
      <c r="BX595" s="18" t="str">
        <f>IF(BX$2=0, "N/A", IF(ISNUMBER(SEARCH(TRIM(BX$2), ProgramsTable[[#This Row],[Geographic Coverage]])), "Yes", "No"))</f>
        <v>N/A</v>
      </c>
      <c r="BY595" s="18" t="str">
        <f>IF(AND(BW$2=0, BX$2=0), "*Required - Please Make a Selection*", IF(OR(ISNUMBER(SEARCH(TRIM(BW$2), ProgramsTable[[#This Row],[Geographic Coverage]])), ISNUMBER(SEARCH(TRIM(BX$2), ProgramsTable[[#This Row],[Geographic Coverage]]))), "Yes", "No"))</f>
        <v>*Required - Please Make a Selection*</v>
      </c>
      <c r="BZ595" s="18" t="str">
        <f>IF(I$2=0, "N/A", IF(I$2="Yes", IF(ProgramsTable[[#This Row],[Program Includes Services for Caregivers]]="Yes", IF(ProgramsTable[[#This Row],[Program May Require Caregiver to be Unpaid]]="No", "Yes", "No"), "No"), "N/A"))</f>
        <v>N/A</v>
      </c>
      <c r="CA5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95" s="18" t="str">
        <f>IF(CB$2=0, "N/A", IF(ISNUMBER(SEARCH(TRIM(UPPER(CB$2)), TRIM(UPPER(ProgramsTable[[#This Row],[Type of Service]])))), "Yes", "No"))</f>
        <v>N/A</v>
      </c>
      <c r="CC595" s="18" t="str">
        <f>IF(CC$2=0, "N/A", IF(ISNUMBER(SEARCH(TRIM(CC$2), ProgramsTable[[#This Row],[Geographic Coverage]])), "Yes", "No"))</f>
        <v>No</v>
      </c>
      <c r="CD595" s="18" t="str">
        <f>IF(CD$2=0, "N/A", IF(ISNUMBER(SEARCH(TRIM(CD$2), ProgramsTable[[#This Row],[Geographic Coverage]])), "Yes", "No"))</f>
        <v>N/A</v>
      </c>
      <c r="CE595" s="18" t="str">
        <f>IF(AND(CC$2=0, CD$2=0), "*Required - Please Make a Selection*", IF(OR(ISNUMBER(SEARCH(TRIM(CC$2), ProgramsTable[[#This Row],[Geographic Coverage]])), ISNUMBER(SEARCH(TRIM(CD$2), ProgramsTable[[#This Row],[Geographic Coverage]]))), "Yes", "No"))</f>
        <v>No</v>
      </c>
      <c r="CF595" s="18" t="str" cm="1">
        <f t="array" ref="CF595">IF(COUNTIF(BK$2:BN$2, "Yes")=0, "N/A", IF(SUMPRODUCT((BK$2:BN$2="Yes")*(ProgramsTable[[#This Row],[Veteran?]:[Disabled Veteran?]]="Yes"))&gt;0, "Yes", "No"))</f>
        <v>No</v>
      </c>
      <c r="CG5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95"/>
      <c r="CI595"/>
      <c r="CJ595"/>
      <c r="CK595"/>
      <c r="CL595"/>
      <c r="CM595"/>
      <c r="CN595"/>
      <c r="CO595"/>
      <c r="CP595"/>
      <c r="CQ595"/>
      <c r="CR595"/>
      <c r="CS595"/>
      <c r="CU595"/>
      <c r="CV595"/>
    </row>
    <row r="596" spans="1:100" hidden="1" x14ac:dyDescent="0.25">
      <c r="A596" s="10">
        <v>159</v>
      </c>
      <c r="B596" t="s">
        <v>527</v>
      </c>
      <c r="C596" t="s">
        <v>501</v>
      </c>
      <c r="D596" t="s">
        <v>545</v>
      </c>
      <c r="E596" t="s">
        <v>546</v>
      </c>
      <c r="F596" t="s">
        <v>560</v>
      </c>
      <c r="G596" t="s">
        <v>103</v>
      </c>
      <c r="H596" t="s">
        <v>207</v>
      </c>
      <c r="I596" t="s">
        <v>207</v>
      </c>
      <c r="J596" t="s">
        <v>208</v>
      </c>
      <c r="K596" t="s">
        <v>208</v>
      </c>
      <c r="L596" s="11" t="s">
        <v>208</v>
      </c>
      <c r="M596" t="s">
        <v>208</v>
      </c>
      <c r="N596" t="s">
        <v>208</v>
      </c>
      <c r="P596" t="s">
        <v>208</v>
      </c>
      <c r="Q596" t="s">
        <v>208</v>
      </c>
      <c r="R596" t="s">
        <v>208</v>
      </c>
      <c r="S596" t="s">
        <v>208</v>
      </c>
      <c r="T596" t="s">
        <v>84</v>
      </c>
      <c r="U596" t="s">
        <v>207</v>
      </c>
      <c r="V596" t="s">
        <v>207</v>
      </c>
      <c r="W596" t="s">
        <v>207</v>
      </c>
      <c r="X596" t="s">
        <v>207</v>
      </c>
      <c r="Y596" t="s">
        <v>207</v>
      </c>
      <c r="Z596" t="s">
        <v>207</v>
      </c>
      <c r="AA596" t="s">
        <v>207</v>
      </c>
      <c r="AB596" t="s">
        <v>207</v>
      </c>
      <c r="AC596" t="s">
        <v>207</v>
      </c>
      <c r="AD596" t="s">
        <v>207</v>
      </c>
      <c r="AE596" t="s">
        <v>207</v>
      </c>
      <c r="AF596" t="s">
        <v>207</v>
      </c>
      <c r="AG596" t="s">
        <v>207</v>
      </c>
      <c r="AH596" t="s">
        <v>207</v>
      </c>
      <c r="AI596" t="s">
        <v>207</v>
      </c>
      <c r="AJ596" t="s">
        <v>207</v>
      </c>
      <c r="AK596" t="s">
        <v>207</v>
      </c>
      <c r="AL596" t="s">
        <v>207</v>
      </c>
      <c r="AM596" t="s">
        <v>207</v>
      </c>
      <c r="AN596" t="s">
        <v>207</v>
      </c>
      <c r="AO596" t="s">
        <v>207</v>
      </c>
      <c r="AP596" t="s">
        <v>207</v>
      </c>
      <c r="AQ596" t="s">
        <v>207</v>
      </c>
      <c r="AR596" t="s">
        <v>207</v>
      </c>
      <c r="AS596" t="s">
        <v>207</v>
      </c>
      <c r="AT596" t="s">
        <v>207</v>
      </c>
      <c r="AU596" t="s">
        <v>207</v>
      </c>
      <c r="AV596" t="s">
        <v>207</v>
      </c>
      <c r="AW596" t="s">
        <v>207</v>
      </c>
      <c r="AX596" t="s">
        <v>207</v>
      </c>
      <c r="AY596" t="s">
        <v>207</v>
      </c>
      <c r="AZ596" t="s">
        <v>207</v>
      </c>
      <c r="BA596" t="s">
        <v>207</v>
      </c>
      <c r="BB596" t="s">
        <v>207</v>
      </c>
      <c r="BC596" t="s">
        <v>207</v>
      </c>
      <c r="BD596" t="s">
        <v>207</v>
      </c>
      <c r="BE596" t="s">
        <v>207</v>
      </c>
      <c r="BF596" t="s">
        <v>207</v>
      </c>
      <c r="BG596" t="s">
        <v>207</v>
      </c>
      <c r="BH596" t="s">
        <v>207</v>
      </c>
      <c r="BI596" t="s">
        <v>207</v>
      </c>
      <c r="BJ596" t="s">
        <v>207</v>
      </c>
      <c r="BK596" t="s">
        <v>207</v>
      </c>
      <c r="BL596" t="s">
        <v>207</v>
      </c>
      <c r="BM596" t="s">
        <v>207</v>
      </c>
      <c r="BN596" t="s">
        <v>207</v>
      </c>
      <c r="BO596" s="18" t="str">
        <f>IF(OR(BO$2=0, BO$2=""), "N/A", IF(ISNUMBER(SEARCH(UPPER(BO$2), UPPER(ProgramsTable[[#This Row],[Type of Service]]))), "Yes", "No"))</f>
        <v>N/A</v>
      </c>
      <c r="BP596" s="18" t="str">
        <f>IF(BP$2=0, "N/A", IF(ISNUMBER(SEARCH(TRIM(BP$2), ProgramsTable[[#This Row],[Geographic Coverage]])), "Yes", "No"))</f>
        <v>N/A</v>
      </c>
      <c r="BQ596" s="18" t="str">
        <f>IF(BQ$2=0, "N/A", IF(ISNUMBER(SEARCH(TRIM(BQ$2), ProgramsTable[[#This Row],[Geographic Coverage]])), "Yes", "No"))</f>
        <v>N/A</v>
      </c>
      <c r="BR596" s="18" t="str">
        <f>IF(AND(BP$2=0, BQ$2=0), "*Required - Please Make a Selection*", IF(OR(ISNUMBER(SEARCH(TRIM(BP$2), ProgramsTable[[#This Row],[Geographic Coverage]])), ISNUMBER(SEARCH(TRIM(BQ$2), ProgramsTable[[#This Row],[Geographic Coverage]]))), "Yes", "No"))</f>
        <v>*Required - Please Make a Selection*</v>
      </c>
      <c r="BS596" s="18" t="str">
        <f>IF(OR(BS$2="",BS$2=0), "N/A", IF(AND(ProgramsTable[[#This Row],[Age Min]]= "None", ProgramsTable[[#This Row],[Age Max]]= "None"), "Yes", IF(AND(BS$2&gt;=ProgramsTable[[#This Row],[Age Min]], BS$2&lt;=ProgramsTable[[#This Row],[Age Max]]), "Yes", "No")))</f>
        <v>N/A</v>
      </c>
      <c r="BT596" s="18" t="str" cm="1">
        <f t="array" ref="BT596">IF(COUNTIF(AM$2:BJ$2,"Yes")=0,"N/A",IF(SUMPRODUCT(--(AM$2:BJ$2="Yes"),--(ProgramsTable[[#This Row],[Developmental Disability]:[Caregivers, Family Members, Advocates, or Practitioners of an Individual with Disabilities or Medical Conditions]]="Yes"))&gt;0,"Yes","No"))</f>
        <v>N/A</v>
      </c>
      <c r="BU5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96" s="18" t="str">
        <f>IF(BV$2=0, "N/A", IF(ISNUMBER(SEARCH(UPPER(BV$2), UPPER(ProgramsTable[[#This Row],[Type of Service]]))), "Yes", "No"))</f>
        <v>N/A</v>
      </c>
      <c r="BW596" s="18" t="str">
        <f>IF(BW$2=0, "N/A", IF(ISNUMBER(SEARCH(TRIM(BW$2), ProgramsTable[[#This Row],[Geographic Coverage]])), "Yes", "No"))</f>
        <v>N/A</v>
      </c>
      <c r="BX596" s="18" t="str">
        <f>IF(BX$2=0, "N/A", IF(ISNUMBER(SEARCH(TRIM(BX$2), ProgramsTable[[#This Row],[Geographic Coverage]])), "Yes", "No"))</f>
        <v>N/A</v>
      </c>
      <c r="BY596" s="18" t="str">
        <f>IF(AND(BW$2=0, BX$2=0), "*Required - Please Make a Selection*", IF(OR(ISNUMBER(SEARCH(TRIM(BW$2), ProgramsTable[[#This Row],[Geographic Coverage]])), ISNUMBER(SEARCH(TRIM(BX$2), ProgramsTable[[#This Row],[Geographic Coverage]]))), "Yes", "No"))</f>
        <v>*Required - Please Make a Selection*</v>
      </c>
      <c r="BZ596" s="18" t="str">
        <f>IF(I$2=0, "N/A", IF(I$2="Yes", IF(ProgramsTable[[#This Row],[Program Includes Services for Caregivers]]="Yes", IF(ProgramsTable[[#This Row],[Program May Require Caregiver to be Unpaid]]="No", "Yes", "No"), "No"), "N/A"))</f>
        <v>N/A</v>
      </c>
      <c r="CA5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96" s="18" t="str">
        <f>IF(CB$2=0, "N/A", IF(ISNUMBER(SEARCH(TRIM(UPPER(CB$2)), TRIM(UPPER(ProgramsTable[[#This Row],[Type of Service]])))), "Yes", "No"))</f>
        <v>N/A</v>
      </c>
      <c r="CC596" s="18" t="str">
        <f>IF(CC$2=0, "N/A", IF(ISNUMBER(SEARCH(TRIM(CC$2), ProgramsTable[[#This Row],[Geographic Coverage]])), "Yes", "No"))</f>
        <v>No</v>
      </c>
      <c r="CD596" s="18" t="str">
        <f>IF(CD$2=0, "N/A", IF(ISNUMBER(SEARCH(TRIM(CD$2), ProgramsTable[[#This Row],[Geographic Coverage]])), "Yes", "No"))</f>
        <v>N/A</v>
      </c>
      <c r="CE596" s="18" t="str">
        <f>IF(AND(CC$2=0, CD$2=0), "*Required - Please Make a Selection*", IF(OR(ISNUMBER(SEARCH(TRIM(CC$2), ProgramsTable[[#This Row],[Geographic Coverage]])), ISNUMBER(SEARCH(TRIM(CD$2), ProgramsTable[[#This Row],[Geographic Coverage]]))), "Yes", "No"))</f>
        <v>No</v>
      </c>
      <c r="CF596" s="18" t="str" cm="1">
        <f t="array" ref="CF596">IF(COUNTIF(BK$2:BN$2, "Yes")=0, "N/A", IF(SUMPRODUCT((BK$2:BN$2="Yes")*(ProgramsTable[[#This Row],[Veteran?]:[Disabled Veteran?]]="Yes"))&gt;0, "Yes", "No"))</f>
        <v>No</v>
      </c>
      <c r="CG5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96"/>
      <c r="CI596"/>
      <c r="CJ596"/>
      <c r="CK596"/>
      <c r="CL596"/>
      <c r="CM596"/>
      <c r="CN596"/>
      <c r="CO596"/>
      <c r="CP596"/>
      <c r="CQ596"/>
      <c r="CR596"/>
      <c r="CS596"/>
      <c r="CU596"/>
      <c r="CV596"/>
    </row>
    <row r="597" spans="1:100" hidden="1" x14ac:dyDescent="0.25">
      <c r="A597" s="10">
        <v>160</v>
      </c>
      <c r="B597" t="s">
        <v>527</v>
      </c>
      <c r="C597" t="s">
        <v>501</v>
      </c>
      <c r="D597" t="s">
        <v>545</v>
      </c>
      <c r="E597" t="s">
        <v>546</v>
      </c>
      <c r="F597" t="s">
        <v>111</v>
      </c>
      <c r="G597" t="s">
        <v>111</v>
      </c>
      <c r="H597" t="s">
        <v>207</v>
      </c>
      <c r="I597" t="s">
        <v>207</v>
      </c>
      <c r="J597" t="s">
        <v>547</v>
      </c>
      <c r="K597" t="s">
        <v>208</v>
      </c>
      <c r="L597" s="11" t="s">
        <v>543</v>
      </c>
      <c r="M597">
        <v>60</v>
      </c>
      <c r="N597">
        <v>120</v>
      </c>
      <c r="P597" t="s">
        <v>561</v>
      </c>
      <c r="Q597" t="s">
        <v>208</v>
      </c>
      <c r="R597" t="s">
        <v>561</v>
      </c>
      <c r="S597" t="s">
        <v>208</v>
      </c>
      <c r="T597" t="s">
        <v>84</v>
      </c>
      <c r="U597" t="s">
        <v>215</v>
      </c>
      <c r="V597" t="s">
        <v>207</v>
      </c>
      <c r="W597" t="s">
        <v>207</v>
      </c>
      <c r="X597" t="s">
        <v>207</v>
      </c>
      <c r="Y597" t="s">
        <v>207</v>
      </c>
      <c r="Z597" t="s">
        <v>207</v>
      </c>
      <c r="AA597" t="s">
        <v>215</v>
      </c>
      <c r="AB597" t="s">
        <v>207</v>
      </c>
      <c r="AC597" t="s">
        <v>207</v>
      </c>
      <c r="AD597" t="s">
        <v>207</v>
      </c>
      <c r="AE597" t="s">
        <v>207</v>
      </c>
      <c r="AF597" t="s">
        <v>207</v>
      </c>
      <c r="AG597" t="s">
        <v>207</v>
      </c>
      <c r="AH597" t="s">
        <v>207</v>
      </c>
      <c r="AI597" t="s">
        <v>207</v>
      </c>
      <c r="AJ597" t="s">
        <v>207</v>
      </c>
      <c r="AK597" t="s">
        <v>207</v>
      </c>
      <c r="AL597" t="s">
        <v>207</v>
      </c>
      <c r="AM597" t="s">
        <v>207</v>
      </c>
      <c r="AN597" t="s">
        <v>207</v>
      </c>
      <c r="AO597" t="s">
        <v>207</v>
      </c>
      <c r="AP597" t="s">
        <v>207</v>
      </c>
      <c r="AQ597" t="s">
        <v>207</v>
      </c>
      <c r="AR597" t="s">
        <v>207</v>
      </c>
      <c r="AS597" t="s">
        <v>207</v>
      </c>
      <c r="AT597" t="s">
        <v>207</v>
      </c>
      <c r="AU597" t="s">
        <v>207</v>
      </c>
      <c r="AV597" t="s">
        <v>207</v>
      </c>
      <c r="AW597" t="s">
        <v>207</v>
      </c>
      <c r="AX597" t="s">
        <v>207</v>
      </c>
      <c r="AY597" t="s">
        <v>207</v>
      </c>
      <c r="AZ597" t="s">
        <v>207</v>
      </c>
      <c r="BA597" t="s">
        <v>215</v>
      </c>
      <c r="BB597" t="s">
        <v>207</v>
      </c>
      <c r="BC597" t="s">
        <v>207</v>
      </c>
      <c r="BD597" t="s">
        <v>207</v>
      </c>
      <c r="BE597" t="s">
        <v>207</v>
      </c>
      <c r="BF597" t="s">
        <v>207</v>
      </c>
      <c r="BG597" t="s">
        <v>207</v>
      </c>
      <c r="BH597" t="s">
        <v>207</v>
      </c>
      <c r="BI597" t="s">
        <v>207</v>
      </c>
      <c r="BJ597" t="s">
        <v>207</v>
      </c>
      <c r="BK597" t="s">
        <v>207</v>
      </c>
      <c r="BL597" t="s">
        <v>207</v>
      </c>
      <c r="BM597" t="s">
        <v>207</v>
      </c>
      <c r="BN597" t="s">
        <v>207</v>
      </c>
      <c r="BO597" s="18" t="str">
        <f>IF(OR(BO$2=0, BO$2=""), "N/A", IF(ISNUMBER(SEARCH(UPPER(BO$2), UPPER(ProgramsTable[[#This Row],[Type of Service]]))), "Yes", "No"))</f>
        <v>N/A</v>
      </c>
      <c r="BP597" s="18" t="str">
        <f>IF(BP$2=0, "N/A", IF(ISNUMBER(SEARCH(TRIM(BP$2), ProgramsTable[[#This Row],[Geographic Coverage]])), "Yes", "No"))</f>
        <v>N/A</v>
      </c>
      <c r="BQ597" s="18" t="str">
        <f>IF(BQ$2=0, "N/A", IF(ISNUMBER(SEARCH(TRIM(BQ$2), ProgramsTable[[#This Row],[Geographic Coverage]])), "Yes", "No"))</f>
        <v>N/A</v>
      </c>
      <c r="BR597" s="18" t="str">
        <f>IF(AND(BP$2=0, BQ$2=0), "*Required - Please Make a Selection*", IF(OR(ISNUMBER(SEARCH(TRIM(BP$2), ProgramsTable[[#This Row],[Geographic Coverage]])), ISNUMBER(SEARCH(TRIM(BQ$2), ProgramsTable[[#This Row],[Geographic Coverage]]))), "Yes", "No"))</f>
        <v>*Required - Please Make a Selection*</v>
      </c>
      <c r="BS597" s="18" t="str">
        <f>IF(OR(BS$2="",BS$2=0), "N/A", IF(AND(ProgramsTable[[#This Row],[Age Min]]= "None", ProgramsTable[[#This Row],[Age Max]]= "None"), "Yes", IF(AND(BS$2&gt;=ProgramsTable[[#This Row],[Age Min]], BS$2&lt;=ProgramsTable[[#This Row],[Age Max]]), "Yes", "No")))</f>
        <v>N/A</v>
      </c>
      <c r="BT597" s="18" t="str" cm="1">
        <f t="array" ref="BT597">IF(COUNTIF(AM$2:BJ$2,"Yes")=0,"N/A",IF(SUMPRODUCT(--(AM$2:BJ$2="Yes"),--(ProgramsTable[[#This Row],[Developmental Disability]:[Caregivers, Family Members, Advocates, or Practitioners of an Individual with Disabilities or Medical Conditions]]="Yes"))&gt;0,"Yes","No"))</f>
        <v>N/A</v>
      </c>
      <c r="BU5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97" s="18" t="str">
        <f>IF(BV$2=0, "N/A", IF(ISNUMBER(SEARCH(UPPER(BV$2), UPPER(ProgramsTable[[#This Row],[Type of Service]]))), "Yes", "No"))</f>
        <v>N/A</v>
      </c>
      <c r="BW597" s="18" t="str">
        <f>IF(BW$2=0, "N/A", IF(ISNUMBER(SEARCH(TRIM(BW$2), ProgramsTable[[#This Row],[Geographic Coverage]])), "Yes", "No"))</f>
        <v>N/A</v>
      </c>
      <c r="BX597" s="18" t="str">
        <f>IF(BX$2=0, "N/A", IF(ISNUMBER(SEARCH(TRIM(BX$2), ProgramsTable[[#This Row],[Geographic Coverage]])), "Yes", "No"))</f>
        <v>N/A</v>
      </c>
      <c r="BY597" s="18" t="str">
        <f>IF(AND(BW$2=0, BX$2=0), "*Required - Please Make a Selection*", IF(OR(ISNUMBER(SEARCH(TRIM(BW$2), ProgramsTable[[#This Row],[Geographic Coverage]])), ISNUMBER(SEARCH(TRIM(BX$2), ProgramsTable[[#This Row],[Geographic Coverage]]))), "Yes", "No"))</f>
        <v>*Required - Please Make a Selection*</v>
      </c>
      <c r="BZ597" s="18" t="str">
        <f>IF(I$2=0, "N/A", IF(I$2="Yes", IF(ProgramsTable[[#This Row],[Program Includes Services for Caregivers]]="Yes", IF(ProgramsTable[[#This Row],[Program May Require Caregiver to be Unpaid]]="No", "Yes", "No"), "No"), "N/A"))</f>
        <v>N/A</v>
      </c>
      <c r="CA5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97" s="18" t="str">
        <f>IF(CB$2=0, "N/A", IF(ISNUMBER(SEARCH(TRIM(UPPER(CB$2)), TRIM(UPPER(ProgramsTable[[#This Row],[Type of Service]])))), "Yes", "No"))</f>
        <v>N/A</v>
      </c>
      <c r="CC597" s="18" t="str">
        <f>IF(CC$2=0, "N/A", IF(ISNUMBER(SEARCH(TRIM(CC$2), ProgramsTable[[#This Row],[Geographic Coverage]])), "Yes", "No"))</f>
        <v>No</v>
      </c>
      <c r="CD597" s="18" t="str">
        <f>IF(CD$2=0, "N/A", IF(ISNUMBER(SEARCH(TRIM(CD$2), ProgramsTable[[#This Row],[Geographic Coverage]])), "Yes", "No"))</f>
        <v>N/A</v>
      </c>
      <c r="CE597" s="18" t="str">
        <f>IF(AND(CC$2=0, CD$2=0), "*Required - Please Make a Selection*", IF(OR(ISNUMBER(SEARCH(TRIM(CC$2), ProgramsTable[[#This Row],[Geographic Coverage]])), ISNUMBER(SEARCH(TRIM(CD$2), ProgramsTable[[#This Row],[Geographic Coverage]]))), "Yes", "No"))</f>
        <v>No</v>
      </c>
      <c r="CF597" s="18" t="str" cm="1">
        <f t="array" ref="CF597">IF(COUNTIF(BK$2:BN$2, "Yes")=0, "N/A", IF(SUMPRODUCT((BK$2:BN$2="Yes")*(ProgramsTable[[#This Row],[Veteran?]:[Disabled Veteran?]]="Yes"))&gt;0, "Yes", "No"))</f>
        <v>No</v>
      </c>
      <c r="CG5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97"/>
      <c r="CI597"/>
      <c r="CJ597"/>
      <c r="CK597"/>
      <c r="CL597"/>
      <c r="CM597"/>
      <c r="CN597"/>
      <c r="CO597"/>
      <c r="CP597"/>
      <c r="CQ597"/>
      <c r="CR597"/>
      <c r="CS597"/>
      <c r="CU597"/>
      <c r="CV597"/>
    </row>
    <row r="598" spans="1:100" hidden="1" x14ac:dyDescent="0.25">
      <c r="A598" s="10">
        <v>161</v>
      </c>
      <c r="B598" t="s">
        <v>527</v>
      </c>
      <c r="C598" t="s">
        <v>501</v>
      </c>
      <c r="D598" t="s">
        <v>545</v>
      </c>
      <c r="E598" t="s">
        <v>546</v>
      </c>
      <c r="F598" t="s">
        <v>562</v>
      </c>
      <c r="G598" t="s">
        <v>103</v>
      </c>
      <c r="H598" t="s">
        <v>207</v>
      </c>
      <c r="I598" t="s">
        <v>207</v>
      </c>
      <c r="J598" t="s">
        <v>208</v>
      </c>
      <c r="K598" t="s">
        <v>208</v>
      </c>
      <c r="L598" s="11" t="s">
        <v>208</v>
      </c>
      <c r="M598" t="s">
        <v>208</v>
      </c>
      <c r="N598" t="s">
        <v>208</v>
      </c>
      <c r="P598" t="s">
        <v>208</v>
      </c>
      <c r="Q598" t="s">
        <v>208</v>
      </c>
      <c r="R598" t="s">
        <v>208</v>
      </c>
      <c r="S598" t="s">
        <v>208</v>
      </c>
      <c r="T598" t="s">
        <v>84</v>
      </c>
      <c r="U598" t="s">
        <v>207</v>
      </c>
      <c r="V598" t="s">
        <v>207</v>
      </c>
      <c r="W598" t="s">
        <v>207</v>
      </c>
      <c r="X598" t="s">
        <v>207</v>
      </c>
      <c r="Y598" t="s">
        <v>207</v>
      </c>
      <c r="Z598" t="s">
        <v>207</v>
      </c>
      <c r="AA598" t="s">
        <v>207</v>
      </c>
      <c r="AB598" t="s">
        <v>207</v>
      </c>
      <c r="AC598" t="s">
        <v>207</v>
      </c>
      <c r="AD598" t="s">
        <v>207</v>
      </c>
      <c r="AE598" t="s">
        <v>207</v>
      </c>
      <c r="AF598" t="s">
        <v>207</v>
      </c>
      <c r="AG598" t="s">
        <v>207</v>
      </c>
      <c r="AH598" t="s">
        <v>207</v>
      </c>
      <c r="AI598" t="s">
        <v>207</v>
      </c>
      <c r="AJ598" t="s">
        <v>207</v>
      </c>
      <c r="AK598" t="s">
        <v>207</v>
      </c>
      <c r="AL598" t="s">
        <v>207</v>
      </c>
      <c r="AM598" t="s">
        <v>207</v>
      </c>
      <c r="AN598" t="s">
        <v>207</v>
      </c>
      <c r="AO598" t="s">
        <v>207</v>
      </c>
      <c r="AP598" t="s">
        <v>207</v>
      </c>
      <c r="AQ598" t="s">
        <v>207</v>
      </c>
      <c r="AR598" t="s">
        <v>207</v>
      </c>
      <c r="AS598" t="s">
        <v>207</v>
      </c>
      <c r="AT598" t="s">
        <v>207</v>
      </c>
      <c r="AU598" t="s">
        <v>207</v>
      </c>
      <c r="AV598" t="s">
        <v>207</v>
      </c>
      <c r="AW598" t="s">
        <v>207</v>
      </c>
      <c r="AX598" t="s">
        <v>207</v>
      </c>
      <c r="AY598" t="s">
        <v>207</v>
      </c>
      <c r="AZ598" t="s">
        <v>207</v>
      </c>
      <c r="BA598" t="s">
        <v>207</v>
      </c>
      <c r="BB598" t="s">
        <v>207</v>
      </c>
      <c r="BC598" t="s">
        <v>207</v>
      </c>
      <c r="BD598" t="s">
        <v>207</v>
      </c>
      <c r="BE598" t="s">
        <v>207</v>
      </c>
      <c r="BF598" t="s">
        <v>207</v>
      </c>
      <c r="BG598" t="s">
        <v>207</v>
      </c>
      <c r="BH598" t="s">
        <v>207</v>
      </c>
      <c r="BI598" t="s">
        <v>207</v>
      </c>
      <c r="BJ598" t="s">
        <v>207</v>
      </c>
      <c r="BK598" t="s">
        <v>207</v>
      </c>
      <c r="BL598" t="s">
        <v>207</v>
      </c>
      <c r="BM598" t="s">
        <v>207</v>
      </c>
      <c r="BN598" t="s">
        <v>207</v>
      </c>
      <c r="BO598" s="18" t="str">
        <f>IF(OR(BO$2=0, BO$2=""), "N/A", IF(ISNUMBER(SEARCH(UPPER(BO$2), UPPER(ProgramsTable[[#This Row],[Type of Service]]))), "Yes", "No"))</f>
        <v>N/A</v>
      </c>
      <c r="BP598" s="18" t="str">
        <f>IF(BP$2=0, "N/A", IF(ISNUMBER(SEARCH(TRIM(BP$2), ProgramsTable[[#This Row],[Geographic Coverage]])), "Yes", "No"))</f>
        <v>N/A</v>
      </c>
      <c r="BQ598" s="18" t="str">
        <f>IF(BQ$2=0, "N/A", IF(ISNUMBER(SEARCH(TRIM(BQ$2), ProgramsTable[[#This Row],[Geographic Coverage]])), "Yes", "No"))</f>
        <v>N/A</v>
      </c>
      <c r="BR598" s="18" t="str">
        <f>IF(AND(BP$2=0, BQ$2=0), "*Required - Please Make a Selection*", IF(OR(ISNUMBER(SEARCH(TRIM(BP$2), ProgramsTable[[#This Row],[Geographic Coverage]])), ISNUMBER(SEARCH(TRIM(BQ$2), ProgramsTable[[#This Row],[Geographic Coverage]]))), "Yes", "No"))</f>
        <v>*Required - Please Make a Selection*</v>
      </c>
      <c r="BS598" s="18" t="str">
        <f>IF(OR(BS$2="",BS$2=0), "N/A", IF(AND(ProgramsTable[[#This Row],[Age Min]]= "None", ProgramsTable[[#This Row],[Age Max]]= "None"), "Yes", IF(AND(BS$2&gt;=ProgramsTable[[#This Row],[Age Min]], BS$2&lt;=ProgramsTable[[#This Row],[Age Max]]), "Yes", "No")))</f>
        <v>N/A</v>
      </c>
      <c r="BT598" s="18" t="str" cm="1">
        <f t="array" ref="BT598">IF(COUNTIF(AM$2:BJ$2,"Yes")=0,"N/A",IF(SUMPRODUCT(--(AM$2:BJ$2="Yes"),--(ProgramsTable[[#This Row],[Developmental Disability]:[Caregivers, Family Members, Advocates, or Practitioners of an Individual with Disabilities or Medical Conditions]]="Yes"))&gt;0,"Yes","No"))</f>
        <v>N/A</v>
      </c>
      <c r="BU5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98" s="18" t="str">
        <f>IF(BV$2=0, "N/A", IF(ISNUMBER(SEARCH(UPPER(BV$2), UPPER(ProgramsTable[[#This Row],[Type of Service]]))), "Yes", "No"))</f>
        <v>N/A</v>
      </c>
      <c r="BW598" s="18" t="str">
        <f>IF(BW$2=0, "N/A", IF(ISNUMBER(SEARCH(TRIM(BW$2), ProgramsTable[[#This Row],[Geographic Coverage]])), "Yes", "No"))</f>
        <v>N/A</v>
      </c>
      <c r="BX598" s="18" t="str">
        <f>IF(BX$2=0, "N/A", IF(ISNUMBER(SEARCH(TRIM(BX$2), ProgramsTable[[#This Row],[Geographic Coverage]])), "Yes", "No"))</f>
        <v>N/A</v>
      </c>
      <c r="BY598" s="18" t="str">
        <f>IF(AND(BW$2=0, BX$2=0), "*Required - Please Make a Selection*", IF(OR(ISNUMBER(SEARCH(TRIM(BW$2), ProgramsTable[[#This Row],[Geographic Coverage]])), ISNUMBER(SEARCH(TRIM(BX$2), ProgramsTable[[#This Row],[Geographic Coverage]]))), "Yes", "No"))</f>
        <v>*Required - Please Make a Selection*</v>
      </c>
      <c r="BZ598" s="18" t="str">
        <f>IF(I$2=0, "N/A", IF(I$2="Yes", IF(ProgramsTable[[#This Row],[Program Includes Services for Caregivers]]="Yes", IF(ProgramsTable[[#This Row],[Program May Require Caregiver to be Unpaid]]="No", "Yes", "No"), "No"), "N/A"))</f>
        <v>N/A</v>
      </c>
      <c r="CA5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98" s="18" t="str">
        <f>IF(CB$2=0, "N/A", IF(ISNUMBER(SEARCH(TRIM(UPPER(CB$2)), TRIM(UPPER(ProgramsTable[[#This Row],[Type of Service]])))), "Yes", "No"))</f>
        <v>N/A</v>
      </c>
      <c r="CC598" s="18" t="str">
        <f>IF(CC$2=0, "N/A", IF(ISNUMBER(SEARCH(TRIM(CC$2), ProgramsTable[[#This Row],[Geographic Coverage]])), "Yes", "No"))</f>
        <v>No</v>
      </c>
      <c r="CD598" s="18" t="str">
        <f>IF(CD$2=0, "N/A", IF(ISNUMBER(SEARCH(TRIM(CD$2), ProgramsTable[[#This Row],[Geographic Coverage]])), "Yes", "No"))</f>
        <v>N/A</v>
      </c>
      <c r="CE598" s="18" t="str">
        <f>IF(AND(CC$2=0, CD$2=0), "*Required - Please Make a Selection*", IF(OR(ISNUMBER(SEARCH(TRIM(CC$2), ProgramsTable[[#This Row],[Geographic Coverage]])), ISNUMBER(SEARCH(TRIM(CD$2), ProgramsTable[[#This Row],[Geographic Coverage]]))), "Yes", "No"))</f>
        <v>No</v>
      </c>
      <c r="CF598" s="18" t="str" cm="1">
        <f t="array" ref="CF598">IF(COUNTIF(BK$2:BN$2, "Yes")=0, "N/A", IF(SUMPRODUCT((BK$2:BN$2="Yes")*(ProgramsTable[[#This Row],[Veteran?]:[Disabled Veteran?]]="Yes"))&gt;0, "Yes", "No"))</f>
        <v>No</v>
      </c>
      <c r="CG5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98"/>
      <c r="CI598"/>
      <c r="CJ598"/>
      <c r="CK598"/>
      <c r="CL598"/>
      <c r="CM598"/>
      <c r="CN598"/>
      <c r="CO598"/>
      <c r="CP598"/>
      <c r="CQ598"/>
      <c r="CR598"/>
      <c r="CS598"/>
      <c r="CU598"/>
      <c r="CV598"/>
    </row>
    <row r="599" spans="1:100" hidden="1" x14ac:dyDescent="0.25">
      <c r="A599" s="10">
        <v>162</v>
      </c>
      <c r="B599" t="s">
        <v>527</v>
      </c>
      <c r="C599" t="s">
        <v>501</v>
      </c>
      <c r="D599" t="s">
        <v>545</v>
      </c>
      <c r="E599" t="s">
        <v>546</v>
      </c>
      <c r="F599" t="s">
        <v>117</v>
      </c>
      <c r="G599" t="s">
        <v>117</v>
      </c>
      <c r="H599" t="s">
        <v>207</v>
      </c>
      <c r="I599" t="s">
        <v>207</v>
      </c>
      <c r="J599" t="s">
        <v>208</v>
      </c>
      <c r="K599" t="s">
        <v>208</v>
      </c>
      <c r="L599" s="11" t="s">
        <v>543</v>
      </c>
      <c r="M599">
        <v>60</v>
      </c>
      <c r="N599">
        <v>120</v>
      </c>
      <c r="P599" t="s">
        <v>563</v>
      </c>
      <c r="Q599" t="s">
        <v>208</v>
      </c>
      <c r="R599" t="s">
        <v>563</v>
      </c>
      <c r="S599" t="s">
        <v>208</v>
      </c>
      <c r="T599" t="s">
        <v>84</v>
      </c>
      <c r="U599" t="s">
        <v>207</v>
      </c>
      <c r="V599" t="s">
        <v>207</v>
      </c>
      <c r="W599" t="s">
        <v>207</v>
      </c>
      <c r="X599" t="s">
        <v>207</v>
      </c>
      <c r="Y599" t="s">
        <v>207</v>
      </c>
      <c r="Z599" t="s">
        <v>207</v>
      </c>
      <c r="AA599" t="s">
        <v>207</v>
      </c>
      <c r="AB599" t="s">
        <v>207</v>
      </c>
      <c r="AC599" t="s">
        <v>207</v>
      </c>
      <c r="AD599" t="s">
        <v>207</v>
      </c>
      <c r="AE599" t="s">
        <v>207</v>
      </c>
      <c r="AF599" t="s">
        <v>207</v>
      </c>
      <c r="AG599" t="s">
        <v>207</v>
      </c>
      <c r="AH599" t="s">
        <v>207</v>
      </c>
      <c r="AI599" t="s">
        <v>207</v>
      </c>
      <c r="AJ599" t="s">
        <v>207</v>
      </c>
      <c r="AK599" t="s">
        <v>207</v>
      </c>
      <c r="AL599" t="s">
        <v>207</v>
      </c>
      <c r="AM599" t="s">
        <v>207</v>
      </c>
      <c r="AN599" t="s">
        <v>207</v>
      </c>
      <c r="AO599" t="s">
        <v>207</v>
      </c>
      <c r="AP599" t="s">
        <v>207</v>
      </c>
      <c r="AQ599" t="s">
        <v>207</v>
      </c>
      <c r="AR599" t="s">
        <v>207</v>
      </c>
      <c r="AS599" t="s">
        <v>207</v>
      </c>
      <c r="AT599" t="s">
        <v>207</v>
      </c>
      <c r="AU599" t="s">
        <v>207</v>
      </c>
      <c r="AV599" t="s">
        <v>207</v>
      </c>
      <c r="AW599" t="s">
        <v>207</v>
      </c>
      <c r="AX599" t="s">
        <v>207</v>
      </c>
      <c r="AY599" t="s">
        <v>207</v>
      </c>
      <c r="AZ599" t="s">
        <v>207</v>
      </c>
      <c r="BA599" t="s">
        <v>215</v>
      </c>
      <c r="BB599" t="s">
        <v>207</v>
      </c>
      <c r="BC599" t="s">
        <v>207</v>
      </c>
      <c r="BD599" t="s">
        <v>207</v>
      </c>
      <c r="BE599" t="s">
        <v>207</v>
      </c>
      <c r="BF599" t="s">
        <v>207</v>
      </c>
      <c r="BG599" t="s">
        <v>207</v>
      </c>
      <c r="BH599" t="s">
        <v>207</v>
      </c>
      <c r="BI599" t="s">
        <v>207</v>
      </c>
      <c r="BJ599" t="s">
        <v>207</v>
      </c>
      <c r="BK599" t="s">
        <v>207</v>
      </c>
      <c r="BL599" t="s">
        <v>207</v>
      </c>
      <c r="BM599" t="s">
        <v>207</v>
      </c>
      <c r="BN599" t="s">
        <v>207</v>
      </c>
      <c r="BO599" s="18" t="str">
        <f>IF(OR(BO$2=0, BO$2=""), "N/A", IF(ISNUMBER(SEARCH(UPPER(BO$2), UPPER(ProgramsTable[[#This Row],[Type of Service]]))), "Yes", "No"))</f>
        <v>N/A</v>
      </c>
      <c r="BP599" s="18" t="str">
        <f>IF(BP$2=0, "N/A", IF(ISNUMBER(SEARCH(TRIM(BP$2), ProgramsTable[[#This Row],[Geographic Coverage]])), "Yes", "No"))</f>
        <v>N/A</v>
      </c>
      <c r="BQ599" s="18" t="str">
        <f>IF(BQ$2=0, "N/A", IF(ISNUMBER(SEARCH(TRIM(BQ$2), ProgramsTable[[#This Row],[Geographic Coverage]])), "Yes", "No"))</f>
        <v>N/A</v>
      </c>
      <c r="BR599" s="18" t="str">
        <f>IF(AND(BP$2=0, BQ$2=0), "*Required - Please Make a Selection*", IF(OR(ISNUMBER(SEARCH(TRIM(BP$2), ProgramsTable[[#This Row],[Geographic Coverage]])), ISNUMBER(SEARCH(TRIM(BQ$2), ProgramsTable[[#This Row],[Geographic Coverage]]))), "Yes", "No"))</f>
        <v>*Required - Please Make a Selection*</v>
      </c>
      <c r="BS599" s="18" t="str">
        <f>IF(OR(BS$2="",BS$2=0), "N/A", IF(AND(ProgramsTable[[#This Row],[Age Min]]= "None", ProgramsTable[[#This Row],[Age Max]]= "None"), "Yes", IF(AND(BS$2&gt;=ProgramsTable[[#This Row],[Age Min]], BS$2&lt;=ProgramsTable[[#This Row],[Age Max]]), "Yes", "No")))</f>
        <v>N/A</v>
      </c>
      <c r="BT599" s="18" t="str" cm="1">
        <f t="array" ref="BT599">IF(COUNTIF(AM$2:BJ$2,"Yes")=0,"N/A",IF(SUMPRODUCT(--(AM$2:BJ$2="Yes"),--(ProgramsTable[[#This Row],[Developmental Disability]:[Caregivers, Family Members, Advocates, or Practitioners of an Individual with Disabilities or Medical Conditions]]="Yes"))&gt;0,"Yes","No"))</f>
        <v>N/A</v>
      </c>
      <c r="BU5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599" s="18" t="str">
        <f>IF(BV$2=0, "N/A", IF(ISNUMBER(SEARCH(UPPER(BV$2), UPPER(ProgramsTable[[#This Row],[Type of Service]]))), "Yes", "No"))</f>
        <v>N/A</v>
      </c>
      <c r="BW599" s="18" t="str">
        <f>IF(BW$2=0, "N/A", IF(ISNUMBER(SEARCH(TRIM(BW$2), ProgramsTable[[#This Row],[Geographic Coverage]])), "Yes", "No"))</f>
        <v>N/A</v>
      </c>
      <c r="BX599" s="18" t="str">
        <f>IF(BX$2=0, "N/A", IF(ISNUMBER(SEARCH(TRIM(BX$2), ProgramsTable[[#This Row],[Geographic Coverage]])), "Yes", "No"))</f>
        <v>N/A</v>
      </c>
      <c r="BY599" s="18" t="str">
        <f>IF(AND(BW$2=0, BX$2=0), "*Required - Please Make a Selection*", IF(OR(ISNUMBER(SEARCH(TRIM(BW$2), ProgramsTable[[#This Row],[Geographic Coverage]])), ISNUMBER(SEARCH(TRIM(BX$2), ProgramsTable[[#This Row],[Geographic Coverage]]))), "Yes", "No"))</f>
        <v>*Required - Please Make a Selection*</v>
      </c>
      <c r="BZ599" s="18" t="str">
        <f>IF(I$2=0, "N/A", IF(I$2="Yes", IF(ProgramsTable[[#This Row],[Program Includes Services for Caregivers]]="Yes", IF(ProgramsTable[[#This Row],[Program May Require Caregiver to be Unpaid]]="No", "Yes", "No"), "No"), "N/A"))</f>
        <v>N/A</v>
      </c>
      <c r="CA5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599" s="18" t="str">
        <f>IF(CB$2=0, "N/A", IF(ISNUMBER(SEARCH(TRIM(UPPER(CB$2)), TRIM(UPPER(ProgramsTable[[#This Row],[Type of Service]])))), "Yes", "No"))</f>
        <v>N/A</v>
      </c>
      <c r="CC599" s="18" t="str">
        <f>IF(CC$2=0, "N/A", IF(ISNUMBER(SEARCH(TRIM(CC$2), ProgramsTable[[#This Row],[Geographic Coverage]])), "Yes", "No"))</f>
        <v>No</v>
      </c>
      <c r="CD599" s="18" t="str">
        <f>IF(CD$2=0, "N/A", IF(ISNUMBER(SEARCH(TRIM(CD$2), ProgramsTable[[#This Row],[Geographic Coverage]])), "Yes", "No"))</f>
        <v>N/A</v>
      </c>
      <c r="CE599" s="18" t="str">
        <f>IF(AND(CC$2=0, CD$2=0), "*Required - Please Make a Selection*", IF(OR(ISNUMBER(SEARCH(TRIM(CC$2), ProgramsTable[[#This Row],[Geographic Coverage]])), ISNUMBER(SEARCH(TRIM(CD$2), ProgramsTable[[#This Row],[Geographic Coverage]]))), "Yes", "No"))</f>
        <v>No</v>
      </c>
      <c r="CF599" s="18" t="str" cm="1">
        <f t="array" ref="CF599">IF(COUNTIF(BK$2:BN$2, "Yes")=0, "N/A", IF(SUMPRODUCT((BK$2:BN$2="Yes")*(ProgramsTable[[#This Row],[Veteran?]:[Disabled Veteran?]]="Yes"))&gt;0, "Yes", "No"))</f>
        <v>No</v>
      </c>
      <c r="CG5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599"/>
      <c r="CI599"/>
      <c r="CJ599"/>
      <c r="CK599"/>
      <c r="CL599"/>
      <c r="CM599"/>
      <c r="CN599"/>
      <c r="CO599"/>
      <c r="CP599"/>
      <c r="CQ599"/>
      <c r="CR599"/>
      <c r="CS599"/>
      <c r="CU599"/>
      <c r="CV599"/>
    </row>
    <row r="600" spans="1:100" x14ac:dyDescent="0.25">
      <c r="A600" s="10">
        <v>163</v>
      </c>
      <c r="B600" t="s">
        <v>527</v>
      </c>
      <c r="C600" t="s">
        <v>501</v>
      </c>
      <c r="D600" t="s">
        <v>564</v>
      </c>
      <c r="E600" t="s">
        <v>546</v>
      </c>
      <c r="F600" t="s">
        <v>565</v>
      </c>
      <c r="G600" t="s">
        <v>107</v>
      </c>
      <c r="H600" t="s">
        <v>207</v>
      </c>
      <c r="I600" t="s">
        <v>207</v>
      </c>
      <c r="J600" t="s">
        <v>566</v>
      </c>
      <c r="K600" t="s">
        <v>208</v>
      </c>
      <c r="L600" s="11" t="s">
        <v>567</v>
      </c>
      <c r="M600">
        <v>60</v>
      </c>
      <c r="N600">
        <v>120</v>
      </c>
      <c r="O600" t="s">
        <v>568</v>
      </c>
      <c r="P600" t="s">
        <v>569</v>
      </c>
      <c r="Q600" t="s">
        <v>208</v>
      </c>
      <c r="R600" t="s">
        <v>569</v>
      </c>
      <c r="S600" t="s">
        <v>208</v>
      </c>
      <c r="T600" t="s">
        <v>84</v>
      </c>
      <c r="U600" t="s">
        <v>207</v>
      </c>
      <c r="V600" t="s">
        <v>215</v>
      </c>
      <c r="W600" t="s">
        <v>207</v>
      </c>
      <c r="X600" t="s">
        <v>207</v>
      </c>
      <c r="Y600" t="s">
        <v>207</v>
      </c>
      <c r="Z600" t="s">
        <v>207</v>
      </c>
      <c r="AA600" t="s">
        <v>207</v>
      </c>
      <c r="AB600" t="s">
        <v>207</v>
      </c>
      <c r="AC600" t="s">
        <v>207</v>
      </c>
      <c r="AD600" t="s">
        <v>207</v>
      </c>
      <c r="AE600" t="s">
        <v>207</v>
      </c>
      <c r="AF600" t="s">
        <v>207</v>
      </c>
      <c r="AG600" t="s">
        <v>207</v>
      </c>
      <c r="AH600" t="s">
        <v>207</v>
      </c>
      <c r="AI600" t="s">
        <v>207</v>
      </c>
      <c r="AJ600" t="s">
        <v>207</v>
      </c>
      <c r="AK600" t="s">
        <v>207</v>
      </c>
      <c r="AL600" t="s">
        <v>207</v>
      </c>
      <c r="AM600" t="s">
        <v>215</v>
      </c>
      <c r="AN600" t="s">
        <v>215</v>
      </c>
      <c r="AO600" t="s">
        <v>215</v>
      </c>
      <c r="AP600" t="s">
        <v>207</v>
      </c>
      <c r="AQ600" t="s">
        <v>207</v>
      </c>
      <c r="AR600" t="s">
        <v>207</v>
      </c>
      <c r="AS600" t="s">
        <v>207</v>
      </c>
      <c r="AT600" t="s">
        <v>207</v>
      </c>
      <c r="AU600" t="s">
        <v>207</v>
      </c>
      <c r="AV600" t="s">
        <v>207</v>
      </c>
      <c r="AW600" t="s">
        <v>207</v>
      </c>
      <c r="AX600" t="s">
        <v>207</v>
      </c>
      <c r="AY600" t="s">
        <v>207</v>
      </c>
      <c r="AZ600" t="s">
        <v>207</v>
      </c>
      <c r="BA600" t="s">
        <v>207</v>
      </c>
      <c r="BB600" t="s">
        <v>207</v>
      </c>
      <c r="BC600" t="s">
        <v>207</v>
      </c>
      <c r="BD600" t="s">
        <v>207</v>
      </c>
      <c r="BE600" t="s">
        <v>207</v>
      </c>
      <c r="BF600" t="s">
        <v>207</v>
      </c>
      <c r="BG600" t="s">
        <v>207</v>
      </c>
      <c r="BH600" t="s">
        <v>207</v>
      </c>
      <c r="BI600" t="s">
        <v>207</v>
      </c>
      <c r="BJ600" t="s">
        <v>207</v>
      </c>
      <c r="BK600" t="s">
        <v>207</v>
      </c>
      <c r="BL600" t="s">
        <v>207</v>
      </c>
      <c r="BM600" t="s">
        <v>207</v>
      </c>
      <c r="BN600" t="s">
        <v>207</v>
      </c>
      <c r="BO600" s="18" t="str">
        <f>IF(OR(BO$2=0, BO$2=""), "N/A", IF(ISNUMBER(SEARCH(UPPER(BO$2), UPPER(ProgramsTable[[#This Row],[Type of Service]]))), "Yes", "No"))</f>
        <v>N/A</v>
      </c>
      <c r="BP600" s="18" t="str">
        <f>IF(BP$2=0, "N/A", IF(ISNUMBER(SEARCH(TRIM(BP$2), ProgramsTable[[#This Row],[Geographic Coverage]])), "Yes", "No"))</f>
        <v>N/A</v>
      </c>
      <c r="BQ600" s="18" t="str">
        <f>IF(BQ$2=0, "N/A", IF(ISNUMBER(SEARCH(TRIM(BQ$2), ProgramsTable[[#This Row],[Geographic Coverage]])), "Yes", "No"))</f>
        <v>N/A</v>
      </c>
      <c r="BR600" s="18" t="str">
        <f>IF(AND(BP$2=0, BQ$2=0), "*Required - Please Make a Selection*", IF(OR(ISNUMBER(SEARCH(TRIM(BP$2), ProgramsTable[[#This Row],[Geographic Coverage]])), ISNUMBER(SEARCH(TRIM(BQ$2), ProgramsTable[[#This Row],[Geographic Coverage]]))), "Yes", "No"))</f>
        <v>*Required - Please Make a Selection*</v>
      </c>
      <c r="BS600" s="18" t="str">
        <f>IF(OR(BS$2="",BS$2=0), "N/A", IF(AND(ProgramsTable[[#This Row],[Age Min]]= "None", ProgramsTable[[#This Row],[Age Max]]= "None"), "Yes", IF(AND(BS$2&gt;=ProgramsTable[[#This Row],[Age Min]], BS$2&lt;=ProgramsTable[[#This Row],[Age Max]]), "Yes", "No")))</f>
        <v>N/A</v>
      </c>
      <c r="BT600" s="18" t="str" cm="1">
        <f t="array" ref="BT600">IF(COUNTIF(AM$2:BJ$2,"Yes")=0,"N/A",IF(SUMPRODUCT(--(AM$2:BJ$2="Yes"),--(ProgramsTable[[#This Row],[Developmental Disability]:[Caregivers, Family Members, Advocates, or Practitioners of an Individual with Disabilities or Medical Conditions]]="Yes"))&gt;0,"Yes","No"))</f>
        <v>N/A</v>
      </c>
      <c r="BU6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00" s="18" t="str">
        <f>IF(BV$2=0, "N/A", IF(ISNUMBER(SEARCH(UPPER(BV$2), UPPER(ProgramsTable[[#This Row],[Type of Service]]))), "Yes", "No"))</f>
        <v>N/A</v>
      </c>
      <c r="BW600" s="18" t="str">
        <f>IF(BW$2=0, "N/A", IF(ISNUMBER(SEARCH(TRIM(BW$2), ProgramsTable[[#This Row],[Geographic Coverage]])), "Yes", "No"))</f>
        <v>N/A</v>
      </c>
      <c r="BX600" s="18" t="str">
        <f>IF(BX$2=0, "N/A", IF(ISNUMBER(SEARCH(TRIM(BX$2), ProgramsTable[[#This Row],[Geographic Coverage]])), "Yes", "No"))</f>
        <v>N/A</v>
      </c>
      <c r="BY600" s="18" t="str">
        <f>IF(AND(BW$2=0, BX$2=0), "*Required - Please Make a Selection*", IF(OR(ISNUMBER(SEARCH(TRIM(BW$2), ProgramsTable[[#This Row],[Geographic Coverage]])), ISNUMBER(SEARCH(TRIM(BX$2), ProgramsTable[[#This Row],[Geographic Coverage]]))), "Yes", "No"))</f>
        <v>*Required - Please Make a Selection*</v>
      </c>
      <c r="BZ600" s="18" t="str">
        <f>IF(I$2=0, "N/A", IF(I$2="Yes", IF(ProgramsTable[[#This Row],[Program Includes Services for Caregivers]]="Yes", IF(ProgramsTable[[#This Row],[Program May Require Caregiver to be Unpaid]]="No", "Yes", "No"), "No"), "N/A"))</f>
        <v>N/A</v>
      </c>
      <c r="CA6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00" s="18" t="str">
        <f>IF(CB$2=0, "N/A", IF(ISNUMBER(SEARCH(TRIM(UPPER(CB$2)), TRIM(UPPER(ProgramsTable[[#This Row],[Type of Service]])))), "Yes", "No"))</f>
        <v>N/A</v>
      </c>
      <c r="CC600" s="18" t="str">
        <f>IF(CC$2=0, "N/A", IF(ISNUMBER(SEARCH(TRIM(CC$2), ProgramsTable[[#This Row],[Geographic Coverage]])), "Yes", "No"))</f>
        <v>No</v>
      </c>
      <c r="CD600" s="18" t="str">
        <f>IF(CD$2=0, "N/A", IF(ISNUMBER(SEARCH(TRIM(CD$2), ProgramsTable[[#This Row],[Geographic Coverage]])), "Yes", "No"))</f>
        <v>N/A</v>
      </c>
      <c r="CE600" s="18" t="str">
        <f>IF(AND(CC$2=0, CD$2=0), "*Required - Please Make a Selection*", IF(OR(ISNUMBER(SEARCH(TRIM(CC$2), ProgramsTable[[#This Row],[Geographic Coverage]])), ISNUMBER(SEARCH(TRIM(CD$2), ProgramsTable[[#This Row],[Geographic Coverage]]))), "Yes", "No"))</f>
        <v>No</v>
      </c>
      <c r="CF600" s="18" t="str" cm="1">
        <f t="array" ref="CF600">IF(COUNTIF(BK$2:BN$2, "Yes")=0, "N/A", IF(SUMPRODUCT((BK$2:BN$2="Yes")*(ProgramsTable[[#This Row],[Veteran?]:[Disabled Veteran?]]="Yes"))&gt;0, "Yes", "No"))</f>
        <v>No</v>
      </c>
      <c r="CG6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00"/>
      <c r="CI600"/>
      <c r="CJ600"/>
      <c r="CK600"/>
      <c r="CL600"/>
      <c r="CM600"/>
      <c r="CN600"/>
      <c r="CO600"/>
      <c r="CP600"/>
      <c r="CQ600"/>
      <c r="CR600"/>
      <c r="CS600"/>
      <c r="CU600"/>
      <c r="CV600"/>
    </row>
    <row r="601" spans="1:100" hidden="1" x14ac:dyDescent="0.25">
      <c r="A601" s="10">
        <v>164</v>
      </c>
      <c r="B601" t="s">
        <v>527</v>
      </c>
      <c r="C601" t="s">
        <v>501</v>
      </c>
      <c r="D601" t="s">
        <v>564</v>
      </c>
      <c r="E601" t="s">
        <v>546</v>
      </c>
      <c r="F601" t="s">
        <v>570</v>
      </c>
      <c r="G601" t="s">
        <v>109</v>
      </c>
      <c r="H601" t="s">
        <v>207</v>
      </c>
      <c r="I601" t="s">
        <v>207</v>
      </c>
      <c r="J601" t="s">
        <v>566</v>
      </c>
      <c r="K601" t="s">
        <v>208</v>
      </c>
      <c r="L601" s="11" t="s">
        <v>571</v>
      </c>
      <c r="M601">
        <v>60</v>
      </c>
      <c r="N601">
        <v>120</v>
      </c>
      <c r="O601" t="s">
        <v>572</v>
      </c>
      <c r="P601" t="s">
        <v>573</v>
      </c>
      <c r="Q601" t="s">
        <v>208</v>
      </c>
      <c r="R601" t="s">
        <v>573</v>
      </c>
      <c r="S601" t="s">
        <v>208</v>
      </c>
      <c r="T601" t="s">
        <v>84</v>
      </c>
      <c r="U601" t="s">
        <v>207</v>
      </c>
      <c r="V601" t="s">
        <v>215</v>
      </c>
      <c r="W601" t="s">
        <v>207</v>
      </c>
      <c r="X601" t="s">
        <v>207</v>
      </c>
      <c r="Y601" t="s">
        <v>207</v>
      </c>
      <c r="Z601" t="s">
        <v>207</v>
      </c>
      <c r="AA601" t="s">
        <v>207</v>
      </c>
      <c r="AB601" t="s">
        <v>207</v>
      </c>
      <c r="AC601" t="s">
        <v>207</v>
      </c>
      <c r="AD601" t="s">
        <v>207</v>
      </c>
      <c r="AE601" t="s">
        <v>207</v>
      </c>
      <c r="AF601" t="s">
        <v>207</v>
      </c>
      <c r="AG601" t="s">
        <v>207</v>
      </c>
      <c r="AH601" t="s">
        <v>207</v>
      </c>
      <c r="AI601" t="s">
        <v>207</v>
      </c>
      <c r="AJ601" t="s">
        <v>207</v>
      </c>
      <c r="AK601" t="s">
        <v>207</v>
      </c>
      <c r="AL601" t="s">
        <v>207</v>
      </c>
      <c r="AM601" t="s">
        <v>215</v>
      </c>
      <c r="AN601" t="s">
        <v>215</v>
      </c>
      <c r="AO601" t="s">
        <v>215</v>
      </c>
      <c r="AP601" t="s">
        <v>207</v>
      </c>
      <c r="AQ601" t="s">
        <v>215</v>
      </c>
      <c r="AR601" t="s">
        <v>207</v>
      </c>
      <c r="AS601" t="s">
        <v>207</v>
      </c>
      <c r="AT601" t="s">
        <v>207</v>
      </c>
      <c r="AU601" t="s">
        <v>207</v>
      </c>
      <c r="AV601" t="s">
        <v>207</v>
      </c>
      <c r="AW601" t="s">
        <v>207</v>
      </c>
      <c r="AX601" t="s">
        <v>215</v>
      </c>
      <c r="AY601" t="s">
        <v>215</v>
      </c>
      <c r="AZ601" t="s">
        <v>207</v>
      </c>
      <c r="BA601" t="s">
        <v>215</v>
      </c>
      <c r="BB601" t="s">
        <v>207</v>
      </c>
      <c r="BC601" t="s">
        <v>207</v>
      </c>
      <c r="BD601" t="s">
        <v>207</v>
      </c>
      <c r="BE601" t="s">
        <v>207</v>
      </c>
      <c r="BF601" t="s">
        <v>207</v>
      </c>
      <c r="BG601" t="s">
        <v>207</v>
      </c>
      <c r="BH601" t="s">
        <v>207</v>
      </c>
      <c r="BI601" t="s">
        <v>207</v>
      </c>
      <c r="BJ601" t="s">
        <v>207</v>
      </c>
      <c r="BK601" t="s">
        <v>207</v>
      </c>
      <c r="BL601" t="s">
        <v>207</v>
      </c>
      <c r="BM601" t="s">
        <v>207</v>
      </c>
      <c r="BN601" t="s">
        <v>207</v>
      </c>
      <c r="BO601" s="18" t="str">
        <f>IF(OR(BO$2=0, BO$2=""), "N/A", IF(ISNUMBER(SEARCH(UPPER(BO$2), UPPER(ProgramsTable[[#This Row],[Type of Service]]))), "Yes", "No"))</f>
        <v>N/A</v>
      </c>
      <c r="BP601" s="18" t="str">
        <f>IF(BP$2=0, "N/A", IF(ISNUMBER(SEARCH(TRIM(BP$2), ProgramsTable[[#This Row],[Geographic Coverage]])), "Yes", "No"))</f>
        <v>N/A</v>
      </c>
      <c r="BQ601" s="18" t="str">
        <f>IF(BQ$2=0, "N/A", IF(ISNUMBER(SEARCH(TRIM(BQ$2), ProgramsTable[[#This Row],[Geographic Coverage]])), "Yes", "No"))</f>
        <v>N/A</v>
      </c>
      <c r="BR601" s="18" t="str">
        <f>IF(AND(BP$2=0, BQ$2=0), "*Required - Please Make a Selection*", IF(OR(ISNUMBER(SEARCH(TRIM(BP$2), ProgramsTable[[#This Row],[Geographic Coverage]])), ISNUMBER(SEARCH(TRIM(BQ$2), ProgramsTable[[#This Row],[Geographic Coverage]]))), "Yes", "No"))</f>
        <v>*Required - Please Make a Selection*</v>
      </c>
      <c r="BS601" s="18" t="str">
        <f>IF(OR(BS$2="",BS$2=0), "N/A", IF(AND(ProgramsTable[[#This Row],[Age Min]]= "None", ProgramsTable[[#This Row],[Age Max]]= "None"), "Yes", IF(AND(BS$2&gt;=ProgramsTable[[#This Row],[Age Min]], BS$2&lt;=ProgramsTable[[#This Row],[Age Max]]), "Yes", "No")))</f>
        <v>N/A</v>
      </c>
      <c r="BT601" s="18" t="str" cm="1">
        <f t="array" ref="BT601">IF(COUNTIF(AM$2:BJ$2,"Yes")=0,"N/A",IF(SUMPRODUCT(--(AM$2:BJ$2="Yes"),--(ProgramsTable[[#This Row],[Developmental Disability]:[Caregivers, Family Members, Advocates, or Practitioners of an Individual with Disabilities or Medical Conditions]]="Yes"))&gt;0,"Yes","No"))</f>
        <v>N/A</v>
      </c>
      <c r="BU6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01" s="18" t="str">
        <f>IF(BV$2=0, "N/A", IF(ISNUMBER(SEARCH(UPPER(BV$2), UPPER(ProgramsTable[[#This Row],[Type of Service]]))), "Yes", "No"))</f>
        <v>N/A</v>
      </c>
      <c r="BW601" s="18" t="str">
        <f>IF(BW$2=0, "N/A", IF(ISNUMBER(SEARCH(TRIM(BW$2), ProgramsTable[[#This Row],[Geographic Coverage]])), "Yes", "No"))</f>
        <v>N/A</v>
      </c>
      <c r="BX601" s="18" t="str">
        <f>IF(BX$2=0, "N/A", IF(ISNUMBER(SEARCH(TRIM(BX$2), ProgramsTable[[#This Row],[Geographic Coverage]])), "Yes", "No"))</f>
        <v>N/A</v>
      </c>
      <c r="BY601" s="18" t="str">
        <f>IF(AND(BW$2=0, BX$2=0), "*Required - Please Make a Selection*", IF(OR(ISNUMBER(SEARCH(TRIM(BW$2), ProgramsTable[[#This Row],[Geographic Coverage]])), ISNUMBER(SEARCH(TRIM(BX$2), ProgramsTable[[#This Row],[Geographic Coverage]]))), "Yes", "No"))</f>
        <v>*Required - Please Make a Selection*</v>
      </c>
      <c r="BZ601" s="18" t="str">
        <f>IF(I$2=0, "N/A", IF(I$2="Yes", IF(ProgramsTable[[#This Row],[Program Includes Services for Caregivers]]="Yes", IF(ProgramsTable[[#This Row],[Program May Require Caregiver to be Unpaid]]="No", "Yes", "No"), "No"), "N/A"))</f>
        <v>N/A</v>
      </c>
      <c r="CA6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01" s="18" t="str">
        <f>IF(CB$2=0, "N/A", IF(ISNUMBER(SEARCH(TRIM(UPPER(CB$2)), TRIM(UPPER(ProgramsTable[[#This Row],[Type of Service]])))), "Yes", "No"))</f>
        <v>N/A</v>
      </c>
      <c r="CC601" s="18" t="str">
        <f>IF(CC$2=0, "N/A", IF(ISNUMBER(SEARCH(TRIM(CC$2), ProgramsTable[[#This Row],[Geographic Coverage]])), "Yes", "No"))</f>
        <v>No</v>
      </c>
      <c r="CD601" s="18" t="str">
        <f>IF(CD$2=0, "N/A", IF(ISNUMBER(SEARCH(TRIM(CD$2), ProgramsTable[[#This Row],[Geographic Coverage]])), "Yes", "No"))</f>
        <v>N/A</v>
      </c>
      <c r="CE601" s="18" t="str">
        <f>IF(AND(CC$2=0, CD$2=0), "*Required - Please Make a Selection*", IF(OR(ISNUMBER(SEARCH(TRIM(CC$2), ProgramsTable[[#This Row],[Geographic Coverage]])), ISNUMBER(SEARCH(TRIM(CD$2), ProgramsTable[[#This Row],[Geographic Coverage]]))), "Yes", "No"))</f>
        <v>No</v>
      </c>
      <c r="CF601" s="18" t="str" cm="1">
        <f t="array" ref="CF601">IF(COUNTIF(BK$2:BN$2, "Yes")=0, "N/A", IF(SUMPRODUCT((BK$2:BN$2="Yes")*(ProgramsTable[[#This Row],[Veteran?]:[Disabled Veteran?]]="Yes"))&gt;0, "Yes", "No"))</f>
        <v>No</v>
      </c>
      <c r="CG6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01"/>
      <c r="CI601"/>
      <c r="CJ601"/>
      <c r="CK601"/>
      <c r="CL601"/>
      <c r="CM601"/>
      <c r="CN601"/>
      <c r="CO601"/>
      <c r="CP601"/>
      <c r="CQ601"/>
      <c r="CR601"/>
      <c r="CS601"/>
      <c r="CU601"/>
      <c r="CV601"/>
    </row>
    <row r="602" spans="1:100" hidden="1" x14ac:dyDescent="0.25">
      <c r="A602" s="10">
        <v>165</v>
      </c>
      <c r="B602" t="s">
        <v>527</v>
      </c>
      <c r="C602" t="s">
        <v>501</v>
      </c>
      <c r="D602" t="s">
        <v>564</v>
      </c>
      <c r="E602" t="s">
        <v>546</v>
      </c>
      <c r="F602" t="s">
        <v>574</v>
      </c>
      <c r="G602" t="s">
        <v>108</v>
      </c>
      <c r="H602" t="s">
        <v>207</v>
      </c>
      <c r="I602" t="s">
        <v>207</v>
      </c>
      <c r="J602" t="s">
        <v>208</v>
      </c>
      <c r="K602" t="s">
        <v>208</v>
      </c>
      <c r="L602" s="11" t="s">
        <v>543</v>
      </c>
      <c r="M602">
        <v>60</v>
      </c>
      <c r="N602">
        <v>120</v>
      </c>
      <c r="P602" t="s">
        <v>575</v>
      </c>
      <c r="Q602" t="s">
        <v>208</v>
      </c>
      <c r="R602" t="s">
        <v>575</v>
      </c>
      <c r="S602" t="s">
        <v>208</v>
      </c>
      <c r="T602" t="s">
        <v>84</v>
      </c>
      <c r="U602" t="s">
        <v>207</v>
      </c>
      <c r="V602" t="s">
        <v>207</v>
      </c>
      <c r="W602" t="s">
        <v>207</v>
      </c>
      <c r="X602" t="s">
        <v>207</v>
      </c>
      <c r="Y602" t="s">
        <v>207</v>
      </c>
      <c r="Z602" t="s">
        <v>207</v>
      </c>
      <c r="AA602" t="s">
        <v>207</v>
      </c>
      <c r="AB602" t="s">
        <v>207</v>
      </c>
      <c r="AC602" t="s">
        <v>207</v>
      </c>
      <c r="AD602" t="s">
        <v>207</v>
      </c>
      <c r="AE602" t="s">
        <v>207</v>
      </c>
      <c r="AF602" t="s">
        <v>207</v>
      </c>
      <c r="AG602" t="s">
        <v>207</v>
      </c>
      <c r="AH602" t="s">
        <v>207</v>
      </c>
      <c r="AI602" t="s">
        <v>207</v>
      </c>
      <c r="AJ602" t="s">
        <v>207</v>
      </c>
      <c r="AK602" t="s">
        <v>207</v>
      </c>
      <c r="AL602" t="s">
        <v>207</v>
      </c>
      <c r="AM602" t="s">
        <v>207</v>
      </c>
      <c r="AN602" t="s">
        <v>207</v>
      </c>
      <c r="AO602" t="s">
        <v>207</v>
      </c>
      <c r="AP602" t="s">
        <v>207</v>
      </c>
      <c r="AQ602" t="s">
        <v>207</v>
      </c>
      <c r="AR602" t="s">
        <v>207</v>
      </c>
      <c r="AS602" t="s">
        <v>207</v>
      </c>
      <c r="AT602" t="s">
        <v>207</v>
      </c>
      <c r="AU602" t="s">
        <v>207</v>
      </c>
      <c r="AV602" t="s">
        <v>207</v>
      </c>
      <c r="AW602" t="s">
        <v>207</v>
      </c>
      <c r="AX602" t="s">
        <v>207</v>
      </c>
      <c r="AY602" t="s">
        <v>207</v>
      </c>
      <c r="AZ602" t="s">
        <v>207</v>
      </c>
      <c r="BA602" t="s">
        <v>215</v>
      </c>
      <c r="BB602" t="s">
        <v>207</v>
      </c>
      <c r="BC602" t="s">
        <v>207</v>
      </c>
      <c r="BD602" t="s">
        <v>207</v>
      </c>
      <c r="BE602" t="s">
        <v>207</v>
      </c>
      <c r="BF602" t="s">
        <v>207</v>
      </c>
      <c r="BG602" t="s">
        <v>207</v>
      </c>
      <c r="BH602" t="s">
        <v>207</v>
      </c>
      <c r="BI602" t="s">
        <v>207</v>
      </c>
      <c r="BJ602" t="s">
        <v>207</v>
      </c>
      <c r="BK602" t="s">
        <v>207</v>
      </c>
      <c r="BL602" t="s">
        <v>207</v>
      </c>
      <c r="BM602" t="s">
        <v>207</v>
      </c>
      <c r="BN602" t="s">
        <v>207</v>
      </c>
      <c r="BO602" s="18" t="str">
        <f>IF(OR(BO$2=0, BO$2=""), "N/A", IF(ISNUMBER(SEARCH(UPPER(BO$2), UPPER(ProgramsTable[[#This Row],[Type of Service]]))), "Yes", "No"))</f>
        <v>N/A</v>
      </c>
      <c r="BP602" s="18" t="str">
        <f>IF(BP$2=0, "N/A", IF(ISNUMBER(SEARCH(TRIM(BP$2), ProgramsTable[[#This Row],[Geographic Coverage]])), "Yes", "No"))</f>
        <v>N/A</v>
      </c>
      <c r="BQ602" s="18" t="str">
        <f>IF(BQ$2=0, "N/A", IF(ISNUMBER(SEARCH(TRIM(BQ$2), ProgramsTable[[#This Row],[Geographic Coverage]])), "Yes", "No"))</f>
        <v>N/A</v>
      </c>
      <c r="BR602" s="18" t="str">
        <f>IF(AND(BP$2=0, BQ$2=0), "*Required - Please Make a Selection*", IF(OR(ISNUMBER(SEARCH(TRIM(BP$2), ProgramsTable[[#This Row],[Geographic Coverage]])), ISNUMBER(SEARCH(TRIM(BQ$2), ProgramsTable[[#This Row],[Geographic Coverage]]))), "Yes", "No"))</f>
        <v>*Required - Please Make a Selection*</v>
      </c>
      <c r="BS602" s="18" t="str">
        <f>IF(OR(BS$2="",BS$2=0), "N/A", IF(AND(ProgramsTable[[#This Row],[Age Min]]= "None", ProgramsTable[[#This Row],[Age Max]]= "None"), "Yes", IF(AND(BS$2&gt;=ProgramsTable[[#This Row],[Age Min]], BS$2&lt;=ProgramsTable[[#This Row],[Age Max]]), "Yes", "No")))</f>
        <v>N/A</v>
      </c>
      <c r="BT602" s="18" t="str" cm="1">
        <f t="array" ref="BT602">IF(COUNTIF(AM$2:BJ$2,"Yes")=0,"N/A",IF(SUMPRODUCT(--(AM$2:BJ$2="Yes"),--(ProgramsTable[[#This Row],[Developmental Disability]:[Caregivers, Family Members, Advocates, or Practitioners of an Individual with Disabilities or Medical Conditions]]="Yes"))&gt;0,"Yes","No"))</f>
        <v>N/A</v>
      </c>
      <c r="BU6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02" s="18" t="str">
        <f>IF(BV$2=0, "N/A", IF(ISNUMBER(SEARCH(UPPER(BV$2), UPPER(ProgramsTable[[#This Row],[Type of Service]]))), "Yes", "No"))</f>
        <v>N/A</v>
      </c>
      <c r="BW602" s="18" t="str">
        <f>IF(BW$2=0, "N/A", IF(ISNUMBER(SEARCH(TRIM(BW$2), ProgramsTable[[#This Row],[Geographic Coverage]])), "Yes", "No"))</f>
        <v>N/A</v>
      </c>
      <c r="BX602" s="18" t="str">
        <f>IF(BX$2=0, "N/A", IF(ISNUMBER(SEARCH(TRIM(BX$2), ProgramsTable[[#This Row],[Geographic Coverage]])), "Yes", "No"))</f>
        <v>N/A</v>
      </c>
      <c r="BY602" s="18" t="str">
        <f>IF(AND(BW$2=0, BX$2=0), "*Required - Please Make a Selection*", IF(OR(ISNUMBER(SEARCH(TRIM(BW$2), ProgramsTable[[#This Row],[Geographic Coverage]])), ISNUMBER(SEARCH(TRIM(BX$2), ProgramsTable[[#This Row],[Geographic Coverage]]))), "Yes", "No"))</f>
        <v>*Required - Please Make a Selection*</v>
      </c>
      <c r="BZ602" s="18" t="str">
        <f>IF(I$2=0, "N/A", IF(I$2="Yes", IF(ProgramsTable[[#This Row],[Program Includes Services for Caregivers]]="Yes", IF(ProgramsTable[[#This Row],[Program May Require Caregiver to be Unpaid]]="No", "Yes", "No"), "No"), "N/A"))</f>
        <v>N/A</v>
      </c>
      <c r="CA6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02" s="18" t="str">
        <f>IF(CB$2=0, "N/A", IF(ISNUMBER(SEARCH(TRIM(UPPER(CB$2)), TRIM(UPPER(ProgramsTable[[#This Row],[Type of Service]])))), "Yes", "No"))</f>
        <v>N/A</v>
      </c>
      <c r="CC602" s="18" t="str">
        <f>IF(CC$2=0, "N/A", IF(ISNUMBER(SEARCH(TRIM(CC$2), ProgramsTable[[#This Row],[Geographic Coverage]])), "Yes", "No"))</f>
        <v>No</v>
      </c>
      <c r="CD602" s="18" t="str">
        <f>IF(CD$2=0, "N/A", IF(ISNUMBER(SEARCH(TRIM(CD$2), ProgramsTable[[#This Row],[Geographic Coverage]])), "Yes", "No"))</f>
        <v>N/A</v>
      </c>
      <c r="CE602" s="18" t="str">
        <f>IF(AND(CC$2=0, CD$2=0), "*Required - Please Make a Selection*", IF(OR(ISNUMBER(SEARCH(TRIM(CC$2), ProgramsTable[[#This Row],[Geographic Coverage]])), ISNUMBER(SEARCH(TRIM(CD$2), ProgramsTable[[#This Row],[Geographic Coverage]]))), "Yes", "No"))</f>
        <v>No</v>
      </c>
      <c r="CF602" s="18" t="str" cm="1">
        <f t="array" ref="CF602">IF(COUNTIF(BK$2:BN$2, "Yes")=0, "N/A", IF(SUMPRODUCT((BK$2:BN$2="Yes")*(ProgramsTable[[#This Row],[Veteran?]:[Disabled Veteran?]]="Yes"))&gt;0, "Yes", "No"))</f>
        <v>No</v>
      </c>
      <c r="CG6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02"/>
      <c r="CI602"/>
      <c r="CJ602"/>
      <c r="CK602"/>
      <c r="CL602"/>
      <c r="CM602"/>
      <c r="CN602"/>
      <c r="CO602"/>
      <c r="CP602"/>
      <c r="CQ602"/>
      <c r="CR602"/>
      <c r="CS602"/>
      <c r="CU602"/>
      <c r="CV602"/>
    </row>
    <row r="603" spans="1:100" hidden="1" x14ac:dyDescent="0.25">
      <c r="A603" s="10">
        <v>166</v>
      </c>
      <c r="B603" t="s">
        <v>527</v>
      </c>
      <c r="C603" t="s">
        <v>501</v>
      </c>
      <c r="D603" t="s">
        <v>576</v>
      </c>
      <c r="E603" t="s">
        <v>546</v>
      </c>
      <c r="F603" t="s">
        <v>602</v>
      </c>
      <c r="G603" t="s">
        <v>98</v>
      </c>
      <c r="H603" t="s">
        <v>207</v>
      </c>
      <c r="I603" t="s">
        <v>207</v>
      </c>
      <c r="J603" t="s">
        <v>208</v>
      </c>
      <c r="K603" t="s">
        <v>208</v>
      </c>
      <c r="L603" s="11" t="s">
        <v>543</v>
      </c>
      <c r="M603">
        <v>60</v>
      </c>
      <c r="N603">
        <v>120</v>
      </c>
      <c r="P603" t="s">
        <v>563</v>
      </c>
      <c r="Q603" t="s">
        <v>208</v>
      </c>
      <c r="R603" t="s">
        <v>563</v>
      </c>
      <c r="S603" t="s">
        <v>208</v>
      </c>
      <c r="T603" t="s">
        <v>84</v>
      </c>
      <c r="U603" t="s">
        <v>207</v>
      </c>
      <c r="V603" t="s">
        <v>207</v>
      </c>
      <c r="W603" t="s">
        <v>207</v>
      </c>
      <c r="X603" t="s">
        <v>207</v>
      </c>
      <c r="Y603" t="s">
        <v>207</v>
      </c>
      <c r="Z603" t="s">
        <v>207</v>
      </c>
      <c r="AA603" t="s">
        <v>207</v>
      </c>
      <c r="AB603" t="s">
        <v>207</v>
      </c>
      <c r="AC603" t="s">
        <v>207</v>
      </c>
      <c r="AD603" t="s">
        <v>207</v>
      </c>
      <c r="AE603" t="s">
        <v>207</v>
      </c>
      <c r="AF603" t="s">
        <v>207</v>
      </c>
      <c r="AG603" t="s">
        <v>207</v>
      </c>
      <c r="AH603" t="s">
        <v>207</v>
      </c>
      <c r="AI603" t="s">
        <v>207</v>
      </c>
      <c r="AJ603" t="s">
        <v>207</v>
      </c>
      <c r="AK603" t="s">
        <v>207</v>
      </c>
      <c r="AL603" t="s">
        <v>207</v>
      </c>
      <c r="AM603" t="s">
        <v>207</v>
      </c>
      <c r="AN603" t="s">
        <v>207</v>
      </c>
      <c r="AO603" t="s">
        <v>207</v>
      </c>
      <c r="AP603" t="s">
        <v>207</v>
      </c>
      <c r="AQ603" t="s">
        <v>207</v>
      </c>
      <c r="AR603" t="s">
        <v>207</v>
      </c>
      <c r="AS603" t="s">
        <v>207</v>
      </c>
      <c r="AT603" t="s">
        <v>207</v>
      </c>
      <c r="AU603" t="s">
        <v>207</v>
      </c>
      <c r="AV603" t="s">
        <v>207</v>
      </c>
      <c r="AW603" t="s">
        <v>207</v>
      </c>
      <c r="AX603" t="s">
        <v>207</v>
      </c>
      <c r="AY603" t="s">
        <v>207</v>
      </c>
      <c r="AZ603" t="s">
        <v>207</v>
      </c>
      <c r="BA603" t="s">
        <v>215</v>
      </c>
      <c r="BB603" t="s">
        <v>207</v>
      </c>
      <c r="BC603" t="s">
        <v>207</v>
      </c>
      <c r="BD603" t="s">
        <v>207</v>
      </c>
      <c r="BE603" t="s">
        <v>207</v>
      </c>
      <c r="BF603" t="s">
        <v>207</v>
      </c>
      <c r="BG603" t="s">
        <v>207</v>
      </c>
      <c r="BH603" t="s">
        <v>207</v>
      </c>
      <c r="BI603" t="s">
        <v>207</v>
      </c>
      <c r="BJ603" t="s">
        <v>207</v>
      </c>
      <c r="BK603" t="s">
        <v>207</v>
      </c>
      <c r="BL603" t="s">
        <v>207</v>
      </c>
      <c r="BM603" t="s">
        <v>207</v>
      </c>
      <c r="BN603" t="s">
        <v>207</v>
      </c>
      <c r="BO603" s="18" t="str">
        <f>IF(OR(BO$2=0, BO$2=""), "N/A", IF(ISNUMBER(SEARCH(UPPER(BO$2), UPPER(ProgramsTable[[#This Row],[Type of Service]]))), "Yes", "No"))</f>
        <v>N/A</v>
      </c>
      <c r="BP603" s="18" t="str">
        <f>IF(BP$2=0, "N/A", IF(ISNUMBER(SEARCH(TRIM(BP$2), ProgramsTable[[#This Row],[Geographic Coverage]])), "Yes", "No"))</f>
        <v>N/A</v>
      </c>
      <c r="BQ603" s="18" t="str">
        <f>IF(BQ$2=0, "N/A", IF(ISNUMBER(SEARCH(TRIM(BQ$2), ProgramsTable[[#This Row],[Geographic Coverage]])), "Yes", "No"))</f>
        <v>N/A</v>
      </c>
      <c r="BR603" s="18" t="str">
        <f>IF(AND(BP$2=0, BQ$2=0), "*Required - Please Make a Selection*", IF(OR(ISNUMBER(SEARCH(TRIM(BP$2), ProgramsTable[[#This Row],[Geographic Coverage]])), ISNUMBER(SEARCH(TRIM(BQ$2), ProgramsTable[[#This Row],[Geographic Coverage]]))), "Yes", "No"))</f>
        <v>*Required - Please Make a Selection*</v>
      </c>
      <c r="BS603" s="18" t="str">
        <f>IF(OR(BS$2="",BS$2=0), "N/A", IF(AND(ProgramsTable[[#This Row],[Age Min]]= "None", ProgramsTable[[#This Row],[Age Max]]= "None"), "Yes", IF(AND(BS$2&gt;=ProgramsTable[[#This Row],[Age Min]], BS$2&lt;=ProgramsTable[[#This Row],[Age Max]]), "Yes", "No")))</f>
        <v>N/A</v>
      </c>
      <c r="BT603" s="18" t="str" cm="1">
        <f t="array" ref="BT603">IF(COUNTIF(AM$2:BJ$2,"Yes")=0,"N/A",IF(SUMPRODUCT(--(AM$2:BJ$2="Yes"),--(ProgramsTable[[#This Row],[Developmental Disability]:[Caregivers, Family Members, Advocates, or Practitioners of an Individual with Disabilities or Medical Conditions]]="Yes"))&gt;0,"Yes","No"))</f>
        <v>N/A</v>
      </c>
      <c r="BU6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03" s="18" t="str">
        <f>IF(BV$2=0, "N/A", IF(ISNUMBER(SEARCH(UPPER(BV$2), UPPER(ProgramsTable[[#This Row],[Type of Service]]))), "Yes", "No"))</f>
        <v>N/A</v>
      </c>
      <c r="BW603" s="18" t="str">
        <f>IF(BW$2=0, "N/A", IF(ISNUMBER(SEARCH(TRIM(BW$2), ProgramsTable[[#This Row],[Geographic Coverage]])), "Yes", "No"))</f>
        <v>N/A</v>
      </c>
      <c r="BX603" s="18" t="str">
        <f>IF(BX$2=0, "N/A", IF(ISNUMBER(SEARCH(TRIM(BX$2), ProgramsTable[[#This Row],[Geographic Coverage]])), "Yes", "No"))</f>
        <v>N/A</v>
      </c>
      <c r="BY603" s="18" t="str">
        <f>IF(AND(BW$2=0, BX$2=0), "*Required - Please Make a Selection*", IF(OR(ISNUMBER(SEARCH(TRIM(BW$2), ProgramsTable[[#This Row],[Geographic Coverage]])), ISNUMBER(SEARCH(TRIM(BX$2), ProgramsTable[[#This Row],[Geographic Coverage]]))), "Yes", "No"))</f>
        <v>*Required - Please Make a Selection*</v>
      </c>
      <c r="BZ603" s="18" t="str">
        <f>IF(I$2=0, "N/A", IF(I$2="Yes", IF(ProgramsTable[[#This Row],[Program Includes Services for Caregivers]]="Yes", IF(ProgramsTable[[#This Row],[Program May Require Caregiver to be Unpaid]]="No", "Yes", "No"), "No"), "N/A"))</f>
        <v>N/A</v>
      </c>
      <c r="CA6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03" s="18" t="str">
        <f>IF(CB$2=0, "N/A", IF(ISNUMBER(SEARCH(TRIM(UPPER(CB$2)), TRIM(UPPER(ProgramsTable[[#This Row],[Type of Service]])))), "Yes", "No"))</f>
        <v>N/A</v>
      </c>
      <c r="CC603" s="18" t="str">
        <f>IF(CC$2=0, "N/A", IF(ISNUMBER(SEARCH(TRIM(CC$2), ProgramsTable[[#This Row],[Geographic Coverage]])), "Yes", "No"))</f>
        <v>No</v>
      </c>
      <c r="CD603" s="18" t="str">
        <f>IF(CD$2=0, "N/A", IF(ISNUMBER(SEARCH(TRIM(CD$2), ProgramsTable[[#This Row],[Geographic Coverage]])), "Yes", "No"))</f>
        <v>N/A</v>
      </c>
      <c r="CE603" s="18" t="str">
        <f>IF(AND(CC$2=0, CD$2=0), "*Required - Please Make a Selection*", IF(OR(ISNUMBER(SEARCH(TRIM(CC$2), ProgramsTable[[#This Row],[Geographic Coverage]])), ISNUMBER(SEARCH(TRIM(CD$2), ProgramsTable[[#This Row],[Geographic Coverage]]))), "Yes", "No"))</f>
        <v>No</v>
      </c>
      <c r="CF603" s="18" t="str" cm="1">
        <f t="array" ref="CF603">IF(COUNTIF(BK$2:BN$2, "Yes")=0, "N/A", IF(SUMPRODUCT((BK$2:BN$2="Yes")*(ProgramsTable[[#This Row],[Veteran?]:[Disabled Veteran?]]="Yes"))&gt;0, "Yes", "No"))</f>
        <v>No</v>
      </c>
      <c r="CG6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03"/>
      <c r="CI603"/>
      <c r="CJ603"/>
      <c r="CK603"/>
      <c r="CL603"/>
      <c r="CM603"/>
      <c r="CN603"/>
      <c r="CO603"/>
      <c r="CP603"/>
      <c r="CQ603"/>
      <c r="CR603"/>
      <c r="CS603"/>
      <c r="CU603"/>
      <c r="CV603"/>
    </row>
    <row r="604" spans="1:100" hidden="1" x14ac:dyDescent="0.25">
      <c r="A604" s="10">
        <v>178</v>
      </c>
      <c r="B604" t="s">
        <v>527</v>
      </c>
      <c r="C604" t="s">
        <v>604</v>
      </c>
      <c r="D604" t="s">
        <v>537</v>
      </c>
      <c r="E604" t="s">
        <v>538</v>
      </c>
      <c r="F604" t="s">
        <v>539</v>
      </c>
      <c r="G604" t="s">
        <v>540</v>
      </c>
      <c r="H604" t="s">
        <v>207</v>
      </c>
      <c r="I604" t="s">
        <v>207</v>
      </c>
      <c r="J604" t="s">
        <v>541</v>
      </c>
      <c r="K604" t="s">
        <v>542</v>
      </c>
      <c r="L604" t="s">
        <v>543</v>
      </c>
      <c r="M604">
        <v>60</v>
      </c>
      <c r="N604">
        <v>120</v>
      </c>
      <c r="P604" t="s">
        <v>544</v>
      </c>
      <c r="Q604" t="s">
        <v>208</v>
      </c>
      <c r="R604" t="s">
        <v>544</v>
      </c>
      <c r="S604" t="s">
        <v>208</v>
      </c>
      <c r="T604" t="s">
        <v>41</v>
      </c>
      <c r="U604" t="s">
        <v>215</v>
      </c>
      <c r="V604" t="s">
        <v>207</v>
      </c>
      <c r="W604" t="s">
        <v>207</v>
      </c>
      <c r="X604" t="s">
        <v>207</v>
      </c>
      <c r="Y604" t="s">
        <v>207</v>
      </c>
      <c r="Z604" t="s">
        <v>207</v>
      </c>
      <c r="AA604" t="s">
        <v>207</v>
      </c>
      <c r="AB604" t="s">
        <v>207</v>
      </c>
      <c r="AC604" t="s">
        <v>207</v>
      </c>
      <c r="AD604" t="s">
        <v>207</v>
      </c>
      <c r="AE604" t="s">
        <v>207</v>
      </c>
      <c r="AF604" t="s">
        <v>207</v>
      </c>
      <c r="AG604" t="s">
        <v>207</v>
      </c>
      <c r="AH604" t="s">
        <v>207</v>
      </c>
      <c r="AI604" t="s">
        <v>207</v>
      </c>
      <c r="AJ604" t="s">
        <v>207</v>
      </c>
      <c r="AK604" t="s">
        <v>207</v>
      </c>
      <c r="AL604" t="s">
        <v>207</v>
      </c>
      <c r="AM604" t="s">
        <v>207</v>
      </c>
      <c r="AN604" t="s">
        <v>207</v>
      </c>
      <c r="AO604" t="s">
        <v>207</v>
      </c>
      <c r="AP604" t="s">
        <v>207</v>
      </c>
      <c r="AQ604" t="s">
        <v>207</v>
      </c>
      <c r="AR604" t="s">
        <v>207</v>
      </c>
      <c r="AS604" t="s">
        <v>207</v>
      </c>
      <c r="AT604" t="s">
        <v>207</v>
      </c>
      <c r="AU604" t="s">
        <v>207</v>
      </c>
      <c r="AV604" t="s">
        <v>207</v>
      </c>
      <c r="AW604" t="s">
        <v>207</v>
      </c>
      <c r="AX604" t="s">
        <v>207</v>
      </c>
      <c r="AY604" t="s">
        <v>207</v>
      </c>
      <c r="AZ604" t="s">
        <v>207</v>
      </c>
      <c r="BA604" t="s">
        <v>215</v>
      </c>
      <c r="BB604" t="s">
        <v>207</v>
      </c>
      <c r="BC604" t="s">
        <v>207</v>
      </c>
      <c r="BD604" t="s">
        <v>207</v>
      </c>
      <c r="BE604" t="s">
        <v>207</v>
      </c>
      <c r="BF604" t="s">
        <v>207</v>
      </c>
      <c r="BG604" t="s">
        <v>207</v>
      </c>
      <c r="BH604" t="s">
        <v>207</v>
      </c>
      <c r="BI604" t="s">
        <v>207</v>
      </c>
      <c r="BJ604" t="s">
        <v>207</v>
      </c>
      <c r="BK604" t="s">
        <v>207</v>
      </c>
      <c r="BL604" t="s">
        <v>207</v>
      </c>
      <c r="BM604" t="s">
        <v>207</v>
      </c>
      <c r="BN604" t="s">
        <v>207</v>
      </c>
      <c r="BO604" s="18" t="str">
        <f>IF(OR(BO$2=0, BO$2=""), "N/A", IF(ISNUMBER(SEARCH(UPPER(BO$2), UPPER(ProgramsTable[[#This Row],[Type of Service]]))), "Yes", "No"))</f>
        <v>N/A</v>
      </c>
      <c r="BP604" s="18" t="str">
        <f>IF(BP$2=0, "N/A", IF(ISNUMBER(SEARCH(TRIM(BP$2), ProgramsTable[[#This Row],[Geographic Coverage]])), "Yes", "No"))</f>
        <v>N/A</v>
      </c>
      <c r="BQ604" s="18" t="str">
        <f>IF(BQ$2=0, "N/A", IF(ISNUMBER(SEARCH(TRIM(BQ$2), ProgramsTable[[#This Row],[Geographic Coverage]])), "Yes", "No"))</f>
        <v>N/A</v>
      </c>
      <c r="BR604" s="18" t="str">
        <f>IF(AND(BP$2=0, BQ$2=0), "*Required - Please Make a Selection*", IF(OR(ISNUMBER(SEARCH(TRIM(BP$2), ProgramsTable[[#This Row],[Geographic Coverage]])), ISNUMBER(SEARCH(TRIM(BQ$2), ProgramsTable[[#This Row],[Geographic Coverage]]))), "Yes", "No"))</f>
        <v>*Required - Please Make a Selection*</v>
      </c>
      <c r="BS604" s="18" t="str">
        <f>IF(OR(BS$2="",BS$2=0), "N/A", IF(AND(ProgramsTable[[#This Row],[Age Min]]= "None", ProgramsTable[[#This Row],[Age Max]]= "None"), "Yes", IF(AND(BS$2&gt;=ProgramsTable[[#This Row],[Age Min]], BS$2&lt;=ProgramsTable[[#This Row],[Age Max]]), "Yes", "No")))</f>
        <v>N/A</v>
      </c>
      <c r="BT604" s="18" t="str" cm="1">
        <f t="array" ref="BT604">IF(COUNTIF(AM$2:BJ$2,"Yes")=0,"N/A",IF(SUMPRODUCT(--(AM$2:BJ$2="Yes"),--(ProgramsTable[[#This Row],[Developmental Disability]:[Caregivers, Family Members, Advocates, or Practitioners of an Individual with Disabilities or Medical Conditions]]="Yes"))&gt;0,"Yes","No"))</f>
        <v>N/A</v>
      </c>
      <c r="BU6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04" s="18" t="str">
        <f>IF(BV$2=0, "N/A", IF(ISNUMBER(SEARCH(UPPER(BV$2), UPPER(ProgramsTable[[#This Row],[Type of Service]]))), "Yes", "No"))</f>
        <v>N/A</v>
      </c>
      <c r="BW604" s="18" t="str">
        <f>IF(BW$2=0, "N/A", IF(ISNUMBER(SEARCH(TRIM(BW$2), ProgramsTable[[#This Row],[Geographic Coverage]])), "Yes", "No"))</f>
        <v>N/A</v>
      </c>
      <c r="BX604" s="18" t="str">
        <f>IF(BX$2=0, "N/A", IF(ISNUMBER(SEARCH(TRIM(BX$2), ProgramsTable[[#This Row],[Geographic Coverage]])), "Yes", "No"))</f>
        <v>N/A</v>
      </c>
      <c r="BY604" s="18" t="str">
        <f>IF(AND(BW$2=0, BX$2=0), "*Required - Please Make a Selection*", IF(OR(ISNUMBER(SEARCH(TRIM(BW$2), ProgramsTable[[#This Row],[Geographic Coverage]])), ISNUMBER(SEARCH(TRIM(BX$2), ProgramsTable[[#This Row],[Geographic Coverage]]))), "Yes", "No"))</f>
        <v>*Required - Please Make a Selection*</v>
      </c>
      <c r="BZ604" s="18" t="str">
        <f>IF(I$2=0, "N/A", IF(I$2="Yes", IF(ProgramsTable[[#This Row],[Program Includes Services for Caregivers]]="Yes", IF(ProgramsTable[[#This Row],[Program May Require Caregiver to be Unpaid]]="No", "Yes", "No"), "No"), "N/A"))</f>
        <v>N/A</v>
      </c>
      <c r="CA6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04" s="18" t="str">
        <f>IF(CB$2=0, "N/A", IF(ISNUMBER(SEARCH(TRIM(UPPER(CB$2)), TRIM(UPPER(ProgramsTable[[#This Row],[Type of Service]])))), "Yes", "No"))</f>
        <v>N/A</v>
      </c>
      <c r="CC604" s="18" t="str">
        <f>IF(CC$2=0, "N/A", IF(ISNUMBER(SEARCH(TRIM(CC$2), ProgramsTable[[#This Row],[Geographic Coverage]])), "Yes", "No"))</f>
        <v>No</v>
      </c>
      <c r="CD604" s="18" t="str">
        <f>IF(CD$2=0, "N/A", IF(ISNUMBER(SEARCH(TRIM(CD$2), ProgramsTable[[#This Row],[Geographic Coverage]])), "Yes", "No"))</f>
        <v>N/A</v>
      </c>
      <c r="CE604" s="18" t="str">
        <f>IF(AND(CC$2=0, CD$2=0), "*Required - Please Make a Selection*", IF(OR(ISNUMBER(SEARCH(TRIM(CC$2), ProgramsTable[[#This Row],[Geographic Coverage]])), ISNUMBER(SEARCH(TRIM(CD$2), ProgramsTable[[#This Row],[Geographic Coverage]]))), "Yes", "No"))</f>
        <v>No</v>
      </c>
      <c r="CF604" s="18" t="str" cm="1">
        <f t="array" ref="CF604">IF(COUNTIF(BK$2:BN$2, "Yes")=0, "N/A", IF(SUMPRODUCT((BK$2:BN$2="Yes")*(ProgramsTable[[#This Row],[Veteran?]:[Disabled Veteran?]]="Yes"))&gt;0, "Yes", "No"))</f>
        <v>No</v>
      </c>
      <c r="CG6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04"/>
      <c r="CI604"/>
      <c r="CJ604"/>
      <c r="CK604"/>
      <c r="CL604"/>
      <c r="CM604"/>
      <c r="CN604"/>
      <c r="CO604"/>
      <c r="CP604"/>
      <c r="CQ604"/>
      <c r="CR604"/>
      <c r="CS604"/>
      <c r="CU604"/>
      <c r="CV604"/>
    </row>
    <row r="605" spans="1:100" hidden="1" x14ac:dyDescent="0.25">
      <c r="A605" s="10">
        <v>179</v>
      </c>
      <c r="B605" t="s">
        <v>527</v>
      </c>
      <c r="C605" t="s">
        <v>604</v>
      </c>
      <c r="D605" t="s">
        <v>545</v>
      </c>
      <c r="E605" t="s">
        <v>546</v>
      </c>
      <c r="F605" t="s">
        <v>86</v>
      </c>
      <c r="G605" t="s">
        <v>86</v>
      </c>
      <c r="H605" t="s">
        <v>207</v>
      </c>
      <c r="I605" t="s">
        <v>207</v>
      </c>
      <c r="J605" t="s">
        <v>547</v>
      </c>
      <c r="K605" t="s">
        <v>208</v>
      </c>
      <c r="L605" s="11" t="s">
        <v>543</v>
      </c>
      <c r="M605">
        <v>60</v>
      </c>
      <c r="N605">
        <v>120</v>
      </c>
      <c r="P605" t="s">
        <v>548</v>
      </c>
      <c r="Q605" t="s">
        <v>208</v>
      </c>
      <c r="R605" t="s">
        <v>548</v>
      </c>
      <c r="S605" t="s">
        <v>208</v>
      </c>
      <c r="T605" t="s">
        <v>41</v>
      </c>
      <c r="U605" t="s">
        <v>215</v>
      </c>
      <c r="V605" t="s">
        <v>207</v>
      </c>
      <c r="W605" t="s">
        <v>207</v>
      </c>
      <c r="X605" t="s">
        <v>207</v>
      </c>
      <c r="Y605" t="s">
        <v>207</v>
      </c>
      <c r="Z605" t="s">
        <v>207</v>
      </c>
      <c r="AA605" t="s">
        <v>215</v>
      </c>
      <c r="AB605" t="s">
        <v>207</v>
      </c>
      <c r="AC605" t="s">
        <v>207</v>
      </c>
      <c r="AD605" t="s">
        <v>207</v>
      </c>
      <c r="AE605" t="s">
        <v>207</v>
      </c>
      <c r="AF605" t="s">
        <v>207</v>
      </c>
      <c r="AG605" t="s">
        <v>207</v>
      </c>
      <c r="AH605" t="s">
        <v>207</v>
      </c>
      <c r="AI605" t="s">
        <v>207</v>
      </c>
      <c r="AJ605" t="s">
        <v>207</v>
      </c>
      <c r="AK605" t="s">
        <v>207</v>
      </c>
      <c r="AL605" t="s">
        <v>207</v>
      </c>
      <c r="AM605" t="s">
        <v>207</v>
      </c>
      <c r="AN605" t="s">
        <v>207</v>
      </c>
      <c r="AO605" t="s">
        <v>207</v>
      </c>
      <c r="AP605" t="s">
        <v>207</v>
      </c>
      <c r="AQ605" t="s">
        <v>207</v>
      </c>
      <c r="AR605" t="s">
        <v>207</v>
      </c>
      <c r="AS605" t="s">
        <v>207</v>
      </c>
      <c r="AT605" t="s">
        <v>207</v>
      </c>
      <c r="AU605" t="s">
        <v>207</v>
      </c>
      <c r="AV605" t="s">
        <v>207</v>
      </c>
      <c r="AW605" t="s">
        <v>207</v>
      </c>
      <c r="AX605" t="s">
        <v>207</v>
      </c>
      <c r="AY605" t="s">
        <v>207</v>
      </c>
      <c r="AZ605" t="s">
        <v>207</v>
      </c>
      <c r="BA605" t="s">
        <v>215</v>
      </c>
      <c r="BB605" t="s">
        <v>207</v>
      </c>
      <c r="BC605" t="s">
        <v>207</v>
      </c>
      <c r="BD605" t="s">
        <v>207</v>
      </c>
      <c r="BE605" t="s">
        <v>207</v>
      </c>
      <c r="BF605" t="s">
        <v>207</v>
      </c>
      <c r="BG605" t="s">
        <v>207</v>
      </c>
      <c r="BH605" t="s">
        <v>207</v>
      </c>
      <c r="BI605" t="s">
        <v>207</v>
      </c>
      <c r="BJ605" t="s">
        <v>207</v>
      </c>
      <c r="BK605" t="s">
        <v>207</v>
      </c>
      <c r="BL605" t="s">
        <v>207</v>
      </c>
      <c r="BM605" t="s">
        <v>207</v>
      </c>
      <c r="BN605" t="s">
        <v>207</v>
      </c>
      <c r="BO605" s="18" t="str">
        <f>IF(OR(BO$2=0, BO$2=""), "N/A", IF(ISNUMBER(SEARCH(UPPER(BO$2), UPPER(ProgramsTable[[#This Row],[Type of Service]]))), "Yes", "No"))</f>
        <v>N/A</v>
      </c>
      <c r="BP605" s="18" t="str">
        <f>IF(BP$2=0, "N/A", IF(ISNUMBER(SEARCH(TRIM(BP$2), ProgramsTable[[#This Row],[Geographic Coverage]])), "Yes", "No"))</f>
        <v>N/A</v>
      </c>
      <c r="BQ605" s="18" t="str">
        <f>IF(BQ$2=0, "N/A", IF(ISNUMBER(SEARCH(TRIM(BQ$2), ProgramsTable[[#This Row],[Geographic Coverage]])), "Yes", "No"))</f>
        <v>N/A</v>
      </c>
      <c r="BR605" s="18" t="str">
        <f>IF(AND(BP$2=0, BQ$2=0), "*Required - Please Make a Selection*", IF(OR(ISNUMBER(SEARCH(TRIM(BP$2), ProgramsTable[[#This Row],[Geographic Coverage]])), ISNUMBER(SEARCH(TRIM(BQ$2), ProgramsTable[[#This Row],[Geographic Coverage]]))), "Yes", "No"))</f>
        <v>*Required - Please Make a Selection*</v>
      </c>
      <c r="BS605" s="18" t="str">
        <f>IF(OR(BS$2="",BS$2=0), "N/A", IF(AND(ProgramsTable[[#This Row],[Age Min]]= "None", ProgramsTable[[#This Row],[Age Max]]= "None"), "Yes", IF(AND(BS$2&gt;=ProgramsTable[[#This Row],[Age Min]], BS$2&lt;=ProgramsTable[[#This Row],[Age Max]]), "Yes", "No")))</f>
        <v>N/A</v>
      </c>
      <c r="BT605" s="18" t="str" cm="1">
        <f t="array" ref="BT605">IF(COUNTIF(AM$2:BJ$2,"Yes")=0,"N/A",IF(SUMPRODUCT(--(AM$2:BJ$2="Yes"),--(ProgramsTable[[#This Row],[Developmental Disability]:[Caregivers, Family Members, Advocates, or Practitioners of an Individual with Disabilities or Medical Conditions]]="Yes"))&gt;0,"Yes","No"))</f>
        <v>N/A</v>
      </c>
      <c r="BU6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05" s="18" t="str">
        <f>IF(BV$2=0, "N/A", IF(ISNUMBER(SEARCH(UPPER(BV$2), UPPER(ProgramsTable[[#This Row],[Type of Service]]))), "Yes", "No"))</f>
        <v>N/A</v>
      </c>
      <c r="BW605" s="18" t="str">
        <f>IF(BW$2=0, "N/A", IF(ISNUMBER(SEARCH(TRIM(BW$2), ProgramsTable[[#This Row],[Geographic Coverage]])), "Yes", "No"))</f>
        <v>N/A</v>
      </c>
      <c r="BX605" s="18" t="str">
        <f>IF(BX$2=0, "N/A", IF(ISNUMBER(SEARCH(TRIM(BX$2), ProgramsTable[[#This Row],[Geographic Coverage]])), "Yes", "No"))</f>
        <v>N/A</v>
      </c>
      <c r="BY605" s="18" t="str">
        <f>IF(AND(BW$2=0, BX$2=0), "*Required - Please Make a Selection*", IF(OR(ISNUMBER(SEARCH(TRIM(BW$2), ProgramsTable[[#This Row],[Geographic Coverage]])), ISNUMBER(SEARCH(TRIM(BX$2), ProgramsTable[[#This Row],[Geographic Coverage]]))), "Yes", "No"))</f>
        <v>*Required - Please Make a Selection*</v>
      </c>
      <c r="BZ605" s="18" t="str">
        <f>IF(I$2=0, "N/A", IF(I$2="Yes", IF(ProgramsTable[[#This Row],[Program Includes Services for Caregivers]]="Yes", IF(ProgramsTable[[#This Row],[Program May Require Caregiver to be Unpaid]]="No", "Yes", "No"), "No"), "N/A"))</f>
        <v>N/A</v>
      </c>
      <c r="CA6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05" s="18" t="str">
        <f>IF(CB$2=0, "N/A", IF(ISNUMBER(SEARCH(TRIM(UPPER(CB$2)), TRIM(UPPER(ProgramsTable[[#This Row],[Type of Service]])))), "Yes", "No"))</f>
        <v>N/A</v>
      </c>
      <c r="CC605" s="18" t="str">
        <f>IF(CC$2=0, "N/A", IF(ISNUMBER(SEARCH(TRIM(CC$2), ProgramsTable[[#This Row],[Geographic Coverage]])), "Yes", "No"))</f>
        <v>No</v>
      </c>
      <c r="CD605" s="18" t="str">
        <f>IF(CD$2=0, "N/A", IF(ISNUMBER(SEARCH(TRIM(CD$2), ProgramsTable[[#This Row],[Geographic Coverage]])), "Yes", "No"))</f>
        <v>N/A</v>
      </c>
      <c r="CE605" s="18" t="str">
        <f>IF(AND(CC$2=0, CD$2=0), "*Required - Please Make a Selection*", IF(OR(ISNUMBER(SEARCH(TRIM(CC$2), ProgramsTable[[#This Row],[Geographic Coverage]])), ISNUMBER(SEARCH(TRIM(CD$2), ProgramsTable[[#This Row],[Geographic Coverage]]))), "Yes", "No"))</f>
        <v>No</v>
      </c>
      <c r="CF605" s="18" t="str" cm="1">
        <f t="array" ref="CF605">IF(COUNTIF(BK$2:BN$2, "Yes")=0, "N/A", IF(SUMPRODUCT((BK$2:BN$2="Yes")*(ProgramsTable[[#This Row],[Veteran?]:[Disabled Veteran?]]="Yes"))&gt;0, "Yes", "No"))</f>
        <v>No</v>
      </c>
      <c r="CG6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05"/>
      <c r="CI605"/>
      <c r="CJ605"/>
      <c r="CK605"/>
      <c r="CL605"/>
      <c r="CM605"/>
      <c r="CN605"/>
      <c r="CO605"/>
      <c r="CP605"/>
      <c r="CQ605"/>
      <c r="CR605"/>
      <c r="CS605"/>
      <c r="CU605"/>
      <c r="CV605"/>
    </row>
    <row r="606" spans="1:100" hidden="1" x14ac:dyDescent="0.25">
      <c r="A606" s="10">
        <v>180</v>
      </c>
      <c r="B606" t="s">
        <v>527</v>
      </c>
      <c r="C606" t="s">
        <v>604</v>
      </c>
      <c r="D606" t="s">
        <v>545</v>
      </c>
      <c r="E606" t="s">
        <v>546</v>
      </c>
      <c r="F606" t="s">
        <v>549</v>
      </c>
      <c r="G606" t="s">
        <v>117</v>
      </c>
      <c r="H606" t="s">
        <v>207</v>
      </c>
      <c r="I606" t="s">
        <v>207</v>
      </c>
      <c r="J606" t="s">
        <v>208</v>
      </c>
      <c r="K606" t="s">
        <v>208</v>
      </c>
      <c r="L606" s="11" t="s">
        <v>543</v>
      </c>
      <c r="M606">
        <v>60</v>
      </c>
      <c r="N606">
        <v>120</v>
      </c>
      <c r="P606" t="s">
        <v>550</v>
      </c>
      <c r="Q606" t="s">
        <v>208</v>
      </c>
      <c r="R606" t="s">
        <v>550</v>
      </c>
      <c r="S606" t="s">
        <v>208</v>
      </c>
      <c r="T606" t="s">
        <v>41</v>
      </c>
      <c r="U606" t="s">
        <v>207</v>
      </c>
      <c r="V606" t="s">
        <v>207</v>
      </c>
      <c r="W606" t="s">
        <v>207</v>
      </c>
      <c r="X606" t="s">
        <v>207</v>
      </c>
      <c r="Y606" t="s">
        <v>207</v>
      </c>
      <c r="Z606" t="s">
        <v>207</v>
      </c>
      <c r="AA606" t="s">
        <v>207</v>
      </c>
      <c r="AB606" t="s">
        <v>207</v>
      </c>
      <c r="AC606" t="s">
        <v>207</v>
      </c>
      <c r="AD606" t="s">
        <v>207</v>
      </c>
      <c r="AE606" t="s">
        <v>207</v>
      </c>
      <c r="AF606" t="s">
        <v>207</v>
      </c>
      <c r="AG606" t="s">
        <v>207</v>
      </c>
      <c r="AH606" t="s">
        <v>207</v>
      </c>
      <c r="AI606" t="s">
        <v>207</v>
      </c>
      <c r="AJ606" t="s">
        <v>207</v>
      </c>
      <c r="AK606" t="s">
        <v>207</v>
      </c>
      <c r="AL606" t="s">
        <v>207</v>
      </c>
      <c r="AM606" t="s">
        <v>207</v>
      </c>
      <c r="AN606" t="s">
        <v>207</v>
      </c>
      <c r="AO606" t="s">
        <v>207</v>
      </c>
      <c r="AP606" t="s">
        <v>207</v>
      </c>
      <c r="AQ606" t="s">
        <v>207</v>
      </c>
      <c r="AR606" t="s">
        <v>207</v>
      </c>
      <c r="AS606" t="s">
        <v>207</v>
      </c>
      <c r="AT606" t="s">
        <v>207</v>
      </c>
      <c r="AU606" t="s">
        <v>207</v>
      </c>
      <c r="AV606" t="s">
        <v>207</v>
      </c>
      <c r="AW606" t="s">
        <v>207</v>
      </c>
      <c r="AX606" t="s">
        <v>207</v>
      </c>
      <c r="AY606" t="s">
        <v>207</v>
      </c>
      <c r="AZ606" t="s">
        <v>207</v>
      </c>
      <c r="BA606" t="s">
        <v>215</v>
      </c>
      <c r="BB606" t="s">
        <v>207</v>
      </c>
      <c r="BC606" t="s">
        <v>207</v>
      </c>
      <c r="BD606" t="s">
        <v>207</v>
      </c>
      <c r="BE606" t="s">
        <v>207</v>
      </c>
      <c r="BF606" t="s">
        <v>207</v>
      </c>
      <c r="BG606" t="s">
        <v>207</v>
      </c>
      <c r="BH606" t="s">
        <v>207</v>
      </c>
      <c r="BI606" t="s">
        <v>207</v>
      </c>
      <c r="BJ606" t="s">
        <v>207</v>
      </c>
      <c r="BK606" t="s">
        <v>207</v>
      </c>
      <c r="BL606" t="s">
        <v>207</v>
      </c>
      <c r="BM606" t="s">
        <v>207</v>
      </c>
      <c r="BN606" t="s">
        <v>207</v>
      </c>
      <c r="BO606" s="18" t="str">
        <f>IF(OR(BO$2=0, BO$2=""), "N/A", IF(ISNUMBER(SEARCH(UPPER(BO$2), UPPER(ProgramsTable[[#This Row],[Type of Service]]))), "Yes", "No"))</f>
        <v>N/A</v>
      </c>
      <c r="BP606" s="18" t="str">
        <f>IF(BP$2=0, "N/A", IF(ISNUMBER(SEARCH(TRIM(BP$2), ProgramsTable[[#This Row],[Geographic Coverage]])), "Yes", "No"))</f>
        <v>N/A</v>
      </c>
      <c r="BQ606" s="18" t="str">
        <f>IF(BQ$2=0, "N/A", IF(ISNUMBER(SEARCH(TRIM(BQ$2), ProgramsTable[[#This Row],[Geographic Coverage]])), "Yes", "No"))</f>
        <v>N/A</v>
      </c>
      <c r="BR606" s="18" t="str">
        <f>IF(AND(BP$2=0, BQ$2=0), "*Required - Please Make a Selection*", IF(OR(ISNUMBER(SEARCH(TRIM(BP$2), ProgramsTable[[#This Row],[Geographic Coverage]])), ISNUMBER(SEARCH(TRIM(BQ$2), ProgramsTable[[#This Row],[Geographic Coverage]]))), "Yes", "No"))</f>
        <v>*Required - Please Make a Selection*</v>
      </c>
      <c r="BS606" s="18" t="str">
        <f>IF(OR(BS$2="",BS$2=0), "N/A", IF(AND(ProgramsTable[[#This Row],[Age Min]]= "None", ProgramsTable[[#This Row],[Age Max]]= "None"), "Yes", IF(AND(BS$2&gt;=ProgramsTable[[#This Row],[Age Min]], BS$2&lt;=ProgramsTable[[#This Row],[Age Max]]), "Yes", "No")))</f>
        <v>N/A</v>
      </c>
      <c r="BT606" s="18" t="str" cm="1">
        <f t="array" ref="BT606">IF(COUNTIF(AM$2:BJ$2,"Yes")=0,"N/A",IF(SUMPRODUCT(--(AM$2:BJ$2="Yes"),--(ProgramsTable[[#This Row],[Developmental Disability]:[Caregivers, Family Members, Advocates, or Practitioners of an Individual with Disabilities or Medical Conditions]]="Yes"))&gt;0,"Yes","No"))</f>
        <v>N/A</v>
      </c>
      <c r="BU6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06" s="18" t="str">
        <f>IF(BV$2=0, "N/A", IF(ISNUMBER(SEARCH(UPPER(BV$2), UPPER(ProgramsTable[[#This Row],[Type of Service]]))), "Yes", "No"))</f>
        <v>N/A</v>
      </c>
      <c r="BW606" s="18" t="str">
        <f>IF(BW$2=0, "N/A", IF(ISNUMBER(SEARCH(TRIM(BW$2), ProgramsTable[[#This Row],[Geographic Coverage]])), "Yes", "No"))</f>
        <v>N/A</v>
      </c>
      <c r="BX606" s="18" t="str">
        <f>IF(BX$2=0, "N/A", IF(ISNUMBER(SEARCH(TRIM(BX$2), ProgramsTable[[#This Row],[Geographic Coverage]])), "Yes", "No"))</f>
        <v>N/A</v>
      </c>
      <c r="BY606" s="18" t="str">
        <f>IF(AND(BW$2=0, BX$2=0), "*Required - Please Make a Selection*", IF(OR(ISNUMBER(SEARCH(TRIM(BW$2), ProgramsTable[[#This Row],[Geographic Coverage]])), ISNUMBER(SEARCH(TRIM(BX$2), ProgramsTable[[#This Row],[Geographic Coverage]]))), "Yes", "No"))</f>
        <v>*Required - Please Make a Selection*</v>
      </c>
      <c r="BZ606" s="18" t="str">
        <f>IF(I$2=0, "N/A", IF(I$2="Yes", IF(ProgramsTable[[#This Row],[Program Includes Services for Caregivers]]="Yes", IF(ProgramsTable[[#This Row],[Program May Require Caregiver to be Unpaid]]="No", "Yes", "No"), "No"), "N/A"))</f>
        <v>N/A</v>
      </c>
      <c r="CA6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06" s="18" t="str">
        <f>IF(CB$2=0, "N/A", IF(ISNUMBER(SEARCH(TRIM(UPPER(CB$2)), TRIM(UPPER(ProgramsTable[[#This Row],[Type of Service]])))), "Yes", "No"))</f>
        <v>N/A</v>
      </c>
      <c r="CC606" s="18" t="str">
        <f>IF(CC$2=0, "N/A", IF(ISNUMBER(SEARCH(TRIM(CC$2), ProgramsTable[[#This Row],[Geographic Coverage]])), "Yes", "No"))</f>
        <v>No</v>
      </c>
      <c r="CD606" s="18" t="str">
        <f>IF(CD$2=0, "N/A", IF(ISNUMBER(SEARCH(TRIM(CD$2), ProgramsTable[[#This Row],[Geographic Coverage]])), "Yes", "No"))</f>
        <v>N/A</v>
      </c>
      <c r="CE606" s="18" t="str">
        <f>IF(AND(CC$2=0, CD$2=0), "*Required - Please Make a Selection*", IF(OR(ISNUMBER(SEARCH(TRIM(CC$2), ProgramsTable[[#This Row],[Geographic Coverage]])), ISNUMBER(SEARCH(TRIM(CD$2), ProgramsTable[[#This Row],[Geographic Coverage]]))), "Yes", "No"))</f>
        <v>No</v>
      </c>
      <c r="CF606" s="18" t="str" cm="1">
        <f t="array" ref="CF606">IF(COUNTIF(BK$2:BN$2, "Yes")=0, "N/A", IF(SUMPRODUCT((BK$2:BN$2="Yes")*(ProgramsTable[[#This Row],[Veteran?]:[Disabled Veteran?]]="Yes"))&gt;0, "Yes", "No"))</f>
        <v>No</v>
      </c>
      <c r="CG6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06"/>
      <c r="CI606"/>
      <c r="CJ606"/>
      <c r="CK606"/>
      <c r="CL606"/>
      <c r="CM606"/>
      <c r="CN606"/>
      <c r="CO606"/>
      <c r="CP606"/>
      <c r="CQ606"/>
      <c r="CR606"/>
      <c r="CS606"/>
      <c r="CU606"/>
      <c r="CV606"/>
    </row>
    <row r="607" spans="1:100" hidden="1" x14ac:dyDescent="0.25">
      <c r="A607" s="10">
        <v>181</v>
      </c>
      <c r="B607" t="s">
        <v>527</v>
      </c>
      <c r="C607" t="s">
        <v>604</v>
      </c>
      <c r="D607" t="s">
        <v>545</v>
      </c>
      <c r="E607" t="s">
        <v>546</v>
      </c>
      <c r="F607" t="s">
        <v>551</v>
      </c>
      <c r="G607" t="s">
        <v>92</v>
      </c>
      <c r="H607" t="s">
        <v>207</v>
      </c>
      <c r="I607" t="s">
        <v>207</v>
      </c>
      <c r="J607" t="s">
        <v>547</v>
      </c>
      <c r="K607" t="s">
        <v>208</v>
      </c>
      <c r="L607" s="11" t="s">
        <v>543</v>
      </c>
      <c r="M607">
        <v>60</v>
      </c>
      <c r="N607">
        <v>120</v>
      </c>
      <c r="P607" t="s">
        <v>552</v>
      </c>
      <c r="Q607" t="s">
        <v>208</v>
      </c>
      <c r="R607" t="s">
        <v>552</v>
      </c>
      <c r="S607" t="s">
        <v>208</v>
      </c>
      <c r="T607" t="s">
        <v>41</v>
      </c>
      <c r="U607" t="s">
        <v>215</v>
      </c>
      <c r="V607" t="s">
        <v>207</v>
      </c>
      <c r="W607" t="s">
        <v>207</v>
      </c>
      <c r="X607" t="s">
        <v>207</v>
      </c>
      <c r="Y607" t="s">
        <v>207</v>
      </c>
      <c r="Z607" t="s">
        <v>207</v>
      </c>
      <c r="AA607" t="s">
        <v>215</v>
      </c>
      <c r="AB607" t="s">
        <v>207</v>
      </c>
      <c r="AC607" t="s">
        <v>207</v>
      </c>
      <c r="AD607" t="s">
        <v>207</v>
      </c>
      <c r="AE607" t="s">
        <v>207</v>
      </c>
      <c r="AF607" t="s">
        <v>207</v>
      </c>
      <c r="AG607" t="s">
        <v>207</v>
      </c>
      <c r="AH607" t="s">
        <v>207</v>
      </c>
      <c r="AI607" t="s">
        <v>207</v>
      </c>
      <c r="AJ607" t="s">
        <v>207</v>
      </c>
      <c r="AK607" t="s">
        <v>207</v>
      </c>
      <c r="AL607" t="s">
        <v>207</v>
      </c>
      <c r="AM607" t="s">
        <v>207</v>
      </c>
      <c r="AN607" t="s">
        <v>207</v>
      </c>
      <c r="AO607" t="s">
        <v>207</v>
      </c>
      <c r="AP607" t="s">
        <v>207</v>
      </c>
      <c r="AQ607" t="s">
        <v>207</v>
      </c>
      <c r="AR607" t="s">
        <v>207</v>
      </c>
      <c r="AS607" t="s">
        <v>207</v>
      </c>
      <c r="AT607" t="s">
        <v>207</v>
      </c>
      <c r="AU607" t="s">
        <v>207</v>
      </c>
      <c r="AV607" t="s">
        <v>207</v>
      </c>
      <c r="AW607" t="s">
        <v>207</v>
      </c>
      <c r="AX607" t="s">
        <v>207</v>
      </c>
      <c r="AY607" t="s">
        <v>207</v>
      </c>
      <c r="AZ607" t="s">
        <v>207</v>
      </c>
      <c r="BA607" t="s">
        <v>215</v>
      </c>
      <c r="BB607" t="s">
        <v>207</v>
      </c>
      <c r="BC607" t="s">
        <v>207</v>
      </c>
      <c r="BD607" t="s">
        <v>207</v>
      </c>
      <c r="BE607" t="s">
        <v>207</v>
      </c>
      <c r="BF607" t="s">
        <v>207</v>
      </c>
      <c r="BG607" t="s">
        <v>207</v>
      </c>
      <c r="BH607" t="s">
        <v>207</v>
      </c>
      <c r="BI607" t="s">
        <v>207</v>
      </c>
      <c r="BJ607" t="s">
        <v>207</v>
      </c>
      <c r="BK607" t="s">
        <v>207</v>
      </c>
      <c r="BL607" t="s">
        <v>207</v>
      </c>
      <c r="BM607" t="s">
        <v>207</v>
      </c>
      <c r="BN607" t="s">
        <v>207</v>
      </c>
      <c r="BO607" s="18" t="str">
        <f>IF(OR(BO$2=0, BO$2=""), "N/A", IF(ISNUMBER(SEARCH(UPPER(BO$2), UPPER(ProgramsTable[[#This Row],[Type of Service]]))), "Yes", "No"))</f>
        <v>N/A</v>
      </c>
      <c r="BP607" s="18" t="str">
        <f>IF(BP$2=0, "N/A", IF(ISNUMBER(SEARCH(TRIM(BP$2), ProgramsTable[[#This Row],[Geographic Coverage]])), "Yes", "No"))</f>
        <v>N/A</v>
      </c>
      <c r="BQ607" s="18" t="str">
        <f>IF(BQ$2=0, "N/A", IF(ISNUMBER(SEARCH(TRIM(BQ$2), ProgramsTable[[#This Row],[Geographic Coverage]])), "Yes", "No"))</f>
        <v>N/A</v>
      </c>
      <c r="BR607" s="18" t="str">
        <f>IF(AND(BP$2=0, BQ$2=0), "*Required - Please Make a Selection*", IF(OR(ISNUMBER(SEARCH(TRIM(BP$2), ProgramsTable[[#This Row],[Geographic Coverage]])), ISNUMBER(SEARCH(TRIM(BQ$2), ProgramsTable[[#This Row],[Geographic Coverage]]))), "Yes", "No"))</f>
        <v>*Required - Please Make a Selection*</v>
      </c>
      <c r="BS607" s="18" t="str">
        <f>IF(OR(BS$2="",BS$2=0), "N/A", IF(AND(ProgramsTable[[#This Row],[Age Min]]= "None", ProgramsTable[[#This Row],[Age Max]]= "None"), "Yes", IF(AND(BS$2&gt;=ProgramsTable[[#This Row],[Age Min]], BS$2&lt;=ProgramsTable[[#This Row],[Age Max]]), "Yes", "No")))</f>
        <v>N/A</v>
      </c>
      <c r="BT607" s="18" t="str" cm="1">
        <f t="array" ref="BT607">IF(COUNTIF(AM$2:BJ$2,"Yes")=0,"N/A",IF(SUMPRODUCT(--(AM$2:BJ$2="Yes"),--(ProgramsTable[[#This Row],[Developmental Disability]:[Caregivers, Family Members, Advocates, or Practitioners of an Individual with Disabilities or Medical Conditions]]="Yes"))&gt;0,"Yes","No"))</f>
        <v>N/A</v>
      </c>
      <c r="BU6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07" s="18" t="str">
        <f>IF(BV$2=0, "N/A", IF(ISNUMBER(SEARCH(UPPER(BV$2), UPPER(ProgramsTable[[#This Row],[Type of Service]]))), "Yes", "No"))</f>
        <v>N/A</v>
      </c>
      <c r="BW607" s="18" t="str">
        <f>IF(BW$2=0, "N/A", IF(ISNUMBER(SEARCH(TRIM(BW$2), ProgramsTable[[#This Row],[Geographic Coverage]])), "Yes", "No"))</f>
        <v>N/A</v>
      </c>
      <c r="BX607" s="18" t="str">
        <f>IF(BX$2=0, "N/A", IF(ISNUMBER(SEARCH(TRIM(BX$2), ProgramsTable[[#This Row],[Geographic Coverage]])), "Yes", "No"))</f>
        <v>N/A</v>
      </c>
      <c r="BY607" s="18" t="str">
        <f>IF(AND(BW$2=0, BX$2=0), "*Required - Please Make a Selection*", IF(OR(ISNUMBER(SEARCH(TRIM(BW$2), ProgramsTable[[#This Row],[Geographic Coverage]])), ISNUMBER(SEARCH(TRIM(BX$2), ProgramsTable[[#This Row],[Geographic Coverage]]))), "Yes", "No"))</f>
        <v>*Required - Please Make a Selection*</v>
      </c>
      <c r="BZ607" s="18" t="str">
        <f>IF(I$2=0, "N/A", IF(I$2="Yes", IF(ProgramsTable[[#This Row],[Program Includes Services for Caregivers]]="Yes", IF(ProgramsTable[[#This Row],[Program May Require Caregiver to be Unpaid]]="No", "Yes", "No"), "No"), "N/A"))</f>
        <v>N/A</v>
      </c>
      <c r="CA6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07" s="18" t="str">
        <f>IF(CB$2=0, "N/A", IF(ISNUMBER(SEARCH(TRIM(UPPER(CB$2)), TRIM(UPPER(ProgramsTable[[#This Row],[Type of Service]])))), "Yes", "No"))</f>
        <v>N/A</v>
      </c>
      <c r="CC607" s="18" t="str">
        <f>IF(CC$2=0, "N/A", IF(ISNUMBER(SEARCH(TRIM(CC$2), ProgramsTable[[#This Row],[Geographic Coverage]])), "Yes", "No"))</f>
        <v>No</v>
      </c>
      <c r="CD607" s="18" t="str">
        <f>IF(CD$2=0, "N/A", IF(ISNUMBER(SEARCH(TRIM(CD$2), ProgramsTable[[#This Row],[Geographic Coverage]])), "Yes", "No"))</f>
        <v>N/A</v>
      </c>
      <c r="CE607" s="18" t="str">
        <f>IF(AND(CC$2=0, CD$2=0), "*Required - Please Make a Selection*", IF(OR(ISNUMBER(SEARCH(TRIM(CC$2), ProgramsTable[[#This Row],[Geographic Coverage]])), ISNUMBER(SEARCH(TRIM(CD$2), ProgramsTable[[#This Row],[Geographic Coverage]]))), "Yes", "No"))</f>
        <v>No</v>
      </c>
      <c r="CF607" s="18" t="str" cm="1">
        <f t="array" ref="CF607">IF(COUNTIF(BK$2:BN$2, "Yes")=0, "N/A", IF(SUMPRODUCT((BK$2:BN$2="Yes")*(ProgramsTable[[#This Row],[Veteran?]:[Disabled Veteran?]]="Yes"))&gt;0, "Yes", "No"))</f>
        <v>No</v>
      </c>
      <c r="CG6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07"/>
      <c r="CI607"/>
      <c r="CJ607"/>
      <c r="CK607"/>
      <c r="CL607"/>
      <c r="CM607"/>
      <c r="CN607"/>
      <c r="CO607"/>
      <c r="CP607"/>
      <c r="CQ607"/>
      <c r="CR607"/>
      <c r="CS607"/>
      <c r="CU607"/>
      <c r="CV607"/>
    </row>
    <row r="608" spans="1:100" hidden="1" x14ac:dyDescent="0.25">
      <c r="A608" s="10">
        <v>182</v>
      </c>
      <c r="B608" t="s">
        <v>527</v>
      </c>
      <c r="C608" t="s">
        <v>604</v>
      </c>
      <c r="D608" t="s">
        <v>545</v>
      </c>
      <c r="E608" t="s">
        <v>546</v>
      </c>
      <c r="F608" t="s">
        <v>553</v>
      </c>
      <c r="G608" t="s">
        <v>99</v>
      </c>
      <c r="H608" t="s">
        <v>207</v>
      </c>
      <c r="I608" t="s">
        <v>207</v>
      </c>
      <c r="J608" t="s">
        <v>208</v>
      </c>
      <c r="K608" t="s">
        <v>208</v>
      </c>
      <c r="L608" s="11" t="s">
        <v>543</v>
      </c>
      <c r="M608">
        <v>60</v>
      </c>
      <c r="N608">
        <v>120</v>
      </c>
      <c r="P608" t="s">
        <v>554</v>
      </c>
      <c r="Q608" t="s">
        <v>208</v>
      </c>
      <c r="R608" t="s">
        <v>554</v>
      </c>
      <c r="S608" t="s">
        <v>208</v>
      </c>
      <c r="T608" t="s">
        <v>41</v>
      </c>
      <c r="U608" t="s">
        <v>207</v>
      </c>
      <c r="V608" t="s">
        <v>207</v>
      </c>
      <c r="W608" t="s">
        <v>207</v>
      </c>
      <c r="X608" t="s">
        <v>207</v>
      </c>
      <c r="Y608" t="s">
        <v>207</v>
      </c>
      <c r="Z608" t="s">
        <v>207</v>
      </c>
      <c r="AA608" t="s">
        <v>207</v>
      </c>
      <c r="AB608" t="s">
        <v>207</v>
      </c>
      <c r="AC608" t="s">
        <v>207</v>
      </c>
      <c r="AD608" t="s">
        <v>207</v>
      </c>
      <c r="AE608" t="s">
        <v>207</v>
      </c>
      <c r="AF608" t="s">
        <v>207</v>
      </c>
      <c r="AG608" t="s">
        <v>207</v>
      </c>
      <c r="AH608" t="s">
        <v>207</v>
      </c>
      <c r="AI608" t="s">
        <v>207</v>
      </c>
      <c r="AJ608" t="s">
        <v>207</v>
      </c>
      <c r="AK608" t="s">
        <v>207</v>
      </c>
      <c r="AL608" t="s">
        <v>207</v>
      </c>
      <c r="AM608" t="s">
        <v>207</v>
      </c>
      <c r="AN608" t="s">
        <v>207</v>
      </c>
      <c r="AO608" t="s">
        <v>207</v>
      </c>
      <c r="AP608" t="s">
        <v>207</v>
      </c>
      <c r="AQ608" t="s">
        <v>207</v>
      </c>
      <c r="AR608" t="s">
        <v>207</v>
      </c>
      <c r="AS608" t="s">
        <v>207</v>
      </c>
      <c r="AT608" t="s">
        <v>207</v>
      </c>
      <c r="AU608" t="s">
        <v>207</v>
      </c>
      <c r="AV608" t="s">
        <v>207</v>
      </c>
      <c r="AW608" t="s">
        <v>207</v>
      </c>
      <c r="AX608" t="s">
        <v>207</v>
      </c>
      <c r="AY608" t="s">
        <v>207</v>
      </c>
      <c r="AZ608" t="s">
        <v>207</v>
      </c>
      <c r="BA608" t="s">
        <v>215</v>
      </c>
      <c r="BB608" t="s">
        <v>207</v>
      </c>
      <c r="BC608" t="s">
        <v>207</v>
      </c>
      <c r="BD608" t="s">
        <v>207</v>
      </c>
      <c r="BE608" t="s">
        <v>207</v>
      </c>
      <c r="BF608" t="s">
        <v>207</v>
      </c>
      <c r="BG608" t="s">
        <v>207</v>
      </c>
      <c r="BH608" t="s">
        <v>207</v>
      </c>
      <c r="BI608" t="s">
        <v>207</v>
      </c>
      <c r="BJ608" t="s">
        <v>207</v>
      </c>
      <c r="BK608" t="s">
        <v>207</v>
      </c>
      <c r="BL608" t="s">
        <v>207</v>
      </c>
      <c r="BM608" t="s">
        <v>207</v>
      </c>
      <c r="BN608" t="s">
        <v>207</v>
      </c>
      <c r="BO608" s="18" t="str">
        <f>IF(OR(BO$2=0, BO$2=""), "N/A", IF(ISNUMBER(SEARCH(UPPER(BO$2), UPPER(ProgramsTable[[#This Row],[Type of Service]]))), "Yes", "No"))</f>
        <v>N/A</v>
      </c>
      <c r="BP608" s="18" t="str">
        <f>IF(BP$2=0, "N/A", IF(ISNUMBER(SEARCH(TRIM(BP$2), ProgramsTable[[#This Row],[Geographic Coverage]])), "Yes", "No"))</f>
        <v>N/A</v>
      </c>
      <c r="BQ608" s="18" t="str">
        <f>IF(BQ$2=0, "N/A", IF(ISNUMBER(SEARCH(TRIM(BQ$2), ProgramsTable[[#This Row],[Geographic Coverage]])), "Yes", "No"))</f>
        <v>N/A</v>
      </c>
      <c r="BR608" s="18" t="str">
        <f>IF(AND(BP$2=0, BQ$2=0), "*Required - Please Make a Selection*", IF(OR(ISNUMBER(SEARCH(TRIM(BP$2), ProgramsTable[[#This Row],[Geographic Coverage]])), ISNUMBER(SEARCH(TRIM(BQ$2), ProgramsTable[[#This Row],[Geographic Coverage]]))), "Yes", "No"))</f>
        <v>*Required - Please Make a Selection*</v>
      </c>
      <c r="BS608" s="18" t="str">
        <f>IF(OR(BS$2="",BS$2=0), "N/A", IF(AND(ProgramsTable[[#This Row],[Age Min]]= "None", ProgramsTable[[#This Row],[Age Max]]= "None"), "Yes", IF(AND(BS$2&gt;=ProgramsTable[[#This Row],[Age Min]], BS$2&lt;=ProgramsTable[[#This Row],[Age Max]]), "Yes", "No")))</f>
        <v>N/A</v>
      </c>
      <c r="BT608" s="18" t="str" cm="1">
        <f t="array" ref="BT608">IF(COUNTIF(AM$2:BJ$2,"Yes")=0,"N/A",IF(SUMPRODUCT(--(AM$2:BJ$2="Yes"),--(ProgramsTable[[#This Row],[Developmental Disability]:[Caregivers, Family Members, Advocates, or Practitioners of an Individual with Disabilities or Medical Conditions]]="Yes"))&gt;0,"Yes","No"))</f>
        <v>N/A</v>
      </c>
      <c r="BU6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08" s="18" t="str">
        <f>IF(BV$2=0, "N/A", IF(ISNUMBER(SEARCH(UPPER(BV$2), UPPER(ProgramsTable[[#This Row],[Type of Service]]))), "Yes", "No"))</f>
        <v>N/A</v>
      </c>
      <c r="BW608" s="18" t="str">
        <f>IF(BW$2=0, "N/A", IF(ISNUMBER(SEARCH(TRIM(BW$2), ProgramsTable[[#This Row],[Geographic Coverage]])), "Yes", "No"))</f>
        <v>N/A</v>
      </c>
      <c r="BX608" s="18" t="str">
        <f>IF(BX$2=0, "N/A", IF(ISNUMBER(SEARCH(TRIM(BX$2), ProgramsTable[[#This Row],[Geographic Coverage]])), "Yes", "No"))</f>
        <v>N/A</v>
      </c>
      <c r="BY608" s="18" t="str">
        <f>IF(AND(BW$2=0, BX$2=0), "*Required - Please Make a Selection*", IF(OR(ISNUMBER(SEARCH(TRIM(BW$2), ProgramsTable[[#This Row],[Geographic Coverage]])), ISNUMBER(SEARCH(TRIM(BX$2), ProgramsTable[[#This Row],[Geographic Coverage]]))), "Yes", "No"))</f>
        <v>*Required - Please Make a Selection*</v>
      </c>
      <c r="BZ608" s="18" t="str">
        <f>IF(I$2=0, "N/A", IF(I$2="Yes", IF(ProgramsTable[[#This Row],[Program Includes Services for Caregivers]]="Yes", IF(ProgramsTable[[#This Row],[Program May Require Caregiver to be Unpaid]]="No", "Yes", "No"), "No"), "N/A"))</f>
        <v>N/A</v>
      </c>
      <c r="CA6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08" s="18" t="str">
        <f>IF(CB$2=0, "N/A", IF(ISNUMBER(SEARCH(TRIM(UPPER(CB$2)), TRIM(UPPER(ProgramsTable[[#This Row],[Type of Service]])))), "Yes", "No"))</f>
        <v>N/A</v>
      </c>
      <c r="CC608" s="18" t="str">
        <f>IF(CC$2=0, "N/A", IF(ISNUMBER(SEARCH(TRIM(CC$2), ProgramsTable[[#This Row],[Geographic Coverage]])), "Yes", "No"))</f>
        <v>No</v>
      </c>
      <c r="CD608" s="18" t="str">
        <f>IF(CD$2=0, "N/A", IF(ISNUMBER(SEARCH(TRIM(CD$2), ProgramsTable[[#This Row],[Geographic Coverage]])), "Yes", "No"))</f>
        <v>N/A</v>
      </c>
      <c r="CE608" s="18" t="str">
        <f>IF(AND(CC$2=0, CD$2=0), "*Required - Please Make a Selection*", IF(OR(ISNUMBER(SEARCH(TRIM(CC$2), ProgramsTable[[#This Row],[Geographic Coverage]])), ISNUMBER(SEARCH(TRIM(CD$2), ProgramsTable[[#This Row],[Geographic Coverage]]))), "Yes", "No"))</f>
        <v>No</v>
      </c>
      <c r="CF608" s="18" t="str" cm="1">
        <f t="array" ref="CF608">IF(COUNTIF(BK$2:BN$2, "Yes")=0, "N/A", IF(SUMPRODUCT((BK$2:BN$2="Yes")*(ProgramsTable[[#This Row],[Veteran?]:[Disabled Veteran?]]="Yes"))&gt;0, "Yes", "No"))</f>
        <v>No</v>
      </c>
      <c r="CG6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08"/>
      <c r="CI608"/>
      <c r="CJ608"/>
      <c r="CK608"/>
      <c r="CL608"/>
      <c r="CM608"/>
      <c r="CN608"/>
      <c r="CO608"/>
      <c r="CP608"/>
      <c r="CQ608"/>
      <c r="CR608"/>
      <c r="CS608"/>
      <c r="CU608"/>
      <c r="CV608"/>
    </row>
    <row r="609" spans="1:100" hidden="1" x14ac:dyDescent="0.25">
      <c r="A609" s="10">
        <v>183</v>
      </c>
      <c r="B609" t="s">
        <v>527</v>
      </c>
      <c r="C609" t="s">
        <v>604</v>
      </c>
      <c r="D609" t="s">
        <v>545</v>
      </c>
      <c r="E609" t="s">
        <v>546</v>
      </c>
      <c r="F609" t="s">
        <v>555</v>
      </c>
      <c r="G609" t="s">
        <v>92</v>
      </c>
      <c r="H609" t="s">
        <v>207</v>
      </c>
      <c r="I609" t="s">
        <v>207</v>
      </c>
      <c r="J609" t="s">
        <v>547</v>
      </c>
      <c r="K609" t="s">
        <v>208</v>
      </c>
      <c r="L609" s="11" t="s">
        <v>543</v>
      </c>
      <c r="M609">
        <v>60</v>
      </c>
      <c r="N609">
        <v>120</v>
      </c>
      <c r="P609" t="s">
        <v>556</v>
      </c>
      <c r="Q609" t="s">
        <v>208</v>
      </c>
      <c r="R609" t="s">
        <v>556</v>
      </c>
      <c r="S609" t="s">
        <v>208</v>
      </c>
      <c r="T609" t="s">
        <v>41</v>
      </c>
      <c r="U609" t="s">
        <v>215</v>
      </c>
      <c r="V609" t="s">
        <v>207</v>
      </c>
      <c r="W609" t="s">
        <v>207</v>
      </c>
      <c r="X609" t="s">
        <v>207</v>
      </c>
      <c r="Y609" t="s">
        <v>207</v>
      </c>
      <c r="Z609" t="s">
        <v>207</v>
      </c>
      <c r="AA609" t="s">
        <v>215</v>
      </c>
      <c r="AB609" t="s">
        <v>207</v>
      </c>
      <c r="AC609" t="s">
        <v>207</v>
      </c>
      <c r="AD609" t="s">
        <v>207</v>
      </c>
      <c r="AE609" t="s">
        <v>207</v>
      </c>
      <c r="AF609" t="s">
        <v>207</v>
      </c>
      <c r="AG609" t="s">
        <v>207</v>
      </c>
      <c r="AH609" t="s">
        <v>207</v>
      </c>
      <c r="AI609" t="s">
        <v>207</v>
      </c>
      <c r="AJ609" t="s">
        <v>207</v>
      </c>
      <c r="AK609" t="s">
        <v>207</v>
      </c>
      <c r="AL609" t="s">
        <v>207</v>
      </c>
      <c r="AM609" t="s">
        <v>207</v>
      </c>
      <c r="AN609" t="s">
        <v>207</v>
      </c>
      <c r="AO609" t="s">
        <v>207</v>
      </c>
      <c r="AP609" t="s">
        <v>207</v>
      </c>
      <c r="AQ609" t="s">
        <v>207</v>
      </c>
      <c r="AR609" t="s">
        <v>207</v>
      </c>
      <c r="AS609" t="s">
        <v>207</v>
      </c>
      <c r="AT609" t="s">
        <v>207</v>
      </c>
      <c r="AU609" t="s">
        <v>207</v>
      </c>
      <c r="AV609" t="s">
        <v>207</v>
      </c>
      <c r="AW609" t="s">
        <v>207</v>
      </c>
      <c r="AX609" t="s">
        <v>207</v>
      </c>
      <c r="AY609" t="s">
        <v>207</v>
      </c>
      <c r="AZ609" t="s">
        <v>207</v>
      </c>
      <c r="BA609" t="s">
        <v>215</v>
      </c>
      <c r="BB609" t="s">
        <v>207</v>
      </c>
      <c r="BC609" t="s">
        <v>207</v>
      </c>
      <c r="BD609" t="s">
        <v>207</v>
      </c>
      <c r="BE609" t="s">
        <v>207</v>
      </c>
      <c r="BF609" t="s">
        <v>207</v>
      </c>
      <c r="BG609" t="s">
        <v>207</v>
      </c>
      <c r="BH609" t="s">
        <v>207</v>
      </c>
      <c r="BI609" t="s">
        <v>207</v>
      </c>
      <c r="BJ609" t="s">
        <v>207</v>
      </c>
      <c r="BK609" t="s">
        <v>207</v>
      </c>
      <c r="BL609" t="s">
        <v>207</v>
      </c>
      <c r="BM609" t="s">
        <v>207</v>
      </c>
      <c r="BN609" t="s">
        <v>207</v>
      </c>
      <c r="BO609" s="18" t="str">
        <f>IF(OR(BO$2=0, BO$2=""), "N/A", IF(ISNUMBER(SEARCH(UPPER(BO$2), UPPER(ProgramsTable[[#This Row],[Type of Service]]))), "Yes", "No"))</f>
        <v>N/A</v>
      </c>
      <c r="BP609" s="18" t="str">
        <f>IF(BP$2=0, "N/A", IF(ISNUMBER(SEARCH(TRIM(BP$2), ProgramsTable[[#This Row],[Geographic Coverage]])), "Yes", "No"))</f>
        <v>N/A</v>
      </c>
      <c r="BQ609" s="18" t="str">
        <f>IF(BQ$2=0, "N/A", IF(ISNUMBER(SEARCH(TRIM(BQ$2), ProgramsTable[[#This Row],[Geographic Coverage]])), "Yes", "No"))</f>
        <v>N/A</v>
      </c>
      <c r="BR609" s="18" t="str">
        <f>IF(AND(BP$2=0, BQ$2=0), "*Required - Please Make a Selection*", IF(OR(ISNUMBER(SEARCH(TRIM(BP$2), ProgramsTable[[#This Row],[Geographic Coverage]])), ISNUMBER(SEARCH(TRIM(BQ$2), ProgramsTable[[#This Row],[Geographic Coverage]]))), "Yes", "No"))</f>
        <v>*Required - Please Make a Selection*</v>
      </c>
      <c r="BS609" s="18" t="str">
        <f>IF(OR(BS$2="",BS$2=0), "N/A", IF(AND(ProgramsTable[[#This Row],[Age Min]]= "None", ProgramsTable[[#This Row],[Age Max]]= "None"), "Yes", IF(AND(BS$2&gt;=ProgramsTable[[#This Row],[Age Min]], BS$2&lt;=ProgramsTable[[#This Row],[Age Max]]), "Yes", "No")))</f>
        <v>N/A</v>
      </c>
      <c r="BT609" s="18" t="str" cm="1">
        <f t="array" ref="BT609">IF(COUNTIF(AM$2:BJ$2,"Yes")=0,"N/A",IF(SUMPRODUCT(--(AM$2:BJ$2="Yes"),--(ProgramsTable[[#This Row],[Developmental Disability]:[Caregivers, Family Members, Advocates, or Practitioners of an Individual with Disabilities or Medical Conditions]]="Yes"))&gt;0,"Yes","No"))</f>
        <v>N/A</v>
      </c>
      <c r="BU6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09" s="18" t="str">
        <f>IF(BV$2=0, "N/A", IF(ISNUMBER(SEARCH(UPPER(BV$2), UPPER(ProgramsTable[[#This Row],[Type of Service]]))), "Yes", "No"))</f>
        <v>N/A</v>
      </c>
      <c r="BW609" s="18" t="str">
        <f>IF(BW$2=0, "N/A", IF(ISNUMBER(SEARCH(TRIM(BW$2), ProgramsTable[[#This Row],[Geographic Coverage]])), "Yes", "No"))</f>
        <v>N/A</v>
      </c>
      <c r="BX609" s="18" t="str">
        <f>IF(BX$2=0, "N/A", IF(ISNUMBER(SEARCH(TRIM(BX$2), ProgramsTable[[#This Row],[Geographic Coverage]])), "Yes", "No"))</f>
        <v>N/A</v>
      </c>
      <c r="BY609" s="18" t="str">
        <f>IF(AND(BW$2=0, BX$2=0), "*Required - Please Make a Selection*", IF(OR(ISNUMBER(SEARCH(TRIM(BW$2), ProgramsTable[[#This Row],[Geographic Coverage]])), ISNUMBER(SEARCH(TRIM(BX$2), ProgramsTable[[#This Row],[Geographic Coverage]]))), "Yes", "No"))</f>
        <v>*Required - Please Make a Selection*</v>
      </c>
      <c r="BZ609" s="18" t="str">
        <f>IF(I$2=0, "N/A", IF(I$2="Yes", IF(ProgramsTable[[#This Row],[Program Includes Services for Caregivers]]="Yes", IF(ProgramsTable[[#This Row],[Program May Require Caregiver to be Unpaid]]="No", "Yes", "No"), "No"), "N/A"))</f>
        <v>N/A</v>
      </c>
      <c r="CA6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09" s="18" t="str">
        <f>IF(CB$2=0, "N/A", IF(ISNUMBER(SEARCH(TRIM(UPPER(CB$2)), TRIM(UPPER(ProgramsTable[[#This Row],[Type of Service]])))), "Yes", "No"))</f>
        <v>N/A</v>
      </c>
      <c r="CC609" s="18" t="str">
        <f>IF(CC$2=0, "N/A", IF(ISNUMBER(SEARCH(TRIM(CC$2), ProgramsTable[[#This Row],[Geographic Coverage]])), "Yes", "No"))</f>
        <v>No</v>
      </c>
      <c r="CD609" s="18" t="str">
        <f>IF(CD$2=0, "N/A", IF(ISNUMBER(SEARCH(TRIM(CD$2), ProgramsTable[[#This Row],[Geographic Coverage]])), "Yes", "No"))</f>
        <v>N/A</v>
      </c>
      <c r="CE609" s="18" t="str">
        <f>IF(AND(CC$2=0, CD$2=0), "*Required - Please Make a Selection*", IF(OR(ISNUMBER(SEARCH(TRIM(CC$2), ProgramsTable[[#This Row],[Geographic Coverage]])), ISNUMBER(SEARCH(TRIM(CD$2), ProgramsTable[[#This Row],[Geographic Coverage]]))), "Yes", "No"))</f>
        <v>No</v>
      </c>
      <c r="CF609" s="18" t="str" cm="1">
        <f t="array" ref="CF609">IF(COUNTIF(BK$2:BN$2, "Yes")=0, "N/A", IF(SUMPRODUCT((BK$2:BN$2="Yes")*(ProgramsTable[[#This Row],[Veteran?]:[Disabled Veteran?]]="Yes"))&gt;0, "Yes", "No"))</f>
        <v>No</v>
      </c>
      <c r="CG6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09"/>
      <c r="CI609"/>
      <c r="CJ609"/>
      <c r="CK609"/>
      <c r="CL609"/>
      <c r="CM609"/>
      <c r="CN609"/>
      <c r="CO609"/>
      <c r="CP609"/>
      <c r="CQ609"/>
      <c r="CR609"/>
      <c r="CS609"/>
      <c r="CU609"/>
      <c r="CV609"/>
    </row>
    <row r="610" spans="1:100" hidden="1" x14ac:dyDescent="0.25">
      <c r="A610" s="10">
        <v>184</v>
      </c>
      <c r="B610" t="s">
        <v>527</v>
      </c>
      <c r="C610" t="s">
        <v>604</v>
      </c>
      <c r="D610" t="s">
        <v>545</v>
      </c>
      <c r="E610" t="s">
        <v>546</v>
      </c>
      <c r="F610" t="s">
        <v>557</v>
      </c>
      <c r="G610" t="s">
        <v>91</v>
      </c>
      <c r="H610" t="s">
        <v>207</v>
      </c>
      <c r="I610" t="s">
        <v>207</v>
      </c>
      <c r="J610" t="s">
        <v>208</v>
      </c>
      <c r="K610" t="s">
        <v>208</v>
      </c>
      <c r="L610" s="11" t="s">
        <v>543</v>
      </c>
      <c r="M610">
        <v>60</v>
      </c>
      <c r="N610">
        <v>120</v>
      </c>
      <c r="P610" t="s">
        <v>208</v>
      </c>
      <c r="Q610" t="s">
        <v>208</v>
      </c>
      <c r="R610" t="s">
        <v>208</v>
      </c>
      <c r="S610" t="s">
        <v>208</v>
      </c>
      <c r="T610" t="s">
        <v>41</v>
      </c>
      <c r="U610" t="s">
        <v>207</v>
      </c>
      <c r="V610" t="s">
        <v>207</v>
      </c>
      <c r="W610" t="s">
        <v>207</v>
      </c>
      <c r="X610" t="s">
        <v>207</v>
      </c>
      <c r="Y610" t="s">
        <v>207</v>
      </c>
      <c r="Z610" t="s">
        <v>207</v>
      </c>
      <c r="AA610" t="s">
        <v>207</v>
      </c>
      <c r="AB610" t="s">
        <v>207</v>
      </c>
      <c r="AC610" t="s">
        <v>207</v>
      </c>
      <c r="AD610" t="s">
        <v>207</v>
      </c>
      <c r="AE610" t="s">
        <v>207</v>
      </c>
      <c r="AF610" t="s">
        <v>207</v>
      </c>
      <c r="AG610" t="s">
        <v>207</v>
      </c>
      <c r="AH610" t="s">
        <v>207</v>
      </c>
      <c r="AI610" t="s">
        <v>207</v>
      </c>
      <c r="AJ610" t="s">
        <v>207</v>
      </c>
      <c r="AK610" t="s">
        <v>207</v>
      </c>
      <c r="AL610" t="s">
        <v>207</v>
      </c>
      <c r="AM610" t="s">
        <v>207</v>
      </c>
      <c r="AN610" t="s">
        <v>207</v>
      </c>
      <c r="AO610" t="s">
        <v>207</v>
      </c>
      <c r="AP610" t="s">
        <v>207</v>
      </c>
      <c r="AQ610" t="s">
        <v>207</v>
      </c>
      <c r="AR610" t="s">
        <v>207</v>
      </c>
      <c r="AS610" t="s">
        <v>207</v>
      </c>
      <c r="AT610" t="s">
        <v>207</v>
      </c>
      <c r="AU610" t="s">
        <v>207</v>
      </c>
      <c r="AV610" t="s">
        <v>207</v>
      </c>
      <c r="AW610" t="s">
        <v>207</v>
      </c>
      <c r="AX610" t="s">
        <v>207</v>
      </c>
      <c r="AY610" t="s">
        <v>207</v>
      </c>
      <c r="AZ610" t="s">
        <v>207</v>
      </c>
      <c r="BA610" t="s">
        <v>207</v>
      </c>
      <c r="BB610" t="s">
        <v>207</v>
      </c>
      <c r="BC610" t="s">
        <v>207</v>
      </c>
      <c r="BD610" t="s">
        <v>207</v>
      </c>
      <c r="BE610" t="s">
        <v>207</v>
      </c>
      <c r="BF610" t="s">
        <v>207</v>
      </c>
      <c r="BG610" t="s">
        <v>207</v>
      </c>
      <c r="BH610" t="s">
        <v>207</v>
      </c>
      <c r="BI610" t="s">
        <v>207</v>
      </c>
      <c r="BJ610" t="s">
        <v>207</v>
      </c>
      <c r="BK610" t="s">
        <v>207</v>
      </c>
      <c r="BL610" t="s">
        <v>207</v>
      </c>
      <c r="BM610" t="s">
        <v>207</v>
      </c>
      <c r="BN610" t="s">
        <v>207</v>
      </c>
      <c r="BO610" s="18" t="str">
        <f>IF(OR(BO$2=0, BO$2=""), "N/A", IF(ISNUMBER(SEARCH(UPPER(BO$2), UPPER(ProgramsTable[[#This Row],[Type of Service]]))), "Yes", "No"))</f>
        <v>N/A</v>
      </c>
      <c r="BP610" s="18" t="str">
        <f>IF(BP$2=0, "N/A", IF(ISNUMBER(SEARCH(TRIM(BP$2), ProgramsTable[[#This Row],[Geographic Coverage]])), "Yes", "No"))</f>
        <v>N/A</v>
      </c>
      <c r="BQ610" s="18" t="str">
        <f>IF(BQ$2=0, "N/A", IF(ISNUMBER(SEARCH(TRIM(BQ$2), ProgramsTable[[#This Row],[Geographic Coverage]])), "Yes", "No"))</f>
        <v>N/A</v>
      </c>
      <c r="BR610" s="18" t="str">
        <f>IF(AND(BP$2=0, BQ$2=0), "*Required - Please Make a Selection*", IF(OR(ISNUMBER(SEARCH(TRIM(BP$2), ProgramsTable[[#This Row],[Geographic Coverage]])), ISNUMBER(SEARCH(TRIM(BQ$2), ProgramsTable[[#This Row],[Geographic Coverage]]))), "Yes", "No"))</f>
        <v>*Required - Please Make a Selection*</v>
      </c>
      <c r="BS610" s="18" t="str">
        <f>IF(OR(BS$2="",BS$2=0), "N/A", IF(AND(ProgramsTable[[#This Row],[Age Min]]= "None", ProgramsTable[[#This Row],[Age Max]]= "None"), "Yes", IF(AND(BS$2&gt;=ProgramsTable[[#This Row],[Age Min]], BS$2&lt;=ProgramsTable[[#This Row],[Age Max]]), "Yes", "No")))</f>
        <v>N/A</v>
      </c>
      <c r="BT610" s="18" t="str" cm="1">
        <f t="array" ref="BT610">IF(COUNTIF(AM$2:BJ$2,"Yes")=0,"N/A",IF(SUMPRODUCT(--(AM$2:BJ$2="Yes"),--(ProgramsTable[[#This Row],[Developmental Disability]:[Caregivers, Family Members, Advocates, or Practitioners of an Individual with Disabilities or Medical Conditions]]="Yes"))&gt;0,"Yes","No"))</f>
        <v>N/A</v>
      </c>
      <c r="BU6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10" s="18" t="str">
        <f>IF(BV$2=0, "N/A", IF(ISNUMBER(SEARCH(UPPER(BV$2), UPPER(ProgramsTable[[#This Row],[Type of Service]]))), "Yes", "No"))</f>
        <v>N/A</v>
      </c>
      <c r="BW610" s="18" t="str">
        <f>IF(BW$2=0, "N/A", IF(ISNUMBER(SEARCH(TRIM(BW$2), ProgramsTable[[#This Row],[Geographic Coverage]])), "Yes", "No"))</f>
        <v>N/A</v>
      </c>
      <c r="BX610" s="18" t="str">
        <f>IF(BX$2=0, "N/A", IF(ISNUMBER(SEARCH(TRIM(BX$2), ProgramsTable[[#This Row],[Geographic Coverage]])), "Yes", "No"))</f>
        <v>N/A</v>
      </c>
      <c r="BY610" s="18" t="str">
        <f>IF(AND(BW$2=0, BX$2=0), "*Required - Please Make a Selection*", IF(OR(ISNUMBER(SEARCH(TRIM(BW$2), ProgramsTable[[#This Row],[Geographic Coverage]])), ISNUMBER(SEARCH(TRIM(BX$2), ProgramsTable[[#This Row],[Geographic Coverage]]))), "Yes", "No"))</f>
        <v>*Required - Please Make a Selection*</v>
      </c>
      <c r="BZ610" s="18" t="str">
        <f>IF(I$2=0, "N/A", IF(I$2="Yes", IF(ProgramsTable[[#This Row],[Program Includes Services for Caregivers]]="Yes", IF(ProgramsTable[[#This Row],[Program May Require Caregiver to be Unpaid]]="No", "Yes", "No"), "No"), "N/A"))</f>
        <v>N/A</v>
      </c>
      <c r="CA6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10" s="18" t="str">
        <f>IF(CB$2=0, "N/A", IF(ISNUMBER(SEARCH(TRIM(UPPER(CB$2)), TRIM(UPPER(ProgramsTable[[#This Row],[Type of Service]])))), "Yes", "No"))</f>
        <v>N/A</v>
      </c>
      <c r="CC610" s="18" t="str">
        <f>IF(CC$2=0, "N/A", IF(ISNUMBER(SEARCH(TRIM(CC$2), ProgramsTable[[#This Row],[Geographic Coverage]])), "Yes", "No"))</f>
        <v>No</v>
      </c>
      <c r="CD610" s="18" t="str">
        <f>IF(CD$2=0, "N/A", IF(ISNUMBER(SEARCH(TRIM(CD$2), ProgramsTable[[#This Row],[Geographic Coverage]])), "Yes", "No"))</f>
        <v>N/A</v>
      </c>
      <c r="CE610" s="18" t="str">
        <f>IF(AND(CC$2=0, CD$2=0), "*Required - Please Make a Selection*", IF(OR(ISNUMBER(SEARCH(TRIM(CC$2), ProgramsTable[[#This Row],[Geographic Coverage]])), ISNUMBER(SEARCH(TRIM(CD$2), ProgramsTable[[#This Row],[Geographic Coverage]]))), "Yes", "No"))</f>
        <v>No</v>
      </c>
      <c r="CF610" s="18" t="str" cm="1">
        <f t="array" ref="CF610">IF(COUNTIF(BK$2:BN$2, "Yes")=0, "N/A", IF(SUMPRODUCT((BK$2:BN$2="Yes")*(ProgramsTable[[#This Row],[Veteran?]:[Disabled Veteran?]]="Yes"))&gt;0, "Yes", "No"))</f>
        <v>No</v>
      </c>
      <c r="CG6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10"/>
      <c r="CI610"/>
      <c r="CJ610"/>
      <c r="CK610"/>
      <c r="CL610"/>
      <c r="CM610"/>
      <c r="CN610"/>
      <c r="CO610"/>
      <c r="CP610"/>
      <c r="CQ610"/>
      <c r="CR610"/>
      <c r="CS610"/>
      <c r="CU610"/>
      <c r="CV610"/>
    </row>
    <row r="611" spans="1:100" hidden="1" x14ac:dyDescent="0.25">
      <c r="A611" s="10">
        <v>185</v>
      </c>
      <c r="B611" t="s">
        <v>527</v>
      </c>
      <c r="C611" t="s">
        <v>604</v>
      </c>
      <c r="D611" t="s">
        <v>545</v>
      </c>
      <c r="E611" t="s">
        <v>546</v>
      </c>
      <c r="F611" t="s">
        <v>558</v>
      </c>
      <c r="G611" t="s">
        <v>103</v>
      </c>
      <c r="H611" t="s">
        <v>207</v>
      </c>
      <c r="I611" t="s">
        <v>207</v>
      </c>
      <c r="J611" t="s">
        <v>208</v>
      </c>
      <c r="K611" t="s">
        <v>208</v>
      </c>
      <c r="L611" s="11" t="s">
        <v>208</v>
      </c>
      <c r="M611" t="s">
        <v>208</v>
      </c>
      <c r="N611" t="s">
        <v>208</v>
      </c>
      <c r="P611" t="s">
        <v>208</v>
      </c>
      <c r="Q611" t="s">
        <v>208</v>
      </c>
      <c r="R611" t="s">
        <v>208</v>
      </c>
      <c r="S611" t="s">
        <v>208</v>
      </c>
      <c r="T611" t="s">
        <v>41</v>
      </c>
      <c r="U611" t="s">
        <v>207</v>
      </c>
      <c r="V611" t="s">
        <v>207</v>
      </c>
      <c r="W611" t="s">
        <v>207</v>
      </c>
      <c r="X611" t="s">
        <v>207</v>
      </c>
      <c r="Y611" t="s">
        <v>207</v>
      </c>
      <c r="Z611" t="s">
        <v>207</v>
      </c>
      <c r="AA611" t="s">
        <v>207</v>
      </c>
      <c r="AB611" t="s">
        <v>207</v>
      </c>
      <c r="AC611" t="s">
        <v>207</v>
      </c>
      <c r="AD611" t="s">
        <v>207</v>
      </c>
      <c r="AE611" t="s">
        <v>207</v>
      </c>
      <c r="AF611" t="s">
        <v>207</v>
      </c>
      <c r="AG611" t="s">
        <v>207</v>
      </c>
      <c r="AH611" t="s">
        <v>207</v>
      </c>
      <c r="AI611" t="s">
        <v>207</v>
      </c>
      <c r="AJ611" t="s">
        <v>207</v>
      </c>
      <c r="AK611" t="s">
        <v>207</v>
      </c>
      <c r="AL611" t="s">
        <v>207</v>
      </c>
      <c r="AM611" t="s">
        <v>207</v>
      </c>
      <c r="AN611" t="s">
        <v>207</v>
      </c>
      <c r="AO611" t="s">
        <v>207</v>
      </c>
      <c r="AP611" t="s">
        <v>207</v>
      </c>
      <c r="AQ611" t="s">
        <v>207</v>
      </c>
      <c r="AR611" t="s">
        <v>207</v>
      </c>
      <c r="AS611" t="s">
        <v>207</v>
      </c>
      <c r="AT611" t="s">
        <v>207</v>
      </c>
      <c r="AU611" t="s">
        <v>207</v>
      </c>
      <c r="AV611" t="s">
        <v>207</v>
      </c>
      <c r="AW611" t="s">
        <v>207</v>
      </c>
      <c r="AX611" t="s">
        <v>207</v>
      </c>
      <c r="AY611" t="s">
        <v>207</v>
      </c>
      <c r="AZ611" t="s">
        <v>207</v>
      </c>
      <c r="BA611" t="s">
        <v>207</v>
      </c>
      <c r="BB611" t="s">
        <v>207</v>
      </c>
      <c r="BC611" t="s">
        <v>207</v>
      </c>
      <c r="BD611" t="s">
        <v>207</v>
      </c>
      <c r="BE611" t="s">
        <v>207</v>
      </c>
      <c r="BF611" t="s">
        <v>207</v>
      </c>
      <c r="BG611" t="s">
        <v>207</v>
      </c>
      <c r="BH611" t="s">
        <v>207</v>
      </c>
      <c r="BI611" t="s">
        <v>207</v>
      </c>
      <c r="BJ611" t="s">
        <v>207</v>
      </c>
      <c r="BK611" t="s">
        <v>207</v>
      </c>
      <c r="BL611" t="s">
        <v>207</v>
      </c>
      <c r="BM611" t="s">
        <v>207</v>
      </c>
      <c r="BN611" t="s">
        <v>207</v>
      </c>
      <c r="BO611" s="18" t="str">
        <f>IF(OR(BO$2=0, BO$2=""), "N/A", IF(ISNUMBER(SEARCH(UPPER(BO$2), UPPER(ProgramsTable[[#This Row],[Type of Service]]))), "Yes", "No"))</f>
        <v>N/A</v>
      </c>
      <c r="BP611" s="18" t="str">
        <f>IF(BP$2=0, "N/A", IF(ISNUMBER(SEARCH(TRIM(BP$2), ProgramsTable[[#This Row],[Geographic Coverage]])), "Yes", "No"))</f>
        <v>N/A</v>
      </c>
      <c r="BQ611" s="18" t="str">
        <f>IF(BQ$2=0, "N/A", IF(ISNUMBER(SEARCH(TRIM(BQ$2), ProgramsTable[[#This Row],[Geographic Coverage]])), "Yes", "No"))</f>
        <v>N/A</v>
      </c>
      <c r="BR611" s="18" t="str">
        <f>IF(AND(BP$2=0, BQ$2=0), "*Required - Please Make a Selection*", IF(OR(ISNUMBER(SEARCH(TRIM(BP$2), ProgramsTable[[#This Row],[Geographic Coverage]])), ISNUMBER(SEARCH(TRIM(BQ$2), ProgramsTable[[#This Row],[Geographic Coverage]]))), "Yes", "No"))</f>
        <v>*Required - Please Make a Selection*</v>
      </c>
      <c r="BS611" s="18" t="str">
        <f>IF(OR(BS$2="",BS$2=0), "N/A", IF(AND(ProgramsTable[[#This Row],[Age Min]]= "None", ProgramsTable[[#This Row],[Age Max]]= "None"), "Yes", IF(AND(BS$2&gt;=ProgramsTable[[#This Row],[Age Min]], BS$2&lt;=ProgramsTable[[#This Row],[Age Max]]), "Yes", "No")))</f>
        <v>N/A</v>
      </c>
      <c r="BT611" s="18" t="str" cm="1">
        <f t="array" ref="BT611">IF(COUNTIF(AM$2:BJ$2,"Yes")=0,"N/A",IF(SUMPRODUCT(--(AM$2:BJ$2="Yes"),--(ProgramsTable[[#This Row],[Developmental Disability]:[Caregivers, Family Members, Advocates, or Practitioners of an Individual with Disabilities or Medical Conditions]]="Yes"))&gt;0,"Yes","No"))</f>
        <v>N/A</v>
      </c>
      <c r="BU6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11" s="18" t="str">
        <f>IF(BV$2=0, "N/A", IF(ISNUMBER(SEARCH(UPPER(BV$2), UPPER(ProgramsTable[[#This Row],[Type of Service]]))), "Yes", "No"))</f>
        <v>N/A</v>
      </c>
      <c r="BW611" s="18" t="str">
        <f>IF(BW$2=0, "N/A", IF(ISNUMBER(SEARCH(TRIM(BW$2), ProgramsTable[[#This Row],[Geographic Coverage]])), "Yes", "No"))</f>
        <v>N/A</v>
      </c>
      <c r="BX611" s="18" t="str">
        <f>IF(BX$2=0, "N/A", IF(ISNUMBER(SEARCH(TRIM(BX$2), ProgramsTable[[#This Row],[Geographic Coverage]])), "Yes", "No"))</f>
        <v>N/A</v>
      </c>
      <c r="BY611" s="18" t="str">
        <f>IF(AND(BW$2=0, BX$2=0), "*Required - Please Make a Selection*", IF(OR(ISNUMBER(SEARCH(TRIM(BW$2), ProgramsTable[[#This Row],[Geographic Coverage]])), ISNUMBER(SEARCH(TRIM(BX$2), ProgramsTable[[#This Row],[Geographic Coverage]]))), "Yes", "No"))</f>
        <v>*Required - Please Make a Selection*</v>
      </c>
      <c r="BZ611" s="18" t="str">
        <f>IF(I$2=0, "N/A", IF(I$2="Yes", IF(ProgramsTable[[#This Row],[Program Includes Services for Caregivers]]="Yes", IF(ProgramsTable[[#This Row],[Program May Require Caregiver to be Unpaid]]="No", "Yes", "No"), "No"), "N/A"))</f>
        <v>N/A</v>
      </c>
      <c r="CA6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11" s="18" t="str">
        <f>IF(CB$2=0, "N/A", IF(ISNUMBER(SEARCH(TRIM(UPPER(CB$2)), TRIM(UPPER(ProgramsTable[[#This Row],[Type of Service]])))), "Yes", "No"))</f>
        <v>N/A</v>
      </c>
      <c r="CC611" s="18" t="str">
        <f>IF(CC$2=0, "N/A", IF(ISNUMBER(SEARCH(TRIM(CC$2), ProgramsTable[[#This Row],[Geographic Coverage]])), "Yes", "No"))</f>
        <v>No</v>
      </c>
      <c r="CD611" s="18" t="str">
        <f>IF(CD$2=0, "N/A", IF(ISNUMBER(SEARCH(TRIM(CD$2), ProgramsTable[[#This Row],[Geographic Coverage]])), "Yes", "No"))</f>
        <v>N/A</v>
      </c>
      <c r="CE611" s="18" t="str">
        <f>IF(AND(CC$2=0, CD$2=0), "*Required - Please Make a Selection*", IF(OR(ISNUMBER(SEARCH(TRIM(CC$2), ProgramsTable[[#This Row],[Geographic Coverage]])), ISNUMBER(SEARCH(TRIM(CD$2), ProgramsTable[[#This Row],[Geographic Coverage]]))), "Yes", "No"))</f>
        <v>No</v>
      </c>
      <c r="CF611" s="18" t="str" cm="1">
        <f t="array" ref="CF611">IF(COUNTIF(BK$2:BN$2, "Yes")=0, "N/A", IF(SUMPRODUCT((BK$2:BN$2="Yes")*(ProgramsTable[[#This Row],[Veteran?]:[Disabled Veteran?]]="Yes"))&gt;0, "Yes", "No"))</f>
        <v>No</v>
      </c>
      <c r="CG6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11"/>
      <c r="CI611"/>
      <c r="CJ611"/>
      <c r="CK611"/>
      <c r="CL611"/>
      <c r="CM611"/>
      <c r="CN611"/>
      <c r="CO611"/>
      <c r="CP611"/>
      <c r="CQ611"/>
      <c r="CR611"/>
      <c r="CS611"/>
      <c r="CU611"/>
      <c r="CV611"/>
    </row>
    <row r="612" spans="1:100" hidden="1" x14ac:dyDescent="0.25">
      <c r="A612" s="10">
        <v>186</v>
      </c>
      <c r="B612" t="s">
        <v>527</v>
      </c>
      <c r="C612" t="s">
        <v>604</v>
      </c>
      <c r="D612" t="s">
        <v>545</v>
      </c>
      <c r="E612" t="s">
        <v>546</v>
      </c>
      <c r="F612" t="s">
        <v>559</v>
      </c>
      <c r="G612" t="s">
        <v>105</v>
      </c>
      <c r="H612" t="s">
        <v>207</v>
      </c>
      <c r="I612" t="s">
        <v>207</v>
      </c>
      <c r="J612" t="s">
        <v>208</v>
      </c>
      <c r="K612" t="s">
        <v>208</v>
      </c>
      <c r="L612" s="11" t="s">
        <v>543</v>
      </c>
      <c r="M612">
        <v>60</v>
      </c>
      <c r="N612">
        <v>120</v>
      </c>
      <c r="P612" t="s">
        <v>208</v>
      </c>
      <c r="Q612" t="s">
        <v>208</v>
      </c>
      <c r="R612" t="s">
        <v>208</v>
      </c>
      <c r="S612" t="s">
        <v>208</v>
      </c>
      <c r="T612" t="s">
        <v>41</v>
      </c>
      <c r="U612" t="s">
        <v>207</v>
      </c>
      <c r="V612" t="s">
        <v>207</v>
      </c>
      <c r="W612" t="s">
        <v>207</v>
      </c>
      <c r="X612" t="s">
        <v>207</v>
      </c>
      <c r="Y612" t="s">
        <v>207</v>
      </c>
      <c r="Z612" t="s">
        <v>207</v>
      </c>
      <c r="AA612" t="s">
        <v>207</v>
      </c>
      <c r="AB612" t="s">
        <v>207</v>
      </c>
      <c r="AC612" t="s">
        <v>207</v>
      </c>
      <c r="AD612" t="s">
        <v>207</v>
      </c>
      <c r="AE612" t="s">
        <v>207</v>
      </c>
      <c r="AF612" t="s">
        <v>207</v>
      </c>
      <c r="AG612" t="s">
        <v>207</v>
      </c>
      <c r="AH612" t="s">
        <v>207</v>
      </c>
      <c r="AI612" t="s">
        <v>207</v>
      </c>
      <c r="AJ612" t="s">
        <v>207</v>
      </c>
      <c r="AK612" t="s">
        <v>207</v>
      </c>
      <c r="AL612" t="s">
        <v>207</v>
      </c>
      <c r="AM612" t="s">
        <v>207</v>
      </c>
      <c r="AN612" t="s">
        <v>207</v>
      </c>
      <c r="AO612" t="s">
        <v>207</v>
      </c>
      <c r="AP612" t="s">
        <v>207</v>
      </c>
      <c r="AQ612" t="s">
        <v>207</v>
      </c>
      <c r="AR612" t="s">
        <v>207</v>
      </c>
      <c r="AS612" t="s">
        <v>207</v>
      </c>
      <c r="AT612" t="s">
        <v>207</v>
      </c>
      <c r="AU612" t="s">
        <v>207</v>
      </c>
      <c r="AV612" t="s">
        <v>207</v>
      </c>
      <c r="AW612" t="s">
        <v>207</v>
      </c>
      <c r="AX612" t="s">
        <v>207</v>
      </c>
      <c r="AY612" t="s">
        <v>207</v>
      </c>
      <c r="AZ612" t="s">
        <v>207</v>
      </c>
      <c r="BA612" t="s">
        <v>207</v>
      </c>
      <c r="BB612" t="s">
        <v>207</v>
      </c>
      <c r="BC612" t="s">
        <v>207</v>
      </c>
      <c r="BD612" t="s">
        <v>207</v>
      </c>
      <c r="BE612" t="s">
        <v>207</v>
      </c>
      <c r="BF612" t="s">
        <v>207</v>
      </c>
      <c r="BG612" t="s">
        <v>207</v>
      </c>
      <c r="BH612" t="s">
        <v>207</v>
      </c>
      <c r="BI612" t="s">
        <v>207</v>
      </c>
      <c r="BJ612" t="s">
        <v>207</v>
      </c>
      <c r="BK612" t="s">
        <v>207</v>
      </c>
      <c r="BL612" t="s">
        <v>207</v>
      </c>
      <c r="BM612" t="s">
        <v>207</v>
      </c>
      <c r="BN612" t="s">
        <v>207</v>
      </c>
      <c r="BO612" s="18" t="str">
        <f>IF(OR(BO$2=0, BO$2=""), "N/A", IF(ISNUMBER(SEARCH(UPPER(BO$2), UPPER(ProgramsTable[[#This Row],[Type of Service]]))), "Yes", "No"))</f>
        <v>N/A</v>
      </c>
      <c r="BP612" s="18" t="str">
        <f>IF(BP$2=0, "N/A", IF(ISNUMBER(SEARCH(TRIM(BP$2), ProgramsTable[[#This Row],[Geographic Coverage]])), "Yes", "No"))</f>
        <v>N/A</v>
      </c>
      <c r="BQ612" s="18" t="str">
        <f>IF(BQ$2=0, "N/A", IF(ISNUMBER(SEARCH(TRIM(BQ$2), ProgramsTable[[#This Row],[Geographic Coverage]])), "Yes", "No"))</f>
        <v>N/A</v>
      </c>
      <c r="BR612" s="18" t="str">
        <f>IF(AND(BP$2=0, BQ$2=0), "*Required - Please Make a Selection*", IF(OR(ISNUMBER(SEARCH(TRIM(BP$2), ProgramsTable[[#This Row],[Geographic Coverage]])), ISNUMBER(SEARCH(TRIM(BQ$2), ProgramsTable[[#This Row],[Geographic Coverage]]))), "Yes", "No"))</f>
        <v>*Required - Please Make a Selection*</v>
      </c>
      <c r="BS612" s="18" t="str">
        <f>IF(OR(BS$2="",BS$2=0), "N/A", IF(AND(ProgramsTable[[#This Row],[Age Min]]= "None", ProgramsTable[[#This Row],[Age Max]]= "None"), "Yes", IF(AND(BS$2&gt;=ProgramsTable[[#This Row],[Age Min]], BS$2&lt;=ProgramsTable[[#This Row],[Age Max]]), "Yes", "No")))</f>
        <v>N/A</v>
      </c>
      <c r="BT612" s="18" t="str" cm="1">
        <f t="array" ref="BT612">IF(COUNTIF(AM$2:BJ$2,"Yes")=0,"N/A",IF(SUMPRODUCT(--(AM$2:BJ$2="Yes"),--(ProgramsTable[[#This Row],[Developmental Disability]:[Caregivers, Family Members, Advocates, or Practitioners of an Individual with Disabilities or Medical Conditions]]="Yes"))&gt;0,"Yes","No"))</f>
        <v>N/A</v>
      </c>
      <c r="BU6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12" s="18" t="str">
        <f>IF(BV$2=0, "N/A", IF(ISNUMBER(SEARCH(UPPER(BV$2), UPPER(ProgramsTable[[#This Row],[Type of Service]]))), "Yes", "No"))</f>
        <v>N/A</v>
      </c>
      <c r="BW612" s="18" t="str">
        <f>IF(BW$2=0, "N/A", IF(ISNUMBER(SEARCH(TRIM(BW$2), ProgramsTable[[#This Row],[Geographic Coverage]])), "Yes", "No"))</f>
        <v>N/A</v>
      </c>
      <c r="BX612" s="18" t="str">
        <f>IF(BX$2=0, "N/A", IF(ISNUMBER(SEARCH(TRIM(BX$2), ProgramsTable[[#This Row],[Geographic Coverage]])), "Yes", "No"))</f>
        <v>N/A</v>
      </c>
      <c r="BY612" s="18" t="str">
        <f>IF(AND(BW$2=0, BX$2=0), "*Required - Please Make a Selection*", IF(OR(ISNUMBER(SEARCH(TRIM(BW$2), ProgramsTable[[#This Row],[Geographic Coverage]])), ISNUMBER(SEARCH(TRIM(BX$2), ProgramsTable[[#This Row],[Geographic Coverage]]))), "Yes", "No"))</f>
        <v>*Required - Please Make a Selection*</v>
      </c>
      <c r="BZ612" s="18" t="str">
        <f>IF(I$2=0, "N/A", IF(I$2="Yes", IF(ProgramsTable[[#This Row],[Program Includes Services for Caregivers]]="Yes", IF(ProgramsTable[[#This Row],[Program May Require Caregiver to be Unpaid]]="No", "Yes", "No"), "No"), "N/A"))</f>
        <v>N/A</v>
      </c>
      <c r="CA6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12" s="18" t="str">
        <f>IF(CB$2=0, "N/A", IF(ISNUMBER(SEARCH(TRIM(UPPER(CB$2)), TRIM(UPPER(ProgramsTable[[#This Row],[Type of Service]])))), "Yes", "No"))</f>
        <v>N/A</v>
      </c>
      <c r="CC612" s="18" t="str">
        <f>IF(CC$2=0, "N/A", IF(ISNUMBER(SEARCH(TRIM(CC$2), ProgramsTable[[#This Row],[Geographic Coverage]])), "Yes", "No"))</f>
        <v>No</v>
      </c>
      <c r="CD612" s="18" t="str">
        <f>IF(CD$2=0, "N/A", IF(ISNUMBER(SEARCH(TRIM(CD$2), ProgramsTable[[#This Row],[Geographic Coverage]])), "Yes", "No"))</f>
        <v>N/A</v>
      </c>
      <c r="CE612" s="18" t="str">
        <f>IF(AND(CC$2=0, CD$2=0), "*Required - Please Make a Selection*", IF(OR(ISNUMBER(SEARCH(TRIM(CC$2), ProgramsTable[[#This Row],[Geographic Coverage]])), ISNUMBER(SEARCH(TRIM(CD$2), ProgramsTable[[#This Row],[Geographic Coverage]]))), "Yes", "No"))</f>
        <v>No</v>
      </c>
      <c r="CF612" s="18" t="str" cm="1">
        <f t="array" ref="CF612">IF(COUNTIF(BK$2:BN$2, "Yes")=0, "N/A", IF(SUMPRODUCT((BK$2:BN$2="Yes")*(ProgramsTable[[#This Row],[Veteran?]:[Disabled Veteran?]]="Yes"))&gt;0, "Yes", "No"))</f>
        <v>No</v>
      </c>
      <c r="CG6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12"/>
      <c r="CI612"/>
      <c r="CJ612"/>
      <c r="CK612"/>
      <c r="CL612"/>
      <c r="CM612"/>
      <c r="CN612"/>
      <c r="CO612"/>
      <c r="CP612"/>
      <c r="CQ612"/>
      <c r="CR612"/>
      <c r="CS612"/>
      <c r="CU612"/>
      <c r="CV612"/>
    </row>
    <row r="613" spans="1:100" hidden="1" x14ac:dyDescent="0.25">
      <c r="A613" s="10">
        <v>187</v>
      </c>
      <c r="B613" t="s">
        <v>527</v>
      </c>
      <c r="C613" t="s">
        <v>604</v>
      </c>
      <c r="D613" t="s">
        <v>545</v>
      </c>
      <c r="E613" t="s">
        <v>546</v>
      </c>
      <c r="F613" t="s">
        <v>560</v>
      </c>
      <c r="G613" t="s">
        <v>103</v>
      </c>
      <c r="H613" t="s">
        <v>207</v>
      </c>
      <c r="I613" t="s">
        <v>207</v>
      </c>
      <c r="J613" t="s">
        <v>208</v>
      </c>
      <c r="K613" t="s">
        <v>208</v>
      </c>
      <c r="L613" s="11" t="s">
        <v>208</v>
      </c>
      <c r="M613" t="s">
        <v>208</v>
      </c>
      <c r="N613" t="s">
        <v>208</v>
      </c>
      <c r="P613" t="s">
        <v>208</v>
      </c>
      <c r="Q613" t="s">
        <v>208</v>
      </c>
      <c r="R613" t="s">
        <v>208</v>
      </c>
      <c r="S613" t="s">
        <v>208</v>
      </c>
      <c r="T613" t="s">
        <v>41</v>
      </c>
      <c r="U613" t="s">
        <v>207</v>
      </c>
      <c r="V613" t="s">
        <v>207</v>
      </c>
      <c r="W613" t="s">
        <v>207</v>
      </c>
      <c r="X613" t="s">
        <v>207</v>
      </c>
      <c r="Y613" t="s">
        <v>207</v>
      </c>
      <c r="Z613" t="s">
        <v>207</v>
      </c>
      <c r="AA613" t="s">
        <v>207</v>
      </c>
      <c r="AB613" t="s">
        <v>207</v>
      </c>
      <c r="AC613" t="s">
        <v>207</v>
      </c>
      <c r="AD613" t="s">
        <v>207</v>
      </c>
      <c r="AE613" t="s">
        <v>207</v>
      </c>
      <c r="AF613" t="s">
        <v>207</v>
      </c>
      <c r="AG613" t="s">
        <v>207</v>
      </c>
      <c r="AH613" t="s">
        <v>207</v>
      </c>
      <c r="AI613" t="s">
        <v>207</v>
      </c>
      <c r="AJ613" t="s">
        <v>207</v>
      </c>
      <c r="AK613" t="s">
        <v>207</v>
      </c>
      <c r="AL613" t="s">
        <v>207</v>
      </c>
      <c r="AM613" t="s">
        <v>207</v>
      </c>
      <c r="AN613" t="s">
        <v>207</v>
      </c>
      <c r="AO613" t="s">
        <v>207</v>
      </c>
      <c r="AP613" t="s">
        <v>207</v>
      </c>
      <c r="AQ613" t="s">
        <v>207</v>
      </c>
      <c r="AR613" t="s">
        <v>207</v>
      </c>
      <c r="AS613" t="s">
        <v>207</v>
      </c>
      <c r="AT613" t="s">
        <v>207</v>
      </c>
      <c r="AU613" t="s">
        <v>207</v>
      </c>
      <c r="AV613" t="s">
        <v>207</v>
      </c>
      <c r="AW613" t="s">
        <v>207</v>
      </c>
      <c r="AX613" t="s">
        <v>207</v>
      </c>
      <c r="AY613" t="s">
        <v>207</v>
      </c>
      <c r="AZ613" t="s">
        <v>207</v>
      </c>
      <c r="BA613" t="s">
        <v>207</v>
      </c>
      <c r="BB613" t="s">
        <v>207</v>
      </c>
      <c r="BC613" t="s">
        <v>207</v>
      </c>
      <c r="BD613" t="s">
        <v>207</v>
      </c>
      <c r="BE613" t="s">
        <v>207</v>
      </c>
      <c r="BF613" t="s">
        <v>207</v>
      </c>
      <c r="BG613" t="s">
        <v>207</v>
      </c>
      <c r="BH613" t="s">
        <v>207</v>
      </c>
      <c r="BI613" t="s">
        <v>207</v>
      </c>
      <c r="BJ613" t="s">
        <v>207</v>
      </c>
      <c r="BK613" t="s">
        <v>207</v>
      </c>
      <c r="BL613" t="s">
        <v>207</v>
      </c>
      <c r="BM613" t="s">
        <v>207</v>
      </c>
      <c r="BN613" t="s">
        <v>207</v>
      </c>
      <c r="BO613" s="18" t="str">
        <f>IF(OR(BO$2=0, BO$2=""), "N/A", IF(ISNUMBER(SEARCH(UPPER(BO$2), UPPER(ProgramsTable[[#This Row],[Type of Service]]))), "Yes", "No"))</f>
        <v>N/A</v>
      </c>
      <c r="BP613" s="18" t="str">
        <f>IF(BP$2=0, "N/A", IF(ISNUMBER(SEARCH(TRIM(BP$2), ProgramsTable[[#This Row],[Geographic Coverage]])), "Yes", "No"))</f>
        <v>N/A</v>
      </c>
      <c r="BQ613" s="18" t="str">
        <f>IF(BQ$2=0, "N/A", IF(ISNUMBER(SEARCH(TRIM(BQ$2), ProgramsTable[[#This Row],[Geographic Coverage]])), "Yes", "No"))</f>
        <v>N/A</v>
      </c>
      <c r="BR613" s="18" t="str">
        <f>IF(AND(BP$2=0, BQ$2=0), "*Required - Please Make a Selection*", IF(OR(ISNUMBER(SEARCH(TRIM(BP$2), ProgramsTable[[#This Row],[Geographic Coverage]])), ISNUMBER(SEARCH(TRIM(BQ$2), ProgramsTable[[#This Row],[Geographic Coverage]]))), "Yes", "No"))</f>
        <v>*Required - Please Make a Selection*</v>
      </c>
      <c r="BS613" s="18" t="str">
        <f>IF(OR(BS$2="",BS$2=0), "N/A", IF(AND(ProgramsTable[[#This Row],[Age Min]]= "None", ProgramsTable[[#This Row],[Age Max]]= "None"), "Yes", IF(AND(BS$2&gt;=ProgramsTable[[#This Row],[Age Min]], BS$2&lt;=ProgramsTable[[#This Row],[Age Max]]), "Yes", "No")))</f>
        <v>N/A</v>
      </c>
      <c r="BT613" s="18" t="str" cm="1">
        <f t="array" ref="BT613">IF(COUNTIF(AM$2:BJ$2,"Yes")=0,"N/A",IF(SUMPRODUCT(--(AM$2:BJ$2="Yes"),--(ProgramsTable[[#This Row],[Developmental Disability]:[Caregivers, Family Members, Advocates, or Practitioners of an Individual with Disabilities or Medical Conditions]]="Yes"))&gt;0,"Yes","No"))</f>
        <v>N/A</v>
      </c>
      <c r="BU6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13" s="18" t="str">
        <f>IF(BV$2=0, "N/A", IF(ISNUMBER(SEARCH(UPPER(BV$2), UPPER(ProgramsTable[[#This Row],[Type of Service]]))), "Yes", "No"))</f>
        <v>N/A</v>
      </c>
      <c r="BW613" s="18" t="str">
        <f>IF(BW$2=0, "N/A", IF(ISNUMBER(SEARCH(TRIM(BW$2), ProgramsTable[[#This Row],[Geographic Coverage]])), "Yes", "No"))</f>
        <v>N/A</v>
      </c>
      <c r="BX613" s="18" t="str">
        <f>IF(BX$2=0, "N/A", IF(ISNUMBER(SEARCH(TRIM(BX$2), ProgramsTable[[#This Row],[Geographic Coverage]])), "Yes", "No"))</f>
        <v>N/A</v>
      </c>
      <c r="BY613" s="18" t="str">
        <f>IF(AND(BW$2=0, BX$2=0), "*Required - Please Make a Selection*", IF(OR(ISNUMBER(SEARCH(TRIM(BW$2), ProgramsTable[[#This Row],[Geographic Coverage]])), ISNUMBER(SEARCH(TRIM(BX$2), ProgramsTable[[#This Row],[Geographic Coverage]]))), "Yes", "No"))</f>
        <v>*Required - Please Make a Selection*</v>
      </c>
      <c r="BZ613" s="18" t="str">
        <f>IF(I$2=0, "N/A", IF(I$2="Yes", IF(ProgramsTable[[#This Row],[Program Includes Services for Caregivers]]="Yes", IF(ProgramsTable[[#This Row],[Program May Require Caregiver to be Unpaid]]="No", "Yes", "No"), "No"), "N/A"))</f>
        <v>N/A</v>
      </c>
      <c r="CA6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13" s="18" t="str">
        <f>IF(CB$2=0, "N/A", IF(ISNUMBER(SEARCH(TRIM(UPPER(CB$2)), TRIM(UPPER(ProgramsTable[[#This Row],[Type of Service]])))), "Yes", "No"))</f>
        <v>N/A</v>
      </c>
      <c r="CC613" s="18" t="str">
        <f>IF(CC$2=0, "N/A", IF(ISNUMBER(SEARCH(TRIM(CC$2), ProgramsTable[[#This Row],[Geographic Coverage]])), "Yes", "No"))</f>
        <v>No</v>
      </c>
      <c r="CD613" s="18" t="str">
        <f>IF(CD$2=0, "N/A", IF(ISNUMBER(SEARCH(TRIM(CD$2), ProgramsTable[[#This Row],[Geographic Coverage]])), "Yes", "No"))</f>
        <v>N/A</v>
      </c>
      <c r="CE613" s="18" t="str">
        <f>IF(AND(CC$2=0, CD$2=0), "*Required - Please Make a Selection*", IF(OR(ISNUMBER(SEARCH(TRIM(CC$2), ProgramsTable[[#This Row],[Geographic Coverage]])), ISNUMBER(SEARCH(TRIM(CD$2), ProgramsTable[[#This Row],[Geographic Coverage]]))), "Yes", "No"))</f>
        <v>No</v>
      </c>
      <c r="CF613" s="18" t="str" cm="1">
        <f t="array" ref="CF613">IF(COUNTIF(BK$2:BN$2, "Yes")=0, "N/A", IF(SUMPRODUCT((BK$2:BN$2="Yes")*(ProgramsTable[[#This Row],[Veteran?]:[Disabled Veteran?]]="Yes"))&gt;0, "Yes", "No"))</f>
        <v>No</v>
      </c>
      <c r="CG6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13"/>
      <c r="CI613"/>
      <c r="CJ613"/>
      <c r="CK613"/>
      <c r="CL613"/>
      <c r="CM613"/>
      <c r="CN613"/>
      <c r="CO613"/>
      <c r="CP613"/>
      <c r="CQ613"/>
      <c r="CR613"/>
      <c r="CS613"/>
      <c r="CU613"/>
      <c r="CV613"/>
    </row>
    <row r="614" spans="1:100" hidden="1" x14ac:dyDescent="0.25">
      <c r="A614" s="10">
        <v>188</v>
      </c>
      <c r="B614" t="s">
        <v>527</v>
      </c>
      <c r="C614" t="s">
        <v>604</v>
      </c>
      <c r="D614" t="s">
        <v>545</v>
      </c>
      <c r="E614" t="s">
        <v>546</v>
      </c>
      <c r="F614" t="s">
        <v>111</v>
      </c>
      <c r="G614" t="s">
        <v>111</v>
      </c>
      <c r="H614" t="s">
        <v>207</v>
      </c>
      <c r="I614" t="s">
        <v>207</v>
      </c>
      <c r="J614" t="s">
        <v>547</v>
      </c>
      <c r="K614" t="s">
        <v>208</v>
      </c>
      <c r="L614" s="11" t="s">
        <v>543</v>
      </c>
      <c r="M614">
        <v>60</v>
      </c>
      <c r="N614">
        <v>120</v>
      </c>
      <c r="P614" t="s">
        <v>561</v>
      </c>
      <c r="Q614" t="s">
        <v>208</v>
      </c>
      <c r="R614" t="s">
        <v>561</v>
      </c>
      <c r="S614" t="s">
        <v>208</v>
      </c>
      <c r="T614" t="s">
        <v>41</v>
      </c>
      <c r="U614" t="s">
        <v>215</v>
      </c>
      <c r="V614" t="s">
        <v>207</v>
      </c>
      <c r="W614" t="s">
        <v>207</v>
      </c>
      <c r="X614" t="s">
        <v>207</v>
      </c>
      <c r="Y614" t="s">
        <v>207</v>
      </c>
      <c r="Z614" t="s">
        <v>207</v>
      </c>
      <c r="AA614" t="s">
        <v>215</v>
      </c>
      <c r="AB614" t="s">
        <v>207</v>
      </c>
      <c r="AC614" t="s">
        <v>207</v>
      </c>
      <c r="AD614" t="s">
        <v>207</v>
      </c>
      <c r="AE614" t="s">
        <v>207</v>
      </c>
      <c r="AF614" t="s">
        <v>207</v>
      </c>
      <c r="AG614" t="s">
        <v>207</v>
      </c>
      <c r="AH614" t="s">
        <v>207</v>
      </c>
      <c r="AI614" t="s">
        <v>207</v>
      </c>
      <c r="AJ614" t="s">
        <v>207</v>
      </c>
      <c r="AK614" t="s">
        <v>207</v>
      </c>
      <c r="AL614" t="s">
        <v>207</v>
      </c>
      <c r="AM614" t="s">
        <v>207</v>
      </c>
      <c r="AN614" t="s">
        <v>207</v>
      </c>
      <c r="AO614" t="s">
        <v>207</v>
      </c>
      <c r="AP614" t="s">
        <v>207</v>
      </c>
      <c r="AQ614" t="s">
        <v>207</v>
      </c>
      <c r="AR614" t="s">
        <v>207</v>
      </c>
      <c r="AS614" t="s">
        <v>207</v>
      </c>
      <c r="AT614" t="s">
        <v>207</v>
      </c>
      <c r="AU614" t="s">
        <v>207</v>
      </c>
      <c r="AV614" t="s">
        <v>207</v>
      </c>
      <c r="AW614" t="s">
        <v>207</v>
      </c>
      <c r="AX614" t="s">
        <v>207</v>
      </c>
      <c r="AY614" t="s">
        <v>207</v>
      </c>
      <c r="AZ614" t="s">
        <v>207</v>
      </c>
      <c r="BA614" t="s">
        <v>215</v>
      </c>
      <c r="BB614" t="s">
        <v>207</v>
      </c>
      <c r="BC614" t="s">
        <v>207</v>
      </c>
      <c r="BD614" t="s">
        <v>207</v>
      </c>
      <c r="BE614" t="s">
        <v>207</v>
      </c>
      <c r="BF614" t="s">
        <v>207</v>
      </c>
      <c r="BG614" t="s">
        <v>207</v>
      </c>
      <c r="BH614" t="s">
        <v>207</v>
      </c>
      <c r="BI614" t="s">
        <v>207</v>
      </c>
      <c r="BJ614" t="s">
        <v>207</v>
      </c>
      <c r="BK614" t="s">
        <v>207</v>
      </c>
      <c r="BL614" t="s">
        <v>207</v>
      </c>
      <c r="BM614" t="s">
        <v>207</v>
      </c>
      <c r="BN614" t="s">
        <v>207</v>
      </c>
      <c r="BO614" s="18" t="str">
        <f>IF(OR(BO$2=0, BO$2=""), "N/A", IF(ISNUMBER(SEARCH(UPPER(BO$2), UPPER(ProgramsTable[[#This Row],[Type of Service]]))), "Yes", "No"))</f>
        <v>N/A</v>
      </c>
      <c r="BP614" s="18" t="str">
        <f>IF(BP$2=0, "N/A", IF(ISNUMBER(SEARCH(TRIM(BP$2), ProgramsTable[[#This Row],[Geographic Coverage]])), "Yes", "No"))</f>
        <v>N/A</v>
      </c>
      <c r="BQ614" s="18" t="str">
        <f>IF(BQ$2=0, "N/A", IF(ISNUMBER(SEARCH(TRIM(BQ$2), ProgramsTable[[#This Row],[Geographic Coverage]])), "Yes", "No"))</f>
        <v>N/A</v>
      </c>
      <c r="BR614" s="18" t="str">
        <f>IF(AND(BP$2=0, BQ$2=0), "*Required - Please Make a Selection*", IF(OR(ISNUMBER(SEARCH(TRIM(BP$2), ProgramsTable[[#This Row],[Geographic Coverage]])), ISNUMBER(SEARCH(TRIM(BQ$2), ProgramsTable[[#This Row],[Geographic Coverage]]))), "Yes", "No"))</f>
        <v>*Required - Please Make a Selection*</v>
      </c>
      <c r="BS614" s="18" t="str">
        <f>IF(OR(BS$2="",BS$2=0), "N/A", IF(AND(ProgramsTable[[#This Row],[Age Min]]= "None", ProgramsTable[[#This Row],[Age Max]]= "None"), "Yes", IF(AND(BS$2&gt;=ProgramsTable[[#This Row],[Age Min]], BS$2&lt;=ProgramsTable[[#This Row],[Age Max]]), "Yes", "No")))</f>
        <v>N/A</v>
      </c>
      <c r="BT614" s="18" t="str" cm="1">
        <f t="array" ref="BT614">IF(COUNTIF(AM$2:BJ$2,"Yes")=0,"N/A",IF(SUMPRODUCT(--(AM$2:BJ$2="Yes"),--(ProgramsTable[[#This Row],[Developmental Disability]:[Caregivers, Family Members, Advocates, or Practitioners of an Individual with Disabilities or Medical Conditions]]="Yes"))&gt;0,"Yes","No"))</f>
        <v>N/A</v>
      </c>
      <c r="BU6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14" s="18" t="str">
        <f>IF(BV$2=0, "N/A", IF(ISNUMBER(SEARCH(UPPER(BV$2), UPPER(ProgramsTable[[#This Row],[Type of Service]]))), "Yes", "No"))</f>
        <v>N/A</v>
      </c>
      <c r="BW614" s="18" t="str">
        <f>IF(BW$2=0, "N/A", IF(ISNUMBER(SEARCH(TRIM(BW$2), ProgramsTable[[#This Row],[Geographic Coverage]])), "Yes", "No"))</f>
        <v>N/A</v>
      </c>
      <c r="BX614" s="18" t="str">
        <f>IF(BX$2=0, "N/A", IF(ISNUMBER(SEARCH(TRIM(BX$2), ProgramsTable[[#This Row],[Geographic Coverage]])), "Yes", "No"))</f>
        <v>N/A</v>
      </c>
      <c r="BY614" s="18" t="str">
        <f>IF(AND(BW$2=0, BX$2=0), "*Required - Please Make a Selection*", IF(OR(ISNUMBER(SEARCH(TRIM(BW$2), ProgramsTable[[#This Row],[Geographic Coverage]])), ISNUMBER(SEARCH(TRIM(BX$2), ProgramsTable[[#This Row],[Geographic Coverage]]))), "Yes", "No"))</f>
        <v>*Required - Please Make a Selection*</v>
      </c>
      <c r="BZ614" s="18" t="str">
        <f>IF(I$2=0, "N/A", IF(I$2="Yes", IF(ProgramsTable[[#This Row],[Program Includes Services for Caregivers]]="Yes", IF(ProgramsTable[[#This Row],[Program May Require Caregiver to be Unpaid]]="No", "Yes", "No"), "No"), "N/A"))</f>
        <v>N/A</v>
      </c>
      <c r="CA6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14" s="18" t="str">
        <f>IF(CB$2=0, "N/A", IF(ISNUMBER(SEARCH(TRIM(UPPER(CB$2)), TRIM(UPPER(ProgramsTable[[#This Row],[Type of Service]])))), "Yes", "No"))</f>
        <v>N/A</v>
      </c>
      <c r="CC614" s="18" t="str">
        <f>IF(CC$2=0, "N/A", IF(ISNUMBER(SEARCH(TRIM(CC$2), ProgramsTable[[#This Row],[Geographic Coverage]])), "Yes", "No"))</f>
        <v>No</v>
      </c>
      <c r="CD614" s="18" t="str">
        <f>IF(CD$2=0, "N/A", IF(ISNUMBER(SEARCH(TRIM(CD$2), ProgramsTable[[#This Row],[Geographic Coverage]])), "Yes", "No"))</f>
        <v>N/A</v>
      </c>
      <c r="CE614" s="18" t="str">
        <f>IF(AND(CC$2=0, CD$2=0), "*Required - Please Make a Selection*", IF(OR(ISNUMBER(SEARCH(TRIM(CC$2), ProgramsTable[[#This Row],[Geographic Coverage]])), ISNUMBER(SEARCH(TRIM(CD$2), ProgramsTable[[#This Row],[Geographic Coverage]]))), "Yes", "No"))</f>
        <v>No</v>
      </c>
      <c r="CF614" s="18" t="str" cm="1">
        <f t="array" ref="CF614">IF(COUNTIF(BK$2:BN$2, "Yes")=0, "N/A", IF(SUMPRODUCT((BK$2:BN$2="Yes")*(ProgramsTable[[#This Row],[Veteran?]:[Disabled Veteran?]]="Yes"))&gt;0, "Yes", "No"))</f>
        <v>No</v>
      </c>
      <c r="CG6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14"/>
      <c r="CI614"/>
      <c r="CJ614"/>
      <c r="CK614"/>
      <c r="CL614"/>
      <c r="CM614"/>
      <c r="CN614"/>
      <c r="CO614"/>
      <c r="CP614"/>
      <c r="CQ614"/>
      <c r="CR614"/>
      <c r="CS614"/>
      <c r="CU614"/>
      <c r="CV614"/>
    </row>
    <row r="615" spans="1:100" hidden="1" x14ac:dyDescent="0.25">
      <c r="A615" s="10">
        <v>189</v>
      </c>
      <c r="B615" t="s">
        <v>527</v>
      </c>
      <c r="C615" t="s">
        <v>604</v>
      </c>
      <c r="D615" t="s">
        <v>545</v>
      </c>
      <c r="E615" t="s">
        <v>546</v>
      </c>
      <c r="F615" t="s">
        <v>562</v>
      </c>
      <c r="G615" t="s">
        <v>103</v>
      </c>
      <c r="H615" t="s">
        <v>207</v>
      </c>
      <c r="I615" t="s">
        <v>207</v>
      </c>
      <c r="J615" t="s">
        <v>208</v>
      </c>
      <c r="K615" t="s">
        <v>208</v>
      </c>
      <c r="L615" s="11" t="s">
        <v>208</v>
      </c>
      <c r="M615" t="s">
        <v>208</v>
      </c>
      <c r="N615" t="s">
        <v>208</v>
      </c>
      <c r="P615" t="s">
        <v>208</v>
      </c>
      <c r="Q615" t="s">
        <v>208</v>
      </c>
      <c r="R615" t="s">
        <v>208</v>
      </c>
      <c r="S615" t="s">
        <v>208</v>
      </c>
      <c r="T615" t="s">
        <v>41</v>
      </c>
      <c r="U615" t="s">
        <v>207</v>
      </c>
      <c r="V615" t="s">
        <v>207</v>
      </c>
      <c r="W615" t="s">
        <v>207</v>
      </c>
      <c r="X615" t="s">
        <v>207</v>
      </c>
      <c r="Y615" t="s">
        <v>207</v>
      </c>
      <c r="Z615" t="s">
        <v>207</v>
      </c>
      <c r="AA615" t="s">
        <v>207</v>
      </c>
      <c r="AB615" t="s">
        <v>207</v>
      </c>
      <c r="AC615" t="s">
        <v>207</v>
      </c>
      <c r="AD615" t="s">
        <v>207</v>
      </c>
      <c r="AE615" t="s">
        <v>207</v>
      </c>
      <c r="AF615" t="s">
        <v>207</v>
      </c>
      <c r="AG615" t="s">
        <v>207</v>
      </c>
      <c r="AH615" t="s">
        <v>207</v>
      </c>
      <c r="AI615" t="s">
        <v>207</v>
      </c>
      <c r="AJ615" t="s">
        <v>207</v>
      </c>
      <c r="AK615" t="s">
        <v>207</v>
      </c>
      <c r="AL615" t="s">
        <v>207</v>
      </c>
      <c r="AM615" t="s">
        <v>207</v>
      </c>
      <c r="AN615" t="s">
        <v>207</v>
      </c>
      <c r="AO615" t="s">
        <v>207</v>
      </c>
      <c r="AP615" t="s">
        <v>207</v>
      </c>
      <c r="AQ615" t="s">
        <v>207</v>
      </c>
      <c r="AR615" t="s">
        <v>207</v>
      </c>
      <c r="AS615" t="s">
        <v>207</v>
      </c>
      <c r="AT615" t="s">
        <v>207</v>
      </c>
      <c r="AU615" t="s">
        <v>207</v>
      </c>
      <c r="AV615" t="s">
        <v>207</v>
      </c>
      <c r="AW615" t="s">
        <v>207</v>
      </c>
      <c r="AX615" t="s">
        <v>207</v>
      </c>
      <c r="AY615" t="s">
        <v>207</v>
      </c>
      <c r="AZ615" t="s">
        <v>207</v>
      </c>
      <c r="BA615" t="s">
        <v>207</v>
      </c>
      <c r="BB615" t="s">
        <v>207</v>
      </c>
      <c r="BC615" t="s">
        <v>207</v>
      </c>
      <c r="BD615" t="s">
        <v>207</v>
      </c>
      <c r="BE615" t="s">
        <v>207</v>
      </c>
      <c r="BF615" t="s">
        <v>207</v>
      </c>
      <c r="BG615" t="s">
        <v>207</v>
      </c>
      <c r="BH615" t="s">
        <v>207</v>
      </c>
      <c r="BI615" t="s">
        <v>207</v>
      </c>
      <c r="BJ615" t="s">
        <v>207</v>
      </c>
      <c r="BK615" t="s">
        <v>207</v>
      </c>
      <c r="BL615" t="s">
        <v>207</v>
      </c>
      <c r="BM615" t="s">
        <v>207</v>
      </c>
      <c r="BN615" t="s">
        <v>207</v>
      </c>
      <c r="BO615" s="18" t="str">
        <f>IF(OR(BO$2=0, BO$2=""), "N/A", IF(ISNUMBER(SEARCH(UPPER(BO$2), UPPER(ProgramsTable[[#This Row],[Type of Service]]))), "Yes", "No"))</f>
        <v>N/A</v>
      </c>
      <c r="BP615" s="18" t="str">
        <f>IF(BP$2=0, "N/A", IF(ISNUMBER(SEARCH(TRIM(BP$2), ProgramsTable[[#This Row],[Geographic Coverage]])), "Yes", "No"))</f>
        <v>N/A</v>
      </c>
      <c r="BQ615" s="18" t="str">
        <f>IF(BQ$2=0, "N/A", IF(ISNUMBER(SEARCH(TRIM(BQ$2), ProgramsTable[[#This Row],[Geographic Coverage]])), "Yes", "No"))</f>
        <v>N/A</v>
      </c>
      <c r="BR615" s="18" t="str">
        <f>IF(AND(BP$2=0, BQ$2=0), "*Required - Please Make a Selection*", IF(OR(ISNUMBER(SEARCH(TRIM(BP$2), ProgramsTable[[#This Row],[Geographic Coverage]])), ISNUMBER(SEARCH(TRIM(BQ$2), ProgramsTable[[#This Row],[Geographic Coverage]]))), "Yes", "No"))</f>
        <v>*Required - Please Make a Selection*</v>
      </c>
      <c r="BS615" s="18" t="str">
        <f>IF(OR(BS$2="",BS$2=0), "N/A", IF(AND(ProgramsTable[[#This Row],[Age Min]]= "None", ProgramsTable[[#This Row],[Age Max]]= "None"), "Yes", IF(AND(BS$2&gt;=ProgramsTable[[#This Row],[Age Min]], BS$2&lt;=ProgramsTable[[#This Row],[Age Max]]), "Yes", "No")))</f>
        <v>N/A</v>
      </c>
      <c r="BT615" s="18" t="str" cm="1">
        <f t="array" ref="BT615">IF(COUNTIF(AM$2:BJ$2,"Yes")=0,"N/A",IF(SUMPRODUCT(--(AM$2:BJ$2="Yes"),--(ProgramsTable[[#This Row],[Developmental Disability]:[Caregivers, Family Members, Advocates, or Practitioners of an Individual with Disabilities or Medical Conditions]]="Yes"))&gt;0,"Yes","No"))</f>
        <v>N/A</v>
      </c>
      <c r="BU6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15" s="18" t="str">
        <f>IF(BV$2=0, "N/A", IF(ISNUMBER(SEARCH(UPPER(BV$2), UPPER(ProgramsTable[[#This Row],[Type of Service]]))), "Yes", "No"))</f>
        <v>N/A</v>
      </c>
      <c r="BW615" s="18" t="str">
        <f>IF(BW$2=0, "N/A", IF(ISNUMBER(SEARCH(TRIM(BW$2), ProgramsTable[[#This Row],[Geographic Coverage]])), "Yes", "No"))</f>
        <v>N/A</v>
      </c>
      <c r="BX615" s="18" t="str">
        <f>IF(BX$2=0, "N/A", IF(ISNUMBER(SEARCH(TRIM(BX$2), ProgramsTable[[#This Row],[Geographic Coverage]])), "Yes", "No"))</f>
        <v>N/A</v>
      </c>
      <c r="BY615" s="18" t="str">
        <f>IF(AND(BW$2=0, BX$2=0), "*Required - Please Make a Selection*", IF(OR(ISNUMBER(SEARCH(TRIM(BW$2), ProgramsTable[[#This Row],[Geographic Coverage]])), ISNUMBER(SEARCH(TRIM(BX$2), ProgramsTable[[#This Row],[Geographic Coverage]]))), "Yes", "No"))</f>
        <v>*Required - Please Make a Selection*</v>
      </c>
      <c r="BZ615" s="18" t="str">
        <f>IF(I$2=0, "N/A", IF(I$2="Yes", IF(ProgramsTable[[#This Row],[Program Includes Services for Caregivers]]="Yes", IF(ProgramsTable[[#This Row],[Program May Require Caregiver to be Unpaid]]="No", "Yes", "No"), "No"), "N/A"))</f>
        <v>N/A</v>
      </c>
      <c r="CA6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15" s="18" t="str">
        <f>IF(CB$2=0, "N/A", IF(ISNUMBER(SEARCH(TRIM(UPPER(CB$2)), TRIM(UPPER(ProgramsTable[[#This Row],[Type of Service]])))), "Yes", "No"))</f>
        <v>N/A</v>
      </c>
      <c r="CC615" s="18" t="str">
        <f>IF(CC$2=0, "N/A", IF(ISNUMBER(SEARCH(TRIM(CC$2), ProgramsTable[[#This Row],[Geographic Coverage]])), "Yes", "No"))</f>
        <v>No</v>
      </c>
      <c r="CD615" s="18" t="str">
        <f>IF(CD$2=0, "N/A", IF(ISNUMBER(SEARCH(TRIM(CD$2), ProgramsTable[[#This Row],[Geographic Coverage]])), "Yes", "No"))</f>
        <v>N/A</v>
      </c>
      <c r="CE615" s="18" t="str">
        <f>IF(AND(CC$2=0, CD$2=0), "*Required - Please Make a Selection*", IF(OR(ISNUMBER(SEARCH(TRIM(CC$2), ProgramsTable[[#This Row],[Geographic Coverage]])), ISNUMBER(SEARCH(TRIM(CD$2), ProgramsTable[[#This Row],[Geographic Coverage]]))), "Yes", "No"))</f>
        <v>No</v>
      </c>
      <c r="CF615" s="18" t="str" cm="1">
        <f t="array" ref="CF615">IF(COUNTIF(BK$2:BN$2, "Yes")=0, "N/A", IF(SUMPRODUCT((BK$2:BN$2="Yes")*(ProgramsTable[[#This Row],[Veteran?]:[Disabled Veteran?]]="Yes"))&gt;0, "Yes", "No"))</f>
        <v>No</v>
      </c>
      <c r="CG6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15"/>
      <c r="CI615"/>
      <c r="CJ615"/>
      <c r="CK615"/>
      <c r="CL615"/>
      <c r="CM615"/>
      <c r="CN615"/>
      <c r="CO615"/>
      <c r="CP615"/>
      <c r="CQ615"/>
      <c r="CR615"/>
      <c r="CS615"/>
      <c r="CU615"/>
      <c r="CV615"/>
    </row>
    <row r="616" spans="1:100" hidden="1" x14ac:dyDescent="0.25">
      <c r="A616" s="10">
        <v>190</v>
      </c>
      <c r="B616" t="s">
        <v>527</v>
      </c>
      <c r="C616" t="s">
        <v>604</v>
      </c>
      <c r="D616" t="s">
        <v>545</v>
      </c>
      <c r="E616" t="s">
        <v>546</v>
      </c>
      <c r="F616" t="s">
        <v>117</v>
      </c>
      <c r="G616" t="s">
        <v>117</v>
      </c>
      <c r="H616" t="s">
        <v>207</v>
      </c>
      <c r="I616" t="s">
        <v>207</v>
      </c>
      <c r="J616" t="s">
        <v>208</v>
      </c>
      <c r="K616" t="s">
        <v>208</v>
      </c>
      <c r="L616" s="11" t="s">
        <v>543</v>
      </c>
      <c r="M616">
        <v>60</v>
      </c>
      <c r="N616">
        <v>120</v>
      </c>
      <c r="P616" t="s">
        <v>563</v>
      </c>
      <c r="Q616" t="s">
        <v>208</v>
      </c>
      <c r="R616" t="s">
        <v>563</v>
      </c>
      <c r="S616" t="s">
        <v>208</v>
      </c>
      <c r="T616" t="s">
        <v>41</v>
      </c>
      <c r="U616" t="s">
        <v>207</v>
      </c>
      <c r="V616" t="s">
        <v>207</v>
      </c>
      <c r="W616" t="s">
        <v>207</v>
      </c>
      <c r="X616" t="s">
        <v>207</v>
      </c>
      <c r="Y616" t="s">
        <v>207</v>
      </c>
      <c r="Z616" t="s">
        <v>207</v>
      </c>
      <c r="AA616" t="s">
        <v>207</v>
      </c>
      <c r="AB616" t="s">
        <v>207</v>
      </c>
      <c r="AC616" t="s">
        <v>207</v>
      </c>
      <c r="AD616" t="s">
        <v>207</v>
      </c>
      <c r="AE616" t="s">
        <v>207</v>
      </c>
      <c r="AF616" t="s">
        <v>207</v>
      </c>
      <c r="AG616" t="s">
        <v>207</v>
      </c>
      <c r="AH616" t="s">
        <v>207</v>
      </c>
      <c r="AI616" t="s">
        <v>207</v>
      </c>
      <c r="AJ616" t="s">
        <v>207</v>
      </c>
      <c r="AK616" t="s">
        <v>207</v>
      </c>
      <c r="AL616" t="s">
        <v>207</v>
      </c>
      <c r="AM616" t="s">
        <v>207</v>
      </c>
      <c r="AN616" t="s">
        <v>207</v>
      </c>
      <c r="AO616" t="s">
        <v>207</v>
      </c>
      <c r="AP616" t="s">
        <v>207</v>
      </c>
      <c r="AQ616" t="s">
        <v>207</v>
      </c>
      <c r="AR616" t="s">
        <v>207</v>
      </c>
      <c r="AS616" t="s">
        <v>207</v>
      </c>
      <c r="AT616" t="s">
        <v>207</v>
      </c>
      <c r="AU616" t="s">
        <v>207</v>
      </c>
      <c r="AV616" t="s">
        <v>207</v>
      </c>
      <c r="AW616" t="s">
        <v>207</v>
      </c>
      <c r="AX616" t="s">
        <v>207</v>
      </c>
      <c r="AY616" t="s">
        <v>207</v>
      </c>
      <c r="AZ616" t="s">
        <v>207</v>
      </c>
      <c r="BA616" t="s">
        <v>215</v>
      </c>
      <c r="BB616" t="s">
        <v>207</v>
      </c>
      <c r="BC616" t="s">
        <v>207</v>
      </c>
      <c r="BD616" t="s">
        <v>207</v>
      </c>
      <c r="BE616" t="s">
        <v>207</v>
      </c>
      <c r="BF616" t="s">
        <v>207</v>
      </c>
      <c r="BG616" t="s">
        <v>207</v>
      </c>
      <c r="BH616" t="s">
        <v>207</v>
      </c>
      <c r="BI616" t="s">
        <v>207</v>
      </c>
      <c r="BJ616" t="s">
        <v>207</v>
      </c>
      <c r="BK616" t="s">
        <v>207</v>
      </c>
      <c r="BL616" t="s">
        <v>207</v>
      </c>
      <c r="BM616" t="s">
        <v>207</v>
      </c>
      <c r="BN616" t="s">
        <v>207</v>
      </c>
      <c r="BO616" s="18" t="str">
        <f>IF(OR(BO$2=0, BO$2=""), "N/A", IF(ISNUMBER(SEARCH(UPPER(BO$2), UPPER(ProgramsTable[[#This Row],[Type of Service]]))), "Yes", "No"))</f>
        <v>N/A</v>
      </c>
      <c r="BP616" s="18" t="str">
        <f>IF(BP$2=0, "N/A", IF(ISNUMBER(SEARCH(TRIM(BP$2), ProgramsTable[[#This Row],[Geographic Coverage]])), "Yes", "No"))</f>
        <v>N/A</v>
      </c>
      <c r="BQ616" s="18" t="str">
        <f>IF(BQ$2=0, "N/A", IF(ISNUMBER(SEARCH(TRIM(BQ$2), ProgramsTable[[#This Row],[Geographic Coverage]])), "Yes", "No"))</f>
        <v>N/A</v>
      </c>
      <c r="BR616" s="18" t="str">
        <f>IF(AND(BP$2=0, BQ$2=0), "*Required - Please Make a Selection*", IF(OR(ISNUMBER(SEARCH(TRIM(BP$2), ProgramsTable[[#This Row],[Geographic Coverage]])), ISNUMBER(SEARCH(TRIM(BQ$2), ProgramsTable[[#This Row],[Geographic Coverage]]))), "Yes", "No"))</f>
        <v>*Required - Please Make a Selection*</v>
      </c>
      <c r="BS616" s="18" t="str">
        <f>IF(OR(BS$2="",BS$2=0), "N/A", IF(AND(ProgramsTable[[#This Row],[Age Min]]= "None", ProgramsTable[[#This Row],[Age Max]]= "None"), "Yes", IF(AND(BS$2&gt;=ProgramsTable[[#This Row],[Age Min]], BS$2&lt;=ProgramsTable[[#This Row],[Age Max]]), "Yes", "No")))</f>
        <v>N/A</v>
      </c>
      <c r="BT616" s="18" t="str" cm="1">
        <f t="array" ref="BT616">IF(COUNTIF(AM$2:BJ$2,"Yes")=0,"N/A",IF(SUMPRODUCT(--(AM$2:BJ$2="Yes"),--(ProgramsTable[[#This Row],[Developmental Disability]:[Caregivers, Family Members, Advocates, or Practitioners of an Individual with Disabilities or Medical Conditions]]="Yes"))&gt;0,"Yes","No"))</f>
        <v>N/A</v>
      </c>
      <c r="BU6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16" s="18" t="str">
        <f>IF(BV$2=0, "N/A", IF(ISNUMBER(SEARCH(UPPER(BV$2), UPPER(ProgramsTable[[#This Row],[Type of Service]]))), "Yes", "No"))</f>
        <v>N/A</v>
      </c>
      <c r="BW616" s="18" t="str">
        <f>IF(BW$2=0, "N/A", IF(ISNUMBER(SEARCH(TRIM(BW$2), ProgramsTable[[#This Row],[Geographic Coverage]])), "Yes", "No"))</f>
        <v>N/A</v>
      </c>
      <c r="BX616" s="18" t="str">
        <f>IF(BX$2=0, "N/A", IF(ISNUMBER(SEARCH(TRIM(BX$2), ProgramsTable[[#This Row],[Geographic Coverage]])), "Yes", "No"))</f>
        <v>N/A</v>
      </c>
      <c r="BY616" s="18" t="str">
        <f>IF(AND(BW$2=0, BX$2=0), "*Required - Please Make a Selection*", IF(OR(ISNUMBER(SEARCH(TRIM(BW$2), ProgramsTable[[#This Row],[Geographic Coverage]])), ISNUMBER(SEARCH(TRIM(BX$2), ProgramsTable[[#This Row],[Geographic Coverage]]))), "Yes", "No"))</f>
        <v>*Required - Please Make a Selection*</v>
      </c>
      <c r="BZ616" s="18" t="str">
        <f>IF(I$2=0, "N/A", IF(I$2="Yes", IF(ProgramsTable[[#This Row],[Program Includes Services for Caregivers]]="Yes", IF(ProgramsTable[[#This Row],[Program May Require Caregiver to be Unpaid]]="No", "Yes", "No"), "No"), "N/A"))</f>
        <v>N/A</v>
      </c>
      <c r="CA6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16" s="18" t="str">
        <f>IF(CB$2=0, "N/A", IF(ISNUMBER(SEARCH(TRIM(UPPER(CB$2)), TRIM(UPPER(ProgramsTable[[#This Row],[Type of Service]])))), "Yes", "No"))</f>
        <v>N/A</v>
      </c>
      <c r="CC616" s="18" t="str">
        <f>IF(CC$2=0, "N/A", IF(ISNUMBER(SEARCH(TRIM(CC$2), ProgramsTable[[#This Row],[Geographic Coverage]])), "Yes", "No"))</f>
        <v>No</v>
      </c>
      <c r="CD616" s="18" t="str">
        <f>IF(CD$2=0, "N/A", IF(ISNUMBER(SEARCH(TRIM(CD$2), ProgramsTable[[#This Row],[Geographic Coverage]])), "Yes", "No"))</f>
        <v>N/A</v>
      </c>
      <c r="CE616" s="18" t="str">
        <f>IF(AND(CC$2=0, CD$2=0), "*Required - Please Make a Selection*", IF(OR(ISNUMBER(SEARCH(TRIM(CC$2), ProgramsTable[[#This Row],[Geographic Coverage]])), ISNUMBER(SEARCH(TRIM(CD$2), ProgramsTable[[#This Row],[Geographic Coverage]]))), "Yes", "No"))</f>
        <v>No</v>
      </c>
      <c r="CF616" s="18" t="str" cm="1">
        <f t="array" ref="CF616">IF(COUNTIF(BK$2:BN$2, "Yes")=0, "N/A", IF(SUMPRODUCT((BK$2:BN$2="Yes")*(ProgramsTable[[#This Row],[Veteran?]:[Disabled Veteran?]]="Yes"))&gt;0, "Yes", "No"))</f>
        <v>No</v>
      </c>
      <c r="CG6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16"/>
      <c r="CI616"/>
      <c r="CJ616"/>
      <c r="CK616"/>
      <c r="CL616"/>
      <c r="CM616"/>
      <c r="CN616"/>
      <c r="CO616"/>
      <c r="CP616"/>
      <c r="CQ616"/>
      <c r="CR616"/>
      <c r="CS616"/>
      <c r="CU616"/>
      <c r="CV616"/>
    </row>
    <row r="617" spans="1:100" x14ac:dyDescent="0.25">
      <c r="A617" s="10">
        <v>191</v>
      </c>
      <c r="B617" t="s">
        <v>527</v>
      </c>
      <c r="C617" t="s">
        <v>604</v>
      </c>
      <c r="D617" t="s">
        <v>564</v>
      </c>
      <c r="E617" t="s">
        <v>546</v>
      </c>
      <c r="F617" t="s">
        <v>565</v>
      </c>
      <c r="G617" t="s">
        <v>107</v>
      </c>
      <c r="H617" t="s">
        <v>207</v>
      </c>
      <c r="I617" t="s">
        <v>207</v>
      </c>
      <c r="J617" t="s">
        <v>566</v>
      </c>
      <c r="K617" t="s">
        <v>208</v>
      </c>
      <c r="L617" s="11" t="s">
        <v>567</v>
      </c>
      <c r="M617">
        <v>60</v>
      </c>
      <c r="N617">
        <v>120</v>
      </c>
      <c r="O617" t="s">
        <v>568</v>
      </c>
      <c r="P617" t="s">
        <v>569</v>
      </c>
      <c r="Q617" t="s">
        <v>208</v>
      </c>
      <c r="R617" t="s">
        <v>569</v>
      </c>
      <c r="S617" t="s">
        <v>208</v>
      </c>
      <c r="T617" t="s">
        <v>41</v>
      </c>
      <c r="U617" t="s">
        <v>207</v>
      </c>
      <c r="V617" t="s">
        <v>215</v>
      </c>
      <c r="W617" t="s">
        <v>207</v>
      </c>
      <c r="X617" t="s">
        <v>207</v>
      </c>
      <c r="Y617" t="s">
        <v>207</v>
      </c>
      <c r="Z617" t="s">
        <v>207</v>
      </c>
      <c r="AA617" t="s">
        <v>207</v>
      </c>
      <c r="AB617" t="s">
        <v>207</v>
      </c>
      <c r="AC617" t="s">
        <v>207</v>
      </c>
      <c r="AD617" t="s">
        <v>207</v>
      </c>
      <c r="AE617" t="s">
        <v>207</v>
      </c>
      <c r="AF617" t="s">
        <v>207</v>
      </c>
      <c r="AG617" t="s">
        <v>207</v>
      </c>
      <c r="AH617" t="s">
        <v>207</v>
      </c>
      <c r="AI617" t="s">
        <v>207</v>
      </c>
      <c r="AJ617" t="s">
        <v>207</v>
      </c>
      <c r="AK617" t="s">
        <v>207</v>
      </c>
      <c r="AL617" t="s">
        <v>207</v>
      </c>
      <c r="AM617" t="s">
        <v>215</v>
      </c>
      <c r="AN617" t="s">
        <v>215</v>
      </c>
      <c r="AO617" t="s">
        <v>215</v>
      </c>
      <c r="AP617" t="s">
        <v>207</v>
      </c>
      <c r="AQ617" t="s">
        <v>207</v>
      </c>
      <c r="AR617" t="s">
        <v>207</v>
      </c>
      <c r="AS617" t="s">
        <v>207</v>
      </c>
      <c r="AT617" t="s">
        <v>207</v>
      </c>
      <c r="AU617" t="s">
        <v>207</v>
      </c>
      <c r="AV617" t="s">
        <v>207</v>
      </c>
      <c r="AW617" t="s">
        <v>207</v>
      </c>
      <c r="AX617" t="s">
        <v>207</v>
      </c>
      <c r="AY617" t="s">
        <v>207</v>
      </c>
      <c r="AZ617" t="s">
        <v>207</v>
      </c>
      <c r="BA617" t="s">
        <v>207</v>
      </c>
      <c r="BB617" t="s">
        <v>207</v>
      </c>
      <c r="BC617" t="s">
        <v>207</v>
      </c>
      <c r="BD617" t="s">
        <v>207</v>
      </c>
      <c r="BE617" t="s">
        <v>207</v>
      </c>
      <c r="BF617" t="s">
        <v>207</v>
      </c>
      <c r="BG617" t="s">
        <v>207</v>
      </c>
      <c r="BH617" t="s">
        <v>207</v>
      </c>
      <c r="BI617" t="s">
        <v>207</v>
      </c>
      <c r="BJ617" t="s">
        <v>207</v>
      </c>
      <c r="BK617" t="s">
        <v>207</v>
      </c>
      <c r="BL617" t="s">
        <v>207</v>
      </c>
      <c r="BM617" t="s">
        <v>207</v>
      </c>
      <c r="BN617" t="s">
        <v>207</v>
      </c>
      <c r="BO617" s="18" t="str">
        <f>IF(OR(BO$2=0, BO$2=""), "N/A", IF(ISNUMBER(SEARCH(UPPER(BO$2), UPPER(ProgramsTable[[#This Row],[Type of Service]]))), "Yes", "No"))</f>
        <v>N/A</v>
      </c>
      <c r="BP617" s="18" t="str">
        <f>IF(BP$2=0, "N/A", IF(ISNUMBER(SEARCH(TRIM(BP$2), ProgramsTable[[#This Row],[Geographic Coverage]])), "Yes", "No"))</f>
        <v>N/A</v>
      </c>
      <c r="BQ617" s="18" t="str">
        <f>IF(BQ$2=0, "N/A", IF(ISNUMBER(SEARCH(TRIM(BQ$2), ProgramsTable[[#This Row],[Geographic Coverage]])), "Yes", "No"))</f>
        <v>N/A</v>
      </c>
      <c r="BR617" s="18" t="str">
        <f>IF(AND(BP$2=0, BQ$2=0), "*Required - Please Make a Selection*", IF(OR(ISNUMBER(SEARCH(TRIM(BP$2), ProgramsTable[[#This Row],[Geographic Coverage]])), ISNUMBER(SEARCH(TRIM(BQ$2), ProgramsTable[[#This Row],[Geographic Coverage]]))), "Yes", "No"))</f>
        <v>*Required - Please Make a Selection*</v>
      </c>
      <c r="BS617" s="18" t="str">
        <f>IF(OR(BS$2="",BS$2=0), "N/A", IF(AND(ProgramsTable[[#This Row],[Age Min]]= "None", ProgramsTable[[#This Row],[Age Max]]= "None"), "Yes", IF(AND(BS$2&gt;=ProgramsTable[[#This Row],[Age Min]], BS$2&lt;=ProgramsTable[[#This Row],[Age Max]]), "Yes", "No")))</f>
        <v>N/A</v>
      </c>
      <c r="BT617" s="18" t="str" cm="1">
        <f t="array" ref="BT617">IF(COUNTIF(AM$2:BJ$2,"Yes")=0,"N/A",IF(SUMPRODUCT(--(AM$2:BJ$2="Yes"),--(ProgramsTable[[#This Row],[Developmental Disability]:[Caregivers, Family Members, Advocates, or Practitioners of an Individual with Disabilities or Medical Conditions]]="Yes"))&gt;0,"Yes","No"))</f>
        <v>N/A</v>
      </c>
      <c r="BU6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17" s="18" t="str">
        <f>IF(BV$2=0, "N/A", IF(ISNUMBER(SEARCH(UPPER(BV$2), UPPER(ProgramsTable[[#This Row],[Type of Service]]))), "Yes", "No"))</f>
        <v>N/A</v>
      </c>
      <c r="BW617" s="18" t="str">
        <f>IF(BW$2=0, "N/A", IF(ISNUMBER(SEARCH(TRIM(BW$2), ProgramsTable[[#This Row],[Geographic Coverage]])), "Yes", "No"))</f>
        <v>N/A</v>
      </c>
      <c r="BX617" s="18" t="str">
        <f>IF(BX$2=0, "N/A", IF(ISNUMBER(SEARCH(TRIM(BX$2), ProgramsTable[[#This Row],[Geographic Coverage]])), "Yes", "No"))</f>
        <v>N/A</v>
      </c>
      <c r="BY617" s="18" t="str">
        <f>IF(AND(BW$2=0, BX$2=0), "*Required - Please Make a Selection*", IF(OR(ISNUMBER(SEARCH(TRIM(BW$2), ProgramsTable[[#This Row],[Geographic Coverage]])), ISNUMBER(SEARCH(TRIM(BX$2), ProgramsTable[[#This Row],[Geographic Coverage]]))), "Yes", "No"))</f>
        <v>*Required - Please Make a Selection*</v>
      </c>
      <c r="BZ617" s="18" t="str">
        <f>IF(I$2=0, "N/A", IF(I$2="Yes", IF(ProgramsTable[[#This Row],[Program Includes Services for Caregivers]]="Yes", IF(ProgramsTable[[#This Row],[Program May Require Caregiver to be Unpaid]]="No", "Yes", "No"), "No"), "N/A"))</f>
        <v>N/A</v>
      </c>
      <c r="CA6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17" s="18" t="str">
        <f>IF(CB$2=0, "N/A", IF(ISNUMBER(SEARCH(TRIM(UPPER(CB$2)), TRIM(UPPER(ProgramsTable[[#This Row],[Type of Service]])))), "Yes", "No"))</f>
        <v>N/A</v>
      </c>
      <c r="CC617" s="18" t="str">
        <f>IF(CC$2=0, "N/A", IF(ISNUMBER(SEARCH(TRIM(CC$2), ProgramsTable[[#This Row],[Geographic Coverage]])), "Yes", "No"))</f>
        <v>No</v>
      </c>
      <c r="CD617" s="18" t="str">
        <f>IF(CD$2=0, "N/A", IF(ISNUMBER(SEARCH(TRIM(CD$2), ProgramsTable[[#This Row],[Geographic Coverage]])), "Yes", "No"))</f>
        <v>N/A</v>
      </c>
      <c r="CE617" s="18" t="str">
        <f>IF(AND(CC$2=0, CD$2=0), "*Required - Please Make a Selection*", IF(OR(ISNUMBER(SEARCH(TRIM(CC$2), ProgramsTable[[#This Row],[Geographic Coverage]])), ISNUMBER(SEARCH(TRIM(CD$2), ProgramsTable[[#This Row],[Geographic Coverage]]))), "Yes", "No"))</f>
        <v>No</v>
      </c>
      <c r="CF617" s="18" t="str" cm="1">
        <f t="array" ref="CF617">IF(COUNTIF(BK$2:BN$2, "Yes")=0, "N/A", IF(SUMPRODUCT((BK$2:BN$2="Yes")*(ProgramsTable[[#This Row],[Veteran?]:[Disabled Veteran?]]="Yes"))&gt;0, "Yes", "No"))</f>
        <v>No</v>
      </c>
      <c r="CG6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17"/>
      <c r="CI617"/>
      <c r="CJ617"/>
      <c r="CK617"/>
      <c r="CL617"/>
      <c r="CM617"/>
      <c r="CN617"/>
      <c r="CO617"/>
      <c r="CP617"/>
      <c r="CQ617"/>
      <c r="CR617"/>
      <c r="CS617"/>
      <c r="CU617"/>
      <c r="CV617"/>
    </row>
    <row r="618" spans="1:100" hidden="1" x14ac:dyDescent="0.25">
      <c r="A618" s="10">
        <v>192</v>
      </c>
      <c r="B618" t="s">
        <v>527</v>
      </c>
      <c r="C618" t="s">
        <v>604</v>
      </c>
      <c r="D618" t="s">
        <v>564</v>
      </c>
      <c r="E618" t="s">
        <v>546</v>
      </c>
      <c r="F618" t="s">
        <v>570</v>
      </c>
      <c r="G618" t="s">
        <v>109</v>
      </c>
      <c r="H618" t="s">
        <v>207</v>
      </c>
      <c r="I618" t="s">
        <v>207</v>
      </c>
      <c r="J618" t="s">
        <v>566</v>
      </c>
      <c r="K618" t="s">
        <v>208</v>
      </c>
      <c r="L618" s="11" t="s">
        <v>571</v>
      </c>
      <c r="M618">
        <v>60</v>
      </c>
      <c r="N618">
        <v>120</v>
      </c>
      <c r="O618" t="s">
        <v>572</v>
      </c>
      <c r="P618" t="s">
        <v>573</v>
      </c>
      <c r="Q618" t="s">
        <v>208</v>
      </c>
      <c r="R618" t="s">
        <v>573</v>
      </c>
      <c r="S618" t="s">
        <v>208</v>
      </c>
      <c r="T618" t="s">
        <v>41</v>
      </c>
      <c r="U618" t="s">
        <v>207</v>
      </c>
      <c r="V618" t="s">
        <v>215</v>
      </c>
      <c r="W618" t="s">
        <v>207</v>
      </c>
      <c r="X618" t="s">
        <v>207</v>
      </c>
      <c r="Y618" t="s">
        <v>207</v>
      </c>
      <c r="Z618" t="s">
        <v>207</v>
      </c>
      <c r="AA618" t="s">
        <v>207</v>
      </c>
      <c r="AB618" t="s">
        <v>207</v>
      </c>
      <c r="AC618" t="s">
        <v>207</v>
      </c>
      <c r="AD618" t="s">
        <v>207</v>
      </c>
      <c r="AE618" t="s">
        <v>207</v>
      </c>
      <c r="AF618" t="s">
        <v>207</v>
      </c>
      <c r="AG618" t="s">
        <v>207</v>
      </c>
      <c r="AH618" t="s">
        <v>207</v>
      </c>
      <c r="AI618" t="s">
        <v>207</v>
      </c>
      <c r="AJ618" t="s">
        <v>207</v>
      </c>
      <c r="AK618" t="s">
        <v>207</v>
      </c>
      <c r="AL618" t="s">
        <v>207</v>
      </c>
      <c r="AM618" t="s">
        <v>215</v>
      </c>
      <c r="AN618" t="s">
        <v>215</v>
      </c>
      <c r="AO618" t="s">
        <v>215</v>
      </c>
      <c r="AP618" t="s">
        <v>207</v>
      </c>
      <c r="AQ618" t="s">
        <v>215</v>
      </c>
      <c r="AR618" t="s">
        <v>207</v>
      </c>
      <c r="AS618" t="s">
        <v>207</v>
      </c>
      <c r="AT618" t="s">
        <v>207</v>
      </c>
      <c r="AU618" t="s">
        <v>207</v>
      </c>
      <c r="AV618" t="s">
        <v>207</v>
      </c>
      <c r="AW618" t="s">
        <v>207</v>
      </c>
      <c r="AX618" t="s">
        <v>215</v>
      </c>
      <c r="AY618" t="s">
        <v>215</v>
      </c>
      <c r="AZ618" t="s">
        <v>207</v>
      </c>
      <c r="BA618" t="s">
        <v>215</v>
      </c>
      <c r="BB618" t="s">
        <v>207</v>
      </c>
      <c r="BC618" t="s">
        <v>207</v>
      </c>
      <c r="BD618" t="s">
        <v>207</v>
      </c>
      <c r="BE618" t="s">
        <v>207</v>
      </c>
      <c r="BF618" t="s">
        <v>207</v>
      </c>
      <c r="BG618" t="s">
        <v>207</v>
      </c>
      <c r="BH618" t="s">
        <v>207</v>
      </c>
      <c r="BI618" t="s">
        <v>207</v>
      </c>
      <c r="BJ618" t="s">
        <v>207</v>
      </c>
      <c r="BK618" t="s">
        <v>207</v>
      </c>
      <c r="BL618" t="s">
        <v>207</v>
      </c>
      <c r="BM618" t="s">
        <v>207</v>
      </c>
      <c r="BN618" t="s">
        <v>207</v>
      </c>
      <c r="BO618" s="18" t="str">
        <f>IF(OR(BO$2=0, BO$2=""), "N/A", IF(ISNUMBER(SEARCH(UPPER(BO$2), UPPER(ProgramsTable[[#This Row],[Type of Service]]))), "Yes", "No"))</f>
        <v>N/A</v>
      </c>
      <c r="BP618" s="18" t="str">
        <f>IF(BP$2=0, "N/A", IF(ISNUMBER(SEARCH(TRIM(BP$2), ProgramsTable[[#This Row],[Geographic Coverage]])), "Yes", "No"))</f>
        <v>N/A</v>
      </c>
      <c r="BQ618" s="18" t="str">
        <f>IF(BQ$2=0, "N/A", IF(ISNUMBER(SEARCH(TRIM(BQ$2), ProgramsTable[[#This Row],[Geographic Coverage]])), "Yes", "No"))</f>
        <v>N/A</v>
      </c>
      <c r="BR618" s="18" t="str">
        <f>IF(AND(BP$2=0, BQ$2=0), "*Required - Please Make a Selection*", IF(OR(ISNUMBER(SEARCH(TRIM(BP$2), ProgramsTable[[#This Row],[Geographic Coverage]])), ISNUMBER(SEARCH(TRIM(BQ$2), ProgramsTable[[#This Row],[Geographic Coverage]]))), "Yes", "No"))</f>
        <v>*Required - Please Make a Selection*</v>
      </c>
      <c r="BS618" s="18" t="str">
        <f>IF(OR(BS$2="",BS$2=0), "N/A", IF(AND(ProgramsTable[[#This Row],[Age Min]]= "None", ProgramsTable[[#This Row],[Age Max]]= "None"), "Yes", IF(AND(BS$2&gt;=ProgramsTable[[#This Row],[Age Min]], BS$2&lt;=ProgramsTable[[#This Row],[Age Max]]), "Yes", "No")))</f>
        <v>N/A</v>
      </c>
      <c r="BT618" s="18" t="str" cm="1">
        <f t="array" ref="BT618">IF(COUNTIF(AM$2:BJ$2,"Yes")=0,"N/A",IF(SUMPRODUCT(--(AM$2:BJ$2="Yes"),--(ProgramsTable[[#This Row],[Developmental Disability]:[Caregivers, Family Members, Advocates, or Practitioners of an Individual with Disabilities or Medical Conditions]]="Yes"))&gt;0,"Yes","No"))</f>
        <v>N/A</v>
      </c>
      <c r="BU6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18" s="18" t="str">
        <f>IF(BV$2=0, "N/A", IF(ISNUMBER(SEARCH(UPPER(BV$2), UPPER(ProgramsTable[[#This Row],[Type of Service]]))), "Yes", "No"))</f>
        <v>N/A</v>
      </c>
      <c r="BW618" s="18" t="str">
        <f>IF(BW$2=0, "N/A", IF(ISNUMBER(SEARCH(TRIM(BW$2), ProgramsTable[[#This Row],[Geographic Coverage]])), "Yes", "No"))</f>
        <v>N/A</v>
      </c>
      <c r="BX618" s="18" t="str">
        <f>IF(BX$2=0, "N/A", IF(ISNUMBER(SEARCH(TRIM(BX$2), ProgramsTable[[#This Row],[Geographic Coverage]])), "Yes", "No"))</f>
        <v>N/A</v>
      </c>
      <c r="BY618" s="18" t="str">
        <f>IF(AND(BW$2=0, BX$2=0), "*Required - Please Make a Selection*", IF(OR(ISNUMBER(SEARCH(TRIM(BW$2), ProgramsTable[[#This Row],[Geographic Coverage]])), ISNUMBER(SEARCH(TRIM(BX$2), ProgramsTable[[#This Row],[Geographic Coverage]]))), "Yes", "No"))</f>
        <v>*Required - Please Make a Selection*</v>
      </c>
      <c r="BZ618" s="18" t="str">
        <f>IF(I$2=0, "N/A", IF(I$2="Yes", IF(ProgramsTable[[#This Row],[Program Includes Services for Caregivers]]="Yes", IF(ProgramsTable[[#This Row],[Program May Require Caregiver to be Unpaid]]="No", "Yes", "No"), "No"), "N/A"))</f>
        <v>N/A</v>
      </c>
      <c r="CA6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18" s="18" t="str">
        <f>IF(CB$2=0, "N/A", IF(ISNUMBER(SEARCH(TRIM(UPPER(CB$2)), TRIM(UPPER(ProgramsTable[[#This Row],[Type of Service]])))), "Yes", "No"))</f>
        <v>N/A</v>
      </c>
      <c r="CC618" s="18" t="str">
        <f>IF(CC$2=0, "N/A", IF(ISNUMBER(SEARCH(TRIM(CC$2), ProgramsTable[[#This Row],[Geographic Coverage]])), "Yes", "No"))</f>
        <v>No</v>
      </c>
      <c r="CD618" s="18" t="str">
        <f>IF(CD$2=0, "N/A", IF(ISNUMBER(SEARCH(TRIM(CD$2), ProgramsTable[[#This Row],[Geographic Coverage]])), "Yes", "No"))</f>
        <v>N/A</v>
      </c>
      <c r="CE618" s="18" t="str">
        <f>IF(AND(CC$2=0, CD$2=0), "*Required - Please Make a Selection*", IF(OR(ISNUMBER(SEARCH(TRIM(CC$2), ProgramsTable[[#This Row],[Geographic Coverage]])), ISNUMBER(SEARCH(TRIM(CD$2), ProgramsTable[[#This Row],[Geographic Coverage]]))), "Yes", "No"))</f>
        <v>No</v>
      </c>
      <c r="CF618" s="18" t="str" cm="1">
        <f t="array" ref="CF618">IF(COUNTIF(BK$2:BN$2, "Yes")=0, "N/A", IF(SUMPRODUCT((BK$2:BN$2="Yes")*(ProgramsTable[[#This Row],[Veteran?]:[Disabled Veteran?]]="Yes"))&gt;0, "Yes", "No"))</f>
        <v>No</v>
      </c>
      <c r="CG6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18"/>
      <c r="CI618"/>
      <c r="CJ618"/>
      <c r="CK618"/>
      <c r="CL618"/>
      <c r="CM618"/>
      <c r="CN618"/>
      <c r="CO618"/>
      <c r="CP618"/>
      <c r="CQ618"/>
      <c r="CR618"/>
      <c r="CS618"/>
      <c r="CU618"/>
      <c r="CV618"/>
    </row>
    <row r="619" spans="1:100" hidden="1" x14ac:dyDescent="0.25">
      <c r="A619" s="10">
        <v>193</v>
      </c>
      <c r="B619" t="s">
        <v>527</v>
      </c>
      <c r="C619" t="s">
        <v>604</v>
      </c>
      <c r="D619" t="s">
        <v>564</v>
      </c>
      <c r="E619" t="s">
        <v>546</v>
      </c>
      <c r="F619" t="s">
        <v>574</v>
      </c>
      <c r="G619" t="s">
        <v>108</v>
      </c>
      <c r="H619" t="s">
        <v>207</v>
      </c>
      <c r="I619" t="s">
        <v>207</v>
      </c>
      <c r="J619" t="s">
        <v>208</v>
      </c>
      <c r="K619" t="s">
        <v>208</v>
      </c>
      <c r="L619" s="11" t="s">
        <v>543</v>
      </c>
      <c r="M619">
        <v>60</v>
      </c>
      <c r="N619">
        <v>120</v>
      </c>
      <c r="P619" t="s">
        <v>575</v>
      </c>
      <c r="Q619" t="s">
        <v>208</v>
      </c>
      <c r="R619" t="s">
        <v>575</v>
      </c>
      <c r="S619" t="s">
        <v>208</v>
      </c>
      <c r="T619" t="s">
        <v>41</v>
      </c>
      <c r="U619" t="s">
        <v>207</v>
      </c>
      <c r="V619" t="s">
        <v>207</v>
      </c>
      <c r="W619" t="s">
        <v>207</v>
      </c>
      <c r="X619" t="s">
        <v>207</v>
      </c>
      <c r="Y619" t="s">
        <v>207</v>
      </c>
      <c r="Z619" t="s">
        <v>207</v>
      </c>
      <c r="AA619" t="s">
        <v>207</v>
      </c>
      <c r="AB619" t="s">
        <v>207</v>
      </c>
      <c r="AC619" t="s">
        <v>207</v>
      </c>
      <c r="AD619" t="s">
        <v>207</v>
      </c>
      <c r="AE619" t="s">
        <v>207</v>
      </c>
      <c r="AF619" t="s">
        <v>207</v>
      </c>
      <c r="AG619" t="s">
        <v>207</v>
      </c>
      <c r="AH619" t="s">
        <v>207</v>
      </c>
      <c r="AI619" t="s">
        <v>207</v>
      </c>
      <c r="AJ619" t="s">
        <v>207</v>
      </c>
      <c r="AK619" t="s">
        <v>207</v>
      </c>
      <c r="AL619" t="s">
        <v>207</v>
      </c>
      <c r="AM619" t="s">
        <v>207</v>
      </c>
      <c r="AN619" t="s">
        <v>207</v>
      </c>
      <c r="AO619" t="s">
        <v>207</v>
      </c>
      <c r="AP619" t="s">
        <v>207</v>
      </c>
      <c r="AQ619" t="s">
        <v>207</v>
      </c>
      <c r="AR619" t="s">
        <v>207</v>
      </c>
      <c r="AS619" t="s">
        <v>207</v>
      </c>
      <c r="AT619" t="s">
        <v>207</v>
      </c>
      <c r="AU619" t="s">
        <v>207</v>
      </c>
      <c r="AV619" t="s">
        <v>207</v>
      </c>
      <c r="AW619" t="s">
        <v>207</v>
      </c>
      <c r="AX619" t="s">
        <v>207</v>
      </c>
      <c r="AY619" t="s">
        <v>207</v>
      </c>
      <c r="AZ619" t="s">
        <v>207</v>
      </c>
      <c r="BA619" t="s">
        <v>215</v>
      </c>
      <c r="BB619" t="s">
        <v>207</v>
      </c>
      <c r="BC619" t="s">
        <v>207</v>
      </c>
      <c r="BD619" t="s">
        <v>207</v>
      </c>
      <c r="BE619" t="s">
        <v>207</v>
      </c>
      <c r="BF619" t="s">
        <v>207</v>
      </c>
      <c r="BG619" t="s">
        <v>207</v>
      </c>
      <c r="BH619" t="s">
        <v>207</v>
      </c>
      <c r="BI619" t="s">
        <v>207</v>
      </c>
      <c r="BJ619" t="s">
        <v>207</v>
      </c>
      <c r="BK619" t="s">
        <v>207</v>
      </c>
      <c r="BL619" t="s">
        <v>207</v>
      </c>
      <c r="BM619" t="s">
        <v>207</v>
      </c>
      <c r="BN619" t="s">
        <v>207</v>
      </c>
      <c r="BO619" s="18" t="str">
        <f>IF(OR(BO$2=0, BO$2=""), "N/A", IF(ISNUMBER(SEARCH(UPPER(BO$2), UPPER(ProgramsTable[[#This Row],[Type of Service]]))), "Yes", "No"))</f>
        <v>N/A</v>
      </c>
      <c r="BP619" s="18" t="str">
        <f>IF(BP$2=0, "N/A", IF(ISNUMBER(SEARCH(TRIM(BP$2), ProgramsTable[[#This Row],[Geographic Coverage]])), "Yes", "No"))</f>
        <v>N/A</v>
      </c>
      <c r="BQ619" s="18" t="str">
        <f>IF(BQ$2=0, "N/A", IF(ISNUMBER(SEARCH(TRIM(BQ$2), ProgramsTable[[#This Row],[Geographic Coverage]])), "Yes", "No"))</f>
        <v>N/A</v>
      </c>
      <c r="BR619" s="18" t="str">
        <f>IF(AND(BP$2=0, BQ$2=0), "*Required - Please Make a Selection*", IF(OR(ISNUMBER(SEARCH(TRIM(BP$2), ProgramsTable[[#This Row],[Geographic Coverage]])), ISNUMBER(SEARCH(TRIM(BQ$2), ProgramsTable[[#This Row],[Geographic Coverage]]))), "Yes", "No"))</f>
        <v>*Required - Please Make a Selection*</v>
      </c>
      <c r="BS619" s="18" t="str">
        <f>IF(OR(BS$2="",BS$2=0), "N/A", IF(AND(ProgramsTable[[#This Row],[Age Min]]= "None", ProgramsTable[[#This Row],[Age Max]]= "None"), "Yes", IF(AND(BS$2&gt;=ProgramsTable[[#This Row],[Age Min]], BS$2&lt;=ProgramsTable[[#This Row],[Age Max]]), "Yes", "No")))</f>
        <v>N/A</v>
      </c>
      <c r="BT619" s="18" t="str" cm="1">
        <f t="array" ref="BT619">IF(COUNTIF(AM$2:BJ$2,"Yes")=0,"N/A",IF(SUMPRODUCT(--(AM$2:BJ$2="Yes"),--(ProgramsTable[[#This Row],[Developmental Disability]:[Caregivers, Family Members, Advocates, or Practitioners of an Individual with Disabilities or Medical Conditions]]="Yes"))&gt;0,"Yes","No"))</f>
        <v>N/A</v>
      </c>
      <c r="BU6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19" s="18" t="str">
        <f>IF(BV$2=0, "N/A", IF(ISNUMBER(SEARCH(UPPER(BV$2), UPPER(ProgramsTable[[#This Row],[Type of Service]]))), "Yes", "No"))</f>
        <v>N/A</v>
      </c>
      <c r="BW619" s="18" t="str">
        <f>IF(BW$2=0, "N/A", IF(ISNUMBER(SEARCH(TRIM(BW$2), ProgramsTable[[#This Row],[Geographic Coverage]])), "Yes", "No"))</f>
        <v>N/A</v>
      </c>
      <c r="BX619" s="18" t="str">
        <f>IF(BX$2=0, "N/A", IF(ISNUMBER(SEARCH(TRIM(BX$2), ProgramsTable[[#This Row],[Geographic Coverage]])), "Yes", "No"))</f>
        <v>N/A</v>
      </c>
      <c r="BY619" s="18" t="str">
        <f>IF(AND(BW$2=0, BX$2=0), "*Required - Please Make a Selection*", IF(OR(ISNUMBER(SEARCH(TRIM(BW$2), ProgramsTable[[#This Row],[Geographic Coverage]])), ISNUMBER(SEARCH(TRIM(BX$2), ProgramsTable[[#This Row],[Geographic Coverage]]))), "Yes", "No"))</f>
        <v>*Required - Please Make a Selection*</v>
      </c>
      <c r="BZ619" s="18" t="str">
        <f>IF(I$2=0, "N/A", IF(I$2="Yes", IF(ProgramsTable[[#This Row],[Program Includes Services for Caregivers]]="Yes", IF(ProgramsTable[[#This Row],[Program May Require Caregiver to be Unpaid]]="No", "Yes", "No"), "No"), "N/A"))</f>
        <v>N/A</v>
      </c>
      <c r="CA6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19" s="18" t="str">
        <f>IF(CB$2=0, "N/A", IF(ISNUMBER(SEARCH(TRIM(UPPER(CB$2)), TRIM(UPPER(ProgramsTable[[#This Row],[Type of Service]])))), "Yes", "No"))</f>
        <v>N/A</v>
      </c>
      <c r="CC619" s="18" t="str">
        <f>IF(CC$2=0, "N/A", IF(ISNUMBER(SEARCH(TRIM(CC$2), ProgramsTable[[#This Row],[Geographic Coverage]])), "Yes", "No"))</f>
        <v>No</v>
      </c>
      <c r="CD619" s="18" t="str">
        <f>IF(CD$2=0, "N/A", IF(ISNUMBER(SEARCH(TRIM(CD$2), ProgramsTable[[#This Row],[Geographic Coverage]])), "Yes", "No"))</f>
        <v>N/A</v>
      </c>
      <c r="CE619" s="18" t="str">
        <f>IF(AND(CC$2=0, CD$2=0), "*Required - Please Make a Selection*", IF(OR(ISNUMBER(SEARCH(TRIM(CC$2), ProgramsTable[[#This Row],[Geographic Coverage]])), ISNUMBER(SEARCH(TRIM(CD$2), ProgramsTable[[#This Row],[Geographic Coverage]]))), "Yes", "No"))</f>
        <v>No</v>
      </c>
      <c r="CF619" s="18" t="str" cm="1">
        <f t="array" ref="CF619">IF(COUNTIF(BK$2:BN$2, "Yes")=0, "N/A", IF(SUMPRODUCT((BK$2:BN$2="Yes")*(ProgramsTable[[#This Row],[Veteran?]:[Disabled Veteran?]]="Yes"))&gt;0, "Yes", "No"))</f>
        <v>No</v>
      </c>
      <c r="CG6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19"/>
      <c r="CI619"/>
      <c r="CJ619"/>
      <c r="CK619"/>
      <c r="CL619"/>
      <c r="CM619"/>
      <c r="CN619"/>
      <c r="CO619"/>
      <c r="CP619"/>
      <c r="CQ619"/>
      <c r="CR619"/>
      <c r="CS619"/>
      <c r="CU619"/>
      <c r="CV619"/>
    </row>
    <row r="620" spans="1:100" hidden="1" x14ac:dyDescent="0.25">
      <c r="A620" s="10">
        <v>194</v>
      </c>
      <c r="B620" t="s">
        <v>527</v>
      </c>
      <c r="C620" t="s">
        <v>604</v>
      </c>
      <c r="D620" t="s">
        <v>576</v>
      </c>
      <c r="E620" t="s">
        <v>546</v>
      </c>
      <c r="F620" t="s">
        <v>577</v>
      </c>
      <c r="G620" t="s">
        <v>98</v>
      </c>
      <c r="H620" t="s">
        <v>207</v>
      </c>
      <c r="I620" t="s">
        <v>207</v>
      </c>
      <c r="J620" t="s">
        <v>208</v>
      </c>
      <c r="K620" t="s">
        <v>208</v>
      </c>
      <c r="L620" s="11" t="s">
        <v>543</v>
      </c>
      <c r="M620">
        <v>60</v>
      </c>
      <c r="N620">
        <v>120</v>
      </c>
      <c r="P620" t="s">
        <v>563</v>
      </c>
      <c r="Q620" t="s">
        <v>208</v>
      </c>
      <c r="R620" t="s">
        <v>563</v>
      </c>
      <c r="S620" t="s">
        <v>208</v>
      </c>
      <c r="T620" t="s">
        <v>41</v>
      </c>
      <c r="U620" t="s">
        <v>207</v>
      </c>
      <c r="V620" t="s">
        <v>207</v>
      </c>
      <c r="W620" t="s">
        <v>207</v>
      </c>
      <c r="X620" t="s">
        <v>207</v>
      </c>
      <c r="Y620" t="s">
        <v>207</v>
      </c>
      <c r="Z620" t="s">
        <v>207</v>
      </c>
      <c r="AA620" t="s">
        <v>207</v>
      </c>
      <c r="AB620" t="s">
        <v>207</v>
      </c>
      <c r="AC620" t="s">
        <v>207</v>
      </c>
      <c r="AD620" t="s">
        <v>207</v>
      </c>
      <c r="AE620" t="s">
        <v>207</v>
      </c>
      <c r="AF620" t="s">
        <v>207</v>
      </c>
      <c r="AG620" t="s">
        <v>207</v>
      </c>
      <c r="AH620" t="s">
        <v>207</v>
      </c>
      <c r="AI620" t="s">
        <v>207</v>
      </c>
      <c r="AJ620" t="s">
        <v>207</v>
      </c>
      <c r="AK620" t="s">
        <v>207</v>
      </c>
      <c r="AL620" t="s">
        <v>207</v>
      </c>
      <c r="AM620" t="s">
        <v>207</v>
      </c>
      <c r="AN620" t="s">
        <v>207</v>
      </c>
      <c r="AO620" t="s">
        <v>207</v>
      </c>
      <c r="AP620" t="s">
        <v>207</v>
      </c>
      <c r="AQ620" t="s">
        <v>207</v>
      </c>
      <c r="AR620" t="s">
        <v>207</v>
      </c>
      <c r="AS620" t="s">
        <v>207</v>
      </c>
      <c r="AT620" t="s">
        <v>207</v>
      </c>
      <c r="AU620" t="s">
        <v>207</v>
      </c>
      <c r="AV620" t="s">
        <v>207</v>
      </c>
      <c r="AW620" t="s">
        <v>207</v>
      </c>
      <c r="AX620" t="s">
        <v>207</v>
      </c>
      <c r="AY620" t="s">
        <v>207</v>
      </c>
      <c r="AZ620" t="s">
        <v>207</v>
      </c>
      <c r="BA620" t="s">
        <v>215</v>
      </c>
      <c r="BB620" t="s">
        <v>207</v>
      </c>
      <c r="BC620" t="s">
        <v>207</v>
      </c>
      <c r="BD620" t="s">
        <v>207</v>
      </c>
      <c r="BE620" t="s">
        <v>207</v>
      </c>
      <c r="BF620" t="s">
        <v>207</v>
      </c>
      <c r="BG620" t="s">
        <v>207</v>
      </c>
      <c r="BH620" t="s">
        <v>207</v>
      </c>
      <c r="BI620" t="s">
        <v>207</v>
      </c>
      <c r="BJ620" t="s">
        <v>207</v>
      </c>
      <c r="BK620" t="s">
        <v>207</v>
      </c>
      <c r="BL620" t="s">
        <v>207</v>
      </c>
      <c r="BM620" t="s">
        <v>207</v>
      </c>
      <c r="BN620" t="s">
        <v>207</v>
      </c>
      <c r="BO620" s="18" t="str">
        <f>IF(OR(BO$2=0, BO$2=""), "N/A", IF(ISNUMBER(SEARCH(UPPER(BO$2), UPPER(ProgramsTable[[#This Row],[Type of Service]]))), "Yes", "No"))</f>
        <v>N/A</v>
      </c>
      <c r="BP620" s="18" t="str">
        <f>IF(BP$2=0, "N/A", IF(ISNUMBER(SEARCH(TRIM(BP$2), ProgramsTable[[#This Row],[Geographic Coverage]])), "Yes", "No"))</f>
        <v>N/A</v>
      </c>
      <c r="BQ620" s="18" t="str">
        <f>IF(BQ$2=0, "N/A", IF(ISNUMBER(SEARCH(TRIM(BQ$2), ProgramsTable[[#This Row],[Geographic Coverage]])), "Yes", "No"))</f>
        <v>N/A</v>
      </c>
      <c r="BR620" s="18" t="str">
        <f>IF(AND(BP$2=0, BQ$2=0), "*Required - Please Make a Selection*", IF(OR(ISNUMBER(SEARCH(TRIM(BP$2), ProgramsTable[[#This Row],[Geographic Coverage]])), ISNUMBER(SEARCH(TRIM(BQ$2), ProgramsTable[[#This Row],[Geographic Coverage]]))), "Yes", "No"))</f>
        <v>*Required - Please Make a Selection*</v>
      </c>
      <c r="BS620" s="18" t="str">
        <f>IF(OR(BS$2="",BS$2=0), "N/A", IF(AND(ProgramsTable[[#This Row],[Age Min]]= "None", ProgramsTable[[#This Row],[Age Max]]= "None"), "Yes", IF(AND(BS$2&gt;=ProgramsTable[[#This Row],[Age Min]], BS$2&lt;=ProgramsTable[[#This Row],[Age Max]]), "Yes", "No")))</f>
        <v>N/A</v>
      </c>
      <c r="BT620" s="18" t="str" cm="1">
        <f t="array" ref="BT620">IF(COUNTIF(AM$2:BJ$2,"Yes")=0,"N/A",IF(SUMPRODUCT(--(AM$2:BJ$2="Yes"),--(ProgramsTable[[#This Row],[Developmental Disability]:[Caregivers, Family Members, Advocates, or Practitioners of an Individual with Disabilities or Medical Conditions]]="Yes"))&gt;0,"Yes","No"))</f>
        <v>N/A</v>
      </c>
      <c r="BU6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20" s="18" t="str">
        <f>IF(BV$2=0, "N/A", IF(ISNUMBER(SEARCH(UPPER(BV$2), UPPER(ProgramsTable[[#This Row],[Type of Service]]))), "Yes", "No"))</f>
        <v>N/A</v>
      </c>
      <c r="BW620" s="18" t="str">
        <f>IF(BW$2=0, "N/A", IF(ISNUMBER(SEARCH(TRIM(BW$2), ProgramsTable[[#This Row],[Geographic Coverage]])), "Yes", "No"))</f>
        <v>N/A</v>
      </c>
      <c r="BX620" s="18" t="str">
        <f>IF(BX$2=0, "N/A", IF(ISNUMBER(SEARCH(TRIM(BX$2), ProgramsTable[[#This Row],[Geographic Coverage]])), "Yes", "No"))</f>
        <v>N/A</v>
      </c>
      <c r="BY620" s="18" t="str">
        <f>IF(AND(BW$2=0, BX$2=0), "*Required - Please Make a Selection*", IF(OR(ISNUMBER(SEARCH(TRIM(BW$2), ProgramsTable[[#This Row],[Geographic Coverage]])), ISNUMBER(SEARCH(TRIM(BX$2), ProgramsTable[[#This Row],[Geographic Coverage]]))), "Yes", "No"))</f>
        <v>*Required - Please Make a Selection*</v>
      </c>
      <c r="BZ620" s="18" t="str">
        <f>IF(I$2=0, "N/A", IF(I$2="Yes", IF(ProgramsTable[[#This Row],[Program Includes Services for Caregivers]]="Yes", IF(ProgramsTable[[#This Row],[Program May Require Caregiver to be Unpaid]]="No", "Yes", "No"), "No"), "N/A"))</f>
        <v>N/A</v>
      </c>
      <c r="CA6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20" s="18" t="str">
        <f>IF(CB$2=0, "N/A", IF(ISNUMBER(SEARCH(TRIM(UPPER(CB$2)), TRIM(UPPER(ProgramsTable[[#This Row],[Type of Service]])))), "Yes", "No"))</f>
        <v>N/A</v>
      </c>
      <c r="CC620" s="18" t="str">
        <f>IF(CC$2=0, "N/A", IF(ISNUMBER(SEARCH(TRIM(CC$2), ProgramsTable[[#This Row],[Geographic Coverage]])), "Yes", "No"))</f>
        <v>No</v>
      </c>
      <c r="CD620" s="18" t="str">
        <f>IF(CD$2=0, "N/A", IF(ISNUMBER(SEARCH(TRIM(CD$2), ProgramsTable[[#This Row],[Geographic Coverage]])), "Yes", "No"))</f>
        <v>N/A</v>
      </c>
      <c r="CE620" s="18" t="str">
        <f>IF(AND(CC$2=0, CD$2=0), "*Required - Please Make a Selection*", IF(OR(ISNUMBER(SEARCH(TRIM(CC$2), ProgramsTable[[#This Row],[Geographic Coverage]])), ISNUMBER(SEARCH(TRIM(CD$2), ProgramsTable[[#This Row],[Geographic Coverage]]))), "Yes", "No"))</f>
        <v>No</v>
      </c>
      <c r="CF620" s="18" t="str" cm="1">
        <f t="array" ref="CF620">IF(COUNTIF(BK$2:BN$2, "Yes")=0, "N/A", IF(SUMPRODUCT((BK$2:BN$2="Yes")*(ProgramsTable[[#This Row],[Veteran?]:[Disabled Veteran?]]="Yes"))&gt;0, "Yes", "No"))</f>
        <v>No</v>
      </c>
      <c r="CG6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20"/>
      <c r="CI620"/>
      <c r="CJ620"/>
      <c r="CK620"/>
      <c r="CL620"/>
      <c r="CM620"/>
      <c r="CN620"/>
      <c r="CO620"/>
      <c r="CP620"/>
      <c r="CQ620"/>
      <c r="CR620"/>
      <c r="CS620"/>
      <c r="CU620"/>
      <c r="CV620"/>
    </row>
    <row r="621" spans="1:100" hidden="1" x14ac:dyDescent="0.25">
      <c r="A621" s="10">
        <v>206</v>
      </c>
      <c r="B621" t="s">
        <v>527</v>
      </c>
      <c r="C621" t="s">
        <v>605</v>
      </c>
      <c r="D621" t="s">
        <v>537</v>
      </c>
      <c r="E621" t="s">
        <v>538</v>
      </c>
      <c r="F621" t="s">
        <v>539</v>
      </c>
      <c r="G621" t="s">
        <v>540</v>
      </c>
      <c r="H621" t="s">
        <v>207</v>
      </c>
      <c r="I621" t="s">
        <v>207</v>
      </c>
      <c r="J621" t="s">
        <v>541</v>
      </c>
      <c r="K621" t="s">
        <v>542</v>
      </c>
      <c r="L621" t="s">
        <v>543</v>
      </c>
      <c r="M621">
        <v>60</v>
      </c>
      <c r="N621">
        <v>120</v>
      </c>
      <c r="P621" t="s">
        <v>544</v>
      </c>
      <c r="Q621" t="s">
        <v>208</v>
      </c>
      <c r="R621" t="s">
        <v>544</v>
      </c>
      <c r="S621" t="s">
        <v>208</v>
      </c>
      <c r="T621" t="s">
        <v>44</v>
      </c>
      <c r="U621" t="s">
        <v>215</v>
      </c>
      <c r="V621" t="s">
        <v>207</v>
      </c>
      <c r="W621" t="s">
        <v>207</v>
      </c>
      <c r="X621" t="s">
        <v>207</v>
      </c>
      <c r="Y621" t="s">
        <v>207</v>
      </c>
      <c r="Z621" t="s">
        <v>207</v>
      </c>
      <c r="AA621" t="s">
        <v>207</v>
      </c>
      <c r="AB621" t="s">
        <v>207</v>
      </c>
      <c r="AC621" t="s">
        <v>207</v>
      </c>
      <c r="AD621" t="s">
        <v>207</v>
      </c>
      <c r="AE621" t="s">
        <v>207</v>
      </c>
      <c r="AF621" t="s">
        <v>207</v>
      </c>
      <c r="AG621" t="s">
        <v>207</v>
      </c>
      <c r="AH621" t="s">
        <v>207</v>
      </c>
      <c r="AI621" t="s">
        <v>207</v>
      </c>
      <c r="AJ621" t="s">
        <v>207</v>
      </c>
      <c r="AK621" t="s">
        <v>207</v>
      </c>
      <c r="AL621" t="s">
        <v>207</v>
      </c>
      <c r="AM621" t="s">
        <v>207</v>
      </c>
      <c r="AN621" t="s">
        <v>207</v>
      </c>
      <c r="AO621" t="s">
        <v>207</v>
      </c>
      <c r="AP621" t="s">
        <v>207</v>
      </c>
      <c r="AQ621" t="s">
        <v>207</v>
      </c>
      <c r="AR621" t="s">
        <v>207</v>
      </c>
      <c r="AS621" t="s">
        <v>207</v>
      </c>
      <c r="AT621" t="s">
        <v>207</v>
      </c>
      <c r="AU621" t="s">
        <v>207</v>
      </c>
      <c r="AV621" t="s">
        <v>207</v>
      </c>
      <c r="AW621" t="s">
        <v>207</v>
      </c>
      <c r="AX621" t="s">
        <v>207</v>
      </c>
      <c r="AY621" t="s">
        <v>207</v>
      </c>
      <c r="AZ621" t="s">
        <v>207</v>
      </c>
      <c r="BA621" t="s">
        <v>215</v>
      </c>
      <c r="BB621" t="s">
        <v>207</v>
      </c>
      <c r="BC621" t="s">
        <v>207</v>
      </c>
      <c r="BD621" t="s">
        <v>207</v>
      </c>
      <c r="BE621" t="s">
        <v>207</v>
      </c>
      <c r="BF621" t="s">
        <v>207</v>
      </c>
      <c r="BG621" t="s">
        <v>207</v>
      </c>
      <c r="BH621" t="s">
        <v>207</v>
      </c>
      <c r="BI621" t="s">
        <v>207</v>
      </c>
      <c r="BJ621" t="s">
        <v>207</v>
      </c>
      <c r="BK621" t="s">
        <v>207</v>
      </c>
      <c r="BL621" t="s">
        <v>207</v>
      </c>
      <c r="BM621" t="s">
        <v>207</v>
      </c>
      <c r="BN621" t="s">
        <v>207</v>
      </c>
      <c r="BO621" s="18" t="str">
        <f>IF(OR(BO$2=0, BO$2=""), "N/A", IF(ISNUMBER(SEARCH(UPPER(BO$2), UPPER(ProgramsTable[[#This Row],[Type of Service]]))), "Yes", "No"))</f>
        <v>N/A</v>
      </c>
      <c r="BP621" s="18" t="str">
        <f>IF(BP$2=0, "N/A", IF(ISNUMBER(SEARCH(TRIM(BP$2), ProgramsTable[[#This Row],[Geographic Coverage]])), "Yes", "No"))</f>
        <v>N/A</v>
      </c>
      <c r="BQ621" s="18" t="str">
        <f>IF(BQ$2=0, "N/A", IF(ISNUMBER(SEARCH(TRIM(BQ$2), ProgramsTable[[#This Row],[Geographic Coverage]])), "Yes", "No"))</f>
        <v>N/A</v>
      </c>
      <c r="BR621" s="18" t="str">
        <f>IF(AND(BP$2=0, BQ$2=0), "*Required - Please Make a Selection*", IF(OR(ISNUMBER(SEARCH(TRIM(BP$2), ProgramsTable[[#This Row],[Geographic Coverage]])), ISNUMBER(SEARCH(TRIM(BQ$2), ProgramsTable[[#This Row],[Geographic Coverage]]))), "Yes", "No"))</f>
        <v>*Required - Please Make a Selection*</v>
      </c>
      <c r="BS621" s="18" t="str">
        <f>IF(OR(BS$2="",BS$2=0), "N/A", IF(AND(ProgramsTable[[#This Row],[Age Min]]= "None", ProgramsTable[[#This Row],[Age Max]]= "None"), "Yes", IF(AND(BS$2&gt;=ProgramsTable[[#This Row],[Age Min]], BS$2&lt;=ProgramsTable[[#This Row],[Age Max]]), "Yes", "No")))</f>
        <v>N/A</v>
      </c>
      <c r="BT621" s="18" t="str" cm="1">
        <f t="array" ref="BT621">IF(COUNTIF(AM$2:BJ$2,"Yes")=0,"N/A",IF(SUMPRODUCT(--(AM$2:BJ$2="Yes"),--(ProgramsTable[[#This Row],[Developmental Disability]:[Caregivers, Family Members, Advocates, or Practitioners of an Individual with Disabilities or Medical Conditions]]="Yes"))&gt;0,"Yes","No"))</f>
        <v>N/A</v>
      </c>
      <c r="BU6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21" s="18" t="str">
        <f>IF(BV$2=0, "N/A", IF(ISNUMBER(SEARCH(UPPER(BV$2), UPPER(ProgramsTable[[#This Row],[Type of Service]]))), "Yes", "No"))</f>
        <v>N/A</v>
      </c>
      <c r="BW621" s="18" t="str">
        <f>IF(BW$2=0, "N/A", IF(ISNUMBER(SEARCH(TRIM(BW$2), ProgramsTable[[#This Row],[Geographic Coverage]])), "Yes", "No"))</f>
        <v>N/A</v>
      </c>
      <c r="BX621" s="18" t="str">
        <f>IF(BX$2=0, "N/A", IF(ISNUMBER(SEARCH(TRIM(BX$2), ProgramsTable[[#This Row],[Geographic Coverage]])), "Yes", "No"))</f>
        <v>N/A</v>
      </c>
      <c r="BY621" s="18" t="str">
        <f>IF(AND(BW$2=0, BX$2=0), "*Required - Please Make a Selection*", IF(OR(ISNUMBER(SEARCH(TRIM(BW$2), ProgramsTable[[#This Row],[Geographic Coverage]])), ISNUMBER(SEARCH(TRIM(BX$2), ProgramsTable[[#This Row],[Geographic Coverage]]))), "Yes", "No"))</f>
        <v>*Required - Please Make a Selection*</v>
      </c>
      <c r="BZ621" s="18" t="str">
        <f>IF(I$2=0, "N/A", IF(I$2="Yes", IF(ProgramsTable[[#This Row],[Program Includes Services for Caregivers]]="Yes", IF(ProgramsTable[[#This Row],[Program May Require Caregiver to be Unpaid]]="No", "Yes", "No"), "No"), "N/A"))</f>
        <v>N/A</v>
      </c>
      <c r="CA6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21" s="18" t="str">
        <f>IF(CB$2=0, "N/A", IF(ISNUMBER(SEARCH(TRIM(UPPER(CB$2)), TRIM(UPPER(ProgramsTable[[#This Row],[Type of Service]])))), "Yes", "No"))</f>
        <v>N/A</v>
      </c>
      <c r="CC621" s="18" t="str">
        <f>IF(CC$2=0, "N/A", IF(ISNUMBER(SEARCH(TRIM(CC$2), ProgramsTable[[#This Row],[Geographic Coverage]])), "Yes", "No"))</f>
        <v>No</v>
      </c>
      <c r="CD621" s="18" t="str">
        <f>IF(CD$2=0, "N/A", IF(ISNUMBER(SEARCH(TRIM(CD$2), ProgramsTable[[#This Row],[Geographic Coverage]])), "Yes", "No"))</f>
        <v>N/A</v>
      </c>
      <c r="CE621" s="18" t="str">
        <f>IF(AND(CC$2=0, CD$2=0), "*Required - Please Make a Selection*", IF(OR(ISNUMBER(SEARCH(TRIM(CC$2), ProgramsTable[[#This Row],[Geographic Coverage]])), ISNUMBER(SEARCH(TRIM(CD$2), ProgramsTable[[#This Row],[Geographic Coverage]]))), "Yes", "No"))</f>
        <v>No</v>
      </c>
      <c r="CF621" s="18" t="str" cm="1">
        <f t="array" ref="CF621">IF(COUNTIF(BK$2:BN$2, "Yes")=0, "N/A", IF(SUMPRODUCT((BK$2:BN$2="Yes")*(ProgramsTable[[#This Row],[Veteran?]:[Disabled Veteran?]]="Yes"))&gt;0, "Yes", "No"))</f>
        <v>No</v>
      </c>
      <c r="CG6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21"/>
      <c r="CI621"/>
      <c r="CJ621"/>
      <c r="CK621"/>
      <c r="CL621"/>
      <c r="CM621"/>
      <c r="CN621"/>
      <c r="CO621"/>
      <c r="CP621"/>
      <c r="CQ621"/>
      <c r="CR621"/>
      <c r="CS621"/>
      <c r="CU621"/>
      <c r="CV621"/>
    </row>
    <row r="622" spans="1:100" hidden="1" x14ac:dyDescent="0.25">
      <c r="A622" s="10">
        <v>207</v>
      </c>
      <c r="B622" t="s">
        <v>527</v>
      </c>
      <c r="C622" t="s">
        <v>605</v>
      </c>
      <c r="D622" t="s">
        <v>545</v>
      </c>
      <c r="E622" t="s">
        <v>546</v>
      </c>
      <c r="F622" t="s">
        <v>86</v>
      </c>
      <c r="G622" t="s">
        <v>86</v>
      </c>
      <c r="H622" t="s">
        <v>207</v>
      </c>
      <c r="I622" t="s">
        <v>207</v>
      </c>
      <c r="J622" t="s">
        <v>547</v>
      </c>
      <c r="K622" t="s">
        <v>208</v>
      </c>
      <c r="L622" s="11" t="s">
        <v>543</v>
      </c>
      <c r="M622">
        <v>60</v>
      </c>
      <c r="N622">
        <v>120</v>
      </c>
      <c r="P622" t="s">
        <v>548</v>
      </c>
      <c r="Q622" t="s">
        <v>208</v>
      </c>
      <c r="R622" t="s">
        <v>548</v>
      </c>
      <c r="S622" t="s">
        <v>208</v>
      </c>
      <c r="T622" t="s">
        <v>44</v>
      </c>
      <c r="U622" t="s">
        <v>215</v>
      </c>
      <c r="V622" t="s">
        <v>207</v>
      </c>
      <c r="W622" t="s">
        <v>207</v>
      </c>
      <c r="X622" t="s">
        <v>207</v>
      </c>
      <c r="Y622" t="s">
        <v>207</v>
      </c>
      <c r="Z622" t="s">
        <v>207</v>
      </c>
      <c r="AA622" t="s">
        <v>215</v>
      </c>
      <c r="AB622" t="s">
        <v>207</v>
      </c>
      <c r="AC622" t="s">
        <v>207</v>
      </c>
      <c r="AD622" t="s">
        <v>207</v>
      </c>
      <c r="AE622" t="s">
        <v>207</v>
      </c>
      <c r="AF622" t="s">
        <v>207</v>
      </c>
      <c r="AG622" t="s">
        <v>207</v>
      </c>
      <c r="AH622" t="s">
        <v>207</v>
      </c>
      <c r="AI622" t="s">
        <v>207</v>
      </c>
      <c r="AJ622" t="s">
        <v>207</v>
      </c>
      <c r="AK622" t="s">
        <v>207</v>
      </c>
      <c r="AL622" t="s">
        <v>207</v>
      </c>
      <c r="AM622" t="s">
        <v>207</v>
      </c>
      <c r="AN622" t="s">
        <v>207</v>
      </c>
      <c r="AO622" t="s">
        <v>207</v>
      </c>
      <c r="AP622" t="s">
        <v>207</v>
      </c>
      <c r="AQ622" t="s">
        <v>207</v>
      </c>
      <c r="AR622" t="s">
        <v>207</v>
      </c>
      <c r="AS622" t="s">
        <v>207</v>
      </c>
      <c r="AT622" t="s">
        <v>207</v>
      </c>
      <c r="AU622" t="s">
        <v>207</v>
      </c>
      <c r="AV622" t="s">
        <v>207</v>
      </c>
      <c r="AW622" t="s">
        <v>207</v>
      </c>
      <c r="AX622" t="s">
        <v>207</v>
      </c>
      <c r="AY622" t="s">
        <v>207</v>
      </c>
      <c r="AZ622" t="s">
        <v>207</v>
      </c>
      <c r="BA622" t="s">
        <v>215</v>
      </c>
      <c r="BB622" t="s">
        <v>207</v>
      </c>
      <c r="BC622" t="s">
        <v>207</v>
      </c>
      <c r="BD622" t="s">
        <v>207</v>
      </c>
      <c r="BE622" t="s">
        <v>207</v>
      </c>
      <c r="BF622" t="s">
        <v>207</v>
      </c>
      <c r="BG622" t="s">
        <v>207</v>
      </c>
      <c r="BH622" t="s">
        <v>207</v>
      </c>
      <c r="BI622" t="s">
        <v>207</v>
      </c>
      <c r="BJ622" t="s">
        <v>207</v>
      </c>
      <c r="BK622" t="s">
        <v>207</v>
      </c>
      <c r="BL622" t="s">
        <v>207</v>
      </c>
      <c r="BM622" t="s">
        <v>207</v>
      </c>
      <c r="BN622" t="s">
        <v>207</v>
      </c>
      <c r="BO622" s="18" t="str">
        <f>IF(OR(BO$2=0, BO$2=""), "N/A", IF(ISNUMBER(SEARCH(UPPER(BO$2), UPPER(ProgramsTable[[#This Row],[Type of Service]]))), "Yes", "No"))</f>
        <v>N/A</v>
      </c>
      <c r="BP622" s="18" t="str">
        <f>IF(BP$2=0, "N/A", IF(ISNUMBER(SEARCH(TRIM(BP$2), ProgramsTable[[#This Row],[Geographic Coverage]])), "Yes", "No"))</f>
        <v>N/A</v>
      </c>
      <c r="BQ622" s="18" t="str">
        <f>IF(BQ$2=0, "N/A", IF(ISNUMBER(SEARCH(TRIM(BQ$2), ProgramsTable[[#This Row],[Geographic Coverage]])), "Yes", "No"))</f>
        <v>N/A</v>
      </c>
      <c r="BR622" s="18" t="str">
        <f>IF(AND(BP$2=0, BQ$2=0), "*Required - Please Make a Selection*", IF(OR(ISNUMBER(SEARCH(TRIM(BP$2), ProgramsTable[[#This Row],[Geographic Coverage]])), ISNUMBER(SEARCH(TRIM(BQ$2), ProgramsTable[[#This Row],[Geographic Coverage]]))), "Yes", "No"))</f>
        <v>*Required - Please Make a Selection*</v>
      </c>
      <c r="BS622" s="18" t="str">
        <f>IF(OR(BS$2="",BS$2=0), "N/A", IF(AND(ProgramsTable[[#This Row],[Age Min]]= "None", ProgramsTable[[#This Row],[Age Max]]= "None"), "Yes", IF(AND(BS$2&gt;=ProgramsTable[[#This Row],[Age Min]], BS$2&lt;=ProgramsTable[[#This Row],[Age Max]]), "Yes", "No")))</f>
        <v>N/A</v>
      </c>
      <c r="BT622" s="18" t="str" cm="1">
        <f t="array" ref="BT622">IF(COUNTIF(AM$2:BJ$2,"Yes")=0,"N/A",IF(SUMPRODUCT(--(AM$2:BJ$2="Yes"),--(ProgramsTable[[#This Row],[Developmental Disability]:[Caregivers, Family Members, Advocates, or Practitioners of an Individual with Disabilities or Medical Conditions]]="Yes"))&gt;0,"Yes","No"))</f>
        <v>N/A</v>
      </c>
      <c r="BU6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22" s="18" t="str">
        <f>IF(BV$2=0, "N/A", IF(ISNUMBER(SEARCH(UPPER(BV$2), UPPER(ProgramsTable[[#This Row],[Type of Service]]))), "Yes", "No"))</f>
        <v>N/A</v>
      </c>
      <c r="BW622" s="18" t="str">
        <f>IF(BW$2=0, "N/A", IF(ISNUMBER(SEARCH(TRIM(BW$2), ProgramsTable[[#This Row],[Geographic Coverage]])), "Yes", "No"))</f>
        <v>N/A</v>
      </c>
      <c r="BX622" s="18" t="str">
        <f>IF(BX$2=0, "N/A", IF(ISNUMBER(SEARCH(TRIM(BX$2), ProgramsTable[[#This Row],[Geographic Coverage]])), "Yes", "No"))</f>
        <v>N/A</v>
      </c>
      <c r="BY622" s="18" t="str">
        <f>IF(AND(BW$2=0, BX$2=0), "*Required - Please Make a Selection*", IF(OR(ISNUMBER(SEARCH(TRIM(BW$2), ProgramsTable[[#This Row],[Geographic Coverage]])), ISNUMBER(SEARCH(TRIM(BX$2), ProgramsTable[[#This Row],[Geographic Coverage]]))), "Yes", "No"))</f>
        <v>*Required - Please Make a Selection*</v>
      </c>
      <c r="BZ622" s="18" t="str">
        <f>IF(I$2=0, "N/A", IF(I$2="Yes", IF(ProgramsTable[[#This Row],[Program Includes Services for Caregivers]]="Yes", IF(ProgramsTable[[#This Row],[Program May Require Caregiver to be Unpaid]]="No", "Yes", "No"), "No"), "N/A"))</f>
        <v>N/A</v>
      </c>
      <c r="CA6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22" s="18" t="str">
        <f>IF(CB$2=0, "N/A", IF(ISNUMBER(SEARCH(TRIM(UPPER(CB$2)), TRIM(UPPER(ProgramsTable[[#This Row],[Type of Service]])))), "Yes", "No"))</f>
        <v>N/A</v>
      </c>
      <c r="CC622" s="18" t="str">
        <f>IF(CC$2=0, "N/A", IF(ISNUMBER(SEARCH(TRIM(CC$2), ProgramsTable[[#This Row],[Geographic Coverage]])), "Yes", "No"))</f>
        <v>No</v>
      </c>
      <c r="CD622" s="18" t="str">
        <f>IF(CD$2=0, "N/A", IF(ISNUMBER(SEARCH(TRIM(CD$2), ProgramsTable[[#This Row],[Geographic Coverage]])), "Yes", "No"))</f>
        <v>N/A</v>
      </c>
      <c r="CE622" s="18" t="str">
        <f>IF(AND(CC$2=0, CD$2=0), "*Required - Please Make a Selection*", IF(OR(ISNUMBER(SEARCH(TRIM(CC$2), ProgramsTable[[#This Row],[Geographic Coverage]])), ISNUMBER(SEARCH(TRIM(CD$2), ProgramsTable[[#This Row],[Geographic Coverage]]))), "Yes", "No"))</f>
        <v>No</v>
      </c>
      <c r="CF622" s="18" t="str" cm="1">
        <f t="array" ref="CF622">IF(COUNTIF(BK$2:BN$2, "Yes")=0, "N/A", IF(SUMPRODUCT((BK$2:BN$2="Yes")*(ProgramsTable[[#This Row],[Veteran?]:[Disabled Veteran?]]="Yes"))&gt;0, "Yes", "No"))</f>
        <v>No</v>
      </c>
      <c r="CG6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22"/>
      <c r="CI622"/>
      <c r="CJ622"/>
      <c r="CK622"/>
      <c r="CL622"/>
      <c r="CM622"/>
      <c r="CN622"/>
      <c r="CO622"/>
      <c r="CP622"/>
      <c r="CQ622"/>
      <c r="CR622"/>
      <c r="CS622"/>
      <c r="CU622"/>
      <c r="CV622"/>
    </row>
    <row r="623" spans="1:100" hidden="1" x14ac:dyDescent="0.25">
      <c r="A623" s="10">
        <v>208</v>
      </c>
      <c r="B623" t="s">
        <v>527</v>
      </c>
      <c r="C623" t="s">
        <v>605</v>
      </c>
      <c r="D623" t="s">
        <v>545</v>
      </c>
      <c r="E623" t="s">
        <v>546</v>
      </c>
      <c r="F623" t="s">
        <v>549</v>
      </c>
      <c r="G623" t="s">
        <v>117</v>
      </c>
      <c r="H623" t="s">
        <v>207</v>
      </c>
      <c r="I623" t="s">
        <v>207</v>
      </c>
      <c r="J623" t="s">
        <v>208</v>
      </c>
      <c r="K623" t="s">
        <v>208</v>
      </c>
      <c r="L623" s="11" t="s">
        <v>543</v>
      </c>
      <c r="M623">
        <v>60</v>
      </c>
      <c r="N623">
        <v>120</v>
      </c>
      <c r="P623" t="s">
        <v>550</v>
      </c>
      <c r="Q623" t="s">
        <v>208</v>
      </c>
      <c r="R623" t="s">
        <v>550</v>
      </c>
      <c r="S623" t="s">
        <v>208</v>
      </c>
      <c r="T623" t="s">
        <v>44</v>
      </c>
      <c r="U623" t="s">
        <v>207</v>
      </c>
      <c r="V623" t="s">
        <v>207</v>
      </c>
      <c r="W623" t="s">
        <v>207</v>
      </c>
      <c r="X623" t="s">
        <v>207</v>
      </c>
      <c r="Y623" t="s">
        <v>207</v>
      </c>
      <c r="Z623" t="s">
        <v>207</v>
      </c>
      <c r="AA623" t="s">
        <v>207</v>
      </c>
      <c r="AB623" t="s">
        <v>207</v>
      </c>
      <c r="AC623" t="s">
        <v>207</v>
      </c>
      <c r="AD623" t="s">
        <v>207</v>
      </c>
      <c r="AE623" t="s">
        <v>207</v>
      </c>
      <c r="AF623" t="s">
        <v>207</v>
      </c>
      <c r="AG623" t="s">
        <v>207</v>
      </c>
      <c r="AH623" t="s">
        <v>207</v>
      </c>
      <c r="AI623" t="s">
        <v>207</v>
      </c>
      <c r="AJ623" t="s">
        <v>207</v>
      </c>
      <c r="AK623" t="s">
        <v>207</v>
      </c>
      <c r="AL623" t="s">
        <v>207</v>
      </c>
      <c r="AM623" t="s">
        <v>207</v>
      </c>
      <c r="AN623" t="s">
        <v>207</v>
      </c>
      <c r="AO623" t="s">
        <v>207</v>
      </c>
      <c r="AP623" t="s">
        <v>207</v>
      </c>
      <c r="AQ623" t="s">
        <v>207</v>
      </c>
      <c r="AR623" t="s">
        <v>207</v>
      </c>
      <c r="AS623" t="s">
        <v>207</v>
      </c>
      <c r="AT623" t="s">
        <v>207</v>
      </c>
      <c r="AU623" t="s">
        <v>207</v>
      </c>
      <c r="AV623" t="s">
        <v>207</v>
      </c>
      <c r="AW623" t="s">
        <v>207</v>
      </c>
      <c r="AX623" t="s">
        <v>207</v>
      </c>
      <c r="AY623" t="s">
        <v>207</v>
      </c>
      <c r="AZ623" t="s">
        <v>207</v>
      </c>
      <c r="BA623" t="s">
        <v>215</v>
      </c>
      <c r="BB623" t="s">
        <v>207</v>
      </c>
      <c r="BC623" t="s">
        <v>207</v>
      </c>
      <c r="BD623" t="s">
        <v>207</v>
      </c>
      <c r="BE623" t="s">
        <v>207</v>
      </c>
      <c r="BF623" t="s">
        <v>207</v>
      </c>
      <c r="BG623" t="s">
        <v>207</v>
      </c>
      <c r="BH623" t="s">
        <v>207</v>
      </c>
      <c r="BI623" t="s">
        <v>207</v>
      </c>
      <c r="BJ623" t="s">
        <v>207</v>
      </c>
      <c r="BK623" t="s">
        <v>207</v>
      </c>
      <c r="BL623" t="s">
        <v>207</v>
      </c>
      <c r="BM623" t="s">
        <v>207</v>
      </c>
      <c r="BN623" t="s">
        <v>207</v>
      </c>
      <c r="BO623" s="18" t="str">
        <f>IF(OR(BO$2=0, BO$2=""), "N/A", IF(ISNUMBER(SEARCH(UPPER(BO$2), UPPER(ProgramsTable[[#This Row],[Type of Service]]))), "Yes", "No"))</f>
        <v>N/A</v>
      </c>
      <c r="BP623" s="18" t="str">
        <f>IF(BP$2=0, "N/A", IF(ISNUMBER(SEARCH(TRIM(BP$2), ProgramsTable[[#This Row],[Geographic Coverage]])), "Yes", "No"))</f>
        <v>N/A</v>
      </c>
      <c r="BQ623" s="18" t="str">
        <f>IF(BQ$2=0, "N/A", IF(ISNUMBER(SEARCH(TRIM(BQ$2), ProgramsTable[[#This Row],[Geographic Coverage]])), "Yes", "No"))</f>
        <v>N/A</v>
      </c>
      <c r="BR623" s="18" t="str">
        <f>IF(AND(BP$2=0, BQ$2=0), "*Required - Please Make a Selection*", IF(OR(ISNUMBER(SEARCH(TRIM(BP$2), ProgramsTable[[#This Row],[Geographic Coverage]])), ISNUMBER(SEARCH(TRIM(BQ$2), ProgramsTable[[#This Row],[Geographic Coverage]]))), "Yes", "No"))</f>
        <v>*Required - Please Make a Selection*</v>
      </c>
      <c r="BS623" s="18" t="str">
        <f>IF(OR(BS$2="",BS$2=0), "N/A", IF(AND(ProgramsTable[[#This Row],[Age Min]]= "None", ProgramsTable[[#This Row],[Age Max]]= "None"), "Yes", IF(AND(BS$2&gt;=ProgramsTable[[#This Row],[Age Min]], BS$2&lt;=ProgramsTable[[#This Row],[Age Max]]), "Yes", "No")))</f>
        <v>N/A</v>
      </c>
      <c r="BT623" s="18" t="str" cm="1">
        <f t="array" ref="BT623">IF(COUNTIF(AM$2:BJ$2,"Yes")=0,"N/A",IF(SUMPRODUCT(--(AM$2:BJ$2="Yes"),--(ProgramsTable[[#This Row],[Developmental Disability]:[Caregivers, Family Members, Advocates, or Practitioners of an Individual with Disabilities or Medical Conditions]]="Yes"))&gt;0,"Yes","No"))</f>
        <v>N/A</v>
      </c>
      <c r="BU6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23" s="18" t="str">
        <f>IF(BV$2=0, "N/A", IF(ISNUMBER(SEARCH(UPPER(BV$2), UPPER(ProgramsTable[[#This Row],[Type of Service]]))), "Yes", "No"))</f>
        <v>N/A</v>
      </c>
      <c r="BW623" s="18" t="str">
        <f>IF(BW$2=0, "N/A", IF(ISNUMBER(SEARCH(TRIM(BW$2), ProgramsTable[[#This Row],[Geographic Coverage]])), "Yes", "No"))</f>
        <v>N/A</v>
      </c>
      <c r="BX623" s="18" t="str">
        <f>IF(BX$2=0, "N/A", IF(ISNUMBER(SEARCH(TRIM(BX$2), ProgramsTable[[#This Row],[Geographic Coverage]])), "Yes", "No"))</f>
        <v>N/A</v>
      </c>
      <c r="BY623" s="18" t="str">
        <f>IF(AND(BW$2=0, BX$2=0), "*Required - Please Make a Selection*", IF(OR(ISNUMBER(SEARCH(TRIM(BW$2), ProgramsTable[[#This Row],[Geographic Coverage]])), ISNUMBER(SEARCH(TRIM(BX$2), ProgramsTable[[#This Row],[Geographic Coverage]]))), "Yes", "No"))</f>
        <v>*Required - Please Make a Selection*</v>
      </c>
      <c r="BZ623" s="18" t="str">
        <f>IF(I$2=0, "N/A", IF(I$2="Yes", IF(ProgramsTable[[#This Row],[Program Includes Services for Caregivers]]="Yes", IF(ProgramsTable[[#This Row],[Program May Require Caregiver to be Unpaid]]="No", "Yes", "No"), "No"), "N/A"))</f>
        <v>N/A</v>
      </c>
      <c r="CA6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23" s="18" t="str">
        <f>IF(CB$2=0, "N/A", IF(ISNUMBER(SEARCH(TRIM(UPPER(CB$2)), TRIM(UPPER(ProgramsTable[[#This Row],[Type of Service]])))), "Yes", "No"))</f>
        <v>N/A</v>
      </c>
      <c r="CC623" s="18" t="str">
        <f>IF(CC$2=0, "N/A", IF(ISNUMBER(SEARCH(TRIM(CC$2), ProgramsTable[[#This Row],[Geographic Coverage]])), "Yes", "No"))</f>
        <v>No</v>
      </c>
      <c r="CD623" s="18" t="str">
        <f>IF(CD$2=0, "N/A", IF(ISNUMBER(SEARCH(TRIM(CD$2), ProgramsTable[[#This Row],[Geographic Coverage]])), "Yes", "No"))</f>
        <v>N/A</v>
      </c>
      <c r="CE623" s="18" t="str">
        <f>IF(AND(CC$2=0, CD$2=0), "*Required - Please Make a Selection*", IF(OR(ISNUMBER(SEARCH(TRIM(CC$2), ProgramsTable[[#This Row],[Geographic Coverage]])), ISNUMBER(SEARCH(TRIM(CD$2), ProgramsTable[[#This Row],[Geographic Coverage]]))), "Yes", "No"))</f>
        <v>No</v>
      </c>
      <c r="CF623" s="18" t="str" cm="1">
        <f t="array" ref="CF623">IF(COUNTIF(BK$2:BN$2, "Yes")=0, "N/A", IF(SUMPRODUCT((BK$2:BN$2="Yes")*(ProgramsTable[[#This Row],[Veteran?]:[Disabled Veteran?]]="Yes"))&gt;0, "Yes", "No"))</f>
        <v>No</v>
      </c>
      <c r="CG6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23"/>
      <c r="CI623"/>
      <c r="CJ623"/>
      <c r="CK623"/>
      <c r="CL623"/>
      <c r="CM623"/>
      <c r="CN623"/>
      <c r="CO623"/>
      <c r="CP623"/>
      <c r="CQ623"/>
      <c r="CR623"/>
      <c r="CS623"/>
      <c r="CU623"/>
      <c r="CV623"/>
    </row>
    <row r="624" spans="1:100" hidden="1" x14ac:dyDescent="0.25">
      <c r="A624" s="10">
        <v>209</v>
      </c>
      <c r="B624" t="s">
        <v>527</v>
      </c>
      <c r="C624" t="s">
        <v>605</v>
      </c>
      <c r="D624" t="s">
        <v>545</v>
      </c>
      <c r="E624" t="s">
        <v>546</v>
      </c>
      <c r="F624" t="s">
        <v>551</v>
      </c>
      <c r="G624" t="s">
        <v>92</v>
      </c>
      <c r="H624" t="s">
        <v>207</v>
      </c>
      <c r="I624" t="s">
        <v>207</v>
      </c>
      <c r="J624" t="s">
        <v>547</v>
      </c>
      <c r="K624" t="s">
        <v>208</v>
      </c>
      <c r="L624" s="11" t="s">
        <v>543</v>
      </c>
      <c r="M624">
        <v>60</v>
      </c>
      <c r="N624">
        <v>120</v>
      </c>
      <c r="P624" t="s">
        <v>552</v>
      </c>
      <c r="Q624" t="s">
        <v>208</v>
      </c>
      <c r="R624" t="s">
        <v>552</v>
      </c>
      <c r="S624" t="s">
        <v>208</v>
      </c>
      <c r="T624" t="s">
        <v>44</v>
      </c>
      <c r="U624" t="s">
        <v>215</v>
      </c>
      <c r="V624" t="s">
        <v>207</v>
      </c>
      <c r="W624" t="s">
        <v>207</v>
      </c>
      <c r="X624" t="s">
        <v>207</v>
      </c>
      <c r="Y624" t="s">
        <v>207</v>
      </c>
      <c r="Z624" t="s">
        <v>207</v>
      </c>
      <c r="AA624" t="s">
        <v>215</v>
      </c>
      <c r="AB624" t="s">
        <v>207</v>
      </c>
      <c r="AC624" t="s">
        <v>207</v>
      </c>
      <c r="AD624" t="s">
        <v>207</v>
      </c>
      <c r="AE624" t="s">
        <v>207</v>
      </c>
      <c r="AF624" t="s">
        <v>207</v>
      </c>
      <c r="AG624" t="s">
        <v>207</v>
      </c>
      <c r="AH624" t="s">
        <v>207</v>
      </c>
      <c r="AI624" t="s">
        <v>207</v>
      </c>
      <c r="AJ624" t="s">
        <v>207</v>
      </c>
      <c r="AK624" t="s">
        <v>207</v>
      </c>
      <c r="AL624" t="s">
        <v>207</v>
      </c>
      <c r="AM624" t="s">
        <v>207</v>
      </c>
      <c r="AN624" t="s">
        <v>207</v>
      </c>
      <c r="AO624" t="s">
        <v>207</v>
      </c>
      <c r="AP624" t="s">
        <v>207</v>
      </c>
      <c r="AQ624" t="s">
        <v>207</v>
      </c>
      <c r="AR624" t="s">
        <v>207</v>
      </c>
      <c r="AS624" t="s">
        <v>207</v>
      </c>
      <c r="AT624" t="s">
        <v>207</v>
      </c>
      <c r="AU624" t="s">
        <v>207</v>
      </c>
      <c r="AV624" t="s">
        <v>207</v>
      </c>
      <c r="AW624" t="s">
        <v>207</v>
      </c>
      <c r="AX624" t="s">
        <v>207</v>
      </c>
      <c r="AY624" t="s">
        <v>207</v>
      </c>
      <c r="AZ624" t="s">
        <v>207</v>
      </c>
      <c r="BA624" t="s">
        <v>215</v>
      </c>
      <c r="BB624" t="s">
        <v>207</v>
      </c>
      <c r="BC624" t="s">
        <v>207</v>
      </c>
      <c r="BD624" t="s">
        <v>207</v>
      </c>
      <c r="BE624" t="s">
        <v>207</v>
      </c>
      <c r="BF624" t="s">
        <v>207</v>
      </c>
      <c r="BG624" t="s">
        <v>207</v>
      </c>
      <c r="BH624" t="s">
        <v>207</v>
      </c>
      <c r="BI624" t="s">
        <v>207</v>
      </c>
      <c r="BJ624" t="s">
        <v>207</v>
      </c>
      <c r="BK624" t="s">
        <v>207</v>
      </c>
      <c r="BL624" t="s">
        <v>207</v>
      </c>
      <c r="BM624" t="s">
        <v>207</v>
      </c>
      <c r="BN624" t="s">
        <v>207</v>
      </c>
      <c r="BO624" s="18" t="str">
        <f>IF(OR(BO$2=0, BO$2=""), "N/A", IF(ISNUMBER(SEARCH(UPPER(BO$2), UPPER(ProgramsTable[[#This Row],[Type of Service]]))), "Yes", "No"))</f>
        <v>N/A</v>
      </c>
      <c r="BP624" s="18" t="str">
        <f>IF(BP$2=0, "N/A", IF(ISNUMBER(SEARCH(TRIM(BP$2), ProgramsTable[[#This Row],[Geographic Coverage]])), "Yes", "No"))</f>
        <v>N/A</v>
      </c>
      <c r="BQ624" s="18" t="str">
        <f>IF(BQ$2=0, "N/A", IF(ISNUMBER(SEARCH(TRIM(BQ$2), ProgramsTable[[#This Row],[Geographic Coverage]])), "Yes", "No"))</f>
        <v>N/A</v>
      </c>
      <c r="BR624" s="18" t="str">
        <f>IF(AND(BP$2=0, BQ$2=0), "*Required - Please Make a Selection*", IF(OR(ISNUMBER(SEARCH(TRIM(BP$2), ProgramsTable[[#This Row],[Geographic Coverage]])), ISNUMBER(SEARCH(TRIM(BQ$2), ProgramsTable[[#This Row],[Geographic Coverage]]))), "Yes", "No"))</f>
        <v>*Required - Please Make a Selection*</v>
      </c>
      <c r="BS624" s="18" t="str">
        <f>IF(OR(BS$2="",BS$2=0), "N/A", IF(AND(ProgramsTable[[#This Row],[Age Min]]= "None", ProgramsTable[[#This Row],[Age Max]]= "None"), "Yes", IF(AND(BS$2&gt;=ProgramsTable[[#This Row],[Age Min]], BS$2&lt;=ProgramsTable[[#This Row],[Age Max]]), "Yes", "No")))</f>
        <v>N/A</v>
      </c>
      <c r="BT624" s="18" t="str" cm="1">
        <f t="array" ref="BT624">IF(COUNTIF(AM$2:BJ$2,"Yes")=0,"N/A",IF(SUMPRODUCT(--(AM$2:BJ$2="Yes"),--(ProgramsTable[[#This Row],[Developmental Disability]:[Caregivers, Family Members, Advocates, or Practitioners of an Individual with Disabilities or Medical Conditions]]="Yes"))&gt;0,"Yes","No"))</f>
        <v>N/A</v>
      </c>
      <c r="BU6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24" s="18" t="str">
        <f>IF(BV$2=0, "N/A", IF(ISNUMBER(SEARCH(UPPER(BV$2), UPPER(ProgramsTable[[#This Row],[Type of Service]]))), "Yes", "No"))</f>
        <v>N/A</v>
      </c>
      <c r="BW624" s="18" t="str">
        <f>IF(BW$2=0, "N/A", IF(ISNUMBER(SEARCH(TRIM(BW$2), ProgramsTable[[#This Row],[Geographic Coverage]])), "Yes", "No"))</f>
        <v>N/A</v>
      </c>
      <c r="BX624" s="18" t="str">
        <f>IF(BX$2=0, "N/A", IF(ISNUMBER(SEARCH(TRIM(BX$2), ProgramsTable[[#This Row],[Geographic Coverage]])), "Yes", "No"))</f>
        <v>N/A</v>
      </c>
      <c r="BY624" s="18" t="str">
        <f>IF(AND(BW$2=0, BX$2=0), "*Required - Please Make a Selection*", IF(OR(ISNUMBER(SEARCH(TRIM(BW$2), ProgramsTable[[#This Row],[Geographic Coverage]])), ISNUMBER(SEARCH(TRIM(BX$2), ProgramsTable[[#This Row],[Geographic Coverage]]))), "Yes", "No"))</f>
        <v>*Required - Please Make a Selection*</v>
      </c>
      <c r="BZ624" s="18" t="str">
        <f>IF(I$2=0, "N/A", IF(I$2="Yes", IF(ProgramsTable[[#This Row],[Program Includes Services for Caregivers]]="Yes", IF(ProgramsTable[[#This Row],[Program May Require Caregiver to be Unpaid]]="No", "Yes", "No"), "No"), "N/A"))</f>
        <v>N/A</v>
      </c>
      <c r="CA6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24" s="18" t="str">
        <f>IF(CB$2=0, "N/A", IF(ISNUMBER(SEARCH(TRIM(UPPER(CB$2)), TRIM(UPPER(ProgramsTable[[#This Row],[Type of Service]])))), "Yes", "No"))</f>
        <v>N/A</v>
      </c>
      <c r="CC624" s="18" t="str">
        <f>IF(CC$2=0, "N/A", IF(ISNUMBER(SEARCH(TRIM(CC$2), ProgramsTable[[#This Row],[Geographic Coverage]])), "Yes", "No"))</f>
        <v>No</v>
      </c>
      <c r="CD624" s="18" t="str">
        <f>IF(CD$2=0, "N/A", IF(ISNUMBER(SEARCH(TRIM(CD$2), ProgramsTable[[#This Row],[Geographic Coverage]])), "Yes", "No"))</f>
        <v>N/A</v>
      </c>
      <c r="CE624" s="18" t="str">
        <f>IF(AND(CC$2=0, CD$2=0), "*Required - Please Make a Selection*", IF(OR(ISNUMBER(SEARCH(TRIM(CC$2), ProgramsTable[[#This Row],[Geographic Coverage]])), ISNUMBER(SEARCH(TRIM(CD$2), ProgramsTable[[#This Row],[Geographic Coverage]]))), "Yes", "No"))</f>
        <v>No</v>
      </c>
      <c r="CF624" s="18" t="str" cm="1">
        <f t="array" ref="CF624">IF(COUNTIF(BK$2:BN$2, "Yes")=0, "N/A", IF(SUMPRODUCT((BK$2:BN$2="Yes")*(ProgramsTable[[#This Row],[Veteran?]:[Disabled Veteran?]]="Yes"))&gt;0, "Yes", "No"))</f>
        <v>No</v>
      </c>
      <c r="CG6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24"/>
      <c r="CI624"/>
      <c r="CJ624"/>
      <c r="CK624"/>
      <c r="CL624"/>
      <c r="CM624"/>
      <c r="CN624"/>
      <c r="CO624"/>
      <c r="CP624"/>
      <c r="CQ624"/>
      <c r="CR624"/>
      <c r="CS624"/>
      <c r="CU624"/>
      <c r="CV624"/>
    </row>
    <row r="625" spans="1:100" hidden="1" x14ac:dyDescent="0.25">
      <c r="A625" s="10">
        <v>210</v>
      </c>
      <c r="B625" t="s">
        <v>527</v>
      </c>
      <c r="C625" t="s">
        <v>605</v>
      </c>
      <c r="D625" t="s">
        <v>545</v>
      </c>
      <c r="E625" t="s">
        <v>546</v>
      </c>
      <c r="F625" t="s">
        <v>553</v>
      </c>
      <c r="G625" t="s">
        <v>99</v>
      </c>
      <c r="H625" t="s">
        <v>207</v>
      </c>
      <c r="I625" t="s">
        <v>207</v>
      </c>
      <c r="J625" t="s">
        <v>208</v>
      </c>
      <c r="K625" t="s">
        <v>208</v>
      </c>
      <c r="L625" s="11" t="s">
        <v>543</v>
      </c>
      <c r="M625">
        <v>60</v>
      </c>
      <c r="N625">
        <v>120</v>
      </c>
      <c r="P625" t="s">
        <v>554</v>
      </c>
      <c r="Q625" t="s">
        <v>208</v>
      </c>
      <c r="R625" t="s">
        <v>554</v>
      </c>
      <c r="S625" t="s">
        <v>208</v>
      </c>
      <c r="T625" t="s">
        <v>44</v>
      </c>
      <c r="U625" t="s">
        <v>207</v>
      </c>
      <c r="V625" t="s">
        <v>207</v>
      </c>
      <c r="W625" t="s">
        <v>207</v>
      </c>
      <c r="X625" t="s">
        <v>207</v>
      </c>
      <c r="Y625" t="s">
        <v>207</v>
      </c>
      <c r="Z625" t="s">
        <v>207</v>
      </c>
      <c r="AA625" t="s">
        <v>207</v>
      </c>
      <c r="AB625" t="s">
        <v>207</v>
      </c>
      <c r="AC625" t="s">
        <v>207</v>
      </c>
      <c r="AD625" t="s">
        <v>207</v>
      </c>
      <c r="AE625" t="s">
        <v>207</v>
      </c>
      <c r="AF625" t="s">
        <v>207</v>
      </c>
      <c r="AG625" t="s">
        <v>207</v>
      </c>
      <c r="AH625" t="s">
        <v>207</v>
      </c>
      <c r="AI625" t="s">
        <v>207</v>
      </c>
      <c r="AJ625" t="s">
        <v>207</v>
      </c>
      <c r="AK625" t="s">
        <v>207</v>
      </c>
      <c r="AL625" t="s">
        <v>207</v>
      </c>
      <c r="AM625" t="s">
        <v>207</v>
      </c>
      <c r="AN625" t="s">
        <v>207</v>
      </c>
      <c r="AO625" t="s">
        <v>207</v>
      </c>
      <c r="AP625" t="s">
        <v>207</v>
      </c>
      <c r="AQ625" t="s">
        <v>207</v>
      </c>
      <c r="AR625" t="s">
        <v>207</v>
      </c>
      <c r="AS625" t="s">
        <v>207</v>
      </c>
      <c r="AT625" t="s">
        <v>207</v>
      </c>
      <c r="AU625" t="s">
        <v>207</v>
      </c>
      <c r="AV625" t="s">
        <v>207</v>
      </c>
      <c r="AW625" t="s">
        <v>207</v>
      </c>
      <c r="AX625" t="s">
        <v>207</v>
      </c>
      <c r="AY625" t="s">
        <v>207</v>
      </c>
      <c r="AZ625" t="s">
        <v>207</v>
      </c>
      <c r="BA625" t="s">
        <v>215</v>
      </c>
      <c r="BB625" t="s">
        <v>207</v>
      </c>
      <c r="BC625" t="s">
        <v>207</v>
      </c>
      <c r="BD625" t="s">
        <v>207</v>
      </c>
      <c r="BE625" t="s">
        <v>207</v>
      </c>
      <c r="BF625" t="s">
        <v>207</v>
      </c>
      <c r="BG625" t="s">
        <v>207</v>
      </c>
      <c r="BH625" t="s">
        <v>207</v>
      </c>
      <c r="BI625" t="s">
        <v>207</v>
      </c>
      <c r="BJ625" t="s">
        <v>207</v>
      </c>
      <c r="BK625" t="s">
        <v>207</v>
      </c>
      <c r="BL625" t="s">
        <v>207</v>
      </c>
      <c r="BM625" t="s">
        <v>207</v>
      </c>
      <c r="BN625" t="s">
        <v>207</v>
      </c>
      <c r="BO625" s="18" t="str">
        <f>IF(OR(BO$2=0, BO$2=""), "N/A", IF(ISNUMBER(SEARCH(UPPER(BO$2), UPPER(ProgramsTable[[#This Row],[Type of Service]]))), "Yes", "No"))</f>
        <v>N/A</v>
      </c>
      <c r="BP625" s="18" t="str">
        <f>IF(BP$2=0, "N/A", IF(ISNUMBER(SEARCH(TRIM(BP$2), ProgramsTable[[#This Row],[Geographic Coverage]])), "Yes", "No"))</f>
        <v>N/A</v>
      </c>
      <c r="BQ625" s="18" t="str">
        <f>IF(BQ$2=0, "N/A", IF(ISNUMBER(SEARCH(TRIM(BQ$2), ProgramsTable[[#This Row],[Geographic Coverage]])), "Yes", "No"))</f>
        <v>N/A</v>
      </c>
      <c r="BR625" s="18" t="str">
        <f>IF(AND(BP$2=0, BQ$2=0), "*Required - Please Make a Selection*", IF(OR(ISNUMBER(SEARCH(TRIM(BP$2), ProgramsTable[[#This Row],[Geographic Coverage]])), ISNUMBER(SEARCH(TRIM(BQ$2), ProgramsTable[[#This Row],[Geographic Coverage]]))), "Yes", "No"))</f>
        <v>*Required - Please Make a Selection*</v>
      </c>
      <c r="BS625" s="18" t="str">
        <f>IF(OR(BS$2="",BS$2=0), "N/A", IF(AND(ProgramsTable[[#This Row],[Age Min]]= "None", ProgramsTable[[#This Row],[Age Max]]= "None"), "Yes", IF(AND(BS$2&gt;=ProgramsTable[[#This Row],[Age Min]], BS$2&lt;=ProgramsTable[[#This Row],[Age Max]]), "Yes", "No")))</f>
        <v>N/A</v>
      </c>
      <c r="BT625" s="18" t="str" cm="1">
        <f t="array" ref="BT625">IF(COUNTIF(AM$2:BJ$2,"Yes")=0,"N/A",IF(SUMPRODUCT(--(AM$2:BJ$2="Yes"),--(ProgramsTable[[#This Row],[Developmental Disability]:[Caregivers, Family Members, Advocates, or Practitioners of an Individual with Disabilities or Medical Conditions]]="Yes"))&gt;0,"Yes","No"))</f>
        <v>N/A</v>
      </c>
      <c r="BU6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25" s="18" t="str">
        <f>IF(BV$2=0, "N/A", IF(ISNUMBER(SEARCH(UPPER(BV$2), UPPER(ProgramsTable[[#This Row],[Type of Service]]))), "Yes", "No"))</f>
        <v>N/A</v>
      </c>
      <c r="BW625" s="18" t="str">
        <f>IF(BW$2=0, "N/A", IF(ISNUMBER(SEARCH(TRIM(BW$2), ProgramsTable[[#This Row],[Geographic Coverage]])), "Yes", "No"))</f>
        <v>N/A</v>
      </c>
      <c r="BX625" s="18" t="str">
        <f>IF(BX$2=0, "N/A", IF(ISNUMBER(SEARCH(TRIM(BX$2), ProgramsTable[[#This Row],[Geographic Coverage]])), "Yes", "No"))</f>
        <v>N/A</v>
      </c>
      <c r="BY625" s="18" t="str">
        <f>IF(AND(BW$2=0, BX$2=0), "*Required - Please Make a Selection*", IF(OR(ISNUMBER(SEARCH(TRIM(BW$2), ProgramsTable[[#This Row],[Geographic Coverage]])), ISNUMBER(SEARCH(TRIM(BX$2), ProgramsTable[[#This Row],[Geographic Coverage]]))), "Yes", "No"))</f>
        <v>*Required - Please Make a Selection*</v>
      </c>
      <c r="BZ625" s="18" t="str">
        <f>IF(I$2=0, "N/A", IF(I$2="Yes", IF(ProgramsTable[[#This Row],[Program Includes Services for Caregivers]]="Yes", IF(ProgramsTable[[#This Row],[Program May Require Caregiver to be Unpaid]]="No", "Yes", "No"), "No"), "N/A"))</f>
        <v>N/A</v>
      </c>
      <c r="CA6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25" s="18" t="str">
        <f>IF(CB$2=0, "N/A", IF(ISNUMBER(SEARCH(TRIM(UPPER(CB$2)), TRIM(UPPER(ProgramsTable[[#This Row],[Type of Service]])))), "Yes", "No"))</f>
        <v>N/A</v>
      </c>
      <c r="CC625" s="18" t="str">
        <f>IF(CC$2=0, "N/A", IF(ISNUMBER(SEARCH(TRIM(CC$2), ProgramsTable[[#This Row],[Geographic Coverage]])), "Yes", "No"))</f>
        <v>No</v>
      </c>
      <c r="CD625" s="18" t="str">
        <f>IF(CD$2=0, "N/A", IF(ISNUMBER(SEARCH(TRIM(CD$2), ProgramsTable[[#This Row],[Geographic Coverage]])), "Yes", "No"))</f>
        <v>N/A</v>
      </c>
      <c r="CE625" s="18" t="str">
        <f>IF(AND(CC$2=0, CD$2=0), "*Required - Please Make a Selection*", IF(OR(ISNUMBER(SEARCH(TRIM(CC$2), ProgramsTable[[#This Row],[Geographic Coverage]])), ISNUMBER(SEARCH(TRIM(CD$2), ProgramsTable[[#This Row],[Geographic Coverage]]))), "Yes", "No"))</f>
        <v>No</v>
      </c>
      <c r="CF625" s="18" t="str" cm="1">
        <f t="array" ref="CF625">IF(COUNTIF(BK$2:BN$2, "Yes")=0, "N/A", IF(SUMPRODUCT((BK$2:BN$2="Yes")*(ProgramsTable[[#This Row],[Veteran?]:[Disabled Veteran?]]="Yes"))&gt;0, "Yes", "No"))</f>
        <v>No</v>
      </c>
      <c r="CG6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25"/>
      <c r="CI625"/>
      <c r="CJ625"/>
      <c r="CK625"/>
      <c r="CL625"/>
      <c r="CM625"/>
      <c r="CN625"/>
      <c r="CO625"/>
      <c r="CP625"/>
      <c r="CQ625"/>
      <c r="CR625"/>
      <c r="CS625"/>
      <c r="CU625"/>
      <c r="CV625"/>
    </row>
    <row r="626" spans="1:100" hidden="1" x14ac:dyDescent="0.25">
      <c r="A626" s="10">
        <v>211</v>
      </c>
      <c r="B626" t="s">
        <v>527</v>
      </c>
      <c r="C626" t="s">
        <v>605</v>
      </c>
      <c r="D626" t="s">
        <v>545</v>
      </c>
      <c r="E626" t="s">
        <v>546</v>
      </c>
      <c r="F626" t="s">
        <v>555</v>
      </c>
      <c r="G626" t="s">
        <v>92</v>
      </c>
      <c r="H626" t="s">
        <v>207</v>
      </c>
      <c r="I626" t="s">
        <v>207</v>
      </c>
      <c r="J626" t="s">
        <v>547</v>
      </c>
      <c r="K626" t="s">
        <v>208</v>
      </c>
      <c r="L626" s="11" t="s">
        <v>543</v>
      </c>
      <c r="M626">
        <v>60</v>
      </c>
      <c r="N626">
        <v>120</v>
      </c>
      <c r="P626" t="s">
        <v>556</v>
      </c>
      <c r="Q626" t="s">
        <v>208</v>
      </c>
      <c r="R626" t="s">
        <v>556</v>
      </c>
      <c r="S626" t="s">
        <v>208</v>
      </c>
      <c r="T626" t="s">
        <v>44</v>
      </c>
      <c r="U626" t="s">
        <v>215</v>
      </c>
      <c r="V626" t="s">
        <v>207</v>
      </c>
      <c r="W626" t="s">
        <v>207</v>
      </c>
      <c r="X626" t="s">
        <v>207</v>
      </c>
      <c r="Y626" t="s">
        <v>207</v>
      </c>
      <c r="Z626" t="s">
        <v>207</v>
      </c>
      <c r="AA626" t="s">
        <v>215</v>
      </c>
      <c r="AB626" t="s">
        <v>207</v>
      </c>
      <c r="AC626" t="s">
        <v>207</v>
      </c>
      <c r="AD626" t="s">
        <v>207</v>
      </c>
      <c r="AE626" t="s">
        <v>207</v>
      </c>
      <c r="AF626" t="s">
        <v>207</v>
      </c>
      <c r="AG626" t="s">
        <v>207</v>
      </c>
      <c r="AH626" t="s">
        <v>207</v>
      </c>
      <c r="AI626" t="s">
        <v>207</v>
      </c>
      <c r="AJ626" t="s">
        <v>207</v>
      </c>
      <c r="AK626" t="s">
        <v>207</v>
      </c>
      <c r="AL626" t="s">
        <v>207</v>
      </c>
      <c r="AM626" t="s">
        <v>207</v>
      </c>
      <c r="AN626" t="s">
        <v>207</v>
      </c>
      <c r="AO626" t="s">
        <v>207</v>
      </c>
      <c r="AP626" t="s">
        <v>207</v>
      </c>
      <c r="AQ626" t="s">
        <v>207</v>
      </c>
      <c r="AR626" t="s">
        <v>207</v>
      </c>
      <c r="AS626" t="s">
        <v>207</v>
      </c>
      <c r="AT626" t="s">
        <v>207</v>
      </c>
      <c r="AU626" t="s">
        <v>207</v>
      </c>
      <c r="AV626" t="s">
        <v>207</v>
      </c>
      <c r="AW626" t="s">
        <v>207</v>
      </c>
      <c r="AX626" t="s">
        <v>207</v>
      </c>
      <c r="AY626" t="s">
        <v>207</v>
      </c>
      <c r="AZ626" t="s">
        <v>207</v>
      </c>
      <c r="BA626" t="s">
        <v>215</v>
      </c>
      <c r="BB626" t="s">
        <v>207</v>
      </c>
      <c r="BC626" t="s">
        <v>207</v>
      </c>
      <c r="BD626" t="s">
        <v>207</v>
      </c>
      <c r="BE626" t="s">
        <v>207</v>
      </c>
      <c r="BF626" t="s">
        <v>207</v>
      </c>
      <c r="BG626" t="s">
        <v>207</v>
      </c>
      <c r="BH626" t="s">
        <v>207</v>
      </c>
      <c r="BI626" t="s">
        <v>207</v>
      </c>
      <c r="BJ626" t="s">
        <v>207</v>
      </c>
      <c r="BK626" t="s">
        <v>207</v>
      </c>
      <c r="BL626" t="s">
        <v>207</v>
      </c>
      <c r="BM626" t="s">
        <v>207</v>
      </c>
      <c r="BN626" t="s">
        <v>207</v>
      </c>
      <c r="BO626" s="18" t="str">
        <f>IF(OR(BO$2=0, BO$2=""), "N/A", IF(ISNUMBER(SEARCH(UPPER(BO$2), UPPER(ProgramsTable[[#This Row],[Type of Service]]))), "Yes", "No"))</f>
        <v>N/A</v>
      </c>
      <c r="BP626" s="18" t="str">
        <f>IF(BP$2=0, "N/A", IF(ISNUMBER(SEARCH(TRIM(BP$2), ProgramsTable[[#This Row],[Geographic Coverage]])), "Yes", "No"))</f>
        <v>N/A</v>
      </c>
      <c r="BQ626" s="18" t="str">
        <f>IF(BQ$2=0, "N/A", IF(ISNUMBER(SEARCH(TRIM(BQ$2), ProgramsTable[[#This Row],[Geographic Coverage]])), "Yes", "No"))</f>
        <v>N/A</v>
      </c>
      <c r="BR626" s="18" t="str">
        <f>IF(AND(BP$2=0, BQ$2=0), "*Required - Please Make a Selection*", IF(OR(ISNUMBER(SEARCH(TRIM(BP$2), ProgramsTable[[#This Row],[Geographic Coverage]])), ISNUMBER(SEARCH(TRIM(BQ$2), ProgramsTable[[#This Row],[Geographic Coverage]]))), "Yes", "No"))</f>
        <v>*Required - Please Make a Selection*</v>
      </c>
      <c r="BS626" s="18" t="str">
        <f>IF(OR(BS$2="",BS$2=0), "N/A", IF(AND(ProgramsTable[[#This Row],[Age Min]]= "None", ProgramsTable[[#This Row],[Age Max]]= "None"), "Yes", IF(AND(BS$2&gt;=ProgramsTable[[#This Row],[Age Min]], BS$2&lt;=ProgramsTable[[#This Row],[Age Max]]), "Yes", "No")))</f>
        <v>N/A</v>
      </c>
      <c r="BT626" s="18" t="str" cm="1">
        <f t="array" ref="BT626">IF(COUNTIF(AM$2:BJ$2,"Yes")=0,"N/A",IF(SUMPRODUCT(--(AM$2:BJ$2="Yes"),--(ProgramsTable[[#This Row],[Developmental Disability]:[Caregivers, Family Members, Advocates, or Practitioners of an Individual with Disabilities or Medical Conditions]]="Yes"))&gt;0,"Yes","No"))</f>
        <v>N/A</v>
      </c>
      <c r="BU6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26" s="18" t="str">
        <f>IF(BV$2=0, "N/A", IF(ISNUMBER(SEARCH(UPPER(BV$2), UPPER(ProgramsTable[[#This Row],[Type of Service]]))), "Yes", "No"))</f>
        <v>N/A</v>
      </c>
      <c r="BW626" s="18" t="str">
        <f>IF(BW$2=0, "N/A", IF(ISNUMBER(SEARCH(TRIM(BW$2), ProgramsTable[[#This Row],[Geographic Coverage]])), "Yes", "No"))</f>
        <v>N/A</v>
      </c>
      <c r="BX626" s="18" t="str">
        <f>IF(BX$2=0, "N/A", IF(ISNUMBER(SEARCH(TRIM(BX$2), ProgramsTable[[#This Row],[Geographic Coverage]])), "Yes", "No"))</f>
        <v>N/A</v>
      </c>
      <c r="BY626" s="18" t="str">
        <f>IF(AND(BW$2=0, BX$2=0), "*Required - Please Make a Selection*", IF(OR(ISNUMBER(SEARCH(TRIM(BW$2), ProgramsTable[[#This Row],[Geographic Coverage]])), ISNUMBER(SEARCH(TRIM(BX$2), ProgramsTable[[#This Row],[Geographic Coverage]]))), "Yes", "No"))</f>
        <v>*Required - Please Make a Selection*</v>
      </c>
      <c r="BZ626" s="18" t="str">
        <f>IF(I$2=0, "N/A", IF(I$2="Yes", IF(ProgramsTable[[#This Row],[Program Includes Services for Caregivers]]="Yes", IF(ProgramsTable[[#This Row],[Program May Require Caregiver to be Unpaid]]="No", "Yes", "No"), "No"), "N/A"))</f>
        <v>N/A</v>
      </c>
      <c r="CA6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26" s="18" t="str">
        <f>IF(CB$2=0, "N/A", IF(ISNUMBER(SEARCH(TRIM(UPPER(CB$2)), TRIM(UPPER(ProgramsTable[[#This Row],[Type of Service]])))), "Yes", "No"))</f>
        <v>N/A</v>
      </c>
      <c r="CC626" s="18" t="str">
        <f>IF(CC$2=0, "N/A", IF(ISNUMBER(SEARCH(TRIM(CC$2), ProgramsTable[[#This Row],[Geographic Coverage]])), "Yes", "No"))</f>
        <v>No</v>
      </c>
      <c r="CD626" s="18" t="str">
        <f>IF(CD$2=0, "N/A", IF(ISNUMBER(SEARCH(TRIM(CD$2), ProgramsTable[[#This Row],[Geographic Coverage]])), "Yes", "No"))</f>
        <v>N/A</v>
      </c>
      <c r="CE626" s="18" t="str">
        <f>IF(AND(CC$2=0, CD$2=0), "*Required - Please Make a Selection*", IF(OR(ISNUMBER(SEARCH(TRIM(CC$2), ProgramsTable[[#This Row],[Geographic Coverage]])), ISNUMBER(SEARCH(TRIM(CD$2), ProgramsTable[[#This Row],[Geographic Coverage]]))), "Yes", "No"))</f>
        <v>No</v>
      </c>
      <c r="CF626" s="18" t="str" cm="1">
        <f t="array" ref="CF626">IF(COUNTIF(BK$2:BN$2, "Yes")=0, "N/A", IF(SUMPRODUCT((BK$2:BN$2="Yes")*(ProgramsTable[[#This Row],[Veteran?]:[Disabled Veteran?]]="Yes"))&gt;0, "Yes", "No"))</f>
        <v>No</v>
      </c>
      <c r="CG6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26"/>
      <c r="CI626"/>
      <c r="CJ626"/>
      <c r="CK626"/>
      <c r="CL626"/>
      <c r="CM626"/>
      <c r="CN626"/>
      <c r="CO626"/>
      <c r="CP626"/>
      <c r="CQ626"/>
      <c r="CR626"/>
      <c r="CS626"/>
      <c r="CU626"/>
      <c r="CV626"/>
    </row>
    <row r="627" spans="1:100" hidden="1" x14ac:dyDescent="0.25">
      <c r="A627" s="10">
        <v>212</v>
      </c>
      <c r="B627" t="s">
        <v>527</v>
      </c>
      <c r="C627" t="s">
        <v>605</v>
      </c>
      <c r="D627" t="s">
        <v>545</v>
      </c>
      <c r="E627" t="s">
        <v>546</v>
      </c>
      <c r="F627" t="s">
        <v>557</v>
      </c>
      <c r="G627" t="s">
        <v>91</v>
      </c>
      <c r="H627" t="s">
        <v>207</v>
      </c>
      <c r="I627" t="s">
        <v>207</v>
      </c>
      <c r="J627" t="s">
        <v>208</v>
      </c>
      <c r="K627" t="s">
        <v>208</v>
      </c>
      <c r="L627" s="11" t="s">
        <v>543</v>
      </c>
      <c r="M627">
        <v>60</v>
      </c>
      <c r="N627">
        <v>120</v>
      </c>
      <c r="P627" t="s">
        <v>208</v>
      </c>
      <c r="Q627" t="s">
        <v>208</v>
      </c>
      <c r="R627" t="s">
        <v>208</v>
      </c>
      <c r="S627" t="s">
        <v>208</v>
      </c>
      <c r="T627" t="s">
        <v>44</v>
      </c>
      <c r="U627" t="s">
        <v>207</v>
      </c>
      <c r="V627" t="s">
        <v>207</v>
      </c>
      <c r="W627" t="s">
        <v>207</v>
      </c>
      <c r="X627" t="s">
        <v>207</v>
      </c>
      <c r="Y627" t="s">
        <v>207</v>
      </c>
      <c r="Z627" t="s">
        <v>207</v>
      </c>
      <c r="AA627" t="s">
        <v>207</v>
      </c>
      <c r="AB627" t="s">
        <v>207</v>
      </c>
      <c r="AC627" t="s">
        <v>207</v>
      </c>
      <c r="AD627" t="s">
        <v>207</v>
      </c>
      <c r="AE627" t="s">
        <v>207</v>
      </c>
      <c r="AF627" t="s">
        <v>207</v>
      </c>
      <c r="AG627" t="s">
        <v>207</v>
      </c>
      <c r="AH627" t="s">
        <v>207</v>
      </c>
      <c r="AI627" t="s">
        <v>207</v>
      </c>
      <c r="AJ627" t="s">
        <v>207</v>
      </c>
      <c r="AK627" t="s">
        <v>207</v>
      </c>
      <c r="AL627" t="s">
        <v>207</v>
      </c>
      <c r="AM627" t="s">
        <v>207</v>
      </c>
      <c r="AN627" t="s">
        <v>207</v>
      </c>
      <c r="AO627" t="s">
        <v>207</v>
      </c>
      <c r="AP627" t="s">
        <v>207</v>
      </c>
      <c r="AQ627" t="s">
        <v>207</v>
      </c>
      <c r="AR627" t="s">
        <v>207</v>
      </c>
      <c r="AS627" t="s">
        <v>207</v>
      </c>
      <c r="AT627" t="s">
        <v>207</v>
      </c>
      <c r="AU627" t="s">
        <v>207</v>
      </c>
      <c r="AV627" t="s">
        <v>207</v>
      </c>
      <c r="AW627" t="s">
        <v>207</v>
      </c>
      <c r="AX627" t="s">
        <v>207</v>
      </c>
      <c r="AY627" t="s">
        <v>207</v>
      </c>
      <c r="AZ627" t="s">
        <v>207</v>
      </c>
      <c r="BA627" t="s">
        <v>207</v>
      </c>
      <c r="BB627" t="s">
        <v>207</v>
      </c>
      <c r="BC627" t="s">
        <v>207</v>
      </c>
      <c r="BD627" t="s">
        <v>207</v>
      </c>
      <c r="BE627" t="s">
        <v>207</v>
      </c>
      <c r="BF627" t="s">
        <v>207</v>
      </c>
      <c r="BG627" t="s">
        <v>207</v>
      </c>
      <c r="BH627" t="s">
        <v>207</v>
      </c>
      <c r="BI627" t="s">
        <v>207</v>
      </c>
      <c r="BJ627" t="s">
        <v>207</v>
      </c>
      <c r="BK627" t="s">
        <v>207</v>
      </c>
      <c r="BL627" t="s">
        <v>207</v>
      </c>
      <c r="BM627" t="s">
        <v>207</v>
      </c>
      <c r="BN627" t="s">
        <v>207</v>
      </c>
      <c r="BO627" s="18" t="str">
        <f>IF(OR(BO$2=0, BO$2=""), "N/A", IF(ISNUMBER(SEARCH(UPPER(BO$2), UPPER(ProgramsTable[[#This Row],[Type of Service]]))), "Yes", "No"))</f>
        <v>N/A</v>
      </c>
      <c r="BP627" s="18" t="str">
        <f>IF(BP$2=0, "N/A", IF(ISNUMBER(SEARCH(TRIM(BP$2), ProgramsTable[[#This Row],[Geographic Coverage]])), "Yes", "No"))</f>
        <v>N/A</v>
      </c>
      <c r="BQ627" s="18" t="str">
        <f>IF(BQ$2=0, "N/A", IF(ISNUMBER(SEARCH(TRIM(BQ$2), ProgramsTable[[#This Row],[Geographic Coverage]])), "Yes", "No"))</f>
        <v>N/A</v>
      </c>
      <c r="BR627" s="18" t="str">
        <f>IF(AND(BP$2=0, BQ$2=0), "*Required - Please Make a Selection*", IF(OR(ISNUMBER(SEARCH(TRIM(BP$2), ProgramsTable[[#This Row],[Geographic Coverage]])), ISNUMBER(SEARCH(TRIM(BQ$2), ProgramsTable[[#This Row],[Geographic Coverage]]))), "Yes", "No"))</f>
        <v>*Required - Please Make a Selection*</v>
      </c>
      <c r="BS627" s="18" t="str">
        <f>IF(OR(BS$2="",BS$2=0), "N/A", IF(AND(ProgramsTable[[#This Row],[Age Min]]= "None", ProgramsTable[[#This Row],[Age Max]]= "None"), "Yes", IF(AND(BS$2&gt;=ProgramsTable[[#This Row],[Age Min]], BS$2&lt;=ProgramsTable[[#This Row],[Age Max]]), "Yes", "No")))</f>
        <v>N/A</v>
      </c>
      <c r="BT627" s="18" t="str" cm="1">
        <f t="array" ref="BT627">IF(COUNTIF(AM$2:BJ$2,"Yes")=0,"N/A",IF(SUMPRODUCT(--(AM$2:BJ$2="Yes"),--(ProgramsTable[[#This Row],[Developmental Disability]:[Caregivers, Family Members, Advocates, or Practitioners of an Individual with Disabilities or Medical Conditions]]="Yes"))&gt;0,"Yes","No"))</f>
        <v>N/A</v>
      </c>
      <c r="BU6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27" s="18" t="str">
        <f>IF(BV$2=0, "N/A", IF(ISNUMBER(SEARCH(UPPER(BV$2), UPPER(ProgramsTable[[#This Row],[Type of Service]]))), "Yes", "No"))</f>
        <v>N/A</v>
      </c>
      <c r="BW627" s="18" t="str">
        <f>IF(BW$2=0, "N/A", IF(ISNUMBER(SEARCH(TRIM(BW$2), ProgramsTable[[#This Row],[Geographic Coverage]])), "Yes", "No"))</f>
        <v>N/A</v>
      </c>
      <c r="BX627" s="18" t="str">
        <f>IF(BX$2=0, "N/A", IF(ISNUMBER(SEARCH(TRIM(BX$2), ProgramsTable[[#This Row],[Geographic Coverage]])), "Yes", "No"))</f>
        <v>N/A</v>
      </c>
      <c r="BY627" s="18" t="str">
        <f>IF(AND(BW$2=0, BX$2=0), "*Required - Please Make a Selection*", IF(OR(ISNUMBER(SEARCH(TRIM(BW$2), ProgramsTable[[#This Row],[Geographic Coverage]])), ISNUMBER(SEARCH(TRIM(BX$2), ProgramsTable[[#This Row],[Geographic Coverage]]))), "Yes", "No"))</f>
        <v>*Required - Please Make a Selection*</v>
      </c>
      <c r="BZ627" s="18" t="str">
        <f>IF(I$2=0, "N/A", IF(I$2="Yes", IF(ProgramsTable[[#This Row],[Program Includes Services for Caregivers]]="Yes", IF(ProgramsTable[[#This Row],[Program May Require Caregiver to be Unpaid]]="No", "Yes", "No"), "No"), "N/A"))</f>
        <v>N/A</v>
      </c>
      <c r="CA6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27" s="18" t="str">
        <f>IF(CB$2=0, "N/A", IF(ISNUMBER(SEARCH(TRIM(UPPER(CB$2)), TRIM(UPPER(ProgramsTable[[#This Row],[Type of Service]])))), "Yes", "No"))</f>
        <v>N/A</v>
      </c>
      <c r="CC627" s="18" t="str">
        <f>IF(CC$2=0, "N/A", IF(ISNUMBER(SEARCH(TRIM(CC$2), ProgramsTable[[#This Row],[Geographic Coverage]])), "Yes", "No"))</f>
        <v>No</v>
      </c>
      <c r="CD627" s="18" t="str">
        <f>IF(CD$2=0, "N/A", IF(ISNUMBER(SEARCH(TRIM(CD$2), ProgramsTable[[#This Row],[Geographic Coverage]])), "Yes", "No"))</f>
        <v>N/A</v>
      </c>
      <c r="CE627" s="18" t="str">
        <f>IF(AND(CC$2=0, CD$2=0), "*Required - Please Make a Selection*", IF(OR(ISNUMBER(SEARCH(TRIM(CC$2), ProgramsTable[[#This Row],[Geographic Coverage]])), ISNUMBER(SEARCH(TRIM(CD$2), ProgramsTable[[#This Row],[Geographic Coverage]]))), "Yes", "No"))</f>
        <v>No</v>
      </c>
      <c r="CF627" s="18" t="str" cm="1">
        <f t="array" ref="CF627">IF(COUNTIF(BK$2:BN$2, "Yes")=0, "N/A", IF(SUMPRODUCT((BK$2:BN$2="Yes")*(ProgramsTable[[#This Row],[Veteran?]:[Disabled Veteran?]]="Yes"))&gt;0, "Yes", "No"))</f>
        <v>No</v>
      </c>
      <c r="CG6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27"/>
      <c r="CI627"/>
      <c r="CJ627"/>
      <c r="CK627"/>
      <c r="CL627"/>
      <c r="CM627"/>
      <c r="CN627"/>
      <c r="CO627"/>
      <c r="CP627"/>
      <c r="CQ627"/>
      <c r="CR627"/>
      <c r="CS627"/>
      <c r="CU627"/>
      <c r="CV627"/>
    </row>
    <row r="628" spans="1:100" hidden="1" x14ac:dyDescent="0.25">
      <c r="A628" s="10">
        <v>213</v>
      </c>
      <c r="B628" t="s">
        <v>527</v>
      </c>
      <c r="C628" t="s">
        <v>605</v>
      </c>
      <c r="D628" t="s">
        <v>545</v>
      </c>
      <c r="E628" t="s">
        <v>546</v>
      </c>
      <c r="F628" t="s">
        <v>558</v>
      </c>
      <c r="G628" t="s">
        <v>103</v>
      </c>
      <c r="H628" t="s">
        <v>207</v>
      </c>
      <c r="I628" t="s">
        <v>207</v>
      </c>
      <c r="J628" t="s">
        <v>208</v>
      </c>
      <c r="K628" t="s">
        <v>208</v>
      </c>
      <c r="L628" s="11" t="s">
        <v>208</v>
      </c>
      <c r="M628" t="s">
        <v>208</v>
      </c>
      <c r="N628" t="s">
        <v>208</v>
      </c>
      <c r="P628" t="s">
        <v>208</v>
      </c>
      <c r="Q628" t="s">
        <v>208</v>
      </c>
      <c r="R628" t="s">
        <v>208</v>
      </c>
      <c r="S628" t="s">
        <v>208</v>
      </c>
      <c r="T628" t="s">
        <v>44</v>
      </c>
      <c r="U628" t="s">
        <v>207</v>
      </c>
      <c r="V628" t="s">
        <v>207</v>
      </c>
      <c r="W628" t="s">
        <v>207</v>
      </c>
      <c r="X628" t="s">
        <v>207</v>
      </c>
      <c r="Y628" t="s">
        <v>207</v>
      </c>
      <c r="Z628" t="s">
        <v>207</v>
      </c>
      <c r="AA628" t="s">
        <v>207</v>
      </c>
      <c r="AB628" t="s">
        <v>207</v>
      </c>
      <c r="AC628" t="s">
        <v>207</v>
      </c>
      <c r="AD628" t="s">
        <v>207</v>
      </c>
      <c r="AE628" t="s">
        <v>207</v>
      </c>
      <c r="AF628" t="s">
        <v>207</v>
      </c>
      <c r="AG628" t="s">
        <v>207</v>
      </c>
      <c r="AH628" t="s">
        <v>207</v>
      </c>
      <c r="AI628" t="s">
        <v>207</v>
      </c>
      <c r="AJ628" t="s">
        <v>207</v>
      </c>
      <c r="AK628" t="s">
        <v>207</v>
      </c>
      <c r="AL628" t="s">
        <v>207</v>
      </c>
      <c r="AM628" t="s">
        <v>207</v>
      </c>
      <c r="AN628" t="s">
        <v>207</v>
      </c>
      <c r="AO628" t="s">
        <v>207</v>
      </c>
      <c r="AP628" t="s">
        <v>207</v>
      </c>
      <c r="AQ628" t="s">
        <v>207</v>
      </c>
      <c r="AR628" t="s">
        <v>207</v>
      </c>
      <c r="AS628" t="s">
        <v>207</v>
      </c>
      <c r="AT628" t="s">
        <v>207</v>
      </c>
      <c r="AU628" t="s">
        <v>207</v>
      </c>
      <c r="AV628" t="s">
        <v>207</v>
      </c>
      <c r="AW628" t="s">
        <v>207</v>
      </c>
      <c r="AX628" t="s">
        <v>207</v>
      </c>
      <c r="AY628" t="s">
        <v>207</v>
      </c>
      <c r="AZ628" t="s">
        <v>207</v>
      </c>
      <c r="BA628" t="s">
        <v>207</v>
      </c>
      <c r="BB628" t="s">
        <v>207</v>
      </c>
      <c r="BC628" t="s">
        <v>207</v>
      </c>
      <c r="BD628" t="s">
        <v>207</v>
      </c>
      <c r="BE628" t="s">
        <v>207</v>
      </c>
      <c r="BF628" t="s">
        <v>207</v>
      </c>
      <c r="BG628" t="s">
        <v>207</v>
      </c>
      <c r="BH628" t="s">
        <v>207</v>
      </c>
      <c r="BI628" t="s">
        <v>207</v>
      </c>
      <c r="BJ628" t="s">
        <v>207</v>
      </c>
      <c r="BK628" t="s">
        <v>207</v>
      </c>
      <c r="BL628" t="s">
        <v>207</v>
      </c>
      <c r="BM628" t="s">
        <v>207</v>
      </c>
      <c r="BN628" t="s">
        <v>207</v>
      </c>
      <c r="BO628" s="18" t="str">
        <f>IF(OR(BO$2=0, BO$2=""), "N/A", IF(ISNUMBER(SEARCH(UPPER(BO$2), UPPER(ProgramsTable[[#This Row],[Type of Service]]))), "Yes", "No"))</f>
        <v>N/A</v>
      </c>
      <c r="BP628" s="18" t="str">
        <f>IF(BP$2=0, "N/A", IF(ISNUMBER(SEARCH(TRIM(BP$2), ProgramsTable[[#This Row],[Geographic Coverage]])), "Yes", "No"))</f>
        <v>N/A</v>
      </c>
      <c r="BQ628" s="18" t="str">
        <f>IF(BQ$2=0, "N/A", IF(ISNUMBER(SEARCH(TRIM(BQ$2), ProgramsTable[[#This Row],[Geographic Coverage]])), "Yes", "No"))</f>
        <v>N/A</v>
      </c>
      <c r="BR628" s="18" t="str">
        <f>IF(AND(BP$2=0, BQ$2=0), "*Required - Please Make a Selection*", IF(OR(ISNUMBER(SEARCH(TRIM(BP$2), ProgramsTable[[#This Row],[Geographic Coverage]])), ISNUMBER(SEARCH(TRIM(BQ$2), ProgramsTable[[#This Row],[Geographic Coverage]]))), "Yes", "No"))</f>
        <v>*Required - Please Make a Selection*</v>
      </c>
      <c r="BS628" s="18" t="str">
        <f>IF(OR(BS$2="",BS$2=0), "N/A", IF(AND(ProgramsTable[[#This Row],[Age Min]]= "None", ProgramsTable[[#This Row],[Age Max]]= "None"), "Yes", IF(AND(BS$2&gt;=ProgramsTable[[#This Row],[Age Min]], BS$2&lt;=ProgramsTable[[#This Row],[Age Max]]), "Yes", "No")))</f>
        <v>N/A</v>
      </c>
      <c r="BT628" s="18" t="str" cm="1">
        <f t="array" ref="BT628">IF(COUNTIF(AM$2:BJ$2,"Yes")=0,"N/A",IF(SUMPRODUCT(--(AM$2:BJ$2="Yes"),--(ProgramsTable[[#This Row],[Developmental Disability]:[Caregivers, Family Members, Advocates, or Practitioners of an Individual with Disabilities or Medical Conditions]]="Yes"))&gt;0,"Yes","No"))</f>
        <v>N/A</v>
      </c>
      <c r="BU6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28" s="18" t="str">
        <f>IF(BV$2=0, "N/A", IF(ISNUMBER(SEARCH(UPPER(BV$2), UPPER(ProgramsTable[[#This Row],[Type of Service]]))), "Yes", "No"))</f>
        <v>N/A</v>
      </c>
      <c r="BW628" s="18" t="str">
        <f>IF(BW$2=0, "N/A", IF(ISNUMBER(SEARCH(TRIM(BW$2), ProgramsTable[[#This Row],[Geographic Coverage]])), "Yes", "No"))</f>
        <v>N/A</v>
      </c>
      <c r="BX628" s="18" t="str">
        <f>IF(BX$2=0, "N/A", IF(ISNUMBER(SEARCH(TRIM(BX$2), ProgramsTable[[#This Row],[Geographic Coverage]])), "Yes", "No"))</f>
        <v>N/A</v>
      </c>
      <c r="BY628" s="18" t="str">
        <f>IF(AND(BW$2=0, BX$2=0), "*Required - Please Make a Selection*", IF(OR(ISNUMBER(SEARCH(TRIM(BW$2), ProgramsTable[[#This Row],[Geographic Coverage]])), ISNUMBER(SEARCH(TRIM(BX$2), ProgramsTable[[#This Row],[Geographic Coverage]]))), "Yes", "No"))</f>
        <v>*Required - Please Make a Selection*</v>
      </c>
      <c r="BZ628" s="18" t="str">
        <f>IF(I$2=0, "N/A", IF(I$2="Yes", IF(ProgramsTable[[#This Row],[Program Includes Services for Caregivers]]="Yes", IF(ProgramsTable[[#This Row],[Program May Require Caregiver to be Unpaid]]="No", "Yes", "No"), "No"), "N/A"))</f>
        <v>N/A</v>
      </c>
      <c r="CA6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28" s="18" t="str">
        <f>IF(CB$2=0, "N/A", IF(ISNUMBER(SEARCH(TRIM(UPPER(CB$2)), TRIM(UPPER(ProgramsTable[[#This Row],[Type of Service]])))), "Yes", "No"))</f>
        <v>N/A</v>
      </c>
      <c r="CC628" s="18" t="str">
        <f>IF(CC$2=0, "N/A", IF(ISNUMBER(SEARCH(TRIM(CC$2), ProgramsTable[[#This Row],[Geographic Coverage]])), "Yes", "No"))</f>
        <v>No</v>
      </c>
      <c r="CD628" s="18" t="str">
        <f>IF(CD$2=0, "N/A", IF(ISNUMBER(SEARCH(TRIM(CD$2), ProgramsTable[[#This Row],[Geographic Coverage]])), "Yes", "No"))</f>
        <v>N/A</v>
      </c>
      <c r="CE628" s="18" t="str">
        <f>IF(AND(CC$2=0, CD$2=0), "*Required - Please Make a Selection*", IF(OR(ISNUMBER(SEARCH(TRIM(CC$2), ProgramsTable[[#This Row],[Geographic Coverage]])), ISNUMBER(SEARCH(TRIM(CD$2), ProgramsTable[[#This Row],[Geographic Coverage]]))), "Yes", "No"))</f>
        <v>No</v>
      </c>
      <c r="CF628" s="18" t="str" cm="1">
        <f t="array" ref="CF628">IF(COUNTIF(BK$2:BN$2, "Yes")=0, "N/A", IF(SUMPRODUCT((BK$2:BN$2="Yes")*(ProgramsTable[[#This Row],[Veteran?]:[Disabled Veteran?]]="Yes"))&gt;0, "Yes", "No"))</f>
        <v>No</v>
      </c>
      <c r="CG6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28"/>
      <c r="CI628"/>
      <c r="CJ628"/>
      <c r="CK628"/>
      <c r="CL628"/>
      <c r="CM628"/>
      <c r="CN628"/>
      <c r="CO628"/>
      <c r="CP628"/>
      <c r="CQ628"/>
      <c r="CR628"/>
      <c r="CS628"/>
      <c r="CU628"/>
      <c r="CV628"/>
    </row>
    <row r="629" spans="1:100" hidden="1" x14ac:dyDescent="0.25">
      <c r="A629" s="10">
        <v>214</v>
      </c>
      <c r="B629" t="s">
        <v>527</v>
      </c>
      <c r="C629" t="s">
        <v>605</v>
      </c>
      <c r="D629" t="s">
        <v>545</v>
      </c>
      <c r="E629" t="s">
        <v>546</v>
      </c>
      <c r="F629" t="s">
        <v>559</v>
      </c>
      <c r="G629" t="s">
        <v>105</v>
      </c>
      <c r="H629" t="s">
        <v>207</v>
      </c>
      <c r="I629" t="s">
        <v>207</v>
      </c>
      <c r="J629" t="s">
        <v>208</v>
      </c>
      <c r="K629" t="s">
        <v>208</v>
      </c>
      <c r="L629" s="11" t="s">
        <v>543</v>
      </c>
      <c r="M629">
        <v>60</v>
      </c>
      <c r="N629">
        <v>120</v>
      </c>
      <c r="P629" t="s">
        <v>208</v>
      </c>
      <c r="Q629" t="s">
        <v>208</v>
      </c>
      <c r="R629" t="s">
        <v>208</v>
      </c>
      <c r="S629" t="s">
        <v>208</v>
      </c>
      <c r="T629" t="s">
        <v>44</v>
      </c>
      <c r="U629" t="s">
        <v>207</v>
      </c>
      <c r="V629" t="s">
        <v>207</v>
      </c>
      <c r="W629" t="s">
        <v>207</v>
      </c>
      <c r="X629" t="s">
        <v>207</v>
      </c>
      <c r="Y629" t="s">
        <v>207</v>
      </c>
      <c r="Z629" t="s">
        <v>207</v>
      </c>
      <c r="AA629" t="s">
        <v>207</v>
      </c>
      <c r="AB629" t="s">
        <v>207</v>
      </c>
      <c r="AC629" t="s">
        <v>207</v>
      </c>
      <c r="AD629" t="s">
        <v>207</v>
      </c>
      <c r="AE629" t="s">
        <v>207</v>
      </c>
      <c r="AF629" t="s">
        <v>207</v>
      </c>
      <c r="AG629" t="s">
        <v>207</v>
      </c>
      <c r="AH629" t="s">
        <v>207</v>
      </c>
      <c r="AI629" t="s">
        <v>207</v>
      </c>
      <c r="AJ629" t="s">
        <v>207</v>
      </c>
      <c r="AK629" t="s">
        <v>207</v>
      </c>
      <c r="AL629" t="s">
        <v>207</v>
      </c>
      <c r="AM629" t="s">
        <v>207</v>
      </c>
      <c r="AN629" t="s">
        <v>207</v>
      </c>
      <c r="AO629" t="s">
        <v>207</v>
      </c>
      <c r="AP629" t="s">
        <v>207</v>
      </c>
      <c r="AQ629" t="s">
        <v>207</v>
      </c>
      <c r="AR629" t="s">
        <v>207</v>
      </c>
      <c r="AS629" t="s">
        <v>207</v>
      </c>
      <c r="AT629" t="s">
        <v>207</v>
      </c>
      <c r="AU629" t="s">
        <v>207</v>
      </c>
      <c r="AV629" t="s">
        <v>207</v>
      </c>
      <c r="AW629" t="s">
        <v>207</v>
      </c>
      <c r="AX629" t="s">
        <v>207</v>
      </c>
      <c r="AY629" t="s">
        <v>207</v>
      </c>
      <c r="AZ629" t="s">
        <v>207</v>
      </c>
      <c r="BA629" t="s">
        <v>207</v>
      </c>
      <c r="BB629" t="s">
        <v>207</v>
      </c>
      <c r="BC629" t="s">
        <v>207</v>
      </c>
      <c r="BD629" t="s">
        <v>207</v>
      </c>
      <c r="BE629" t="s">
        <v>207</v>
      </c>
      <c r="BF629" t="s">
        <v>207</v>
      </c>
      <c r="BG629" t="s">
        <v>207</v>
      </c>
      <c r="BH629" t="s">
        <v>207</v>
      </c>
      <c r="BI629" t="s">
        <v>207</v>
      </c>
      <c r="BJ629" t="s">
        <v>207</v>
      </c>
      <c r="BK629" t="s">
        <v>207</v>
      </c>
      <c r="BL629" t="s">
        <v>207</v>
      </c>
      <c r="BM629" t="s">
        <v>207</v>
      </c>
      <c r="BN629" t="s">
        <v>207</v>
      </c>
      <c r="BO629" s="18" t="str">
        <f>IF(OR(BO$2=0, BO$2=""), "N/A", IF(ISNUMBER(SEARCH(UPPER(BO$2), UPPER(ProgramsTable[[#This Row],[Type of Service]]))), "Yes", "No"))</f>
        <v>N/A</v>
      </c>
      <c r="BP629" s="18" t="str">
        <f>IF(BP$2=0, "N/A", IF(ISNUMBER(SEARCH(TRIM(BP$2), ProgramsTable[[#This Row],[Geographic Coverage]])), "Yes", "No"))</f>
        <v>N/A</v>
      </c>
      <c r="BQ629" s="18" t="str">
        <f>IF(BQ$2=0, "N/A", IF(ISNUMBER(SEARCH(TRIM(BQ$2), ProgramsTable[[#This Row],[Geographic Coverage]])), "Yes", "No"))</f>
        <v>N/A</v>
      </c>
      <c r="BR629" s="18" t="str">
        <f>IF(AND(BP$2=0, BQ$2=0), "*Required - Please Make a Selection*", IF(OR(ISNUMBER(SEARCH(TRIM(BP$2), ProgramsTable[[#This Row],[Geographic Coverage]])), ISNUMBER(SEARCH(TRIM(BQ$2), ProgramsTable[[#This Row],[Geographic Coverage]]))), "Yes", "No"))</f>
        <v>*Required - Please Make a Selection*</v>
      </c>
      <c r="BS629" s="18" t="str">
        <f>IF(OR(BS$2="",BS$2=0), "N/A", IF(AND(ProgramsTable[[#This Row],[Age Min]]= "None", ProgramsTable[[#This Row],[Age Max]]= "None"), "Yes", IF(AND(BS$2&gt;=ProgramsTable[[#This Row],[Age Min]], BS$2&lt;=ProgramsTable[[#This Row],[Age Max]]), "Yes", "No")))</f>
        <v>N/A</v>
      </c>
      <c r="BT629" s="18" t="str" cm="1">
        <f t="array" ref="BT629">IF(COUNTIF(AM$2:BJ$2,"Yes")=0,"N/A",IF(SUMPRODUCT(--(AM$2:BJ$2="Yes"),--(ProgramsTable[[#This Row],[Developmental Disability]:[Caregivers, Family Members, Advocates, or Practitioners of an Individual with Disabilities or Medical Conditions]]="Yes"))&gt;0,"Yes","No"))</f>
        <v>N/A</v>
      </c>
      <c r="BU6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29" s="18" t="str">
        <f>IF(BV$2=0, "N/A", IF(ISNUMBER(SEARCH(UPPER(BV$2), UPPER(ProgramsTable[[#This Row],[Type of Service]]))), "Yes", "No"))</f>
        <v>N/A</v>
      </c>
      <c r="BW629" s="18" t="str">
        <f>IF(BW$2=0, "N/A", IF(ISNUMBER(SEARCH(TRIM(BW$2), ProgramsTable[[#This Row],[Geographic Coverage]])), "Yes", "No"))</f>
        <v>N/A</v>
      </c>
      <c r="BX629" s="18" t="str">
        <f>IF(BX$2=0, "N/A", IF(ISNUMBER(SEARCH(TRIM(BX$2), ProgramsTable[[#This Row],[Geographic Coverage]])), "Yes", "No"))</f>
        <v>N/A</v>
      </c>
      <c r="BY629" s="18" t="str">
        <f>IF(AND(BW$2=0, BX$2=0), "*Required - Please Make a Selection*", IF(OR(ISNUMBER(SEARCH(TRIM(BW$2), ProgramsTable[[#This Row],[Geographic Coverage]])), ISNUMBER(SEARCH(TRIM(BX$2), ProgramsTable[[#This Row],[Geographic Coverage]]))), "Yes", "No"))</f>
        <v>*Required - Please Make a Selection*</v>
      </c>
      <c r="BZ629" s="18" t="str">
        <f>IF(I$2=0, "N/A", IF(I$2="Yes", IF(ProgramsTable[[#This Row],[Program Includes Services for Caregivers]]="Yes", IF(ProgramsTable[[#This Row],[Program May Require Caregiver to be Unpaid]]="No", "Yes", "No"), "No"), "N/A"))</f>
        <v>N/A</v>
      </c>
      <c r="CA6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29" s="18" t="str">
        <f>IF(CB$2=0, "N/A", IF(ISNUMBER(SEARCH(TRIM(UPPER(CB$2)), TRIM(UPPER(ProgramsTable[[#This Row],[Type of Service]])))), "Yes", "No"))</f>
        <v>N/A</v>
      </c>
      <c r="CC629" s="18" t="str">
        <f>IF(CC$2=0, "N/A", IF(ISNUMBER(SEARCH(TRIM(CC$2), ProgramsTable[[#This Row],[Geographic Coverage]])), "Yes", "No"))</f>
        <v>No</v>
      </c>
      <c r="CD629" s="18" t="str">
        <f>IF(CD$2=0, "N/A", IF(ISNUMBER(SEARCH(TRIM(CD$2), ProgramsTable[[#This Row],[Geographic Coverage]])), "Yes", "No"))</f>
        <v>N/A</v>
      </c>
      <c r="CE629" s="18" t="str">
        <f>IF(AND(CC$2=0, CD$2=0), "*Required - Please Make a Selection*", IF(OR(ISNUMBER(SEARCH(TRIM(CC$2), ProgramsTable[[#This Row],[Geographic Coverage]])), ISNUMBER(SEARCH(TRIM(CD$2), ProgramsTable[[#This Row],[Geographic Coverage]]))), "Yes", "No"))</f>
        <v>No</v>
      </c>
      <c r="CF629" s="18" t="str" cm="1">
        <f t="array" ref="CF629">IF(COUNTIF(BK$2:BN$2, "Yes")=0, "N/A", IF(SUMPRODUCT((BK$2:BN$2="Yes")*(ProgramsTable[[#This Row],[Veteran?]:[Disabled Veteran?]]="Yes"))&gt;0, "Yes", "No"))</f>
        <v>No</v>
      </c>
      <c r="CG6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29"/>
      <c r="CI629"/>
      <c r="CJ629"/>
      <c r="CK629"/>
      <c r="CL629"/>
      <c r="CM629"/>
      <c r="CN629"/>
      <c r="CO629"/>
      <c r="CP629"/>
      <c r="CQ629"/>
      <c r="CR629"/>
      <c r="CS629"/>
      <c r="CU629"/>
      <c r="CV629"/>
    </row>
    <row r="630" spans="1:100" hidden="1" x14ac:dyDescent="0.25">
      <c r="A630" s="10">
        <v>215</v>
      </c>
      <c r="B630" t="s">
        <v>527</v>
      </c>
      <c r="C630" t="s">
        <v>605</v>
      </c>
      <c r="D630" t="s">
        <v>545</v>
      </c>
      <c r="E630" t="s">
        <v>546</v>
      </c>
      <c r="F630" t="s">
        <v>560</v>
      </c>
      <c r="G630" t="s">
        <v>103</v>
      </c>
      <c r="H630" t="s">
        <v>207</v>
      </c>
      <c r="I630" t="s">
        <v>207</v>
      </c>
      <c r="J630" t="s">
        <v>208</v>
      </c>
      <c r="K630" t="s">
        <v>208</v>
      </c>
      <c r="L630" s="11" t="s">
        <v>208</v>
      </c>
      <c r="M630" t="s">
        <v>208</v>
      </c>
      <c r="N630" t="s">
        <v>208</v>
      </c>
      <c r="P630" t="s">
        <v>208</v>
      </c>
      <c r="Q630" t="s">
        <v>208</v>
      </c>
      <c r="R630" t="s">
        <v>208</v>
      </c>
      <c r="S630" t="s">
        <v>208</v>
      </c>
      <c r="T630" t="s">
        <v>44</v>
      </c>
      <c r="U630" t="s">
        <v>207</v>
      </c>
      <c r="V630" t="s">
        <v>207</v>
      </c>
      <c r="W630" t="s">
        <v>207</v>
      </c>
      <c r="X630" t="s">
        <v>207</v>
      </c>
      <c r="Y630" t="s">
        <v>207</v>
      </c>
      <c r="Z630" t="s">
        <v>207</v>
      </c>
      <c r="AA630" t="s">
        <v>207</v>
      </c>
      <c r="AB630" t="s">
        <v>207</v>
      </c>
      <c r="AC630" t="s">
        <v>207</v>
      </c>
      <c r="AD630" t="s">
        <v>207</v>
      </c>
      <c r="AE630" t="s">
        <v>207</v>
      </c>
      <c r="AF630" t="s">
        <v>207</v>
      </c>
      <c r="AG630" t="s">
        <v>207</v>
      </c>
      <c r="AH630" t="s">
        <v>207</v>
      </c>
      <c r="AI630" t="s">
        <v>207</v>
      </c>
      <c r="AJ630" t="s">
        <v>207</v>
      </c>
      <c r="AK630" t="s">
        <v>207</v>
      </c>
      <c r="AL630" t="s">
        <v>207</v>
      </c>
      <c r="AM630" t="s">
        <v>207</v>
      </c>
      <c r="AN630" t="s">
        <v>207</v>
      </c>
      <c r="AO630" t="s">
        <v>207</v>
      </c>
      <c r="AP630" t="s">
        <v>207</v>
      </c>
      <c r="AQ630" t="s">
        <v>207</v>
      </c>
      <c r="AR630" t="s">
        <v>207</v>
      </c>
      <c r="AS630" t="s">
        <v>207</v>
      </c>
      <c r="AT630" t="s">
        <v>207</v>
      </c>
      <c r="AU630" t="s">
        <v>207</v>
      </c>
      <c r="AV630" t="s">
        <v>207</v>
      </c>
      <c r="AW630" t="s">
        <v>207</v>
      </c>
      <c r="AX630" t="s">
        <v>207</v>
      </c>
      <c r="AY630" t="s">
        <v>207</v>
      </c>
      <c r="AZ630" t="s">
        <v>207</v>
      </c>
      <c r="BA630" t="s">
        <v>207</v>
      </c>
      <c r="BB630" t="s">
        <v>207</v>
      </c>
      <c r="BC630" t="s">
        <v>207</v>
      </c>
      <c r="BD630" t="s">
        <v>207</v>
      </c>
      <c r="BE630" t="s">
        <v>207</v>
      </c>
      <c r="BF630" t="s">
        <v>207</v>
      </c>
      <c r="BG630" t="s">
        <v>207</v>
      </c>
      <c r="BH630" t="s">
        <v>207</v>
      </c>
      <c r="BI630" t="s">
        <v>207</v>
      </c>
      <c r="BJ630" t="s">
        <v>207</v>
      </c>
      <c r="BK630" t="s">
        <v>207</v>
      </c>
      <c r="BL630" t="s">
        <v>207</v>
      </c>
      <c r="BM630" t="s">
        <v>207</v>
      </c>
      <c r="BN630" t="s">
        <v>207</v>
      </c>
      <c r="BO630" s="18" t="str">
        <f>IF(OR(BO$2=0, BO$2=""), "N/A", IF(ISNUMBER(SEARCH(UPPER(BO$2), UPPER(ProgramsTable[[#This Row],[Type of Service]]))), "Yes", "No"))</f>
        <v>N/A</v>
      </c>
      <c r="BP630" s="18" t="str">
        <f>IF(BP$2=0, "N/A", IF(ISNUMBER(SEARCH(TRIM(BP$2), ProgramsTable[[#This Row],[Geographic Coverage]])), "Yes", "No"))</f>
        <v>N/A</v>
      </c>
      <c r="BQ630" s="18" t="str">
        <f>IF(BQ$2=0, "N/A", IF(ISNUMBER(SEARCH(TRIM(BQ$2), ProgramsTable[[#This Row],[Geographic Coverage]])), "Yes", "No"))</f>
        <v>N/A</v>
      </c>
      <c r="BR630" s="18" t="str">
        <f>IF(AND(BP$2=0, BQ$2=0), "*Required - Please Make a Selection*", IF(OR(ISNUMBER(SEARCH(TRIM(BP$2), ProgramsTable[[#This Row],[Geographic Coverage]])), ISNUMBER(SEARCH(TRIM(BQ$2), ProgramsTable[[#This Row],[Geographic Coverage]]))), "Yes", "No"))</f>
        <v>*Required - Please Make a Selection*</v>
      </c>
      <c r="BS630" s="18" t="str">
        <f>IF(OR(BS$2="",BS$2=0), "N/A", IF(AND(ProgramsTable[[#This Row],[Age Min]]= "None", ProgramsTable[[#This Row],[Age Max]]= "None"), "Yes", IF(AND(BS$2&gt;=ProgramsTable[[#This Row],[Age Min]], BS$2&lt;=ProgramsTable[[#This Row],[Age Max]]), "Yes", "No")))</f>
        <v>N/A</v>
      </c>
      <c r="BT630" s="18" t="str" cm="1">
        <f t="array" ref="BT630">IF(COUNTIF(AM$2:BJ$2,"Yes")=0,"N/A",IF(SUMPRODUCT(--(AM$2:BJ$2="Yes"),--(ProgramsTable[[#This Row],[Developmental Disability]:[Caregivers, Family Members, Advocates, or Practitioners of an Individual with Disabilities or Medical Conditions]]="Yes"))&gt;0,"Yes","No"))</f>
        <v>N/A</v>
      </c>
      <c r="BU6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30" s="18" t="str">
        <f>IF(BV$2=0, "N/A", IF(ISNUMBER(SEARCH(UPPER(BV$2), UPPER(ProgramsTable[[#This Row],[Type of Service]]))), "Yes", "No"))</f>
        <v>N/A</v>
      </c>
      <c r="BW630" s="18" t="str">
        <f>IF(BW$2=0, "N/A", IF(ISNUMBER(SEARCH(TRIM(BW$2), ProgramsTable[[#This Row],[Geographic Coverage]])), "Yes", "No"))</f>
        <v>N/A</v>
      </c>
      <c r="BX630" s="18" t="str">
        <f>IF(BX$2=0, "N/A", IF(ISNUMBER(SEARCH(TRIM(BX$2), ProgramsTable[[#This Row],[Geographic Coverage]])), "Yes", "No"))</f>
        <v>N/A</v>
      </c>
      <c r="BY630" s="18" t="str">
        <f>IF(AND(BW$2=0, BX$2=0), "*Required - Please Make a Selection*", IF(OR(ISNUMBER(SEARCH(TRIM(BW$2), ProgramsTable[[#This Row],[Geographic Coverage]])), ISNUMBER(SEARCH(TRIM(BX$2), ProgramsTable[[#This Row],[Geographic Coverage]]))), "Yes", "No"))</f>
        <v>*Required - Please Make a Selection*</v>
      </c>
      <c r="BZ630" s="18" t="str">
        <f>IF(I$2=0, "N/A", IF(I$2="Yes", IF(ProgramsTable[[#This Row],[Program Includes Services for Caregivers]]="Yes", IF(ProgramsTable[[#This Row],[Program May Require Caregiver to be Unpaid]]="No", "Yes", "No"), "No"), "N/A"))</f>
        <v>N/A</v>
      </c>
      <c r="CA6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30" s="18" t="str">
        <f>IF(CB$2=0, "N/A", IF(ISNUMBER(SEARCH(TRIM(UPPER(CB$2)), TRIM(UPPER(ProgramsTable[[#This Row],[Type of Service]])))), "Yes", "No"))</f>
        <v>N/A</v>
      </c>
      <c r="CC630" s="18" t="str">
        <f>IF(CC$2=0, "N/A", IF(ISNUMBER(SEARCH(TRIM(CC$2), ProgramsTable[[#This Row],[Geographic Coverage]])), "Yes", "No"))</f>
        <v>No</v>
      </c>
      <c r="CD630" s="18" t="str">
        <f>IF(CD$2=0, "N/A", IF(ISNUMBER(SEARCH(TRIM(CD$2), ProgramsTable[[#This Row],[Geographic Coverage]])), "Yes", "No"))</f>
        <v>N/A</v>
      </c>
      <c r="CE630" s="18" t="str">
        <f>IF(AND(CC$2=0, CD$2=0), "*Required - Please Make a Selection*", IF(OR(ISNUMBER(SEARCH(TRIM(CC$2), ProgramsTable[[#This Row],[Geographic Coverage]])), ISNUMBER(SEARCH(TRIM(CD$2), ProgramsTable[[#This Row],[Geographic Coverage]]))), "Yes", "No"))</f>
        <v>No</v>
      </c>
      <c r="CF630" s="18" t="str" cm="1">
        <f t="array" ref="CF630">IF(COUNTIF(BK$2:BN$2, "Yes")=0, "N/A", IF(SUMPRODUCT((BK$2:BN$2="Yes")*(ProgramsTable[[#This Row],[Veteran?]:[Disabled Veteran?]]="Yes"))&gt;0, "Yes", "No"))</f>
        <v>No</v>
      </c>
      <c r="CG6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30"/>
      <c r="CI630"/>
      <c r="CJ630"/>
      <c r="CK630"/>
      <c r="CL630"/>
      <c r="CM630"/>
      <c r="CN630"/>
      <c r="CO630"/>
      <c r="CP630"/>
      <c r="CQ630"/>
      <c r="CR630"/>
      <c r="CS630"/>
      <c r="CU630"/>
      <c r="CV630"/>
    </row>
    <row r="631" spans="1:100" hidden="1" x14ac:dyDescent="0.25">
      <c r="A631" s="10">
        <v>216</v>
      </c>
      <c r="B631" t="s">
        <v>527</v>
      </c>
      <c r="C631" t="s">
        <v>605</v>
      </c>
      <c r="D631" t="s">
        <v>545</v>
      </c>
      <c r="E631" t="s">
        <v>546</v>
      </c>
      <c r="F631" t="s">
        <v>111</v>
      </c>
      <c r="G631" t="s">
        <v>111</v>
      </c>
      <c r="H631" t="s">
        <v>207</v>
      </c>
      <c r="I631" t="s">
        <v>207</v>
      </c>
      <c r="J631" t="s">
        <v>547</v>
      </c>
      <c r="K631" t="s">
        <v>208</v>
      </c>
      <c r="L631" s="11" t="s">
        <v>543</v>
      </c>
      <c r="M631">
        <v>60</v>
      </c>
      <c r="N631">
        <v>120</v>
      </c>
      <c r="P631" t="s">
        <v>561</v>
      </c>
      <c r="Q631" t="s">
        <v>208</v>
      </c>
      <c r="R631" t="s">
        <v>561</v>
      </c>
      <c r="S631" t="s">
        <v>208</v>
      </c>
      <c r="T631" t="s">
        <v>44</v>
      </c>
      <c r="U631" t="s">
        <v>215</v>
      </c>
      <c r="V631" t="s">
        <v>207</v>
      </c>
      <c r="W631" t="s">
        <v>207</v>
      </c>
      <c r="X631" t="s">
        <v>207</v>
      </c>
      <c r="Y631" t="s">
        <v>207</v>
      </c>
      <c r="Z631" t="s">
        <v>207</v>
      </c>
      <c r="AA631" t="s">
        <v>215</v>
      </c>
      <c r="AB631" t="s">
        <v>207</v>
      </c>
      <c r="AC631" t="s">
        <v>207</v>
      </c>
      <c r="AD631" t="s">
        <v>207</v>
      </c>
      <c r="AE631" t="s">
        <v>207</v>
      </c>
      <c r="AF631" t="s">
        <v>207</v>
      </c>
      <c r="AG631" t="s">
        <v>207</v>
      </c>
      <c r="AH631" t="s">
        <v>207</v>
      </c>
      <c r="AI631" t="s">
        <v>207</v>
      </c>
      <c r="AJ631" t="s">
        <v>207</v>
      </c>
      <c r="AK631" t="s">
        <v>207</v>
      </c>
      <c r="AL631" t="s">
        <v>207</v>
      </c>
      <c r="AM631" t="s">
        <v>207</v>
      </c>
      <c r="AN631" t="s">
        <v>207</v>
      </c>
      <c r="AO631" t="s">
        <v>207</v>
      </c>
      <c r="AP631" t="s">
        <v>207</v>
      </c>
      <c r="AQ631" t="s">
        <v>207</v>
      </c>
      <c r="AR631" t="s">
        <v>207</v>
      </c>
      <c r="AS631" t="s">
        <v>207</v>
      </c>
      <c r="AT631" t="s">
        <v>207</v>
      </c>
      <c r="AU631" t="s">
        <v>207</v>
      </c>
      <c r="AV631" t="s">
        <v>207</v>
      </c>
      <c r="AW631" t="s">
        <v>207</v>
      </c>
      <c r="AX631" t="s">
        <v>207</v>
      </c>
      <c r="AY631" t="s">
        <v>207</v>
      </c>
      <c r="AZ631" t="s">
        <v>207</v>
      </c>
      <c r="BA631" t="s">
        <v>215</v>
      </c>
      <c r="BB631" t="s">
        <v>207</v>
      </c>
      <c r="BC631" t="s">
        <v>207</v>
      </c>
      <c r="BD631" t="s">
        <v>207</v>
      </c>
      <c r="BE631" t="s">
        <v>207</v>
      </c>
      <c r="BF631" t="s">
        <v>207</v>
      </c>
      <c r="BG631" t="s">
        <v>207</v>
      </c>
      <c r="BH631" t="s">
        <v>207</v>
      </c>
      <c r="BI631" t="s">
        <v>207</v>
      </c>
      <c r="BJ631" t="s">
        <v>207</v>
      </c>
      <c r="BK631" t="s">
        <v>207</v>
      </c>
      <c r="BL631" t="s">
        <v>207</v>
      </c>
      <c r="BM631" t="s">
        <v>207</v>
      </c>
      <c r="BN631" t="s">
        <v>207</v>
      </c>
      <c r="BO631" s="18" t="str">
        <f>IF(OR(BO$2=0, BO$2=""), "N/A", IF(ISNUMBER(SEARCH(UPPER(BO$2), UPPER(ProgramsTable[[#This Row],[Type of Service]]))), "Yes", "No"))</f>
        <v>N/A</v>
      </c>
      <c r="BP631" s="18" t="str">
        <f>IF(BP$2=0, "N/A", IF(ISNUMBER(SEARCH(TRIM(BP$2), ProgramsTable[[#This Row],[Geographic Coverage]])), "Yes", "No"))</f>
        <v>N/A</v>
      </c>
      <c r="BQ631" s="18" t="str">
        <f>IF(BQ$2=0, "N/A", IF(ISNUMBER(SEARCH(TRIM(BQ$2), ProgramsTable[[#This Row],[Geographic Coverage]])), "Yes", "No"))</f>
        <v>N/A</v>
      </c>
      <c r="BR631" s="18" t="str">
        <f>IF(AND(BP$2=0, BQ$2=0), "*Required - Please Make a Selection*", IF(OR(ISNUMBER(SEARCH(TRIM(BP$2), ProgramsTable[[#This Row],[Geographic Coverage]])), ISNUMBER(SEARCH(TRIM(BQ$2), ProgramsTable[[#This Row],[Geographic Coverage]]))), "Yes", "No"))</f>
        <v>*Required - Please Make a Selection*</v>
      </c>
      <c r="BS631" s="18" t="str">
        <f>IF(OR(BS$2="",BS$2=0), "N/A", IF(AND(ProgramsTable[[#This Row],[Age Min]]= "None", ProgramsTable[[#This Row],[Age Max]]= "None"), "Yes", IF(AND(BS$2&gt;=ProgramsTable[[#This Row],[Age Min]], BS$2&lt;=ProgramsTable[[#This Row],[Age Max]]), "Yes", "No")))</f>
        <v>N/A</v>
      </c>
      <c r="BT631" s="18" t="str" cm="1">
        <f t="array" ref="BT631">IF(COUNTIF(AM$2:BJ$2,"Yes")=0,"N/A",IF(SUMPRODUCT(--(AM$2:BJ$2="Yes"),--(ProgramsTable[[#This Row],[Developmental Disability]:[Caregivers, Family Members, Advocates, or Practitioners of an Individual with Disabilities or Medical Conditions]]="Yes"))&gt;0,"Yes","No"))</f>
        <v>N/A</v>
      </c>
      <c r="BU6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31" s="18" t="str">
        <f>IF(BV$2=0, "N/A", IF(ISNUMBER(SEARCH(UPPER(BV$2), UPPER(ProgramsTable[[#This Row],[Type of Service]]))), "Yes", "No"))</f>
        <v>N/A</v>
      </c>
      <c r="BW631" s="18" t="str">
        <f>IF(BW$2=0, "N/A", IF(ISNUMBER(SEARCH(TRIM(BW$2), ProgramsTable[[#This Row],[Geographic Coverage]])), "Yes", "No"))</f>
        <v>N/A</v>
      </c>
      <c r="BX631" s="18" t="str">
        <f>IF(BX$2=0, "N/A", IF(ISNUMBER(SEARCH(TRIM(BX$2), ProgramsTable[[#This Row],[Geographic Coverage]])), "Yes", "No"))</f>
        <v>N/A</v>
      </c>
      <c r="BY631" s="18" t="str">
        <f>IF(AND(BW$2=0, BX$2=0), "*Required - Please Make a Selection*", IF(OR(ISNUMBER(SEARCH(TRIM(BW$2), ProgramsTable[[#This Row],[Geographic Coverage]])), ISNUMBER(SEARCH(TRIM(BX$2), ProgramsTable[[#This Row],[Geographic Coverage]]))), "Yes", "No"))</f>
        <v>*Required - Please Make a Selection*</v>
      </c>
      <c r="BZ631" s="18" t="str">
        <f>IF(I$2=0, "N/A", IF(I$2="Yes", IF(ProgramsTable[[#This Row],[Program Includes Services for Caregivers]]="Yes", IF(ProgramsTable[[#This Row],[Program May Require Caregiver to be Unpaid]]="No", "Yes", "No"), "No"), "N/A"))</f>
        <v>N/A</v>
      </c>
      <c r="CA6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31" s="18" t="str">
        <f>IF(CB$2=0, "N/A", IF(ISNUMBER(SEARCH(TRIM(UPPER(CB$2)), TRIM(UPPER(ProgramsTable[[#This Row],[Type of Service]])))), "Yes", "No"))</f>
        <v>N/A</v>
      </c>
      <c r="CC631" s="18" t="str">
        <f>IF(CC$2=0, "N/A", IF(ISNUMBER(SEARCH(TRIM(CC$2), ProgramsTable[[#This Row],[Geographic Coverage]])), "Yes", "No"))</f>
        <v>No</v>
      </c>
      <c r="CD631" s="18" t="str">
        <f>IF(CD$2=0, "N/A", IF(ISNUMBER(SEARCH(TRIM(CD$2), ProgramsTable[[#This Row],[Geographic Coverage]])), "Yes", "No"))</f>
        <v>N/A</v>
      </c>
      <c r="CE631" s="18" t="str">
        <f>IF(AND(CC$2=0, CD$2=0), "*Required - Please Make a Selection*", IF(OR(ISNUMBER(SEARCH(TRIM(CC$2), ProgramsTable[[#This Row],[Geographic Coverage]])), ISNUMBER(SEARCH(TRIM(CD$2), ProgramsTable[[#This Row],[Geographic Coverage]]))), "Yes", "No"))</f>
        <v>No</v>
      </c>
      <c r="CF631" s="18" t="str" cm="1">
        <f t="array" ref="CF631">IF(COUNTIF(BK$2:BN$2, "Yes")=0, "N/A", IF(SUMPRODUCT((BK$2:BN$2="Yes")*(ProgramsTable[[#This Row],[Veteran?]:[Disabled Veteran?]]="Yes"))&gt;0, "Yes", "No"))</f>
        <v>No</v>
      </c>
      <c r="CG6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31"/>
      <c r="CI631"/>
      <c r="CJ631"/>
      <c r="CK631"/>
      <c r="CL631"/>
      <c r="CM631"/>
      <c r="CN631"/>
      <c r="CO631"/>
      <c r="CP631"/>
      <c r="CQ631"/>
      <c r="CR631"/>
      <c r="CS631"/>
      <c r="CU631"/>
      <c r="CV631"/>
    </row>
    <row r="632" spans="1:100" hidden="1" x14ac:dyDescent="0.25">
      <c r="A632" s="10">
        <v>217</v>
      </c>
      <c r="B632" t="s">
        <v>527</v>
      </c>
      <c r="C632" t="s">
        <v>605</v>
      </c>
      <c r="D632" t="s">
        <v>545</v>
      </c>
      <c r="E632" t="s">
        <v>546</v>
      </c>
      <c r="F632" t="s">
        <v>562</v>
      </c>
      <c r="G632" t="s">
        <v>103</v>
      </c>
      <c r="H632" t="s">
        <v>207</v>
      </c>
      <c r="I632" t="s">
        <v>207</v>
      </c>
      <c r="J632" t="s">
        <v>208</v>
      </c>
      <c r="K632" t="s">
        <v>208</v>
      </c>
      <c r="L632" s="11" t="s">
        <v>208</v>
      </c>
      <c r="M632" t="s">
        <v>208</v>
      </c>
      <c r="N632" t="s">
        <v>208</v>
      </c>
      <c r="P632" t="s">
        <v>208</v>
      </c>
      <c r="Q632" t="s">
        <v>208</v>
      </c>
      <c r="R632" t="s">
        <v>208</v>
      </c>
      <c r="S632" t="s">
        <v>208</v>
      </c>
      <c r="T632" t="s">
        <v>44</v>
      </c>
      <c r="U632" t="s">
        <v>207</v>
      </c>
      <c r="V632" t="s">
        <v>207</v>
      </c>
      <c r="W632" t="s">
        <v>207</v>
      </c>
      <c r="X632" t="s">
        <v>207</v>
      </c>
      <c r="Y632" t="s">
        <v>207</v>
      </c>
      <c r="Z632" t="s">
        <v>207</v>
      </c>
      <c r="AA632" t="s">
        <v>207</v>
      </c>
      <c r="AB632" t="s">
        <v>207</v>
      </c>
      <c r="AC632" t="s">
        <v>207</v>
      </c>
      <c r="AD632" t="s">
        <v>207</v>
      </c>
      <c r="AE632" t="s">
        <v>207</v>
      </c>
      <c r="AF632" t="s">
        <v>207</v>
      </c>
      <c r="AG632" t="s">
        <v>207</v>
      </c>
      <c r="AH632" t="s">
        <v>207</v>
      </c>
      <c r="AI632" t="s">
        <v>207</v>
      </c>
      <c r="AJ632" t="s">
        <v>207</v>
      </c>
      <c r="AK632" t="s">
        <v>207</v>
      </c>
      <c r="AL632" t="s">
        <v>207</v>
      </c>
      <c r="AM632" t="s">
        <v>207</v>
      </c>
      <c r="AN632" t="s">
        <v>207</v>
      </c>
      <c r="AO632" t="s">
        <v>207</v>
      </c>
      <c r="AP632" t="s">
        <v>207</v>
      </c>
      <c r="AQ632" t="s">
        <v>207</v>
      </c>
      <c r="AR632" t="s">
        <v>207</v>
      </c>
      <c r="AS632" t="s">
        <v>207</v>
      </c>
      <c r="AT632" t="s">
        <v>207</v>
      </c>
      <c r="AU632" t="s">
        <v>207</v>
      </c>
      <c r="AV632" t="s">
        <v>207</v>
      </c>
      <c r="AW632" t="s">
        <v>207</v>
      </c>
      <c r="AX632" t="s">
        <v>207</v>
      </c>
      <c r="AY632" t="s">
        <v>207</v>
      </c>
      <c r="AZ632" t="s">
        <v>207</v>
      </c>
      <c r="BA632" t="s">
        <v>207</v>
      </c>
      <c r="BB632" t="s">
        <v>207</v>
      </c>
      <c r="BC632" t="s">
        <v>207</v>
      </c>
      <c r="BD632" t="s">
        <v>207</v>
      </c>
      <c r="BE632" t="s">
        <v>207</v>
      </c>
      <c r="BF632" t="s">
        <v>207</v>
      </c>
      <c r="BG632" t="s">
        <v>207</v>
      </c>
      <c r="BH632" t="s">
        <v>207</v>
      </c>
      <c r="BI632" t="s">
        <v>207</v>
      </c>
      <c r="BJ632" t="s">
        <v>207</v>
      </c>
      <c r="BK632" t="s">
        <v>207</v>
      </c>
      <c r="BL632" t="s">
        <v>207</v>
      </c>
      <c r="BM632" t="s">
        <v>207</v>
      </c>
      <c r="BN632" t="s">
        <v>207</v>
      </c>
      <c r="BO632" s="18" t="str">
        <f>IF(OR(BO$2=0, BO$2=""), "N/A", IF(ISNUMBER(SEARCH(UPPER(BO$2), UPPER(ProgramsTable[[#This Row],[Type of Service]]))), "Yes", "No"))</f>
        <v>N/A</v>
      </c>
      <c r="BP632" s="18" t="str">
        <f>IF(BP$2=0, "N/A", IF(ISNUMBER(SEARCH(TRIM(BP$2), ProgramsTable[[#This Row],[Geographic Coverage]])), "Yes", "No"))</f>
        <v>N/A</v>
      </c>
      <c r="BQ632" s="18" t="str">
        <f>IF(BQ$2=0, "N/A", IF(ISNUMBER(SEARCH(TRIM(BQ$2), ProgramsTable[[#This Row],[Geographic Coverage]])), "Yes", "No"))</f>
        <v>N/A</v>
      </c>
      <c r="BR632" s="18" t="str">
        <f>IF(AND(BP$2=0, BQ$2=0), "*Required - Please Make a Selection*", IF(OR(ISNUMBER(SEARCH(TRIM(BP$2), ProgramsTable[[#This Row],[Geographic Coverage]])), ISNUMBER(SEARCH(TRIM(BQ$2), ProgramsTable[[#This Row],[Geographic Coverage]]))), "Yes", "No"))</f>
        <v>*Required - Please Make a Selection*</v>
      </c>
      <c r="BS632" s="18" t="str">
        <f>IF(OR(BS$2="",BS$2=0), "N/A", IF(AND(ProgramsTable[[#This Row],[Age Min]]= "None", ProgramsTable[[#This Row],[Age Max]]= "None"), "Yes", IF(AND(BS$2&gt;=ProgramsTable[[#This Row],[Age Min]], BS$2&lt;=ProgramsTable[[#This Row],[Age Max]]), "Yes", "No")))</f>
        <v>N/A</v>
      </c>
      <c r="BT632" s="18" t="str" cm="1">
        <f t="array" ref="BT632">IF(COUNTIF(AM$2:BJ$2,"Yes")=0,"N/A",IF(SUMPRODUCT(--(AM$2:BJ$2="Yes"),--(ProgramsTable[[#This Row],[Developmental Disability]:[Caregivers, Family Members, Advocates, or Practitioners of an Individual with Disabilities or Medical Conditions]]="Yes"))&gt;0,"Yes","No"))</f>
        <v>N/A</v>
      </c>
      <c r="BU6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32" s="18" t="str">
        <f>IF(BV$2=0, "N/A", IF(ISNUMBER(SEARCH(UPPER(BV$2), UPPER(ProgramsTable[[#This Row],[Type of Service]]))), "Yes", "No"))</f>
        <v>N/A</v>
      </c>
      <c r="BW632" s="18" t="str">
        <f>IF(BW$2=0, "N/A", IF(ISNUMBER(SEARCH(TRIM(BW$2), ProgramsTable[[#This Row],[Geographic Coverage]])), "Yes", "No"))</f>
        <v>N/A</v>
      </c>
      <c r="BX632" s="18" t="str">
        <f>IF(BX$2=0, "N/A", IF(ISNUMBER(SEARCH(TRIM(BX$2), ProgramsTable[[#This Row],[Geographic Coverage]])), "Yes", "No"))</f>
        <v>N/A</v>
      </c>
      <c r="BY632" s="18" t="str">
        <f>IF(AND(BW$2=0, BX$2=0), "*Required - Please Make a Selection*", IF(OR(ISNUMBER(SEARCH(TRIM(BW$2), ProgramsTable[[#This Row],[Geographic Coverage]])), ISNUMBER(SEARCH(TRIM(BX$2), ProgramsTable[[#This Row],[Geographic Coverage]]))), "Yes", "No"))</f>
        <v>*Required - Please Make a Selection*</v>
      </c>
      <c r="BZ632" s="18" t="str">
        <f>IF(I$2=0, "N/A", IF(I$2="Yes", IF(ProgramsTable[[#This Row],[Program Includes Services for Caregivers]]="Yes", IF(ProgramsTable[[#This Row],[Program May Require Caregiver to be Unpaid]]="No", "Yes", "No"), "No"), "N/A"))</f>
        <v>N/A</v>
      </c>
      <c r="CA6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32" s="18" t="str">
        <f>IF(CB$2=0, "N/A", IF(ISNUMBER(SEARCH(TRIM(UPPER(CB$2)), TRIM(UPPER(ProgramsTable[[#This Row],[Type of Service]])))), "Yes", "No"))</f>
        <v>N/A</v>
      </c>
      <c r="CC632" s="18" t="str">
        <f>IF(CC$2=0, "N/A", IF(ISNUMBER(SEARCH(TRIM(CC$2), ProgramsTable[[#This Row],[Geographic Coverage]])), "Yes", "No"))</f>
        <v>No</v>
      </c>
      <c r="CD632" s="18" t="str">
        <f>IF(CD$2=0, "N/A", IF(ISNUMBER(SEARCH(TRIM(CD$2), ProgramsTable[[#This Row],[Geographic Coverage]])), "Yes", "No"))</f>
        <v>N/A</v>
      </c>
      <c r="CE632" s="18" t="str">
        <f>IF(AND(CC$2=0, CD$2=0), "*Required - Please Make a Selection*", IF(OR(ISNUMBER(SEARCH(TRIM(CC$2), ProgramsTable[[#This Row],[Geographic Coverage]])), ISNUMBER(SEARCH(TRIM(CD$2), ProgramsTable[[#This Row],[Geographic Coverage]]))), "Yes", "No"))</f>
        <v>No</v>
      </c>
      <c r="CF632" s="18" t="str" cm="1">
        <f t="array" ref="CF632">IF(COUNTIF(BK$2:BN$2, "Yes")=0, "N/A", IF(SUMPRODUCT((BK$2:BN$2="Yes")*(ProgramsTable[[#This Row],[Veteran?]:[Disabled Veteran?]]="Yes"))&gt;0, "Yes", "No"))</f>
        <v>No</v>
      </c>
      <c r="CG6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32"/>
      <c r="CI632"/>
      <c r="CJ632"/>
      <c r="CK632"/>
      <c r="CL632"/>
      <c r="CM632"/>
      <c r="CN632"/>
      <c r="CO632"/>
      <c r="CP632"/>
      <c r="CQ632"/>
      <c r="CR632"/>
      <c r="CS632"/>
      <c r="CU632"/>
      <c r="CV632"/>
    </row>
    <row r="633" spans="1:100" hidden="1" x14ac:dyDescent="0.25">
      <c r="A633" s="10">
        <v>218</v>
      </c>
      <c r="B633" t="s">
        <v>527</v>
      </c>
      <c r="C633" t="s">
        <v>605</v>
      </c>
      <c r="D633" t="s">
        <v>545</v>
      </c>
      <c r="E633" t="s">
        <v>546</v>
      </c>
      <c r="F633" t="s">
        <v>117</v>
      </c>
      <c r="G633" t="s">
        <v>117</v>
      </c>
      <c r="H633" t="s">
        <v>207</v>
      </c>
      <c r="I633" t="s">
        <v>207</v>
      </c>
      <c r="J633" t="s">
        <v>208</v>
      </c>
      <c r="K633" t="s">
        <v>208</v>
      </c>
      <c r="L633" s="11" t="s">
        <v>543</v>
      </c>
      <c r="M633">
        <v>60</v>
      </c>
      <c r="N633">
        <v>120</v>
      </c>
      <c r="P633" t="s">
        <v>563</v>
      </c>
      <c r="Q633" t="s">
        <v>208</v>
      </c>
      <c r="R633" t="s">
        <v>563</v>
      </c>
      <c r="S633" t="s">
        <v>208</v>
      </c>
      <c r="T633" t="s">
        <v>44</v>
      </c>
      <c r="U633" t="s">
        <v>207</v>
      </c>
      <c r="V633" t="s">
        <v>207</v>
      </c>
      <c r="W633" t="s">
        <v>207</v>
      </c>
      <c r="X633" t="s">
        <v>207</v>
      </c>
      <c r="Y633" t="s">
        <v>207</v>
      </c>
      <c r="Z633" t="s">
        <v>207</v>
      </c>
      <c r="AA633" t="s">
        <v>207</v>
      </c>
      <c r="AB633" t="s">
        <v>207</v>
      </c>
      <c r="AC633" t="s">
        <v>207</v>
      </c>
      <c r="AD633" t="s">
        <v>207</v>
      </c>
      <c r="AE633" t="s">
        <v>207</v>
      </c>
      <c r="AF633" t="s">
        <v>207</v>
      </c>
      <c r="AG633" t="s">
        <v>207</v>
      </c>
      <c r="AH633" t="s">
        <v>207</v>
      </c>
      <c r="AI633" t="s">
        <v>207</v>
      </c>
      <c r="AJ633" t="s">
        <v>207</v>
      </c>
      <c r="AK633" t="s">
        <v>207</v>
      </c>
      <c r="AL633" t="s">
        <v>207</v>
      </c>
      <c r="AM633" t="s">
        <v>207</v>
      </c>
      <c r="AN633" t="s">
        <v>207</v>
      </c>
      <c r="AO633" t="s">
        <v>207</v>
      </c>
      <c r="AP633" t="s">
        <v>207</v>
      </c>
      <c r="AQ633" t="s">
        <v>207</v>
      </c>
      <c r="AR633" t="s">
        <v>207</v>
      </c>
      <c r="AS633" t="s">
        <v>207</v>
      </c>
      <c r="AT633" t="s">
        <v>207</v>
      </c>
      <c r="AU633" t="s">
        <v>207</v>
      </c>
      <c r="AV633" t="s">
        <v>207</v>
      </c>
      <c r="AW633" t="s">
        <v>207</v>
      </c>
      <c r="AX633" t="s">
        <v>207</v>
      </c>
      <c r="AY633" t="s">
        <v>207</v>
      </c>
      <c r="AZ633" t="s">
        <v>207</v>
      </c>
      <c r="BA633" t="s">
        <v>215</v>
      </c>
      <c r="BB633" t="s">
        <v>207</v>
      </c>
      <c r="BC633" t="s">
        <v>207</v>
      </c>
      <c r="BD633" t="s">
        <v>207</v>
      </c>
      <c r="BE633" t="s">
        <v>207</v>
      </c>
      <c r="BF633" t="s">
        <v>207</v>
      </c>
      <c r="BG633" t="s">
        <v>207</v>
      </c>
      <c r="BH633" t="s">
        <v>207</v>
      </c>
      <c r="BI633" t="s">
        <v>207</v>
      </c>
      <c r="BJ633" t="s">
        <v>207</v>
      </c>
      <c r="BK633" t="s">
        <v>207</v>
      </c>
      <c r="BL633" t="s">
        <v>207</v>
      </c>
      <c r="BM633" t="s">
        <v>207</v>
      </c>
      <c r="BN633" t="s">
        <v>207</v>
      </c>
      <c r="BO633" s="18" t="str">
        <f>IF(OR(BO$2=0, BO$2=""), "N/A", IF(ISNUMBER(SEARCH(UPPER(BO$2), UPPER(ProgramsTable[[#This Row],[Type of Service]]))), "Yes", "No"))</f>
        <v>N/A</v>
      </c>
      <c r="BP633" s="18" t="str">
        <f>IF(BP$2=0, "N/A", IF(ISNUMBER(SEARCH(TRIM(BP$2), ProgramsTable[[#This Row],[Geographic Coverage]])), "Yes", "No"))</f>
        <v>N/A</v>
      </c>
      <c r="BQ633" s="18" t="str">
        <f>IF(BQ$2=0, "N/A", IF(ISNUMBER(SEARCH(TRIM(BQ$2), ProgramsTable[[#This Row],[Geographic Coverage]])), "Yes", "No"))</f>
        <v>N/A</v>
      </c>
      <c r="BR633" s="18" t="str">
        <f>IF(AND(BP$2=0, BQ$2=0), "*Required - Please Make a Selection*", IF(OR(ISNUMBER(SEARCH(TRIM(BP$2), ProgramsTable[[#This Row],[Geographic Coverage]])), ISNUMBER(SEARCH(TRIM(BQ$2), ProgramsTable[[#This Row],[Geographic Coverage]]))), "Yes", "No"))</f>
        <v>*Required - Please Make a Selection*</v>
      </c>
      <c r="BS633" s="18" t="str">
        <f>IF(OR(BS$2="",BS$2=0), "N/A", IF(AND(ProgramsTable[[#This Row],[Age Min]]= "None", ProgramsTable[[#This Row],[Age Max]]= "None"), "Yes", IF(AND(BS$2&gt;=ProgramsTable[[#This Row],[Age Min]], BS$2&lt;=ProgramsTable[[#This Row],[Age Max]]), "Yes", "No")))</f>
        <v>N/A</v>
      </c>
      <c r="BT633" s="18" t="str" cm="1">
        <f t="array" ref="BT633">IF(COUNTIF(AM$2:BJ$2,"Yes")=0,"N/A",IF(SUMPRODUCT(--(AM$2:BJ$2="Yes"),--(ProgramsTable[[#This Row],[Developmental Disability]:[Caregivers, Family Members, Advocates, or Practitioners of an Individual with Disabilities or Medical Conditions]]="Yes"))&gt;0,"Yes","No"))</f>
        <v>N/A</v>
      </c>
      <c r="BU6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33" s="18" t="str">
        <f>IF(BV$2=0, "N/A", IF(ISNUMBER(SEARCH(UPPER(BV$2), UPPER(ProgramsTable[[#This Row],[Type of Service]]))), "Yes", "No"))</f>
        <v>N/A</v>
      </c>
      <c r="BW633" s="18" t="str">
        <f>IF(BW$2=0, "N/A", IF(ISNUMBER(SEARCH(TRIM(BW$2), ProgramsTable[[#This Row],[Geographic Coverage]])), "Yes", "No"))</f>
        <v>N/A</v>
      </c>
      <c r="BX633" s="18" t="str">
        <f>IF(BX$2=0, "N/A", IF(ISNUMBER(SEARCH(TRIM(BX$2), ProgramsTable[[#This Row],[Geographic Coverage]])), "Yes", "No"))</f>
        <v>N/A</v>
      </c>
      <c r="BY633" s="18" t="str">
        <f>IF(AND(BW$2=0, BX$2=0), "*Required - Please Make a Selection*", IF(OR(ISNUMBER(SEARCH(TRIM(BW$2), ProgramsTable[[#This Row],[Geographic Coverage]])), ISNUMBER(SEARCH(TRIM(BX$2), ProgramsTable[[#This Row],[Geographic Coverage]]))), "Yes", "No"))</f>
        <v>*Required - Please Make a Selection*</v>
      </c>
      <c r="BZ633" s="18" t="str">
        <f>IF(I$2=0, "N/A", IF(I$2="Yes", IF(ProgramsTable[[#This Row],[Program Includes Services for Caregivers]]="Yes", IF(ProgramsTable[[#This Row],[Program May Require Caregiver to be Unpaid]]="No", "Yes", "No"), "No"), "N/A"))</f>
        <v>N/A</v>
      </c>
      <c r="CA6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33" s="18" t="str">
        <f>IF(CB$2=0, "N/A", IF(ISNUMBER(SEARCH(TRIM(UPPER(CB$2)), TRIM(UPPER(ProgramsTable[[#This Row],[Type of Service]])))), "Yes", "No"))</f>
        <v>N/A</v>
      </c>
      <c r="CC633" s="18" t="str">
        <f>IF(CC$2=0, "N/A", IF(ISNUMBER(SEARCH(TRIM(CC$2), ProgramsTable[[#This Row],[Geographic Coverage]])), "Yes", "No"))</f>
        <v>No</v>
      </c>
      <c r="CD633" s="18" t="str">
        <f>IF(CD$2=0, "N/A", IF(ISNUMBER(SEARCH(TRIM(CD$2), ProgramsTable[[#This Row],[Geographic Coverage]])), "Yes", "No"))</f>
        <v>N/A</v>
      </c>
      <c r="CE633" s="18" t="str">
        <f>IF(AND(CC$2=0, CD$2=0), "*Required - Please Make a Selection*", IF(OR(ISNUMBER(SEARCH(TRIM(CC$2), ProgramsTable[[#This Row],[Geographic Coverage]])), ISNUMBER(SEARCH(TRIM(CD$2), ProgramsTable[[#This Row],[Geographic Coverage]]))), "Yes", "No"))</f>
        <v>No</v>
      </c>
      <c r="CF633" s="18" t="str" cm="1">
        <f t="array" ref="CF633">IF(COUNTIF(BK$2:BN$2, "Yes")=0, "N/A", IF(SUMPRODUCT((BK$2:BN$2="Yes")*(ProgramsTable[[#This Row],[Veteran?]:[Disabled Veteran?]]="Yes"))&gt;0, "Yes", "No"))</f>
        <v>No</v>
      </c>
      <c r="CG6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33"/>
      <c r="CI633"/>
      <c r="CJ633"/>
      <c r="CK633"/>
      <c r="CL633"/>
      <c r="CM633"/>
      <c r="CN633"/>
      <c r="CO633"/>
      <c r="CP633"/>
      <c r="CQ633"/>
      <c r="CR633"/>
      <c r="CS633"/>
      <c r="CU633"/>
      <c r="CV633"/>
    </row>
    <row r="634" spans="1:100" x14ac:dyDescent="0.25">
      <c r="A634" s="10">
        <v>219</v>
      </c>
      <c r="B634" t="s">
        <v>527</v>
      </c>
      <c r="C634" t="s">
        <v>605</v>
      </c>
      <c r="D634" t="s">
        <v>564</v>
      </c>
      <c r="E634" t="s">
        <v>546</v>
      </c>
      <c r="F634" t="s">
        <v>565</v>
      </c>
      <c r="G634" t="s">
        <v>107</v>
      </c>
      <c r="H634" t="s">
        <v>207</v>
      </c>
      <c r="I634" t="s">
        <v>207</v>
      </c>
      <c r="J634" t="s">
        <v>566</v>
      </c>
      <c r="K634" t="s">
        <v>208</v>
      </c>
      <c r="L634" s="11" t="s">
        <v>567</v>
      </c>
      <c r="M634">
        <v>60</v>
      </c>
      <c r="N634">
        <v>120</v>
      </c>
      <c r="O634" t="s">
        <v>568</v>
      </c>
      <c r="P634" t="s">
        <v>569</v>
      </c>
      <c r="Q634" t="s">
        <v>208</v>
      </c>
      <c r="R634" t="s">
        <v>569</v>
      </c>
      <c r="S634" t="s">
        <v>208</v>
      </c>
      <c r="T634" t="s">
        <v>44</v>
      </c>
      <c r="U634" t="s">
        <v>207</v>
      </c>
      <c r="V634" t="s">
        <v>215</v>
      </c>
      <c r="W634" t="s">
        <v>207</v>
      </c>
      <c r="X634" t="s">
        <v>207</v>
      </c>
      <c r="Y634" t="s">
        <v>207</v>
      </c>
      <c r="Z634" t="s">
        <v>207</v>
      </c>
      <c r="AA634" t="s">
        <v>207</v>
      </c>
      <c r="AB634" t="s">
        <v>207</v>
      </c>
      <c r="AC634" t="s">
        <v>207</v>
      </c>
      <c r="AD634" t="s">
        <v>207</v>
      </c>
      <c r="AE634" t="s">
        <v>207</v>
      </c>
      <c r="AF634" t="s">
        <v>207</v>
      </c>
      <c r="AG634" t="s">
        <v>207</v>
      </c>
      <c r="AH634" t="s">
        <v>207</v>
      </c>
      <c r="AI634" t="s">
        <v>207</v>
      </c>
      <c r="AJ634" t="s">
        <v>207</v>
      </c>
      <c r="AK634" t="s">
        <v>207</v>
      </c>
      <c r="AL634" t="s">
        <v>207</v>
      </c>
      <c r="AM634" t="s">
        <v>215</v>
      </c>
      <c r="AN634" t="s">
        <v>215</v>
      </c>
      <c r="AO634" t="s">
        <v>215</v>
      </c>
      <c r="AP634" t="s">
        <v>207</v>
      </c>
      <c r="AQ634" t="s">
        <v>207</v>
      </c>
      <c r="AR634" t="s">
        <v>207</v>
      </c>
      <c r="AS634" t="s">
        <v>207</v>
      </c>
      <c r="AT634" t="s">
        <v>207</v>
      </c>
      <c r="AU634" t="s">
        <v>207</v>
      </c>
      <c r="AV634" t="s">
        <v>207</v>
      </c>
      <c r="AW634" t="s">
        <v>207</v>
      </c>
      <c r="AX634" t="s">
        <v>207</v>
      </c>
      <c r="AY634" t="s">
        <v>207</v>
      </c>
      <c r="AZ634" t="s">
        <v>207</v>
      </c>
      <c r="BA634" t="s">
        <v>207</v>
      </c>
      <c r="BB634" t="s">
        <v>207</v>
      </c>
      <c r="BC634" t="s">
        <v>207</v>
      </c>
      <c r="BD634" t="s">
        <v>207</v>
      </c>
      <c r="BE634" t="s">
        <v>207</v>
      </c>
      <c r="BF634" t="s">
        <v>207</v>
      </c>
      <c r="BG634" t="s">
        <v>207</v>
      </c>
      <c r="BH634" t="s">
        <v>207</v>
      </c>
      <c r="BI634" t="s">
        <v>207</v>
      </c>
      <c r="BJ634" t="s">
        <v>207</v>
      </c>
      <c r="BK634" t="s">
        <v>207</v>
      </c>
      <c r="BL634" t="s">
        <v>207</v>
      </c>
      <c r="BM634" t="s">
        <v>207</v>
      </c>
      <c r="BN634" t="s">
        <v>207</v>
      </c>
      <c r="BO634" s="18" t="str">
        <f>IF(OR(BO$2=0, BO$2=""), "N/A", IF(ISNUMBER(SEARCH(UPPER(BO$2), UPPER(ProgramsTable[[#This Row],[Type of Service]]))), "Yes", "No"))</f>
        <v>N/A</v>
      </c>
      <c r="BP634" s="18" t="str">
        <f>IF(BP$2=0, "N/A", IF(ISNUMBER(SEARCH(TRIM(BP$2), ProgramsTable[[#This Row],[Geographic Coverage]])), "Yes", "No"))</f>
        <v>N/A</v>
      </c>
      <c r="BQ634" s="18" t="str">
        <f>IF(BQ$2=0, "N/A", IF(ISNUMBER(SEARCH(TRIM(BQ$2), ProgramsTable[[#This Row],[Geographic Coverage]])), "Yes", "No"))</f>
        <v>N/A</v>
      </c>
      <c r="BR634" s="18" t="str">
        <f>IF(AND(BP$2=0, BQ$2=0), "*Required - Please Make a Selection*", IF(OR(ISNUMBER(SEARCH(TRIM(BP$2), ProgramsTable[[#This Row],[Geographic Coverage]])), ISNUMBER(SEARCH(TRIM(BQ$2), ProgramsTable[[#This Row],[Geographic Coverage]]))), "Yes", "No"))</f>
        <v>*Required - Please Make a Selection*</v>
      </c>
      <c r="BS634" s="18" t="str">
        <f>IF(OR(BS$2="",BS$2=0), "N/A", IF(AND(ProgramsTable[[#This Row],[Age Min]]= "None", ProgramsTable[[#This Row],[Age Max]]= "None"), "Yes", IF(AND(BS$2&gt;=ProgramsTable[[#This Row],[Age Min]], BS$2&lt;=ProgramsTable[[#This Row],[Age Max]]), "Yes", "No")))</f>
        <v>N/A</v>
      </c>
      <c r="BT634" s="18" t="str" cm="1">
        <f t="array" ref="BT634">IF(COUNTIF(AM$2:BJ$2,"Yes")=0,"N/A",IF(SUMPRODUCT(--(AM$2:BJ$2="Yes"),--(ProgramsTable[[#This Row],[Developmental Disability]:[Caregivers, Family Members, Advocates, or Practitioners of an Individual with Disabilities or Medical Conditions]]="Yes"))&gt;0,"Yes","No"))</f>
        <v>N/A</v>
      </c>
      <c r="BU6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34" s="18" t="str">
        <f>IF(BV$2=0, "N/A", IF(ISNUMBER(SEARCH(UPPER(BV$2), UPPER(ProgramsTable[[#This Row],[Type of Service]]))), "Yes", "No"))</f>
        <v>N/A</v>
      </c>
      <c r="BW634" s="18" t="str">
        <f>IF(BW$2=0, "N/A", IF(ISNUMBER(SEARCH(TRIM(BW$2), ProgramsTable[[#This Row],[Geographic Coverage]])), "Yes", "No"))</f>
        <v>N/A</v>
      </c>
      <c r="BX634" s="18" t="str">
        <f>IF(BX$2=0, "N/A", IF(ISNUMBER(SEARCH(TRIM(BX$2), ProgramsTable[[#This Row],[Geographic Coverage]])), "Yes", "No"))</f>
        <v>N/A</v>
      </c>
      <c r="BY634" s="18" t="str">
        <f>IF(AND(BW$2=0, BX$2=0), "*Required - Please Make a Selection*", IF(OR(ISNUMBER(SEARCH(TRIM(BW$2), ProgramsTable[[#This Row],[Geographic Coverage]])), ISNUMBER(SEARCH(TRIM(BX$2), ProgramsTable[[#This Row],[Geographic Coverage]]))), "Yes", "No"))</f>
        <v>*Required - Please Make a Selection*</v>
      </c>
      <c r="BZ634" s="18" t="str">
        <f>IF(I$2=0, "N/A", IF(I$2="Yes", IF(ProgramsTable[[#This Row],[Program Includes Services for Caregivers]]="Yes", IF(ProgramsTable[[#This Row],[Program May Require Caregiver to be Unpaid]]="No", "Yes", "No"), "No"), "N/A"))</f>
        <v>N/A</v>
      </c>
      <c r="CA6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34" s="18" t="str">
        <f>IF(CB$2=0, "N/A", IF(ISNUMBER(SEARCH(TRIM(UPPER(CB$2)), TRIM(UPPER(ProgramsTable[[#This Row],[Type of Service]])))), "Yes", "No"))</f>
        <v>N/A</v>
      </c>
      <c r="CC634" s="18" t="str">
        <f>IF(CC$2=0, "N/A", IF(ISNUMBER(SEARCH(TRIM(CC$2), ProgramsTable[[#This Row],[Geographic Coverage]])), "Yes", "No"))</f>
        <v>No</v>
      </c>
      <c r="CD634" s="18" t="str">
        <f>IF(CD$2=0, "N/A", IF(ISNUMBER(SEARCH(TRIM(CD$2), ProgramsTable[[#This Row],[Geographic Coverage]])), "Yes", "No"))</f>
        <v>N/A</v>
      </c>
      <c r="CE634" s="18" t="str">
        <f>IF(AND(CC$2=0, CD$2=0), "*Required - Please Make a Selection*", IF(OR(ISNUMBER(SEARCH(TRIM(CC$2), ProgramsTable[[#This Row],[Geographic Coverage]])), ISNUMBER(SEARCH(TRIM(CD$2), ProgramsTable[[#This Row],[Geographic Coverage]]))), "Yes", "No"))</f>
        <v>No</v>
      </c>
      <c r="CF634" s="18" t="str" cm="1">
        <f t="array" ref="CF634">IF(COUNTIF(BK$2:BN$2, "Yes")=0, "N/A", IF(SUMPRODUCT((BK$2:BN$2="Yes")*(ProgramsTable[[#This Row],[Veteran?]:[Disabled Veteran?]]="Yes"))&gt;0, "Yes", "No"))</f>
        <v>No</v>
      </c>
      <c r="CG6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34"/>
      <c r="CI634"/>
      <c r="CJ634"/>
      <c r="CK634"/>
      <c r="CL634"/>
      <c r="CM634"/>
      <c r="CN634"/>
      <c r="CO634"/>
      <c r="CP634"/>
      <c r="CQ634"/>
      <c r="CR634"/>
      <c r="CS634"/>
      <c r="CU634"/>
      <c r="CV634"/>
    </row>
    <row r="635" spans="1:100" hidden="1" x14ac:dyDescent="0.25">
      <c r="A635" s="10">
        <v>220</v>
      </c>
      <c r="B635" t="s">
        <v>527</v>
      </c>
      <c r="C635" t="s">
        <v>605</v>
      </c>
      <c r="D635" t="s">
        <v>564</v>
      </c>
      <c r="E635" t="s">
        <v>546</v>
      </c>
      <c r="F635" t="s">
        <v>570</v>
      </c>
      <c r="G635" t="s">
        <v>109</v>
      </c>
      <c r="H635" t="s">
        <v>207</v>
      </c>
      <c r="I635" t="s">
        <v>207</v>
      </c>
      <c r="J635" t="s">
        <v>566</v>
      </c>
      <c r="K635" t="s">
        <v>208</v>
      </c>
      <c r="L635" s="11" t="s">
        <v>571</v>
      </c>
      <c r="M635">
        <v>60</v>
      </c>
      <c r="N635">
        <v>120</v>
      </c>
      <c r="O635" t="s">
        <v>572</v>
      </c>
      <c r="P635" t="s">
        <v>573</v>
      </c>
      <c r="Q635" t="s">
        <v>208</v>
      </c>
      <c r="R635" t="s">
        <v>573</v>
      </c>
      <c r="S635" t="s">
        <v>208</v>
      </c>
      <c r="T635" t="s">
        <v>44</v>
      </c>
      <c r="U635" t="s">
        <v>207</v>
      </c>
      <c r="V635" t="s">
        <v>215</v>
      </c>
      <c r="W635" t="s">
        <v>207</v>
      </c>
      <c r="X635" t="s">
        <v>207</v>
      </c>
      <c r="Y635" t="s">
        <v>207</v>
      </c>
      <c r="Z635" t="s">
        <v>207</v>
      </c>
      <c r="AA635" t="s">
        <v>207</v>
      </c>
      <c r="AB635" t="s">
        <v>207</v>
      </c>
      <c r="AC635" t="s">
        <v>207</v>
      </c>
      <c r="AD635" t="s">
        <v>207</v>
      </c>
      <c r="AE635" t="s">
        <v>207</v>
      </c>
      <c r="AF635" t="s">
        <v>207</v>
      </c>
      <c r="AG635" t="s">
        <v>207</v>
      </c>
      <c r="AH635" t="s">
        <v>207</v>
      </c>
      <c r="AI635" t="s">
        <v>207</v>
      </c>
      <c r="AJ635" t="s">
        <v>207</v>
      </c>
      <c r="AK635" t="s">
        <v>207</v>
      </c>
      <c r="AL635" t="s">
        <v>207</v>
      </c>
      <c r="AM635" t="s">
        <v>215</v>
      </c>
      <c r="AN635" t="s">
        <v>215</v>
      </c>
      <c r="AO635" t="s">
        <v>215</v>
      </c>
      <c r="AP635" t="s">
        <v>207</v>
      </c>
      <c r="AQ635" t="s">
        <v>215</v>
      </c>
      <c r="AR635" t="s">
        <v>207</v>
      </c>
      <c r="AS635" t="s">
        <v>207</v>
      </c>
      <c r="AT635" t="s">
        <v>207</v>
      </c>
      <c r="AU635" t="s">
        <v>207</v>
      </c>
      <c r="AV635" t="s">
        <v>207</v>
      </c>
      <c r="AW635" t="s">
        <v>207</v>
      </c>
      <c r="AX635" t="s">
        <v>215</v>
      </c>
      <c r="AY635" t="s">
        <v>215</v>
      </c>
      <c r="AZ635" t="s">
        <v>207</v>
      </c>
      <c r="BA635" t="s">
        <v>215</v>
      </c>
      <c r="BB635" t="s">
        <v>207</v>
      </c>
      <c r="BC635" t="s">
        <v>207</v>
      </c>
      <c r="BD635" t="s">
        <v>207</v>
      </c>
      <c r="BE635" t="s">
        <v>207</v>
      </c>
      <c r="BF635" t="s">
        <v>207</v>
      </c>
      <c r="BG635" t="s">
        <v>207</v>
      </c>
      <c r="BH635" t="s">
        <v>207</v>
      </c>
      <c r="BI635" t="s">
        <v>207</v>
      </c>
      <c r="BJ635" t="s">
        <v>207</v>
      </c>
      <c r="BK635" t="s">
        <v>207</v>
      </c>
      <c r="BL635" t="s">
        <v>207</v>
      </c>
      <c r="BM635" t="s">
        <v>207</v>
      </c>
      <c r="BN635" t="s">
        <v>207</v>
      </c>
      <c r="BO635" s="18" t="str">
        <f>IF(OR(BO$2=0, BO$2=""), "N/A", IF(ISNUMBER(SEARCH(UPPER(BO$2), UPPER(ProgramsTable[[#This Row],[Type of Service]]))), "Yes", "No"))</f>
        <v>N/A</v>
      </c>
      <c r="BP635" s="18" t="str">
        <f>IF(BP$2=0, "N/A", IF(ISNUMBER(SEARCH(TRIM(BP$2), ProgramsTable[[#This Row],[Geographic Coverage]])), "Yes", "No"))</f>
        <v>N/A</v>
      </c>
      <c r="BQ635" s="18" t="str">
        <f>IF(BQ$2=0, "N/A", IF(ISNUMBER(SEARCH(TRIM(BQ$2), ProgramsTable[[#This Row],[Geographic Coverage]])), "Yes", "No"))</f>
        <v>N/A</v>
      </c>
      <c r="BR635" s="18" t="str">
        <f>IF(AND(BP$2=0, BQ$2=0), "*Required - Please Make a Selection*", IF(OR(ISNUMBER(SEARCH(TRIM(BP$2), ProgramsTable[[#This Row],[Geographic Coverage]])), ISNUMBER(SEARCH(TRIM(BQ$2), ProgramsTable[[#This Row],[Geographic Coverage]]))), "Yes", "No"))</f>
        <v>*Required - Please Make a Selection*</v>
      </c>
      <c r="BS635" s="18" t="str">
        <f>IF(OR(BS$2="",BS$2=0), "N/A", IF(AND(ProgramsTable[[#This Row],[Age Min]]= "None", ProgramsTable[[#This Row],[Age Max]]= "None"), "Yes", IF(AND(BS$2&gt;=ProgramsTable[[#This Row],[Age Min]], BS$2&lt;=ProgramsTable[[#This Row],[Age Max]]), "Yes", "No")))</f>
        <v>N/A</v>
      </c>
      <c r="BT635" s="18" t="str" cm="1">
        <f t="array" ref="BT635">IF(COUNTIF(AM$2:BJ$2,"Yes")=0,"N/A",IF(SUMPRODUCT(--(AM$2:BJ$2="Yes"),--(ProgramsTable[[#This Row],[Developmental Disability]:[Caregivers, Family Members, Advocates, or Practitioners of an Individual with Disabilities or Medical Conditions]]="Yes"))&gt;0,"Yes","No"))</f>
        <v>N/A</v>
      </c>
      <c r="BU6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35" s="18" t="str">
        <f>IF(BV$2=0, "N/A", IF(ISNUMBER(SEARCH(UPPER(BV$2), UPPER(ProgramsTable[[#This Row],[Type of Service]]))), "Yes", "No"))</f>
        <v>N/A</v>
      </c>
      <c r="BW635" s="18" t="str">
        <f>IF(BW$2=0, "N/A", IF(ISNUMBER(SEARCH(TRIM(BW$2), ProgramsTable[[#This Row],[Geographic Coverage]])), "Yes", "No"))</f>
        <v>N/A</v>
      </c>
      <c r="BX635" s="18" t="str">
        <f>IF(BX$2=0, "N/A", IF(ISNUMBER(SEARCH(TRIM(BX$2), ProgramsTable[[#This Row],[Geographic Coverage]])), "Yes", "No"))</f>
        <v>N/A</v>
      </c>
      <c r="BY635" s="18" t="str">
        <f>IF(AND(BW$2=0, BX$2=0), "*Required - Please Make a Selection*", IF(OR(ISNUMBER(SEARCH(TRIM(BW$2), ProgramsTable[[#This Row],[Geographic Coverage]])), ISNUMBER(SEARCH(TRIM(BX$2), ProgramsTable[[#This Row],[Geographic Coverage]]))), "Yes", "No"))</f>
        <v>*Required - Please Make a Selection*</v>
      </c>
      <c r="BZ635" s="18" t="str">
        <f>IF(I$2=0, "N/A", IF(I$2="Yes", IF(ProgramsTable[[#This Row],[Program Includes Services for Caregivers]]="Yes", IF(ProgramsTable[[#This Row],[Program May Require Caregiver to be Unpaid]]="No", "Yes", "No"), "No"), "N/A"))</f>
        <v>N/A</v>
      </c>
      <c r="CA6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35" s="18" t="str">
        <f>IF(CB$2=0, "N/A", IF(ISNUMBER(SEARCH(TRIM(UPPER(CB$2)), TRIM(UPPER(ProgramsTable[[#This Row],[Type of Service]])))), "Yes", "No"))</f>
        <v>N/A</v>
      </c>
      <c r="CC635" s="18" t="str">
        <f>IF(CC$2=0, "N/A", IF(ISNUMBER(SEARCH(TRIM(CC$2), ProgramsTable[[#This Row],[Geographic Coverage]])), "Yes", "No"))</f>
        <v>No</v>
      </c>
      <c r="CD635" s="18" t="str">
        <f>IF(CD$2=0, "N/A", IF(ISNUMBER(SEARCH(TRIM(CD$2), ProgramsTable[[#This Row],[Geographic Coverage]])), "Yes", "No"))</f>
        <v>N/A</v>
      </c>
      <c r="CE635" s="18" t="str">
        <f>IF(AND(CC$2=0, CD$2=0), "*Required - Please Make a Selection*", IF(OR(ISNUMBER(SEARCH(TRIM(CC$2), ProgramsTable[[#This Row],[Geographic Coverage]])), ISNUMBER(SEARCH(TRIM(CD$2), ProgramsTable[[#This Row],[Geographic Coverage]]))), "Yes", "No"))</f>
        <v>No</v>
      </c>
      <c r="CF635" s="18" t="str" cm="1">
        <f t="array" ref="CF635">IF(COUNTIF(BK$2:BN$2, "Yes")=0, "N/A", IF(SUMPRODUCT((BK$2:BN$2="Yes")*(ProgramsTable[[#This Row],[Veteran?]:[Disabled Veteran?]]="Yes"))&gt;0, "Yes", "No"))</f>
        <v>No</v>
      </c>
      <c r="CG6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35"/>
      <c r="CI635"/>
      <c r="CJ635"/>
      <c r="CK635"/>
      <c r="CL635"/>
      <c r="CM635"/>
      <c r="CN635"/>
      <c r="CO635"/>
      <c r="CP635"/>
      <c r="CQ635"/>
      <c r="CR635"/>
      <c r="CS635"/>
      <c r="CU635"/>
      <c r="CV635"/>
    </row>
    <row r="636" spans="1:100" hidden="1" x14ac:dyDescent="0.25">
      <c r="A636" s="10">
        <v>221</v>
      </c>
      <c r="B636" t="s">
        <v>527</v>
      </c>
      <c r="C636" t="s">
        <v>605</v>
      </c>
      <c r="D636" t="s">
        <v>564</v>
      </c>
      <c r="E636" t="s">
        <v>546</v>
      </c>
      <c r="F636" t="s">
        <v>574</v>
      </c>
      <c r="G636" t="s">
        <v>108</v>
      </c>
      <c r="H636" t="s">
        <v>207</v>
      </c>
      <c r="I636" t="s">
        <v>207</v>
      </c>
      <c r="J636" t="s">
        <v>208</v>
      </c>
      <c r="K636" t="s">
        <v>208</v>
      </c>
      <c r="L636" s="11" t="s">
        <v>543</v>
      </c>
      <c r="M636">
        <v>60</v>
      </c>
      <c r="N636">
        <v>120</v>
      </c>
      <c r="P636" t="s">
        <v>575</v>
      </c>
      <c r="Q636" t="s">
        <v>208</v>
      </c>
      <c r="R636" t="s">
        <v>575</v>
      </c>
      <c r="S636" t="s">
        <v>208</v>
      </c>
      <c r="T636" t="s">
        <v>44</v>
      </c>
      <c r="U636" t="s">
        <v>207</v>
      </c>
      <c r="V636" t="s">
        <v>207</v>
      </c>
      <c r="W636" t="s">
        <v>207</v>
      </c>
      <c r="X636" t="s">
        <v>207</v>
      </c>
      <c r="Y636" t="s">
        <v>207</v>
      </c>
      <c r="Z636" t="s">
        <v>207</v>
      </c>
      <c r="AA636" t="s">
        <v>207</v>
      </c>
      <c r="AB636" t="s">
        <v>207</v>
      </c>
      <c r="AC636" t="s">
        <v>207</v>
      </c>
      <c r="AD636" t="s">
        <v>207</v>
      </c>
      <c r="AE636" t="s">
        <v>207</v>
      </c>
      <c r="AF636" t="s">
        <v>207</v>
      </c>
      <c r="AG636" t="s">
        <v>207</v>
      </c>
      <c r="AH636" t="s">
        <v>207</v>
      </c>
      <c r="AI636" t="s">
        <v>207</v>
      </c>
      <c r="AJ636" t="s">
        <v>207</v>
      </c>
      <c r="AK636" t="s">
        <v>207</v>
      </c>
      <c r="AL636" t="s">
        <v>207</v>
      </c>
      <c r="AM636" t="s">
        <v>207</v>
      </c>
      <c r="AN636" t="s">
        <v>207</v>
      </c>
      <c r="AO636" t="s">
        <v>207</v>
      </c>
      <c r="AP636" t="s">
        <v>207</v>
      </c>
      <c r="AQ636" t="s">
        <v>207</v>
      </c>
      <c r="AR636" t="s">
        <v>207</v>
      </c>
      <c r="AS636" t="s">
        <v>207</v>
      </c>
      <c r="AT636" t="s">
        <v>207</v>
      </c>
      <c r="AU636" t="s">
        <v>207</v>
      </c>
      <c r="AV636" t="s">
        <v>207</v>
      </c>
      <c r="AW636" t="s">
        <v>207</v>
      </c>
      <c r="AX636" t="s">
        <v>207</v>
      </c>
      <c r="AY636" t="s">
        <v>207</v>
      </c>
      <c r="AZ636" t="s">
        <v>207</v>
      </c>
      <c r="BA636" t="s">
        <v>215</v>
      </c>
      <c r="BB636" t="s">
        <v>207</v>
      </c>
      <c r="BC636" t="s">
        <v>207</v>
      </c>
      <c r="BD636" t="s">
        <v>207</v>
      </c>
      <c r="BE636" t="s">
        <v>207</v>
      </c>
      <c r="BF636" t="s">
        <v>207</v>
      </c>
      <c r="BG636" t="s">
        <v>207</v>
      </c>
      <c r="BH636" t="s">
        <v>207</v>
      </c>
      <c r="BI636" t="s">
        <v>207</v>
      </c>
      <c r="BJ636" t="s">
        <v>207</v>
      </c>
      <c r="BK636" t="s">
        <v>207</v>
      </c>
      <c r="BL636" t="s">
        <v>207</v>
      </c>
      <c r="BM636" t="s">
        <v>207</v>
      </c>
      <c r="BN636" t="s">
        <v>207</v>
      </c>
      <c r="BO636" s="18" t="str">
        <f>IF(OR(BO$2=0, BO$2=""), "N/A", IF(ISNUMBER(SEARCH(UPPER(BO$2), UPPER(ProgramsTable[[#This Row],[Type of Service]]))), "Yes", "No"))</f>
        <v>N/A</v>
      </c>
      <c r="BP636" s="18" t="str">
        <f>IF(BP$2=0, "N/A", IF(ISNUMBER(SEARCH(TRIM(BP$2), ProgramsTable[[#This Row],[Geographic Coverage]])), "Yes", "No"))</f>
        <v>N/A</v>
      </c>
      <c r="BQ636" s="18" t="str">
        <f>IF(BQ$2=0, "N/A", IF(ISNUMBER(SEARCH(TRIM(BQ$2), ProgramsTable[[#This Row],[Geographic Coverage]])), "Yes", "No"))</f>
        <v>N/A</v>
      </c>
      <c r="BR636" s="18" t="str">
        <f>IF(AND(BP$2=0, BQ$2=0), "*Required - Please Make a Selection*", IF(OR(ISNUMBER(SEARCH(TRIM(BP$2), ProgramsTable[[#This Row],[Geographic Coverage]])), ISNUMBER(SEARCH(TRIM(BQ$2), ProgramsTable[[#This Row],[Geographic Coverage]]))), "Yes", "No"))</f>
        <v>*Required - Please Make a Selection*</v>
      </c>
      <c r="BS636" s="18" t="str">
        <f>IF(OR(BS$2="",BS$2=0), "N/A", IF(AND(ProgramsTable[[#This Row],[Age Min]]= "None", ProgramsTable[[#This Row],[Age Max]]= "None"), "Yes", IF(AND(BS$2&gt;=ProgramsTable[[#This Row],[Age Min]], BS$2&lt;=ProgramsTable[[#This Row],[Age Max]]), "Yes", "No")))</f>
        <v>N/A</v>
      </c>
      <c r="BT636" s="18" t="str" cm="1">
        <f t="array" ref="BT636">IF(COUNTIF(AM$2:BJ$2,"Yes")=0,"N/A",IF(SUMPRODUCT(--(AM$2:BJ$2="Yes"),--(ProgramsTable[[#This Row],[Developmental Disability]:[Caregivers, Family Members, Advocates, or Practitioners of an Individual with Disabilities or Medical Conditions]]="Yes"))&gt;0,"Yes","No"))</f>
        <v>N/A</v>
      </c>
      <c r="BU6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36" s="18" t="str">
        <f>IF(BV$2=0, "N/A", IF(ISNUMBER(SEARCH(UPPER(BV$2), UPPER(ProgramsTable[[#This Row],[Type of Service]]))), "Yes", "No"))</f>
        <v>N/A</v>
      </c>
      <c r="BW636" s="18" t="str">
        <f>IF(BW$2=0, "N/A", IF(ISNUMBER(SEARCH(TRIM(BW$2), ProgramsTable[[#This Row],[Geographic Coverage]])), "Yes", "No"))</f>
        <v>N/A</v>
      </c>
      <c r="BX636" s="18" t="str">
        <f>IF(BX$2=0, "N/A", IF(ISNUMBER(SEARCH(TRIM(BX$2), ProgramsTable[[#This Row],[Geographic Coverage]])), "Yes", "No"))</f>
        <v>N/A</v>
      </c>
      <c r="BY636" s="18" t="str">
        <f>IF(AND(BW$2=0, BX$2=0), "*Required - Please Make a Selection*", IF(OR(ISNUMBER(SEARCH(TRIM(BW$2), ProgramsTable[[#This Row],[Geographic Coverage]])), ISNUMBER(SEARCH(TRIM(BX$2), ProgramsTable[[#This Row],[Geographic Coverage]]))), "Yes", "No"))</f>
        <v>*Required - Please Make a Selection*</v>
      </c>
      <c r="BZ636" s="18" t="str">
        <f>IF(I$2=0, "N/A", IF(I$2="Yes", IF(ProgramsTable[[#This Row],[Program Includes Services for Caregivers]]="Yes", IF(ProgramsTable[[#This Row],[Program May Require Caregiver to be Unpaid]]="No", "Yes", "No"), "No"), "N/A"))</f>
        <v>N/A</v>
      </c>
      <c r="CA6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36" s="18" t="str">
        <f>IF(CB$2=0, "N/A", IF(ISNUMBER(SEARCH(TRIM(UPPER(CB$2)), TRIM(UPPER(ProgramsTable[[#This Row],[Type of Service]])))), "Yes", "No"))</f>
        <v>N/A</v>
      </c>
      <c r="CC636" s="18" t="str">
        <f>IF(CC$2=0, "N/A", IF(ISNUMBER(SEARCH(TRIM(CC$2), ProgramsTable[[#This Row],[Geographic Coverage]])), "Yes", "No"))</f>
        <v>No</v>
      </c>
      <c r="CD636" s="18" t="str">
        <f>IF(CD$2=0, "N/A", IF(ISNUMBER(SEARCH(TRIM(CD$2), ProgramsTable[[#This Row],[Geographic Coverage]])), "Yes", "No"))</f>
        <v>N/A</v>
      </c>
      <c r="CE636" s="18" t="str">
        <f>IF(AND(CC$2=0, CD$2=0), "*Required - Please Make a Selection*", IF(OR(ISNUMBER(SEARCH(TRIM(CC$2), ProgramsTable[[#This Row],[Geographic Coverage]])), ISNUMBER(SEARCH(TRIM(CD$2), ProgramsTable[[#This Row],[Geographic Coverage]]))), "Yes", "No"))</f>
        <v>No</v>
      </c>
      <c r="CF636" s="18" t="str" cm="1">
        <f t="array" ref="CF636">IF(COUNTIF(BK$2:BN$2, "Yes")=0, "N/A", IF(SUMPRODUCT((BK$2:BN$2="Yes")*(ProgramsTable[[#This Row],[Veteran?]:[Disabled Veteran?]]="Yes"))&gt;0, "Yes", "No"))</f>
        <v>No</v>
      </c>
      <c r="CG6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36"/>
      <c r="CI636"/>
      <c r="CJ636"/>
      <c r="CK636"/>
      <c r="CL636"/>
      <c r="CM636"/>
      <c r="CN636"/>
      <c r="CO636"/>
      <c r="CP636"/>
      <c r="CQ636"/>
      <c r="CR636"/>
      <c r="CS636"/>
      <c r="CU636"/>
      <c r="CV636"/>
    </row>
    <row r="637" spans="1:100" hidden="1" x14ac:dyDescent="0.25">
      <c r="A637" s="10">
        <v>222</v>
      </c>
      <c r="B637" t="s">
        <v>527</v>
      </c>
      <c r="C637" t="s">
        <v>605</v>
      </c>
      <c r="D637" t="s">
        <v>576</v>
      </c>
      <c r="E637" t="s">
        <v>546</v>
      </c>
      <c r="F637" t="s">
        <v>606</v>
      </c>
      <c r="G637" t="s">
        <v>98</v>
      </c>
      <c r="H637" t="s">
        <v>207</v>
      </c>
      <c r="I637" t="s">
        <v>207</v>
      </c>
      <c r="J637" t="s">
        <v>208</v>
      </c>
      <c r="K637" t="s">
        <v>208</v>
      </c>
      <c r="L637" s="11" t="s">
        <v>543</v>
      </c>
      <c r="M637">
        <v>60</v>
      </c>
      <c r="N637">
        <v>120</v>
      </c>
      <c r="P637" t="s">
        <v>563</v>
      </c>
      <c r="Q637" t="s">
        <v>208</v>
      </c>
      <c r="R637" t="s">
        <v>563</v>
      </c>
      <c r="S637" t="s">
        <v>208</v>
      </c>
      <c r="T637" t="s">
        <v>44</v>
      </c>
      <c r="U637" t="s">
        <v>207</v>
      </c>
      <c r="V637" t="s">
        <v>207</v>
      </c>
      <c r="W637" t="s">
        <v>207</v>
      </c>
      <c r="X637" t="s">
        <v>207</v>
      </c>
      <c r="Y637" t="s">
        <v>207</v>
      </c>
      <c r="Z637" t="s">
        <v>207</v>
      </c>
      <c r="AA637" t="s">
        <v>207</v>
      </c>
      <c r="AB637" t="s">
        <v>207</v>
      </c>
      <c r="AC637" t="s">
        <v>207</v>
      </c>
      <c r="AD637" t="s">
        <v>207</v>
      </c>
      <c r="AE637" t="s">
        <v>207</v>
      </c>
      <c r="AF637" t="s">
        <v>207</v>
      </c>
      <c r="AG637" t="s">
        <v>207</v>
      </c>
      <c r="AH637" t="s">
        <v>207</v>
      </c>
      <c r="AI637" t="s">
        <v>207</v>
      </c>
      <c r="AJ637" t="s">
        <v>207</v>
      </c>
      <c r="AK637" t="s">
        <v>207</v>
      </c>
      <c r="AL637" t="s">
        <v>207</v>
      </c>
      <c r="AM637" t="s">
        <v>207</v>
      </c>
      <c r="AN637" t="s">
        <v>207</v>
      </c>
      <c r="AO637" t="s">
        <v>207</v>
      </c>
      <c r="AP637" t="s">
        <v>207</v>
      </c>
      <c r="AQ637" t="s">
        <v>207</v>
      </c>
      <c r="AR637" t="s">
        <v>207</v>
      </c>
      <c r="AS637" t="s">
        <v>207</v>
      </c>
      <c r="AT637" t="s">
        <v>207</v>
      </c>
      <c r="AU637" t="s">
        <v>207</v>
      </c>
      <c r="AV637" t="s">
        <v>207</v>
      </c>
      <c r="AW637" t="s">
        <v>207</v>
      </c>
      <c r="AX637" t="s">
        <v>207</v>
      </c>
      <c r="AY637" t="s">
        <v>207</v>
      </c>
      <c r="AZ637" t="s">
        <v>207</v>
      </c>
      <c r="BA637" t="s">
        <v>215</v>
      </c>
      <c r="BB637" t="s">
        <v>207</v>
      </c>
      <c r="BC637" t="s">
        <v>207</v>
      </c>
      <c r="BD637" t="s">
        <v>207</v>
      </c>
      <c r="BE637" t="s">
        <v>207</v>
      </c>
      <c r="BF637" t="s">
        <v>207</v>
      </c>
      <c r="BG637" t="s">
        <v>207</v>
      </c>
      <c r="BH637" t="s">
        <v>207</v>
      </c>
      <c r="BI637" t="s">
        <v>207</v>
      </c>
      <c r="BJ637" t="s">
        <v>207</v>
      </c>
      <c r="BK637" t="s">
        <v>207</v>
      </c>
      <c r="BL637" t="s">
        <v>207</v>
      </c>
      <c r="BM637" t="s">
        <v>207</v>
      </c>
      <c r="BN637" t="s">
        <v>207</v>
      </c>
      <c r="BO637" s="18" t="str">
        <f>IF(OR(BO$2=0, BO$2=""), "N/A", IF(ISNUMBER(SEARCH(UPPER(BO$2), UPPER(ProgramsTable[[#This Row],[Type of Service]]))), "Yes", "No"))</f>
        <v>N/A</v>
      </c>
      <c r="BP637" s="18" t="str">
        <f>IF(BP$2=0, "N/A", IF(ISNUMBER(SEARCH(TRIM(BP$2), ProgramsTable[[#This Row],[Geographic Coverage]])), "Yes", "No"))</f>
        <v>N/A</v>
      </c>
      <c r="BQ637" s="18" t="str">
        <f>IF(BQ$2=0, "N/A", IF(ISNUMBER(SEARCH(TRIM(BQ$2), ProgramsTable[[#This Row],[Geographic Coverage]])), "Yes", "No"))</f>
        <v>N/A</v>
      </c>
      <c r="BR637" s="18" t="str">
        <f>IF(AND(BP$2=0, BQ$2=0), "*Required - Please Make a Selection*", IF(OR(ISNUMBER(SEARCH(TRIM(BP$2), ProgramsTable[[#This Row],[Geographic Coverage]])), ISNUMBER(SEARCH(TRIM(BQ$2), ProgramsTable[[#This Row],[Geographic Coverage]]))), "Yes", "No"))</f>
        <v>*Required - Please Make a Selection*</v>
      </c>
      <c r="BS637" s="18" t="str">
        <f>IF(OR(BS$2="",BS$2=0), "N/A", IF(AND(ProgramsTable[[#This Row],[Age Min]]= "None", ProgramsTable[[#This Row],[Age Max]]= "None"), "Yes", IF(AND(BS$2&gt;=ProgramsTable[[#This Row],[Age Min]], BS$2&lt;=ProgramsTable[[#This Row],[Age Max]]), "Yes", "No")))</f>
        <v>N/A</v>
      </c>
      <c r="BT637" s="18" t="str" cm="1">
        <f t="array" ref="BT637">IF(COUNTIF(AM$2:BJ$2,"Yes")=0,"N/A",IF(SUMPRODUCT(--(AM$2:BJ$2="Yes"),--(ProgramsTable[[#This Row],[Developmental Disability]:[Caregivers, Family Members, Advocates, or Practitioners of an Individual with Disabilities or Medical Conditions]]="Yes"))&gt;0,"Yes","No"))</f>
        <v>N/A</v>
      </c>
      <c r="BU6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37" s="18" t="str">
        <f>IF(BV$2=0, "N/A", IF(ISNUMBER(SEARCH(UPPER(BV$2), UPPER(ProgramsTable[[#This Row],[Type of Service]]))), "Yes", "No"))</f>
        <v>N/A</v>
      </c>
      <c r="BW637" s="18" t="str">
        <f>IF(BW$2=0, "N/A", IF(ISNUMBER(SEARCH(TRIM(BW$2), ProgramsTable[[#This Row],[Geographic Coverage]])), "Yes", "No"))</f>
        <v>N/A</v>
      </c>
      <c r="BX637" s="18" t="str">
        <f>IF(BX$2=0, "N/A", IF(ISNUMBER(SEARCH(TRIM(BX$2), ProgramsTable[[#This Row],[Geographic Coverage]])), "Yes", "No"))</f>
        <v>N/A</v>
      </c>
      <c r="BY637" s="18" t="str">
        <f>IF(AND(BW$2=0, BX$2=0), "*Required - Please Make a Selection*", IF(OR(ISNUMBER(SEARCH(TRIM(BW$2), ProgramsTable[[#This Row],[Geographic Coverage]])), ISNUMBER(SEARCH(TRIM(BX$2), ProgramsTable[[#This Row],[Geographic Coverage]]))), "Yes", "No"))</f>
        <v>*Required - Please Make a Selection*</v>
      </c>
      <c r="BZ637" s="18" t="str">
        <f>IF(I$2=0, "N/A", IF(I$2="Yes", IF(ProgramsTable[[#This Row],[Program Includes Services for Caregivers]]="Yes", IF(ProgramsTable[[#This Row],[Program May Require Caregiver to be Unpaid]]="No", "Yes", "No"), "No"), "N/A"))</f>
        <v>N/A</v>
      </c>
      <c r="CA6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37" s="18" t="str">
        <f>IF(CB$2=0, "N/A", IF(ISNUMBER(SEARCH(TRIM(UPPER(CB$2)), TRIM(UPPER(ProgramsTable[[#This Row],[Type of Service]])))), "Yes", "No"))</f>
        <v>N/A</v>
      </c>
      <c r="CC637" s="18" t="str">
        <f>IF(CC$2=0, "N/A", IF(ISNUMBER(SEARCH(TRIM(CC$2), ProgramsTable[[#This Row],[Geographic Coverage]])), "Yes", "No"))</f>
        <v>No</v>
      </c>
      <c r="CD637" s="18" t="str">
        <f>IF(CD$2=0, "N/A", IF(ISNUMBER(SEARCH(TRIM(CD$2), ProgramsTable[[#This Row],[Geographic Coverage]])), "Yes", "No"))</f>
        <v>N/A</v>
      </c>
      <c r="CE637" s="18" t="str">
        <f>IF(AND(CC$2=0, CD$2=0), "*Required - Please Make a Selection*", IF(OR(ISNUMBER(SEARCH(TRIM(CC$2), ProgramsTable[[#This Row],[Geographic Coverage]])), ISNUMBER(SEARCH(TRIM(CD$2), ProgramsTable[[#This Row],[Geographic Coverage]]))), "Yes", "No"))</f>
        <v>No</v>
      </c>
      <c r="CF637" s="18" t="str" cm="1">
        <f t="array" ref="CF637">IF(COUNTIF(BK$2:BN$2, "Yes")=0, "N/A", IF(SUMPRODUCT((BK$2:BN$2="Yes")*(ProgramsTable[[#This Row],[Veteran?]:[Disabled Veteran?]]="Yes"))&gt;0, "Yes", "No"))</f>
        <v>No</v>
      </c>
      <c r="CG6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37"/>
      <c r="CI637"/>
      <c r="CJ637"/>
      <c r="CK637"/>
      <c r="CL637"/>
      <c r="CM637"/>
      <c r="CN637"/>
      <c r="CO637"/>
      <c r="CP637"/>
      <c r="CQ637"/>
      <c r="CR637"/>
      <c r="CS637"/>
      <c r="CU637"/>
      <c r="CV637"/>
    </row>
    <row r="638" spans="1:100" hidden="1" x14ac:dyDescent="0.25">
      <c r="A638" s="10">
        <v>234</v>
      </c>
      <c r="B638" t="s">
        <v>527</v>
      </c>
      <c r="C638" t="s">
        <v>607</v>
      </c>
      <c r="D638" t="s">
        <v>537</v>
      </c>
      <c r="E638" t="s">
        <v>538</v>
      </c>
      <c r="F638" t="s">
        <v>539</v>
      </c>
      <c r="G638" t="s">
        <v>540</v>
      </c>
      <c r="H638" t="s">
        <v>207</v>
      </c>
      <c r="I638" t="s">
        <v>207</v>
      </c>
      <c r="J638" t="s">
        <v>541</v>
      </c>
      <c r="K638" t="s">
        <v>542</v>
      </c>
      <c r="L638" t="s">
        <v>543</v>
      </c>
      <c r="M638">
        <v>60</v>
      </c>
      <c r="N638">
        <v>120</v>
      </c>
      <c r="P638" t="s">
        <v>544</v>
      </c>
      <c r="Q638" t="s">
        <v>208</v>
      </c>
      <c r="R638" t="s">
        <v>544</v>
      </c>
      <c r="S638" t="s">
        <v>208</v>
      </c>
      <c r="T638" t="s">
        <v>54</v>
      </c>
      <c r="U638" t="s">
        <v>215</v>
      </c>
      <c r="V638" t="s">
        <v>207</v>
      </c>
      <c r="W638" t="s">
        <v>207</v>
      </c>
      <c r="X638" t="s">
        <v>207</v>
      </c>
      <c r="Y638" t="s">
        <v>207</v>
      </c>
      <c r="Z638" t="s">
        <v>207</v>
      </c>
      <c r="AA638" t="s">
        <v>207</v>
      </c>
      <c r="AB638" t="s">
        <v>207</v>
      </c>
      <c r="AC638" t="s">
        <v>207</v>
      </c>
      <c r="AD638" t="s">
        <v>207</v>
      </c>
      <c r="AE638" t="s">
        <v>207</v>
      </c>
      <c r="AF638" t="s">
        <v>207</v>
      </c>
      <c r="AG638" t="s">
        <v>207</v>
      </c>
      <c r="AH638" t="s">
        <v>207</v>
      </c>
      <c r="AI638" t="s">
        <v>207</v>
      </c>
      <c r="AJ638" t="s">
        <v>207</v>
      </c>
      <c r="AK638" t="s">
        <v>207</v>
      </c>
      <c r="AL638" t="s">
        <v>207</v>
      </c>
      <c r="AM638" t="s">
        <v>207</v>
      </c>
      <c r="AN638" t="s">
        <v>207</v>
      </c>
      <c r="AO638" t="s">
        <v>207</v>
      </c>
      <c r="AP638" t="s">
        <v>207</v>
      </c>
      <c r="AQ638" t="s">
        <v>207</v>
      </c>
      <c r="AR638" t="s">
        <v>207</v>
      </c>
      <c r="AS638" t="s">
        <v>207</v>
      </c>
      <c r="AT638" t="s">
        <v>207</v>
      </c>
      <c r="AU638" t="s">
        <v>207</v>
      </c>
      <c r="AV638" t="s">
        <v>207</v>
      </c>
      <c r="AW638" t="s">
        <v>207</v>
      </c>
      <c r="AX638" t="s">
        <v>207</v>
      </c>
      <c r="AY638" t="s">
        <v>207</v>
      </c>
      <c r="AZ638" t="s">
        <v>207</v>
      </c>
      <c r="BA638" t="s">
        <v>215</v>
      </c>
      <c r="BB638" t="s">
        <v>207</v>
      </c>
      <c r="BC638" t="s">
        <v>207</v>
      </c>
      <c r="BD638" t="s">
        <v>207</v>
      </c>
      <c r="BE638" t="s">
        <v>207</v>
      </c>
      <c r="BF638" t="s">
        <v>207</v>
      </c>
      <c r="BG638" t="s">
        <v>207</v>
      </c>
      <c r="BH638" t="s">
        <v>207</v>
      </c>
      <c r="BI638" t="s">
        <v>207</v>
      </c>
      <c r="BJ638" t="s">
        <v>207</v>
      </c>
      <c r="BK638" t="s">
        <v>207</v>
      </c>
      <c r="BL638" t="s">
        <v>207</v>
      </c>
      <c r="BM638" t="s">
        <v>207</v>
      </c>
      <c r="BN638" t="s">
        <v>207</v>
      </c>
      <c r="BO638" s="18" t="str">
        <f>IF(OR(BO$2=0, BO$2=""), "N/A", IF(ISNUMBER(SEARCH(UPPER(BO$2), UPPER(ProgramsTable[[#This Row],[Type of Service]]))), "Yes", "No"))</f>
        <v>N/A</v>
      </c>
      <c r="BP638" s="18" t="str">
        <f>IF(BP$2=0, "N/A", IF(ISNUMBER(SEARCH(TRIM(BP$2), ProgramsTable[[#This Row],[Geographic Coverage]])), "Yes", "No"))</f>
        <v>N/A</v>
      </c>
      <c r="BQ638" s="18" t="str">
        <f>IF(BQ$2=0, "N/A", IF(ISNUMBER(SEARCH(TRIM(BQ$2), ProgramsTable[[#This Row],[Geographic Coverage]])), "Yes", "No"))</f>
        <v>N/A</v>
      </c>
      <c r="BR638" s="18" t="str">
        <f>IF(AND(BP$2=0, BQ$2=0), "*Required - Please Make a Selection*", IF(OR(ISNUMBER(SEARCH(TRIM(BP$2), ProgramsTable[[#This Row],[Geographic Coverage]])), ISNUMBER(SEARCH(TRIM(BQ$2), ProgramsTable[[#This Row],[Geographic Coverage]]))), "Yes", "No"))</f>
        <v>*Required - Please Make a Selection*</v>
      </c>
      <c r="BS638" s="18" t="str">
        <f>IF(OR(BS$2="",BS$2=0), "N/A", IF(AND(ProgramsTable[[#This Row],[Age Min]]= "None", ProgramsTable[[#This Row],[Age Max]]= "None"), "Yes", IF(AND(BS$2&gt;=ProgramsTable[[#This Row],[Age Min]], BS$2&lt;=ProgramsTable[[#This Row],[Age Max]]), "Yes", "No")))</f>
        <v>N/A</v>
      </c>
      <c r="BT638" s="18" t="str" cm="1">
        <f t="array" ref="BT638">IF(COUNTIF(AM$2:BJ$2,"Yes")=0,"N/A",IF(SUMPRODUCT(--(AM$2:BJ$2="Yes"),--(ProgramsTable[[#This Row],[Developmental Disability]:[Caregivers, Family Members, Advocates, or Practitioners of an Individual with Disabilities or Medical Conditions]]="Yes"))&gt;0,"Yes","No"))</f>
        <v>N/A</v>
      </c>
      <c r="BU6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38" s="18" t="str">
        <f>IF(BV$2=0, "N/A", IF(ISNUMBER(SEARCH(UPPER(BV$2), UPPER(ProgramsTable[[#This Row],[Type of Service]]))), "Yes", "No"))</f>
        <v>N/A</v>
      </c>
      <c r="BW638" s="18" t="str">
        <f>IF(BW$2=0, "N/A", IF(ISNUMBER(SEARCH(TRIM(BW$2), ProgramsTable[[#This Row],[Geographic Coverage]])), "Yes", "No"))</f>
        <v>N/A</v>
      </c>
      <c r="BX638" s="18" t="str">
        <f>IF(BX$2=0, "N/A", IF(ISNUMBER(SEARCH(TRIM(BX$2), ProgramsTable[[#This Row],[Geographic Coverage]])), "Yes", "No"))</f>
        <v>N/A</v>
      </c>
      <c r="BY638" s="18" t="str">
        <f>IF(AND(BW$2=0, BX$2=0), "*Required - Please Make a Selection*", IF(OR(ISNUMBER(SEARCH(TRIM(BW$2), ProgramsTable[[#This Row],[Geographic Coverage]])), ISNUMBER(SEARCH(TRIM(BX$2), ProgramsTable[[#This Row],[Geographic Coverage]]))), "Yes", "No"))</f>
        <v>*Required - Please Make a Selection*</v>
      </c>
      <c r="BZ638" s="18" t="str">
        <f>IF(I$2=0, "N/A", IF(I$2="Yes", IF(ProgramsTable[[#This Row],[Program Includes Services for Caregivers]]="Yes", IF(ProgramsTable[[#This Row],[Program May Require Caregiver to be Unpaid]]="No", "Yes", "No"), "No"), "N/A"))</f>
        <v>N/A</v>
      </c>
      <c r="CA6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38" s="18" t="str">
        <f>IF(CB$2=0, "N/A", IF(ISNUMBER(SEARCH(TRIM(UPPER(CB$2)), TRIM(UPPER(ProgramsTable[[#This Row],[Type of Service]])))), "Yes", "No"))</f>
        <v>N/A</v>
      </c>
      <c r="CC638" s="18" t="str">
        <f>IF(CC$2=0, "N/A", IF(ISNUMBER(SEARCH(TRIM(CC$2), ProgramsTable[[#This Row],[Geographic Coverage]])), "Yes", "No"))</f>
        <v>No</v>
      </c>
      <c r="CD638" s="18" t="str">
        <f>IF(CD$2=0, "N/A", IF(ISNUMBER(SEARCH(TRIM(CD$2), ProgramsTable[[#This Row],[Geographic Coverage]])), "Yes", "No"))</f>
        <v>N/A</v>
      </c>
      <c r="CE638" s="18" t="str">
        <f>IF(AND(CC$2=0, CD$2=0), "*Required - Please Make a Selection*", IF(OR(ISNUMBER(SEARCH(TRIM(CC$2), ProgramsTable[[#This Row],[Geographic Coverage]])), ISNUMBER(SEARCH(TRIM(CD$2), ProgramsTable[[#This Row],[Geographic Coverage]]))), "Yes", "No"))</f>
        <v>No</v>
      </c>
      <c r="CF638" s="18" t="str" cm="1">
        <f t="array" ref="CF638">IF(COUNTIF(BK$2:BN$2, "Yes")=0, "N/A", IF(SUMPRODUCT((BK$2:BN$2="Yes")*(ProgramsTable[[#This Row],[Veteran?]:[Disabled Veteran?]]="Yes"))&gt;0, "Yes", "No"))</f>
        <v>No</v>
      </c>
      <c r="CG6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38"/>
      <c r="CI638"/>
      <c r="CJ638"/>
      <c r="CK638"/>
      <c r="CL638"/>
      <c r="CM638"/>
      <c r="CN638"/>
      <c r="CO638"/>
      <c r="CP638"/>
      <c r="CQ638"/>
      <c r="CR638"/>
      <c r="CS638"/>
      <c r="CU638"/>
      <c r="CV638"/>
    </row>
    <row r="639" spans="1:100" hidden="1" x14ac:dyDescent="0.25">
      <c r="A639" s="10">
        <v>235</v>
      </c>
      <c r="B639" t="s">
        <v>527</v>
      </c>
      <c r="C639" t="s">
        <v>607</v>
      </c>
      <c r="D639" t="s">
        <v>545</v>
      </c>
      <c r="E639" t="s">
        <v>546</v>
      </c>
      <c r="F639" t="s">
        <v>86</v>
      </c>
      <c r="G639" t="s">
        <v>86</v>
      </c>
      <c r="H639" t="s">
        <v>207</v>
      </c>
      <c r="I639" t="s">
        <v>207</v>
      </c>
      <c r="J639" t="s">
        <v>547</v>
      </c>
      <c r="K639" t="s">
        <v>208</v>
      </c>
      <c r="L639" s="11" t="s">
        <v>543</v>
      </c>
      <c r="M639">
        <v>60</v>
      </c>
      <c r="N639">
        <v>120</v>
      </c>
      <c r="P639" t="s">
        <v>548</v>
      </c>
      <c r="Q639" t="s">
        <v>208</v>
      </c>
      <c r="R639" t="s">
        <v>548</v>
      </c>
      <c r="S639" t="s">
        <v>208</v>
      </c>
      <c r="T639" t="s">
        <v>54</v>
      </c>
      <c r="U639" t="s">
        <v>215</v>
      </c>
      <c r="V639" t="s">
        <v>207</v>
      </c>
      <c r="W639" t="s">
        <v>207</v>
      </c>
      <c r="X639" t="s">
        <v>207</v>
      </c>
      <c r="Y639" t="s">
        <v>207</v>
      </c>
      <c r="Z639" t="s">
        <v>207</v>
      </c>
      <c r="AA639" t="s">
        <v>215</v>
      </c>
      <c r="AB639" t="s">
        <v>207</v>
      </c>
      <c r="AC639" t="s">
        <v>207</v>
      </c>
      <c r="AD639" t="s">
        <v>207</v>
      </c>
      <c r="AE639" t="s">
        <v>207</v>
      </c>
      <c r="AF639" t="s">
        <v>207</v>
      </c>
      <c r="AG639" t="s">
        <v>207</v>
      </c>
      <c r="AH639" t="s">
        <v>207</v>
      </c>
      <c r="AI639" t="s">
        <v>207</v>
      </c>
      <c r="AJ639" t="s">
        <v>207</v>
      </c>
      <c r="AK639" t="s">
        <v>207</v>
      </c>
      <c r="AL639" t="s">
        <v>207</v>
      </c>
      <c r="AM639" t="s">
        <v>207</v>
      </c>
      <c r="AN639" t="s">
        <v>207</v>
      </c>
      <c r="AO639" t="s">
        <v>207</v>
      </c>
      <c r="AP639" t="s">
        <v>207</v>
      </c>
      <c r="AQ639" t="s">
        <v>207</v>
      </c>
      <c r="AR639" t="s">
        <v>207</v>
      </c>
      <c r="AS639" t="s">
        <v>207</v>
      </c>
      <c r="AT639" t="s">
        <v>207</v>
      </c>
      <c r="AU639" t="s">
        <v>207</v>
      </c>
      <c r="AV639" t="s">
        <v>207</v>
      </c>
      <c r="AW639" t="s">
        <v>207</v>
      </c>
      <c r="AX639" t="s">
        <v>207</v>
      </c>
      <c r="AY639" t="s">
        <v>207</v>
      </c>
      <c r="AZ639" t="s">
        <v>207</v>
      </c>
      <c r="BA639" t="s">
        <v>215</v>
      </c>
      <c r="BB639" t="s">
        <v>207</v>
      </c>
      <c r="BC639" t="s">
        <v>207</v>
      </c>
      <c r="BD639" t="s">
        <v>207</v>
      </c>
      <c r="BE639" t="s">
        <v>207</v>
      </c>
      <c r="BF639" t="s">
        <v>207</v>
      </c>
      <c r="BG639" t="s">
        <v>207</v>
      </c>
      <c r="BH639" t="s">
        <v>207</v>
      </c>
      <c r="BI639" t="s">
        <v>207</v>
      </c>
      <c r="BJ639" t="s">
        <v>207</v>
      </c>
      <c r="BK639" t="s">
        <v>207</v>
      </c>
      <c r="BL639" t="s">
        <v>207</v>
      </c>
      <c r="BM639" t="s">
        <v>207</v>
      </c>
      <c r="BN639" t="s">
        <v>207</v>
      </c>
      <c r="BO639" s="18" t="str">
        <f>IF(OR(BO$2=0, BO$2=""), "N/A", IF(ISNUMBER(SEARCH(UPPER(BO$2), UPPER(ProgramsTable[[#This Row],[Type of Service]]))), "Yes", "No"))</f>
        <v>N/A</v>
      </c>
      <c r="BP639" s="18" t="str">
        <f>IF(BP$2=0, "N/A", IF(ISNUMBER(SEARCH(TRIM(BP$2), ProgramsTable[[#This Row],[Geographic Coverage]])), "Yes", "No"))</f>
        <v>N/A</v>
      </c>
      <c r="BQ639" s="18" t="str">
        <f>IF(BQ$2=0, "N/A", IF(ISNUMBER(SEARCH(TRIM(BQ$2), ProgramsTable[[#This Row],[Geographic Coverage]])), "Yes", "No"))</f>
        <v>N/A</v>
      </c>
      <c r="BR639" s="18" t="str">
        <f>IF(AND(BP$2=0, BQ$2=0), "*Required - Please Make a Selection*", IF(OR(ISNUMBER(SEARCH(TRIM(BP$2), ProgramsTable[[#This Row],[Geographic Coverage]])), ISNUMBER(SEARCH(TRIM(BQ$2), ProgramsTable[[#This Row],[Geographic Coverage]]))), "Yes", "No"))</f>
        <v>*Required - Please Make a Selection*</v>
      </c>
      <c r="BS639" s="18" t="str">
        <f>IF(OR(BS$2="",BS$2=0), "N/A", IF(AND(ProgramsTable[[#This Row],[Age Min]]= "None", ProgramsTable[[#This Row],[Age Max]]= "None"), "Yes", IF(AND(BS$2&gt;=ProgramsTable[[#This Row],[Age Min]], BS$2&lt;=ProgramsTable[[#This Row],[Age Max]]), "Yes", "No")))</f>
        <v>N/A</v>
      </c>
      <c r="BT639" s="18" t="str" cm="1">
        <f t="array" ref="BT639">IF(COUNTIF(AM$2:BJ$2,"Yes")=0,"N/A",IF(SUMPRODUCT(--(AM$2:BJ$2="Yes"),--(ProgramsTable[[#This Row],[Developmental Disability]:[Caregivers, Family Members, Advocates, or Practitioners of an Individual with Disabilities or Medical Conditions]]="Yes"))&gt;0,"Yes","No"))</f>
        <v>N/A</v>
      </c>
      <c r="BU6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39" s="18" t="str">
        <f>IF(BV$2=0, "N/A", IF(ISNUMBER(SEARCH(UPPER(BV$2), UPPER(ProgramsTable[[#This Row],[Type of Service]]))), "Yes", "No"))</f>
        <v>N/A</v>
      </c>
      <c r="BW639" s="18" t="str">
        <f>IF(BW$2=0, "N/A", IF(ISNUMBER(SEARCH(TRIM(BW$2), ProgramsTable[[#This Row],[Geographic Coverage]])), "Yes", "No"))</f>
        <v>N/A</v>
      </c>
      <c r="BX639" s="18" t="str">
        <f>IF(BX$2=0, "N/A", IF(ISNUMBER(SEARCH(TRIM(BX$2), ProgramsTable[[#This Row],[Geographic Coverage]])), "Yes", "No"))</f>
        <v>N/A</v>
      </c>
      <c r="BY639" s="18" t="str">
        <f>IF(AND(BW$2=0, BX$2=0), "*Required - Please Make a Selection*", IF(OR(ISNUMBER(SEARCH(TRIM(BW$2), ProgramsTable[[#This Row],[Geographic Coverage]])), ISNUMBER(SEARCH(TRIM(BX$2), ProgramsTable[[#This Row],[Geographic Coverage]]))), "Yes", "No"))</f>
        <v>*Required - Please Make a Selection*</v>
      </c>
      <c r="BZ639" s="18" t="str">
        <f>IF(I$2=0, "N/A", IF(I$2="Yes", IF(ProgramsTable[[#This Row],[Program Includes Services for Caregivers]]="Yes", IF(ProgramsTable[[#This Row],[Program May Require Caregiver to be Unpaid]]="No", "Yes", "No"), "No"), "N/A"))</f>
        <v>N/A</v>
      </c>
      <c r="CA6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39" s="18" t="str">
        <f>IF(CB$2=0, "N/A", IF(ISNUMBER(SEARCH(TRIM(UPPER(CB$2)), TRIM(UPPER(ProgramsTable[[#This Row],[Type of Service]])))), "Yes", "No"))</f>
        <v>N/A</v>
      </c>
      <c r="CC639" s="18" t="str">
        <f>IF(CC$2=0, "N/A", IF(ISNUMBER(SEARCH(TRIM(CC$2), ProgramsTable[[#This Row],[Geographic Coverage]])), "Yes", "No"))</f>
        <v>No</v>
      </c>
      <c r="CD639" s="18" t="str">
        <f>IF(CD$2=0, "N/A", IF(ISNUMBER(SEARCH(TRIM(CD$2), ProgramsTable[[#This Row],[Geographic Coverage]])), "Yes", "No"))</f>
        <v>N/A</v>
      </c>
      <c r="CE639" s="18" t="str">
        <f>IF(AND(CC$2=0, CD$2=0), "*Required - Please Make a Selection*", IF(OR(ISNUMBER(SEARCH(TRIM(CC$2), ProgramsTable[[#This Row],[Geographic Coverage]])), ISNUMBER(SEARCH(TRIM(CD$2), ProgramsTable[[#This Row],[Geographic Coverage]]))), "Yes", "No"))</f>
        <v>No</v>
      </c>
      <c r="CF639" s="18" t="str" cm="1">
        <f t="array" ref="CF639">IF(COUNTIF(BK$2:BN$2, "Yes")=0, "N/A", IF(SUMPRODUCT((BK$2:BN$2="Yes")*(ProgramsTable[[#This Row],[Veteran?]:[Disabled Veteran?]]="Yes"))&gt;0, "Yes", "No"))</f>
        <v>No</v>
      </c>
      <c r="CG6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39"/>
      <c r="CI639"/>
      <c r="CJ639"/>
      <c r="CK639"/>
      <c r="CL639"/>
      <c r="CM639"/>
      <c r="CN639"/>
      <c r="CO639"/>
      <c r="CP639"/>
      <c r="CQ639"/>
      <c r="CR639"/>
      <c r="CS639"/>
      <c r="CU639"/>
      <c r="CV639"/>
    </row>
    <row r="640" spans="1:100" hidden="1" x14ac:dyDescent="0.25">
      <c r="A640" s="10">
        <v>236</v>
      </c>
      <c r="B640" t="s">
        <v>527</v>
      </c>
      <c r="C640" t="s">
        <v>607</v>
      </c>
      <c r="D640" t="s">
        <v>545</v>
      </c>
      <c r="E640" t="s">
        <v>546</v>
      </c>
      <c r="F640" t="s">
        <v>549</v>
      </c>
      <c r="G640" t="s">
        <v>117</v>
      </c>
      <c r="H640" t="s">
        <v>207</v>
      </c>
      <c r="I640" t="s">
        <v>207</v>
      </c>
      <c r="J640" t="s">
        <v>208</v>
      </c>
      <c r="K640" t="s">
        <v>208</v>
      </c>
      <c r="L640" s="11" t="s">
        <v>543</v>
      </c>
      <c r="M640">
        <v>60</v>
      </c>
      <c r="N640">
        <v>120</v>
      </c>
      <c r="P640" t="s">
        <v>550</v>
      </c>
      <c r="Q640" t="s">
        <v>208</v>
      </c>
      <c r="R640" t="s">
        <v>550</v>
      </c>
      <c r="S640" t="s">
        <v>208</v>
      </c>
      <c r="T640" t="s">
        <v>54</v>
      </c>
      <c r="U640" t="s">
        <v>207</v>
      </c>
      <c r="V640" t="s">
        <v>207</v>
      </c>
      <c r="W640" t="s">
        <v>207</v>
      </c>
      <c r="X640" t="s">
        <v>207</v>
      </c>
      <c r="Y640" t="s">
        <v>207</v>
      </c>
      <c r="Z640" t="s">
        <v>207</v>
      </c>
      <c r="AA640" t="s">
        <v>207</v>
      </c>
      <c r="AB640" t="s">
        <v>207</v>
      </c>
      <c r="AC640" t="s">
        <v>207</v>
      </c>
      <c r="AD640" t="s">
        <v>207</v>
      </c>
      <c r="AE640" t="s">
        <v>207</v>
      </c>
      <c r="AF640" t="s">
        <v>207</v>
      </c>
      <c r="AG640" t="s">
        <v>207</v>
      </c>
      <c r="AH640" t="s">
        <v>207</v>
      </c>
      <c r="AI640" t="s">
        <v>207</v>
      </c>
      <c r="AJ640" t="s">
        <v>207</v>
      </c>
      <c r="AK640" t="s">
        <v>207</v>
      </c>
      <c r="AL640" t="s">
        <v>207</v>
      </c>
      <c r="AM640" t="s">
        <v>207</v>
      </c>
      <c r="AN640" t="s">
        <v>207</v>
      </c>
      <c r="AO640" t="s">
        <v>207</v>
      </c>
      <c r="AP640" t="s">
        <v>207</v>
      </c>
      <c r="AQ640" t="s">
        <v>207</v>
      </c>
      <c r="AR640" t="s">
        <v>207</v>
      </c>
      <c r="AS640" t="s">
        <v>207</v>
      </c>
      <c r="AT640" t="s">
        <v>207</v>
      </c>
      <c r="AU640" t="s">
        <v>207</v>
      </c>
      <c r="AV640" t="s">
        <v>207</v>
      </c>
      <c r="AW640" t="s">
        <v>207</v>
      </c>
      <c r="AX640" t="s">
        <v>207</v>
      </c>
      <c r="AY640" t="s">
        <v>207</v>
      </c>
      <c r="AZ640" t="s">
        <v>207</v>
      </c>
      <c r="BA640" t="s">
        <v>215</v>
      </c>
      <c r="BB640" t="s">
        <v>207</v>
      </c>
      <c r="BC640" t="s">
        <v>207</v>
      </c>
      <c r="BD640" t="s">
        <v>207</v>
      </c>
      <c r="BE640" t="s">
        <v>207</v>
      </c>
      <c r="BF640" t="s">
        <v>207</v>
      </c>
      <c r="BG640" t="s">
        <v>207</v>
      </c>
      <c r="BH640" t="s">
        <v>207</v>
      </c>
      <c r="BI640" t="s">
        <v>207</v>
      </c>
      <c r="BJ640" t="s">
        <v>207</v>
      </c>
      <c r="BK640" t="s">
        <v>207</v>
      </c>
      <c r="BL640" t="s">
        <v>207</v>
      </c>
      <c r="BM640" t="s">
        <v>207</v>
      </c>
      <c r="BN640" t="s">
        <v>207</v>
      </c>
      <c r="BO640" s="18" t="str">
        <f>IF(OR(BO$2=0, BO$2=""), "N/A", IF(ISNUMBER(SEARCH(UPPER(BO$2), UPPER(ProgramsTable[[#This Row],[Type of Service]]))), "Yes", "No"))</f>
        <v>N/A</v>
      </c>
      <c r="BP640" s="18" t="str">
        <f>IF(BP$2=0, "N/A", IF(ISNUMBER(SEARCH(TRIM(BP$2), ProgramsTable[[#This Row],[Geographic Coverage]])), "Yes", "No"))</f>
        <v>N/A</v>
      </c>
      <c r="BQ640" s="18" t="str">
        <f>IF(BQ$2=0, "N/A", IF(ISNUMBER(SEARCH(TRIM(BQ$2), ProgramsTable[[#This Row],[Geographic Coverage]])), "Yes", "No"))</f>
        <v>N/A</v>
      </c>
      <c r="BR640" s="18" t="str">
        <f>IF(AND(BP$2=0, BQ$2=0), "*Required - Please Make a Selection*", IF(OR(ISNUMBER(SEARCH(TRIM(BP$2), ProgramsTable[[#This Row],[Geographic Coverage]])), ISNUMBER(SEARCH(TRIM(BQ$2), ProgramsTable[[#This Row],[Geographic Coverage]]))), "Yes", "No"))</f>
        <v>*Required - Please Make a Selection*</v>
      </c>
      <c r="BS640" s="18" t="str">
        <f>IF(OR(BS$2="",BS$2=0), "N/A", IF(AND(ProgramsTable[[#This Row],[Age Min]]= "None", ProgramsTable[[#This Row],[Age Max]]= "None"), "Yes", IF(AND(BS$2&gt;=ProgramsTable[[#This Row],[Age Min]], BS$2&lt;=ProgramsTable[[#This Row],[Age Max]]), "Yes", "No")))</f>
        <v>N/A</v>
      </c>
      <c r="BT640" s="18" t="str" cm="1">
        <f t="array" ref="BT640">IF(COUNTIF(AM$2:BJ$2,"Yes")=0,"N/A",IF(SUMPRODUCT(--(AM$2:BJ$2="Yes"),--(ProgramsTable[[#This Row],[Developmental Disability]:[Caregivers, Family Members, Advocates, or Practitioners of an Individual with Disabilities or Medical Conditions]]="Yes"))&gt;0,"Yes","No"))</f>
        <v>N/A</v>
      </c>
      <c r="BU6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40" s="18" t="str">
        <f>IF(BV$2=0, "N/A", IF(ISNUMBER(SEARCH(UPPER(BV$2), UPPER(ProgramsTable[[#This Row],[Type of Service]]))), "Yes", "No"))</f>
        <v>N/A</v>
      </c>
      <c r="BW640" s="18" t="str">
        <f>IF(BW$2=0, "N/A", IF(ISNUMBER(SEARCH(TRIM(BW$2), ProgramsTable[[#This Row],[Geographic Coverage]])), "Yes", "No"))</f>
        <v>N/A</v>
      </c>
      <c r="BX640" s="18" t="str">
        <f>IF(BX$2=0, "N/A", IF(ISNUMBER(SEARCH(TRIM(BX$2), ProgramsTable[[#This Row],[Geographic Coverage]])), "Yes", "No"))</f>
        <v>N/A</v>
      </c>
      <c r="BY640" s="18" t="str">
        <f>IF(AND(BW$2=0, BX$2=0), "*Required - Please Make a Selection*", IF(OR(ISNUMBER(SEARCH(TRIM(BW$2), ProgramsTable[[#This Row],[Geographic Coverage]])), ISNUMBER(SEARCH(TRIM(BX$2), ProgramsTable[[#This Row],[Geographic Coverage]]))), "Yes", "No"))</f>
        <v>*Required - Please Make a Selection*</v>
      </c>
      <c r="BZ640" s="18" t="str">
        <f>IF(I$2=0, "N/A", IF(I$2="Yes", IF(ProgramsTable[[#This Row],[Program Includes Services for Caregivers]]="Yes", IF(ProgramsTable[[#This Row],[Program May Require Caregiver to be Unpaid]]="No", "Yes", "No"), "No"), "N/A"))</f>
        <v>N/A</v>
      </c>
      <c r="CA6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40" s="18" t="str">
        <f>IF(CB$2=0, "N/A", IF(ISNUMBER(SEARCH(TRIM(UPPER(CB$2)), TRIM(UPPER(ProgramsTable[[#This Row],[Type of Service]])))), "Yes", "No"))</f>
        <v>N/A</v>
      </c>
      <c r="CC640" s="18" t="str">
        <f>IF(CC$2=0, "N/A", IF(ISNUMBER(SEARCH(TRIM(CC$2), ProgramsTable[[#This Row],[Geographic Coverage]])), "Yes", "No"))</f>
        <v>No</v>
      </c>
      <c r="CD640" s="18" t="str">
        <f>IF(CD$2=0, "N/A", IF(ISNUMBER(SEARCH(TRIM(CD$2), ProgramsTable[[#This Row],[Geographic Coverage]])), "Yes", "No"))</f>
        <v>N/A</v>
      </c>
      <c r="CE640" s="18" t="str">
        <f>IF(AND(CC$2=0, CD$2=0), "*Required - Please Make a Selection*", IF(OR(ISNUMBER(SEARCH(TRIM(CC$2), ProgramsTable[[#This Row],[Geographic Coverage]])), ISNUMBER(SEARCH(TRIM(CD$2), ProgramsTable[[#This Row],[Geographic Coverage]]))), "Yes", "No"))</f>
        <v>No</v>
      </c>
      <c r="CF640" s="18" t="str" cm="1">
        <f t="array" ref="CF640">IF(COUNTIF(BK$2:BN$2, "Yes")=0, "N/A", IF(SUMPRODUCT((BK$2:BN$2="Yes")*(ProgramsTable[[#This Row],[Veteran?]:[Disabled Veteran?]]="Yes"))&gt;0, "Yes", "No"))</f>
        <v>No</v>
      </c>
      <c r="CG6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40"/>
      <c r="CI640"/>
      <c r="CJ640"/>
      <c r="CK640"/>
      <c r="CL640"/>
      <c r="CM640"/>
      <c r="CN640"/>
      <c r="CO640"/>
      <c r="CP640"/>
      <c r="CQ640"/>
      <c r="CR640"/>
      <c r="CS640"/>
      <c r="CU640"/>
      <c r="CV640"/>
    </row>
    <row r="641" spans="1:100" hidden="1" x14ac:dyDescent="0.25">
      <c r="A641" s="10">
        <v>237</v>
      </c>
      <c r="B641" t="s">
        <v>527</v>
      </c>
      <c r="C641" t="s">
        <v>607</v>
      </c>
      <c r="D641" t="s">
        <v>545</v>
      </c>
      <c r="E641" t="s">
        <v>546</v>
      </c>
      <c r="F641" t="s">
        <v>551</v>
      </c>
      <c r="G641" t="s">
        <v>92</v>
      </c>
      <c r="H641" t="s">
        <v>207</v>
      </c>
      <c r="I641" t="s">
        <v>207</v>
      </c>
      <c r="J641" t="s">
        <v>547</v>
      </c>
      <c r="K641" t="s">
        <v>208</v>
      </c>
      <c r="L641" s="11" t="s">
        <v>543</v>
      </c>
      <c r="M641">
        <v>60</v>
      </c>
      <c r="N641">
        <v>120</v>
      </c>
      <c r="P641" t="s">
        <v>552</v>
      </c>
      <c r="Q641" t="s">
        <v>208</v>
      </c>
      <c r="R641" t="s">
        <v>552</v>
      </c>
      <c r="S641" t="s">
        <v>208</v>
      </c>
      <c r="T641" t="s">
        <v>54</v>
      </c>
      <c r="U641" t="s">
        <v>215</v>
      </c>
      <c r="V641" t="s">
        <v>207</v>
      </c>
      <c r="W641" t="s">
        <v>207</v>
      </c>
      <c r="X641" t="s">
        <v>207</v>
      </c>
      <c r="Y641" t="s">
        <v>207</v>
      </c>
      <c r="Z641" t="s">
        <v>207</v>
      </c>
      <c r="AA641" t="s">
        <v>215</v>
      </c>
      <c r="AB641" t="s">
        <v>207</v>
      </c>
      <c r="AC641" t="s">
        <v>207</v>
      </c>
      <c r="AD641" t="s">
        <v>207</v>
      </c>
      <c r="AE641" t="s">
        <v>207</v>
      </c>
      <c r="AF641" t="s">
        <v>207</v>
      </c>
      <c r="AG641" t="s">
        <v>207</v>
      </c>
      <c r="AH641" t="s">
        <v>207</v>
      </c>
      <c r="AI641" t="s">
        <v>207</v>
      </c>
      <c r="AJ641" t="s">
        <v>207</v>
      </c>
      <c r="AK641" t="s">
        <v>207</v>
      </c>
      <c r="AL641" t="s">
        <v>207</v>
      </c>
      <c r="AM641" t="s">
        <v>207</v>
      </c>
      <c r="AN641" t="s">
        <v>207</v>
      </c>
      <c r="AO641" t="s">
        <v>207</v>
      </c>
      <c r="AP641" t="s">
        <v>207</v>
      </c>
      <c r="AQ641" t="s">
        <v>207</v>
      </c>
      <c r="AR641" t="s">
        <v>207</v>
      </c>
      <c r="AS641" t="s">
        <v>207</v>
      </c>
      <c r="AT641" t="s">
        <v>207</v>
      </c>
      <c r="AU641" t="s">
        <v>207</v>
      </c>
      <c r="AV641" t="s">
        <v>207</v>
      </c>
      <c r="AW641" t="s">
        <v>207</v>
      </c>
      <c r="AX641" t="s">
        <v>207</v>
      </c>
      <c r="AY641" t="s">
        <v>207</v>
      </c>
      <c r="AZ641" t="s">
        <v>207</v>
      </c>
      <c r="BA641" t="s">
        <v>215</v>
      </c>
      <c r="BB641" t="s">
        <v>207</v>
      </c>
      <c r="BC641" t="s">
        <v>207</v>
      </c>
      <c r="BD641" t="s">
        <v>207</v>
      </c>
      <c r="BE641" t="s">
        <v>207</v>
      </c>
      <c r="BF641" t="s">
        <v>207</v>
      </c>
      <c r="BG641" t="s">
        <v>207</v>
      </c>
      <c r="BH641" t="s">
        <v>207</v>
      </c>
      <c r="BI641" t="s">
        <v>207</v>
      </c>
      <c r="BJ641" t="s">
        <v>207</v>
      </c>
      <c r="BK641" t="s">
        <v>207</v>
      </c>
      <c r="BL641" t="s">
        <v>207</v>
      </c>
      <c r="BM641" t="s">
        <v>207</v>
      </c>
      <c r="BN641" t="s">
        <v>207</v>
      </c>
      <c r="BO641" s="18" t="str">
        <f>IF(OR(BO$2=0, BO$2=""), "N/A", IF(ISNUMBER(SEARCH(UPPER(BO$2), UPPER(ProgramsTable[[#This Row],[Type of Service]]))), "Yes", "No"))</f>
        <v>N/A</v>
      </c>
      <c r="BP641" s="18" t="str">
        <f>IF(BP$2=0, "N/A", IF(ISNUMBER(SEARCH(TRIM(BP$2), ProgramsTable[[#This Row],[Geographic Coverage]])), "Yes", "No"))</f>
        <v>N/A</v>
      </c>
      <c r="BQ641" s="18" t="str">
        <f>IF(BQ$2=0, "N/A", IF(ISNUMBER(SEARCH(TRIM(BQ$2), ProgramsTable[[#This Row],[Geographic Coverage]])), "Yes", "No"))</f>
        <v>N/A</v>
      </c>
      <c r="BR641" s="18" t="str">
        <f>IF(AND(BP$2=0, BQ$2=0), "*Required - Please Make a Selection*", IF(OR(ISNUMBER(SEARCH(TRIM(BP$2), ProgramsTable[[#This Row],[Geographic Coverage]])), ISNUMBER(SEARCH(TRIM(BQ$2), ProgramsTable[[#This Row],[Geographic Coverage]]))), "Yes", "No"))</f>
        <v>*Required - Please Make a Selection*</v>
      </c>
      <c r="BS641" s="18" t="str">
        <f>IF(OR(BS$2="",BS$2=0), "N/A", IF(AND(ProgramsTable[[#This Row],[Age Min]]= "None", ProgramsTable[[#This Row],[Age Max]]= "None"), "Yes", IF(AND(BS$2&gt;=ProgramsTable[[#This Row],[Age Min]], BS$2&lt;=ProgramsTable[[#This Row],[Age Max]]), "Yes", "No")))</f>
        <v>N/A</v>
      </c>
      <c r="BT641" s="18" t="str" cm="1">
        <f t="array" ref="BT641">IF(COUNTIF(AM$2:BJ$2,"Yes")=0,"N/A",IF(SUMPRODUCT(--(AM$2:BJ$2="Yes"),--(ProgramsTable[[#This Row],[Developmental Disability]:[Caregivers, Family Members, Advocates, or Practitioners of an Individual with Disabilities or Medical Conditions]]="Yes"))&gt;0,"Yes","No"))</f>
        <v>N/A</v>
      </c>
      <c r="BU6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41" s="18" t="str">
        <f>IF(BV$2=0, "N/A", IF(ISNUMBER(SEARCH(UPPER(BV$2), UPPER(ProgramsTable[[#This Row],[Type of Service]]))), "Yes", "No"))</f>
        <v>N/A</v>
      </c>
      <c r="BW641" s="18" t="str">
        <f>IF(BW$2=0, "N/A", IF(ISNUMBER(SEARCH(TRIM(BW$2), ProgramsTable[[#This Row],[Geographic Coverage]])), "Yes", "No"))</f>
        <v>N/A</v>
      </c>
      <c r="BX641" s="18" t="str">
        <f>IF(BX$2=0, "N/A", IF(ISNUMBER(SEARCH(TRIM(BX$2), ProgramsTable[[#This Row],[Geographic Coverage]])), "Yes", "No"))</f>
        <v>N/A</v>
      </c>
      <c r="BY641" s="18" t="str">
        <f>IF(AND(BW$2=0, BX$2=0), "*Required - Please Make a Selection*", IF(OR(ISNUMBER(SEARCH(TRIM(BW$2), ProgramsTable[[#This Row],[Geographic Coverage]])), ISNUMBER(SEARCH(TRIM(BX$2), ProgramsTable[[#This Row],[Geographic Coverage]]))), "Yes", "No"))</f>
        <v>*Required - Please Make a Selection*</v>
      </c>
      <c r="BZ641" s="18" t="str">
        <f>IF(I$2=0, "N/A", IF(I$2="Yes", IF(ProgramsTable[[#This Row],[Program Includes Services for Caregivers]]="Yes", IF(ProgramsTable[[#This Row],[Program May Require Caregiver to be Unpaid]]="No", "Yes", "No"), "No"), "N/A"))</f>
        <v>N/A</v>
      </c>
      <c r="CA6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41" s="18" t="str">
        <f>IF(CB$2=0, "N/A", IF(ISNUMBER(SEARCH(TRIM(UPPER(CB$2)), TRIM(UPPER(ProgramsTable[[#This Row],[Type of Service]])))), "Yes", "No"))</f>
        <v>N/A</v>
      </c>
      <c r="CC641" s="18" t="str">
        <f>IF(CC$2=0, "N/A", IF(ISNUMBER(SEARCH(TRIM(CC$2), ProgramsTable[[#This Row],[Geographic Coverage]])), "Yes", "No"))</f>
        <v>No</v>
      </c>
      <c r="CD641" s="18" t="str">
        <f>IF(CD$2=0, "N/A", IF(ISNUMBER(SEARCH(TRIM(CD$2), ProgramsTable[[#This Row],[Geographic Coverage]])), "Yes", "No"))</f>
        <v>N/A</v>
      </c>
      <c r="CE641" s="18" t="str">
        <f>IF(AND(CC$2=0, CD$2=0), "*Required - Please Make a Selection*", IF(OR(ISNUMBER(SEARCH(TRIM(CC$2), ProgramsTable[[#This Row],[Geographic Coverage]])), ISNUMBER(SEARCH(TRIM(CD$2), ProgramsTable[[#This Row],[Geographic Coverage]]))), "Yes", "No"))</f>
        <v>No</v>
      </c>
      <c r="CF641" s="18" t="str" cm="1">
        <f t="array" ref="CF641">IF(COUNTIF(BK$2:BN$2, "Yes")=0, "N/A", IF(SUMPRODUCT((BK$2:BN$2="Yes")*(ProgramsTable[[#This Row],[Veteran?]:[Disabled Veteran?]]="Yes"))&gt;0, "Yes", "No"))</f>
        <v>No</v>
      </c>
      <c r="CG6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41"/>
      <c r="CI641"/>
      <c r="CJ641"/>
      <c r="CK641"/>
      <c r="CL641"/>
      <c r="CM641"/>
      <c r="CN641"/>
      <c r="CO641"/>
      <c r="CP641"/>
      <c r="CQ641"/>
      <c r="CR641"/>
      <c r="CS641"/>
      <c r="CU641"/>
      <c r="CV641"/>
    </row>
    <row r="642" spans="1:100" hidden="1" x14ac:dyDescent="0.25">
      <c r="A642" s="10">
        <v>238</v>
      </c>
      <c r="B642" t="s">
        <v>527</v>
      </c>
      <c r="C642" t="s">
        <v>607</v>
      </c>
      <c r="D642" t="s">
        <v>545</v>
      </c>
      <c r="E642" t="s">
        <v>546</v>
      </c>
      <c r="F642" t="s">
        <v>553</v>
      </c>
      <c r="G642" t="s">
        <v>99</v>
      </c>
      <c r="H642" t="s">
        <v>207</v>
      </c>
      <c r="I642" t="s">
        <v>207</v>
      </c>
      <c r="J642" t="s">
        <v>208</v>
      </c>
      <c r="K642" t="s">
        <v>208</v>
      </c>
      <c r="L642" s="11" t="s">
        <v>543</v>
      </c>
      <c r="M642">
        <v>60</v>
      </c>
      <c r="N642">
        <v>120</v>
      </c>
      <c r="P642" t="s">
        <v>554</v>
      </c>
      <c r="Q642" t="s">
        <v>208</v>
      </c>
      <c r="R642" t="s">
        <v>554</v>
      </c>
      <c r="S642" t="s">
        <v>208</v>
      </c>
      <c r="T642" t="s">
        <v>54</v>
      </c>
      <c r="U642" t="s">
        <v>207</v>
      </c>
      <c r="V642" t="s">
        <v>207</v>
      </c>
      <c r="W642" t="s">
        <v>207</v>
      </c>
      <c r="X642" t="s">
        <v>207</v>
      </c>
      <c r="Y642" t="s">
        <v>207</v>
      </c>
      <c r="Z642" t="s">
        <v>207</v>
      </c>
      <c r="AA642" t="s">
        <v>207</v>
      </c>
      <c r="AB642" t="s">
        <v>207</v>
      </c>
      <c r="AC642" t="s">
        <v>207</v>
      </c>
      <c r="AD642" t="s">
        <v>207</v>
      </c>
      <c r="AE642" t="s">
        <v>207</v>
      </c>
      <c r="AF642" t="s">
        <v>207</v>
      </c>
      <c r="AG642" t="s">
        <v>207</v>
      </c>
      <c r="AH642" t="s">
        <v>207</v>
      </c>
      <c r="AI642" t="s">
        <v>207</v>
      </c>
      <c r="AJ642" t="s">
        <v>207</v>
      </c>
      <c r="AK642" t="s">
        <v>207</v>
      </c>
      <c r="AL642" t="s">
        <v>207</v>
      </c>
      <c r="AM642" t="s">
        <v>207</v>
      </c>
      <c r="AN642" t="s">
        <v>207</v>
      </c>
      <c r="AO642" t="s">
        <v>207</v>
      </c>
      <c r="AP642" t="s">
        <v>207</v>
      </c>
      <c r="AQ642" t="s">
        <v>207</v>
      </c>
      <c r="AR642" t="s">
        <v>207</v>
      </c>
      <c r="AS642" t="s">
        <v>207</v>
      </c>
      <c r="AT642" t="s">
        <v>207</v>
      </c>
      <c r="AU642" t="s">
        <v>207</v>
      </c>
      <c r="AV642" t="s">
        <v>207</v>
      </c>
      <c r="AW642" t="s">
        <v>207</v>
      </c>
      <c r="AX642" t="s">
        <v>207</v>
      </c>
      <c r="AY642" t="s">
        <v>207</v>
      </c>
      <c r="AZ642" t="s">
        <v>207</v>
      </c>
      <c r="BA642" t="s">
        <v>215</v>
      </c>
      <c r="BB642" t="s">
        <v>207</v>
      </c>
      <c r="BC642" t="s">
        <v>207</v>
      </c>
      <c r="BD642" t="s">
        <v>207</v>
      </c>
      <c r="BE642" t="s">
        <v>207</v>
      </c>
      <c r="BF642" t="s">
        <v>207</v>
      </c>
      <c r="BG642" t="s">
        <v>207</v>
      </c>
      <c r="BH642" t="s">
        <v>207</v>
      </c>
      <c r="BI642" t="s">
        <v>207</v>
      </c>
      <c r="BJ642" t="s">
        <v>207</v>
      </c>
      <c r="BK642" t="s">
        <v>207</v>
      </c>
      <c r="BL642" t="s">
        <v>207</v>
      </c>
      <c r="BM642" t="s">
        <v>207</v>
      </c>
      <c r="BN642" t="s">
        <v>207</v>
      </c>
      <c r="BO642" s="18" t="str">
        <f>IF(OR(BO$2=0, BO$2=""), "N/A", IF(ISNUMBER(SEARCH(UPPER(BO$2), UPPER(ProgramsTable[[#This Row],[Type of Service]]))), "Yes", "No"))</f>
        <v>N/A</v>
      </c>
      <c r="BP642" s="18" t="str">
        <f>IF(BP$2=0, "N/A", IF(ISNUMBER(SEARCH(TRIM(BP$2), ProgramsTable[[#This Row],[Geographic Coverage]])), "Yes", "No"))</f>
        <v>N/A</v>
      </c>
      <c r="BQ642" s="18" t="str">
        <f>IF(BQ$2=0, "N/A", IF(ISNUMBER(SEARCH(TRIM(BQ$2), ProgramsTable[[#This Row],[Geographic Coverage]])), "Yes", "No"))</f>
        <v>N/A</v>
      </c>
      <c r="BR642" s="18" t="str">
        <f>IF(AND(BP$2=0, BQ$2=0), "*Required - Please Make a Selection*", IF(OR(ISNUMBER(SEARCH(TRIM(BP$2), ProgramsTable[[#This Row],[Geographic Coverage]])), ISNUMBER(SEARCH(TRIM(BQ$2), ProgramsTable[[#This Row],[Geographic Coverage]]))), "Yes", "No"))</f>
        <v>*Required - Please Make a Selection*</v>
      </c>
      <c r="BS642" s="18" t="str">
        <f>IF(OR(BS$2="",BS$2=0), "N/A", IF(AND(ProgramsTable[[#This Row],[Age Min]]= "None", ProgramsTable[[#This Row],[Age Max]]= "None"), "Yes", IF(AND(BS$2&gt;=ProgramsTable[[#This Row],[Age Min]], BS$2&lt;=ProgramsTable[[#This Row],[Age Max]]), "Yes", "No")))</f>
        <v>N/A</v>
      </c>
      <c r="BT642" s="18" t="str" cm="1">
        <f t="array" ref="BT642">IF(COUNTIF(AM$2:BJ$2,"Yes")=0,"N/A",IF(SUMPRODUCT(--(AM$2:BJ$2="Yes"),--(ProgramsTable[[#This Row],[Developmental Disability]:[Caregivers, Family Members, Advocates, or Practitioners of an Individual with Disabilities or Medical Conditions]]="Yes"))&gt;0,"Yes","No"))</f>
        <v>N/A</v>
      </c>
      <c r="BU6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42" s="18" t="str">
        <f>IF(BV$2=0, "N/A", IF(ISNUMBER(SEARCH(UPPER(BV$2), UPPER(ProgramsTable[[#This Row],[Type of Service]]))), "Yes", "No"))</f>
        <v>N/A</v>
      </c>
      <c r="BW642" s="18" t="str">
        <f>IF(BW$2=0, "N/A", IF(ISNUMBER(SEARCH(TRIM(BW$2), ProgramsTable[[#This Row],[Geographic Coverage]])), "Yes", "No"))</f>
        <v>N/A</v>
      </c>
      <c r="BX642" s="18" t="str">
        <f>IF(BX$2=0, "N/A", IF(ISNUMBER(SEARCH(TRIM(BX$2), ProgramsTable[[#This Row],[Geographic Coverage]])), "Yes", "No"))</f>
        <v>N/A</v>
      </c>
      <c r="BY642" s="18" t="str">
        <f>IF(AND(BW$2=0, BX$2=0), "*Required - Please Make a Selection*", IF(OR(ISNUMBER(SEARCH(TRIM(BW$2), ProgramsTable[[#This Row],[Geographic Coverage]])), ISNUMBER(SEARCH(TRIM(BX$2), ProgramsTable[[#This Row],[Geographic Coverage]]))), "Yes", "No"))</f>
        <v>*Required - Please Make a Selection*</v>
      </c>
      <c r="BZ642" s="18" t="str">
        <f>IF(I$2=0, "N/A", IF(I$2="Yes", IF(ProgramsTable[[#This Row],[Program Includes Services for Caregivers]]="Yes", IF(ProgramsTable[[#This Row],[Program May Require Caregiver to be Unpaid]]="No", "Yes", "No"), "No"), "N/A"))</f>
        <v>N/A</v>
      </c>
      <c r="CA6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42" s="18" t="str">
        <f>IF(CB$2=0, "N/A", IF(ISNUMBER(SEARCH(TRIM(UPPER(CB$2)), TRIM(UPPER(ProgramsTable[[#This Row],[Type of Service]])))), "Yes", "No"))</f>
        <v>N/A</v>
      </c>
      <c r="CC642" s="18" t="str">
        <f>IF(CC$2=0, "N/A", IF(ISNUMBER(SEARCH(TRIM(CC$2), ProgramsTable[[#This Row],[Geographic Coverage]])), "Yes", "No"))</f>
        <v>No</v>
      </c>
      <c r="CD642" s="18" t="str">
        <f>IF(CD$2=0, "N/A", IF(ISNUMBER(SEARCH(TRIM(CD$2), ProgramsTable[[#This Row],[Geographic Coverage]])), "Yes", "No"))</f>
        <v>N/A</v>
      </c>
      <c r="CE642" s="18" t="str">
        <f>IF(AND(CC$2=0, CD$2=0), "*Required - Please Make a Selection*", IF(OR(ISNUMBER(SEARCH(TRIM(CC$2), ProgramsTable[[#This Row],[Geographic Coverage]])), ISNUMBER(SEARCH(TRIM(CD$2), ProgramsTable[[#This Row],[Geographic Coverage]]))), "Yes", "No"))</f>
        <v>No</v>
      </c>
      <c r="CF642" s="18" t="str" cm="1">
        <f t="array" ref="CF642">IF(COUNTIF(BK$2:BN$2, "Yes")=0, "N/A", IF(SUMPRODUCT((BK$2:BN$2="Yes")*(ProgramsTable[[#This Row],[Veteran?]:[Disabled Veteran?]]="Yes"))&gt;0, "Yes", "No"))</f>
        <v>No</v>
      </c>
      <c r="CG6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42"/>
      <c r="CI642"/>
      <c r="CJ642"/>
      <c r="CK642"/>
      <c r="CL642"/>
      <c r="CM642"/>
      <c r="CN642"/>
      <c r="CO642"/>
      <c r="CP642"/>
      <c r="CQ642"/>
      <c r="CR642"/>
      <c r="CS642"/>
      <c r="CU642"/>
      <c r="CV642"/>
    </row>
    <row r="643" spans="1:100" hidden="1" x14ac:dyDescent="0.25">
      <c r="A643" s="10">
        <v>239</v>
      </c>
      <c r="B643" t="s">
        <v>527</v>
      </c>
      <c r="C643" t="s">
        <v>607</v>
      </c>
      <c r="D643" t="s">
        <v>545</v>
      </c>
      <c r="E643" t="s">
        <v>546</v>
      </c>
      <c r="F643" t="s">
        <v>555</v>
      </c>
      <c r="G643" t="s">
        <v>92</v>
      </c>
      <c r="H643" t="s">
        <v>207</v>
      </c>
      <c r="I643" t="s">
        <v>207</v>
      </c>
      <c r="J643" t="s">
        <v>547</v>
      </c>
      <c r="K643" t="s">
        <v>208</v>
      </c>
      <c r="L643" s="11" t="s">
        <v>543</v>
      </c>
      <c r="M643">
        <v>60</v>
      </c>
      <c r="N643">
        <v>120</v>
      </c>
      <c r="P643" t="s">
        <v>556</v>
      </c>
      <c r="Q643" t="s">
        <v>208</v>
      </c>
      <c r="R643" t="s">
        <v>556</v>
      </c>
      <c r="S643" t="s">
        <v>208</v>
      </c>
      <c r="T643" t="s">
        <v>54</v>
      </c>
      <c r="U643" t="s">
        <v>215</v>
      </c>
      <c r="V643" t="s">
        <v>207</v>
      </c>
      <c r="W643" t="s">
        <v>207</v>
      </c>
      <c r="X643" t="s">
        <v>207</v>
      </c>
      <c r="Y643" t="s">
        <v>207</v>
      </c>
      <c r="Z643" t="s">
        <v>207</v>
      </c>
      <c r="AA643" t="s">
        <v>215</v>
      </c>
      <c r="AB643" t="s">
        <v>207</v>
      </c>
      <c r="AC643" t="s">
        <v>207</v>
      </c>
      <c r="AD643" t="s">
        <v>207</v>
      </c>
      <c r="AE643" t="s">
        <v>207</v>
      </c>
      <c r="AF643" t="s">
        <v>207</v>
      </c>
      <c r="AG643" t="s">
        <v>207</v>
      </c>
      <c r="AH643" t="s">
        <v>207</v>
      </c>
      <c r="AI643" t="s">
        <v>207</v>
      </c>
      <c r="AJ643" t="s">
        <v>207</v>
      </c>
      <c r="AK643" t="s">
        <v>207</v>
      </c>
      <c r="AL643" t="s">
        <v>207</v>
      </c>
      <c r="AM643" t="s">
        <v>207</v>
      </c>
      <c r="AN643" t="s">
        <v>207</v>
      </c>
      <c r="AO643" t="s">
        <v>207</v>
      </c>
      <c r="AP643" t="s">
        <v>207</v>
      </c>
      <c r="AQ643" t="s">
        <v>207</v>
      </c>
      <c r="AR643" t="s">
        <v>207</v>
      </c>
      <c r="AS643" t="s">
        <v>207</v>
      </c>
      <c r="AT643" t="s">
        <v>207</v>
      </c>
      <c r="AU643" t="s">
        <v>207</v>
      </c>
      <c r="AV643" t="s">
        <v>207</v>
      </c>
      <c r="AW643" t="s">
        <v>207</v>
      </c>
      <c r="AX643" t="s">
        <v>207</v>
      </c>
      <c r="AY643" t="s">
        <v>207</v>
      </c>
      <c r="AZ643" t="s">
        <v>207</v>
      </c>
      <c r="BA643" t="s">
        <v>215</v>
      </c>
      <c r="BB643" t="s">
        <v>207</v>
      </c>
      <c r="BC643" t="s">
        <v>207</v>
      </c>
      <c r="BD643" t="s">
        <v>207</v>
      </c>
      <c r="BE643" t="s">
        <v>207</v>
      </c>
      <c r="BF643" t="s">
        <v>207</v>
      </c>
      <c r="BG643" t="s">
        <v>207</v>
      </c>
      <c r="BH643" t="s">
        <v>207</v>
      </c>
      <c r="BI643" t="s">
        <v>207</v>
      </c>
      <c r="BJ643" t="s">
        <v>207</v>
      </c>
      <c r="BK643" t="s">
        <v>207</v>
      </c>
      <c r="BL643" t="s">
        <v>207</v>
      </c>
      <c r="BM643" t="s">
        <v>207</v>
      </c>
      <c r="BN643" t="s">
        <v>207</v>
      </c>
      <c r="BO643" s="18" t="str">
        <f>IF(OR(BO$2=0, BO$2=""), "N/A", IF(ISNUMBER(SEARCH(UPPER(BO$2), UPPER(ProgramsTable[[#This Row],[Type of Service]]))), "Yes", "No"))</f>
        <v>N/A</v>
      </c>
      <c r="BP643" s="18" t="str">
        <f>IF(BP$2=0, "N/A", IF(ISNUMBER(SEARCH(TRIM(BP$2), ProgramsTable[[#This Row],[Geographic Coverage]])), "Yes", "No"))</f>
        <v>N/A</v>
      </c>
      <c r="BQ643" s="18" t="str">
        <f>IF(BQ$2=0, "N/A", IF(ISNUMBER(SEARCH(TRIM(BQ$2), ProgramsTable[[#This Row],[Geographic Coverage]])), "Yes", "No"))</f>
        <v>N/A</v>
      </c>
      <c r="BR643" s="18" t="str">
        <f>IF(AND(BP$2=0, BQ$2=0), "*Required - Please Make a Selection*", IF(OR(ISNUMBER(SEARCH(TRIM(BP$2), ProgramsTable[[#This Row],[Geographic Coverage]])), ISNUMBER(SEARCH(TRIM(BQ$2), ProgramsTable[[#This Row],[Geographic Coverage]]))), "Yes", "No"))</f>
        <v>*Required - Please Make a Selection*</v>
      </c>
      <c r="BS643" s="18" t="str">
        <f>IF(OR(BS$2="",BS$2=0), "N/A", IF(AND(ProgramsTable[[#This Row],[Age Min]]= "None", ProgramsTable[[#This Row],[Age Max]]= "None"), "Yes", IF(AND(BS$2&gt;=ProgramsTable[[#This Row],[Age Min]], BS$2&lt;=ProgramsTable[[#This Row],[Age Max]]), "Yes", "No")))</f>
        <v>N/A</v>
      </c>
      <c r="BT643" s="18" t="str" cm="1">
        <f t="array" ref="BT643">IF(COUNTIF(AM$2:BJ$2,"Yes")=0,"N/A",IF(SUMPRODUCT(--(AM$2:BJ$2="Yes"),--(ProgramsTable[[#This Row],[Developmental Disability]:[Caregivers, Family Members, Advocates, or Practitioners of an Individual with Disabilities or Medical Conditions]]="Yes"))&gt;0,"Yes","No"))</f>
        <v>N/A</v>
      </c>
      <c r="BU6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43" s="18" t="str">
        <f>IF(BV$2=0, "N/A", IF(ISNUMBER(SEARCH(UPPER(BV$2), UPPER(ProgramsTable[[#This Row],[Type of Service]]))), "Yes", "No"))</f>
        <v>N/A</v>
      </c>
      <c r="BW643" s="18" t="str">
        <f>IF(BW$2=0, "N/A", IF(ISNUMBER(SEARCH(TRIM(BW$2), ProgramsTable[[#This Row],[Geographic Coverage]])), "Yes", "No"))</f>
        <v>N/A</v>
      </c>
      <c r="BX643" s="18" t="str">
        <f>IF(BX$2=0, "N/A", IF(ISNUMBER(SEARCH(TRIM(BX$2), ProgramsTable[[#This Row],[Geographic Coverage]])), "Yes", "No"))</f>
        <v>N/A</v>
      </c>
      <c r="BY643" s="18" t="str">
        <f>IF(AND(BW$2=0, BX$2=0), "*Required - Please Make a Selection*", IF(OR(ISNUMBER(SEARCH(TRIM(BW$2), ProgramsTable[[#This Row],[Geographic Coverage]])), ISNUMBER(SEARCH(TRIM(BX$2), ProgramsTable[[#This Row],[Geographic Coverage]]))), "Yes", "No"))</f>
        <v>*Required - Please Make a Selection*</v>
      </c>
      <c r="BZ643" s="18" t="str">
        <f>IF(I$2=0, "N/A", IF(I$2="Yes", IF(ProgramsTable[[#This Row],[Program Includes Services for Caregivers]]="Yes", IF(ProgramsTable[[#This Row],[Program May Require Caregiver to be Unpaid]]="No", "Yes", "No"), "No"), "N/A"))</f>
        <v>N/A</v>
      </c>
      <c r="CA6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43" s="18" t="str">
        <f>IF(CB$2=0, "N/A", IF(ISNUMBER(SEARCH(TRIM(UPPER(CB$2)), TRIM(UPPER(ProgramsTable[[#This Row],[Type of Service]])))), "Yes", "No"))</f>
        <v>N/A</v>
      </c>
      <c r="CC643" s="18" t="str">
        <f>IF(CC$2=0, "N/A", IF(ISNUMBER(SEARCH(TRIM(CC$2), ProgramsTable[[#This Row],[Geographic Coverage]])), "Yes", "No"))</f>
        <v>No</v>
      </c>
      <c r="CD643" s="18" t="str">
        <f>IF(CD$2=0, "N/A", IF(ISNUMBER(SEARCH(TRIM(CD$2), ProgramsTable[[#This Row],[Geographic Coverage]])), "Yes", "No"))</f>
        <v>N/A</v>
      </c>
      <c r="CE643" s="18" t="str">
        <f>IF(AND(CC$2=0, CD$2=0), "*Required - Please Make a Selection*", IF(OR(ISNUMBER(SEARCH(TRIM(CC$2), ProgramsTable[[#This Row],[Geographic Coverage]])), ISNUMBER(SEARCH(TRIM(CD$2), ProgramsTable[[#This Row],[Geographic Coverage]]))), "Yes", "No"))</f>
        <v>No</v>
      </c>
      <c r="CF643" s="18" t="str" cm="1">
        <f t="array" ref="CF643">IF(COUNTIF(BK$2:BN$2, "Yes")=0, "N/A", IF(SUMPRODUCT((BK$2:BN$2="Yes")*(ProgramsTable[[#This Row],[Veteran?]:[Disabled Veteran?]]="Yes"))&gt;0, "Yes", "No"))</f>
        <v>No</v>
      </c>
      <c r="CG6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43"/>
      <c r="CI643"/>
      <c r="CJ643"/>
      <c r="CK643"/>
      <c r="CL643"/>
      <c r="CM643"/>
      <c r="CN643"/>
      <c r="CO643"/>
      <c r="CP643"/>
      <c r="CQ643"/>
      <c r="CR643"/>
      <c r="CS643"/>
      <c r="CU643"/>
      <c r="CV643"/>
    </row>
    <row r="644" spans="1:100" hidden="1" x14ac:dyDescent="0.25">
      <c r="A644" s="10">
        <v>240</v>
      </c>
      <c r="B644" t="s">
        <v>527</v>
      </c>
      <c r="C644" t="s">
        <v>607</v>
      </c>
      <c r="D644" t="s">
        <v>545</v>
      </c>
      <c r="E644" t="s">
        <v>546</v>
      </c>
      <c r="F644" t="s">
        <v>557</v>
      </c>
      <c r="G644" t="s">
        <v>91</v>
      </c>
      <c r="H644" t="s">
        <v>207</v>
      </c>
      <c r="I644" t="s">
        <v>207</v>
      </c>
      <c r="J644" t="s">
        <v>208</v>
      </c>
      <c r="K644" t="s">
        <v>208</v>
      </c>
      <c r="L644" s="11" t="s">
        <v>543</v>
      </c>
      <c r="M644">
        <v>60</v>
      </c>
      <c r="N644">
        <v>120</v>
      </c>
      <c r="P644" t="s">
        <v>208</v>
      </c>
      <c r="Q644" t="s">
        <v>208</v>
      </c>
      <c r="R644" t="s">
        <v>208</v>
      </c>
      <c r="S644" t="s">
        <v>208</v>
      </c>
      <c r="T644" t="s">
        <v>54</v>
      </c>
      <c r="U644" t="s">
        <v>207</v>
      </c>
      <c r="V644" t="s">
        <v>207</v>
      </c>
      <c r="W644" t="s">
        <v>207</v>
      </c>
      <c r="X644" t="s">
        <v>207</v>
      </c>
      <c r="Y644" t="s">
        <v>207</v>
      </c>
      <c r="Z644" t="s">
        <v>207</v>
      </c>
      <c r="AA644" t="s">
        <v>207</v>
      </c>
      <c r="AB644" t="s">
        <v>207</v>
      </c>
      <c r="AC644" t="s">
        <v>207</v>
      </c>
      <c r="AD644" t="s">
        <v>207</v>
      </c>
      <c r="AE644" t="s">
        <v>207</v>
      </c>
      <c r="AF644" t="s">
        <v>207</v>
      </c>
      <c r="AG644" t="s">
        <v>207</v>
      </c>
      <c r="AH644" t="s">
        <v>207</v>
      </c>
      <c r="AI644" t="s">
        <v>207</v>
      </c>
      <c r="AJ644" t="s">
        <v>207</v>
      </c>
      <c r="AK644" t="s">
        <v>207</v>
      </c>
      <c r="AL644" t="s">
        <v>207</v>
      </c>
      <c r="AM644" t="s">
        <v>207</v>
      </c>
      <c r="AN644" t="s">
        <v>207</v>
      </c>
      <c r="AO644" t="s">
        <v>207</v>
      </c>
      <c r="AP644" t="s">
        <v>207</v>
      </c>
      <c r="AQ644" t="s">
        <v>207</v>
      </c>
      <c r="AR644" t="s">
        <v>207</v>
      </c>
      <c r="AS644" t="s">
        <v>207</v>
      </c>
      <c r="AT644" t="s">
        <v>207</v>
      </c>
      <c r="AU644" t="s">
        <v>207</v>
      </c>
      <c r="AV644" t="s">
        <v>207</v>
      </c>
      <c r="AW644" t="s">
        <v>207</v>
      </c>
      <c r="AX644" t="s">
        <v>207</v>
      </c>
      <c r="AY644" t="s">
        <v>207</v>
      </c>
      <c r="AZ644" t="s">
        <v>207</v>
      </c>
      <c r="BA644" t="s">
        <v>207</v>
      </c>
      <c r="BB644" t="s">
        <v>207</v>
      </c>
      <c r="BC644" t="s">
        <v>207</v>
      </c>
      <c r="BD644" t="s">
        <v>207</v>
      </c>
      <c r="BE644" t="s">
        <v>207</v>
      </c>
      <c r="BF644" t="s">
        <v>207</v>
      </c>
      <c r="BG644" t="s">
        <v>207</v>
      </c>
      <c r="BH644" t="s">
        <v>207</v>
      </c>
      <c r="BI644" t="s">
        <v>207</v>
      </c>
      <c r="BJ644" t="s">
        <v>207</v>
      </c>
      <c r="BK644" t="s">
        <v>207</v>
      </c>
      <c r="BL644" t="s">
        <v>207</v>
      </c>
      <c r="BM644" t="s">
        <v>207</v>
      </c>
      <c r="BN644" t="s">
        <v>207</v>
      </c>
      <c r="BO644" s="18" t="str">
        <f>IF(OR(BO$2=0, BO$2=""), "N/A", IF(ISNUMBER(SEARCH(UPPER(BO$2), UPPER(ProgramsTable[[#This Row],[Type of Service]]))), "Yes", "No"))</f>
        <v>N/A</v>
      </c>
      <c r="BP644" s="18" t="str">
        <f>IF(BP$2=0, "N/A", IF(ISNUMBER(SEARCH(TRIM(BP$2), ProgramsTable[[#This Row],[Geographic Coverage]])), "Yes", "No"))</f>
        <v>N/A</v>
      </c>
      <c r="BQ644" s="18" t="str">
        <f>IF(BQ$2=0, "N/A", IF(ISNUMBER(SEARCH(TRIM(BQ$2), ProgramsTable[[#This Row],[Geographic Coverage]])), "Yes", "No"))</f>
        <v>N/A</v>
      </c>
      <c r="BR644" s="18" t="str">
        <f>IF(AND(BP$2=0, BQ$2=0), "*Required - Please Make a Selection*", IF(OR(ISNUMBER(SEARCH(TRIM(BP$2), ProgramsTable[[#This Row],[Geographic Coverage]])), ISNUMBER(SEARCH(TRIM(BQ$2), ProgramsTable[[#This Row],[Geographic Coverage]]))), "Yes", "No"))</f>
        <v>*Required - Please Make a Selection*</v>
      </c>
      <c r="BS644" s="18" t="str">
        <f>IF(OR(BS$2="",BS$2=0), "N/A", IF(AND(ProgramsTable[[#This Row],[Age Min]]= "None", ProgramsTable[[#This Row],[Age Max]]= "None"), "Yes", IF(AND(BS$2&gt;=ProgramsTable[[#This Row],[Age Min]], BS$2&lt;=ProgramsTable[[#This Row],[Age Max]]), "Yes", "No")))</f>
        <v>N/A</v>
      </c>
      <c r="BT644" s="18" t="str" cm="1">
        <f t="array" ref="BT644">IF(COUNTIF(AM$2:BJ$2,"Yes")=0,"N/A",IF(SUMPRODUCT(--(AM$2:BJ$2="Yes"),--(ProgramsTable[[#This Row],[Developmental Disability]:[Caregivers, Family Members, Advocates, or Practitioners of an Individual with Disabilities or Medical Conditions]]="Yes"))&gt;0,"Yes","No"))</f>
        <v>N/A</v>
      </c>
      <c r="BU6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44" s="18" t="str">
        <f>IF(BV$2=0, "N/A", IF(ISNUMBER(SEARCH(UPPER(BV$2), UPPER(ProgramsTable[[#This Row],[Type of Service]]))), "Yes", "No"))</f>
        <v>N/A</v>
      </c>
      <c r="BW644" s="18" t="str">
        <f>IF(BW$2=0, "N/A", IF(ISNUMBER(SEARCH(TRIM(BW$2), ProgramsTable[[#This Row],[Geographic Coverage]])), "Yes", "No"))</f>
        <v>N/A</v>
      </c>
      <c r="BX644" s="18" t="str">
        <f>IF(BX$2=0, "N/A", IF(ISNUMBER(SEARCH(TRIM(BX$2), ProgramsTable[[#This Row],[Geographic Coverage]])), "Yes", "No"))</f>
        <v>N/A</v>
      </c>
      <c r="BY644" s="18" t="str">
        <f>IF(AND(BW$2=0, BX$2=0), "*Required - Please Make a Selection*", IF(OR(ISNUMBER(SEARCH(TRIM(BW$2), ProgramsTable[[#This Row],[Geographic Coverage]])), ISNUMBER(SEARCH(TRIM(BX$2), ProgramsTable[[#This Row],[Geographic Coverage]]))), "Yes", "No"))</f>
        <v>*Required - Please Make a Selection*</v>
      </c>
      <c r="BZ644" s="18" t="str">
        <f>IF(I$2=0, "N/A", IF(I$2="Yes", IF(ProgramsTable[[#This Row],[Program Includes Services for Caregivers]]="Yes", IF(ProgramsTable[[#This Row],[Program May Require Caregiver to be Unpaid]]="No", "Yes", "No"), "No"), "N/A"))</f>
        <v>N/A</v>
      </c>
      <c r="CA6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44" s="18" t="str">
        <f>IF(CB$2=0, "N/A", IF(ISNUMBER(SEARCH(TRIM(UPPER(CB$2)), TRIM(UPPER(ProgramsTable[[#This Row],[Type of Service]])))), "Yes", "No"))</f>
        <v>N/A</v>
      </c>
      <c r="CC644" s="18" t="str">
        <f>IF(CC$2=0, "N/A", IF(ISNUMBER(SEARCH(TRIM(CC$2), ProgramsTable[[#This Row],[Geographic Coverage]])), "Yes", "No"))</f>
        <v>No</v>
      </c>
      <c r="CD644" s="18" t="str">
        <f>IF(CD$2=0, "N/A", IF(ISNUMBER(SEARCH(TRIM(CD$2), ProgramsTable[[#This Row],[Geographic Coverage]])), "Yes", "No"))</f>
        <v>N/A</v>
      </c>
      <c r="CE644" s="18" t="str">
        <f>IF(AND(CC$2=0, CD$2=0), "*Required - Please Make a Selection*", IF(OR(ISNUMBER(SEARCH(TRIM(CC$2), ProgramsTable[[#This Row],[Geographic Coverage]])), ISNUMBER(SEARCH(TRIM(CD$2), ProgramsTable[[#This Row],[Geographic Coverage]]))), "Yes", "No"))</f>
        <v>No</v>
      </c>
      <c r="CF644" s="18" t="str" cm="1">
        <f t="array" ref="CF644">IF(COUNTIF(BK$2:BN$2, "Yes")=0, "N/A", IF(SUMPRODUCT((BK$2:BN$2="Yes")*(ProgramsTable[[#This Row],[Veteran?]:[Disabled Veteran?]]="Yes"))&gt;0, "Yes", "No"))</f>
        <v>No</v>
      </c>
      <c r="CG6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44"/>
      <c r="CI644"/>
      <c r="CJ644"/>
      <c r="CK644"/>
      <c r="CL644"/>
      <c r="CM644"/>
      <c r="CN644"/>
      <c r="CO644"/>
      <c r="CP644"/>
      <c r="CQ644"/>
      <c r="CR644"/>
      <c r="CS644"/>
      <c r="CU644"/>
      <c r="CV644"/>
    </row>
    <row r="645" spans="1:100" hidden="1" x14ac:dyDescent="0.25">
      <c r="A645" s="10">
        <v>241</v>
      </c>
      <c r="B645" t="s">
        <v>527</v>
      </c>
      <c r="C645" t="s">
        <v>607</v>
      </c>
      <c r="D645" t="s">
        <v>545</v>
      </c>
      <c r="E645" t="s">
        <v>546</v>
      </c>
      <c r="F645" t="s">
        <v>558</v>
      </c>
      <c r="G645" t="s">
        <v>103</v>
      </c>
      <c r="H645" t="s">
        <v>207</v>
      </c>
      <c r="I645" t="s">
        <v>207</v>
      </c>
      <c r="J645" t="s">
        <v>208</v>
      </c>
      <c r="K645" t="s">
        <v>208</v>
      </c>
      <c r="L645" s="11" t="s">
        <v>208</v>
      </c>
      <c r="M645" t="s">
        <v>208</v>
      </c>
      <c r="N645" t="s">
        <v>208</v>
      </c>
      <c r="P645" t="s">
        <v>208</v>
      </c>
      <c r="Q645" t="s">
        <v>208</v>
      </c>
      <c r="R645" t="s">
        <v>208</v>
      </c>
      <c r="S645" t="s">
        <v>208</v>
      </c>
      <c r="T645" t="s">
        <v>54</v>
      </c>
      <c r="U645" t="s">
        <v>207</v>
      </c>
      <c r="V645" t="s">
        <v>207</v>
      </c>
      <c r="W645" t="s">
        <v>207</v>
      </c>
      <c r="X645" t="s">
        <v>207</v>
      </c>
      <c r="Y645" t="s">
        <v>207</v>
      </c>
      <c r="Z645" t="s">
        <v>207</v>
      </c>
      <c r="AA645" t="s">
        <v>207</v>
      </c>
      <c r="AB645" t="s">
        <v>207</v>
      </c>
      <c r="AC645" t="s">
        <v>207</v>
      </c>
      <c r="AD645" t="s">
        <v>207</v>
      </c>
      <c r="AE645" t="s">
        <v>207</v>
      </c>
      <c r="AF645" t="s">
        <v>207</v>
      </c>
      <c r="AG645" t="s">
        <v>207</v>
      </c>
      <c r="AH645" t="s">
        <v>207</v>
      </c>
      <c r="AI645" t="s">
        <v>207</v>
      </c>
      <c r="AJ645" t="s">
        <v>207</v>
      </c>
      <c r="AK645" t="s">
        <v>207</v>
      </c>
      <c r="AL645" t="s">
        <v>207</v>
      </c>
      <c r="AM645" t="s">
        <v>207</v>
      </c>
      <c r="AN645" t="s">
        <v>207</v>
      </c>
      <c r="AO645" t="s">
        <v>207</v>
      </c>
      <c r="AP645" t="s">
        <v>207</v>
      </c>
      <c r="AQ645" t="s">
        <v>207</v>
      </c>
      <c r="AR645" t="s">
        <v>207</v>
      </c>
      <c r="AS645" t="s">
        <v>207</v>
      </c>
      <c r="AT645" t="s">
        <v>207</v>
      </c>
      <c r="AU645" t="s">
        <v>207</v>
      </c>
      <c r="AV645" t="s">
        <v>207</v>
      </c>
      <c r="AW645" t="s">
        <v>207</v>
      </c>
      <c r="AX645" t="s">
        <v>207</v>
      </c>
      <c r="AY645" t="s">
        <v>207</v>
      </c>
      <c r="AZ645" t="s">
        <v>207</v>
      </c>
      <c r="BA645" t="s">
        <v>207</v>
      </c>
      <c r="BB645" t="s">
        <v>207</v>
      </c>
      <c r="BC645" t="s">
        <v>207</v>
      </c>
      <c r="BD645" t="s">
        <v>207</v>
      </c>
      <c r="BE645" t="s">
        <v>207</v>
      </c>
      <c r="BF645" t="s">
        <v>207</v>
      </c>
      <c r="BG645" t="s">
        <v>207</v>
      </c>
      <c r="BH645" t="s">
        <v>207</v>
      </c>
      <c r="BI645" t="s">
        <v>207</v>
      </c>
      <c r="BJ645" t="s">
        <v>207</v>
      </c>
      <c r="BK645" t="s">
        <v>207</v>
      </c>
      <c r="BL645" t="s">
        <v>207</v>
      </c>
      <c r="BM645" t="s">
        <v>207</v>
      </c>
      <c r="BN645" t="s">
        <v>207</v>
      </c>
      <c r="BO645" s="18" t="str">
        <f>IF(OR(BO$2=0, BO$2=""), "N/A", IF(ISNUMBER(SEARCH(UPPER(BO$2), UPPER(ProgramsTable[[#This Row],[Type of Service]]))), "Yes", "No"))</f>
        <v>N/A</v>
      </c>
      <c r="BP645" s="18" t="str">
        <f>IF(BP$2=0, "N/A", IF(ISNUMBER(SEARCH(TRIM(BP$2), ProgramsTable[[#This Row],[Geographic Coverage]])), "Yes", "No"))</f>
        <v>N/A</v>
      </c>
      <c r="BQ645" s="18" t="str">
        <f>IF(BQ$2=0, "N/A", IF(ISNUMBER(SEARCH(TRIM(BQ$2), ProgramsTable[[#This Row],[Geographic Coverage]])), "Yes", "No"))</f>
        <v>N/A</v>
      </c>
      <c r="BR645" s="18" t="str">
        <f>IF(AND(BP$2=0, BQ$2=0), "*Required - Please Make a Selection*", IF(OR(ISNUMBER(SEARCH(TRIM(BP$2), ProgramsTable[[#This Row],[Geographic Coverage]])), ISNUMBER(SEARCH(TRIM(BQ$2), ProgramsTable[[#This Row],[Geographic Coverage]]))), "Yes", "No"))</f>
        <v>*Required - Please Make a Selection*</v>
      </c>
      <c r="BS645" s="18" t="str">
        <f>IF(OR(BS$2="",BS$2=0), "N/A", IF(AND(ProgramsTable[[#This Row],[Age Min]]= "None", ProgramsTable[[#This Row],[Age Max]]= "None"), "Yes", IF(AND(BS$2&gt;=ProgramsTable[[#This Row],[Age Min]], BS$2&lt;=ProgramsTable[[#This Row],[Age Max]]), "Yes", "No")))</f>
        <v>N/A</v>
      </c>
      <c r="BT645" s="18" t="str" cm="1">
        <f t="array" ref="BT645">IF(COUNTIF(AM$2:BJ$2,"Yes")=0,"N/A",IF(SUMPRODUCT(--(AM$2:BJ$2="Yes"),--(ProgramsTable[[#This Row],[Developmental Disability]:[Caregivers, Family Members, Advocates, or Practitioners of an Individual with Disabilities or Medical Conditions]]="Yes"))&gt;0,"Yes","No"))</f>
        <v>N/A</v>
      </c>
      <c r="BU6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45" s="18" t="str">
        <f>IF(BV$2=0, "N/A", IF(ISNUMBER(SEARCH(UPPER(BV$2), UPPER(ProgramsTable[[#This Row],[Type of Service]]))), "Yes", "No"))</f>
        <v>N/A</v>
      </c>
      <c r="BW645" s="18" t="str">
        <f>IF(BW$2=0, "N/A", IF(ISNUMBER(SEARCH(TRIM(BW$2), ProgramsTable[[#This Row],[Geographic Coverage]])), "Yes", "No"))</f>
        <v>N/A</v>
      </c>
      <c r="BX645" s="18" t="str">
        <f>IF(BX$2=0, "N/A", IF(ISNUMBER(SEARCH(TRIM(BX$2), ProgramsTable[[#This Row],[Geographic Coverage]])), "Yes", "No"))</f>
        <v>N/A</v>
      </c>
      <c r="BY645" s="18" t="str">
        <f>IF(AND(BW$2=0, BX$2=0), "*Required - Please Make a Selection*", IF(OR(ISNUMBER(SEARCH(TRIM(BW$2), ProgramsTable[[#This Row],[Geographic Coverage]])), ISNUMBER(SEARCH(TRIM(BX$2), ProgramsTable[[#This Row],[Geographic Coverage]]))), "Yes", "No"))</f>
        <v>*Required - Please Make a Selection*</v>
      </c>
      <c r="BZ645" s="18" t="str">
        <f>IF(I$2=0, "N/A", IF(I$2="Yes", IF(ProgramsTable[[#This Row],[Program Includes Services for Caregivers]]="Yes", IF(ProgramsTable[[#This Row],[Program May Require Caregiver to be Unpaid]]="No", "Yes", "No"), "No"), "N/A"))</f>
        <v>N/A</v>
      </c>
      <c r="CA6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45" s="18" t="str">
        <f>IF(CB$2=0, "N/A", IF(ISNUMBER(SEARCH(TRIM(UPPER(CB$2)), TRIM(UPPER(ProgramsTable[[#This Row],[Type of Service]])))), "Yes", "No"))</f>
        <v>N/A</v>
      </c>
      <c r="CC645" s="18" t="str">
        <f>IF(CC$2=0, "N/A", IF(ISNUMBER(SEARCH(TRIM(CC$2), ProgramsTable[[#This Row],[Geographic Coverage]])), "Yes", "No"))</f>
        <v>No</v>
      </c>
      <c r="CD645" s="18" t="str">
        <f>IF(CD$2=0, "N/A", IF(ISNUMBER(SEARCH(TRIM(CD$2), ProgramsTable[[#This Row],[Geographic Coverage]])), "Yes", "No"))</f>
        <v>N/A</v>
      </c>
      <c r="CE645" s="18" t="str">
        <f>IF(AND(CC$2=0, CD$2=0), "*Required - Please Make a Selection*", IF(OR(ISNUMBER(SEARCH(TRIM(CC$2), ProgramsTable[[#This Row],[Geographic Coverage]])), ISNUMBER(SEARCH(TRIM(CD$2), ProgramsTable[[#This Row],[Geographic Coverage]]))), "Yes", "No"))</f>
        <v>No</v>
      </c>
      <c r="CF645" s="18" t="str" cm="1">
        <f t="array" ref="CF645">IF(COUNTIF(BK$2:BN$2, "Yes")=0, "N/A", IF(SUMPRODUCT((BK$2:BN$2="Yes")*(ProgramsTable[[#This Row],[Veteran?]:[Disabled Veteran?]]="Yes"))&gt;0, "Yes", "No"))</f>
        <v>No</v>
      </c>
      <c r="CG6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45"/>
      <c r="CI645"/>
      <c r="CJ645"/>
      <c r="CK645"/>
      <c r="CL645"/>
      <c r="CM645"/>
      <c r="CN645"/>
      <c r="CO645"/>
      <c r="CP645"/>
      <c r="CQ645"/>
      <c r="CR645"/>
      <c r="CS645"/>
      <c r="CU645"/>
      <c r="CV645"/>
    </row>
    <row r="646" spans="1:100" hidden="1" x14ac:dyDescent="0.25">
      <c r="A646" s="10">
        <v>242</v>
      </c>
      <c r="B646" t="s">
        <v>527</v>
      </c>
      <c r="C646" t="s">
        <v>607</v>
      </c>
      <c r="D646" t="s">
        <v>545</v>
      </c>
      <c r="E646" t="s">
        <v>546</v>
      </c>
      <c r="F646" t="s">
        <v>559</v>
      </c>
      <c r="G646" t="s">
        <v>105</v>
      </c>
      <c r="H646" t="s">
        <v>207</v>
      </c>
      <c r="I646" t="s">
        <v>207</v>
      </c>
      <c r="J646" t="s">
        <v>208</v>
      </c>
      <c r="K646" t="s">
        <v>208</v>
      </c>
      <c r="L646" s="11" t="s">
        <v>543</v>
      </c>
      <c r="M646">
        <v>60</v>
      </c>
      <c r="N646">
        <v>120</v>
      </c>
      <c r="P646" t="s">
        <v>208</v>
      </c>
      <c r="Q646" t="s">
        <v>208</v>
      </c>
      <c r="R646" t="s">
        <v>208</v>
      </c>
      <c r="S646" t="s">
        <v>208</v>
      </c>
      <c r="T646" t="s">
        <v>54</v>
      </c>
      <c r="U646" t="s">
        <v>207</v>
      </c>
      <c r="V646" t="s">
        <v>207</v>
      </c>
      <c r="W646" t="s">
        <v>207</v>
      </c>
      <c r="X646" t="s">
        <v>207</v>
      </c>
      <c r="Y646" t="s">
        <v>207</v>
      </c>
      <c r="Z646" t="s">
        <v>207</v>
      </c>
      <c r="AA646" t="s">
        <v>207</v>
      </c>
      <c r="AB646" t="s">
        <v>207</v>
      </c>
      <c r="AC646" t="s">
        <v>207</v>
      </c>
      <c r="AD646" t="s">
        <v>207</v>
      </c>
      <c r="AE646" t="s">
        <v>207</v>
      </c>
      <c r="AF646" t="s">
        <v>207</v>
      </c>
      <c r="AG646" t="s">
        <v>207</v>
      </c>
      <c r="AH646" t="s">
        <v>207</v>
      </c>
      <c r="AI646" t="s">
        <v>207</v>
      </c>
      <c r="AJ646" t="s">
        <v>207</v>
      </c>
      <c r="AK646" t="s">
        <v>207</v>
      </c>
      <c r="AL646" t="s">
        <v>207</v>
      </c>
      <c r="AM646" t="s">
        <v>207</v>
      </c>
      <c r="AN646" t="s">
        <v>207</v>
      </c>
      <c r="AO646" t="s">
        <v>207</v>
      </c>
      <c r="AP646" t="s">
        <v>207</v>
      </c>
      <c r="AQ646" t="s">
        <v>207</v>
      </c>
      <c r="AR646" t="s">
        <v>207</v>
      </c>
      <c r="AS646" t="s">
        <v>207</v>
      </c>
      <c r="AT646" t="s">
        <v>207</v>
      </c>
      <c r="AU646" t="s">
        <v>207</v>
      </c>
      <c r="AV646" t="s">
        <v>207</v>
      </c>
      <c r="AW646" t="s">
        <v>207</v>
      </c>
      <c r="AX646" t="s">
        <v>207</v>
      </c>
      <c r="AY646" t="s">
        <v>207</v>
      </c>
      <c r="AZ646" t="s">
        <v>207</v>
      </c>
      <c r="BA646" t="s">
        <v>207</v>
      </c>
      <c r="BB646" t="s">
        <v>207</v>
      </c>
      <c r="BC646" t="s">
        <v>207</v>
      </c>
      <c r="BD646" t="s">
        <v>207</v>
      </c>
      <c r="BE646" t="s">
        <v>207</v>
      </c>
      <c r="BF646" t="s">
        <v>207</v>
      </c>
      <c r="BG646" t="s">
        <v>207</v>
      </c>
      <c r="BH646" t="s">
        <v>207</v>
      </c>
      <c r="BI646" t="s">
        <v>207</v>
      </c>
      <c r="BJ646" t="s">
        <v>207</v>
      </c>
      <c r="BK646" t="s">
        <v>207</v>
      </c>
      <c r="BL646" t="s">
        <v>207</v>
      </c>
      <c r="BM646" t="s">
        <v>207</v>
      </c>
      <c r="BN646" t="s">
        <v>207</v>
      </c>
      <c r="BO646" s="18" t="str">
        <f>IF(OR(BO$2=0, BO$2=""), "N/A", IF(ISNUMBER(SEARCH(UPPER(BO$2), UPPER(ProgramsTable[[#This Row],[Type of Service]]))), "Yes", "No"))</f>
        <v>N/A</v>
      </c>
      <c r="BP646" s="18" t="str">
        <f>IF(BP$2=0, "N/A", IF(ISNUMBER(SEARCH(TRIM(BP$2), ProgramsTable[[#This Row],[Geographic Coverage]])), "Yes", "No"))</f>
        <v>N/A</v>
      </c>
      <c r="BQ646" s="18" t="str">
        <f>IF(BQ$2=0, "N/A", IF(ISNUMBER(SEARCH(TRIM(BQ$2), ProgramsTable[[#This Row],[Geographic Coverage]])), "Yes", "No"))</f>
        <v>N/A</v>
      </c>
      <c r="BR646" s="18" t="str">
        <f>IF(AND(BP$2=0, BQ$2=0), "*Required - Please Make a Selection*", IF(OR(ISNUMBER(SEARCH(TRIM(BP$2), ProgramsTable[[#This Row],[Geographic Coverage]])), ISNUMBER(SEARCH(TRIM(BQ$2), ProgramsTable[[#This Row],[Geographic Coverage]]))), "Yes", "No"))</f>
        <v>*Required - Please Make a Selection*</v>
      </c>
      <c r="BS646" s="18" t="str">
        <f>IF(OR(BS$2="",BS$2=0), "N/A", IF(AND(ProgramsTable[[#This Row],[Age Min]]= "None", ProgramsTable[[#This Row],[Age Max]]= "None"), "Yes", IF(AND(BS$2&gt;=ProgramsTable[[#This Row],[Age Min]], BS$2&lt;=ProgramsTable[[#This Row],[Age Max]]), "Yes", "No")))</f>
        <v>N/A</v>
      </c>
      <c r="BT646" s="18" t="str" cm="1">
        <f t="array" ref="BT646">IF(COUNTIF(AM$2:BJ$2,"Yes")=0,"N/A",IF(SUMPRODUCT(--(AM$2:BJ$2="Yes"),--(ProgramsTable[[#This Row],[Developmental Disability]:[Caregivers, Family Members, Advocates, or Practitioners of an Individual with Disabilities or Medical Conditions]]="Yes"))&gt;0,"Yes","No"))</f>
        <v>N/A</v>
      </c>
      <c r="BU6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46" s="18" t="str">
        <f>IF(BV$2=0, "N/A", IF(ISNUMBER(SEARCH(UPPER(BV$2), UPPER(ProgramsTable[[#This Row],[Type of Service]]))), "Yes", "No"))</f>
        <v>N/A</v>
      </c>
      <c r="BW646" s="18" t="str">
        <f>IF(BW$2=0, "N/A", IF(ISNUMBER(SEARCH(TRIM(BW$2), ProgramsTable[[#This Row],[Geographic Coverage]])), "Yes", "No"))</f>
        <v>N/A</v>
      </c>
      <c r="BX646" s="18" t="str">
        <f>IF(BX$2=0, "N/A", IF(ISNUMBER(SEARCH(TRIM(BX$2), ProgramsTable[[#This Row],[Geographic Coverage]])), "Yes", "No"))</f>
        <v>N/A</v>
      </c>
      <c r="BY646" s="18" t="str">
        <f>IF(AND(BW$2=0, BX$2=0), "*Required - Please Make a Selection*", IF(OR(ISNUMBER(SEARCH(TRIM(BW$2), ProgramsTable[[#This Row],[Geographic Coverage]])), ISNUMBER(SEARCH(TRIM(BX$2), ProgramsTable[[#This Row],[Geographic Coverage]]))), "Yes", "No"))</f>
        <v>*Required - Please Make a Selection*</v>
      </c>
      <c r="BZ646" s="18" t="str">
        <f>IF(I$2=0, "N/A", IF(I$2="Yes", IF(ProgramsTable[[#This Row],[Program Includes Services for Caregivers]]="Yes", IF(ProgramsTable[[#This Row],[Program May Require Caregiver to be Unpaid]]="No", "Yes", "No"), "No"), "N/A"))</f>
        <v>N/A</v>
      </c>
      <c r="CA6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46" s="18" t="str">
        <f>IF(CB$2=0, "N/A", IF(ISNUMBER(SEARCH(TRIM(UPPER(CB$2)), TRIM(UPPER(ProgramsTable[[#This Row],[Type of Service]])))), "Yes", "No"))</f>
        <v>N/A</v>
      </c>
      <c r="CC646" s="18" t="str">
        <f>IF(CC$2=0, "N/A", IF(ISNUMBER(SEARCH(TRIM(CC$2), ProgramsTable[[#This Row],[Geographic Coverage]])), "Yes", "No"))</f>
        <v>No</v>
      </c>
      <c r="CD646" s="18" t="str">
        <f>IF(CD$2=0, "N/A", IF(ISNUMBER(SEARCH(TRIM(CD$2), ProgramsTable[[#This Row],[Geographic Coverage]])), "Yes", "No"))</f>
        <v>N/A</v>
      </c>
      <c r="CE646" s="18" t="str">
        <f>IF(AND(CC$2=0, CD$2=0), "*Required - Please Make a Selection*", IF(OR(ISNUMBER(SEARCH(TRIM(CC$2), ProgramsTable[[#This Row],[Geographic Coverage]])), ISNUMBER(SEARCH(TRIM(CD$2), ProgramsTable[[#This Row],[Geographic Coverage]]))), "Yes", "No"))</f>
        <v>No</v>
      </c>
      <c r="CF646" s="18" t="str" cm="1">
        <f t="array" ref="CF646">IF(COUNTIF(BK$2:BN$2, "Yes")=0, "N/A", IF(SUMPRODUCT((BK$2:BN$2="Yes")*(ProgramsTable[[#This Row],[Veteran?]:[Disabled Veteran?]]="Yes"))&gt;0, "Yes", "No"))</f>
        <v>No</v>
      </c>
      <c r="CG6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46"/>
      <c r="CI646"/>
      <c r="CJ646"/>
      <c r="CK646"/>
      <c r="CL646"/>
      <c r="CM646"/>
      <c r="CN646"/>
      <c r="CO646"/>
      <c r="CP646"/>
      <c r="CQ646"/>
      <c r="CR646"/>
      <c r="CS646"/>
      <c r="CU646"/>
      <c r="CV646"/>
    </row>
    <row r="647" spans="1:100" hidden="1" x14ac:dyDescent="0.25">
      <c r="A647" s="10">
        <v>243</v>
      </c>
      <c r="B647" t="s">
        <v>527</v>
      </c>
      <c r="C647" t="s">
        <v>607</v>
      </c>
      <c r="D647" t="s">
        <v>545</v>
      </c>
      <c r="E647" t="s">
        <v>546</v>
      </c>
      <c r="F647" t="s">
        <v>560</v>
      </c>
      <c r="G647" t="s">
        <v>103</v>
      </c>
      <c r="H647" t="s">
        <v>207</v>
      </c>
      <c r="I647" t="s">
        <v>207</v>
      </c>
      <c r="J647" t="s">
        <v>208</v>
      </c>
      <c r="K647" t="s">
        <v>208</v>
      </c>
      <c r="L647" s="11" t="s">
        <v>208</v>
      </c>
      <c r="M647" t="s">
        <v>208</v>
      </c>
      <c r="N647" t="s">
        <v>208</v>
      </c>
      <c r="P647" t="s">
        <v>208</v>
      </c>
      <c r="Q647" t="s">
        <v>208</v>
      </c>
      <c r="R647" t="s">
        <v>208</v>
      </c>
      <c r="S647" t="s">
        <v>208</v>
      </c>
      <c r="T647" t="s">
        <v>54</v>
      </c>
      <c r="U647" t="s">
        <v>207</v>
      </c>
      <c r="V647" t="s">
        <v>207</v>
      </c>
      <c r="W647" t="s">
        <v>207</v>
      </c>
      <c r="X647" t="s">
        <v>207</v>
      </c>
      <c r="Y647" t="s">
        <v>207</v>
      </c>
      <c r="Z647" t="s">
        <v>207</v>
      </c>
      <c r="AA647" t="s">
        <v>207</v>
      </c>
      <c r="AB647" t="s">
        <v>207</v>
      </c>
      <c r="AC647" t="s">
        <v>207</v>
      </c>
      <c r="AD647" t="s">
        <v>207</v>
      </c>
      <c r="AE647" t="s">
        <v>207</v>
      </c>
      <c r="AF647" t="s">
        <v>207</v>
      </c>
      <c r="AG647" t="s">
        <v>207</v>
      </c>
      <c r="AH647" t="s">
        <v>207</v>
      </c>
      <c r="AI647" t="s">
        <v>207</v>
      </c>
      <c r="AJ647" t="s">
        <v>207</v>
      </c>
      <c r="AK647" t="s">
        <v>207</v>
      </c>
      <c r="AL647" t="s">
        <v>207</v>
      </c>
      <c r="AM647" t="s">
        <v>207</v>
      </c>
      <c r="AN647" t="s">
        <v>207</v>
      </c>
      <c r="AO647" t="s">
        <v>207</v>
      </c>
      <c r="AP647" t="s">
        <v>207</v>
      </c>
      <c r="AQ647" t="s">
        <v>207</v>
      </c>
      <c r="AR647" t="s">
        <v>207</v>
      </c>
      <c r="AS647" t="s">
        <v>207</v>
      </c>
      <c r="AT647" t="s">
        <v>207</v>
      </c>
      <c r="AU647" t="s">
        <v>207</v>
      </c>
      <c r="AV647" t="s">
        <v>207</v>
      </c>
      <c r="AW647" t="s">
        <v>207</v>
      </c>
      <c r="AX647" t="s">
        <v>207</v>
      </c>
      <c r="AY647" t="s">
        <v>207</v>
      </c>
      <c r="AZ647" t="s">
        <v>207</v>
      </c>
      <c r="BA647" t="s">
        <v>207</v>
      </c>
      <c r="BB647" t="s">
        <v>207</v>
      </c>
      <c r="BC647" t="s">
        <v>207</v>
      </c>
      <c r="BD647" t="s">
        <v>207</v>
      </c>
      <c r="BE647" t="s">
        <v>207</v>
      </c>
      <c r="BF647" t="s">
        <v>207</v>
      </c>
      <c r="BG647" t="s">
        <v>207</v>
      </c>
      <c r="BH647" t="s">
        <v>207</v>
      </c>
      <c r="BI647" t="s">
        <v>207</v>
      </c>
      <c r="BJ647" t="s">
        <v>207</v>
      </c>
      <c r="BK647" t="s">
        <v>207</v>
      </c>
      <c r="BL647" t="s">
        <v>207</v>
      </c>
      <c r="BM647" t="s">
        <v>207</v>
      </c>
      <c r="BN647" t="s">
        <v>207</v>
      </c>
      <c r="BO647" s="18" t="str">
        <f>IF(OR(BO$2=0, BO$2=""), "N/A", IF(ISNUMBER(SEARCH(UPPER(BO$2), UPPER(ProgramsTable[[#This Row],[Type of Service]]))), "Yes", "No"))</f>
        <v>N/A</v>
      </c>
      <c r="BP647" s="18" t="str">
        <f>IF(BP$2=0, "N/A", IF(ISNUMBER(SEARCH(TRIM(BP$2), ProgramsTable[[#This Row],[Geographic Coverage]])), "Yes", "No"))</f>
        <v>N/A</v>
      </c>
      <c r="BQ647" s="18" t="str">
        <f>IF(BQ$2=0, "N/A", IF(ISNUMBER(SEARCH(TRIM(BQ$2), ProgramsTable[[#This Row],[Geographic Coverage]])), "Yes", "No"))</f>
        <v>N/A</v>
      </c>
      <c r="BR647" s="18" t="str">
        <f>IF(AND(BP$2=0, BQ$2=0), "*Required - Please Make a Selection*", IF(OR(ISNUMBER(SEARCH(TRIM(BP$2), ProgramsTable[[#This Row],[Geographic Coverage]])), ISNUMBER(SEARCH(TRIM(BQ$2), ProgramsTable[[#This Row],[Geographic Coverage]]))), "Yes", "No"))</f>
        <v>*Required - Please Make a Selection*</v>
      </c>
      <c r="BS647" s="18" t="str">
        <f>IF(OR(BS$2="",BS$2=0), "N/A", IF(AND(ProgramsTable[[#This Row],[Age Min]]= "None", ProgramsTable[[#This Row],[Age Max]]= "None"), "Yes", IF(AND(BS$2&gt;=ProgramsTable[[#This Row],[Age Min]], BS$2&lt;=ProgramsTable[[#This Row],[Age Max]]), "Yes", "No")))</f>
        <v>N/A</v>
      </c>
      <c r="BT647" s="18" t="str" cm="1">
        <f t="array" ref="BT647">IF(COUNTIF(AM$2:BJ$2,"Yes")=0,"N/A",IF(SUMPRODUCT(--(AM$2:BJ$2="Yes"),--(ProgramsTable[[#This Row],[Developmental Disability]:[Caregivers, Family Members, Advocates, or Practitioners of an Individual with Disabilities or Medical Conditions]]="Yes"))&gt;0,"Yes","No"))</f>
        <v>N/A</v>
      </c>
      <c r="BU6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47" s="18" t="str">
        <f>IF(BV$2=0, "N/A", IF(ISNUMBER(SEARCH(UPPER(BV$2), UPPER(ProgramsTable[[#This Row],[Type of Service]]))), "Yes", "No"))</f>
        <v>N/A</v>
      </c>
      <c r="BW647" s="18" t="str">
        <f>IF(BW$2=0, "N/A", IF(ISNUMBER(SEARCH(TRIM(BW$2), ProgramsTable[[#This Row],[Geographic Coverage]])), "Yes", "No"))</f>
        <v>N/A</v>
      </c>
      <c r="BX647" s="18" t="str">
        <f>IF(BX$2=0, "N/A", IF(ISNUMBER(SEARCH(TRIM(BX$2), ProgramsTable[[#This Row],[Geographic Coverage]])), "Yes", "No"))</f>
        <v>N/A</v>
      </c>
      <c r="BY647" s="18" t="str">
        <f>IF(AND(BW$2=0, BX$2=0), "*Required - Please Make a Selection*", IF(OR(ISNUMBER(SEARCH(TRIM(BW$2), ProgramsTable[[#This Row],[Geographic Coverage]])), ISNUMBER(SEARCH(TRIM(BX$2), ProgramsTable[[#This Row],[Geographic Coverage]]))), "Yes", "No"))</f>
        <v>*Required - Please Make a Selection*</v>
      </c>
      <c r="BZ647" s="18" t="str">
        <f>IF(I$2=0, "N/A", IF(I$2="Yes", IF(ProgramsTable[[#This Row],[Program Includes Services for Caregivers]]="Yes", IF(ProgramsTable[[#This Row],[Program May Require Caregiver to be Unpaid]]="No", "Yes", "No"), "No"), "N/A"))</f>
        <v>N/A</v>
      </c>
      <c r="CA6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47" s="18" t="str">
        <f>IF(CB$2=0, "N/A", IF(ISNUMBER(SEARCH(TRIM(UPPER(CB$2)), TRIM(UPPER(ProgramsTable[[#This Row],[Type of Service]])))), "Yes", "No"))</f>
        <v>N/A</v>
      </c>
      <c r="CC647" s="18" t="str">
        <f>IF(CC$2=0, "N/A", IF(ISNUMBER(SEARCH(TRIM(CC$2), ProgramsTable[[#This Row],[Geographic Coverage]])), "Yes", "No"))</f>
        <v>No</v>
      </c>
      <c r="CD647" s="18" t="str">
        <f>IF(CD$2=0, "N/A", IF(ISNUMBER(SEARCH(TRIM(CD$2), ProgramsTable[[#This Row],[Geographic Coverage]])), "Yes", "No"))</f>
        <v>N/A</v>
      </c>
      <c r="CE647" s="18" t="str">
        <f>IF(AND(CC$2=0, CD$2=0), "*Required - Please Make a Selection*", IF(OR(ISNUMBER(SEARCH(TRIM(CC$2), ProgramsTable[[#This Row],[Geographic Coverage]])), ISNUMBER(SEARCH(TRIM(CD$2), ProgramsTable[[#This Row],[Geographic Coverage]]))), "Yes", "No"))</f>
        <v>No</v>
      </c>
      <c r="CF647" s="18" t="str" cm="1">
        <f t="array" ref="CF647">IF(COUNTIF(BK$2:BN$2, "Yes")=0, "N/A", IF(SUMPRODUCT((BK$2:BN$2="Yes")*(ProgramsTable[[#This Row],[Veteran?]:[Disabled Veteran?]]="Yes"))&gt;0, "Yes", "No"))</f>
        <v>No</v>
      </c>
      <c r="CG6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47"/>
      <c r="CI647"/>
      <c r="CJ647"/>
      <c r="CK647"/>
      <c r="CL647"/>
      <c r="CM647"/>
      <c r="CN647"/>
      <c r="CO647"/>
      <c r="CP647"/>
      <c r="CQ647"/>
      <c r="CR647"/>
      <c r="CS647"/>
      <c r="CU647"/>
      <c r="CV647"/>
    </row>
    <row r="648" spans="1:100" hidden="1" x14ac:dyDescent="0.25">
      <c r="A648" s="10">
        <v>244</v>
      </c>
      <c r="B648" t="s">
        <v>527</v>
      </c>
      <c r="C648" t="s">
        <v>607</v>
      </c>
      <c r="D648" t="s">
        <v>545</v>
      </c>
      <c r="E648" t="s">
        <v>546</v>
      </c>
      <c r="F648" t="s">
        <v>111</v>
      </c>
      <c r="G648" t="s">
        <v>111</v>
      </c>
      <c r="H648" t="s">
        <v>207</v>
      </c>
      <c r="I648" t="s">
        <v>207</v>
      </c>
      <c r="J648" t="s">
        <v>547</v>
      </c>
      <c r="K648" t="s">
        <v>208</v>
      </c>
      <c r="L648" s="11" t="s">
        <v>543</v>
      </c>
      <c r="M648">
        <v>60</v>
      </c>
      <c r="N648">
        <v>120</v>
      </c>
      <c r="P648" t="s">
        <v>561</v>
      </c>
      <c r="Q648" t="s">
        <v>208</v>
      </c>
      <c r="R648" t="s">
        <v>561</v>
      </c>
      <c r="S648" t="s">
        <v>208</v>
      </c>
      <c r="T648" t="s">
        <v>54</v>
      </c>
      <c r="U648" t="s">
        <v>215</v>
      </c>
      <c r="V648" t="s">
        <v>207</v>
      </c>
      <c r="W648" t="s">
        <v>207</v>
      </c>
      <c r="X648" t="s">
        <v>207</v>
      </c>
      <c r="Y648" t="s">
        <v>207</v>
      </c>
      <c r="Z648" t="s">
        <v>207</v>
      </c>
      <c r="AA648" t="s">
        <v>215</v>
      </c>
      <c r="AB648" t="s">
        <v>207</v>
      </c>
      <c r="AC648" t="s">
        <v>207</v>
      </c>
      <c r="AD648" t="s">
        <v>207</v>
      </c>
      <c r="AE648" t="s">
        <v>207</v>
      </c>
      <c r="AF648" t="s">
        <v>207</v>
      </c>
      <c r="AG648" t="s">
        <v>207</v>
      </c>
      <c r="AH648" t="s">
        <v>207</v>
      </c>
      <c r="AI648" t="s">
        <v>207</v>
      </c>
      <c r="AJ648" t="s">
        <v>207</v>
      </c>
      <c r="AK648" t="s">
        <v>207</v>
      </c>
      <c r="AL648" t="s">
        <v>207</v>
      </c>
      <c r="AM648" t="s">
        <v>207</v>
      </c>
      <c r="AN648" t="s">
        <v>207</v>
      </c>
      <c r="AO648" t="s">
        <v>207</v>
      </c>
      <c r="AP648" t="s">
        <v>207</v>
      </c>
      <c r="AQ648" t="s">
        <v>207</v>
      </c>
      <c r="AR648" t="s">
        <v>207</v>
      </c>
      <c r="AS648" t="s">
        <v>207</v>
      </c>
      <c r="AT648" t="s">
        <v>207</v>
      </c>
      <c r="AU648" t="s">
        <v>207</v>
      </c>
      <c r="AV648" t="s">
        <v>207</v>
      </c>
      <c r="AW648" t="s">
        <v>207</v>
      </c>
      <c r="AX648" t="s">
        <v>207</v>
      </c>
      <c r="AY648" t="s">
        <v>207</v>
      </c>
      <c r="AZ648" t="s">
        <v>207</v>
      </c>
      <c r="BA648" t="s">
        <v>215</v>
      </c>
      <c r="BB648" t="s">
        <v>207</v>
      </c>
      <c r="BC648" t="s">
        <v>207</v>
      </c>
      <c r="BD648" t="s">
        <v>207</v>
      </c>
      <c r="BE648" t="s">
        <v>207</v>
      </c>
      <c r="BF648" t="s">
        <v>207</v>
      </c>
      <c r="BG648" t="s">
        <v>207</v>
      </c>
      <c r="BH648" t="s">
        <v>207</v>
      </c>
      <c r="BI648" t="s">
        <v>207</v>
      </c>
      <c r="BJ648" t="s">
        <v>207</v>
      </c>
      <c r="BK648" t="s">
        <v>207</v>
      </c>
      <c r="BL648" t="s">
        <v>207</v>
      </c>
      <c r="BM648" t="s">
        <v>207</v>
      </c>
      <c r="BN648" t="s">
        <v>207</v>
      </c>
      <c r="BO648" s="18" t="str">
        <f>IF(OR(BO$2=0, BO$2=""), "N/A", IF(ISNUMBER(SEARCH(UPPER(BO$2), UPPER(ProgramsTable[[#This Row],[Type of Service]]))), "Yes", "No"))</f>
        <v>N/A</v>
      </c>
      <c r="BP648" s="18" t="str">
        <f>IF(BP$2=0, "N/A", IF(ISNUMBER(SEARCH(TRIM(BP$2), ProgramsTable[[#This Row],[Geographic Coverage]])), "Yes", "No"))</f>
        <v>N/A</v>
      </c>
      <c r="BQ648" s="18" t="str">
        <f>IF(BQ$2=0, "N/A", IF(ISNUMBER(SEARCH(TRIM(BQ$2), ProgramsTable[[#This Row],[Geographic Coverage]])), "Yes", "No"))</f>
        <v>N/A</v>
      </c>
      <c r="BR648" s="18" t="str">
        <f>IF(AND(BP$2=0, BQ$2=0), "*Required - Please Make a Selection*", IF(OR(ISNUMBER(SEARCH(TRIM(BP$2), ProgramsTable[[#This Row],[Geographic Coverage]])), ISNUMBER(SEARCH(TRIM(BQ$2), ProgramsTable[[#This Row],[Geographic Coverage]]))), "Yes", "No"))</f>
        <v>*Required - Please Make a Selection*</v>
      </c>
      <c r="BS648" s="18" t="str">
        <f>IF(OR(BS$2="",BS$2=0), "N/A", IF(AND(ProgramsTable[[#This Row],[Age Min]]= "None", ProgramsTable[[#This Row],[Age Max]]= "None"), "Yes", IF(AND(BS$2&gt;=ProgramsTable[[#This Row],[Age Min]], BS$2&lt;=ProgramsTable[[#This Row],[Age Max]]), "Yes", "No")))</f>
        <v>N/A</v>
      </c>
      <c r="BT648" s="18" t="str" cm="1">
        <f t="array" ref="BT648">IF(COUNTIF(AM$2:BJ$2,"Yes")=0,"N/A",IF(SUMPRODUCT(--(AM$2:BJ$2="Yes"),--(ProgramsTable[[#This Row],[Developmental Disability]:[Caregivers, Family Members, Advocates, or Practitioners of an Individual with Disabilities or Medical Conditions]]="Yes"))&gt;0,"Yes","No"))</f>
        <v>N/A</v>
      </c>
      <c r="BU6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48" s="18" t="str">
        <f>IF(BV$2=0, "N/A", IF(ISNUMBER(SEARCH(UPPER(BV$2), UPPER(ProgramsTable[[#This Row],[Type of Service]]))), "Yes", "No"))</f>
        <v>N/A</v>
      </c>
      <c r="BW648" s="18" t="str">
        <f>IF(BW$2=0, "N/A", IF(ISNUMBER(SEARCH(TRIM(BW$2), ProgramsTable[[#This Row],[Geographic Coverage]])), "Yes", "No"))</f>
        <v>N/A</v>
      </c>
      <c r="BX648" s="18" t="str">
        <f>IF(BX$2=0, "N/A", IF(ISNUMBER(SEARCH(TRIM(BX$2), ProgramsTable[[#This Row],[Geographic Coverage]])), "Yes", "No"))</f>
        <v>N/A</v>
      </c>
      <c r="BY648" s="18" t="str">
        <f>IF(AND(BW$2=0, BX$2=0), "*Required - Please Make a Selection*", IF(OR(ISNUMBER(SEARCH(TRIM(BW$2), ProgramsTable[[#This Row],[Geographic Coverage]])), ISNUMBER(SEARCH(TRIM(BX$2), ProgramsTable[[#This Row],[Geographic Coverage]]))), "Yes", "No"))</f>
        <v>*Required - Please Make a Selection*</v>
      </c>
      <c r="BZ648" s="18" t="str">
        <f>IF(I$2=0, "N/A", IF(I$2="Yes", IF(ProgramsTable[[#This Row],[Program Includes Services for Caregivers]]="Yes", IF(ProgramsTable[[#This Row],[Program May Require Caregiver to be Unpaid]]="No", "Yes", "No"), "No"), "N/A"))</f>
        <v>N/A</v>
      </c>
      <c r="CA6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48" s="18" t="str">
        <f>IF(CB$2=0, "N/A", IF(ISNUMBER(SEARCH(TRIM(UPPER(CB$2)), TRIM(UPPER(ProgramsTable[[#This Row],[Type of Service]])))), "Yes", "No"))</f>
        <v>N/A</v>
      </c>
      <c r="CC648" s="18" t="str">
        <f>IF(CC$2=0, "N/A", IF(ISNUMBER(SEARCH(TRIM(CC$2), ProgramsTable[[#This Row],[Geographic Coverage]])), "Yes", "No"))</f>
        <v>No</v>
      </c>
      <c r="CD648" s="18" t="str">
        <f>IF(CD$2=0, "N/A", IF(ISNUMBER(SEARCH(TRIM(CD$2), ProgramsTable[[#This Row],[Geographic Coverage]])), "Yes", "No"))</f>
        <v>N/A</v>
      </c>
      <c r="CE648" s="18" t="str">
        <f>IF(AND(CC$2=0, CD$2=0), "*Required - Please Make a Selection*", IF(OR(ISNUMBER(SEARCH(TRIM(CC$2), ProgramsTable[[#This Row],[Geographic Coverage]])), ISNUMBER(SEARCH(TRIM(CD$2), ProgramsTable[[#This Row],[Geographic Coverage]]))), "Yes", "No"))</f>
        <v>No</v>
      </c>
      <c r="CF648" s="18" t="str" cm="1">
        <f t="array" ref="CF648">IF(COUNTIF(BK$2:BN$2, "Yes")=0, "N/A", IF(SUMPRODUCT((BK$2:BN$2="Yes")*(ProgramsTable[[#This Row],[Veteran?]:[Disabled Veteran?]]="Yes"))&gt;0, "Yes", "No"))</f>
        <v>No</v>
      </c>
      <c r="CG6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48"/>
      <c r="CI648"/>
      <c r="CJ648"/>
      <c r="CK648"/>
      <c r="CL648"/>
      <c r="CM648"/>
      <c r="CN648"/>
      <c r="CO648"/>
      <c r="CP648"/>
      <c r="CQ648"/>
      <c r="CR648"/>
      <c r="CS648"/>
      <c r="CU648"/>
      <c r="CV648"/>
    </row>
    <row r="649" spans="1:100" hidden="1" x14ac:dyDescent="0.25">
      <c r="A649" s="10">
        <v>245</v>
      </c>
      <c r="B649" t="s">
        <v>527</v>
      </c>
      <c r="C649" t="s">
        <v>607</v>
      </c>
      <c r="D649" t="s">
        <v>545</v>
      </c>
      <c r="E649" t="s">
        <v>546</v>
      </c>
      <c r="F649" t="s">
        <v>562</v>
      </c>
      <c r="G649" t="s">
        <v>103</v>
      </c>
      <c r="H649" t="s">
        <v>207</v>
      </c>
      <c r="I649" t="s">
        <v>207</v>
      </c>
      <c r="J649" t="s">
        <v>208</v>
      </c>
      <c r="K649" t="s">
        <v>208</v>
      </c>
      <c r="L649" s="11" t="s">
        <v>208</v>
      </c>
      <c r="M649" t="s">
        <v>208</v>
      </c>
      <c r="N649" t="s">
        <v>208</v>
      </c>
      <c r="P649" t="s">
        <v>208</v>
      </c>
      <c r="Q649" t="s">
        <v>208</v>
      </c>
      <c r="R649" t="s">
        <v>208</v>
      </c>
      <c r="S649" t="s">
        <v>208</v>
      </c>
      <c r="T649" t="s">
        <v>54</v>
      </c>
      <c r="U649" t="s">
        <v>207</v>
      </c>
      <c r="V649" t="s">
        <v>207</v>
      </c>
      <c r="W649" t="s">
        <v>207</v>
      </c>
      <c r="X649" t="s">
        <v>207</v>
      </c>
      <c r="Y649" t="s">
        <v>207</v>
      </c>
      <c r="Z649" t="s">
        <v>207</v>
      </c>
      <c r="AA649" t="s">
        <v>207</v>
      </c>
      <c r="AB649" t="s">
        <v>207</v>
      </c>
      <c r="AC649" t="s">
        <v>207</v>
      </c>
      <c r="AD649" t="s">
        <v>207</v>
      </c>
      <c r="AE649" t="s">
        <v>207</v>
      </c>
      <c r="AF649" t="s">
        <v>207</v>
      </c>
      <c r="AG649" t="s">
        <v>207</v>
      </c>
      <c r="AH649" t="s">
        <v>207</v>
      </c>
      <c r="AI649" t="s">
        <v>207</v>
      </c>
      <c r="AJ649" t="s">
        <v>207</v>
      </c>
      <c r="AK649" t="s">
        <v>207</v>
      </c>
      <c r="AL649" t="s">
        <v>207</v>
      </c>
      <c r="AM649" t="s">
        <v>207</v>
      </c>
      <c r="AN649" t="s">
        <v>207</v>
      </c>
      <c r="AO649" t="s">
        <v>207</v>
      </c>
      <c r="AP649" t="s">
        <v>207</v>
      </c>
      <c r="AQ649" t="s">
        <v>207</v>
      </c>
      <c r="AR649" t="s">
        <v>207</v>
      </c>
      <c r="AS649" t="s">
        <v>207</v>
      </c>
      <c r="AT649" t="s">
        <v>207</v>
      </c>
      <c r="AU649" t="s">
        <v>207</v>
      </c>
      <c r="AV649" t="s">
        <v>207</v>
      </c>
      <c r="AW649" t="s">
        <v>207</v>
      </c>
      <c r="AX649" t="s">
        <v>207</v>
      </c>
      <c r="AY649" t="s">
        <v>207</v>
      </c>
      <c r="AZ649" t="s">
        <v>207</v>
      </c>
      <c r="BA649" t="s">
        <v>207</v>
      </c>
      <c r="BB649" t="s">
        <v>207</v>
      </c>
      <c r="BC649" t="s">
        <v>207</v>
      </c>
      <c r="BD649" t="s">
        <v>207</v>
      </c>
      <c r="BE649" t="s">
        <v>207</v>
      </c>
      <c r="BF649" t="s">
        <v>207</v>
      </c>
      <c r="BG649" t="s">
        <v>207</v>
      </c>
      <c r="BH649" t="s">
        <v>207</v>
      </c>
      <c r="BI649" t="s">
        <v>207</v>
      </c>
      <c r="BJ649" t="s">
        <v>207</v>
      </c>
      <c r="BK649" t="s">
        <v>207</v>
      </c>
      <c r="BL649" t="s">
        <v>207</v>
      </c>
      <c r="BM649" t="s">
        <v>207</v>
      </c>
      <c r="BN649" t="s">
        <v>207</v>
      </c>
      <c r="BO649" s="18" t="str">
        <f>IF(OR(BO$2=0, BO$2=""), "N/A", IF(ISNUMBER(SEARCH(UPPER(BO$2), UPPER(ProgramsTable[[#This Row],[Type of Service]]))), "Yes", "No"))</f>
        <v>N/A</v>
      </c>
      <c r="BP649" s="18" t="str">
        <f>IF(BP$2=0, "N/A", IF(ISNUMBER(SEARCH(TRIM(BP$2), ProgramsTable[[#This Row],[Geographic Coverage]])), "Yes", "No"))</f>
        <v>N/A</v>
      </c>
      <c r="BQ649" s="18" t="str">
        <f>IF(BQ$2=0, "N/A", IF(ISNUMBER(SEARCH(TRIM(BQ$2), ProgramsTable[[#This Row],[Geographic Coverage]])), "Yes", "No"))</f>
        <v>N/A</v>
      </c>
      <c r="BR649" s="18" t="str">
        <f>IF(AND(BP$2=0, BQ$2=0), "*Required - Please Make a Selection*", IF(OR(ISNUMBER(SEARCH(TRIM(BP$2), ProgramsTable[[#This Row],[Geographic Coverage]])), ISNUMBER(SEARCH(TRIM(BQ$2), ProgramsTable[[#This Row],[Geographic Coverage]]))), "Yes", "No"))</f>
        <v>*Required - Please Make a Selection*</v>
      </c>
      <c r="BS649" s="18" t="str">
        <f>IF(OR(BS$2="",BS$2=0), "N/A", IF(AND(ProgramsTable[[#This Row],[Age Min]]= "None", ProgramsTable[[#This Row],[Age Max]]= "None"), "Yes", IF(AND(BS$2&gt;=ProgramsTable[[#This Row],[Age Min]], BS$2&lt;=ProgramsTable[[#This Row],[Age Max]]), "Yes", "No")))</f>
        <v>N/A</v>
      </c>
      <c r="BT649" s="18" t="str" cm="1">
        <f t="array" ref="BT649">IF(COUNTIF(AM$2:BJ$2,"Yes")=0,"N/A",IF(SUMPRODUCT(--(AM$2:BJ$2="Yes"),--(ProgramsTable[[#This Row],[Developmental Disability]:[Caregivers, Family Members, Advocates, or Practitioners of an Individual with Disabilities or Medical Conditions]]="Yes"))&gt;0,"Yes","No"))</f>
        <v>N/A</v>
      </c>
      <c r="BU6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49" s="18" t="str">
        <f>IF(BV$2=0, "N/A", IF(ISNUMBER(SEARCH(UPPER(BV$2), UPPER(ProgramsTable[[#This Row],[Type of Service]]))), "Yes", "No"))</f>
        <v>N/A</v>
      </c>
      <c r="BW649" s="18" t="str">
        <f>IF(BW$2=0, "N/A", IF(ISNUMBER(SEARCH(TRIM(BW$2), ProgramsTable[[#This Row],[Geographic Coverage]])), "Yes", "No"))</f>
        <v>N/A</v>
      </c>
      <c r="BX649" s="18" t="str">
        <f>IF(BX$2=0, "N/A", IF(ISNUMBER(SEARCH(TRIM(BX$2), ProgramsTable[[#This Row],[Geographic Coverage]])), "Yes", "No"))</f>
        <v>N/A</v>
      </c>
      <c r="BY649" s="18" t="str">
        <f>IF(AND(BW$2=0, BX$2=0), "*Required - Please Make a Selection*", IF(OR(ISNUMBER(SEARCH(TRIM(BW$2), ProgramsTable[[#This Row],[Geographic Coverage]])), ISNUMBER(SEARCH(TRIM(BX$2), ProgramsTable[[#This Row],[Geographic Coverage]]))), "Yes", "No"))</f>
        <v>*Required - Please Make a Selection*</v>
      </c>
      <c r="BZ649" s="18" t="str">
        <f>IF(I$2=0, "N/A", IF(I$2="Yes", IF(ProgramsTable[[#This Row],[Program Includes Services for Caregivers]]="Yes", IF(ProgramsTable[[#This Row],[Program May Require Caregiver to be Unpaid]]="No", "Yes", "No"), "No"), "N/A"))</f>
        <v>N/A</v>
      </c>
      <c r="CA6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49" s="18" t="str">
        <f>IF(CB$2=0, "N/A", IF(ISNUMBER(SEARCH(TRIM(UPPER(CB$2)), TRIM(UPPER(ProgramsTable[[#This Row],[Type of Service]])))), "Yes", "No"))</f>
        <v>N/A</v>
      </c>
      <c r="CC649" s="18" t="str">
        <f>IF(CC$2=0, "N/A", IF(ISNUMBER(SEARCH(TRIM(CC$2), ProgramsTable[[#This Row],[Geographic Coverage]])), "Yes", "No"))</f>
        <v>No</v>
      </c>
      <c r="CD649" s="18" t="str">
        <f>IF(CD$2=0, "N/A", IF(ISNUMBER(SEARCH(TRIM(CD$2), ProgramsTable[[#This Row],[Geographic Coverage]])), "Yes", "No"))</f>
        <v>N/A</v>
      </c>
      <c r="CE649" s="18" t="str">
        <f>IF(AND(CC$2=0, CD$2=0), "*Required - Please Make a Selection*", IF(OR(ISNUMBER(SEARCH(TRIM(CC$2), ProgramsTable[[#This Row],[Geographic Coverage]])), ISNUMBER(SEARCH(TRIM(CD$2), ProgramsTable[[#This Row],[Geographic Coverage]]))), "Yes", "No"))</f>
        <v>No</v>
      </c>
      <c r="CF649" s="18" t="str" cm="1">
        <f t="array" ref="CF649">IF(COUNTIF(BK$2:BN$2, "Yes")=0, "N/A", IF(SUMPRODUCT((BK$2:BN$2="Yes")*(ProgramsTable[[#This Row],[Veteran?]:[Disabled Veteran?]]="Yes"))&gt;0, "Yes", "No"))</f>
        <v>No</v>
      </c>
      <c r="CG6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49"/>
      <c r="CI649"/>
      <c r="CJ649"/>
      <c r="CK649"/>
      <c r="CL649"/>
      <c r="CM649"/>
      <c r="CN649"/>
      <c r="CO649"/>
      <c r="CP649"/>
      <c r="CQ649"/>
      <c r="CR649"/>
      <c r="CS649"/>
      <c r="CU649"/>
      <c r="CV649"/>
    </row>
    <row r="650" spans="1:100" hidden="1" x14ac:dyDescent="0.25">
      <c r="A650" s="10">
        <v>246</v>
      </c>
      <c r="B650" t="s">
        <v>527</v>
      </c>
      <c r="C650" t="s">
        <v>607</v>
      </c>
      <c r="D650" t="s">
        <v>545</v>
      </c>
      <c r="E650" t="s">
        <v>546</v>
      </c>
      <c r="F650" t="s">
        <v>117</v>
      </c>
      <c r="G650" t="s">
        <v>117</v>
      </c>
      <c r="H650" t="s">
        <v>207</v>
      </c>
      <c r="I650" t="s">
        <v>207</v>
      </c>
      <c r="J650" t="s">
        <v>208</v>
      </c>
      <c r="K650" t="s">
        <v>208</v>
      </c>
      <c r="L650" s="11" t="s">
        <v>543</v>
      </c>
      <c r="M650">
        <v>60</v>
      </c>
      <c r="N650">
        <v>120</v>
      </c>
      <c r="P650" t="s">
        <v>563</v>
      </c>
      <c r="Q650" t="s">
        <v>208</v>
      </c>
      <c r="R650" t="s">
        <v>563</v>
      </c>
      <c r="S650" t="s">
        <v>208</v>
      </c>
      <c r="T650" t="s">
        <v>54</v>
      </c>
      <c r="U650" t="s">
        <v>207</v>
      </c>
      <c r="V650" t="s">
        <v>207</v>
      </c>
      <c r="W650" t="s">
        <v>207</v>
      </c>
      <c r="X650" t="s">
        <v>207</v>
      </c>
      <c r="Y650" t="s">
        <v>207</v>
      </c>
      <c r="Z650" t="s">
        <v>207</v>
      </c>
      <c r="AA650" t="s">
        <v>207</v>
      </c>
      <c r="AB650" t="s">
        <v>207</v>
      </c>
      <c r="AC650" t="s">
        <v>207</v>
      </c>
      <c r="AD650" t="s">
        <v>207</v>
      </c>
      <c r="AE650" t="s">
        <v>207</v>
      </c>
      <c r="AF650" t="s">
        <v>207</v>
      </c>
      <c r="AG650" t="s">
        <v>207</v>
      </c>
      <c r="AH650" t="s">
        <v>207</v>
      </c>
      <c r="AI650" t="s">
        <v>207</v>
      </c>
      <c r="AJ650" t="s">
        <v>207</v>
      </c>
      <c r="AK650" t="s">
        <v>207</v>
      </c>
      <c r="AL650" t="s">
        <v>207</v>
      </c>
      <c r="AM650" t="s">
        <v>207</v>
      </c>
      <c r="AN650" t="s">
        <v>207</v>
      </c>
      <c r="AO650" t="s">
        <v>207</v>
      </c>
      <c r="AP650" t="s">
        <v>207</v>
      </c>
      <c r="AQ650" t="s">
        <v>207</v>
      </c>
      <c r="AR650" t="s">
        <v>207</v>
      </c>
      <c r="AS650" t="s">
        <v>207</v>
      </c>
      <c r="AT650" t="s">
        <v>207</v>
      </c>
      <c r="AU650" t="s">
        <v>207</v>
      </c>
      <c r="AV650" t="s">
        <v>207</v>
      </c>
      <c r="AW650" t="s">
        <v>207</v>
      </c>
      <c r="AX650" t="s">
        <v>207</v>
      </c>
      <c r="AY650" t="s">
        <v>207</v>
      </c>
      <c r="AZ650" t="s">
        <v>207</v>
      </c>
      <c r="BA650" t="s">
        <v>215</v>
      </c>
      <c r="BB650" t="s">
        <v>207</v>
      </c>
      <c r="BC650" t="s">
        <v>207</v>
      </c>
      <c r="BD650" t="s">
        <v>207</v>
      </c>
      <c r="BE650" t="s">
        <v>207</v>
      </c>
      <c r="BF650" t="s">
        <v>207</v>
      </c>
      <c r="BG650" t="s">
        <v>207</v>
      </c>
      <c r="BH650" t="s">
        <v>207</v>
      </c>
      <c r="BI650" t="s">
        <v>207</v>
      </c>
      <c r="BJ650" t="s">
        <v>207</v>
      </c>
      <c r="BK650" t="s">
        <v>207</v>
      </c>
      <c r="BL650" t="s">
        <v>207</v>
      </c>
      <c r="BM650" t="s">
        <v>207</v>
      </c>
      <c r="BN650" t="s">
        <v>207</v>
      </c>
      <c r="BO650" s="18" t="str">
        <f>IF(OR(BO$2=0, BO$2=""), "N/A", IF(ISNUMBER(SEARCH(UPPER(BO$2), UPPER(ProgramsTable[[#This Row],[Type of Service]]))), "Yes", "No"))</f>
        <v>N/A</v>
      </c>
      <c r="BP650" s="18" t="str">
        <f>IF(BP$2=0, "N/A", IF(ISNUMBER(SEARCH(TRIM(BP$2), ProgramsTable[[#This Row],[Geographic Coverage]])), "Yes", "No"))</f>
        <v>N/A</v>
      </c>
      <c r="BQ650" s="18" t="str">
        <f>IF(BQ$2=0, "N/A", IF(ISNUMBER(SEARCH(TRIM(BQ$2), ProgramsTable[[#This Row],[Geographic Coverage]])), "Yes", "No"))</f>
        <v>N/A</v>
      </c>
      <c r="BR650" s="18" t="str">
        <f>IF(AND(BP$2=0, BQ$2=0), "*Required - Please Make a Selection*", IF(OR(ISNUMBER(SEARCH(TRIM(BP$2), ProgramsTable[[#This Row],[Geographic Coverage]])), ISNUMBER(SEARCH(TRIM(BQ$2), ProgramsTable[[#This Row],[Geographic Coverage]]))), "Yes", "No"))</f>
        <v>*Required - Please Make a Selection*</v>
      </c>
      <c r="BS650" s="18" t="str">
        <f>IF(OR(BS$2="",BS$2=0), "N/A", IF(AND(ProgramsTable[[#This Row],[Age Min]]= "None", ProgramsTable[[#This Row],[Age Max]]= "None"), "Yes", IF(AND(BS$2&gt;=ProgramsTable[[#This Row],[Age Min]], BS$2&lt;=ProgramsTable[[#This Row],[Age Max]]), "Yes", "No")))</f>
        <v>N/A</v>
      </c>
      <c r="BT650" s="18" t="str" cm="1">
        <f t="array" ref="BT650">IF(COUNTIF(AM$2:BJ$2,"Yes")=0,"N/A",IF(SUMPRODUCT(--(AM$2:BJ$2="Yes"),--(ProgramsTable[[#This Row],[Developmental Disability]:[Caregivers, Family Members, Advocates, or Practitioners of an Individual with Disabilities or Medical Conditions]]="Yes"))&gt;0,"Yes","No"))</f>
        <v>N/A</v>
      </c>
      <c r="BU6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50" s="18" t="str">
        <f>IF(BV$2=0, "N/A", IF(ISNUMBER(SEARCH(UPPER(BV$2), UPPER(ProgramsTable[[#This Row],[Type of Service]]))), "Yes", "No"))</f>
        <v>N/A</v>
      </c>
      <c r="BW650" s="18" t="str">
        <f>IF(BW$2=0, "N/A", IF(ISNUMBER(SEARCH(TRIM(BW$2), ProgramsTable[[#This Row],[Geographic Coverage]])), "Yes", "No"))</f>
        <v>N/A</v>
      </c>
      <c r="BX650" s="18" t="str">
        <f>IF(BX$2=0, "N/A", IF(ISNUMBER(SEARCH(TRIM(BX$2), ProgramsTable[[#This Row],[Geographic Coverage]])), "Yes", "No"))</f>
        <v>N/A</v>
      </c>
      <c r="BY650" s="18" t="str">
        <f>IF(AND(BW$2=0, BX$2=0), "*Required - Please Make a Selection*", IF(OR(ISNUMBER(SEARCH(TRIM(BW$2), ProgramsTable[[#This Row],[Geographic Coverage]])), ISNUMBER(SEARCH(TRIM(BX$2), ProgramsTable[[#This Row],[Geographic Coverage]]))), "Yes", "No"))</f>
        <v>*Required - Please Make a Selection*</v>
      </c>
      <c r="BZ650" s="18" t="str">
        <f>IF(I$2=0, "N/A", IF(I$2="Yes", IF(ProgramsTable[[#This Row],[Program Includes Services for Caregivers]]="Yes", IF(ProgramsTable[[#This Row],[Program May Require Caregiver to be Unpaid]]="No", "Yes", "No"), "No"), "N/A"))</f>
        <v>N/A</v>
      </c>
      <c r="CA6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50" s="18" t="str">
        <f>IF(CB$2=0, "N/A", IF(ISNUMBER(SEARCH(TRIM(UPPER(CB$2)), TRIM(UPPER(ProgramsTable[[#This Row],[Type of Service]])))), "Yes", "No"))</f>
        <v>N/A</v>
      </c>
      <c r="CC650" s="18" t="str">
        <f>IF(CC$2=0, "N/A", IF(ISNUMBER(SEARCH(TRIM(CC$2), ProgramsTable[[#This Row],[Geographic Coverage]])), "Yes", "No"))</f>
        <v>No</v>
      </c>
      <c r="CD650" s="18" t="str">
        <f>IF(CD$2=0, "N/A", IF(ISNUMBER(SEARCH(TRIM(CD$2), ProgramsTable[[#This Row],[Geographic Coverage]])), "Yes", "No"))</f>
        <v>N/A</v>
      </c>
      <c r="CE650" s="18" t="str">
        <f>IF(AND(CC$2=0, CD$2=0), "*Required - Please Make a Selection*", IF(OR(ISNUMBER(SEARCH(TRIM(CC$2), ProgramsTable[[#This Row],[Geographic Coverage]])), ISNUMBER(SEARCH(TRIM(CD$2), ProgramsTable[[#This Row],[Geographic Coverage]]))), "Yes", "No"))</f>
        <v>No</v>
      </c>
      <c r="CF650" s="18" t="str" cm="1">
        <f t="array" ref="CF650">IF(COUNTIF(BK$2:BN$2, "Yes")=0, "N/A", IF(SUMPRODUCT((BK$2:BN$2="Yes")*(ProgramsTable[[#This Row],[Veteran?]:[Disabled Veteran?]]="Yes"))&gt;0, "Yes", "No"))</f>
        <v>No</v>
      </c>
      <c r="CG6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50"/>
      <c r="CI650"/>
      <c r="CJ650"/>
      <c r="CK650"/>
      <c r="CL650"/>
      <c r="CM650"/>
      <c r="CN650"/>
      <c r="CO650"/>
      <c r="CP650"/>
      <c r="CQ650"/>
      <c r="CR650"/>
      <c r="CS650"/>
      <c r="CU650"/>
      <c r="CV650"/>
    </row>
    <row r="651" spans="1:100" x14ac:dyDescent="0.25">
      <c r="A651" s="10">
        <v>247</v>
      </c>
      <c r="B651" t="s">
        <v>527</v>
      </c>
      <c r="C651" t="s">
        <v>607</v>
      </c>
      <c r="D651" t="s">
        <v>564</v>
      </c>
      <c r="E651" t="s">
        <v>546</v>
      </c>
      <c r="F651" t="s">
        <v>565</v>
      </c>
      <c r="G651" t="s">
        <v>107</v>
      </c>
      <c r="H651" t="s">
        <v>207</v>
      </c>
      <c r="I651" t="s">
        <v>207</v>
      </c>
      <c r="J651" t="s">
        <v>566</v>
      </c>
      <c r="K651" t="s">
        <v>208</v>
      </c>
      <c r="L651" s="11" t="s">
        <v>567</v>
      </c>
      <c r="M651">
        <v>60</v>
      </c>
      <c r="N651">
        <v>120</v>
      </c>
      <c r="O651" t="s">
        <v>568</v>
      </c>
      <c r="P651" t="s">
        <v>569</v>
      </c>
      <c r="Q651" t="s">
        <v>208</v>
      </c>
      <c r="R651" t="s">
        <v>569</v>
      </c>
      <c r="S651" t="s">
        <v>208</v>
      </c>
      <c r="T651" t="s">
        <v>54</v>
      </c>
      <c r="U651" t="s">
        <v>207</v>
      </c>
      <c r="V651" t="s">
        <v>215</v>
      </c>
      <c r="W651" t="s">
        <v>207</v>
      </c>
      <c r="X651" t="s">
        <v>207</v>
      </c>
      <c r="Y651" t="s">
        <v>207</v>
      </c>
      <c r="Z651" t="s">
        <v>207</v>
      </c>
      <c r="AA651" t="s">
        <v>207</v>
      </c>
      <c r="AB651" t="s">
        <v>207</v>
      </c>
      <c r="AC651" t="s">
        <v>207</v>
      </c>
      <c r="AD651" t="s">
        <v>207</v>
      </c>
      <c r="AE651" t="s">
        <v>207</v>
      </c>
      <c r="AF651" t="s">
        <v>207</v>
      </c>
      <c r="AG651" t="s">
        <v>207</v>
      </c>
      <c r="AH651" t="s">
        <v>207</v>
      </c>
      <c r="AI651" t="s">
        <v>207</v>
      </c>
      <c r="AJ651" t="s">
        <v>207</v>
      </c>
      <c r="AK651" t="s">
        <v>207</v>
      </c>
      <c r="AL651" t="s">
        <v>207</v>
      </c>
      <c r="AM651" t="s">
        <v>215</v>
      </c>
      <c r="AN651" t="s">
        <v>215</v>
      </c>
      <c r="AO651" t="s">
        <v>215</v>
      </c>
      <c r="AP651" t="s">
        <v>207</v>
      </c>
      <c r="AQ651" t="s">
        <v>207</v>
      </c>
      <c r="AR651" t="s">
        <v>207</v>
      </c>
      <c r="AS651" t="s">
        <v>207</v>
      </c>
      <c r="AT651" t="s">
        <v>207</v>
      </c>
      <c r="AU651" t="s">
        <v>207</v>
      </c>
      <c r="AV651" t="s">
        <v>207</v>
      </c>
      <c r="AW651" t="s">
        <v>207</v>
      </c>
      <c r="AX651" t="s">
        <v>207</v>
      </c>
      <c r="AY651" t="s">
        <v>207</v>
      </c>
      <c r="AZ651" t="s">
        <v>207</v>
      </c>
      <c r="BA651" t="s">
        <v>207</v>
      </c>
      <c r="BB651" t="s">
        <v>207</v>
      </c>
      <c r="BC651" t="s">
        <v>207</v>
      </c>
      <c r="BD651" t="s">
        <v>207</v>
      </c>
      <c r="BE651" t="s">
        <v>207</v>
      </c>
      <c r="BF651" t="s">
        <v>207</v>
      </c>
      <c r="BG651" t="s">
        <v>207</v>
      </c>
      <c r="BH651" t="s">
        <v>207</v>
      </c>
      <c r="BI651" t="s">
        <v>207</v>
      </c>
      <c r="BJ651" t="s">
        <v>207</v>
      </c>
      <c r="BK651" t="s">
        <v>207</v>
      </c>
      <c r="BL651" t="s">
        <v>207</v>
      </c>
      <c r="BM651" t="s">
        <v>207</v>
      </c>
      <c r="BN651" t="s">
        <v>207</v>
      </c>
      <c r="BO651" s="18" t="str">
        <f>IF(OR(BO$2=0, BO$2=""), "N/A", IF(ISNUMBER(SEARCH(UPPER(BO$2), UPPER(ProgramsTable[[#This Row],[Type of Service]]))), "Yes", "No"))</f>
        <v>N/A</v>
      </c>
      <c r="BP651" s="18" t="str">
        <f>IF(BP$2=0, "N/A", IF(ISNUMBER(SEARCH(TRIM(BP$2), ProgramsTable[[#This Row],[Geographic Coverage]])), "Yes", "No"))</f>
        <v>N/A</v>
      </c>
      <c r="BQ651" s="18" t="str">
        <f>IF(BQ$2=0, "N/A", IF(ISNUMBER(SEARCH(TRIM(BQ$2), ProgramsTable[[#This Row],[Geographic Coverage]])), "Yes", "No"))</f>
        <v>N/A</v>
      </c>
      <c r="BR651" s="18" t="str">
        <f>IF(AND(BP$2=0, BQ$2=0), "*Required - Please Make a Selection*", IF(OR(ISNUMBER(SEARCH(TRIM(BP$2), ProgramsTable[[#This Row],[Geographic Coverage]])), ISNUMBER(SEARCH(TRIM(BQ$2), ProgramsTable[[#This Row],[Geographic Coverage]]))), "Yes", "No"))</f>
        <v>*Required - Please Make a Selection*</v>
      </c>
      <c r="BS651" s="18" t="str">
        <f>IF(OR(BS$2="",BS$2=0), "N/A", IF(AND(ProgramsTable[[#This Row],[Age Min]]= "None", ProgramsTable[[#This Row],[Age Max]]= "None"), "Yes", IF(AND(BS$2&gt;=ProgramsTable[[#This Row],[Age Min]], BS$2&lt;=ProgramsTable[[#This Row],[Age Max]]), "Yes", "No")))</f>
        <v>N/A</v>
      </c>
      <c r="BT651" s="18" t="str" cm="1">
        <f t="array" ref="BT651">IF(COUNTIF(AM$2:BJ$2,"Yes")=0,"N/A",IF(SUMPRODUCT(--(AM$2:BJ$2="Yes"),--(ProgramsTable[[#This Row],[Developmental Disability]:[Caregivers, Family Members, Advocates, or Practitioners of an Individual with Disabilities or Medical Conditions]]="Yes"))&gt;0,"Yes","No"))</f>
        <v>N/A</v>
      </c>
      <c r="BU6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51" s="18" t="str">
        <f>IF(BV$2=0, "N/A", IF(ISNUMBER(SEARCH(UPPER(BV$2), UPPER(ProgramsTable[[#This Row],[Type of Service]]))), "Yes", "No"))</f>
        <v>N/A</v>
      </c>
      <c r="BW651" s="18" t="str">
        <f>IF(BW$2=0, "N/A", IF(ISNUMBER(SEARCH(TRIM(BW$2), ProgramsTable[[#This Row],[Geographic Coverage]])), "Yes", "No"))</f>
        <v>N/A</v>
      </c>
      <c r="BX651" s="18" t="str">
        <f>IF(BX$2=0, "N/A", IF(ISNUMBER(SEARCH(TRIM(BX$2), ProgramsTable[[#This Row],[Geographic Coverage]])), "Yes", "No"))</f>
        <v>N/A</v>
      </c>
      <c r="BY651" s="18" t="str">
        <f>IF(AND(BW$2=0, BX$2=0), "*Required - Please Make a Selection*", IF(OR(ISNUMBER(SEARCH(TRIM(BW$2), ProgramsTable[[#This Row],[Geographic Coverage]])), ISNUMBER(SEARCH(TRIM(BX$2), ProgramsTable[[#This Row],[Geographic Coverage]]))), "Yes", "No"))</f>
        <v>*Required - Please Make a Selection*</v>
      </c>
      <c r="BZ651" s="18" t="str">
        <f>IF(I$2=0, "N/A", IF(I$2="Yes", IF(ProgramsTable[[#This Row],[Program Includes Services for Caregivers]]="Yes", IF(ProgramsTable[[#This Row],[Program May Require Caregiver to be Unpaid]]="No", "Yes", "No"), "No"), "N/A"))</f>
        <v>N/A</v>
      </c>
      <c r="CA6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51" s="18" t="str">
        <f>IF(CB$2=0, "N/A", IF(ISNUMBER(SEARCH(TRIM(UPPER(CB$2)), TRIM(UPPER(ProgramsTable[[#This Row],[Type of Service]])))), "Yes", "No"))</f>
        <v>N/A</v>
      </c>
      <c r="CC651" s="18" t="str">
        <f>IF(CC$2=0, "N/A", IF(ISNUMBER(SEARCH(TRIM(CC$2), ProgramsTable[[#This Row],[Geographic Coverage]])), "Yes", "No"))</f>
        <v>No</v>
      </c>
      <c r="CD651" s="18" t="str">
        <f>IF(CD$2=0, "N/A", IF(ISNUMBER(SEARCH(TRIM(CD$2), ProgramsTable[[#This Row],[Geographic Coverage]])), "Yes", "No"))</f>
        <v>N/A</v>
      </c>
      <c r="CE651" s="18" t="str">
        <f>IF(AND(CC$2=0, CD$2=0), "*Required - Please Make a Selection*", IF(OR(ISNUMBER(SEARCH(TRIM(CC$2), ProgramsTable[[#This Row],[Geographic Coverage]])), ISNUMBER(SEARCH(TRIM(CD$2), ProgramsTable[[#This Row],[Geographic Coverage]]))), "Yes", "No"))</f>
        <v>No</v>
      </c>
      <c r="CF651" s="18" t="str" cm="1">
        <f t="array" ref="CF651">IF(COUNTIF(BK$2:BN$2, "Yes")=0, "N/A", IF(SUMPRODUCT((BK$2:BN$2="Yes")*(ProgramsTable[[#This Row],[Veteran?]:[Disabled Veteran?]]="Yes"))&gt;0, "Yes", "No"))</f>
        <v>No</v>
      </c>
      <c r="CG6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51"/>
      <c r="CI651"/>
      <c r="CJ651"/>
      <c r="CK651"/>
      <c r="CL651"/>
      <c r="CM651"/>
      <c r="CN651"/>
      <c r="CO651"/>
      <c r="CP651"/>
      <c r="CQ651"/>
      <c r="CR651"/>
      <c r="CS651"/>
      <c r="CU651"/>
      <c r="CV651"/>
    </row>
    <row r="652" spans="1:100" hidden="1" x14ac:dyDescent="0.25">
      <c r="A652" s="10">
        <v>248</v>
      </c>
      <c r="B652" t="s">
        <v>527</v>
      </c>
      <c r="C652" t="s">
        <v>607</v>
      </c>
      <c r="D652" t="s">
        <v>564</v>
      </c>
      <c r="E652" t="s">
        <v>546</v>
      </c>
      <c r="F652" t="s">
        <v>570</v>
      </c>
      <c r="G652" t="s">
        <v>109</v>
      </c>
      <c r="H652" t="s">
        <v>207</v>
      </c>
      <c r="I652" t="s">
        <v>207</v>
      </c>
      <c r="J652" t="s">
        <v>566</v>
      </c>
      <c r="K652" t="s">
        <v>208</v>
      </c>
      <c r="L652" s="11" t="s">
        <v>571</v>
      </c>
      <c r="M652">
        <v>60</v>
      </c>
      <c r="N652">
        <v>120</v>
      </c>
      <c r="O652" t="s">
        <v>572</v>
      </c>
      <c r="P652" t="s">
        <v>573</v>
      </c>
      <c r="Q652" t="s">
        <v>208</v>
      </c>
      <c r="R652" t="s">
        <v>573</v>
      </c>
      <c r="S652" t="s">
        <v>208</v>
      </c>
      <c r="T652" t="s">
        <v>54</v>
      </c>
      <c r="U652" t="s">
        <v>207</v>
      </c>
      <c r="V652" t="s">
        <v>215</v>
      </c>
      <c r="W652" t="s">
        <v>207</v>
      </c>
      <c r="X652" t="s">
        <v>207</v>
      </c>
      <c r="Y652" t="s">
        <v>207</v>
      </c>
      <c r="Z652" t="s">
        <v>207</v>
      </c>
      <c r="AA652" t="s">
        <v>207</v>
      </c>
      <c r="AB652" t="s">
        <v>207</v>
      </c>
      <c r="AC652" t="s">
        <v>207</v>
      </c>
      <c r="AD652" t="s">
        <v>207</v>
      </c>
      <c r="AE652" t="s">
        <v>207</v>
      </c>
      <c r="AF652" t="s">
        <v>207</v>
      </c>
      <c r="AG652" t="s">
        <v>207</v>
      </c>
      <c r="AH652" t="s">
        <v>207</v>
      </c>
      <c r="AI652" t="s">
        <v>207</v>
      </c>
      <c r="AJ652" t="s">
        <v>207</v>
      </c>
      <c r="AK652" t="s">
        <v>207</v>
      </c>
      <c r="AL652" t="s">
        <v>207</v>
      </c>
      <c r="AM652" t="s">
        <v>215</v>
      </c>
      <c r="AN652" t="s">
        <v>215</v>
      </c>
      <c r="AO652" t="s">
        <v>215</v>
      </c>
      <c r="AP652" t="s">
        <v>207</v>
      </c>
      <c r="AQ652" t="s">
        <v>215</v>
      </c>
      <c r="AR652" t="s">
        <v>207</v>
      </c>
      <c r="AS652" t="s">
        <v>207</v>
      </c>
      <c r="AT652" t="s">
        <v>207</v>
      </c>
      <c r="AU652" t="s">
        <v>207</v>
      </c>
      <c r="AV652" t="s">
        <v>207</v>
      </c>
      <c r="AW652" t="s">
        <v>207</v>
      </c>
      <c r="AX652" t="s">
        <v>215</v>
      </c>
      <c r="AY652" t="s">
        <v>215</v>
      </c>
      <c r="AZ652" t="s">
        <v>207</v>
      </c>
      <c r="BA652" t="s">
        <v>215</v>
      </c>
      <c r="BB652" t="s">
        <v>207</v>
      </c>
      <c r="BC652" t="s">
        <v>207</v>
      </c>
      <c r="BD652" t="s">
        <v>207</v>
      </c>
      <c r="BE652" t="s">
        <v>207</v>
      </c>
      <c r="BF652" t="s">
        <v>207</v>
      </c>
      <c r="BG652" t="s">
        <v>207</v>
      </c>
      <c r="BH652" t="s">
        <v>207</v>
      </c>
      <c r="BI652" t="s">
        <v>207</v>
      </c>
      <c r="BJ652" t="s">
        <v>207</v>
      </c>
      <c r="BK652" t="s">
        <v>207</v>
      </c>
      <c r="BL652" t="s">
        <v>207</v>
      </c>
      <c r="BM652" t="s">
        <v>207</v>
      </c>
      <c r="BN652" t="s">
        <v>207</v>
      </c>
      <c r="BO652" s="18" t="str">
        <f>IF(OR(BO$2=0, BO$2=""), "N/A", IF(ISNUMBER(SEARCH(UPPER(BO$2), UPPER(ProgramsTable[[#This Row],[Type of Service]]))), "Yes", "No"))</f>
        <v>N/A</v>
      </c>
      <c r="BP652" s="18" t="str">
        <f>IF(BP$2=0, "N/A", IF(ISNUMBER(SEARCH(TRIM(BP$2), ProgramsTable[[#This Row],[Geographic Coverage]])), "Yes", "No"))</f>
        <v>N/A</v>
      </c>
      <c r="BQ652" s="18" t="str">
        <f>IF(BQ$2=0, "N/A", IF(ISNUMBER(SEARCH(TRIM(BQ$2), ProgramsTable[[#This Row],[Geographic Coverage]])), "Yes", "No"))</f>
        <v>N/A</v>
      </c>
      <c r="BR652" s="18" t="str">
        <f>IF(AND(BP$2=0, BQ$2=0), "*Required - Please Make a Selection*", IF(OR(ISNUMBER(SEARCH(TRIM(BP$2), ProgramsTable[[#This Row],[Geographic Coverage]])), ISNUMBER(SEARCH(TRIM(BQ$2), ProgramsTable[[#This Row],[Geographic Coverage]]))), "Yes", "No"))</f>
        <v>*Required - Please Make a Selection*</v>
      </c>
      <c r="BS652" s="18" t="str">
        <f>IF(OR(BS$2="",BS$2=0), "N/A", IF(AND(ProgramsTable[[#This Row],[Age Min]]= "None", ProgramsTable[[#This Row],[Age Max]]= "None"), "Yes", IF(AND(BS$2&gt;=ProgramsTable[[#This Row],[Age Min]], BS$2&lt;=ProgramsTable[[#This Row],[Age Max]]), "Yes", "No")))</f>
        <v>N/A</v>
      </c>
      <c r="BT652" s="18" t="str" cm="1">
        <f t="array" ref="BT652">IF(COUNTIF(AM$2:BJ$2,"Yes")=0,"N/A",IF(SUMPRODUCT(--(AM$2:BJ$2="Yes"),--(ProgramsTable[[#This Row],[Developmental Disability]:[Caregivers, Family Members, Advocates, or Practitioners of an Individual with Disabilities or Medical Conditions]]="Yes"))&gt;0,"Yes","No"))</f>
        <v>N/A</v>
      </c>
      <c r="BU6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52" s="18" t="str">
        <f>IF(BV$2=0, "N/A", IF(ISNUMBER(SEARCH(UPPER(BV$2), UPPER(ProgramsTable[[#This Row],[Type of Service]]))), "Yes", "No"))</f>
        <v>N/A</v>
      </c>
      <c r="BW652" s="18" t="str">
        <f>IF(BW$2=0, "N/A", IF(ISNUMBER(SEARCH(TRIM(BW$2), ProgramsTable[[#This Row],[Geographic Coverage]])), "Yes", "No"))</f>
        <v>N/A</v>
      </c>
      <c r="BX652" s="18" t="str">
        <f>IF(BX$2=0, "N/A", IF(ISNUMBER(SEARCH(TRIM(BX$2), ProgramsTable[[#This Row],[Geographic Coverage]])), "Yes", "No"))</f>
        <v>N/A</v>
      </c>
      <c r="BY652" s="18" t="str">
        <f>IF(AND(BW$2=0, BX$2=0), "*Required - Please Make a Selection*", IF(OR(ISNUMBER(SEARCH(TRIM(BW$2), ProgramsTable[[#This Row],[Geographic Coverage]])), ISNUMBER(SEARCH(TRIM(BX$2), ProgramsTable[[#This Row],[Geographic Coverage]]))), "Yes", "No"))</f>
        <v>*Required - Please Make a Selection*</v>
      </c>
      <c r="BZ652" s="18" t="str">
        <f>IF(I$2=0, "N/A", IF(I$2="Yes", IF(ProgramsTable[[#This Row],[Program Includes Services for Caregivers]]="Yes", IF(ProgramsTable[[#This Row],[Program May Require Caregiver to be Unpaid]]="No", "Yes", "No"), "No"), "N/A"))</f>
        <v>N/A</v>
      </c>
      <c r="CA6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52" s="18" t="str">
        <f>IF(CB$2=0, "N/A", IF(ISNUMBER(SEARCH(TRIM(UPPER(CB$2)), TRIM(UPPER(ProgramsTable[[#This Row],[Type of Service]])))), "Yes", "No"))</f>
        <v>N/A</v>
      </c>
      <c r="CC652" s="18" t="str">
        <f>IF(CC$2=0, "N/A", IF(ISNUMBER(SEARCH(TRIM(CC$2), ProgramsTable[[#This Row],[Geographic Coverage]])), "Yes", "No"))</f>
        <v>No</v>
      </c>
      <c r="CD652" s="18" t="str">
        <f>IF(CD$2=0, "N/A", IF(ISNUMBER(SEARCH(TRIM(CD$2), ProgramsTable[[#This Row],[Geographic Coverage]])), "Yes", "No"))</f>
        <v>N/A</v>
      </c>
      <c r="CE652" s="18" t="str">
        <f>IF(AND(CC$2=0, CD$2=0), "*Required - Please Make a Selection*", IF(OR(ISNUMBER(SEARCH(TRIM(CC$2), ProgramsTable[[#This Row],[Geographic Coverage]])), ISNUMBER(SEARCH(TRIM(CD$2), ProgramsTable[[#This Row],[Geographic Coverage]]))), "Yes", "No"))</f>
        <v>No</v>
      </c>
      <c r="CF652" s="18" t="str" cm="1">
        <f t="array" ref="CF652">IF(COUNTIF(BK$2:BN$2, "Yes")=0, "N/A", IF(SUMPRODUCT((BK$2:BN$2="Yes")*(ProgramsTable[[#This Row],[Veteran?]:[Disabled Veteran?]]="Yes"))&gt;0, "Yes", "No"))</f>
        <v>No</v>
      </c>
      <c r="CG6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52"/>
      <c r="CI652"/>
      <c r="CJ652"/>
      <c r="CK652"/>
      <c r="CL652"/>
      <c r="CM652"/>
      <c r="CN652"/>
      <c r="CO652"/>
      <c r="CP652"/>
      <c r="CQ652"/>
      <c r="CR652"/>
      <c r="CS652"/>
      <c r="CU652"/>
      <c r="CV652"/>
    </row>
    <row r="653" spans="1:100" hidden="1" x14ac:dyDescent="0.25">
      <c r="A653" s="10">
        <v>249</v>
      </c>
      <c r="B653" t="s">
        <v>527</v>
      </c>
      <c r="C653" t="s">
        <v>607</v>
      </c>
      <c r="D653" t="s">
        <v>564</v>
      </c>
      <c r="E653" t="s">
        <v>546</v>
      </c>
      <c r="F653" t="s">
        <v>574</v>
      </c>
      <c r="G653" t="s">
        <v>108</v>
      </c>
      <c r="H653" t="s">
        <v>207</v>
      </c>
      <c r="I653" t="s">
        <v>207</v>
      </c>
      <c r="J653" t="s">
        <v>208</v>
      </c>
      <c r="K653" t="s">
        <v>208</v>
      </c>
      <c r="L653" s="11" t="s">
        <v>543</v>
      </c>
      <c r="M653">
        <v>60</v>
      </c>
      <c r="N653">
        <v>120</v>
      </c>
      <c r="P653" t="s">
        <v>575</v>
      </c>
      <c r="Q653" t="s">
        <v>208</v>
      </c>
      <c r="R653" t="s">
        <v>575</v>
      </c>
      <c r="S653" t="s">
        <v>208</v>
      </c>
      <c r="T653" t="s">
        <v>54</v>
      </c>
      <c r="U653" t="s">
        <v>207</v>
      </c>
      <c r="V653" t="s">
        <v>207</v>
      </c>
      <c r="W653" t="s">
        <v>207</v>
      </c>
      <c r="X653" t="s">
        <v>207</v>
      </c>
      <c r="Y653" t="s">
        <v>207</v>
      </c>
      <c r="Z653" t="s">
        <v>207</v>
      </c>
      <c r="AA653" t="s">
        <v>207</v>
      </c>
      <c r="AB653" t="s">
        <v>207</v>
      </c>
      <c r="AC653" t="s">
        <v>207</v>
      </c>
      <c r="AD653" t="s">
        <v>207</v>
      </c>
      <c r="AE653" t="s">
        <v>207</v>
      </c>
      <c r="AF653" t="s">
        <v>207</v>
      </c>
      <c r="AG653" t="s">
        <v>207</v>
      </c>
      <c r="AH653" t="s">
        <v>207</v>
      </c>
      <c r="AI653" t="s">
        <v>207</v>
      </c>
      <c r="AJ653" t="s">
        <v>207</v>
      </c>
      <c r="AK653" t="s">
        <v>207</v>
      </c>
      <c r="AL653" t="s">
        <v>207</v>
      </c>
      <c r="AM653" t="s">
        <v>207</v>
      </c>
      <c r="AN653" t="s">
        <v>207</v>
      </c>
      <c r="AO653" t="s">
        <v>207</v>
      </c>
      <c r="AP653" t="s">
        <v>207</v>
      </c>
      <c r="AQ653" t="s">
        <v>207</v>
      </c>
      <c r="AR653" t="s">
        <v>207</v>
      </c>
      <c r="AS653" t="s">
        <v>207</v>
      </c>
      <c r="AT653" t="s">
        <v>207</v>
      </c>
      <c r="AU653" t="s">
        <v>207</v>
      </c>
      <c r="AV653" t="s">
        <v>207</v>
      </c>
      <c r="AW653" t="s">
        <v>207</v>
      </c>
      <c r="AX653" t="s">
        <v>207</v>
      </c>
      <c r="AY653" t="s">
        <v>207</v>
      </c>
      <c r="AZ653" t="s">
        <v>207</v>
      </c>
      <c r="BA653" t="s">
        <v>215</v>
      </c>
      <c r="BB653" t="s">
        <v>207</v>
      </c>
      <c r="BC653" t="s">
        <v>207</v>
      </c>
      <c r="BD653" t="s">
        <v>207</v>
      </c>
      <c r="BE653" t="s">
        <v>207</v>
      </c>
      <c r="BF653" t="s">
        <v>207</v>
      </c>
      <c r="BG653" t="s">
        <v>207</v>
      </c>
      <c r="BH653" t="s">
        <v>207</v>
      </c>
      <c r="BI653" t="s">
        <v>207</v>
      </c>
      <c r="BJ653" t="s">
        <v>207</v>
      </c>
      <c r="BK653" t="s">
        <v>207</v>
      </c>
      <c r="BL653" t="s">
        <v>207</v>
      </c>
      <c r="BM653" t="s">
        <v>207</v>
      </c>
      <c r="BN653" t="s">
        <v>207</v>
      </c>
      <c r="BO653" s="18" t="str">
        <f>IF(OR(BO$2=0, BO$2=""), "N/A", IF(ISNUMBER(SEARCH(UPPER(BO$2), UPPER(ProgramsTable[[#This Row],[Type of Service]]))), "Yes", "No"))</f>
        <v>N/A</v>
      </c>
      <c r="BP653" s="18" t="str">
        <f>IF(BP$2=0, "N/A", IF(ISNUMBER(SEARCH(TRIM(BP$2), ProgramsTable[[#This Row],[Geographic Coverage]])), "Yes", "No"))</f>
        <v>N/A</v>
      </c>
      <c r="BQ653" s="18" t="str">
        <f>IF(BQ$2=0, "N/A", IF(ISNUMBER(SEARCH(TRIM(BQ$2), ProgramsTable[[#This Row],[Geographic Coverage]])), "Yes", "No"))</f>
        <v>N/A</v>
      </c>
      <c r="BR653" s="18" t="str">
        <f>IF(AND(BP$2=0, BQ$2=0), "*Required - Please Make a Selection*", IF(OR(ISNUMBER(SEARCH(TRIM(BP$2), ProgramsTable[[#This Row],[Geographic Coverage]])), ISNUMBER(SEARCH(TRIM(BQ$2), ProgramsTable[[#This Row],[Geographic Coverage]]))), "Yes", "No"))</f>
        <v>*Required - Please Make a Selection*</v>
      </c>
      <c r="BS653" s="18" t="str">
        <f>IF(OR(BS$2="",BS$2=0), "N/A", IF(AND(ProgramsTable[[#This Row],[Age Min]]= "None", ProgramsTable[[#This Row],[Age Max]]= "None"), "Yes", IF(AND(BS$2&gt;=ProgramsTable[[#This Row],[Age Min]], BS$2&lt;=ProgramsTable[[#This Row],[Age Max]]), "Yes", "No")))</f>
        <v>N/A</v>
      </c>
      <c r="BT653" s="18" t="str" cm="1">
        <f t="array" ref="BT653">IF(COUNTIF(AM$2:BJ$2,"Yes")=0,"N/A",IF(SUMPRODUCT(--(AM$2:BJ$2="Yes"),--(ProgramsTable[[#This Row],[Developmental Disability]:[Caregivers, Family Members, Advocates, or Practitioners of an Individual with Disabilities or Medical Conditions]]="Yes"))&gt;0,"Yes","No"))</f>
        <v>N/A</v>
      </c>
      <c r="BU6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53" s="18" t="str">
        <f>IF(BV$2=0, "N/A", IF(ISNUMBER(SEARCH(UPPER(BV$2), UPPER(ProgramsTable[[#This Row],[Type of Service]]))), "Yes", "No"))</f>
        <v>N/A</v>
      </c>
      <c r="BW653" s="18" t="str">
        <f>IF(BW$2=0, "N/A", IF(ISNUMBER(SEARCH(TRIM(BW$2), ProgramsTable[[#This Row],[Geographic Coverage]])), "Yes", "No"))</f>
        <v>N/A</v>
      </c>
      <c r="BX653" s="18" t="str">
        <f>IF(BX$2=0, "N/A", IF(ISNUMBER(SEARCH(TRIM(BX$2), ProgramsTable[[#This Row],[Geographic Coverage]])), "Yes", "No"))</f>
        <v>N/A</v>
      </c>
      <c r="BY653" s="18" t="str">
        <f>IF(AND(BW$2=0, BX$2=0), "*Required - Please Make a Selection*", IF(OR(ISNUMBER(SEARCH(TRIM(BW$2), ProgramsTable[[#This Row],[Geographic Coverage]])), ISNUMBER(SEARCH(TRIM(BX$2), ProgramsTable[[#This Row],[Geographic Coverage]]))), "Yes", "No"))</f>
        <v>*Required - Please Make a Selection*</v>
      </c>
      <c r="BZ653" s="18" t="str">
        <f>IF(I$2=0, "N/A", IF(I$2="Yes", IF(ProgramsTable[[#This Row],[Program Includes Services for Caregivers]]="Yes", IF(ProgramsTable[[#This Row],[Program May Require Caregiver to be Unpaid]]="No", "Yes", "No"), "No"), "N/A"))</f>
        <v>N/A</v>
      </c>
      <c r="CA6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53" s="18" t="str">
        <f>IF(CB$2=0, "N/A", IF(ISNUMBER(SEARCH(TRIM(UPPER(CB$2)), TRIM(UPPER(ProgramsTable[[#This Row],[Type of Service]])))), "Yes", "No"))</f>
        <v>N/A</v>
      </c>
      <c r="CC653" s="18" t="str">
        <f>IF(CC$2=0, "N/A", IF(ISNUMBER(SEARCH(TRIM(CC$2), ProgramsTable[[#This Row],[Geographic Coverage]])), "Yes", "No"))</f>
        <v>No</v>
      </c>
      <c r="CD653" s="18" t="str">
        <f>IF(CD$2=0, "N/A", IF(ISNUMBER(SEARCH(TRIM(CD$2), ProgramsTable[[#This Row],[Geographic Coverage]])), "Yes", "No"))</f>
        <v>N/A</v>
      </c>
      <c r="CE653" s="18" t="str">
        <f>IF(AND(CC$2=0, CD$2=0), "*Required - Please Make a Selection*", IF(OR(ISNUMBER(SEARCH(TRIM(CC$2), ProgramsTable[[#This Row],[Geographic Coverage]])), ISNUMBER(SEARCH(TRIM(CD$2), ProgramsTable[[#This Row],[Geographic Coverage]]))), "Yes", "No"))</f>
        <v>No</v>
      </c>
      <c r="CF653" s="18" t="str" cm="1">
        <f t="array" ref="CF653">IF(COUNTIF(BK$2:BN$2, "Yes")=0, "N/A", IF(SUMPRODUCT((BK$2:BN$2="Yes")*(ProgramsTable[[#This Row],[Veteran?]:[Disabled Veteran?]]="Yes"))&gt;0, "Yes", "No"))</f>
        <v>No</v>
      </c>
      <c r="CG6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53"/>
      <c r="CI653"/>
      <c r="CJ653"/>
      <c r="CK653"/>
      <c r="CL653"/>
      <c r="CM653"/>
      <c r="CN653"/>
      <c r="CO653"/>
      <c r="CP653"/>
      <c r="CQ653"/>
      <c r="CR653"/>
      <c r="CS653"/>
      <c r="CU653"/>
      <c r="CV653"/>
    </row>
    <row r="654" spans="1:100" hidden="1" x14ac:dyDescent="0.25">
      <c r="A654" s="10">
        <v>250</v>
      </c>
      <c r="B654" t="s">
        <v>527</v>
      </c>
      <c r="C654" t="s">
        <v>607</v>
      </c>
      <c r="D654" t="s">
        <v>576</v>
      </c>
      <c r="E654" t="s">
        <v>546</v>
      </c>
      <c r="F654" t="s">
        <v>602</v>
      </c>
      <c r="G654" t="s">
        <v>98</v>
      </c>
      <c r="H654" t="s">
        <v>207</v>
      </c>
      <c r="I654" t="s">
        <v>207</v>
      </c>
      <c r="J654" t="s">
        <v>208</v>
      </c>
      <c r="K654" t="s">
        <v>208</v>
      </c>
      <c r="L654" s="11" t="s">
        <v>543</v>
      </c>
      <c r="M654">
        <v>60</v>
      </c>
      <c r="N654">
        <v>120</v>
      </c>
      <c r="P654" t="s">
        <v>563</v>
      </c>
      <c r="Q654" t="s">
        <v>208</v>
      </c>
      <c r="R654" t="s">
        <v>563</v>
      </c>
      <c r="S654" t="s">
        <v>208</v>
      </c>
      <c r="T654" t="s">
        <v>54</v>
      </c>
      <c r="U654" t="s">
        <v>207</v>
      </c>
      <c r="V654" t="s">
        <v>207</v>
      </c>
      <c r="W654" t="s">
        <v>207</v>
      </c>
      <c r="X654" t="s">
        <v>207</v>
      </c>
      <c r="Y654" t="s">
        <v>207</v>
      </c>
      <c r="Z654" t="s">
        <v>207</v>
      </c>
      <c r="AA654" t="s">
        <v>207</v>
      </c>
      <c r="AB654" t="s">
        <v>207</v>
      </c>
      <c r="AC654" t="s">
        <v>207</v>
      </c>
      <c r="AD654" t="s">
        <v>207</v>
      </c>
      <c r="AE654" t="s">
        <v>207</v>
      </c>
      <c r="AF654" t="s">
        <v>207</v>
      </c>
      <c r="AG654" t="s">
        <v>207</v>
      </c>
      <c r="AH654" t="s">
        <v>207</v>
      </c>
      <c r="AI654" t="s">
        <v>207</v>
      </c>
      <c r="AJ654" t="s">
        <v>207</v>
      </c>
      <c r="AK654" t="s">
        <v>207</v>
      </c>
      <c r="AL654" t="s">
        <v>207</v>
      </c>
      <c r="AM654" t="s">
        <v>207</v>
      </c>
      <c r="AN654" t="s">
        <v>207</v>
      </c>
      <c r="AO654" t="s">
        <v>207</v>
      </c>
      <c r="AP654" t="s">
        <v>207</v>
      </c>
      <c r="AQ654" t="s">
        <v>207</v>
      </c>
      <c r="AR654" t="s">
        <v>207</v>
      </c>
      <c r="AS654" t="s">
        <v>207</v>
      </c>
      <c r="AT654" t="s">
        <v>207</v>
      </c>
      <c r="AU654" t="s">
        <v>207</v>
      </c>
      <c r="AV654" t="s">
        <v>207</v>
      </c>
      <c r="AW654" t="s">
        <v>207</v>
      </c>
      <c r="AX654" t="s">
        <v>207</v>
      </c>
      <c r="AY654" t="s">
        <v>207</v>
      </c>
      <c r="AZ654" t="s">
        <v>207</v>
      </c>
      <c r="BA654" t="s">
        <v>215</v>
      </c>
      <c r="BB654" t="s">
        <v>207</v>
      </c>
      <c r="BC654" t="s">
        <v>207</v>
      </c>
      <c r="BD654" t="s">
        <v>207</v>
      </c>
      <c r="BE654" t="s">
        <v>207</v>
      </c>
      <c r="BF654" t="s">
        <v>207</v>
      </c>
      <c r="BG654" t="s">
        <v>207</v>
      </c>
      <c r="BH654" t="s">
        <v>207</v>
      </c>
      <c r="BI654" t="s">
        <v>207</v>
      </c>
      <c r="BJ654" t="s">
        <v>207</v>
      </c>
      <c r="BK654" t="s">
        <v>207</v>
      </c>
      <c r="BL654" t="s">
        <v>207</v>
      </c>
      <c r="BM654" t="s">
        <v>207</v>
      </c>
      <c r="BN654" t="s">
        <v>207</v>
      </c>
      <c r="BO654" s="18" t="str">
        <f>IF(OR(BO$2=0, BO$2=""), "N/A", IF(ISNUMBER(SEARCH(UPPER(BO$2), UPPER(ProgramsTable[[#This Row],[Type of Service]]))), "Yes", "No"))</f>
        <v>N/A</v>
      </c>
      <c r="BP654" s="18" t="str">
        <f>IF(BP$2=0, "N/A", IF(ISNUMBER(SEARCH(TRIM(BP$2), ProgramsTable[[#This Row],[Geographic Coverage]])), "Yes", "No"))</f>
        <v>N/A</v>
      </c>
      <c r="BQ654" s="18" t="str">
        <f>IF(BQ$2=0, "N/A", IF(ISNUMBER(SEARCH(TRIM(BQ$2), ProgramsTable[[#This Row],[Geographic Coverage]])), "Yes", "No"))</f>
        <v>N/A</v>
      </c>
      <c r="BR654" s="18" t="str">
        <f>IF(AND(BP$2=0, BQ$2=0), "*Required - Please Make a Selection*", IF(OR(ISNUMBER(SEARCH(TRIM(BP$2), ProgramsTable[[#This Row],[Geographic Coverage]])), ISNUMBER(SEARCH(TRIM(BQ$2), ProgramsTable[[#This Row],[Geographic Coverage]]))), "Yes", "No"))</f>
        <v>*Required - Please Make a Selection*</v>
      </c>
      <c r="BS654" s="18" t="str">
        <f>IF(OR(BS$2="",BS$2=0), "N/A", IF(AND(ProgramsTable[[#This Row],[Age Min]]= "None", ProgramsTable[[#This Row],[Age Max]]= "None"), "Yes", IF(AND(BS$2&gt;=ProgramsTable[[#This Row],[Age Min]], BS$2&lt;=ProgramsTable[[#This Row],[Age Max]]), "Yes", "No")))</f>
        <v>N/A</v>
      </c>
      <c r="BT654" s="18" t="str" cm="1">
        <f t="array" ref="BT654">IF(COUNTIF(AM$2:BJ$2,"Yes")=0,"N/A",IF(SUMPRODUCT(--(AM$2:BJ$2="Yes"),--(ProgramsTable[[#This Row],[Developmental Disability]:[Caregivers, Family Members, Advocates, or Practitioners of an Individual with Disabilities or Medical Conditions]]="Yes"))&gt;0,"Yes","No"))</f>
        <v>N/A</v>
      </c>
      <c r="BU6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54" s="18" t="str">
        <f>IF(BV$2=0, "N/A", IF(ISNUMBER(SEARCH(UPPER(BV$2), UPPER(ProgramsTable[[#This Row],[Type of Service]]))), "Yes", "No"))</f>
        <v>N/A</v>
      </c>
      <c r="BW654" s="18" t="str">
        <f>IF(BW$2=0, "N/A", IF(ISNUMBER(SEARCH(TRIM(BW$2), ProgramsTable[[#This Row],[Geographic Coverage]])), "Yes", "No"))</f>
        <v>N/A</v>
      </c>
      <c r="BX654" s="18" t="str">
        <f>IF(BX$2=0, "N/A", IF(ISNUMBER(SEARCH(TRIM(BX$2), ProgramsTable[[#This Row],[Geographic Coverage]])), "Yes", "No"))</f>
        <v>N/A</v>
      </c>
      <c r="BY654" s="18" t="str">
        <f>IF(AND(BW$2=0, BX$2=0), "*Required - Please Make a Selection*", IF(OR(ISNUMBER(SEARCH(TRIM(BW$2), ProgramsTable[[#This Row],[Geographic Coverage]])), ISNUMBER(SEARCH(TRIM(BX$2), ProgramsTable[[#This Row],[Geographic Coverage]]))), "Yes", "No"))</f>
        <v>*Required - Please Make a Selection*</v>
      </c>
      <c r="BZ654" s="18" t="str">
        <f>IF(I$2=0, "N/A", IF(I$2="Yes", IF(ProgramsTable[[#This Row],[Program Includes Services for Caregivers]]="Yes", IF(ProgramsTable[[#This Row],[Program May Require Caregiver to be Unpaid]]="No", "Yes", "No"), "No"), "N/A"))</f>
        <v>N/A</v>
      </c>
      <c r="CA6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54" s="18" t="str">
        <f>IF(CB$2=0, "N/A", IF(ISNUMBER(SEARCH(TRIM(UPPER(CB$2)), TRIM(UPPER(ProgramsTable[[#This Row],[Type of Service]])))), "Yes", "No"))</f>
        <v>N/A</v>
      </c>
      <c r="CC654" s="18" t="str">
        <f>IF(CC$2=0, "N/A", IF(ISNUMBER(SEARCH(TRIM(CC$2), ProgramsTable[[#This Row],[Geographic Coverage]])), "Yes", "No"))</f>
        <v>No</v>
      </c>
      <c r="CD654" s="18" t="str">
        <f>IF(CD$2=0, "N/A", IF(ISNUMBER(SEARCH(TRIM(CD$2), ProgramsTable[[#This Row],[Geographic Coverage]])), "Yes", "No"))</f>
        <v>N/A</v>
      </c>
      <c r="CE654" s="18" t="str">
        <f>IF(AND(CC$2=0, CD$2=0), "*Required - Please Make a Selection*", IF(OR(ISNUMBER(SEARCH(TRIM(CC$2), ProgramsTable[[#This Row],[Geographic Coverage]])), ISNUMBER(SEARCH(TRIM(CD$2), ProgramsTable[[#This Row],[Geographic Coverage]]))), "Yes", "No"))</f>
        <v>No</v>
      </c>
      <c r="CF654" s="18" t="str" cm="1">
        <f t="array" ref="CF654">IF(COUNTIF(BK$2:BN$2, "Yes")=0, "N/A", IF(SUMPRODUCT((BK$2:BN$2="Yes")*(ProgramsTable[[#This Row],[Veteran?]:[Disabled Veteran?]]="Yes"))&gt;0, "Yes", "No"))</f>
        <v>No</v>
      </c>
      <c r="CG6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54"/>
      <c r="CI654"/>
      <c r="CJ654"/>
      <c r="CK654"/>
      <c r="CL654"/>
      <c r="CM654"/>
      <c r="CN654"/>
      <c r="CO654"/>
      <c r="CP654"/>
      <c r="CQ654"/>
      <c r="CR654"/>
      <c r="CS654"/>
      <c r="CU654"/>
      <c r="CV654"/>
    </row>
    <row r="655" spans="1:100" hidden="1" x14ac:dyDescent="0.25">
      <c r="A655" s="10">
        <v>262</v>
      </c>
      <c r="B655" t="s">
        <v>527</v>
      </c>
      <c r="C655" t="s">
        <v>608</v>
      </c>
      <c r="D655" t="s">
        <v>537</v>
      </c>
      <c r="E655" t="s">
        <v>538</v>
      </c>
      <c r="F655" t="s">
        <v>539</v>
      </c>
      <c r="G655" t="s">
        <v>540</v>
      </c>
      <c r="H655" t="s">
        <v>207</v>
      </c>
      <c r="I655" t="s">
        <v>207</v>
      </c>
      <c r="J655" t="s">
        <v>541</v>
      </c>
      <c r="K655" t="s">
        <v>542</v>
      </c>
      <c r="L655" t="s">
        <v>543</v>
      </c>
      <c r="M655">
        <v>60</v>
      </c>
      <c r="N655">
        <v>120</v>
      </c>
      <c r="P655" t="s">
        <v>544</v>
      </c>
      <c r="Q655" t="s">
        <v>208</v>
      </c>
      <c r="R655" t="s">
        <v>544</v>
      </c>
      <c r="S655" t="s">
        <v>208</v>
      </c>
      <c r="T655" t="s">
        <v>62</v>
      </c>
      <c r="U655" t="s">
        <v>215</v>
      </c>
      <c r="V655" t="s">
        <v>207</v>
      </c>
      <c r="W655" t="s">
        <v>207</v>
      </c>
      <c r="X655" t="s">
        <v>207</v>
      </c>
      <c r="Y655" t="s">
        <v>207</v>
      </c>
      <c r="Z655" t="s">
        <v>207</v>
      </c>
      <c r="AA655" t="s">
        <v>207</v>
      </c>
      <c r="AB655" t="s">
        <v>207</v>
      </c>
      <c r="AC655" t="s">
        <v>207</v>
      </c>
      <c r="AD655" t="s">
        <v>207</v>
      </c>
      <c r="AE655" t="s">
        <v>207</v>
      </c>
      <c r="AF655" t="s">
        <v>207</v>
      </c>
      <c r="AG655" t="s">
        <v>207</v>
      </c>
      <c r="AH655" t="s">
        <v>207</v>
      </c>
      <c r="AI655" t="s">
        <v>207</v>
      </c>
      <c r="AJ655" t="s">
        <v>207</v>
      </c>
      <c r="AK655" t="s">
        <v>207</v>
      </c>
      <c r="AL655" t="s">
        <v>207</v>
      </c>
      <c r="AM655" t="s">
        <v>207</v>
      </c>
      <c r="AN655" t="s">
        <v>207</v>
      </c>
      <c r="AO655" t="s">
        <v>207</v>
      </c>
      <c r="AP655" t="s">
        <v>207</v>
      </c>
      <c r="AQ655" t="s">
        <v>207</v>
      </c>
      <c r="AR655" t="s">
        <v>207</v>
      </c>
      <c r="AS655" t="s">
        <v>207</v>
      </c>
      <c r="AT655" t="s">
        <v>207</v>
      </c>
      <c r="AU655" t="s">
        <v>207</v>
      </c>
      <c r="AV655" t="s">
        <v>207</v>
      </c>
      <c r="AW655" t="s">
        <v>207</v>
      </c>
      <c r="AX655" t="s">
        <v>207</v>
      </c>
      <c r="AY655" t="s">
        <v>207</v>
      </c>
      <c r="AZ655" t="s">
        <v>207</v>
      </c>
      <c r="BA655" t="s">
        <v>215</v>
      </c>
      <c r="BB655" t="s">
        <v>207</v>
      </c>
      <c r="BC655" t="s">
        <v>207</v>
      </c>
      <c r="BD655" t="s">
        <v>207</v>
      </c>
      <c r="BE655" t="s">
        <v>207</v>
      </c>
      <c r="BF655" t="s">
        <v>207</v>
      </c>
      <c r="BG655" t="s">
        <v>207</v>
      </c>
      <c r="BH655" t="s">
        <v>207</v>
      </c>
      <c r="BI655" t="s">
        <v>207</v>
      </c>
      <c r="BJ655" t="s">
        <v>207</v>
      </c>
      <c r="BK655" t="s">
        <v>207</v>
      </c>
      <c r="BL655" t="s">
        <v>207</v>
      </c>
      <c r="BM655" t="s">
        <v>207</v>
      </c>
      <c r="BN655" t="s">
        <v>207</v>
      </c>
      <c r="BO655" s="18" t="str">
        <f>IF(OR(BO$2=0, BO$2=""), "N/A", IF(ISNUMBER(SEARCH(UPPER(BO$2), UPPER(ProgramsTable[[#This Row],[Type of Service]]))), "Yes", "No"))</f>
        <v>N/A</v>
      </c>
      <c r="BP655" s="18" t="str">
        <f>IF(BP$2=0, "N/A", IF(ISNUMBER(SEARCH(TRIM(BP$2), ProgramsTable[[#This Row],[Geographic Coverage]])), "Yes", "No"))</f>
        <v>N/A</v>
      </c>
      <c r="BQ655" s="18" t="str">
        <f>IF(BQ$2=0, "N/A", IF(ISNUMBER(SEARCH(TRIM(BQ$2), ProgramsTable[[#This Row],[Geographic Coverage]])), "Yes", "No"))</f>
        <v>N/A</v>
      </c>
      <c r="BR655" s="18" t="str">
        <f>IF(AND(BP$2=0, BQ$2=0), "*Required - Please Make a Selection*", IF(OR(ISNUMBER(SEARCH(TRIM(BP$2), ProgramsTable[[#This Row],[Geographic Coverage]])), ISNUMBER(SEARCH(TRIM(BQ$2), ProgramsTable[[#This Row],[Geographic Coverage]]))), "Yes", "No"))</f>
        <v>*Required - Please Make a Selection*</v>
      </c>
      <c r="BS655" s="18" t="str">
        <f>IF(OR(BS$2="",BS$2=0), "N/A", IF(AND(ProgramsTable[[#This Row],[Age Min]]= "None", ProgramsTable[[#This Row],[Age Max]]= "None"), "Yes", IF(AND(BS$2&gt;=ProgramsTable[[#This Row],[Age Min]], BS$2&lt;=ProgramsTable[[#This Row],[Age Max]]), "Yes", "No")))</f>
        <v>N/A</v>
      </c>
      <c r="BT655" s="18" t="str" cm="1">
        <f t="array" ref="BT655">IF(COUNTIF(AM$2:BJ$2,"Yes")=0,"N/A",IF(SUMPRODUCT(--(AM$2:BJ$2="Yes"),--(ProgramsTable[[#This Row],[Developmental Disability]:[Caregivers, Family Members, Advocates, or Practitioners of an Individual with Disabilities or Medical Conditions]]="Yes"))&gt;0,"Yes","No"))</f>
        <v>N/A</v>
      </c>
      <c r="BU6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55" s="18" t="str">
        <f>IF(BV$2=0, "N/A", IF(ISNUMBER(SEARCH(UPPER(BV$2), UPPER(ProgramsTable[[#This Row],[Type of Service]]))), "Yes", "No"))</f>
        <v>N/A</v>
      </c>
      <c r="BW655" s="18" t="str">
        <f>IF(BW$2=0, "N/A", IF(ISNUMBER(SEARCH(TRIM(BW$2), ProgramsTable[[#This Row],[Geographic Coverage]])), "Yes", "No"))</f>
        <v>N/A</v>
      </c>
      <c r="BX655" s="18" t="str">
        <f>IF(BX$2=0, "N/A", IF(ISNUMBER(SEARCH(TRIM(BX$2), ProgramsTable[[#This Row],[Geographic Coverage]])), "Yes", "No"))</f>
        <v>N/A</v>
      </c>
      <c r="BY655" s="18" t="str">
        <f>IF(AND(BW$2=0, BX$2=0), "*Required - Please Make a Selection*", IF(OR(ISNUMBER(SEARCH(TRIM(BW$2), ProgramsTable[[#This Row],[Geographic Coverage]])), ISNUMBER(SEARCH(TRIM(BX$2), ProgramsTable[[#This Row],[Geographic Coverage]]))), "Yes", "No"))</f>
        <v>*Required - Please Make a Selection*</v>
      </c>
      <c r="BZ655" s="18" t="str">
        <f>IF(I$2=0, "N/A", IF(I$2="Yes", IF(ProgramsTable[[#This Row],[Program Includes Services for Caregivers]]="Yes", IF(ProgramsTable[[#This Row],[Program May Require Caregiver to be Unpaid]]="No", "Yes", "No"), "No"), "N/A"))</f>
        <v>N/A</v>
      </c>
      <c r="CA6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55" s="18" t="str">
        <f>IF(CB$2=0, "N/A", IF(ISNUMBER(SEARCH(TRIM(UPPER(CB$2)), TRIM(UPPER(ProgramsTable[[#This Row],[Type of Service]])))), "Yes", "No"))</f>
        <v>N/A</v>
      </c>
      <c r="CC655" s="18" t="str">
        <f>IF(CC$2=0, "N/A", IF(ISNUMBER(SEARCH(TRIM(CC$2), ProgramsTable[[#This Row],[Geographic Coverage]])), "Yes", "No"))</f>
        <v>No</v>
      </c>
      <c r="CD655" s="18" t="str">
        <f>IF(CD$2=0, "N/A", IF(ISNUMBER(SEARCH(TRIM(CD$2), ProgramsTable[[#This Row],[Geographic Coverage]])), "Yes", "No"))</f>
        <v>N/A</v>
      </c>
      <c r="CE655" s="18" t="str">
        <f>IF(AND(CC$2=0, CD$2=0), "*Required - Please Make a Selection*", IF(OR(ISNUMBER(SEARCH(TRIM(CC$2), ProgramsTable[[#This Row],[Geographic Coverage]])), ISNUMBER(SEARCH(TRIM(CD$2), ProgramsTable[[#This Row],[Geographic Coverage]]))), "Yes", "No"))</f>
        <v>No</v>
      </c>
      <c r="CF655" s="18" t="str" cm="1">
        <f t="array" ref="CF655">IF(COUNTIF(BK$2:BN$2, "Yes")=0, "N/A", IF(SUMPRODUCT((BK$2:BN$2="Yes")*(ProgramsTable[[#This Row],[Veteran?]:[Disabled Veteran?]]="Yes"))&gt;0, "Yes", "No"))</f>
        <v>No</v>
      </c>
      <c r="CG6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55"/>
      <c r="CI655"/>
      <c r="CJ655"/>
      <c r="CK655"/>
      <c r="CL655"/>
      <c r="CM655"/>
      <c r="CN655"/>
      <c r="CO655"/>
      <c r="CP655"/>
      <c r="CQ655"/>
      <c r="CR655"/>
      <c r="CS655"/>
      <c r="CU655"/>
      <c r="CV655"/>
    </row>
    <row r="656" spans="1:100" hidden="1" x14ac:dyDescent="0.25">
      <c r="A656" s="10">
        <v>263</v>
      </c>
      <c r="B656" t="s">
        <v>527</v>
      </c>
      <c r="C656" t="s">
        <v>608</v>
      </c>
      <c r="D656" t="s">
        <v>545</v>
      </c>
      <c r="E656" t="s">
        <v>546</v>
      </c>
      <c r="F656" t="s">
        <v>86</v>
      </c>
      <c r="G656" t="s">
        <v>86</v>
      </c>
      <c r="H656" t="s">
        <v>207</v>
      </c>
      <c r="I656" t="s">
        <v>207</v>
      </c>
      <c r="J656" t="s">
        <v>547</v>
      </c>
      <c r="K656" t="s">
        <v>208</v>
      </c>
      <c r="L656" s="11" t="s">
        <v>543</v>
      </c>
      <c r="M656">
        <v>60</v>
      </c>
      <c r="N656">
        <v>120</v>
      </c>
      <c r="P656" t="s">
        <v>548</v>
      </c>
      <c r="Q656" t="s">
        <v>208</v>
      </c>
      <c r="R656" t="s">
        <v>548</v>
      </c>
      <c r="S656" t="s">
        <v>208</v>
      </c>
      <c r="T656" t="s">
        <v>62</v>
      </c>
      <c r="U656" t="s">
        <v>215</v>
      </c>
      <c r="V656" t="s">
        <v>207</v>
      </c>
      <c r="W656" t="s">
        <v>207</v>
      </c>
      <c r="X656" t="s">
        <v>207</v>
      </c>
      <c r="Y656" t="s">
        <v>207</v>
      </c>
      <c r="Z656" t="s">
        <v>207</v>
      </c>
      <c r="AA656" t="s">
        <v>215</v>
      </c>
      <c r="AB656" t="s">
        <v>207</v>
      </c>
      <c r="AC656" t="s">
        <v>207</v>
      </c>
      <c r="AD656" t="s">
        <v>207</v>
      </c>
      <c r="AE656" t="s">
        <v>207</v>
      </c>
      <c r="AF656" t="s">
        <v>207</v>
      </c>
      <c r="AG656" t="s">
        <v>207</v>
      </c>
      <c r="AH656" t="s">
        <v>207</v>
      </c>
      <c r="AI656" t="s">
        <v>207</v>
      </c>
      <c r="AJ656" t="s">
        <v>207</v>
      </c>
      <c r="AK656" t="s">
        <v>207</v>
      </c>
      <c r="AL656" t="s">
        <v>207</v>
      </c>
      <c r="AM656" t="s">
        <v>207</v>
      </c>
      <c r="AN656" t="s">
        <v>207</v>
      </c>
      <c r="AO656" t="s">
        <v>207</v>
      </c>
      <c r="AP656" t="s">
        <v>207</v>
      </c>
      <c r="AQ656" t="s">
        <v>207</v>
      </c>
      <c r="AR656" t="s">
        <v>207</v>
      </c>
      <c r="AS656" t="s">
        <v>207</v>
      </c>
      <c r="AT656" t="s">
        <v>207</v>
      </c>
      <c r="AU656" t="s">
        <v>207</v>
      </c>
      <c r="AV656" t="s">
        <v>207</v>
      </c>
      <c r="AW656" t="s">
        <v>207</v>
      </c>
      <c r="AX656" t="s">
        <v>207</v>
      </c>
      <c r="AY656" t="s">
        <v>207</v>
      </c>
      <c r="AZ656" t="s">
        <v>207</v>
      </c>
      <c r="BA656" t="s">
        <v>215</v>
      </c>
      <c r="BB656" t="s">
        <v>207</v>
      </c>
      <c r="BC656" t="s">
        <v>207</v>
      </c>
      <c r="BD656" t="s">
        <v>207</v>
      </c>
      <c r="BE656" t="s">
        <v>207</v>
      </c>
      <c r="BF656" t="s">
        <v>207</v>
      </c>
      <c r="BG656" t="s">
        <v>207</v>
      </c>
      <c r="BH656" t="s">
        <v>207</v>
      </c>
      <c r="BI656" t="s">
        <v>207</v>
      </c>
      <c r="BJ656" t="s">
        <v>207</v>
      </c>
      <c r="BK656" t="s">
        <v>207</v>
      </c>
      <c r="BL656" t="s">
        <v>207</v>
      </c>
      <c r="BM656" t="s">
        <v>207</v>
      </c>
      <c r="BN656" t="s">
        <v>207</v>
      </c>
      <c r="BO656" s="18" t="str">
        <f>IF(OR(BO$2=0, BO$2=""), "N/A", IF(ISNUMBER(SEARCH(UPPER(BO$2), UPPER(ProgramsTable[[#This Row],[Type of Service]]))), "Yes", "No"))</f>
        <v>N/A</v>
      </c>
      <c r="BP656" s="18" t="str">
        <f>IF(BP$2=0, "N/A", IF(ISNUMBER(SEARCH(TRIM(BP$2), ProgramsTable[[#This Row],[Geographic Coverage]])), "Yes", "No"))</f>
        <v>N/A</v>
      </c>
      <c r="BQ656" s="18" t="str">
        <f>IF(BQ$2=0, "N/A", IF(ISNUMBER(SEARCH(TRIM(BQ$2), ProgramsTable[[#This Row],[Geographic Coverage]])), "Yes", "No"))</f>
        <v>N/A</v>
      </c>
      <c r="BR656" s="18" t="str">
        <f>IF(AND(BP$2=0, BQ$2=0), "*Required - Please Make a Selection*", IF(OR(ISNUMBER(SEARCH(TRIM(BP$2), ProgramsTable[[#This Row],[Geographic Coverage]])), ISNUMBER(SEARCH(TRIM(BQ$2), ProgramsTable[[#This Row],[Geographic Coverage]]))), "Yes", "No"))</f>
        <v>*Required - Please Make a Selection*</v>
      </c>
      <c r="BS656" s="18" t="str">
        <f>IF(OR(BS$2="",BS$2=0), "N/A", IF(AND(ProgramsTable[[#This Row],[Age Min]]= "None", ProgramsTable[[#This Row],[Age Max]]= "None"), "Yes", IF(AND(BS$2&gt;=ProgramsTable[[#This Row],[Age Min]], BS$2&lt;=ProgramsTable[[#This Row],[Age Max]]), "Yes", "No")))</f>
        <v>N/A</v>
      </c>
      <c r="BT656" s="18" t="str" cm="1">
        <f t="array" ref="BT656">IF(COUNTIF(AM$2:BJ$2,"Yes")=0,"N/A",IF(SUMPRODUCT(--(AM$2:BJ$2="Yes"),--(ProgramsTable[[#This Row],[Developmental Disability]:[Caregivers, Family Members, Advocates, or Practitioners of an Individual with Disabilities or Medical Conditions]]="Yes"))&gt;0,"Yes","No"))</f>
        <v>N/A</v>
      </c>
      <c r="BU6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56" s="18" t="str">
        <f>IF(BV$2=0, "N/A", IF(ISNUMBER(SEARCH(UPPER(BV$2), UPPER(ProgramsTable[[#This Row],[Type of Service]]))), "Yes", "No"))</f>
        <v>N/A</v>
      </c>
      <c r="BW656" s="18" t="str">
        <f>IF(BW$2=0, "N/A", IF(ISNUMBER(SEARCH(TRIM(BW$2), ProgramsTable[[#This Row],[Geographic Coverage]])), "Yes", "No"))</f>
        <v>N/A</v>
      </c>
      <c r="BX656" s="18" t="str">
        <f>IF(BX$2=0, "N/A", IF(ISNUMBER(SEARCH(TRIM(BX$2), ProgramsTable[[#This Row],[Geographic Coverage]])), "Yes", "No"))</f>
        <v>N/A</v>
      </c>
      <c r="BY656" s="18" t="str">
        <f>IF(AND(BW$2=0, BX$2=0), "*Required - Please Make a Selection*", IF(OR(ISNUMBER(SEARCH(TRIM(BW$2), ProgramsTable[[#This Row],[Geographic Coverage]])), ISNUMBER(SEARCH(TRIM(BX$2), ProgramsTable[[#This Row],[Geographic Coverage]]))), "Yes", "No"))</f>
        <v>*Required - Please Make a Selection*</v>
      </c>
      <c r="BZ656" s="18" t="str">
        <f>IF(I$2=0, "N/A", IF(I$2="Yes", IF(ProgramsTable[[#This Row],[Program Includes Services for Caregivers]]="Yes", IF(ProgramsTable[[#This Row],[Program May Require Caregiver to be Unpaid]]="No", "Yes", "No"), "No"), "N/A"))</f>
        <v>N/A</v>
      </c>
      <c r="CA6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56" s="18" t="str">
        <f>IF(CB$2=0, "N/A", IF(ISNUMBER(SEARCH(TRIM(UPPER(CB$2)), TRIM(UPPER(ProgramsTable[[#This Row],[Type of Service]])))), "Yes", "No"))</f>
        <v>N/A</v>
      </c>
      <c r="CC656" s="18" t="str">
        <f>IF(CC$2=0, "N/A", IF(ISNUMBER(SEARCH(TRIM(CC$2), ProgramsTable[[#This Row],[Geographic Coverage]])), "Yes", "No"))</f>
        <v>No</v>
      </c>
      <c r="CD656" s="18" t="str">
        <f>IF(CD$2=0, "N/A", IF(ISNUMBER(SEARCH(TRIM(CD$2), ProgramsTable[[#This Row],[Geographic Coverage]])), "Yes", "No"))</f>
        <v>N/A</v>
      </c>
      <c r="CE656" s="18" t="str">
        <f>IF(AND(CC$2=0, CD$2=0), "*Required - Please Make a Selection*", IF(OR(ISNUMBER(SEARCH(TRIM(CC$2), ProgramsTable[[#This Row],[Geographic Coverage]])), ISNUMBER(SEARCH(TRIM(CD$2), ProgramsTable[[#This Row],[Geographic Coverage]]))), "Yes", "No"))</f>
        <v>No</v>
      </c>
      <c r="CF656" s="18" t="str" cm="1">
        <f t="array" ref="CF656">IF(COUNTIF(BK$2:BN$2, "Yes")=0, "N/A", IF(SUMPRODUCT((BK$2:BN$2="Yes")*(ProgramsTable[[#This Row],[Veteran?]:[Disabled Veteran?]]="Yes"))&gt;0, "Yes", "No"))</f>
        <v>No</v>
      </c>
      <c r="CG6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56"/>
      <c r="CI656"/>
      <c r="CJ656"/>
      <c r="CK656"/>
      <c r="CL656"/>
      <c r="CM656"/>
      <c r="CN656"/>
      <c r="CO656"/>
      <c r="CP656"/>
      <c r="CQ656"/>
      <c r="CR656"/>
      <c r="CS656"/>
      <c r="CU656"/>
      <c r="CV656"/>
    </row>
    <row r="657" spans="1:100" hidden="1" x14ac:dyDescent="0.25">
      <c r="A657" s="10">
        <v>264</v>
      </c>
      <c r="B657" t="s">
        <v>527</v>
      </c>
      <c r="C657" t="s">
        <v>608</v>
      </c>
      <c r="D657" t="s">
        <v>545</v>
      </c>
      <c r="E657" t="s">
        <v>546</v>
      </c>
      <c r="F657" t="s">
        <v>549</v>
      </c>
      <c r="G657" t="s">
        <v>117</v>
      </c>
      <c r="H657" t="s">
        <v>207</v>
      </c>
      <c r="I657" t="s">
        <v>207</v>
      </c>
      <c r="J657" t="s">
        <v>208</v>
      </c>
      <c r="K657" t="s">
        <v>208</v>
      </c>
      <c r="L657" s="11" t="s">
        <v>543</v>
      </c>
      <c r="M657">
        <v>60</v>
      </c>
      <c r="N657">
        <v>120</v>
      </c>
      <c r="P657" t="s">
        <v>550</v>
      </c>
      <c r="Q657" t="s">
        <v>208</v>
      </c>
      <c r="R657" t="s">
        <v>550</v>
      </c>
      <c r="S657" t="s">
        <v>208</v>
      </c>
      <c r="T657" t="s">
        <v>62</v>
      </c>
      <c r="U657" t="s">
        <v>207</v>
      </c>
      <c r="V657" t="s">
        <v>207</v>
      </c>
      <c r="W657" t="s">
        <v>207</v>
      </c>
      <c r="X657" t="s">
        <v>207</v>
      </c>
      <c r="Y657" t="s">
        <v>207</v>
      </c>
      <c r="Z657" t="s">
        <v>207</v>
      </c>
      <c r="AA657" t="s">
        <v>207</v>
      </c>
      <c r="AB657" t="s">
        <v>207</v>
      </c>
      <c r="AC657" t="s">
        <v>207</v>
      </c>
      <c r="AD657" t="s">
        <v>207</v>
      </c>
      <c r="AE657" t="s">
        <v>207</v>
      </c>
      <c r="AF657" t="s">
        <v>207</v>
      </c>
      <c r="AG657" t="s">
        <v>207</v>
      </c>
      <c r="AH657" t="s">
        <v>207</v>
      </c>
      <c r="AI657" t="s">
        <v>207</v>
      </c>
      <c r="AJ657" t="s">
        <v>207</v>
      </c>
      <c r="AK657" t="s">
        <v>207</v>
      </c>
      <c r="AL657" t="s">
        <v>207</v>
      </c>
      <c r="AM657" t="s">
        <v>207</v>
      </c>
      <c r="AN657" t="s">
        <v>207</v>
      </c>
      <c r="AO657" t="s">
        <v>207</v>
      </c>
      <c r="AP657" t="s">
        <v>207</v>
      </c>
      <c r="AQ657" t="s">
        <v>207</v>
      </c>
      <c r="AR657" t="s">
        <v>207</v>
      </c>
      <c r="AS657" t="s">
        <v>207</v>
      </c>
      <c r="AT657" t="s">
        <v>207</v>
      </c>
      <c r="AU657" t="s">
        <v>207</v>
      </c>
      <c r="AV657" t="s">
        <v>207</v>
      </c>
      <c r="AW657" t="s">
        <v>207</v>
      </c>
      <c r="AX657" t="s">
        <v>207</v>
      </c>
      <c r="AY657" t="s">
        <v>207</v>
      </c>
      <c r="AZ657" t="s">
        <v>207</v>
      </c>
      <c r="BA657" t="s">
        <v>215</v>
      </c>
      <c r="BB657" t="s">
        <v>207</v>
      </c>
      <c r="BC657" t="s">
        <v>207</v>
      </c>
      <c r="BD657" t="s">
        <v>207</v>
      </c>
      <c r="BE657" t="s">
        <v>207</v>
      </c>
      <c r="BF657" t="s">
        <v>207</v>
      </c>
      <c r="BG657" t="s">
        <v>207</v>
      </c>
      <c r="BH657" t="s">
        <v>207</v>
      </c>
      <c r="BI657" t="s">
        <v>207</v>
      </c>
      <c r="BJ657" t="s">
        <v>207</v>
      </c>
      <c r="BK657" t="s">
        <v>207</v>
      </c>
      <c r="BL657" t="s">
        <v>207</v>
      </c>
      <c r="BM657" t="s">
        <v>207</v>
      </c>
      <c r="BN657" t="s">
        <v>207</v>
      </c>
      <c r="BO657" s="18" t="str">
        <f>IF(OR(BO$2=0, BO$2=""), "N/A", IF(ISNUMBER(SEARCH(UPPER(BO$2), UPPER(ProgramsTable[[#This Row],[Type of Service]]))), "Yes", "No"))</f>
        <v>N/A</v>
      </c>
      <c r="BP657" s="18" t="str">
        <f>IF(BP$2=0, "N/A", IF(ISNUMBER(SEARCH(TRIM(BP$2), ProgramsTable[[#This Row],[Geographic Coverage]])), "Yes", "No"))</f>
        <v>N/A</v>
      </c>
      <c r="BQ657" s="18" t="str">
        <f>IF(BQ$2=0, "N/A", IF(ISNUMBER(SEARCH(TRIM(BQ$2), ProgramsTable[[#This Row],[Geographic Coverage]])), "Yes", "No"))</f>
        <v>N/A</v>
      </c>
      <c r="BR657" s="18" t="str">
        <f>IF(AND(BP$2=0, BQ$2=0), "*Required - Please Make a Selection*", IF(OR(ISNUMBER(SEARCH(TRIM(BP$2), ProgramsTable[[#This Row],[Geographic Coverage]])), ISNUMBER(SEARCH(TRIM(BQ$2), ProgramsTable[[#This Row],[Geographic Coverage]]))), "Yes", "No"))</f>
        <v>*Required - Please Make a Selection*</v>
      </c>
      <c r="BS657" s="18" t="str">
        <f>IF(OR(BS$2="",BS$2=0), "N/A", IF(AND(ProgramsTable[[#This Row],[Age Min]]= "None", ProgramsTable[[#This Row],[Age Max]]= "None"), "Yes", IF(AND(BS$2&gt;=ProgramsTable[[#This Row],[Age Min]], BS$2&lt;=ProgramsTable[[#This Row],[Age Max]]), "Yes", "No")))</f>
        <v>N/A</v>
      </c>
      <c r="BT657" s="18" t="str" cm="1">
        <f t="array" ref="BT657">IF(COUNTIF(AM$2:BJ$2,"Yes")=0,"N/A",IF(SUMPRODUCT(--(AM$2:BJ$2="Yes"),--(ProgramsTable[[#This Row],[Developmental Disability]:[Caregivers, Family Members, Advocates, or Practitioners of an Individual with Disabilities or Medical Conditions]]="Yes"))&gt;0,"Yes","No"))</f>
        <v>N/A</v>
      </c>
      <c r="BU6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57" s="18" t="str">
        <f>IF(BV$2=0, "N/A", IF(ISNUMBER(SEARCH(UPPER(BV$2), UPPER(ProgramsTable[[#This Row],[Type of Service]]))), "Yes", "No"))</f>
        <v>N/A</v>
      </c>
      <c r="BW657" s="18" t="str">
        <f>IF(BW$2=0, "N/A", IF(ISNUMBER(SEARCH(TRIM(BW$2), ProgramsTable[[#This Row],[Geographic Coverage]])), "Yes", "No"))</f>
        <v>N/A</v>
      </c>
      <c r="BX657" s="18" t="str">
        <f>IF(BX$2=0, "N/A", IF(ISNUMBER(SEARCH(TRIM(BX$2), ProgramsTable[[#This Row],[Geographic Coverage]])), "Yes", "No"))</f>
        <v>N/A</v>
      </c>
      <c r="BY657" s="18" t="str">
        <f>IF(AND(BW$2=0, BX$2=0), "*Required - Please Make a Selection*", IF(OR(ISNUMBER(SEARCH(TRIM(BW$2), ProgramsTable[[#This Row],[Geographic Coverage]])), ISNUMBER(SEARCH(TRIM(BX$2), ProgramsTable[[#This Row],[Geographic Coverage]]))), "Yes", "No"))</f>
        <v>*Required - Please Make a Selection*</v>
      </c>
      <c r="BZ657" s="18" t="str">
        <f>IF(I$2=0, "N/A", IF(I$2="Yes", IF(ProgramsTable[[#This Row],[Program Includes Services for Caregivers]]="Yes", IF(ProgramsTable[[#This Row],[Program May Require Caregiver to be Unpaid]]="No", "Yes", "No"), "No"), "N/A"))</f>
        <v>N/A</v>
      </c>
      <c r="CA6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57" s="18" t="str">
        <f>IF(CB$2=0, "N/A", IF(ISNUMBER(SEARCH(TRIM(UPPER(CB$2)), TRIM(UPPER(ProgramsTable[[#This Row],[Type of Service]])))), "Yes", "No"))</f>
        <v>N/A</v>
      </c>
      <c r="CC657" s="18" t="str">
        <f>IF(CC$2=0, "N/A", IF(ISNUMBER(SEARCH(TRIM(CC$2), ProgramsTable[[#This Row],[Geographic Coverage]])), "Yes", "No"))</f>
        <v>No</v>
      </c>
      <c r="CD657" s="18" t="str">
        <f>IF(CD$2=0, "N/A", IF(ISNUMBER(SEARCH(TRIM(CD$2), ProgramsTable[[#This Row],[Geographic Coverage]])), "Yes", "No"))</f>
        <v>N/A</v>
      </c>
      <c r="CE657" s="18" t="str">
        <f>IF(AND(CC$2=0, CD$2=0), "*Required - Please Make a Selection*", IF(OR(ISNUMBER(SEARCH(TRIM(CC$2), ProgramsTable[[#This Row],[Geographic Coverage]])), ISNUMBER(SEARCH(TRIM(CD$2), ProgramsTable[[#This Row],[Geographic Coverage]]))), "Yes", "No"))</f>
        <v>No</v>
      </c>
      <c r="CF657" s="18" t="str" cm="1">
        <f t="array" ref="CF657">IF(COUNTIF(BK$2:BN$2, "Yes")=0, "N/A", IF(SUMPRODUCT((BK$2:BN$2="Yes")*(ProgramsTable[[#This Row],[Veteran?]:[Disabled Veteran?]]="Yes"))&gt;0, "Yes", "No"))</f>
        <v>No</v>
      </c>
      <c r="CG6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57"/>
      <c r="CI657"/>
      <c r="CJ657"/>
      <c r="CK657"/>
      <c r="CL657"/>
      <c r="CM657"/>
      <c r="CN657"/>
      <c r="CO657"/>
      <c r="CP657"/>
      <c r="CQ657"/>
      <c r="CR657"/>
      <c r="CS657"/>
      <c r="CU657"/>
      <c r="CV657"/>
    </row>
    <row r="658" spans="1:100" hidden="1" x14ac:dyDescent="0.25">
      <c r="A658" s="10">
        <v>265</v>
      </c>
      <c r="B658" t="s">
        <v>527</v>
      </c>
      <c r="C658" t="s">
        <v>608</v>
      </c>
      <c r="D658" t="s">
        <v>545</v>
      </c>
      <c r="E658" t="s">
        <v>546</v>
      </c>
      <c r="F658" t="s">
        <v>551</v>
      </c>
      <c r="G658" t="s">
        <v>92</v>
      </c>
      <c r="H658" t="s">
        <v>207</v>
      </c>
      <c r="I658" t="s">
        <v>207</v>
      </c>
      <c r="J658" t="s">
        <v>547</v>
      </c>
      <c r="K658" t="s">
        <v>208</v>
      </c>
      <c r="L658" s="11" t="s">
        <v>543</v>
      </c>
      <c r="M658">
        <v>60</v>
      </c>
      <c r="N658">
        <v>120</v>
      </c>
      <c r="P658" t="s">
        <v>552</v>
      </c>
      <c r="Q658" t="s">
        <v>208</v>
      </c>
      <c r="R658" t="s">
        <v>552</v>
      </c>
      <c r="S658" t="s">
        <v>208</v>
      </c>
      <c r="T658" t="s">
        <v>62</v>
      </c>
      <c r="U658" t="s">
        <v>215</v>
      </c>
      <c r="V658" t="s">
        <v>207</v>
      </c>
      <c r="W658" t="s">
        <v>207</v>
      </c>
      <c r="X658" t="s">
        <v>207</v>
      </c>
      <c r="Y658" t="s">
        <v>207</v>
      </c>
      <c r="Z658" t="s">
        <v>207</v>
      </c>
      <c r="AA658" t="s">
        <v>215</v>
      </c>
      <c r="AB658" t="s">
        <v>207</v>
      </c>
      <c r="AC658" t="s">
        <v>207</v>
      </c>
      <c r="AD658" t="s">
        <v>207</v>
      </c>
      <c r="AE658" t="s">
        <v>207</v>
      </c>
      <c r="AF658" t="s">
        <v>207</v>
      </c>
      <c r="AG658" t="s">
        <v>207</v>
      </c>
      <c r="AH658" t="s">
        <v>207</v>
      </c>
      <c r="AI658" t="s">
        <v>207</v>
      </c>
      <c r="AJ658" t="s">
        <v>207</v>
      </c>
      <c r="AK658" t="s">
        <v>207</v>
      </c>
      <c r="AL658" t="s">
        <v>207</v>
      </c>
      <c r="AM658" t="s">
        <v>207</v>
      </c>
      <c r="AN658" t="s">
        <v>207</v>
      </c>
      <c r="AO658" t="s">
        <v>207</v>
      </c>
      <c r="AP658" t="s">
        <v>207</v>
      </c>
      <c r="AQ658" t="s">
        <v>207</v>
      </c>
      <c r="AR658" t="s">
        <v>207</v>
      </c>
      <c r="AS658" t="s">
        <v>207</v>
      </c>
      <c r="AT658" t="s">
        <v>207</v>
      </c>
      <c r="AU658" t="s">
        <v>207</v>
      </c>
      <c r="AV658" t="s">
        <v>207</v>
      </c>
      <c r="AW658" t="s">
        <v>207</v>
      </c>
      <c r="AX658" t="s">
        <v>207</v>
      </c>
      <c r="AY658" t="s">
        <v>207</v>
      </c>
      <c r="AZ658" t="s">
        <v>207</v>
      </c>
      <c r="BA658" t="s">
        <v>215</v>
      </c>
      <c r="BB658" t="s">
        <v>207</v>
      </c>
      <c r="BC658" t="s">
        <v>207</v>
      </c>
      <c r="BD658" t="s">
        <v>207</v>
      </c>
      <c r="BE658" t="s">
        <v>207</v>
      </c>
      <c r="BF658" t="s">
        <v>207</v>
      </c>
      <c r="BG658" t="s">
        <v>207</v>
      </c>
      <c r="BH658" t="s">
        <v>207</v>
      </c>
      <c r="BI658" t="s">
        <v>207</v>
      </c>
      <c r="BJ658" t="s">
        <v>207</v>
      </c>
      <c r="BK658" t="s">
        <v>207</v>
      </c>
      <c r="BL658" t="s">
        <v>207</v>
      </c>
      <c r="BM658" t="s">
        <v>207</v>
      </c>
      <c r="BN658" t="s">
        <v>207</v>
      </c>
      <c r="BO658" s="18" t="str">
        <f>IF(OR(BO$2=0, BO$2=""), "N/A", IF(ISNUMBER(SEARCH(UPPER(BO$2), UPPER(ProgramsTable[[#This Row],[Type of Service]]))), "Yes", "No"))</f>
        <v>N/A</v>
      </c>
      <c r="BP658" s="18" t="str">
        <f>IF(BP$2=0, "N/A", IF(ISNUMBER(SEARCH(TRIM(BP$2), ProgramsTable[[#This Row],[Geographic Coverage]])), "Yes", "No"))</f>
        <v>N/A</v>
      </c>
      <c r="BQ658" s="18" t="str">
        <f>IF(BQ$2=0, "N/A", IF(ISNUMBER(SEARCH(TRIM(BQ$2), ProgramsTable[[#This Row],[Geographic Coverage]])), "Yes", "No"))</f>
        <v>N/A</v>
      </c>
      <c r="BR658" s="18" t="str">
        <f>IF(AND(BP$2=0, BQ$2=0), "*Required - Please Make a Selection*", IF(OR(ISNUMBER(SEARCH(TRIM(BP$2), ProgramsTable[[#This Row],[Geographic Coverage]])), ISNUMBER(SEARCH(TRIM(BQ$2), ProgramsTable[[#This Row],[Geographic Coverage]]))), "Yes", "No"))</f>
        <v>*Required - Please Make a Selection*</v>
      </c>
      <c r="BS658" s="18" t="str">
        <f>IF(OR(BS$2="",BS$2=0), "N/A", IF(AND(ProgramsTable[[#This Row],[Age Min]]= "None", ProgramsTable[[#This Row],[Age Max]]= "None"), "Yes", IF(AND(BS$2&gt;=ProgramsTable[[#This Row],[Age Min]], BS$2&lt;=ProgramsTable[[#This Row],[Age Max]]), "Yes", "No")))</f>
        <v>N/A</v>
      </c>
      <c r="BT658" s="18" t="str" cm="1">
        <f t="array" ref="BT658">IF(COUNTIF(AM$2:BJ$2,"Yes")=0,"N/A",IF(SUMPRODUCT(--(AM$2:BJ$2="Yes"),--(ProgramsTable[[#This Row],[Developmental Disability]:[Caregivers, Family Members, Advocates, or Practitioners of an Individual with Disabilities or Medical Conditions]]="Yes"))&gt;0,"Yes","No"))</f>
        <v>N/A</v>
      </c>
      <c r="BU6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58" s="18" t="str">
        <f>IF(BV$2=0, "N/A", IF(ISNUMBER(SEARCH(UPPER(BV$2), UPPER(ProgramsTable[[#This Row],[Type of Service]]))), "Yes", "No"))</f>
        <v>N/A</v>
      </c>
      <c r="BW658" s="18" t="str">
        <f>IF(BW$2=0, "N/A", IF(ISNUMBER(SEARCH(TRIM(BW$2), ProgramsTable[[#This Row],[Geographic Coverage]])), "Yes", "No"))</f>
        <v>N/A</v>
      </c>
      <c r="BX658" s="18" t="str">
        <f>IF(BX$2=0, "N/A", IF(ISNUMBER(SEARCH(TRIM(BX$2), ProgramsTable[[#This Row],[Geographic Coverage]])), "Yes", "No"))</f>
        <v>N/A</v>
      </c>
      <c r="BY658" s="18" t="str">
        <f>IF(AND(BW$2=0, BX$2=0), "*Required - Please Make a Selection*", IF(OR(ISNUMBER(SEARCH(TRIM(BW$2), ProgramsTable[[#This Row],[Geographic Coverage]])), ISNUMBER(SEARCH(TRIM(BX$2), ProgramsTable[[#This Row],[Geographic Coverage]]))), "Yes", "No"))</f>
        <v>*Required - Please Make a Selection*</v>
      </c>
      <c r="BZ658" s="18" t="str">
        <f>IF(I$2=0, "N/A", IF(I$2="Yes", IF(ProgramsTable[[#This Row],[Program Includes Services for Caregivers]]="Yes", IF(ProgramsTable[[#This Row],[Program May Require Caregiver to be Unpaid]]="No", "Yes", "No"), "No"), "N/A"))</f>
        <v>N/A</v>
      </c>
      <c r="CA6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58" s="18" t="str">
        <f>IF(CB$2=0, "N/A", IF(ISNUMBER(SEARCH(TRIM(UPPER(CB$2)), TRIM(UPPER(ProgramsTable[[#This Row],[Type of Service]])))), "Yes", "No"))</f>
        <v>N/A</v>
      </c>
      <c r="CC658" s="18" t="str">
        <f>IF(CC$2=0, "N/A", IF(ISNUMBER(SEARCH(TRIM(CC$2), ProgramsTable[[#This Row],[Geographic Coverage]])), "Yes", "No"))</f>
        <v>No</v>
      </c>
      <c r="CD658" s="18" t="str">
        <f>IF(CD$2=0, "N/A", IF(ISNUMBER(SEARCH(TRIM(CD$2), ProgramsTable[[#This Row],[Geographic Coverage]])), "Yes", "No"))</f>
        <v>N/A</v>
      </c>
      <c r="CE658" s="18" t="str">
        <f>IF(AND(CC$2=0, CD$2=0), "*Required - Please Make a Selection*", IF(OR(ISNUMBER(SEARCH(TRIM(CC$2), ProgramsTable[[#This Row],[Geographic Coverage]])), ISNUMBER(SEARCH(TRIM(CD$2), ProgramsTable[[#This Row],[Geographic Coverage]]))), "Yes", "No"))</f>
        <v>No</v>
      </c>
      <c r="CF658" s="18" t="str" cm="1">
        <f t="array" ref="CF658">IF(COUNTIF(BK$2:BN$2, "Yes")=0, "N/A", IF(SUMPRODUCT((BK$2:BN$2="Yes")*(ProgramsTable[[#This Row],[Veteran?]:[Disabled Veteran?]]="Yes"))&gt;0, "Yes", "No"))</f>
        <v>No</v>
      </c>
      <c r="CG6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58"/>
      <c r="CI658"/>
      <c r="CJ658"/>
      <c r="CK658"/>
      <c r="CL658"/>
      <c r="CM658"/>
      <c r="CN658"/>
      <c r="CO658"/>
      <c r="CP658"/>
      <c r="CQ658"/>
      <c r="CR658"/>
      <c r="CS658"/>
      <c r="CU658"/>
      <c r="CV658"/>
    </row>
    <row r="659" spans="1:100" hidden="1" x14ac:dyDescent="0.25">
      <c r="A659" s="10">
        <v>266</v>
      </c>
      <c r="B659" t="s">
        <v>527</v>
      </c>
      <c r="C659" t="s">
        <v>608</v>
      </c>
      <c r="D659" t="s">
        <v>545</v>
      </c>
      <c r="E659" t="s">
        <v>546</v>
      </c>
      <c r="F659" t="s">
        <v>553</v>
      </c>
      <c r="G659" t="s">
        <v>99</v>
      </c>
      <c r="H659" t="s">
        <v>207</v>
      </c>
      <c r="I659" t="s">
        <v>207</v>
      </c>
      <c r="J659" t="s">
        <v>208</v>
      </c>
      <c r="K659" t="s">
        <v>208</v>
      </c>
      <c r="L659" s="11" t="s">
        <v>543</v>
      </c>
      <c r="M659">
        <v>60</v>
      </c>
      <c r="N659">
        <v>120</v>
      </c>
      <c r="P659" t="s">
        <v>554</v>
      </c>
      <c r="Q659" t="s">
        <v>208</v>
      </c>
      <c r="R659" t="s">
        <v>554</v>
      </c>
      <c r="S659" t="s">
        <v>208</v>
      </c>
      <c r="T659" t="s">
        <v>62</v>
      </c>
      <c r="U659" t="s">
        <v>207</v>
      </c>
      <c r="V659" t="s">
        <v>207</v>
      </c>
      <c r="W659" t="s">
        <v>207</v>
      </c>
      <c r="X659" t="s">
        <v>207</v>
      </c>
      <c r="Y659" t="s">
        <v>207</v>
      </c>
      <c r="Z659" t="s">
        <v>207</v>
      </c>
      <c r="AA659" t="s">
        <v>207</v>
      </c>
      <c r="AB659" t="s">
        <v>207</v>
      </c>
      <c r="AC659" t="s">
        <v>207</v>
      </c>
      <c r="AD659" t="s">
        <v>207</v>
      </c>
      <c r="AE659" t="s">
        <v>207</v>
      </c>
      <c r="AF659" t="s">
        <v>207</v>
      </c>
      <c r="AG659" t="s">
        <v>207</v>
      </c>
      <c r="AH659" t="s">
        <v>207</v>
      </c>
      <c r="AI659" t="s">
        <v>207</v>
      </c>
      <c r="AJ659" t="s">
        <v>207</v>
      </c>
      <c r="AK659" t="s">
        <v>207</v>
      </c>
      <c r="AL659" t="s">
        <v>207</v>
      </c>
      <c r="AM659" t="s">
        <v>207</v>
      </c>
      <c r="AN659" t="s">
        <v>207</v>
      </c>
      <c r="AO659" t="s">
        <v>207</v>
      </c>
      <c r="AP659" t="s">
        <v>207</v>
      </c>
      <c r="AQ659" t="s">
        <v>207</v>
      </c>
      <c r="AR659" t="s">
        <v>207</v>
      </c>
      <c r="AS659" t="s">
        <v>207</v>
      </c>
      <c r="AT659" t="s">
        <v>207</v>
      </c>
      <c r="AU659" t="s">
        <v>207</v>
      </c>
      <c r="AV659" t="s">
        <v>207</v>
      </c>
      <c r="AW659" t="s">
        <v>207</v>
      </c>
      <c r="AX659" t="s">
        <v>207</v>
      </c>
      <c r="AY659" t="s">
        <v>207</v>
      </c>
      <c r="AZ659" t="s">
        <v>207</v>
      </c>
      <c r="BA659" t="s">
        <v>215</v>
      </c>
      <c r="BB659" t="s">
        <v>207</v>
      </c>
      <c r="BC659" t="s">
        <v>207</v>
      </c>
      <c r="BD659" t="s">
        <v>207</v>
      </c>
      <c r="BE659" t="s">
        <v>207</v>
      </c>
      <c r="BF659" t="s">
        <v>207</v>
      </c>
      <c r="BG659" t="s">
        <v>207</v>
      </c>
      <c r="BH659" t="s">
        <v>207</v>
      </c>
      <c r="BI659" t="s">
        <v>207</v>
      </c>
      <c r="BJ659" t="s">
        <v>207</v>
      </c>
      <c r="BK659" t="s">
        <v>207</v>
      </c>
      <c r="BL659" t="s">
        <v>207</v>
      </c>
      <c r="BM659" t="s">
        <v>207</v>
      </c>
      <c r="BN659" t="s">
        <v>207</v>
      </c>
      <c r="BO659" s="18" t="str">
        <f>IF(OR(BO$2=0, BO$2=""), "N/A", IF(ISNUMBER(SEARCH(UPPER(BO$2), UPPER(ProgramsTable[[#This Row],[Type of Service]]))), "Yes", "No"))</f>
        <v>N/A</v>
      </c>
      <c r="BP659" s="18" t="str">
        <f>IF(BP$2=0, "N/A", IF(ISNUMBER(SEARCH(TRIM(BP$2), ProgramsTable[[#This Row],[Geographic Coverage]])), "Yes", "No"))</f>
        <v>N/A</v>
      </c>
      <c r="BQ659" s="18" t="str">
        <f>IF(BQ$2=0, "N/A", IF(ISNUMBER(SEARCH(TRIM(BQ$2), ProgramsTable[[#This Row],[Geographic Coverage]])), "Yes", "No"))</f>
        <v>N/A</v>
      </c>
      <c r="BR659" s="18" t="str">
        <f>IF(AND(BP$2=0, BQ$2=0), "*Required - Please Make a Selection*", IF(OR(ISNUMBER(SEARCH(TRIM(BP$2), ProgramsTable[[#This Row],[Geographic Coverage]])), ISNUMBER(SEARCH(TRIM(BQ$2), ProgramsTable[[#This Row],[Geographic Coverage]]))), "Yes", "No"))</f>
        <v>*Required - Please Make a Selection*</v>
      </c>
      <c r="BS659" s="18" t="str">
        <f>IF(OR(BS$2="",BS$2=0), "N/A", IF(AND(ProgramsTable[[#This Row],[Age Min]]= "None", ProgramsTable[[#This Row],[Age Max]]= "None"), "Yes", IF(AND(BS$2&gt;=ProgramsTable[[#This Row],[Age Min]], BS$2&lt;=ProgramsTable[[#This Row],[Age Max]]), "Yes", "No")))</f>
        <v>N/A</v>
      </c>
      <c r="BT659" s="18" t="str" cm="1">
        <f t="array" ref="BT659">IF(COUNTIF(AM$2:BJ$2,"Yes")=0,"N/A",IF(SUMPRODUCT(--(AM$2:BJ$2="Yes"),--(ProgramsTable[[#This Row],[Developmental Disability]:[Caregivers, Family Members, Advocates, or Practitioners of an Individual with Disabilities or Medical Conditions]]="Yes"))&gt;0,"Yes","No"))</f>
        <v>N/A</v>
      </c>
      <c r="BU6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59" s="18" t="str">
        <f>IF(BV$2=0, "N/A", IF(ISNUMBER(SEARCH(UPPER(BV$2), UPPER(ProgramsTable[[#This Row],[Type of Service]]))), "Yes", "No"))</f>
        <v>N/A</v>
      </c>
      <c r="BW659" s="18" t="str">
        <f>IF(BW$2=0, "N/A", IF(ISNUMBER(SEARCH(TRIM(BW$2), ProgramsTable[[#This Row],[Geographic Coverage]])), "Yes", "No"))</f>
        <v>N/A</v>
      </c>
      <c r="BX659" s="18" t="str">
        <f>IF(BX$2=0, "N/A", IF(ISNUMBER(SEARCH(TRIM(BX$2), ProgramsTable[[#This Row],[Geographic Coverage]])), "Yes", "No"))</f>
        <v>N/A</v>
      </c>
      <c r="BY659" s="18" t="str">
        <f>IF(AND(BW$2=0, BX$2=0), "*Required - Please Make a Selection*", IF(OR(ISNUMBER(SEARCH(TRIM(BW$2), ProgramsTable[[#This Row],[Geographic Coverage]])), ISNUMBER(SEARCH(TRIM(BX$2), ProgramsTable[[#This Row],[Geographic Coverage]]))), "Yes", "No"))</f>
        <v>*Required - Please Make a Selection*</v>
      </c>
      <c r="BZ659" s="18" t="str">
        <f>IF(I$2=0, "N/A", IF(I$2="Yes", IF(ProgramsTable[[#This Row],[Program Includes Services for Caregivers]]="Yes", IF(ProgramsTable[[#This Row],[Program May Require Caregiver to be Unpaid]]="No", "Yes", "No"), "No"), "N/A"))</f>
        <v>N/A</v>
      </c>
      <c r="CA6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59" s="18" t="str">
        <f>IF(CB$2=0, "N/A", IF(ISNUMBER(SEARCH(TRIM(UPPER(CB$2)), TRIM(UPPER(ProgramsTable[[#This Row],[Type of Service]])))), "Yes", "No"))</f>
        <v>N/A</v>
      </c>
      <c r="CC659" s="18" t="str">
        <f>IF(CC$2=0, "N/A", IF(ISNUMBER(SEARCH(TRIM(CC$2), ProgramsTable[[#This Row],[Geographic Coverage]])), "Yes", "No"))</f>
        <v>No</v>
      </c>
      <c r="CD659" s="18" t="str">
        <f>IF(CD$2=0, "N/A", IF(ISNUMBER(SEARCH(TRIM(CD$2), ProgramsTable[[#This Row],[Geographic Coverage]])), "Yes", "No"))</f>
        <v>N/A</v>
      </c>
      <c r="CE659" s="18" t="str">
        <f>IF(AND(CC$2=0, CD$2=0), "*Required - Please Make a Selection*", IF(OR(ISNUMBER(SEARCH(TRIM(CC$2), ProgramsTable[[#This Row],[Geographic Coverage]])), ISNUMBER(SEARCH(TRIM(CD$2), ProgramsTable[[#This Row],[Geographic Coverage]]))), "Yes", "No"))</f>
        <v>No</v>
      </c>
      <c r="CF659" s="18" t="str" cm="1">
        <f t="array" ref="CF659">IF(COUNTIF(BK$2:BN$2, "Yes")=0, "N/A", IF(SUMPRODUCT((BK$2:BN$2="Yes")*(ProgramsTable[[#This Row],[Veteran?]:[Disabled Veteran?]]="Yes"))&gt;0, "Yes", "No"))</f>
        <v>No</v>
      </c>
      <c r="CG6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59"/>
      <c r="CI659"/>
      <c r="CJ659"/>
      <c r="CK659"/>
      <c r="CL659"/>
      <c r="CM659"/>
      <c r="CN659"/>
      <c r="CO659"/>
      <c r="CP659"/>
      <c r="CQ659"/>
      <c r="CR659"/>
      <c r="CS659"/>
      <c r="CU659"/>
      <c r="CV659"/>
    </row>
    <row r="660" spans="1:100" hidden="1" x14ac:dyDescent="0.25">
      <c r="A660" s="10">
        <v>267</v>
      </c>
      <c r="B660" t="s">
        <v>527</v>
      </c>
      <c r="C660" t="s">
        <v>608</v>
      </c>
      <c r="D660" t="s">
        <v>545</v>
      </c>
      <c r="E660" t="s">
        <v>546</v>
      </c>
      <c r="F660" t="s">
        <v>555</v>
      </c>
      <c r="G660" t="s">
        <v>92</v>
      </c>
      <c r="H660" t="s">
        <v>207</v>
      </c>
      <c r="I660" t="s">
        <v>207</v>
      </c>
      <c r="J660" t="s">
        <v>547</v>
      </c>
      <c r="K660" t="s">
        <v>208</v>
      </c>
      <c r="L660" s="11" t="s">
        <v>543</v>
      </c>
      <c r="M660">
        <v>60</v>
      </c>
      <c r="N660">
        <v>120</v>
      </c>
      <c r="P660" t="s">
        <v>556</v>
      </c>
      <c r="Q660" t="s">
        <v>208</v>
      </c>
      <c r="R660" t="s">
        <v>556</v>
      </c>
      <c r="S660" t="s">
        <v>208</v>
      </c>
      <c r="T660" t="s">
        <v>62</v>
      </c>
      <c r="U660" t="s">
        <v>215</v>
      </c>
      <c r="V660" t="s">
        <v>207</v>
      </c>
      <c r="W660" t="s">
        <v>207</v>
      </c>
      <c r="X660" t="s">
        <v>207</v>
      </c>
      <c r="Y660" t="s">
        <v>207</v>
      </c>
      <c r="Z660" t="s">
        <v>207</v>
      </c>
      <c r="AA660" t="s">
        <v>215</v>
      </c>
      <c r="AB660" t="s">
        <v>207</v>
      </c>
      <c r="AC660" t="s">
        <v>207</v>
      </c>
      <c r="AD660" t="s">
        <v>207</v>
      </c>
      <c r="AE660" t="s">
        <v>207</v>
      </c>
      <c r="AF660" t="s">
        <v>207</v>
      </c>
      <c r="AG660" t="s">
        <v>207</v>
      </c>
      <c r="AH660" t="s">
        <v>207</v>
      </c>
      <c r="AI660" t="s">
        <v>207</v>
      </c>
      <c r="AJ660" t="s">
        <v>207</v>
      </c>
      <c r="AK660" t="s">
        <v>207</v>
      </c>
      <c r="AL660" t="s">
        <v>207</v>
      </c>
      <c r="AM660" t="s">
        <v>207</v>
      </c>
      <c r="AN660" t="s">
        <v>207</v>
      </c>
      <c r="AO660" t="s">
        <v>207</v>
      </c>
      <c r="AP660" t="s">
        <v>207</v>
      </c>
      <c r="AQ660" t="s">
        <v>207</v>
      </c>
      <c r="AR660" t="s">
        <v>207</v>
      </c>
      <c r="AS660" t="s">
        <v>207</v>
      </c>
      <c r="AT660" t="s">
        <v>207</v>
      </c>
      <c r="AU660" t="s">
        <v>207</v>
      </c>
      <c r="AV660" t="s">
        <v>207</v>
      </c>
      <c r="AW660" t="s">
        <v>207</v>
      </c>
      <c r="AX660" t="s">
        <v>207</v>
      </c>
      <c r="AY660" t="s">
        <v>207</v>
      </c>
      <c r="AZ660" t="s">
        <v>207</v>
      </c>
      <c r="BA660" t="s">
        <v>215</v>
      </c>
      <c r="BB660" t="s">
        <v>207</v>
      </c>
      <c r="BC660" t="s">
        <v>207</v>
      </c>
      <c r="BD660" t="s">
        <v>207</v>
      </c>
      <c r="BE660" t="s">
        <v>207</v>
      </c>
      <c r="BF660" t="s">
        <v>207</v>
      </c>
      <c r="BG660" t="s">
        <v>207</v>
      </c>
      <c r="BH660" t="s">
        <v>207</v>
      </c>
      <c r="BI660" t="s">
        <v>207</v>
      </c>
      <c r="BJ660" t="s">
        <v>207</v>
      </c>
      <c r="BK660" t="s">
        <v>207</v>
      </c>
      <c r="BL660" t="s">
        <v>207</v>
      </c>
      <c r="BM660" t="s">
        <v>207</v>
      </c>
      <c r="BN660" t="s">
        <v>207</v>
      </c>
      <c r="BO660" s="18" t="str">
        <f>IF(OR(BO$2=0, BO$2=""), "N/A", IF(ISNUMBER(SEARCH(UPPER(BO$2), UPPER(ProgramsTable[[#This Row],[Type of Service]]))), "Yes", "No"))</f>
        <v>N/A</v>
      </c>
      <c r="BP660" s="18" t="str">
        <f>IF(BP$2=0, "N/A", IF(ISNUMBER(SEARCH(TRIM(BP$2), ProgramsTable[[#This Row],[Geographic Coverage]])), "Yes", "No"))</f>
        <v>N/A</v>
      </c>
      <c r="BQ660" s="18" t="str">
        <f>IF(BQ$2=0, "N/A", IF(ISNUMBER(SEARCH(TRIM(BQ$2), ProgramsTable[[#This Row],[Geographic Coverage]])), "Yes", "No"))</f>
        <v>N/A</v>
      </c>
      <c r="BR660" s="18" t="str">
        <f>IF(AND(BP$2=0, BQ$2=0), "*Required - Please Make a Selection*", IF(OR(ISNUMBER(SEARCH(TRIM(BP$2), ProgramsTable[[#This Row],[Geographic Coverage]])), ISNUMBER(SEARCH(TRIM(BQ$2), ProgramsTable[[#This Row],[Geographic Coverage]]))), "Yes", "No"))</f>
        <v>*Required - Please Make a Selection*</v>
      </c>
      <c r="BS660" s="18" t="str">
        <f>IF(OR(BS$2="",BS$2=0), "N/A", IF(AND(ProgramsTable[[#This Row],[Age Min]]= "None", ProgramsTable[[#This Row],[Age Max]]= "None"), "Yes", IF(AND(BS$2&gt;=ProgramsTable[[#This Row],[Age Min]], BS$2&lt;=ProgramsTable[[#This Row],[Age Max]]), "Yes", "No")))</f>
        <v>N/A</v>
      </c>
      <c r="BT660" s="18" t="str" cm="1">
        <f t="array" ref="BT660">IF(COUNTIF(AM$2:BJ$2,"Yes")=0,"N/A",IF(SUMPRODUCT(--(AM$2:BJ$2="Yes"),--(ProgramsTable[[#This Row],[Developmental Disability]:[Caregivers, Family Members, Advocates, or Practitioners of an Individual with Disabilities or Medical Conditions]]="Yes"))&gt;0,"Yes","No"))</f>
        <v>N/A</v>
      </c>
      <c r="BU6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60" s="18" t="str">
        <f>IF(BV$2=0, "N/A", IF(ISNUMBER(SEARCH(UPPER(BV$2), UPPER(ProgramsTable[[#This Row],[Type of Service]]))), "Yes", "No"))</f>
        <v>N/A</v>
      </c>
      <c r="BW660" s="18" t="str">
        <f>IF(BW$2=0, "N/A", IF(ISNUMBER(SEARCH(TRIM(BW$2), ProgramsTable[[#This Row],[Geographic Coverage]])), "Yes", "No"))</f>
        <v>N/A</v>
      </c>
      <c r="BX660" s="18" t="str">
        <f>IF(BX$2=0, "N/A", IF(ISNUMBER(SEARCH(TRIM(BX$2), ProgramsTable[[#This Row],[Geographic Coverage]])), "Yes", "No"))</f>
        <v>N/A</v>
      </c>
      <c r="BY660" s="18" t="str">
        <f>IF(AND(BW$2=0, BX$2=0), "*Required - Please Make a Selection*", IF(OR(ISNUMBER(SEARCH(TRIM(BW$2), ProgramsTable[[#This Row],[Geographic Coverage]])), ISNUMBER(SEARCH(TRIM(BX$2), ProgramsTable[[#This Row],[Geographic Coverage]]))), "Yes", "No"))</f>
        <v>*Required - Please Make a Selection*</v>
      </c>
      <c r="BZ660" s="18" t="str">
        <f>IF(I$2=0, "N/A", IF(I$2="Yes", IF(ProgramsTable[[#This Row],[Program Includes Services for Caregivers]]="Yes", IF(ProgramsTable[[#This Row],[Program May Require Caregiver to be Unpaid]]="No", "Yes", "No"), "No"), "N/A"))</f>
        <v>N/A</v>
      </c>
      <c r="CA6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60" s="18" t="str">
        <f>IF(CB$2=0, "N/A", IF(ISNUMBER(SEARCH(TRIM(UPPER(CB$2)), TRIM(UPPER(ProgramsTable[[#This Row],[Type of Service]])))), "Yes", "No"))</f>
        <v>N/A</v>
      </c>
      <c r="CC660" s="18" t="str">
        <f>IF(CC$2=0, "N/A", IF(ISNUMBER(SEARCH(TRIM(CC$2), ProgramsTable[[#This Row],[Geographic Coverage]])), "Yes", "No"))</f>
        <v>No</v>
      </c>
      <c r="CD660" s="18" t="str">
        <f>IF(CD$2=0, "N/A", IF(ISNUMBER(SEARCH(TRIM(CD$2), ProgramsTable[[#This Row],[Geographic Coverage]])), "Yes", "No"))</f>
        <v>N/A</v>
      </c>
      <c r="CE660" s="18" t="str">
        <f>IF(AND(CC$2=0, CD$2=0), "*Required - Please Make a Selection*", IF(OR(ISNUMBER(SEARCH(TRIM(CC$2), ProgramsTable[[#This Row],[Geographic Coverage]])), ISNUMBER(SEARCH(TRIM(CD$2), ProgramsTable[[#This Row],[Geographic Coverage]]))), "Yes", "No"))</f>
        <v>No</v>
      </c>
      <c r="CF660" s="18" t="str" cm="1">
        <f t="array" ref="CF660">IF(COUNTIF(BK$2:BN$2, "Yes")=0, "N/A", IF(SUMPRODUCT((BK$2:BN$2="Yes")*(ProgramsTable[[#This Row],[Veteran?]:[Disabled Veteran?]]="Yes"))&gt;0, "Yes", "No"))</f>
        <v>No</v>
      </c>
      <c r="CG6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60"/>
      <c r="CI660"/>
      <c r="CJ660"/>
      <c r="CK660"/>
      <c r="CL660"/>
      <c r="CM660"/>
      <c r="CN660"/>
      <c r="CO660"/>
      <c r="CP660"/>
      <c r="CQ660"/>
      <c r="CR660"/>
      <c r="CS660"/>
      <c r="CU660"/>
      <c r="CV660"/>
    </row>
    <row r="661" spans="1:100" hidden="1" x14ac:dyDescent="0.25">
      <c r="A661" s="10">
        <v>268</v>
      </c>
      <c r="B661" t="s">
        <v>527</v>
      </c>
      <c r="C661" t="s">
        <v>608</v>
      </c>
      <c r="D661" t="s">
        <v>545</v>
      </c>
      <c r="E661" t="s">
        <v>546</v>
      </c>
      <c r="F661" t="s">
        <v>557</v>
      </c>
      <c r="G661" t="s">
        <v>91</v>
      </c>
      <c r="H661" t="s">
        <v>207</v>
      </c>
      <c r="I661" t="s">
        <v>207</v>
      </c>
      <c r="J661" t="s">
        <v>208</v>
      </c>
      <c r="K661" t="s">
        <v>208</v>
      </c>
      <c r="L661" s="11" t="s">
        <v>543</v>
      </c>
      <c r="M661">
        <v>60</v>
      </c>
      <c r="N661">
        <v>120</v>
      </c>
      <c r="P661" t="s">
        <v>208</v>
      </c>
      <c r="Q661" t="s">
        <v>208</v>
      </c>
      <c r="R661" t="s">
        <v>208</v>
      </c>
      <c r="S661" t="s">
        <v>208</v>
      </c>
      <c r="T661" t="s">
        <v>62</v>
      </c>
      <c r="U661" t="s">
        <v>207</v>
      </c>
      <c r="V661" t="s">
        <v>207</v>
      </c>
      <c r="W661" t="s">
        <v>207</v>
      </c>
      <c r="X661" t="s">
        <v>207</v>
      </c>
      <c r="Y661" t="s">
        <v>207</v>
      </c>
      <c r="Z661" t="s">
        <v>207</v>
      </c>
      <c r="AA661" t="s">
        <v>207</v>
      </c>
      <c r="AB661" t="s">
        <v>207</v>
      </c>
      <c r="AC661" t="s">
        <v>207</v>
      </c>
      <c r="AD661" t="s">
        <v>207</v>
      </c>
      <c r="AE661" t="s">
        <v>207</v>
      </c>
      <c r="AF661" t="s">
        <v>207</v>
      </c>
      <c r="AG661" t="s">
        <v>207</v>
      </c>
      <c r="AH661" t="s">
        <v>207</v>
      </c>
      <c r="AI661" t="s">
        <v>207</v>
      </c>
      <c r="AJ661" t="s">
        <v>207</v>
      </c>
      <c r="AK661" t="s">
        <v>207</v>
      </c>
      <c r="AL661" t="s">
        <v>207</v>
      </c>
      <c r="AM661" t="s">
        <v>207</v>
      </c>
      <c r="AN661" t="s">
        <v>207</v>
      </c>
      <c r="AO661" t="s">
        <v>207</v>
      </c>
      <c r="AP661" t="s">
        <v>207</v>
      </c>
      <c r="AQ661" t="s">
        <v>207</v>
      </c>
      <c r="AR661" t="s">
        <v>207</v>
      </c>
      <c r="AS661" t="s">
        <v>207</v>
      </c>
      <c r="AT661" t="s">
        <v>207</v>
      </c>
      <c r="AU661" t="s">
        <v>207</v>
      </c>
      <c r="AV661" t="s">
        <v>207</v>
      </c>
      <c r="AW661" t="s">
        <v>207</v>
      </c>
      <c r="AX661" t="s">
        <v>207</v>
      </c>
      <c r="AY661" t="s">
        <v>207</v>
      </c>
      <c r="AZ661" t="s">
        <v>207</v>
      </c>
      <c r="BA661" t="s">
        <v>207</v>
      </c>
      <c r="BB661" t="s">
        <v>207</v>
      </c>
      <c r="BC661" t="s">
        <v>207</v>
      </c>
      <c r="BD661" t="s">
        <v>207</v>
      </c>
      <c r="BE661" t="s">
        <v>207</v>
      </c>
      <c r="BF661" t="s">
        <v>207</v>
      </c>
      <c r="BG661" t="s">
        <v>207</v>
      </c>
      <c r="BH661" t="s">
        <v>207</v>
      </c>
      <c r="BI661" t="s">
        <v>207</v>
      </c>
      <c r="BJ661" t="s">
        <v>207</v>
      </c>
      <c r="BK661" t="s">
        <v>207</v>
      </c>
      <c r="BL661" t="s">
        <v>207</v>
      </c>
      <c r="BM661" t="s">
        <v>207</v>
      </c>
      <c r="BN661" t="s">
        <v>207</v>
      </c>
      <c r="BO661" s="18" t="str">
        <f>IF(OR(BO$2=0, BO$2=""), "N/A", IF(ISNUMBER(SEARCH(UPPER(BO$2), UPPER(ProgramsTable[[#This Row],[Type of Service]]))), "Yes", "No"))</f>
        <v>N/A</v>
      </c>
      <c r="BP661" s="18" t="str">
        <f>IF(BP$2=0, "N/A", IF(ISNUMBER(SEARCH(TRIM(BP$2), ProgramsTable[[#This Row],[Geographic Coverage]])), "Yes", "No"))</f>
        <v>N/A</v>
      </c>
      <c r="BQ661" s="18" t="str">
        <f>IF(BQ$2=0, "N/A", IF(ISNUMBER(SEARCH(TRIM(BQ$2), ProgramsTable[[#This Row],[Geographic Coverage]])), "Yes", "No"))</f>
        <v>N/A</v>
      </c>
      <c r="BR661" s="18" t="str">
        <f>IF(AND(BP$2=0, BQ$2=0), "*Required - Please Make a Selection*", IF(OR(ISNUMBER(SEARCH(TRIM(BP$2), ProgramsTable[[#This Row],[Geographic Coverage]])), ISNUMBER(SEARCH(TRIM(BQ$2), ProgramsTable[[#This Row],[Geographic Coverage]]))), "Yes", "No"))</f>
        <v>*Required - Please Make a Selection*</v>
      </c>
      <c r="BS661" s="18" t="str">
        <f>IF(OR(BS$2="",BS$2=0), "N/A", IF(AND(ProgramsTable[[#This Row],[Age Min]]= "None", ProgramsTable[[#This Row],[Age Max]]= "None"), "Yes", IF(AND(BS$2&gt;=ProgramsTable[[#This Row],[Age Min]], BS$2&lt;=ProgramsTable[[#This Row],[Age Max]]), "Yes", "No")))</f>
        <v>N/A</v>
      </c>
      <c r="BT661" s="18" t="str" cm="1">
        <f t="array" ref="BT661">IF(COUNTIF(AM$2:BJ$2,"Yes")=0,"N/A",IF(SUMPRODUCT(--(AM$2:BJ$2="Yes"),--(ProgramsTable[[#This Row],[Developmental Disability]:[Caregivers, Family Members, Advocates, or Practitioners of an Individual with Disabilities or Medical Conditions]]="Yes"))&gt;0,"Yes","No"))</f>
        <v>N/A</v>
      </c>
      <c r="BU6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61" s="18" t="str">
        <f>IF(BV$2=0, "N/A", IF(ISNUMBER(SEARCH(UPPER(BV$2), UPPER(ProgramsTable[[#This Row],[Type of Service]]))), "Yes", "No"))</f>
        <v>N/A</v>
      </c>
      <c r="BW661" s="18" t="str">
        <f>IF(BW$2=0, "N/A", IF(ISNUMBER(SEARCH(TRIM(BW$2), ProgramsTable[[#This Row],[Geographic Coverage]])), "Yes", "No"))</f>
        <v>N/A</v>
      </c>
      <c r="BX661" s="18" t="str">
        <f>IF(BX$2=0, "N/A", IF(ISNUMBER(SEARCH(TRIM(BX$2), ProgramsTable[[#This Row],[Geographic Coverage]])), "Yes", "No"))</f>
        <v>N/A</v>
      </c>
      <c r="BY661" s="18" t="str">
        <f>IF(AND(BW$2=0, BX$2=0), "*Required - Please Make a Selection*", IF(OR(ISNUMBER(SEARCH(TRIM(BW$2), ProgramsTable[[#This Row],[Geographic Coverage]])), ISNUMBER(SEARCH(TRIM(BX$2), ProgramsTable[[#This Row],[Geographic Coverage]]))), "Yes", "No"))</f>
        <v>*Required - Please Make a Selection*</v>
      </c>
      <c r="BZ661" s="18" t="str">
        <f>IF(I$2=0, "N/A", IF(I$2="Yes", IF(ProgramsTable[[#This Row],[Program Includes Services for Caregivers]]="Yes", IF(ProgramsTable[[#This Row],[Program May Require Caregiver to be Unpaid]]="No", "Yes", "No"), "No"), "N/A"))</f>
        <v>N/A</v>
      </c>
      <c r="CA6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61" s="18" t="str">
        <f>IF(CB$2=0, "N/A", IF(ISNUMBER(SEARCH(TRIM(UPPER(CB$2)), TRIM(UPPER(ProgramsTable[[#This Row],[Type of Service]])))), "Yes", "No"))</f>
        <v>N/A</v>
      </c>
      <c r="CC661" s="18" t="str">
        <f>IF(CC$2=0, "N/A", IF(ISNUMBER(SEARCH(TRIM(CC$2), ProgramsTable[[#This Row],[Geographic Coverage]])), "Yes", "No"))</f>
        <v>No</v>
      </c>
      <c r="CD661" s="18" t="str">
        <f>IF(CD$2=0, "N/A", IF(ISNUMBER(SEARCH(TRIM(CD$2), ProgramsTable[[#This Row],[Geographic Coverage]])), "Yes", "No"))</f>
        <v>N/A</v>
      </c>
      <c r="CE661" s="18" t="str">
        <f>IF(AND(CC$2=0, CD$2=0), "*Required - Please Make a Selection*", IF(OR(ISNUMBER(SEARCH(TRIM(CC$2), ProgramsTable[[#This Row],[Geographic Coverage]])), ISNUMBER(SEARCH(TRIM(CD$2), ProgramsTable[[#This Row],[Geographic Coverage]]))), "Yes", "No"))</f>
        <v>No</v>
      </c>
      <c r="CF661" s="18" t="str" cm="1">
        <f t="array" ref="CF661">IF(COUNTIF(BK$2:BN$2, "Yes")=0, "N/A", IF(SUMPRODUCT((BK$2:BN$2="Yes")*(ProgramsTable[[#This Row],[Veteran?]:[Disabled Veteran?]]="Yes"))&gt;0, "Yes", "No"))</f>
        <v>No</v>
      </c>
      <c r="CG6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61"/>
      <c r="CI661"/>
      <c r="CJ661"/>
      <c r="CK661"/>
      <c r="CL661"/>
      <c r="CM661"/>
      <c r="CN661"/>
      <c r="CO661"/>
      <c r="CP661"/>
      <c r="CQ661"/>
      <c r="CR661"/>
      <c r="CS661"/>
      <c r="CU661"/>
      <c r="CV661"/>
    </row>
    <row r="662" spans="1:100" hidden="1" x14ac:dyDescent="0.25">
      <c r="A662" s="10">
        <v>269</v>
      </c>
      <c r="B662" t="s">
        <v>527</v>
      </c>
      <c r="C662" t="s">
        <v>608</v>
      </c>
      <c r="D662" t="s">
        <v>545</v>
      </c>
      <c r="E662" t="s">
        <v>546</v>
      </c>
      <c r="F662" t="s">
        <v>558</v>
      </c>
      <c r="G662" t="s">
        <v>103</v>
      </c>
      <c r="H662" t="s">
        <v>207</v>
      </c>
      <c r="I662" t="s">
        <v>207</v>
      </c>
      <c r="J662" t="s">
        <v>208</v>
      </c>
      <c r="K662" t="s">
        <v>208</v>
      </c>
      <c r="L662" s="11" t="s">
        <v>208</v>
      </c>
      <c r="M662" t="s">
        <v>208</v>
      </c>
      <c r="N662" t="s">
        <v>208</v>
      </c>
      <c r="P662" t="s">
        <v>208</v>
      </c>
      <c r="Q662" t="s">
        <v>208</v>
      </c>
      <c r="R662" t="s">
        <v>208</v>
      </c>
      <c r="S662" t="s">
        <v>208</v>
      </c>
      <c r="T662" t="s">
        <v>62</v>
      </c>
      <c r="U662" t="s">
        <v>207</v>
      </c>
      <c r="V662" t="s">
        <v>207</v>
      </c>
      <c r="W662" t="s">
        <v>207</v>
      </c>
      <c r="X662" t="s">
        <v>207</v>
      </c>
      <c r="Y662" t="s">
        <v>207</v>
      </c>
      <c r="Z662" t="s">
        <v>207</v>
      </c>
      <c r="AA662" t="s">
        <v>207</v>
      </c>
      <c r="AB662" t="s">
        <v>207</v>
      </c>
      <c r="AC662" t="s">
        <v>207</v>
      </c>
      <c r="AD662" t="s">
        <v>207</v>
      </c>
      <c r="AE662" t="s">
        <v>207</v>
      </c>
      <c r="AF662" t="s">
        <v>207</v>
      </c>
      <c r="AG662" t="s">
        <v>207</v>
      </c>
      <c r="AH662" t="s">
        <v>207</v>
      </c>
      <c r="AI662" t="s">
        <v>207</v>
      </c>
      <c r="AJ662" t="s">
        <v>207</v>
      </c>
      <c r="AK662" t="s">
        <v>207</v>
      </c>
      <c r="AL662" t="s">
        <v>207</v>
      </c>
      <c r="AM662" t="s">
        <v>207</v>
      </c>
      <c r="AN662" t="s">
        <v>207</v>
      </c>
      <c r="AO662" t="s">
        <v>207</v>
      </c>
      <c r="AP662" t="s">
        <v>207</v>
      </c>
      <c r="AQ662" t="s">
        <v>207</v>
      </c>
      <c r="AR662" t="s">
        <v>207</v>
      </c>
      <c r="AS662" t="s">
        <v>207</v>
      </c>
      <c r="AT662" t="s">
        <v>207</v>
      </c>
      <c r="AU662" t="s">
        <v>207</v>
      </c>
      <c r="AV662" t="s">
        <v>207</v>
      </c>
      <c r="AW662" t="s">
        <v>207</v>
      </c>
      <c r="AX662" t="s">
        <v>207</v>
      </c>
      <c r="AY662" t="s">
        <v>207</v>
      </c>
      <c r="AZ662" t="s">
        <v>207</v>
      </c>
      <c r="BA662" t="s">
        <v>207</v>
      </c>
      <c r="BB662" t="s">
        <v>207</v>
      </c>
      <c r="BC662" t="s">
        <v>207</v>
      </c>
      <c r="BD662" t="s">
        <v>207</v>
      </c>
      <c r="BE662" t="s">
        <v>207</v>
      </c>
      <c r="BF662" t="s">
        <v>207</v>
      </c>
      <c r="BG662" t="s">
        <v>207</v>
      </c>
      <c r="BH662" t="s">
        <v>207</v>
      </c>
      <c r="BI662" t="s">
        <v>207</v>
      </c>
      <c r="BJ662" t="s">
        <v>207</v>
      </c>
      <c r="BK662" t="s">
        <v>207</v>
      </c>
      <c r="BL662" t="s">
        <v>207</v>
      </c>
      <c r="BM662" t="s">
        <v>207</v>
      </c>
      <c r="BN662" t="s">
        <v>207</v>
      </c>
      <c r="BO662" s="18" t="str">
        <f>IF(OR(BO$2=0, BO$2=""), "N/A", IF(ISNUMBER(SEARCH(UPPER(BO$2), UPPER(ProgramsTable[[#This Row],[Type of Service]]))), "Yes", "No"))</f>
        <v>N/A</v>
      </c>
      <c r="BP662" s="18" t="str">
        <f>IF(BP$2=0, "N/A", IF(ISNUMBER(SEARCH(TRIM(BP$2), ProgramsTable[[#This Row],[Geographic Coverage]])), "Yes", "No"))</f>
        <v>N/A</v>
      </c>
      <c r="BQ662" s="18" t="str">
        <f>IF(BQ$2=0, "N/A", IF(ISNUMBER(SEARCH(TRIM(BQ$2), ProgramsTable[[#This Row],[Geographic Coverage]])), "Yes", "No"))</f>
        <v>N/A</v>
      </c>
      <c r="BR662" s="18" t="str">
        <f>IF(AND(BP$2=0, BQ$2=0), "*Required - Please Make a Selection*", IF(OR(ISNUMBER(SEARCH(TRIM(BP$2), ProgramsTable[[#This Row],[Geographic Coverage]])), ISNUMBER(SEARCH(TRIM(BQ$2), ProgramsTable[[#This Row],[Geographic Coverage]]))), "Yes", "No"))</f>
        <v>*Required - Please Make a Selection*</v>
      </c>
      <c r="BS662" s="18" t="str">
        <f>IF(OR(BS$2="",BS$2=0), "N/A", IF(AND(ProgramsTable[[#This Row],[Age Min]]= "None", ProgramsTable[[#This Row],[Age Max]]= "None"), "Yes", IF(AND(BS$2&gt;=ProgramsTable[[#This Row],[Age Min]], BS$2&lt;=ProgramsTable[[#This Row],[Age Max]]), "Yes", "No")))</f>
        <v>N/A</v>
      </c>
      <c r="BT662" s="18" t="str" cm="1">
        <f t="array" ref="BT662">IF(COUNTIF(AM$2:BJ$2,"Yes")=0,"N/A",IF(SUMPRODUCT(--(AM$2:BJ$2="Yes"),--(ProgramsTable[[#This Row],[Developmental Disability]:[Caregivers, Family Members, Advocates, or Practitioners of an Individual with Disabilities or Medical Conditions]]="Yes"))&gt;0,"Yes","No"))</f>
        <v>N/A</v>
      </c>
      <c r="BU6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62" s="18" t="str">
        <f>IF(BV$2=0, "N/A", IF(ISNUMBER(SEARCH(UPPER(BV$2), UPPER(ProgramsTable[[#This Row],[Type of Service]]))), "Yes", "No"))</f>
        <v>N/A</v>
      </c>
      <c r="BW662" s="18" t="str">
        <f>IF(BW$2=0, "N/A", IF(ISNUMBER(SEARCH(TRIM(BW$2), ProgramsTable[[#This Row],[Geographic Coverage]])), "Yes", "No"))</f>
        <v>N/A</v>
      </c>
      <c r="BX662" s="18" t="str">
        <f>IF(BX$2=0, "N/A", IF(ISNUMBER(SEARCH(TRIM(BX$2), ProgramsTable[[#This Row],[Geographic Coverage]])), "Yes", "No"))</f>
        <v>N/A</v>
      </c>
      <c r="BY662" s="18" t="str">
        <f>IF(AND(BW$2=0, BX$2=0), "*Required - Please Make a Selection*", IF(OR(ISNUMBER(SEARCH(TRIM(BW$2), ProgramsTable[[#This Row],[Geographic Coverage]])), ISNUMBER(SEARCH(TRIM(BX$2), ProgramsTable[[#This Row],[Geographic Coverage]]))), "Yes", "No"))</f>
        <v>*Required - Please Make a Selection*</v>
      </c>
      <c r="BZ662" s="18" t="str">
        <f>IF(I$2=0, "N/A", IF(I$2="Yes", IF(ProgramsTable[[#This Row],[Program Includes Services for Caregivers]]="Yes", IF(ProgramsTable[[#This Row],[Program May Require Caregiver to be Unpaid]]="No", "Yes", "No"), "No"), "N/A"))</f>
        <v>N/A</v>
      </c>
      <c r="CA6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62" s="18" t="str">
        <f>IF(CB$2=0, "N/A", IF(ISNUMBER(SEARCH(TRIM(UPPER(CB$2)), TRIM(UPPER(ProgramsTable[[#This Row],[Type of Service]])))), "Yes", "No"))</f>
        <v>N/A</v>
      </c>
      <c r="CC662" s="18" t="str">
        <f>IF(CC$2=0, "N/A", IF(ISNUMBER(SEARCH(TRIM(CC$2), ProgramsTable[[#This Row],[Geographic Coverage]])), "Yes", "No"))</f>
        <v>No</v>
      </c>
      <c r="CD662" s="18" t="str">
        <f>IF(CD$2=0, "N/A", IF(ISNUMBER(SEARCH(TRIM(CD$2), ProgramsTable[[#This Row],[Geographic Coverage]])), "Yes", "No"))</f>
        <v>N/A</v>
      </c>
      <c r="CE662" s="18" t="str">
        <f>IF(AND(CC$2=0, CD$2=0), "*Required - Please Make a Selection*", IF(OR(ISNUMBER(SEARCH(TRIM(CC$2), ProgramsTable[[#This Row],[Geographic Coverage]])), ISNUMBER(SEARCH(TRIM(CD$2), ProgramsTable[[#This Row],[Geographic Coverage]]))), "Yes", "No"))</f>
        <v>No</v>
      </c>
      <c r="CF662" s="18" t="str" cm="1">
        <f t="array" ref="CF662">IF(COUNTIF(BK$2:BN$2, "Yes")=0, "N/A", IF(SUMPRODUCT((BK$2:BN$2="Yes")*(ProgramsTable[[#This Row],[Veteran?]:[Disabled Veteran?]]="Yes"))&gt;0, "Yes", "No"))</f>
        <v>No</v>
      </c>
      <c r="CG6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62"/>
      <c r="CI662"/>
      <c r="CJ662"/>
      <c r="CK662"/>
      <c r="CL662"/>
      <c r="CM662"/>
      <c r="CN662"/>
      <c r="CO662"/>
      <c r="CP662"/>
      <c r="CQ662"/>
      <c r="CR662"/>
      <c r="CS662"/>
      <c r="CU662"/>
      <c r="CV662"/>
    </row>
    <row r="663" spans="1:100" hidden="1" x14ac:dyDescent="0.25">
      <c r="A663" s="10">
        <v>270</v>
      </c>
      <c r="B663" t="s">
        <v>527</v>
      </c>
      <c r="C663" t="s">
        <v>608</v>
      </c>
      <c r="D663" t="s">
        <v>545</v>
      </c>
      <c r="E663" t="s">
        <v>546</v>
      </c>
      <c r="F663" t="s">
        <v>559</v>
      </c>
      <c r="G663" t="s">
        <v>105</v>
      </c>
      <c r="H663" t="s">
        <v>207</v>
      </c>
      <c r="I663" t="s">
        <v>207</v>
      </c>
      <c r="J663" t="s">
        <v>208</v>
      </c>
      <c r="K663" t="s">
        <v>208</v>
      </c>
      <c r="L663" s="11" t="s">
        <v>543</v>
      </c>
      <c r="M663">
        <v>60</v>
      </c>
      <c r="N663">
        <v>120</v>
      </c>
      <c r="P663" t="s">
        <v>208</v>
      </c>
      <c r="Q663" t="s">
        <v>208</v>
      </c>
      <c r="R663" t="s">
        <v>208</v>
      </c>
      <c r="S663" t="s">
        <v>208</v>
      </c>
      <c r="T663" t="s">
        <v>62</v>
      </c>
      <c r="U663" t="s">
        <v>207</v>
      </c>
      <c r="V663" t="s">
        <v>207</v>
      </c>
      <c r="W663" t="s">
        <v>207</v>
      </c>
      <c r="X663" t="s">
        <v>207</v>
      </c>
      <c r="Y663" t="s">
        <v>207</v>
      </c>
      <c r="Z663" t="s">
        <v>207</v>
      </c>
      <c r="AA663" t="s">
        <v>207</v>
      </c>
      <c r="AB663" t="s">
        <v>207</v>
      </c>
      <c r="AC663" t="s">
        <v>207</v>
      </c>
      <c r="AD663" t="s">
        <v>207</v>
      </c>
      <c r="AE663" t="s">
        <v>207</v>
      </c>
      <c r="AF663" t="s">
        <v>207</v>
      </c>
      <c r="AG663" t="s">
        <v>207</v>
      </c>
      <c r="AH663" t="s">
        <v>207</v>
      </c>
      <c r="AI663" t="s">
        <v>207</v>
      </c>
      <c r="AJ663" t="s">
        <v>207</v>
      </c>
      <c r="AK663" t="s">
        <v>207</v>
      </c>
      <c r="AL663" t="s">
        <v>207</v>
      </c>
      <c r="AM663" t="s">
        <v>207</v>
      </c>
      <c r="AN663" t="s">
        <v>207</v>
      </c>
      <c r="AO663" t="s">
        <v>207</v>
      </c>
      <c r="AP663" t="s">
        <v>207</v>
      </c>
      <c r="AQ663" t="s">
        <v>207</v>
      </c>
      <c r="AR663" t="s">
        <v>207</v>
      </c>
      <c r="AS663" t="s">
        <v>207</v>
      </c>
      <c r="AT663" t="s">
        <v>207</v>
      </c>
      <c r="AU663" t="s">
        <v>207</v>
      </c>
      <c r="AV663" t="s">
        <v>207</v>
      </c>
      <c r="AW663" t="s">
        <v>207</v>
      </c>
      <c r="AX663" t="s">
        <v>207</v>
      </c>
      <c r="AY663" t="s">
        <v>207</v>
      </c>
      <c r="AZ663" t="s">
        <v>207</v>
      </c>
      <c r="BA663" t="s">
        <v>207</v>
      </c>
      <c r="BB663" t="s">
        <v>207</v>
      </c>
      <c r="BC663" t="s">
        <v>207</v>
      </c>
      <c r="BD663" t="s">
        <v>207</v>
      </c>
      <c r="BE663" t="s">
        <v>207</v>
      </c>
      <c r="BF663" t="s">
        <v>207</v>
      </c>
      <c r="BG663" t="s">
        <v>207</v>
      </c>
      <c r="BH663" t="s">
        <v>207</v>
      </c>
      <c r="BI663" t="s">
        <v>207</v>
      </c>
      <c r="BJ663" t="s">
        <v>207</v>
      </c>
      <c r="BK663" t="s">
        <v>207</v>
      </c>
      <c r="BL663" t="s">
        <v>207</v>
      </c>
      <c r="BM663" t="s">
        <v>207</v>
      </c>
      <c r="BN663" t="s">
        <v>207</v>
      </c>
      <c r="BO663" s="18" t="str">
        <f>IF(OR(BO$2=0, BO$2=""), "N/A", IF(ISNUMBER(SEARCH(UPPER(BO$2), UPPER(ProgramsTable[[#This Row],[Type of Service]]))), "Yes", "No"))</f>
        <v>N/A</v>
      </c>
      <c r="BP663" s="18" t="str">
        <f>IF(BP$2=0, "N/A", IF(ISNUMBER(SEARCH(TRIM(BP$2), ProgramsTable[[#This Row],[Geographic Coverage]])), "Yes", "No"))</f>
        <v>N/A</v>
      </c>
      <c r="BQ663" s="18" t="str">
        <f>IF(BQ$2=0, "N/A", IF(ISNUMBER(SEARCH(TRIM(BQ$2), ProgramsTable[[#This Row],[Geographic Coverage]])), "Yes", "No"))</f>
        <v>N/A</v>
      </c>
      <c r="BR663" s="18" t="str">
        <f>IF(AND(BP$2=0, BQ$2=0), "*Required - Please Make a Selection*", IF(OR(ISNUMBER(SEARCH(TRIM(BP$2), ProgramsTable[[#This Row],[Geographic Coverage]])), ISNUMBER(SEARCH(TRIM(BQ$2), ProgramsTable[[#This Row],[Geographic Coverage]]))), "Yes", "No"))</f>
        <v>*Required - Please Make a Selection*</v>
      </c>
      <c r="BS663" s="18" t="str">
        <f>IF(OR(BS$2="",BS$2=0), "N/A", IF(AND(ProgramsTable[[#This Row],[Age Min]]= "None", ProgramsTable[[#This Row],[Age Max]]= "None"), "Yes", IF(AND(BS$2&gt;=ProgramsTable[[#This Row],[Age Min]], BS$2&lt;=ProgramsTable[[#This Row],[Age Max]]), "Yes", "No")))</f>
        <v>N/A</v>
      </c>
      <c r="BT663" s="18" t="str" cm="1">
        <f t="array" ref="BT663">IF(COUNTIF(AM$2:BJ$2,"Yes")=0,"N/A",IF(SUMPRODUCT(--(AM$2:BJ$2="Yes"),--(ProgramsTable[[#This Row],[Developmental Disability]:[Caregivers, Family Members, Advocates, or Practitioners of an Individual with Disabilities or Medical Conditions]]="Yes"))&gt;0,"Yes","No"))</f>
        <v>N/A</v>
      </c>
      <c r="BU6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63" s="18" t="str">
        <f>IF(BV$2=0, "N/A", IF(ISNUMBER(SEARCH(UPPER(BV$2), UPPER(ProgramsTable[[#This Row],[Type of Service]]))), "Yes", "No"))</f>
        <v>N/A</v>
      </c>
      <c r="BW663" s="18" t="str">
        <f>IF(BW$2=0, "N/A", IF(ISNUMBER(SEARCH(TRIM(BW$2), ProgramsTable[[#This Row],[Geographic Coverage]])), "Yes", "No"))</f>
        <v>N/A</v>
      </c>
      <c r="BX663" s="18" t="str">
        <f>IF(BX$2=0, "N/A", IF(ISNUMBER(SEARCH(TRIM(BX$2), ProgramsTable[[#This Row],[Geographic Coverage]])), "Yes", "No"))</f>
        <v>N/A</v>
      </c>
      <c r="BY663" s="18" t="str">
        <f>IF(AND(BW$2=0, BX$2=0), "*Required - Please Make a Selection*", IF(OR(ISNUMBER(SEARCH(TRIM(BW$2), ProgramsTable[[#This Row],[Geographic Coverage]])), ISNUMBER(SEARCH(TRIM(BX$2), ProgramsTable[[#This Row],[Geographic Coverage]]))), "Yes", "No"))</f>
        <v>*Required - Please Make a Selection*</v>
      </c>
      <c r="BZ663" s="18" t="str">
        <f>IF(I$2=0, "N/A", IF(I$2="Yes", IF(ProgramsTable[[#This Row],[Program Includes Services for Caregivers]]="Yes", IF(ProgramsTable[[#This Row],[Program May Require Caregiver to be Unpaid]]="No", "Yes", "No"), "No"), "N/A"))</f>
        <v>N/A</v>
      </c>
      <c r="CA6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63" s="18" t="str">
        <f>IF(CB$2=0, "N/A", IF(ISNUMBER(SEARCH(TRIM(UPPER(CB$2)), TRIM(UPPER(ProgramsTable[[#This Row],[Type of Service]])))), "Yes", "No"))</f>
        <v>N/A</v>
      </c>
      <c r="CC663" s="18" t="str">
        <f>IF(CC$2=0, "N/A", IF(ISNUMBER(SEARCH(TRIM(CC$2), ProgramsTable[[#This Row],[Geographic Coverage]])), "Yes", "No"))</f>
        <v>No</v>
      </c>
      <c r="CD663" s="18" t="str">
        <f>IF(CD$2=0, "N/A", IF(ISNUMBER(SEARCH(TRIM(CD$2), ProgramsTable[[#This Row],[Geographic Coverage]])), "Yes", "No"))</f>
        <v>N/A</v>
      </c>
      <c r="CE663" s="18" t="str">
        <f>IF(AND(CC$2=0, CD$2=0), "*Required - Please Make a Selection*", IF(OR(ISNUMBER(SEARCH(TRIM(CC$2), ProgramsTable[[#This Row],[Geographic Coverage]])), ISNUMBER(SEARCH(TRIM(CD$2), ProgramsTable[[#This Row],[Geographic Coverage]]))), "Yes", "No"))</f>
        <v>No</v>
      </c>
      <c r="CF663" s="18" t="str" cm="1">
        <f t="array" ref="CF663">IF(COUNTIF(BK$2:BN$2, "Yes")=0, "N/A", IF(SUMPRODUCT((BK$2:BN$2="Yes")*(ProgramsTable[[#This Row],[Veteran?]:[Disabled Veteran?]]="Yes"))&gt;0, "Yes", "No"))</f>
        <v>No</v>
      </c>
      <c r="CG6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63"/>
      <c r="CI663"/>
      <c r="CJ663"/>
      <c r="CK663"/>
      <c r="CL663"/>
      <c r="CM663"/>
      <c r="CN663"/>
      <c r="CO663"/>
      <c r="CP663"/>
      <c r="CQ663"/>
      <c r="CR663"/>
      <c r="CS663"/>
      <c r="CU663"/>
      <c r="CV663"/>
    </row>
    <row r="664" spans="1:100" hidden="1" x14ac:dyDescent="0.25">
      <c r="A664" s="10">
        <v>271</v>
      </c>
      <c r="B664" t="s">
        <v>527</v>
      </c>
      <c r="C664" t="s">
        <v>608</v>
      </c>
      <c r="D664" t="s">
        <v>545</v>
      </c>
      <c r="E664" t="s">
        <v>546</v>
      </c>
      <c r="F664" t="s">
        <v>560</v>
      </c>
      <c r="G664" t="s">
        <v>103</v>
      </c>
      <c r="H664" t="s">
        <v>207</v>
      </c>
      <c r="I664" t="s">
        <v>207</v>
      </c>
      <c r="J664" t="s">
        <v>208</v>
      </c>
      <c r="K664" t="s">
        <v>208</v>
      </c>
      <c r="L664" s="11" t="s">
        <v>208</v>
      </c>
      <c r="M664" t="s">
        <v>208</v>
      </c>
      <c r="N664" t="s">
        <v>208</v>
      </c>
      <c r="P664" t="s">
        <v>208</v>
      </c>
      <c r="Q664" t="s">
        <v>208</v>
      </c>
      <c r="R664" t="s">
        <v>208</v>
      </c>
      <c r="S664" t="s">
        <v>208</v>
      </c>
      <c r="T664" t="s">
        <v>62</v>
      </c>
      <c r="U664" t="s">
        <v>207</v>
      </c>
      <c r="V664" t="s">
        <v>207</v>
      </c>
      <c r="W664" t="s">
        <v>207</v>
      </c>
      <c r="X664" t="s">
        <v>207</v>
      </c>
      <c r="Y664" t="s">
        <v>207</v>
      </c>
      <c r="Z664" t="s">
        <v>207</v>
      </c>
      <c r="AA664" t="s">
        <v>207</v>
      </c>
      <c r="AB664" t="s">
        <v>207</v>
      </c>
      <c r="AC664" t="s">
        <v>207</v>
      </c>
      <c r="AD664" t="s">
        <v>207</v>
      </c>
      <c r="AE664" t="s">
        <v>207</v>
      </c>
      <c r="AF664" t="s">
        <v>207</v>
      </c>
      <c r="AG664" t="s">
        <v>207</v>
      </c>
      <c r="AH664" t="s">
        <v>207</v>
      </c>
      <c r="AI664" t="s">
        <v>207</v>
      </c>
      <c r="AJ664" t="s">
        <v>207</v>
      </c>
      <c r="AK664" t="s">
        <v>207</v>
      </c>
      <c r="AL664" t="s">
        <v>207</v>
      </c>
      <c r="AM664" t="s">
        <v>207</v>
      </c>
      <c r="AN664" t="s">
        <v>207</v>
      </c>
      <c r="AO664" t="s">
        <v>207</v>
      </c>
      <c r="AP664" t="s">
        <v>207</v>
      </c>
      <c r="AQ664" t="s">
        <v>207</v>
      </c>
      <c r="AR664" t="s">
        <v>207</v>
      </c>
      <c r="AS664" t="s">
        <v>207</v>
      </c>
      <c r="AT664" t="s">
        <v>207</v>
      </c>
      <c r="AU664" t="s">
        <v>207</v>
      </c>
      <c r="AV664" t="s">
        <v>207</v>
      </c>
      <c r="AW664" t="s">
        <v>207</v>
      </c>
      <c r="AX664" t="s">
        <v>207</v>
      </c>
      <c r="AY664" t="s">
        <v>207</v>
      </c>
      <c r="AZ664" t="s">
        <v>207</v>
      </c>
      <c r="BA664" t="s">
        <v>207</v>
      </c>
      <c r="BB664" t="s">
        <v>207</v>
      </c>
      <c r="BC664" t="s">
        <v>207</v>
      </c>
      <c r="BD664" t="s">
        <v>207</v>
      </c>
      <c r="BE664" t="s">
        <v>207</v>
      </c>
      <c r="BF664" t="s">
        <v>207</v>
      </c>
      <c r="BG664" t="s">
        <v>207</v>
      </c>
      <c r="BH664" t="s">
        <v>207</v>
      </c>
      <c r="BI664" t="s">
        <v>207</v>
      </c>
      <c r="BJ664" t="s">
        <v>207</v>
      </c>
      <c r="BK664" t="s">
        <v>207</v>
      </c>
      <c r="BL664" t="s">
        <v>207</v>
      </c>
      <c r="BM664" t="s">
        <v>207</v>
      </c>
      <c r="BN664" t="s">
        <v>207</v>
      </c>
      <c r="BO664" s="18" t="str">
        <f>IF(OR(BO$2=0, BO$2=""), "N/A", IF(ISNUMBER(SEARCH(UPPER(BO$2), UPPER(ProgramsTable[[#This Row],[Type of Service]]))), "Yes", "No"))</f>
        <v>N/A</v>
      </c>
      <c r="BP664" s="18" t="str">
        <f>IF(BP$2=0, "N/A", IF(ISNUMBER(SEARCH(TRIM(BP$2), ProgramsTable[[#This Row],[Geographic Coverage]])), "Yes", "No"))</f>
        <v>N/A</v>
      </c>
      <c r="BQ664" s="18" t="str">
        <f>IF(BQ$2=0, "N/A", IF(ISNUMBER(SEARCH(TRIM(BQ$2), ProgramsTable[[#This Row],[Geographic Coverage]])), "Yes", "No"))</f>
        <v>N/A</v>
      </c>
      <c r="BR664" s="18" t="str">
        <f>IF(AND(BP$2=0, BQ$2=0), "*Required - Please Make a Selection*", IF(OR(ISNUMBER(SEARCH(TRIM(BP$2), ProgramsTable[[#This Row],[Geographic Coverage]])), ISNUMBER(SEARCH(TRIM(BQ$2), ProgramsTable[[#This Row],[Geographic Coverage]]))), "Yes", "No"))</f>
        <v>*Required - Please Make a Selection*</v>
      </c>
      <c r="BS664" s="18" t="str">
        <f>IF(OR(BS$2="",BS$2=0), "N/A", IF(AND(ProgramsTable[[#This Row],[Age Min]]= "None", ProgramsTable[[#This Row],[Age Max]]= "None"), "Yes", IF(AND(BS$2&gt;=ProgramsTable[[#This Row],[Age Min]], BS$2&lt;=ProgramsTable[[#This Row],[Age Max]]), "Yes", "No")))</f>
        <v>N/A</v>
      </c>
      <c r="BT664" s="18" t="str" cm="1">
        <f t="array" ref="BT664">IF(COUNTIF(AM$2:BJ$2,"Yes")=0,"N/A",IF(SUMPRODUCT(--(AM$2:BJ$2="Yes"),--(ProgramsTable[[#This Row],[Developmental Disability]:[Caregivers, Family Members, Advocates, or Practitioners of an Individual with Disabilities or Medical Conditions]]="Yes"))&gt;0,"Yes","No"))</f>
        <v>N/A</v>
      </c>
      <c r="BU6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64" s="18" t="str">
        <f>IF(BV$2=0, "N/A", IF(ISNUMBER(SEARCH(UPPER(BV$2), UPPER(ProgramsTable[[#This Row],[Type of Service]]))), "Yes", "No"))</f>
        <v>N/A</v>
      </c>
      <c r="BW664" s="18" t="str">
        <f>IF(BW$2=0, "N/A", IF(ISNUMBER(SEARCH(TRIM(BW$2), ProgramsTable[[#This Row],[Geographic Coverage]])), "Yes", "No"))</f>
        <v>N/A</v>
      </c>
      <c r="BX664" s="18" t="str">
        <f>IF(BX$2=0, "N/A", IF(ISNUMBER(SEARCH(TRIM(BX$2), ProgramsTable[[#This Row],[Geographic Coverage]])), "Yes", "No"))</f>
        <v>N/A</v>
      </c>
      <c r="BY664" s="18" t="str">
        <f>IF(AND(BW$2=0, BX$2=0), "*Required - Please Make a Selection*", IF(OR(ISNUMBER(SEARCH(TRIM(BW$2), ProgramsTable[[#This Row],[Geographic Coverage]])), ISNUMBER(SEARCH(TRIM(BX$2), ProgramsTable[[#This Row],[Geographic Coverage]]))), "Yes", "No"))</f>
        <v>*Required - Please Make a Selection*</v>
      </c>
      <c r="BZ664" s="18" t="str">
        <f>IF(I$2=0, "N/A", IF(I$2="Yes", IF(ProgramsTable[[#This Row],[Program Includes Services for Caregivers]]="Yes", IF(ProgramsTable[[#This Row],[Program May Require Caregiver to be Unpaid]]="No", "Yes", "No"), "No"), "N/A"))</f>
        <v>N/A</v>
      </c>
      <c r="CA6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64" s="18" t="str">
        <f>IF(CB$2=0, "N/A", IF(ISNUMBER(SEARCH(TRIM(UPPER(CB$2)), TRIM(UPPER(ProgramsTable[[#This Row],[Type of Service]])))), "Yes", "No"))</f>
        <v>N/A</v>
      </c>
      <c r="CC664" s="18" t="str">
        <f>IF(CC$2=0, "N/A", IF(ISNUMBER(SEARCH(TRIM(CC$2), ProgramsTable[[#This Row],[Geographic Coverage]])), "Yes", "No"))</f>
        <v>No</v>
      </c>
      <c r="CD664" s="18" t="str">
        <f>IF(CD$2=0, "N/A", IF(ISNUMBER(SEARCH(TRIM(CD$2), ProgramsTable[[#This Row],[Geographic Coverage]])), "Yes", "No"))</f>
        <v>N/A</v>
      </c>
      <c r="CE664" s="18" t="str">
        <f>IF(AND(CC$2=0, CD$2=0), "*Required - Please Make a Selection*", IF(OR(ISNUMBER(SEARCH(TRIM(CC$2), ProgramsTable[[#This Row],[Geographic Coverage]])), ISNUMBER(SEARCH(TRIM(CD$2), ProgramsTable[[#This Row],[Geographic Coverage]]))), "Yes", "No"))</f>
        <v>No</v>
      </c>
      <c r="CF664" s="18" t="str" cm="1">
        <f t="array" ref="CF664">IF(COUNTIF(BK$2:BN$2, "Yes")=0, "N/A", IF(SUMPRODUCT((BK$2:BN$2="Yes")*(ProgramsTable[[#This Row],[Veteran?]:[Disabled Veteran?]]="Yes"))&gt;0, "Yes", "No"))</f>
        <v>No</v>
      </c>
      <c r="CG6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64"/>
      <c r="CI664"/>
      <c r="CJ664"/>
      <c r="CK664"/>
      <c r="CL664"/>
      <c r="CM664"/>
      <c r="CN664"/>
      <c r="CO664"/>
      <c r="CP664"/>
      <c r="CQ664"/>
      <c r="CR664"/>
      <c r="CS664"/>
      <c r="CU664"/>
      <c r="CV664"/>
    </row>
    <row r="665" spans="1:100" hidden="1" x14ac:dyDescent="0.25">
      <c r="A665" s="10">
        <v>272</v>
      </c>
      <c r="B665" t="s">
        <v>527</v>
      </c>
      <c r="C665" t="s">
        <v>608</v>
      </c>
      <c r="D665" t="s">
        <v>545</v>
      </c>
      <c r="E665" t="s">
        <v>546</v>
      </c>
      <c r="F665" t="s">
        <v>111</v>
      </c>
      <c r="G665" t="s">
        <v>111</v>
      </c>
      <c r="H665" t="s">
        <v>207</v>
      </c>
      <c r="I665" t="s">
        <v>207</v>
      </c>
      <c r="J665" t="s">
        <v>547</v>
      </c>
      <c r="K665" t="s">
        <v>208</v>
      </c>
      <c r="L665" s="11" t="s">
        <v>543</v>
      </c>
      <c r="M665">
        <v>60</v>
      </c>
      <c r="N665">
        <v>120</v>
      </c>
      <c r="P665" t="s">
        <v>561</v>
      </c>
      <c r="Q665" t="s">
        <v>208</v>
      </c>
      <c r="R665" t="s">
        <v>561</v>
      </c>
      <c r="S665" t="s">
        <v>208</v>
      </c>
      <c r="T665" t="s">
        <v>62</v>
      </c>
      <c r="U665" t="s">
        <v>215</v>
      </c>
      <c r="V665" t="s">
        <v>207</v>
      </c>
      <c r="W665" t="s">
        <v>207</v>
      </c>
      <c r="X665" t="s">
        <v>207</v>
      </c>
      <c r="Y665" t="s">
        <v>207</v>
      </c>
      <c r="Z665" t="s">
        <v>207</v>
      </c>
      <c r="AA665" t="s">
        <v>215</v>
      </c>
      <c r="AB665" t="s">
        <v>207</v>
      </c>
      <c r="AC665" t="s">
        <v>207</v>
      </c>
      <c r="AD665" t="s">
        <v>207</v>
      </c>
      <c r="AE665" t="s">
        <v>207</v>
      </c>
      <c r="AF665" t="s">
        <v>207</v>
      </c>
      <c r="AG665" t="s">
        <v>207</v>
      </c>
      <c r="AH665" t="s">
        <v>207</v>
      </c>
      <c r="AI665" t="s">
        <v>207</v>
      </c>
      <c r="AJ665" t="s">
        <v>207</v>
      </c>
      <c r="AK665" t="s">
        <v>207</v>
      </c>
      <c r="AL665" t="s">
        <v>207</v>
      </c>
      <c r="AM665" t="s">
        <v>207</v>
      </c>
      <c r="AN665" t="s">
        <v>207</v>
      </c>
      <c r="AO665" t="s">
        <v>207</v>
      </c>
      <c r="AP665" t="s">
        <v>207</v>
      </c>
      <c r="AQ665" t="s">
        <v>207</v>
      </c>
      <c r="AR665" t="s">
        <v>207</v>
      </c>
      <c r="AS665" t="s">
        <v>207</v>
      </c>
      <c r="AT665" t="s">
        <v>207</v>
      </c>
      <c r="AU665" t="s">
        <v>207</v>
      </c>
      <c r="AV665" t="s">
        <v>207</v>
      </c>
      <c r="AW665" t="s">
        <v>207</v>
      </c>
      <c r="AX665" t="s">
        <v>207</v>
      </c>
      <c r="AY665" t="s">
        <v>207</v>
      </c>
      <c r="AZ665" t="s">
        <v>207</v>
      </c>
      <c r="BA665" t="s">
        <v>215</v>
      </c>
      <c r="BB665" t="s">
        <v>207</v>
      </c>
      <c r="BC665" t="s">
        <v>207</v>
      </c>
      <c r="BD665" t="s">
        <v>207</v>
      </c>
      <c r="BE665" t="s">
        <v>207</v>
      </c>
      <c r="BF665" t="s">
        <v>207</v>
      </c>
      <c r="BG665" t="s">
        <v>207</v>
      </c>
      <c r="BH665" t="s">
        <v>207</v>
      </c>
      <c r="BI665" t="s">
        <v>207</v>
      </c>
      <c r="BJ665" t="s">
        <v>207</v>
      </c>
      <c r="BK665" t="s">
        <v>207</v>
      </c>
      <c r="BL665" t="s">
        <v>207</v>
      </c>
      <c r="BM665" t="s">
        <v>207</v>
      </c>
      <c r="BN665" t="s">
        <v>207</v>
      </c>
      <c r="BO665" s="18" t="str">
        <f>IF(OR(BO$2=0, BO$2=""), "N/A", IF(ISNUMBER(SEARCH(UPPER(BO$2), UPPER(ProgramsTable[[#This Row],[Type of Service]]))), "Yes", "No"))</f>
        <v>N/A</v>
      </c>
      <c r="BP665" s="18" t="str">
        <f>IF(BP$2=0, "N/A", IF(ISNUMBER(SEARCH(TRIM(BP$2), ProgramsTable[[#This Row],[Geographic Coverage]])), "Yes", "No"))</f>
        <v>N/A</v>
      </c>
      <c r="BQ665" s="18" t="str">
        <f>IF(BQ$2=0, "N/A", IF(ISNUMBER(SEARCH(TRIM(BQ$2), ProgramsTable[[#This Row],[Geographic Coverage]])), "Yes", "No"))</f>
        <v>N/A</v>
      </c>
      <c r="BR665" s="18" t="str">
        <f>IF(AND(BP$2=0, BQ$2=0), "*Required - Please Make a Selection*", IF(OR(ISNUMBER(SEARCH(TRIM(BP$2), ProgramsTable[[#This Row],[Geographic Coverage]])), ISNUMBER(SEARCH(TRIM(BQ$2), ProgramsTable[[#This Row],[Geographic Coverage]]))), "Yes", "No"))</f>
        <v>*Required - Please Make a Selection*</v>
      </c>
      <c r="BS665" s="18" t="str">
        <f>IF(OR(BS$2="",BS$2=0), "N/A", IF(AND(ProgramsTable[[#This Row],[Age Min]]= "None", ProgramsTable[[#This Row],[Age Max]]= "None"), "Yes", IF(AND(BS$2&gt;=ProgramsTable[[#This Row],[Age Min]], BS$2&lt;=ProgramsTable[[#This Row],[Age Max]]), "Yes", "No")))</f>
        <v>N/A</v>
      </c>
      <c r="BT665" s="18" t="str" cm="1">
        <f t="array" ref="BT665">IF(COUNTIF(AM$2:BJ$2,"Yes")=0,"N/A",IF(SUMPRODUCT(--(AM$2:BJ$2="Yes"),--(ProgramsTable[[#This Row],[Developmental Disability]:[Caregivers, Family Members, Advocates, or Practitioners of an Individual with Disabilities or Medical Conditions]]="Yes"))&gt;0,"Yes","No"))</f>
        <v>N/A</v>
      </c>
      <c r="BU6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65" s="18" t="str">
        <f>IF(BV$2=0, "N/A", IF(ISNUMBER(SEARCH(UPPER(BV$2), UPPER(ProgramsTable[[#This Row],[Type of Service]]))), "Yes", "No"))</f>
        <v>N/A</v>
      </c>
      <c r="BW665" s="18" t="str">
        <f>IF(BW$2=0, "N/A", IF(ISNUMBER(SEARCH(TRIM(BW$2), ProgramsTable[[#This Row],[Geographic Coverage]])), "Yes", "No"))</f>
        <v>N/A</v>
      </c>
      <c r="BX665" s="18" t="str">
        <f>IF(BX$2=0, "N/A", IF(ISNUMBER(SEARCH(TRIM(BX$2), ProgramsTable[[#This Row],[Geographic Coverage]])), "Yes", "No"))</f>
        <v>N/A</v>
      </c>
      <c r="BY665" s="18" t="str">
        <f>IF(AND(BW$2=0, BX$2=0), "*Required - Please Make a Selection*", IF(OR(ISNUMBER(SEARCH(TRIM(BW$2), ProgramsTable[[#This Row],[Geographic Coverage]])), ISNUMBER(SEARCH(TRIM(BX$2), ProgramsTable[[#This Row],[Geographic Coverage]]))), "Yes", "No"))</f>
        <v>*Required - Please Make a Selection*</v>
      </c>
      <c r="BZ665" s="18" t="str">
        <f>IF(I$2=0, "N/A", IF(I$2="Yes", IF(ProgramsTable[[#This Row],[Program Includes Services for Caregivers]]="Yes", IF(ProgramsTable[[#This Row],[Program May Require Caregiver to be Unpaid]]="No", "Yes", "No"), "No"), "N/A"))</f>
        <v>N/A</v>
      </c>
      <c r="CA6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65" s="18" t="str">
        <f>IF(CB$2=0, "N/A", IF(ISNUMBER(SEARCH(TRIM(UPPER(CB$2)), TRIM(UPPER(ProgramsTable[[#This Row],[Type of Service]])))), "Yes", "No"))</f>
        <v>N/A</v>
      </c>
      <c r="CC665" s="18" t="str">
        <f>IF(CC$2=0, "N/A", IF(ISNUMBER(SEARCH(TRIM(CC$2), ProgramsTable[[#This Row],[Geographic Coverage]])), "Yes", "No"))</f>
        <v>No</v>
      </c>
      <c r="CD665" s="18" t="str">
        <f>IF(CD$2=0, "N/A", IF(ISNUMBER(SEARCH(TRIM(CD$2), ProgramsTable[[#This Row],[Geographic Coverage]])), "Yes", "No"))</f>
        <v>N/A</v>
      </c>
      <c r="CE665" s="18" t="str">
        <f>IF(AND(CC$2=0, CD$2=0), "*Required - Please Make a Selection*", IF(OR(ISNUMBER(SEARCH(TRIM(CC$2), ProgramsTable[[#This Row],[Geographic Coverage]])), ISNUMBER(SEARCH(TRIM(CD$2), ProgramsTable[[#This Row],[Geographic Coverage]]))), "Yes", "No"))</f>
        <v>No</v>
      </c>
      <c r="CF665" s="18" t="str" cm="1">
        <f t="array" ref="CF665">IF(COUNTIF(BK$2:BN$2, "Yes")=0, "N/A", IF(SUMPRODUCT((BK$2:BN$2="Yes")*(ProgramsTable[[#This Row],[Veteran?]:[Disabled Veteran?]]="Yes"))&gt;0, "Yes", "No"))</f>
        <v>No</v>
      </c>
      <c r="CG6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65"/>
      <c r="CI665"/>
      <c r="CJ665"/>
      <c r="CK665"/>
      <c r="CL665"/>
      <c r="CM665"/>
      <c r="CN665"/>
      <c r="CO665"/>
      <c r="CP665"/>
      <c r="CQ665"/>
      <c r="CR665"/>
      <c r="CS665"/>
      <c r="CU665"/>
      <c r="CV665"/>
    </row>
    <row r="666" spans="1:100" hidden="1" x14ac:dyDescent="0.25">
      <c r="A666" s="10">
        <v>273</v>
      </c>
      <c r="B666" t="s">
        <v>527</v>
      </c>
      <c r="C666" t="s">
        <v>608</v>
      </c>
      <c r="D666" t="s">
        <v>545</v>
      </c>
      <c r="E666" t="s">
        <v>546</v>
      </c>
      <c r="F666" t="s">
        <v>562</v>
      </c>
      <c r="G666" t="s">
        <v>103</v>
      </c>
      <c r="H666" t="s">
        <v>207</v>
      </c>
      <c r="I666" t="s">
        <v>207</v>
      </c>
      <c r="J666" t="s">
        <v>208</v>
      </c>
      <c r="K666" t="s">
        <v>208</v>
      </c>
      <c r="L666" s="11" t="s">
        <v>208</v>
      </c>
      <c r="M666" t="s">
        <v>208</v>
      </c>
      <c r="N666" t="s">
        <v>208</v>
      </c>
      <c r="P666" t="s">
        <v>208</v>
      </c>
      <c r="Q666" t="s">
        <v>208</v>
      </c>
      <c r="R666" t="s">
        <v>208</v>
      </c>
      <c r="S666" t="s">
        <v>208</v>
      </c>
      <c r="T666" t="s">
        <v>62</v>
      </c>
      <c r="U666" t="s">
        <v>207</v>
      </c>
      <c r="V666" t="s">
        <v>207</v>
      </c>
      <c r="W666" t="s">
        <v>207</v>
      </c>
      <c r="X666" t="s">
        <v>207</v>
      </c>
      <c r="Y666" t="s">
        <v>207</v>
      </c>
      <c r="Z666" t="s">
        <v>207</v>
      </c>
      <c r="AA666" t="s">
        <v>207</v>
      </c>
      <c r="AB666" t="s">
        <v>207</v>
      </c>
      <c r="AC666" t="s">
        <v>207</v>
      </c>
      <c r="AD666" t="s">
        <v>207</v>
      </c>
      <c r="AE666" t="s">
        <v>207</v>
      </c>
      <c r="AF666" t="s">
        <v>207</v>
      </c>
      <c r="AG666" t="s">
        <v>207</v>
      </c>
      <c r="AH666" t="s">
        <v>207</v>
      </c>
      <c r="AI666" t="s">
        <v>207</v>
      </c>
      <c r="AJ666" t="s">
        <v>207</v>
      </c>
      <c r="AK666" t="s">
        <v>207</v>
      </c>
      <c r="AL666" t="s">
        <v>207</v>
      </c>
      <c r="AM666" t="s">
        <v>207</v>
      </c>
      <c r="AN666" t="s">
        <v>207</v>
      </c>
      <c r="AO666" t="s">
        <v>207</v>
      </c>
      <c r="AP666" t="s">
        <v>207</v>
      </c>
      <c r="AQ666" t="s">
        <v>207</v>
      </c>
      <c r="AR666" t="s">
        <v>207</v>
      </c>
      <c r="AS666" t="s">
        <v>207</v>
      </c>
      <c r="AT666" t="s">
        <v>207</v>
      </c>
      <c r="AU666" t="s">
        <v>207</v>
      </c>
      <c r="AV666" t="s">
        <v>207</v>
      </c>
      <c r="AW666" t="s">
        <v>207</v>
      </c>
      <c r="AX666" t="s">
        <v>207</v>
      </c>
      <c r="AY666" t="s">
        <v>207</v>
      </c>
      <c r="AZ666" t="s">
        <v>207</v>
      </c>
      <c r="BA666" t="s">
        <v>207</v>
      </c>
      <c r="BB666" t="s">
        <v>207</v>
      </c>
      <c r="BC666" t="s">
        <v>207</v>
      </c>
      <c r="BD666" t="s">
        <v>207</v>
      </c>
      <c r="BE666" t="s">
        <v>207</v>
      </c>
      <c r="BF666" t="s">
        <v>207</v>
      </c>
      <c r="BG666" t="s">
        <v>207</v>
      </c>
      <c r="BH666" t="s">
        <v>207</v>
      </c>
      <c r="BI666" t="s">
        <v>207</v>
      </c>
      <c r="BJ666" t="s">
        <v>207</v>
      </c>
      <c r="BK666" t="s">
        <v>207</v>
      </c>
      <c r="BL666" t="s">
        <v>207</v>
      </c>
      <c r="BM666" t="s">
        <v>207</v>
      </c>
      <c r="BN666" t="s">
        <v>207</v>
      </c>
      <c r="BO666" s="18" t="str">
        <f>IF(OR(BO$2=0, BO$2=""), "N/A", IF(ISNUMBER(SEARCH(UPPER(BO$2), UPPER(ProgramsTable[[#This Row],[Type of Service]]))), "Yes", "No"))</f>
        <v>N/A</v>
      </c>
      <c r="BP666" s="18" t="str">
        <f>IF(BP$2=0, "N/A", IF(ISNUMBER(SEARCH(TRIM(BP$2), ProgramsTable[[#This Row],[Geographic Coverage]])), "Yes", "No"))</f>
        <v>N/A</v>
      </c>
      <c r="BQ666" s="18" t="str">
        <f>IF(BQ$2=0, "N/A", IF(ISNUMBER(SEARCH(TRIM(BQ$2), ProgramsTable[[#This Row],[Geographic Coverage]])), "Yes", "No"))</f>
        <v>N/A</v>
      </c>
      <c r="BR666" s="18" t="str">
        <f>IF(AND(BP$2=0, BQ$2=0), "*Required - Please Make a Selection*", IF(OR(ISNUMBER(SEARCH(TRIM(BP$2), ProgramsTable[[#This Row],[Geographic Coverage]])), ISNUMBER(SEARCH(TRIM(BQ$2), ProgramsTable[[#This Row],[Geographic Coverage]]))), "Yes", "No"))</f>
        <v>*Required - Please Make a Selection*</v>
      </c>
      <c r="BS666" s="18" t="str">
        <f>IF(OR(BS$2="",BS$2=0), "N/A", IF(AND(ProgramsTable[[#This Row],[Age Min]]= "None", ProgramsTable[[#This Row],[Age Max]]= "None"), "Yes", IF(AND(BS$2&gt;=ProgramsTable[[#This Row],[Age Min]], BS$2&lt;=ProgramsTable[[#This Row],[Age Max]]), "Yes", "No")))</f>
        <v>N/A</v>
      </c>
      <c r="BT666" s="18" t="str" cm="1">
        <f t="array" ref="BT666">IF(COUNTIF(AM$2:BJ$2,"Yes")=0,"N/A",IF(SUMPRODUCT(--(AM$2:BJ$2="Yes"),--(ProgramsTable[[#This Row],[Developmental Disability]:[Caregivers, Family Members, Advocates, or Practitioners of an Individual with Disabilities or Medical Conditions]]="Yes"))&gt;0,"Yes","No"))</f>
        <v>N/A</v>
      </c>
      <c r="BU6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66" s="18" t="str">
        <f>IF(BV$2=0, "N/A", IF(ISNUMBER(SEARCH(UPPER(BV$2), UPPER(ProgramsTable[[#This Row],[Type of Service]]))), "Yes", "No"))</f>
        <v>N/A</v>
      </c>
      <c r="BW666" s="18" t="str">
        <f>IF(BW$2=0, "N/A", IF(ISNUMBER(SEARCH(TRIM(BW$2), ProgramsTable[[#This Row],[Geographic Coverage]])), "Yes", "No"))</f>
        <v>N/A</v>
      </c>
      <c r="BX666" s="18" t="str">
        <f>IF(BX$2=0, "N/A", IF(ISNUMBER(SEARCH(TRIM(BX$2), ProgramsTable[[#This Row],[Geographic Coverage]])), "Yes", "No"))</f>
        <v>N/A</v>
      </c>
      <c r="BY666" s="18" t="str">
        <f>IF(AND(BW$2=0, BX$2=0), "*Required - Please Make a Selection*", IF(OR(ISNUMBER(SEARCH(TRIM(BW$2), ProgramsTable[[#This Row],[Geographic Coverage]])), ISNUMBER(SEARCH(TRIM(BX$2), ProgramsTable[[#This Row],[Geographic Coverage]]))), "Yes", "No"))</f>
        <v>*Required - Please Make a Selection*</v>
      </c>
      <c r="BZ666" s="18" t="str">
        <f>IF(I$2=0, "N/A", IF(I$2="Yes", IF(ProgramsTable[[#This Row],[Program Includes Services for Caregivers]]="Yes", IF(ProgramsTable[[#This Row],[Program May Require Caregiver to be Unpaid]]="No", "Yes", "No"), "No"), "N/A"))</f>
        <v>N/A</v>
      </c>
      <c r="CA6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66" s="18" t="str">
        <f>IF(CB$2=0, "N/A", IF(ISNUMBER(SEARCH(TRIM(UPPER(CB$2)), TRIM(UPPER(ProgramsTable[[#This Row],[Type of Service]])))), "Yes", "No"))</f>
        <v>N/A</v>
      </c>
      <c r="CC666" s="18" t="str">
        <f>IF(CC$2=0, "N/A", IF(ISNUMBER(SEARCH(TRIM(CC$2), ProgramsTable[[#This Row],[Geographic Coverage]])), "Yes", "No"))</f>
        <v>No</v>
      </c>
      <c r="CD666" s="18" t="str">
        <f>IF(CD$2=0, "N/A", IF(ISNUMBER(SEARCH(TRIM(CD$2), ProgramsTable[[#This Row],[Geographic Coverage]])), "Yes", "No"))</f>
        <v>N/A</v>
      </c>
      <c r="CE666" s="18" t="str">
        <f>IF(AND(CC$2=0, CD$2=0), "*Required - Please Make a Selection*", IF(OR(ISNUMBER(SEARCH(TRIM(CC$2), ProgramsTable[[#This Row],[Geographic Coverage]])), ISNUMBER(SEARCH(TRIM(CD$2), ProgramsTable[[#This Row],[Geographic Coverage]]))), "Yes", "No"))</f>
        <v>No</v>
      </c>
      <c r="CF666" s="18" t="str" cm="1">
        <f t="array" ref="CF666">IF(COUNTIF(BK$2:BN$2, "Yes")=0, "N/A", IF(SUMPRODUCT((BK$2:BN$2="Yes")*(ProgramsTable[[#This Row],[Veteran?]:[Disabled Veteran?]]="Yes"))&gt;0, "Yes", "No"))</f>
        <v>No</v>
      </c>
      <c r="CG6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66"/>
      <c r="CI666"/>
      <c r="CJ666"/>
      <c r="CK666"/>
      <c r="CL666"/>
      <c r="CM666"/>
      <c r="CN666"/>
      <c r="CO666"/>
      <c r="CP666"/>
      <c r="CQ666"/>
      <c r="CR666"/>
      <c r="CS666"/>
      <c r="CU666"/>
      <c r="CV666"/>
    </row>
    <row r="667" spans="1:100" hidden="1" x14ac:dyDescent="0.25">
      <c r="A667" s="10">
        <v>274</v>
      </c>
      <c r="B667" t="s">
        <v>527</v>
      </c>
      <c r="C667" t="s">
        <v>608</v>
      </c>
      <c r="D667" t="s">
        <v>545</v>
      </c>
      <c r="E667" t="s">
        <v>546</v>
      </c>
      <c r="F667" t="s">
        <v>117</v>
      </c>
      <c r="G667" t="s">
        <v>117</v>
      </c>
      <c r="H667" t="s">
        <v>207</v>
      </c>
      <c r="I667" t="s">
        <v>207</v>
      </c>
      <c r="J667" t="s">
        <v>208</v>
      </c>
      <c r="K667" t="s">
        <v>208</v>
      </c>
      <c r="L667" s="11" t="s">
        <v>543</v>
      </c>
      <c r="M667">
        <v>60</v>
      </c>
      <c r="N667">
        <v>120</v>
      </c>
      <c r="P667" t="s">
        <v>563</v>
      </c>
      <c r="Q667" t="s">
        <v>208</v>
      </c>
      <c r="R667" t="s">
        <v>563</v>
      </c>
      <c r="S667" t="s">
        <v>208</v>
      </c>
      <c r="T667" t="s">
        <v>62</v>
      </c>
      <c r="U667" t="s">
        <v>207</v>
      </c>
      <c r="V667" t="s">
        <v>207</v>
      </c>
      <c r="W667" t="s">
        <v>207</v>
      </c>
      <c r="X667" t="s">
        <v>207</v>
      </c>
      <c r="Y667" t="s">
        <v>207</v>
      </c>
      <c r="Z667" t="s">
        <v>207</v>
      </c>
      <c r="AA667" t="s">
        <v>207</v>
      </c>
      <c r="AB667" t="s">
        <v>207</v>
      </c>
      <c r="AC667" t="s">
        <v>207</v>
      </c>
      <c r="AD667" t="s">
        <v>207</v>
      </c>
      <c r="AE667" t="s">
        <v>207</v>
      </c>
      <c r="AF667" t="s">
        <v>207</v>
      </c>
      <c r="AG667" t="s">
        <v>207</v>
      </c>
      <c r="AH667" t="s">
        <v>207</v>
      </c>
      <c r="AI667" t="s">
        <v>207</v>
      </c>
      <c r="AJ667" t="s">
        <v>207</v>
      </c>
      <c r="AK667" t="s">
        <v>207</v>
      </c>
      <c r="AL667" t="s">
        <v>207</v>
      </c>
      <c r="AM667" t="s">
        <v>207</v>
      </c>
      <c r="AN667" t="s">
        <v>207</v>
      </c>
      <c r="AO667" t="s">
        <v>207</v>
      </c>
      <c r="AP667" t="s">
        <v>207</v>
      </c>
      <c r="AQ667" t="s">
        <v>207</v>
      </c>
      <c r="AR667" t="s">
        <v>207</v>
      </c>
      <c r="AS667" t="s">
        <v>207</v>
      </c>
      <c r="AT667" t="s">
        <v>207</v>
      </c>
      <c r="AU667" t="s">
        <v>207</v>
      </c>
      <c r="AV667" t="s">
        <v>207</v>
      </c>
      <c r="AW667" t="s">
        <v>207</v>
      </c>
      <c r="AX667" t="s">
        <v>207</v>
      </c>
      <c r="AY667" t="s">
        <v>207</v>
      </c>
      <c r="AZ667" t="s">
        <v>207</v>
      </c>
      <c r="BA667" t="s">
        <v>215</v>
      </c>
      <c r="BB667" t="s">
        <v>207</v>
      </c>
      <c r="BC667" t="s">
        <v>207</v>
      </c>
      <c r="BD667" t="s">
        <v>207</v>
      </c>
      <c r="BE667" t="s">
        <v>207</v>
      </c>
      <c r="BF667" t="s">
        <v>207</v>
      </c>
      <c r="BG667" t="s">
        <v>207</v>
      </c>
      <c r="BH667" t="s">
        <v>207</v>
      </c>
      <c r="BI667" t="s">
        <v>207</v>
      </c>
      <c r="BJ667" t="s">
        <v>207</v>
      </c>
      <c r="BK667" t="s">
        <v>207</v>
      </c>
      <c r="BL667" t="s">
        <v>207</v>
      </c>
      <c r="BM667" t="s">
        <v>207</v>
      </c>
      <c r="BN667" t="s">
        <v>207</v>
      </c>
      <c r="BO667" s="18" t="str">
        <f>IF(OR(BO$2=0, BO$2=""), "N/A", IF(ISNUMBER(SEARCH(UPPER(BO$2), UPPER(ProgramsTable[[#This Row],[Type of Service]]))), "Yes", "No"))</f>
        <v>N/A</v>
      </c>
      <c r="BP667" s="18" t="str">
        <f>IF(BP$2=0, "N/A", IF(ISNUMBER(SEARCH(TRIM(BP$2), ProgramsTable[[#This Row],[Geographic Coverage]])), "Yes", "No"))</f>
        <v>N/A</v>
      </c>
      <c r="BQ667" s="18" t="str">
        <f>IF(BQ$2=0, "N/A", IF(ISNUMBER(SEARCH(TRIM(BQ$2), ProgramsTable[[#This Row],[Geographic Coverage]])), "Yes", "No"))</f>
        <v>N/A</v>
      </c>
      <c r="BR667" s="18" t="str">
        <f>IF(AND(BP$2=0, BQ$2=0), "*Required - Please Make a Selection*", IF(OR(ISNUMBER(SEARCH(TRIM(BP$2), ProgramsTable[[#This Row],[Geographic Coverage]])), ISNUMBER(SEARCH(TRIM(BQ$2), ProgramsTable[[#This Row],[Geographic Coverage]]))), "Yes", "No"))</f>
        <v>*Required - Please Make a Selection*</v>
      </c>
      <c r="BS667" s="18" t="str">
        <f>IF(OR(BS$2="",BS$2=0), "N/A", IF(AND(ProgramsTable[[#This Row],[Age Min]]= "None", ProgramsTable[[#This Row],[Age Max]]= "None"), "Yes", IF(AND(BS$2&gt;=ProgramsTable[[#This Row],[Age Min]], BS$2&lt;=ProgramsTable[[#This Row],[Age Max]]), "Yes", "No")))</f>
        <v>N/A</v>
      </c>
      <c r="BT667" s="18" t="str" cm="1">
        <f t="array" ref="BT667">IF(COUNTIF(AM$2:BJ$2,"Yes")=0,"N/A",IF(SUMPRODUCT(--(AM$2:BJ$2="Yes"),--(ProgramsTable[[#This Row],[Developmental Disability]:[Caregivers, Family Members, Advocates, or Practitioners of an Individual with Disabilities or Medical Conditions]]="Yes"))&gt;0,"Yes","No"))</f>
        <v>N/A</v>
      </c>
      <c r="BU6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67" s="18" t="str">
        <f>IF(BV$2=0, "N/A", IF(ISNUMBER(SEARCH(UPPER(BV$2), UPPER(ProgramsTable[[#This Row],[Type of Service]]))), "Yes", "No"))</f>
        <v>N/A</v>
      </c>
      <c r="BW667" s="18" t="str">
        <f>IF(BW$2=0, "N/A", IF(ISNUMBER(SEARCH(TRIM(BW$2), ProgramsTable[[#This Row],[Geographic Coverage]])), "Yes", "No"))</f>
        <v>N/A</v>
      </c>
      <c r="BX667" s="18" t="str">
        <f>IF(BX$2=0, "N/A", IF(ISNUMBER(SEARCH(TRIM(BX$2), ProgramsTable[[#This Row],[Geographic Coverage]])), "Yes", "No"))</f>
        <v>N/A</v>
      </c>
      <c r="BY667" s="18" t="str">
        <f>IF(AND(BW$2=0, BX$2=0), "*Required - Please Make a Selection*", IF(OR(ISNUMBER(SEARCH(TRIM(BW$2), ProgramsTable[[#This Row],[Geographic Coverage]])), ISNUMBER(SEARCH(TRIM(BX$2), ProgramsTable[[#This Row],[Geographic Coverage]]))), "Yes", "No"))</f>
        <v>*Required - Please Make a Selection*</v>
      </c>
      <c r="BZ667" s="18" t="str">
        <f>IF(I$2=0, "N/A", IF(I$2="Yes", IF(ProgramsTable[[#This Row],[Program Includes Services for Caregivers]]="Yes", IF(ProgramsTable[[#This Row],[Program May Require Caregiver to be Unpaid]]="No", "Yes", "No"), "No"), "N/A"))</f>
        <v>N/A</v>
      </c>
      <c r="CA6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67" s="18" t="str">
        <f>IF(CB$2=0, "N/A", IF(ISNUMBER(SEARCH(TRIM(UPPER(CB$2)), TRIM(UPPER(ProgramsTable[[#This Row],[Type of Service]])))), "Yes", "No"))</f>
        <v>N/A</v>
      </c>
      <c r="CC667" s="18" t="str">
        <f>IF(CC$2=0, "N/A", IF(ISNUMBER(SEARCH(TRIM(CC$2), ProgramsTable[[#This Row],[Geographic Coverage]])), "Yes", "No"))</f>
        <v>No</v>
      </c>
      <c r="CD667" s="18" t="str">
        <f>IF(CD$2=0, "N/A", IF(ISNUMBER(SEARCH(TRIM(CD$2), ProgramsTable[[#This Row],[Geographic Coverage]])), "Yes", "No"))</f>
        <v>N/A</v>
      </c>
      <c r="CE667" s="18" t="str">
        <f>IF(AND(CC$2=0, CD$2=0), "*Required - Please Make a Selection*", IF(OR(ISNUMBER(SEARCH(TRIM(CC$2), ProgramsTable[[#This Row],[Geographic Coverage]])), ISNUMBER(SEARCH(TRIM(CD$2), ProgramsTable[[#This Row],[Geographic Coverage]]))), "Yes", "No"))</f>
        <v>No</v>
      </c>
      <c r="CF667" s="18" t="str" cm="1">
        <f t="array" ref="CF667">IF(COUNTIF(BK$2:BN$2, "Yes")=0, "N/A", IF(SUMPRODUCT((BK$2:BN$2="Yes")*(ProgramsTable[[#This Row],[Veteran?]:[Disabled Veteran?]]="Yes"))&gt;0, "Yes", "No"))</f>
        <v>No</v>
      </c>
      <c r="CG6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67"/>
      <c r="CI667"/>
      <c r="CJ667"/>
      <c r="CK667"/>
      <c r="CL667"/>
      <c r="CM667"/>
      <c r="CN667"/>
      <c r="CO667"/>
      <c r="CP667"/>
      <c r="CQ667"/>
      <c r="CR667"/>
      <c r="CS667"/>
      <c r="CU667"/>
      <c r="CV667"/>
    </row>
    <row r="668" spans="1:100" x14ac:dyDescent="0.25">
      <c r="A668" s="10">
        <v>275</v>
      </c>
      <c r="B668" t="s">
        <v>527</v>
      </c>
      <c r="C668" t="s">
        <v>608</v>
      </c>
      <c r="D668" t="s">
        <v>564</v>
      </c>
      <c r="E668" t="s">
        <v>546</v>
      </c>
      <c r="F668" t="s">
        <v>565</v>
      </c>
      <c r="G668" t="s">
        <v>107</v>
      </c>
      <c r="H668" t="s">
        <v>207</v>
      </c>
      <c r="I668" t="s">
        <v>207</v>
      </c>
      <c r="J668" t="s">
        <v>566</v>
      </c>
      <c r="K668" t="s">
        <v>208</v>
      </c>
      <c r="L668" s="11" t="s">
        <v>567</v>
      </c>
      <c r="M668">
        <v>60</v>
      </c>
      <c r="N668">
        <v>120</v>
      </c>
      <c r="O668" t="s">
        <v>568</v>
      </c>
      <c r="P668" t="s">
        <v>569</v>
      </c>
      <c r="Q668" t="s">
        <v>208</v>
      </c>
      <c r="R668" t="s">
        <v>569</v>
      </c>
      <c r="S668" t="s">
        <v>208</v>
      </c>
      <c r="T668" t="s">
        <v>62</v>
      </c>
      <c r="U668" t="s">
        <v>207</v>
      </c>
      <c r="V668" t="s">
        <v>215</v>
      </c>
      <c r="W668" t="s">
        <v>207</v>
      </c>
      <c r="X668" t="s">
        <v>207</v>
      </c>
      <c r="Y668" t="s">
        <v>207</v>
      </c>
      <c r="Z668" t="s">
        <v>207</v>
      </c>
      <c r="AA668" t="s">
        <v>207</v>
      </c>
      <c r="AB668" t="s">
        <v>207</v>
      </c>
      <c r="AC668" t="s">
        <v>207</v>
      </c>
      <c r="AD668" t="s">
        <v>207</v>
      </c>
      <c r="AE668" t="s">
        <v>207</v>
      </c>
      <c r="AF668" t="s">
        <v>207</v>
      </c>
      <c r="AG668" t="s">
        <v>207</v>
      </c>
      <c r="AH668" t="s">
        <v>207</v>
      </c>
      <c r="AI668" t="s">
        <v>207</v>
      </c>
      <c r="AJ668" t="s">
        <v>207</v>
      </c>
      <c r="AK668" t="s">
        <v>207</v>
      </c>
      <c r="AL668" t="s">
        <v>207</v>
      </c>
      <c r="AM668" t="s">
        <v>215</v>
      </c>
      <c r="AN668" t="s">
        <v>215</v>
      </c>
      <c r="AO668" t="s">
        <v>215</v>
      </c>
      <c r="AP668" t="s">
        <v>207</v>
      </c>
      <c r="AQ668" t="s">
        <v>207</v>
      </c>
      <c r="AR668" t="s">
        <v>207</v>
      </c>
      <c r="AS668" t="s">
        <v>207</v>
      </c>
      <c r="AT668" t="s">
        <v>207</v>
      </c>
      <c r="AU668" t="s">
        <v>207</v>
      </c>
      <c r="AV668" t="s">
        <v>207</v>
      </c>
      <c r="AW668" t="s">
        <v>207</v>
      </c>
      <c r="AX668" t="s">
        <v>207</v>
      </c>
      <c r="AY668" t="s">
        <v>207</v>
      </c>
      <c r="AZ668" t="s">
        <v>207</v>
      </c>
      <c r="BA668" t="s">
        <v>207</v>
      </c>
      <c r="BB668" t="s">
        <v>207</v>
      </c>
      <c r="BC668" t="s">
        <v>207</v>
      </c>
      <c r="BD668" t="s">
        <v>207</v>
      </c>
      <c r="BE668" t="s">
        <v>207</v>
      </c>
      <c r="BF668" t="s">
        <v>207</v>
      </c>
      <c r="BG668" t="s">
        <v>207</v>
      </c>
      <c r="BH668" t="s">
        <v>207</v>
      </c>
      <c r="BI668" t="s">
        <v>207</v>
      </c>
      <c r="BJ668" t="s">
        <v>207</v>
      </c>
      <c r="BK668" t="s">
        <v>207</v>
      </c>
      <c r="BL668" t="s">
        <v>207</v>
      </c>
      <c r="BM668" t="s">
        <v>207</v>
      </c>
      <c r="BN668" t="s">
        <v>207</v>
      </c>
      <c r="BO668" s="18" t="str">
        <f>IF(OR(BO$2=0, BO$2=""), "N/A", IF(ISNUMBER(SEARCH(UPPER(BO$2), UPPER(ProgramsTable[[#This Row],[Type of Service]]))), "Yes", "No"))</f>
        <v>N/A</v>
      </c>
      <c r="BP668" s="18" t="str">
        <f>IF(BP$2=0, "N/A", IF(ISNUMBER(SEARCH(TRIM(BP$2), ProgramsTable[[#This Row],[Geographic Coverage]])), "Yes", "No"))</f>
        <v>N/A</v>
      </c>
      <c r="BQ668" s="18" t="str">
        <f>IF(BQ$2=0, "N/A", IF(ISNUMBER(SEARCH(TRIM(BQ$2), ProgramsTable[[#This Row],[Geographic Coverage]])), "Yes", "No"))</f>
        <v>N/A</v>
      </c>
      <c r="BR668" s="18" t="str">
        <f>IF(AND(BP$2=0, BQ$2=0), "*Required - Please Make a Selection*", IF(OR(ISNUMBER(SEARCH(TRIM(BP$2), ProgramsTable[[#This Row],[Geographic Coverage]])), ISNUMBER(SEARCH(TRIM(BQ$2), ProgramsTable[[#This Row],[Geographic Coverage]]))), "Yes", "No"))</f>
        <v>*Required - Please Make a Selection*</v>
      </c>
      <c r="BS668" s="18" t="str">
        <f>IF(OR(BS$2="",BS$2=0), "N/A", IF(AND(ProgramsTable[[#This Row],[Age Min]]= "None", ProgramsTable[[#This Row],[Age Max]]= "None"), "Yes", IF(AND(BS$2&gt;=ProgramsTable[[#This Row],[Age Min]], BS$2&lt;=ProgramsTable[[#This Row],[Age Max]]), "Yes", "No")))</f>
        <v>N/A</v>
      </c>
      <c r="BT668" s="18" t="str" cm="1">
        <f t="array" ref="BT668">IF(COUNTIF(AM$2:BJ$2,"Yes")=0,"N/A",IF(SUMPRODUCT(--(AM$2:BJ$2="Yes"),--(ProgramsTable[[#This Row],[Developmental Disability]:[Caregivers, Family Members, Advocates, or Practitioners of an Individual with Disabilities or Medical Conditions]]="Yes"))&gt;0,"Yes","No"))</f>
        <v>N/A</v>
      </c>
      <c r="BU6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68" s="18" t="str">
        <f>IF(BV$2=0, "N/A", IF(ISNUMBER(SEARCH(UPPER(BV$2), UPPER(ProgramsTable[[#This Row],[Type of Service]]))), "Yes", "No"))</f>
        <v>N/A</v>
      </c>
      <c r="BW668" s="18" t="str">
        <f>IF(BW$2=0, "N/A", IF(ISNUMBER(SEARCH(TRIM(BW$2), ProgramsTable[[#This Row],[Geographic Coverage]])), "Yes", "No"))</f>
        <v>N/A</v>
      </c>
      <c r="BX668" s="18" t="str">
        <f>IF(BX$2=0, "N/A", IF(ISNUMBER(SEARCH(TRIM(BX$2), ProgramsTable[[#This Row],[Geographic Coverage]])), "Yes", "No"))</f>
        <v>N/A</v>
      </c>
      <c r="BY668" s="18" t="str">
        <f>IF(AND(BW$2=0, BX$2=0), "*Required - Please Make a Selection*", IF(OR(ISNUMBER(SEARCH(TRIM(BW$2), ProgramsTable[[#This Row],[Geographic Coverage]])), ISNUMBER(SEARCH(TRIM(BX$2), ProgramsTable[[#This Row],[Geographic Coverage]]))), "Yes", "No"))</f>
        <v>*Required - Please Make a Selection*</v>
      </c>
      <c r="BZ668" s="18" t="str">
        <f>IF(I$2=0, "N/A", IF(I$2="Yes", IF(ProgramsTable[[#This Row],[Program Includes Services for Caregivers]]="Yes", IF(ProgramsTable[[#This Row],[Program May Require Caregiver to be Unpaid]]="No", "Yes", "No"), "No"), "N/A"))</f>
        <v>N/A</v>
      </c>
      <c r="CA6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68" s="18" t="str">
        <f>IF(CB$2=0, "N/A", IF(ISNUMBER(SEARCH(TRIM(UPPER(CB$2)), TRIM(UPPER(ProgramsTable[[#This Row],[Type of Service]])))), "Yes", "No"))</f>
        <v>N/A</v>
      </c>
      <c r="CC668" s="18" t="str">
        <f>IF(CC$2=0, "N/A", IF(ISNUMBER(SEARCH(TRIM(CC$2), ProgramsTable[[#This Row],[Geographic Coverage]])), "Yes", "No"))</f>
        <v>No</v>
      </c>
      <c r="CD668" s="18" t="str">
        <f>IF(CD$2=0, "N/A", IF(ISNUMBER(SEARCH(TRIM(CD$2), ProgramsTable[[#This Row],[Geographic Coverage]])), "Yes", "No"))</f>
        <v>N/A</v>
      </c>
      <c r="CE668" s="18" t="str">
        <f>IF(AND(CC$2=0, CD$2=0), "*Required - Please Make a Selection*", IF(OR(ISNUMBER(SEARCH(TRIM(CC$2), ProgramsTable[[#This Row],[Geographic Coverage]])), ISNUMBER(SEARCH(TRIM(CD$2), ProgramsTable[[#This Row],[Geographic Coverage]]))), "Yes", "No"))</f>
        <v>No</v>
      </c>
      <c r="CF668" s="18" t="str" cm="1">
        <f t="array" ref="CF668">IF(COUNTIF(BK$2:BN$2, "Yes")=0, "N/A", IF(SUMPRODUCT((BK$2:BN$2="Yes")*(ProgramsTable[[#This Row],[Veteran?]:[Disabled Veteran?]]="Yes"))&gt;0, "Yes", "No"))</f>
        <v>No</v>
      </c>
      <c r="CG6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68"/>
      <c r="CI668"/>
      <c r="CJ668"/>
      <c r="CK668"/>
      <c r="CL668"/>
      <c r="CM668"/>
      <c r="CN668"/>
      <c r="CO668"/>
      <c r="CP668"/>
      <c r="CQ668"/>
      <c r="CR668"/>
      <c r="CS668"/>
      <c r="CU668"/>
      <c r="CV668"/>
    </row>
    <row r="669" spans="1:100" hidden="1" x14ac:dyDescent="0.25">
      <c r="A669" s="10">
        <v>276</v>
      </c>
      <c r="B669" t="s">
        <v>527</v>
      </c>
      <c r="C669" t="s">
        <v>608</v>
      </c>
      <c r="D669" t="s">
        <v>564</v>
      </c>
      <c r="E669" t="s">
        <v>546</v>
      </c>
      <c r="F669" t="s">
        <v>570</v>
      </c>
      <c r="G669" t="s">
        <v>109</v>
      </c>
      <c r="H669" t="s">
        <v>207</v>
      </c>
      <c r="I669" t="s">
        <v>207</v>
      </c>
      <c r="J669" t="s">
        <v>566</v>
      </c>
      <c r="K669" t="s">
        <v>208</v>
      </c>
      <c r="L669" s="11" t="s">
        <v>571</v>
      </c>
      <c r="M669">
        <v>60</v>
      </c>
      <c r="N669">
        <v>120</v>
      </c>
      <c r="O669" t="s">
        <v>572</v>
      </c>
      <c r="P669" t="s">
        <v>573</v>
      </c>
      <c r="Q669" t="s">
        <v>208</v>
      </c>
      <c r="R669" t="s">
        <v>573</v>
      </c>
      <c r="S669" t="s">
        <v>208</v>
      </c>
      <c r="T669" t="s">
        <v>62</v>
      </c>
      <c r="U669" t="s">
        <v>207</v>
      </c>
      <c r="V669" t="s">
        <v>215</v>
      </c>
      <c r="W669" t="s">
        <v>207</v>
      </c>
      <c r="X669" t="s">
        <v>207</v>
      </c>
      <c r="Y669" t="s">
        <v>207</v>
      </c>
      <c r="Z669" t="s">
        <v>207</v>
      </c>
      <c r="AA669" t="s">
        <v>207</v>
      </c>
      <c r="AB669" t="s">
        <v>207</v>
      </c>
      <c r="AC669" t="s">
        <v>207</v>
      </c>
      <c r="AD669" t="s">
        <v>207</v>
      </c>
      <c r="AE669" t="s">
        <v>207</v>
      </c>
      <c r="AF669" t="s">
        <v>207</v>
      </c>
      <c r="AG669" t="s">
        <v>207</v>
      </c>
      <c r="AH669" t="s">
        <v>207</v>
      </c>
      <c r="AI669" t="s">
        <v>207</v>
      </c>
      <c r="AJ669" t="s">
        <v>207</v>
      </c>
      <c r="AK669" t="s">
        <v>207</v>
      </c>
      <c r="AL669" t="s">
        <v>207</v>
      </c>
      <c r="AM669" t="s">
        <v>215</v>
      </c>
      <c r="AN669" t="s">
        <v>215</v>
      </c>
      <c r="AO669" t="s">
        <v>215</v>
      </c>
      <c r="AP669" t="s">
        <v>207</v>
      </c>
      <c r="AQ669" t="s">
        <v>215</v>
      </c>
      <c r="AR669" t="s">
        <v>207</v>
      </c>
      <c r="AS669" t="s">
        <v>207</v>
      </c>
      <c r="AT669" t="s">
        <v>207</v>
      </c>
      <c r="AU669" t="s">
        <v>207</v>
      </c>
      <c r="AV669" t="s">
        <v>207</v>
      </c>
      <c r="AW669" t="s">
        <v>207</v>
      </c>
      <c r="AX669" t="s">
        <v>215</v>
      </c>
      <c r="AY669" t="s">
        <v>215</v>
      </c>
      <c r="AZ669" t="s">
        <v>207</v>
      </c>
      <c r="BA669" t="s">
        <v>215</v>
      </c>
      <c r="BB669" t="s">
        <v>207</v>
      </c>
      <c r="BC669" t="s">
        <v>207</v>
      </c>
      <c r="BD669" t="s">
        <v>207</v>
      </c>
      <c r="BE669" t="s">
        <v>207</v>
      </c>
      <c r="BF669" t="s">
        <v>207</v>
      </c>
      <c r="BG669" t="s">
        <v>207</v>
      </c>
      <c r="BH669" t="s">
        <v>207</v>
      </c>
      <c r="BI669" t="s">
        <v>207</v>
      </c>
      <c r="BJ669" t="s">
        <v>207</v>
      </c>
      <c r="BK669" t="s">
        <v>207</v>
      </c>
      <c r="BL669" t="s">
        <v>207</v>
      </c>
      <c r="BM669" t="s">
        <v>207</v>
      </c>
      <c r="BN669" t="s">
        <v>207</v>
      </c>
      <c r="BO669" s="18" t="str">
        <f>IF(OR(BO$2=0, BO$2=""), "N/A", IF(ISNUMBER(SEARCH(UPPER(BO$2), UPPER(ProgramsTable[[#This Row],[Type of Service]]))), "Yes", "No"))</f>
        <v>N/A</v>
      </c>
      <c r="BP669" s="18" t="str">
        <f>IF(BP$2=0, "N/A", IF(ISNUMBER(SEARCH(TRIM(BP$2), ProgramsTable[[#This Row],[Geographic Coverage]])), "Yes", "No"))</f>
        <v>N/A</v>
      </c>
      <c r="BQ669" s="18" t="str">
        <f>IF(BQ$2=0, "N/A", IF(ISNUMBER(SEARCH(TRIM(BQ$2), ProgramsTable[[#This Row],[Geographic Coverage]])), "Yes", "No"))</f>
        <v>N/A</v>
      </c>
      <c r="BR669" s="18" t="str">
        <f>IF(AND(BP$2=0, BQ$2=0), "*Required - Please Make a Selection*", IF(OR(ISNUMBER(SEARCH(TRIM(BP$2), ProgramsTable[[#This Row],[Geographic Coverage]])), ISNUMBER(SEARCH(TRIM(BQ$2), ProgramsTable[[#This Row],[Geographic Coverage]]))), "Yes", "No"))</f>
        <v>*Required - Please Make a Selection*</v>
      </c>
      <c r="BS669" s="18" t="str">
        <f>IF(OR(BS$2="",BS$2=0), "N/A", IF(AND(ProgramsTable[[#This Row],[Age Min]]= "None", ProgramsTable[[#This Row],[Age Max]]= "None"), "Yes", IF(AND(BS$2&gt;=ProgramsTable[[#This Row],[Age Min]], BS$2&lt;=ProgramsTable[[#This Row],[Age Max]]), "Yes", "No")))</f>
        <v>N/A</v>
      </c>
      <c r="BT669" s="18" t="str" cm="1">
        <f t="array" ref="BT669">IF(COUNTIF(AM$2:BJ$2,"Yes")=0,"N/A",IF(SUMPRODUCT(--(AM$2:BJ$2="Yes"),--(ProgramsTable[[#This Row],[Developmental Disability]:[Caregivers, Family Members, Advocates, or Practitioners of an Individual with Disabilities or Medical Conditions]]="Yes"))&gt;0,"Yes","No"))</f>
        <v>N/A</v>
      </c>
      <c r="BU6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69" s="18" t="str">
        <f>IF(BV$2=0, "N/A", IF(ISNUMBER(SEARCH(UPPER(BV$2), UPPER(ProgramsTable[[#This Row],[Type of Service]]))), "Yes", "No"))</f>
        <v>N/A</v>
      </c>
      <c r="BW669" s="18" t="str">
        <f>IF(BW$2=0, "N/A", IF(ISNUMBER(SEARCH(TRIM(BW$2), ProgramsTable[[#This Row],[Geographic Coverage]])), "Yes", "No"))</f>
        <v>N/A</v>
      </c>
      <c r="BX669" s="18" t="str">
        <f>IF(BX$2=0, "N/A", IF(ISNUMBER(SEARCH(TRIM(BX$2), ProgramsTable[[#This Row],[Geographic Coverage]])), "Yes", "No"))</f>
        <v>N/A</v>
      </c>
      <c r="BY669" s="18" t="str">
        <f>IF(AND(BW$2=0, BX$2=0), "*Required - Please Make a Selection*", IF(OR(ISNUMBER(SEARCH(TRIM(BW$2), ProgramsTable[[#This Row],[Geographic Coverage]])), ISNUMBER(SEARCH(TRIM(BX$2), ProgramsTable[[#This Row],[Geographic Coverage]]))), "Yes", "No"))</f>
        <v>*Required - Please Make a Selection*</v>
      </c>
      <c r="BZ669" s="18" t="str">
        <f>IF(I$2=0, "N/A", IF(I$2="Yes", IF(ProgramsTable[[#This Row],[Program Includes Services for Caregivers]]="Yes", IF(ProgramsTable[[#This Row],[Program May Require Caregiver to be Unpaid]]="No", "Yes", "No"), "No"), "N/A"))</f>
        <v>N/A</v>
      </c>
      <c r="CA6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69" s="18" t="str">
        <f>IF(CB$2=0, "N/A", IF(ISNUMBER(SEARCH(TRIM(UPPER(CB$2)), TRIM(UPPER(ProgramsTable[[#This Row],[Type of Service]])))), "Yes", "No"))</f>
        <v>N/A</v>
      </c>
      <c r="CC669" s="18" t="str">
        <f>IF(CC$2=0, "N/A", IF(ISNUMBER(SEARCH(TRIM(CC$2), ProgramsTable[[#This Row],[Geographic Coverage]])), "Yes", "No"))</f>
        <v>No</v>
      </c>
      <c r="CD669" s="18" t="str">
        <f>IF(CD$2=0, "N/A", IF(ISNUMBER(SEARCH(TRIM(CD$2), ProgramsTable[[#This Row],[Geographic Coverage]])), "Yes", "No"))</f>
        <v>N/A</v>
      </c>
      <c r="CE669" s="18" t="str">
        <f>IF(AND(CC$2=0, CD$2=0), "*Required - Please Make a Selection*", IF(OR(ISNUMBER(SEARCH(TRIM(CC$2), ProgramsTable[[#This Row],[Geographic Coverage]])), ISNUMBER(SEARCH(TRIM(CD$2), ProgramsTable[[#This Row],[Geographic Coverage]]))), "Yes", "No"))</f>
        <v>No</v>
      </c>
      <c r="CF669" s="18" t="str" cm="1">
        <f t="array" ref="CF669">IF(COUNTIF(BK$2:BN$2, "Yes")=0, "N/A", IF(SUMPRODUCT((BK$2:BN$2="Yes")*(ProgramsTable[[#This Row],[Veteran?]:[Disabled Veteran?]]="Yes"))&gt;0, "Yes", "No"))</f>
        <v>No</v>
      </c>
      <c r="CG6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69"/>
      <c r="CI669"/>
      <c r="CJ669"/>
      <c r="CK669"/>
      <c r="CL669"/>
      <c r="CM669"/>
      <c r="CN669"/>
      <c r="CO669"/>
      <c r="CP669"/>
      <c r="CQ669"/>
      <c r="CR669"/>
      <c r="CS669"/>
      <c r="CU669"/>
      <c r="CV669"/>
    </row>
    <row r="670" spans="1:100" hidden="1" x14ac:dyDescent="0.25">
      <c r="A670" s="10">
        <v>277</v>
      </c>
      <c r="B670" t="s">
        <v>527</v>
      </c>
      <c r="C670" t="s">
        <v>608</v>
      </c>
      <c r="D670" t="s">
        <v>564</v>
      </c>
      <c r="E670" t="s">
        <v>546</v>
      </c>
      <c r="F670" t="s">
        <v>574</v>
      </c>
      <c r="G670" t="s">
        <v>108</v>
      </c>
      <c r="H670" t="s">
        <v>207</v>
      </c>
      <c r="I670" t="s">
        <v>207</v>
      </c>
      <c r="J670" t="s">
        <v>208</v>
      </c>
      <c r="K670" t="s">
        <v>208</v>
      </c>
      <c r="L670" s="11" t="s">
        <v>543</v>
      </c>
      <c r="M670">
        <v>60</v>
      </c>
      <c r="N670">
        <v>120</v>
      </c>
      <c r="P670" t="s">
        <v>575</v>
      </c>
      <c r="Q670" t="s">
        <v>208</v>
      </c>
      <c r="R670" t="s">
        <v>575</v>
      </c>
      <c r="S670" t="s">
        <v>208</v>
      </c>
      <c r="T670" t="s">
        <v>62</v>
      </c>
      <c r="U670" t="s">
        <v>207</v>
      </c>
      <c r="V670" t="s">
        <v>207</v>
      </c>
      <c r="W670" t="s">
        <v>207</v>
      </c>
      <c r="X670" t="s">
        <v>207</v>
      </c>
      <c r="Y670" t="s">
        <v>207</v>
      </c>
      <c r="Z670" t="s">
        <v>207</v>
      </c>
      <c r="AA670" t="s">
        <v>207</v>
      </c>
      <c r="AB670" t="s">
        <v>207</v>
      </c>
      <c r="AC670" t="s">
        <v>207</v>
      </c>
      <c r="AD670" t="s">
        <v>207</v>
      </c>
      <c r="AE670" t="s">
        <v>207</v>
      </c>
      <c r="AF670" t="s">
        <v>207</v>
      </c>
      <c r="AG670" t="s">
        <v>207</v>
      </c>
      <c r="AH670" t="s">
        <v>207</v>
      </c>
      <c r="AI670" t="s">
        <v>207</v>
      </c>
      <c r="AJ670" t="s">
        <v>207</v>
      </c>
      <c r="AK670" t="s">
        <v>207</v>
      </c>
      <c r="AL670" t="s">
        <v>207</v>
      </c>
      <c r="AM670" t="s">
        <v>207</v>
      </c>
      <c r="AN670" t="s">
        <v>207</v>
      </c>
      <c r="AO670" t="s">
        <v>207</v>
      </c>
      <c r="AP670" t="s">
        <v>207</v>
      </c>
      <c r="AQ670" t="s">
        <v>207</v>
      </c>
      <c r="AR670" t="s">
        <v>207</v>
      </c>
      <c r="AS670" t="s">
        <v>207</v>
      </c>
      <c r="AT670" t="s">
        <v>207</v>
      </c>
      <c r="AU670" t="s">
        <v>207</v>
      </c>
      <c r="AV670" t="s">
        <v>207</v>
      </c>
      <c r="AW670" t="s">
        <v>207</v>
      </c>
      <c r="AX670" t="s">
        <v>207</v>
      </c>
      <c r="AY670" t="s">
        <v>207</v>
      </c>
      <c r="AZ670" t="s">
        <v>207</v>
      </c>
      <c r="BA670" t="s">
        <v>215</v>
      </c>
      <c r="BB670" t="s">
        <v>207</v>
      </c>
      <c r="BC670" t="s">
        <v>207</v>
      </c>
      <c r="BD670" t="s">
        <v>207</v>
      </c>
      <c r="BE670" t="s">
        <v>207</v>
      </c>
      <c r="BF670" t="s">
        <v>207</v>
      </c>
      <c r="BG670" t="s">
        <v>207</v>
      </c>
      <c r="BH670" t="s">
        <v>207</v>
      </c>
      <c r="BI670" t="s">
        <v>207</v>
      </c>
      <c r="BJ670" t="s">
        <v>207</v>
      </c>
      <c r="BK670" t="s">
        <v>207</v>
      </c>
      <c r="BL670" t="s">
        <v>207</v>
      </c>
      <c r="BM670" t="s">
        <v>207</v>
      </c>
      <c r="BN670" t="s">
        <v>207</v>
      </c>
      <c r="BO670" s="18" t="str">
        <f>IF(OR(BO$2=0, BO$2=""), "N/A", IF(ISNUMBER(SEARCH(UPPER(BO$2), UPPER(ProgramsTable[[#This Row],[Type of Service]]))), "Yes", "No"))</f>
        <v>N/A</v>
      </c>
      <c r="BP670" s="18" t="str">
        <f>IF(BP$2=0, "N/A", IF(ISNUMBER(SEARCH(TRIM(BP$2), ProgramsTable[[#This Row],[Geographic Coverage]])), "Yes", "No"))</f>
        <v>N/A</v>
      </c>
      <c r="BQ670" s="18" t="str">
        <f>IF(BQ$2=0, "N/A", IF(ISNUMBER(SEARCH(TRIM(BQ$2), ProgramsTable[[#This Row],[Geographic Coverage]])), "Yes", "No"))</f>
        <v>N/A</v>
      </c>
      <c r="BR670" s="18" t="str">
        <f>IF(AND(BP$2=0, BQ$2=0), "*Required - Please Make a Selection*", IF(OR(ISNUMBER(SEARCH(TRIM(BP$2), ProgramsTable[[#This Row],[Geographic Coverage]])), ISNUMBER(SEARCH(TRIM(BQ$2), ProgramsTable[[#This Row],[Geographic Coverage]]))), "Yes", "No"))</f>
        <v>*Required - Please Make a Selection*</v>
      </c>
      <c r="BS670" s="18" t="str">
        <f>IF(OR(BS$2="",BS$2=0), "N/A", IF(AND(ProgramsTable[[#This Row],[Age Min]]= "None", ProgramsTable[[#This Row],[Age Max]]= "None"), "Yes", IF(AND(BS$2&gt;=ProgramsTable[[#This Row],[Age Min]], BS$2&lt;=ProgramsTable[[#This Row],[Age Max]]), "Yes", "No")))</f>
        <v>N/A</v>
      </c>
      <c r="BT670" s="18" t="str" cm="1">
        <f t="array" ref="BT670">IF(COUNTIF(AM$2:BJ$2,"Yes")=0,"N/A",IF(SUMPRODUCT(--(AM$2:BJ$2="Yes"),--(ProgramsTable[[#This Row],[Developmental Disability]:[Caregivers, Family Members, Advocates, or Practitioners of an Individual with Disabilities or Medical Conditions]]="Yes"))&gt;0,"Yes","No"))</f>
        <v>N/A</v>
      </c>
      <c r="BU6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70" s="18" t="str">
        <f>IF(BV$2=0, "N/A", IF(ISNUMBER(SEARCH(UPPER(BV$2), UPPER(ProgramsTable[[#This Row],[Type of Service]]))), "Yes", "No"))</f>
        <v>N/A</v>
      </c>
      <c r="BW670" s="18" t="str">
        <f>IF(BW$2=0, "N/A", IF(ISNUMBER(SEARCH(TRIM(BW$2), ProgramsTable[[#This Row],[Geographic Coverage]])), "Yes", "No"))</f>
        <v>N/A</v>
      </c>
      <c r="BX670" s="18" t="str">
        <f>IF(BX$2=0, "N/A", IF(ISNUMBER(SEARCH(TRIM(BX$2), ProgramsTable[[#This Row],[Geographic Coverage]])), "Yes", "No"))</f>
        <v>N/A</v>
      </c>
      <c r="BY670" s="18" t="str">
        <f>IF(AND(BW$2=0, BX$2=0), "*Required - Please Make a Selection*", IF(OR(ISNUMBER(SEARCH(TRIM(BW$2), ProgramsTable[[#This Row],[Geographic Coverage]])), ISNUMBER(SEARCH(TRIM(BX$2), ProgramsTable[[#This Row],[Geographic Coverage]]))), "Yes", "No"))</f>
        <v>*Required - Please Make a Selection*</v>
      </c>
      <c r="BZ670" s="18" t="str">
        <f>IF(I$2=0, "N/A", IF(I$2="Yes", IF(ProgramsTable[[#This Row],[Program Includes Services for Caregivers]]="Yes", IF(ProgramsTable[[#This Row],[Program May Require Caregiver to be Unpaid]]="No", "Yes", "No"), "No"), "N/A"))</f>
        <v>N/A</v>
      </c>
      <c r="CA6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70" s="18" t="str">
        <f>IF(CB$2=0, "N/A", IF(ISNUMBER(SEARCH(TRIM(UPPER(CB$2)), TRIM(UPPER(ProgramsTable[[#This Row],[Type of Service]])))), "Yes", "No"))</f>
        <v>N/A</v>
      </c>
      <c r="CC670" s="18" t="str">
        <f>IF(CC$2=0, "N/A", IF(ISNUMBER(SEARCH(TRIM(CC$2), ProgramsTable[[#This Row],[Geographic Coverage]])), "Yes", "No"))</f>
        <v>No</v>
      </c>
      <c r="CD670" s="18" t="str">
        <f>IF(CD$2=0, "N/A", IF(ISNUMBER(SEARCH(TRIM(CD$2), ProgramsTable[[#This Row],[Geographic Coverage]])), "Yes", "No"))</f>
        <v>N/A</v>
      </c>
      <c r="CE670" s="18" t="str">
        <f>IF(AND(CC$2=0, CD$2=0), "*Required - Please Make a Selection*", IF(OR(ISNUMBER(SEARCH(TRIM(CC$2), ProgramsTable[[#This Row],[Geographic Coverage]])), ISNUMBER(SEARCH(TRIM(CD$2), ProgramsTable[[#This Row],[Geographic Coverage]]))), "Yes", "No"))</f>
        <v>No</v>
      </c>
      <c r="CF670" s="18" t="str" cm="1">
        <f t="array" ref="CF670">IF(COUNTIF(BK$2:BN$2, "Yes")=0, "N/A", IF(SUMPRODUCT((BK$2:BN$2="Yes")*(ProgramsTable[[#This Row],[Veteran?]:[Disabled Veteran?]]="Yes"))&gt;0, "Yes", "No"))</f>
        <v>No</v>
      </c>
      <c r="CG6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70"/>
      <c r="CI670"/>
      <c r="CJ670"/>
      <c r="CK670"/>
      <c r="CL670"/>
      <c r="CM670"/>
      <c r="CN670"/>
      <c r="CO670"/>
      <c r="CP670"/>
      <c r="CQ670"/>
      <c r="CR670"/>
      <c r="CS670"/>
      <c r="CU670"/>
      <c r="CV670"/>
    </row>
    <row r="671" spans="1:100" hidden="1" x14ac:dyDescent="0.25">
      <c r="A671" s="10">
        <v>289</v>
      </c>
      <c r="B671" t="s">
        <v>527</v>
      </c>
      <c r="C671" t="s">
        <v>609</v>
      </c>
      <c r="D671" t="s">
        <v>537</v>
      </c>
      <c r="E671" t="s">
        <v>538</v>
      </c>
      <c r="F671" t="s">
        <v>539</v>
      </c>
      <c r="G671" t="s">
        <v>540</v>
      </c>
      <c r="H671" t="s">
        <v>207</v>
      </c>
      <c r="I671" t="s">
        <v>207</v>
      </c>
      <c r="J671" t="s">
        <v>541</v>
      </c>
      <c r="K671" t="s">
        <v>542</v>
      </c>
      <c r="L671" t="s">
        <v>543</v>
      </c>
      <c r="M671">
        <v>60</v>
      </c>
      <c r="N671">
        <v>120</v>
      </c>
      <c r="P671" t="s">
        <v>544</v>
      </c>
      <c r="Q671" t="s">
        <v>208</v>
      </c>
      <c r="R671" t="s">
        <v>544</v>
      </c>
      <c r="S671" t="s">
        <v>208</v>
      </c>
      <c r="T671" t="s">
        <v>63</v>
      </c>
      <c r="U671" t="s">
        <v>215</v>
      </c>
      <c r="V671" t="s">
        <v>207</v>
      </c>
      <c r="W671" t="s">
        <v>207</v>
      </c>
      <c r="X671" t="s">
        <v>207</v>
      </c>
      <c r="Y671" t="s">
        <v>207</v>
      </c>
      <c r="Z671" t="s">
        <v>207</v>
      </c>
      <c r="AA671" t="s">
        <v>207</v>
      </c>
      <c r="AB671" t="s">
        <v>207</v>
      </c>
      <c r="AC671" t="s">
        <v>207</v>
      </c>
      <c r="AD671" t="s">
        <v>207</v>
      </c>
      <c r="AE671" t="s">
        <v>207</v>
      </c>
      <c r="AF671" t="s">
        <v>207</v>
      </c>
      <c r="AG671" t="s">
        <v>207</v>
      </c>
      <c r="AH671" t="s">
        <v>207</v>
      </c>
      <c r="AI671" t="s">
        <v>207</v>
      </c>
      <c r="AJ671" t="s">
        <v>207</v>
      </c>
      <c r="AK671" t="s">
        <v>207</v>
      </c>
      <c r="AL671" t="s">
        <v>207</v>
      </c>
      <c r="AM671" t="s">
        <v>207</v>
      </c>
      <c r="AN671" t="s">
        <v>207</v>
      </c>
      <c r="AO671" t="s">
        <v>207</v>
      </c>
      <c r="AP671" t="s">
        <v>207</v>
      </c>
      <c r="AQ671" t="s">
        <v>207</v>
      </c>
      <c r="AR671" t="s">
        <v>207</v>
      </c>
      <c r="AS671" t="s">
        <v>207</v>
      </c>
      <c r="AT671" t="s">
        <v>207</v>
      </c>
      <c r="AU671" t="s">
        <v>207</v>
      </c>
      <c r="AV671" t="s">
        <v>207</v>
      </c>
      <c r="AW671" t="s">
        <v>207</v>
      </c>
      <c r="AX671" t="s">
        <v>207</v>
      </c>
      <c r="AY671" t="s">
        <v>207</v>
      </c>
      <c r="AZ671" t="s">
        <v>207</v>
      </c>
      <c r="BA671" t="s">
        <v>215</v>
      </c>
      <c r="BB671" t="s">
        <v>207</v>
      </c>
      <c r="BC671" t="s">
        <v>207</v>
      </c>
      <c r="BD671" t="s">
        <v>207</v>
      </c>
      <c r="BE671" t="s">
        <v>207</v>
      </c>
      <c r="BF671" t="s">
        <v>207</v>
      </c>
      <c r="BG671" t="s">
        <v>207</v>
      </c>
      <c r="BH671" t="s">
        <v>207</v>
      </c>
      <c r="BI671" t="s">
        <v>207</v>
      </c>
      <c r="BJ671" t="s">
        <v>207</v>
      </c>
      <c r="BK671" t="s">
        <v>207</v>
      </c>
      <c r="BL671" t="s">
        <v>207</v>
      </c>
      <c r="BM671" t="s">
        <v>207</v>
      </c>
      <c r="BN671" t="s">
        <v>207</v>
      </c>
      <c r="BO671" s="18" t="str">
        <f>IF(OR(BO$2=0, BO$2=""), "N/A", IF(ISNUMBER(SEARCH(UPPER(BO$2), UPPER(ProgramsTable[[#This Row],[Type of Service]]))), "Yes", "No"))</f>
        <v>N/A</v>
      </c>
      <c r="BP671" s="18" t="str">
        <f>IF(BP$2=0, "N/A", IF(ISNUMBER(SEARCH(TRIM(BP$2), ProgramsTable[[#This Row],[Geographic Coverage]])), "Yes", "No"))</f>
        <v>N/A</v>
      </c>
      <c r="BQ671" s="18" t="str">
        <f>IF(BQ$2=0, "N/A", IF(ISNUMBER(SEARCH(TRIM(BQ$2), ProgramsTable[[#This Row],[Geographic Coverage]])), "Yes", "No"))</f>
        <v>N/A</v>
      </c>
      <c r="BR671" s="18" t="str">
        <f>IF(AND(BP$2=0, BQ$2=0), "*Required - Please Make a Selection*", IF(OR(ISNUMBER(SEARCH(TRIM(BP$2), ProgramsTable[[#This Row],[Geographic Coverage]])), ISNUMBER(SEARCH(TRIM(BQ$2), ProgramsTable[[#This Row],[Geographic Coverage]]))), "Yes", "No"))</f>
        <v>*Required - Please Make a Selection*</v>
      </c>
      <c r="BS671" s="18" t="str">
        <f>IF(OR(BS$2="",BS$2=0), "N/A", IF(AND(ProgramsTable[[#This Row],[Age Min]]= "None", ProgramsTable[[#This Row],[Age Max]]= "None"), "Yes", IF(AND(BS$2&gt;=ProgramsTable[[#This Row],[Age Min]], BS$2&lt;=ProgramsTable[[#This Row],[Age Max]]), "Yes", "No")))</f>
        <v>N/A</v>
      </c>
      <c r="BT671" s="18" t="str" cm="1">
        <f t="array" ref="BT671">IF(COUNTIF(AM$2:BJ$2,"Yes")=0,"N/A",IF(SUMPRODUCT(--(AM$2:BJ$2="Yes"),--(ProgramsTable[[#This Row],[Developmental Disability]:[Caregivers, Family Members, Advocates, or Practitioners of an Individual with Disabilities or Medical Conditions]]="Yes"))&gt;0,"Yes","No"))</f>
        <v>N/A</v>
      </c>
      <c r="BU6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71" s="18" t="str">
        <f>IF(BV$2=0, "N/A", IF(ISNUMBER(SEARCH(UPPER(BV$2), UPPER(ProgramsTable[[#This Row],[Type of Service]]))), "Yes", "No"))</f>
        <v>N/A</v>
      </c>
      <c r="BW671" s="18" t="str">
        <f>IF(BW$2=0, "N/A", IF(ISNUMBER(SEARCH(TRIM(BW$2), ProgramsTable[[#This Row],[Geographic Coverage]])), "Yes", "No"))</f>
        <v>N/A</v>
      </c>
      <c r="BX671" s="18" t="str">
        <f>IF(BX$2=0, "N/A", IF(ISNUMBER(SEARCH(TRIM(BX$2), ProgramsTable[[#This Row],[Geographic Coverage]])), "Yes", "No"))</f>
        <v>N/A</v>
      </c>
      <c r="BY671" s="18" t="str">
        <f>IF(AND(BW$2=0, BX$2=0), "*Required - Please Make a Selection*", IF(OR(ISNUMBER(SEARCH(TRIM(BW$2), ProgramsTable[[#This Row],[Geographic Coverage]])), ISNUMBER(SEARCH(TRIM(BX$2), ProgramsTable[[#This Row],[Geographic Coverage]]))), "Yes", "No"))</f>
        <v>*Required - Please Make a Selection*</v>
      </c>
      <c r="BZ671" s="18" t="str">
        <f>IF(I$2=0, "N/A", IF(I$2="Yes", IF(ProgramsTable[[#This Row],[Program Includes Services for Caregivers]]="Yes", IF(ProgramsTable[[#This Row],[Program May Require Caregiver to be Unpaid]]="No", "Yes", "No"), "No"), "N/A"))</f>
        <v>N/A</v>
      </c>
      <c r="CA6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71" s="18" t="str">
        <f>IF(CB$2=0, "N/A", IF(ISNUMBER(SEARCH(TRIM(UPPER(CB$2)), TRIM(UPPER(ProgramsTable[[#This Row],[Type of Service]])))), "Yes", "No"))</f>
        <v>N/A</v>
      </c>
      <c r="CC671" s="18" t="str">
        <f>IF(CC$2=0, "N/A", IF(ISNUMBER(SEARCH(TRIM(CC$2), ProgramsTable[[#This Row],[Geographic Coverage]])), "Yes", "No"))</f>
        <v>No</v>
      </c>
      <c r="CD671" s="18" t="str">
        <f>IF(CD$2=0, "N/A", IF(ISNUMBER(SEARCH(TRIM(CD$2), ProgramsTable[[#This Row],[Geographic Coverage]])), "Yes", "No"))</f>
        <v>N/A</v>
      </c>
      <c r="CE671" s="18" t="str">
        <f>IF(AND(CC$2=0, CD$2=0), "*Required - Please Make a Selection*", IF(OR(ISNUMBER(SEARCH(TRIM(CC$2), ProgramsTable[[#This Row],[Geographic Coverage]])), ISNUMBER(SEARCH(TRIM(CD$2), ProgramsTable[[#This Row],[Geographic Coverage]]))), "Yes", "No"))</f>
        <v>No</v>
      </c>
      <c r="CF671" s="18" t="str" cm="1">
        <f t="array" ref="CF671">IF(COUNTIF(BK$2:BN$2, "Yes")=0, "N/A", IF(SUMPRODUCT((BK$2:BN$2="Yes")*(ProgramsTable[[#This Row],[Veteran?]:[Disabled Veteran?]]="Yes"))&gt;0, "Yes", "No"))</f>
        <v>No</v>
      </c>
      <c r="CG6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71"/>
      <c r="CI671"/>
      <c r="CJ671"/>
      <c r="CK671"/>
      <c r="CL671"/>
      <c r="CM671"/>
      <c r="CN671"/>
      <c r="CO671"/>
      <c r="CP671"/>
      <c r="CQ671"/>
      <c r="CR671"/>
      <c r="CS671"/>
      <c r="CU671"/>
      <c r="CV671"/>
    </row>
    <row r="672" spans="1:100" hidden="1" x14ac:dyDescent="0.25">
      <c r="A672" s="10">
        <v>290</v>
      </c>
      <c r="B672" t="s">
        <v>527</v>
      </c>
      <c r="C672" t="s">
        <v>609</v>
      </c>
      <c r="D672" t="s">
        <v>545</v>
      </c>
      <c r="E672" t="s">
        <v>546</v>
      </c>
      <c r="F672" t="s">
        <v>86</v>
      </c>
      <c r="G672" t="s">
        <v>86</v>
      </c>
      <c r="H672" t="s">
        <v>207</v>
      </c>
      <c r="I672" t="s">
        <v>207</v>
      </c>
      <c r="J672" t="s">
        <v>547</v>
      </c>
      <c r="K672" t="s">
        <v>208</v>
      </c>
      <c r="L672" s="11" t="s">
        <v>543</v>
      </c>
      <c r="M672">
        <v>60</v>
      </c>
      <c r="N672">
        <v>120</v>
      </c>
      <c r="P672" t="s">
        <v>548</v>
      </c>
      <c r="Q672" t="s">
        <v>208</v>
      </c>
      <c r="R672" t="s">
        <v>548</v>
      </c>
      <c r="S672" t="s">
        <v>208</v>
      </c>
      <c r="T672" t="s">
        <v>63</v>
      </c>
      <c r="U672" t="s">
        <v>215</v>
      </c>
      <c r="V672" t="s">
        <v>207</v>
      </c>
      <c r="W672" t="s">
        <v>207</v>
      </c>
      <c r="X672" t="s">
        <v>207</v>
      </c>
      <c r="Y672" t="s">
        <v>207</v>
      </c>
      <c r="Z672" t="s">
        <v>207</v>
      </c>
      <c r="AA672" t="s">
        <v>215</v>
      </c>
      <c r="AB672" t="s">
        <v>207</v>
      </c>
      <c r="AC672" t="s">
        <v>207</v>
      </c>
      <c r="AD672" t="s">
        <v>207</v>
      </c>
      <c r="AE672" t="s">
        <v>207</v>
      </c>
      <c r="AF672" t="s">
        <v>207</v>
      </c>
      <c r="AG672" t="s">
        <v>207</v>
      </c>
      <c r="AH672" t="s">
        <v>207</v>
      </c>
      <c r="AI672" t="s">
        <v>207</v>
      </c>
      <c r="AJ672" t="s">
        <v>207</v>
      </c>
      <c r="AK672" t="s">
        <v>207</v>
      </c>
      <c r="AL672" t="s">
        <v>207</v>
      </c>
      <c r="AM672" t="s">
        <v>207</v>
      </c>
      <c r="AN672" t="s">
        <v>207</v>
      </c>
      <c r="AO672" t="s">
        <v>207</v>
      </c>
      <c r="AP672" t="s">
        <v>207</v>
      </c>
      <c r="AQ672" t="s">
        <v>207</v>
      </c>
      <c r="AR672" t="s">
        <v>207</v>
      </c>
      <c r="AS672" t="s">
        <v>207</v>
      </c>
      <c r="AT672" t="s">
        <v>207</v>
      </c>
      <c r="AU672" t="s">
        <v>207</v>
      </c>
      <c r="AV672" t="s">
        <v>207</v>
      </c>
      <c r="AW672" t="s">
        <v>207</v>
      </c>
      <c r="AX672" t="s">
        <v>207</v>
      </c>
      <c r="AY672" t="s">
        <v>207</v>
      </c>
      <c r="AZ672" t="s">
        <v>207</v>
      </c>
      <c r="BA672" t="s">
        <v>215</v>
      </c>
      <c r="BB672" t="s">
        <v>207</v>
      </c>
      <c r="BC672" t="s">
        <v>207</v>
      </c>
      <c r="BD672" t="s">
        <v>207</v>
      </c>
      <c r="BE672" t="s">
        <v>207</v>
      </c>
      <c r="BF672" t="s">
        <v>207</v>
      </c>
      <c r="BG672" t="s">
        <v>207</v>
      </c>
      <c r="BH672" t="s">
        <v>207</v>
      </c>
      <c r="BI672" t="s">
        <v>207</v>
      </c>
      <c r="BJ672" t="s">
        <v>207</v>
      </c>
      <c r="BK672" t="s">
        <v>207</v>
      </c>
      <c r="BL672" t="s">
        <v>207</v>
      </c>
      <c r="BM672" t="s">
        <v>207</v>
      </c>
      <c r="BN672" t="s">
        <v>207</v>
      </c>
      <c r="BO672" s="18" t="str">
        <f>IF(OR(BO$2=0, BO$2=""), "N/A", IF(ISNUMBER(SEARCH(UPPER(BO$2), UPPER(ProgramsTable[[#This Row],[Type of Service]]))), "Yes", "No"))</f>
        <v>N/A</v>
      </c>
      <c r="BP672" s="18" t="str">
        <f>IF(BP$2=0, "N/A", IF(ISNUMBER(SEARCH(TRIM(BP$2), ProgramsTable[[#This Row],[Geographic Coverage]])), "Yes", "No"))</f>
        <v>N/A</v>
      </c>
      <c r="BQ672" s="18" t="str">
        <f>IF(BQ$2=0, "N/A", IF(ISNUMBER(SEARCH(TRIM(BQ$2), ProgramsTable[[#This Row],[Geographic Coverage]])), "Yes", "No"))</f>
        <v>N/A</v>
      </c>
      <c r="BR672" s="18" t="str">
        <f>IF(AND(BP$2=0, BQ$2=0), "*Required - Please Make a Selection*", IF(OR(ISNUMBER(SEARCH(TRIM(BP$2), ProgramsTable[[#This Row],[Geographic Coverage]])), ISNUMBER(SEARCH(TRIM(BQ$2), ProgramsTable[[#This Row],[Geographic Coverage]]))), "Yes", "No"))</f>
        <v>*Required - Please Make a Selection*</v>
      </c>
      <c r="BS672" s="18" t="str">
        <f>IF(OR(BS$2="",BS$2=0), "N/A", IF(AND(ProgramsTable[[#This Row],[Age Min]]= "None", ProgramsTable[[#This Row],[Age Max]]= "None"), "Yes", IF(AND(BS$2&gt;=ProgramsTable[[#This Row],[Age Min]], BS$2&lt;=ProgramsTable[[#This Row],[Age Max]]), "Yes", "No")))</f>
        <v>N/A</v>
      </c>
      <c r="BT672" s="18" t="str" cm="1">
        <f t="array" ref="BT672">IF(COUNTIF(AM$2:BJ$2,"Yes")=0,"N/A",IF(SUMPRODUCT(--(AM$2:BJ$2="Yes"),--(ProgramsTable[[#This Row],[Developmental Disability]:[Caregivers, Family Members, Advocates, or Practitioners of an Individual with Disabilities or Medical Conditions]]="Yes"))&gt;0,"Yes","No"))</f>
        <v>N/A</v>
      </c>
      <c r="BU6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72" s="18" t="str">
        <f>IF(BV$2=0, "N/A", IF(ISNUMBER(SEARCH(UPPER(BV$2), UPPER(ProgramsTable[[#This Row],[Type of Service]]))), "Yes", "No"))</f>
        <v>N/A</v>
      </c>
      <c r="BW672" s="18" t="str">
        <f>IF(BW$2=0, "N/A", IF(ISNUMBER(SEARCH(TRIM(BW$2), ProgramsTable[[#This Row],[Geographic Coverage]])), "Yes", "No"))</f>
        <v>N/A</v>
      </c>
      <c r="BX672" s="18" t="str">
        <f>IF(BX$2=0, "N/A", IF(ISNUMBER(SEARCH(TRIM(BX$2), ProgramsTable[[#This Row],[Geographic Coverage]])), "Yes", "No"))</f>
        <v>N/A</v>
      </c>
      <c r="BY672" s="18" t="str">
        <f>IF(AND(BW$2=0, BX$2=0), "*Required - Please Make a Selection*", IF(OR(ISNUMBER(SEARCH(TRIM(BW$2), ProgramsTable[[#This Row],[Geographic Coverage]])), ISNUMBER(SEARCH(TRIM(BX$2), ProgramsTable[[#This Row],[Geographic Coverage]]))), "Yes", "No"))</f>
        <v>*Required - Please Make a Selection*</v>
      </c>
      <c r="BZ672" s="18" t="str">
        <f>IF(I$2=0, "N/A", IF(I$2="Yes", IF(ProgramsTable[[#This Row],[Program Includes Services for Caregivers]]="Yes", IF(ProgramsTable[[#This Row],[Program May Require Caregiver to be Unpaid]]="No", "Yes", "No"), "No"), "N/A"))</f>
        <v>N/A</v>
      </c>
      <c r="CA6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72" s="18" t="str">
        <f>IF(CB$2=0, "N/A", IF(ISNUMBER(SEARCH(TRIM(UPPER(CB$2)), TRIM(UPPER(ProgramsTable[[#This Row],[Type of Service]])))), "Yes", "No"))</f>
        <v>N/A</v>
      </c>
      <c r="CC672" s="18" t="str">
        <f>IF(CC$2=0, "N/A", IF(ISNUMBER(SEARCH(TRIM(CC$2), ProgramsTable[[#This Row],[Geographic Coverage]])), "Yes", "No"))</f>
        <v>No</v>
      </c>
      <c r="CD672" s="18" t="str">
        <f>IF(CD$2=0, "N/A", IF(ISNUMBER(SEARCH(TRIM(CD$2), ProgramsTable[[#This Row],[Geographic Coverage]])), "Yes", "No"))</f>
        <v>N/A</v>
      </c>
      <c r="CE672" s="18" t="str">
        <f>IF(AND(CC$2=0, CD$2=0), "*Required - Please Make a Selection*", IF(OR(ISNUMBER(SEARCH(TRIM(CC$2), ProgramsTable[[#This Row],[Geographic Coverage]])), ISNUMBER(SEARCH(TRIM(CD$2), ProgramsTable[[#This Row],[Geographic Coverage]]))), "Yes", "No"))</f>
        <v>No</v>
      </c>
      <c r="CF672" s="18" t="str" cm="1">
        <f t="array" ref="CF672">IF(COUNTIF(BK$2:BN$2, "Yes")=0, "N/A", IF(SUMPRODUCT((BK$2:BN$2="Yes")*(ProgramsTable[[#This Row],[Veteran?]:[Disabled Veteran?]]="Yes"))&gt;0, "Yes", "No"))</f>
        <v>No</v>
      </c>
      <c r="CG6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72"/>
      <c r="CI672"/>
      <c r="CJ672"/>
      <c r="CK672"/>
      <c r="CL672"/>
      <c r="CM672"/>
      <c r="CN672"/>
      <c r="CO672"/>
      <c r="CP672"/>
      <c r="CQ672"/>
      <c r="CR672"/>
      <c r="CS672"/>
      <c r="CU672"/>
      <c r="CV672"/>
    </row>
    <row r="673" spans="1:100" hidden="1" x14ac:dyDescent="0.25">
      <c r="A673" s="10">
        <v>291</v>
      </c>
      <c r="B673" t="s">
        <v>527</v>
      </c>
      <c r="C673" t="s">
        <v>609</v>
      </c>
      <c r="D673" t="s">
        <v>545</v>
      </c>
      <c r="E673" t="s">
        <v>546</v>
      </c>
      <c r="F673" t="s">
        <v>549</v>
      </c>
      <c r="G673" t="s">
        <v>117</v>
      </c>
      <c r="H673" t="s">
        <v>207</v>
      </c>
      <c r="I673" t="s">
        <v>207</v>
      </c>
      <c r="J673" t="s">
        <v>208</v>
      </c>
      <c r="K673" t="s">
        <v>208</v>
      </c>
      <c r="L673" s="11" t="s">
        <v>543</v>
      </c>
      <c r="M673">
        <v>60</v>
      </c>
      <c r="N673">
        <v>120</v>
      </c>
      <c r="P673" t="s">
        <v>550</v>
      </c>
      <c r="Q673" t="s">
        <v>208</v>
      </c>
      <c r="R673" t="s">
        <v>550</v>
      </c>
      <c r="S673" t="s">
        <v>208</v>
      </c>
      <c r="T673" t="s">
        <v>63</v>
      </c>
      <c r="U673" t="s">
        <v>207</v>
      </c>
      <c r="V673" t="s">
        <v>207</v>
      </c>
      <c r="W673" t="s">
        <v>207</v>
      </c>
      <c r="X673" t="s">
        <v>207</v>
      </c>
      <c r="Y673" t="s">
        <v>207</v>
      </c>
      <c r="Z673" t="s">
        <v>207</v>
      </c>
      <c r="AA673" t="s">
        <v>207</v>
      </c>
      <c r="AB673" t="s">
        <v>207</v>
      </c>
      <c r="AC673" t="s">
        <v>207</v>
      </c>
      <c r="AD673" t="s">
        <v>207</v>
      </c>
      <c r="AE673" t="s">
        <v>207</v>
      </c>
      <c r="AF673" t="s">
        <v>207</v>
      </c>
      <c r="AG673" t="s">
        <v>207</v>
      </c>
      <c r="AH673" t="s">
        <v>207</v>
      </c>
      <c r="AI673" t="s">
        <v>207</v>
      </c>
      <c r="AJ673" t="s">
        <v>207</v>
      </c>
      <c r="AK673" t="s">
        <v>207</v>
      </c>
      <c r="AL673" t="s">
        <v>207</v>
      </c>
      <c r="AM673" t="s">
        <v>207</v>
      </c>
      <c r="AN673" t="s">
        <v>207</v>
      </c>
      <c r="AO673" t="s">
        <v>207</v>
      </c>
      <c r="AP673" t="s">
        <v>207</v>
      </c>
      <c r="AQ673" t="s">
        <v>207</v>
      </c>
      <c r="AR673" t="s">
        <v>207</v>
      </c>
      <c r="AS673" t="s">
        <v>207</v>
      </c>
      <c r="AT673" t="s">
        <v>207</v>
      </c>
      <c r="AU673" t="s">
        <v>207</v>
      </c>
      <c r="AV673" t="s">
        <v>207</v>
      </c>
      <c r="AW673" t="s">
        <v>207</v>
      </c>
      <c r="AX673" t="s">
        <v>207</v>
      </c>
      <c r="AY673" t="s">
        <v>207</v>
      </c>
      <c r="AZ673" t="s">
        <v>207</v>
      </c>
      <c r="BA673" t="s">
        <v>215</v>
      </c>
      <c r="BB673" t="s">
        <v>207</v>
      </c>
      <c r="BC673" t="s">
        <v>207</v>
      </c>
      <c r="BD673" t="s">
        <v>207</v>
      </c>
      <c r="BE673" t="s">
        <v>207</v>
      </c>
      <c r="BF673" t="s">
        <v>207</v>
      </c>
      <c r="BG673" t="s">
        <v>207</v>
      </c>
      <c r="BH673" t="s">
        <v>207</v>
      </c>
      <c r="BI673" t="s">
        <v>207</v>
      </c>
      <c r="BJ673" t="s">
        <v>207</v>
      </c>
      <c r="BK673" t="s">
        <v>207</v>
      </c>
      <c r="BL673" t="s">
        <v>207</v>
      </c>
      <c r="BM673" t="s">
        <v>207</v>
      </c>
      <c r="BN673" t="s">
        <v>207</v>
      </c>
      <c r="BO673" s="18" t="str">
        <f>IF(OR(BO$2=0, BO$2=""), "N/A", IF(ISNUMBER(SEARCH(UPPER(BO$2), UPPER(ProgramsTable[[#This Row],[Type of Service]]))), "Yes", "No"))</f>
        <v>N/A</v>
      </c>
      <c r="BP673" s="18" t="str">
        <f>IF(BP$2=0, "N/A", IF(ISNUMBER(SEARCH(TRIM(BP$2), ProgramsTable[[#This Row],[Geographic Coverage]])), "Yes", "No"))</f>
        <v>N/A</v>
      </c>
      <c r="BQ673" s="18" t="str">
        <f>IF(BQ$2=0, "N/A", IF(ISNUMBER(SEARCH(TRIM(BQ$2), ProgramsTable[[#This Row],[Geographic Coverage]])), "Yes", "No"))</f>
        <v>N/A</v>
      </c>
      <c r="BR673" s="18" t="str">
        <f>IF(AND(BP$2=0, BQ$2=0), "*Required - Please Make a Selection*", IF(OR(ISNUMBER(SEARCH(TRIM(BP$2), ProgramsTable[[#This Row],[Geographic Coverage]])), ISNUMBER(SEARCH(TRIM(BQ$2), ProgramsTable[[#This Row],[Geographic Coverage]]))), "Yes", "No"))</f>
        <v>*Required - Please Make a Selection*</v>
      </c>
      <c r="BS673" s="18" t="str">
        <f>IF(OR(BS$2="",BS$2=0), "N/A", IF(AND(ProgramsTable[[#This Row],[Age Min]]= "None", ProgramsTable[[#This Row],[Age Max]]= "None"), "Yes", IF(AND(BS$2&gt;=ProgramsTable[[#This Row],[Age Min]], BS$2&lt;=ProgramsTable[[#This Row],[Age Max]]), "Yes", "No")))</f>
        <v>N/A</v>
      </c>
      <c r="BT673" s="18" t="str" cm="1">
        <f t="array" ref="BT673">IF(COUNTIF(AM$2:BJ$2,"Yes")=0,"N/A",IF(SUMPRODUCT(--(AM$2:BJ$2="Yes"),--(ProgramsTable[[#This Row],[Developmental Disability]:[Caregivers, Family Members, Advocates, or Practitioners of an Individual with Disabilities or Medical Conditions]]="Yes"))&gt;0,"Yes","No"))</f>
        <v>N/A</v>
      </c>
      <c r="BU6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73" s="18" t="str">
        <f>IF(BV$2=0, "N/A", IF(ISNUMBER(SEARCH(UPPER(BV$2), UPPER(ProgramsTable[[#This Row],[Type of Service]]))), "Yes", "No"))</f>
        <v>N/A</v>
      </c>
      <c r="BW673" s="18" t="str">
        <f>IF(BW$2=0, "N/A", IF(ISNUMBER(SEARCH(TRIM(BW$2), ProgramsTable[[#This Row],[Geographic Coverage]])), "Yes", "No"))</f>
        <v>N/A</v>
      </c>
      <c r="BX673" s="18" t="str">
        <f>IF(BX$2=0, "N/A", IF(ISNUMBER(SEARCH(TRIM(BX$2), ProgramsTable[[#This Row],[Geographic Coverage]])), "Yes", "No"))</f>
        <v>N/A</v>
      </c>
      <c r="BY673" s="18" t="str">
        <f>IF(AND(BW$2=0, BX$2=0), "*Required - Please Make a Selection*", IF(OR(ISNUMBER(SEARCH(TRIM(BW$2), ProgramsTable[[#This Row],[Geographic Coverage]])), ISNUMBER(SEARCH(TRIM(BX$2), ProgramsTable[[#This Row],[Geographic Coverage]]))), "Yes", "No"))</f>
        <v>*Required - Please Make a Selection*</v>
      </c>
      <c r="BZ673" s="18" t="str">
        <f>IF(I$2=0, "N/A", IF(I$2="Yes", IF(ProgramsTable[[#This Row],[Program Includes Services for Caregivers]]="Yes", IF(ProgramsTable[[#This Row],[Program May Require Caregiver to be Unpaid]]="No", "Yes", "No"), "No"), "N/A"))</f>
        <v>N/A</v>
      </c>
      <c r="CA6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73" s="18" t="str">
        <f>IF(CB$2=0, "N/A", IF(ISNUMBER(SEARCH(TRIM(UPPER(CB$2)), TRIM(UPPER(ProgramsTable[[#This Row],[Type of Service]])))), "Yes", "No"))</f>
        <v>N/A</v>
      </c>
      <c r="CC673" s="18" t="str">
        <f>IF(CC$2=0, "N/A", IF(ISNUMBER(SEARCH(TRIM(CC$2), ProgramsTable[[#This Row],[Geographic Coverage]])), "Yes", "No"))</f>
        <v>No</v>
      </c>
      <c r="CD673" s="18" t="str">
        <f>IF(CD$2=0, "N/A", IF(ISNUMBER(SEARCH(TRIM(CD$2), ProgramsTable[[#This Row],[Geographic Coverage]])), "Yes", "No"))</f>
        <v>N/A</v>
      </c>
      <c r="CE673" s="18" t="str">
        <f>IF(AND(CC$2=0, CD$2=0), "*Required - Please Make a Selection*", IF(OR(ISNUMBER(SEARCH(TRIM(CC$2), ProgramsTable[[#This Row],[Geographic Coverage]])), ISNUMBER(SEARCH(TRIM(CD$2), ProgramsTable[[#This Row],[Geographic Coverage]]))), "Yes", "No"))</f>
        <v>No</v>
      </c>
      <c r="CF673" s="18" t="str" cm="1">
        <f t="array" ref="CF673">IF(COUNTIF(BK$2:BN$2, "Yes")=0, "N/A", IF(SUMPRODUCT((BK$2:BN$2="Yes")*(ProgramsTable[[#This Row],[Veteran?]:[Disabled Veteran?]]="Yes"))&gt;0, "Yes", "No"))</f>
        <v>No</v>
      </c>
      <c r="CG6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73"/>
      <c r="CI673"/>
      <c r="CJ673"/>
      <c r="CK673"/>
      <c r="CL673"/>
      <c r="CM673"/>
      <c r="CN673"/>
      <c r="CO673"/>
      <c r="CP673"/>
      <c r="CQ673"/>
      <c r="CR673"/>
      <c r="CS673"/>
      <c r="CU673"/>
      <c r="CV673"/>
    </row>
    <row r="674" spans="1:100" hidden="1" x14ac:dyDescent="0.25">
      <c r="A674" s="10">
        <v>292</v>
      </c>
      <c r="B674" t="s">
        <v>527</v>
      </c>
      <c r="C674" t="s">
        <v>609</v>
      </c>
      <c r="D674" t="s">
        <v>545</v>
      </c>
      <c r="E674" t="s">
        <v>546</v>
      </c>
      <c r="F674" t="s">
        <v>551</v>
      </c>
      <c r="G674" t="s">
        <v>92</v>
      </c>
      <c r="H674" t="s">
        <v>207</v>
      </c>
      <c r="I674" t="s">
        <v>207</v>
      </c>
      <c r="J674" t="s">
        <v>547</v>
      </c>
      <c r="K674" t="s">
        <v>208</v>
      </c>
      <c r="L674" s="11" t="s">
        <v>543</v>
      </c>
      <c r="M674">
        <v>60</v>
      </c>
      <c r="N674">
        <v>120</v>
      </c>
      <c r="P674" t="s">
        <v>552</v>
      </c>
      <c r="Q674" t="s">
        <v>208</v>
      </c>
      <c r="R674" t="s">
        <v>552</v>
      </c>
      <c r="S674" t="s">
        <v>208</v>
      </c>
      <c r="T674" t="s">
        <v>63</v>
      </c>
      <c r="U674" t="s">
        <v>215</v>
      </c>
      <c r="V674" t="s">
        <v>207</v>
      </c>
      <c r="W674" t="s">
        <v>207</v>
      </c>
      <c r="X674" t="s">
        <v>207</v>
      </c>
      <c r="Y674" t="s">
        <v>207</v>
      </c>
      <c r="Z674" t="s">
        <v>207</v>
      </c>
      <c r="AA674" t="s">
        <v>215</v>
      </c>
      <c r="AB674" t="s">
        <v>207</v>
      </c>
      <c r="AC674" t="s">
        <v>207</v>
      </c>
      <c r="AD674" t="s">
        <v>207</v>
      </c>
      <c r="AE674" t="s">
        <v>207</v>
      </c>
      <c r="AF674" t="s">
        <v>207</v>
      </c>
      <c r="AG674" t="s">
        <v>207</v>
      </c>
      <c r="AH674" t="s">
        <v>207</v>
      </c>
      <c r="AI674" t="s">
        <v>207</v>
      </c>
      <c r="AJ674" t="s">
        <v>207</v>
      </c>
      <c r="AK674" t="s">
        <v>207</v>
      </c>
      <c r="AL674" t="s">
        <v>207</v>
      </c>
      <c r="AM674" t="s">
        <v>207</v>
      </c>
      <c r="AN674" t="s">
        <v>207</v>
      </c>
      <c r="AO674" t="s">
        <v>207</v>
      </c>
      <c r="AP674" t="s">
        <v>207</v>
      </c>
      <c r="AQ674" t="s">
        <v>207</v>
      </c>
      <c r="AR674" t="s">
        <v>207</v>
      </c>
      <c r="AS674" t="s">
        <v>207</v>
      </c>
      <c r="AT674" t="s">
        <v>207</v>
      </c>
      <c r="AU674" t="s">
        <v>207</v>
      </c>
      <c r="AV674" t="s">
        <v>207</v>
      </c>
      <c r="AW674" t="s">
        <v>207</v>
      </c>
      <c r="AX674" t="s">
        <v>207</v>
      </c>
      <c r="AY674" t="s">
        <v>207</v>
      </c>
      <c r="AZ674" t="s">
        <v>207</v>
      </c>
      <c r="BA674" t="s">
        <v>215</v>
      </c>
      <c r="BB674" t="s">
        <v>207</v>
      </c>
      <c r="BC674" t="s">
        <v>207</v>
      </c>
      <c r="BD674" t="s">
        <v>207</v>
      </c>
      <c r="BE674" t="s">
        <v>207</v>
      </c>
      <c r="BF674" t="s">
        <v>207</v>
      </c>
      <c r="BG674" t="s">
        <v>207</v>
      </c>
      <c r="BH674" t="s">
        <v>207</v>
      </c>
      <c r="BI674" t="s">
        <v>207</v>
      </c>
      <c r="BJ674" t="s">
        <v>207</v>
      </c>
      <c r="BK674" t="s">
        <v>207</v>
      </c>
      <c r="BL674" t="s">
        <v>207</v>
      </c>
      <c r="BM674" t="s">
        <v>207</v>
      </c>
      <c r="BN674" t="s">
        <v>207</v>
      </c>
      <c r="BO674" s="18" t="str">
        <f>IF(OR(BO$2=0, BO$2=""), "N/A", IF(ISNUMBER(SEARCH(UPPER(BO$2), UPPER(ProgramsTable[[#This Row],[Type of Service]]))), "Yes", "No"))</f>
        <v>N/A</v>
      </c>
      <c r="BP674" s="18" t="str">
        <f>IF(BP$2=0, "N/A", IF(ISNUMBER(SEARCH(TRIM(BP$2), ProgramsTable[[#This Row],[Geographic Coverage]])), "Yes", "No"))</f>
        <v>N/A</v>
      </c>
      <c r="BQ674" s="18" t="str">
        <f>IF(BQ$2=0, "N/A", IF(ISNUMBER(SEARCH(TRIM(BQ$2), ProgramsTable[[#This Row],[Geographic Coverage]])), "Yes", "No"))</f>
        <v>N/A</v>
      </c>
      <c r="BR674" s="18" t="str">
        <f>IF(AND(BP$2=0, BQ$2=0), "*Required - Please Make a Selection*", IF(OR(ISNUMBER(SEARCH(TRIM(BP$2), ProgramsTable[[#This Row],[Geographic Coverage]])), ISNUMBER(SEARCH(TRIM(BQ$2), ProgramsTable[[#This Row],[Geographic Coverage]]))), "Yes", "No"))</f>
        <v>*Required - Please Make a Selection*</v>
      </c>
      <c r="BS674" s="18" t="str">
        <f>IF(OR(BS$2="",BS$2=0), "N/A", IF(AND(ProgramsTable[[#This Row],[Age Min]]= "None", ProgramsTable[[#This Row],[Age Max]]= "None"), "Yes", IF(AND(BS$2&gt;=ProgramsTable[[#This Row],[Age Min]], BS$2&lt;=ProgramsTable[[#This Row],[Age Max]]), "Yes", "No")))</f>
        <v>N/A</v>
      </c>
      <c r="BT674" s="18" t="str" cm="1">
        <f t="array" ref="BT674">IF(COUNTIF(AM$2:BJ$2,"Yes")=0,"N/A",IF(SUMPRODUCT(--(AM$2:BJ$2="Yes"),--(ProgramsTable[[#This Row],[Developmental Disability]:[Caregivers, Family Members, Advocates, or Practitioners of an Individual with Disabilities or Medical Conditions]]="Yes"))&gt;0,"Yes","No"))</f>
        <v>N/A</v>
      </c>
      <c r="BU6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74" s="18" t="str">
        <f>IF(BV$2=0, "N/A", IF(ISNUMBER(SEARCH(UPPER(BV$2), UPPER(ProgramsTable[[#This Row],[Type of Service]]))), "Yes", "No"))</f>
        <v>N/A</v>
      </c>
      <c r="BW674" s="18" t="str">
        <f>IF(BW$2=0, "N/A", IF(ISNUMBER(SEARCH(TRIM(BW$2), ProgramsTable[[#This Row],[Geographic Coverage]])), "Yes", "No"))</f>
        <v>N/A</v>
      </c>
      <c r="BX674" s="18" t="str">
        <f>IF(BX$2=0, "N/A", IF(ISNUMBER(SEARCH(TRIM(BX$2), ProgramsTable[[#This Row],[Geographic Coverage]])), "Yes", "No"))</f>
        <v>N/A</v>
      </c>
      <c r="BY674" s="18" t="str">
        <f>IF(AND(BW$2=0, BX$2=0), "*Required - Please Make a Selection*", IF(OR(ISNUMBER(SEARCH(TRIM(BW$2), ProgramsTable[[#This Row],[Geographic Coverage]])), ISNUMBER(SEARCH(TRIM(BX$2), ProgramsTable[[#This Row],[Geographic Coverage]]))), "Yes", "No"))</f>
        <v>*Required - Please Make a Selection*</v>
      </c>
      <c r="BZ674" s="18" t="str">
        <f>IF(I$2=0, "N/A", IF(I$2="Yes", IF(ProgramsTable[[#This Row],[Program Includes Services for Caregivers]]="Yes", IF(ProgramsTable[[#This Row],[Program May Require Caregiver to be Unpaid]]="No", "Yes", "No"), "No"), "N/A"))</f>
        <v>N/A</v>
      </c>
      <c r="CA6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74" s="18" t="str">
        <f>IF(CB$2=0, "N/A", IF(ISNUMBER(SEARCH(TRIM(UPPER(CB$2)), TRIM(UPPER(ProgramsTable[[#This Row],[Type of Service]])))), "Yes", "No"))</f>
        <v>N/A</v>
      </c>
      <c r="CC674" s="18" t="str">
        <f>IF(CC$2=0, "N/A", IF(ISNUMBER(SEARCH(TRIM(CC$2), ProgramsTable[[#This Row],[Geographic Coverage]])), "Yes", "No"))</f>
        <v>No</v>
      </c>
      <c r="CD674" s="18" t="str">
        <f>IF(CD$2=0, "N/A", IF(ISNUMBER(SEARCH(TRIM(CD$2), ProgramsTable[[#This Row],[Geographic Coverage]])), "Yes", "No"))</f>
        <v>N/A</v>
      </c>
      <c r="CE674" s="18" t="str">
        <f>IF(AND(CC$2=0, CD$2=0), "*Required - Please Make a Selection*", IF(OR(ISNUMBER(SEARCH(TRIM(CC$2), ProgramsTable[[#This Row],[Geographic Coverage]])), ISNUMBER(SEARCH(TRIM(CD$2), ProgramsTable[[#This Row],[Geographic Coverage]]))), "Yes", "No"))</f>
        <v>No</v>
      </c>
      <c r="CF674" s="18" t="str" cm="1">
        <f t="array" ref="CF674">IF(COUNTIF(BK$2:BN$2, "Yes")=0, "N/A", IF(SUMPRODUCT((BK$2:BN$2="Yes")*(ProgramsTable[[#This Row],[Veteran?]:[Disabled Veteran?]]="Yes"))&gt;0, "Yes", "No"))</f>
        <v>No</v>
      </c>
      <c r="CG6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74"/>
      <c r="CI674"/>
      <c r="CJ674"/>
      <c r="CK674"/>
      <c r="CL674"/>
      <c r="CM674"/>
      <c r="CN674"/>
      <c r="CO674"/>
      <c r="CP674"/>
      <c r="CQ674"/>
      <c r="CR674"/>
      <c r="CS674"/>
      <c r="CU674"/>
      <c r="CV674"/>
    </row>
    <row r="675" spans="1:100" hidden="1" x14ac:dyDescent="0.25">
      <c r="A675" s="10">
        <v>293</v>
      </c>
      <c r="B675" t="s">
        <v>527</v>
      </c>
      <c r="C675" t="s">
        <v>609</v>
      </c>
      <c r="D675" t="s">
        <v>545</v>
      </c>
      <c r="E675" t="s">
        <v>546</v>
      </c>
      <c r="F675" t="s">
        <v>553</v>
      </c>
      <c r="G675" t="s">
        <v>99</v>
      </c>
      <c r="H675" t="s">
        <v>207</v>
      </c>
      <c r="I675" t="s">
        <v>207</v>
      </c>
      <c r="J675" t="s">
        <v>208</v>
      </c>
      <c r="K675" t="s">
        <v>208</v>
      </c>
      <c r="L675" s="11" t="s">
        <v>543</v>
      </c>
      <c r="M675">
        <v>60</v>
      </c>
      <c r="N675">
        <v>120</v>
      </c>
      <c r="P675" t="s">
        <v>554</v>
      </c>
      <c r="Q675" t="s">
        <v>208</v>
      </c>
      <c r="R675" t="s">
        <v>554</v>
      </c>
      <c r="S675" t="s">
        <v>208</v>
      </c>
      <c r="T675" t="s">
        <v>63</v>
      </c>
      <c r="U675" t="s">
        <v>207</v>
      </c>
      <c r="V675" t="s">
        <v>207</v>
      </c>
      <c r="W675" t="s">
        <v>207</v>
      </c>
      <c r="X675" t="s">
        <v>207</v>
      </c>
      <c r="Y675" t="s">
        <v>207</v>
      </c>
      <c r="Z675" t="s">
        <v>207</v>
      </c>
      <c r="AA675" t="s">
        <v>207</v>
      </c>
      <c r="AB675" t="s">
        <v>207</v>
      </c>
      <c r="AC675" t="s">
        <v>207</v>
      </c>
      <c r="AD675" t="s">
        <v>207</v>
      </c>
      <c r="AE675" t="s">
        <v>207</v>
      </c>
      <c r="AF675" t="s">
        <v>207</v>
      </c>
      <c r="AG675" t="s">
        <v>207</v>
      </c>
      <c r="AH675" t="s">
        <v>207</v>
      </c>
      <c r="AI675" t="s">
        <v>207</v>
      </c>
      <c r="AJ675" t="s">
        <v>207</v>
      </c>
      <c r="AK675" t="s">
        <v>207</v>
      </c>
      <c r="AL675" t="s">
        <v>207</v>
      </c>
      <c r="AM675" t="s">
        <v>207</v>
      </c>
      <c r="AN675" t="s">
        <v>207</v>
      </c>
      <c r="AO675" t="s">
        <v>207</v>
      </c>
      <c r="AP675" t="s">
        <v>207</v>
      </c>
      <c r="AQ675" t="s">
        <v>207</v>
      </c>
      <c r="AR675" t="s">
        <v>207</v>
      </c>
      <c r="AS675" t="s">
        <v>207</v>
      </c>
      <c r="AT675" t="s">
        <v>207</v>
      </c>
      <c r="AU675" t="s">
        <v>207</v>
      </c>
      <c r="AV675" t="s">
        <v>207</v>
      </c>
      <c r="AW675" t="s">
        <v>207</v>
      </c>
      <c r="AX675" t="s">
        <v>207</v>
      </c>
      <c r="AY675" t="s">
        <v>207</v>
      </c>
      <c r="AZ675" t="s">
        <v>207</v>
      </c>
      <c r="BA675" t="s">
        <v>215</v>
      </c>
      <c r="BB675" t="s">
        <v>207</v>
      </c>
      <c r="BC675" t="s">
        <v>207</v>
      </c>
      <c r="BD675" t="s">
        <v>207</v>
      </c>
      <c r="BE675" t="s">
        <v>207</v>
      </c>
      <c r="BF675" t="s">
        <v>207</v>
      </c>
      <c r="BG675" t="s">
        <v>207</v>
      </c>
      <c r="BH675" t="s">
        <v>207</v>
      </c>
      <c r="BI675" t="s">
        <v>207</v>
      </c>
      <c r="BJ675" t="s">
        <v>207</v>
      </c>
      <c r="BK675" t="s">
        <v>207</v>
      </c>
      <c r="BL675" t="s">
        <v>207</v>
      </c>
      <c r="BM675" t="s">
        <v>207</v>
      </c>
      <c r="BN675" t="s">
        <v>207</v>
      </c>
      <c r="BO675" s="18" t="str">
        <f>IF(OR(BO$2=0, BO$2=""), "N/A", IF(ISNUMBER(SEARCH(UPPER(BO$2), UPPER(ProgramsTable[[#This Row],[Type of Service]]))), "Yes", "No"))</f>
        <v>N/A</v>
      </c>
      <c r="BP675" s="18" t="str">
        <f>IF(BP$2=0, "N/A", IF(ISNUMBER(SEARCH(TRIM(BP$2), ProgramsTable[[#This Row],[Geographic Coverage]])), "Yes", "No"))</f>
        <v>N/A</v>
      </c>
      <c r="BQ675" s="18" t="str">
        <f>IF(BQ$2=0, "N/A", IF(ISNUMBER(SEARCH(TRIM(BQ$2), ProgramsTable[[#This Row],[Geographic Coverage]])), "Yes", "No"))</f>
        <v>N/A</v>
      </c>
      <c r="BR675" s="18" t="str">
        <f>IF(AND(BP$2=0, BQ$2=0), "*Required - Please Make a Selection*", IF(OR(ISNUMBER(SEARCH(TRIM(BP$2), ProgramsTable[[#This Row],[Geographic Coverage]])), ISNUMBER(SEARCH(TRIM(BQ$2), ProgramsTable[[#This Row],[Geographic Coverage]]))), "Yes", "No"))</f>
        <v>*Required - Please Make a Selection*</v>
      </c>
      <c r="BS675" s="18" t="str">
        <f>IF(OR(BS$2="",BS$2=0), "N/A", IF(AND(ProgramsTable[[#This Row],[Age Min]]= "None", ProgramsTable[[#This Row],[Age Max]]= "None"), "Yes", IF(AND(BS$2&gt;=ProgramsTable[[#This Row],[Age Min]], BS$2&lt;=ProgramsTable[[#This Row],[Age Max]]), "Yes", "No")))</f>
        <v>N/A</v>
      </c>
      <c r="BT675" s="18" t="str" cm="1">
        <f t="array" ref="BT675">IF(COUNTIF(AM$2:BJ$2,"Yes")=0,"N/A",IF(SUMPRODUCT(--(AM$2:BJ$2="Yes"),--(ProgramsTable[[#This Row],[Developmental Disability]:[Caregivers, Family Members, Advocates, or Practitioners of an Individual with Disabilities or Medical Conditions]]="Yes"))&gt;0,"Yes","No"))</f>
        <v>N/A</v>
      </c>
      <c r="BU6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75" s="18" t="str">
        <f>IF(BV$2=0, "N/A", IF(ISNUMBER(SEARCH(UPPER(BV$2), UPPER(ProgramsTable[[#This Row],[Type of Service]]))), "Yes", "No"))</f>
        <v>N/A</v>
      </c>
      <c r="BW675" s="18" t="str">
        <f>IF(BW$2=0, "N/A", IF(ISNUMBER(SEARCH(TRIM(BW$2), ProgramsTable[[#This Row],[Geographic Coverage]])), "Yes", "No"))</f>
        <v>N/A</v>
      </c>
      <c r="BX675" s="18" t="str">
        <f>IF(BX$2=0, "N/A", IF(ISNUMBER(SEARCH(TRIM(BX$2), ProgramsTable[[#This Row],[Geographic Coverage]])), "Yes", "No"))</f>
        <v>N/A</v>
      </c>
      <c r="BY675" s="18" t="str">
        <f>IF(AND(BW$2=0, BX$2=0), "*Required - Please Make a Selection*", IF(OR(ISNUMBER(SEARCH(TRIM(BW$2), ProgramsTable[[#This Row],[Geographic Coverage]])), ISNUMBER(SEARCH(TRIM(BX$2), ProgramsTable[[#This Row],[Geographic Coverage]]))), "Yes", "No"))</f>
        <v>*Required - Please Make a Selection*</v>
      </c>
      <c r="BZ675" s="18" t="str">
        <f>IF(I$2=0, "N/A", IF(I$2="Yes", IF(ProgramsTable[[#This Row],[Program Includes Services for Caregivers]]="Yes", IF(ProgramsTable[[#This Row],[Program May Require Caregiver to be Unpaid]]="No", "Yes", "No"), "No"), "N/A"))</f>
        <v>N/A</v>
      </c>
      <c r="CA6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75" s="18" t="str">
        <f>IF(CB$2=0, "N/A", IF(ISNUMBER(SEARCH(TRIM(UPPER(CB$2)), TRIM(UPPER(ProgramsTable[[#This Row],[Type of Service]])))), "Yes", "No"))</f>
        <v>N/A</v>
      </c>
      <c r="CC675" s="18" t="str">
        <f>IF(CC$2=0, "N/A", IF(ISNUMBER(SEARCH(TRIM(CC$2), ProgramsTable[[#This Row],[Geographic Coverage]])), "Yes", "No"))</f>
        <v>No</v>
      </c>
      <c r="CD675" s="18" t="str">
        <f>IF(CD$2=0, "N/A", IF(ISNUMBER(SEARCH(TRIM(CD$2), ProgramsTable[[#This Row],[Geographic Coverage]])), "Yes", "No"))</f>
        <v>N/A</v>
      </c>
      <c r="CE675" s="18" t="str">
        <f>IF(AND(CC$2=0, CD$2=0), "*Required - Please Make a Selection*", IF(OR(ISNUMBER(SEARCH(TRIM(CC$2), ProgramsTable[[#This Row],[Geographic Coverage]])), ISNUMBER(SEARCH(TRIM(CD$2), ProgramsTable[[#This Row],[Geographic Coverage]]))), "Yes", "No"))</f>
        <v>No</v>
      </c>
      <c r="CF675" s="18" t="str" cm="1">
        <f t="array" ref="CF675">IF(COUNTIF(BK$2:BN$2, "Yes")=0, "N/A", IF(SUMPRODUCT((BK$2:BN$2="Yes")*(ProgramsTable[[#This Row],[Veteran?]:[Disabled Veteran?]]="Yes"))&gt;0, "Yes", "No"))</f>
        <v>No</v>
      </c>
      <c r="CG6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75"/>
      <c r="CI675"/>
      <c r="CJ675"/>
      <c r="CK675"/>
      <c r="CL675"/>
      <c r="CM675"/>
      <c r="CN675"/>
      <c r="CO675"/>
      <c r="CP675"/>
      <c r="CQ675"/>
      <c r="CR675"/>
      <c r="CS675"/>
      <c r="CU675"/>
      <c r="CV675"/>
    </row>
    <row r="676" spans="1:100" hidden="1" x14ac:dyDescent="0.25">
      <c r="A676" s="10">
        <v>294</v>
      </c>
      <c r="B676" t="s">
        <v>527</v>
      </c>
      <c r="C676" t="s">
        <v>609</v>
      </c>
      <c r="D676" t="s">
        <v>545</v>
      </c>
      <c r="E676" t="s">
        <v>546</v>
      </c>
      <c r="F676" t="s">
        <v>555</v>
      </c>
      <c r="G676" t="s">
        <v>92</v>
      </c>
      <c r="H676" t="s">
        <v>207</v>
      </c>
      <c r="I676" t="s">
        <v>207</v>
      </c>
      <c r="J676" t="s">
        <v>547</v>
      </c>
      <c r="K676" t="s">
        <v>208</v>
      </c>
      <c r="L676" s="11" t="s">
        <v>543</v>
      </c>
      <c r="M676">
        <v>60</v>
      </c>
      <c r="N676">
        <v>120</v>
      </c>
      <c r="P676" t="s">
        <v>556</v>
      </c>
      <c r="Q676" t="s">
        <v>208</v>
      </c>
      <c r="R676" t="s">
        <v>556</v>
      </c>
      <c r="S676" t="s">
        <v>208</v>
      </c>
      <c r="T676" t="s">
        <v>63</v>
      </c>
      <c r="U676" t="s">
        <v>215</v>
      </c>
      <c r="V676" t="s">
        <v>207</v>
      </c>
      <c r="W676" t="s">
        <v>207</v>
      </c>
      <c r="X676" t="s">
        <v>207</v>
      </c>
      <c r="Y676" t="s">
        <v>207</v>
      </c>
      <c r="Z676" t="s">
        <v>207</v>
      </c>
      <c r="AA676" t="s">
        <v>215</v>
      </c>
      <c r="AB676" t="s">
        <v>207</v>
      </c>
      <c r="AC676" t="s">
        <v>207</v>
      </c>
      <c r="AD676" t="s">
        <v>207</v>
      </c>
      <c r="AE676" t="s">
        <v>207</v>
      </c>
      <c r="AF676" t="s">
        <v>207</v>
      </c>
      <c r="AG676" t="s">
        <v>207</v>
      </c>
      <c r="AH676" t="s">
        <v>207</v>
      </c>
      <c r="AI676" t="s">
        <v>207</v>
      </c>
      <c r="AJ676" t="s">
        <v>207</v>
      </c>
      <c r="AK676" t="s">
        <v>207</v>
      </c>
      <c r="AL676" t="s">
        <v>207</v>
      </c>
      <c r="AM676" t="s">
        <v>207</v>
      </c>
      <c r="AN676" t="s">
        <v>207</v>
      </c>
      <c r="AO676" t="s">
        <v>207</v>
      </c>
      <c r="AP676" t="s">
        <v>207</v>
      </c>
      <c r="AQ676" t="s">
        <v>207</v>
      </c>
      <c r="AR676" t="s">
        <v>207</v>
      </c>
      <c r="AS676" t="s">
        <v>207</v>
      </c>
      <c r="AT676" t="s">
        <v>207</v>
      </c>
      <c r="AU676" t="s">
        <v>207</v>
      </c>
      <c r="AV676" t="s">
        <v>207</v>
      </c>
      <c r="AW676" t="s">
        <v>207</v>
      </c>
      <c r="AX676" t="s">
        <v>207</v>
      </c>
      <c r="AY676" t="s">
        <v>207</v>
      </c>
      <c r="AZ676" t="s">
        <v>207</v>
      </c>
      <c r="BA676" t="s">
        <v>215</v>
      </c>
      <c r="BB676" t="s">
        <v>207</v>
      </c>
      <c r="BC676" t="s">
        <v>207</v>
      </c>
      <c r="BD676" t="s">
        <v>207</v>
      </c>
      <c r="BE676" t="s">
        <v>207</v>
      </c>
      <c r="BF676" t="s">
        <v>207</v>
      </c>
      <c r="BG676" t="s">
        <v>207</v>
      </c>
      <c r="BH676" t="s">
        <v>207</v>
      </c>
      <c r="BI676" t="s">
        <v>207</v>
      </c>
      <c r="BJ676" t="s">
        <v>207</v>
      </c>
      <c r="BK676" t="s">
        <v>207</v>
      </c>
      <c r="BL676" t="s">
        <v>207</v>
      </c>
      <c r="BM676" t="s">
        <v>207</v>
      </c>
      <c r="BN676" t="s">
        <v>207</v>
      </c>
      <c r="BO676" s="18" t="str">
        <f>IF(OR(BO$2=0, BO$2=""), "N/A", IF(ISNUMBER(SEARCH(UPPER(BO$2), UPPER(ProgramsTable[[#This Row],[Type of Service]]))), "Yes", "No"))</f>
        <v>N/A</v>
      </c>
      <c r="BP676" s="18" t="str">
        <f>IF(BP$2=0, "N/A", IF(ISNUMBER(SEARCH(TRIM(BP$2), ProgramsTable[[#This Row],[Geographic Coverage]])), "Yes", "No"))</f>
        <v>N/A</v>
      </c>
      <c r="BQ676" s="18" t="str">
        <f>IF(BQ$2=0, "N/A", IF(ISNUMBER(SEARCH(TRIM(BQ$2), ProgramsTable[[#This Row],[Geographic Coverage]])), "Yes", "No"))</f>
        <v>N/A</v>
      </c>
      <c r="BR676" s="18" t="str">
        <f>IF(AND(BP$2=0, BQ$2=0), "*Required - Please Make a Selection*", IF(OR(ISNUMBER(SEARCH(TRIM(BP$2), ProgramsTable[[#This Row],[Geographic Coverage]])), ISNUMBER(SEARCH(TRIM(BQ$2), ProgramsTable[[#This Row],[Geographic Coverage]]))), "Yes", "No"))</f>
        <v>*Required - Please Make a Selection*</v>
      </c>
      <c r="BS676" s="18" t="str">
        <f>IF(OR(BS$2="",BS$2=0), "N/A", IF(AND(ProgramsTable[[#This Row],[Age Min]]= "None", ProgramsTable[[#This Row],[Age Max]]= "None"), "Yes", IF(AND(BS$2&gt;=ProgramsTable[[#This Row],[Age Min]], BS$2&lt;=ProgramsTable[[#This Row],[Age Max]]), "Yes", "No")))</f>
        <v>N/A</v>
      </c>
      <c r="BT676" s="18" t="str" cm="1">
        <f t="array" ref="BT676">IF(COUNTIF(AM$2:BJ$2,"Yes")=0,"N/A",IF(SUMPRODUCT(--(AM$2:BJ$2="Yes"),--(ProgramsTable[[#This Row],[Developmental Disability]:[Caregivers, Family Members, Advocates, or Practitioners of an Individual with Disabilities or Medical Conditions]]="Yes"))&gt;0,"Yes","No"))</f>
        <v>N/A</v>
      </c>
      <c r="BU6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76" s="18" t="str">
        <f>IF(BV$2=0, "N/A", IF(ISNUMBER(SEARCH(UPPER(BV$2), UPPER(ProgramsTable[[#This Row],[Type of Service]]))), "Yes", "No"))</f>
        <v>N/A</v>
      </c>
      <c r="BW676" s="18" t="str">
        <f>IF(BW$2=0, "N/A", IF(ISNUMBER(SEARCH(TRIM(BW$2), ProgramsTable[[#This Row],[Geographic Coverage]])), "Yes", "No"))</f>
        <v>N/A</v>
      </c>
      <c r="BX676" s="18" t="str">
        <f>IF(BX$2=0, "N/A", IF(ISNUMBER(SEARCH(TRIM(BX$2), ProgramsTable[[#This Row],[Geographic Coverage]])), "Yes", "No"))</f>
        <v>N/A</v>
      </c>
      <c r="BY676" s="18" t="str">
        <f>IF(AND(BW$2=0, BX$2=0), "*Required - Please Make a Selection*", IF(OR(ISNUMBER(SEARCH(TRIM(BW$2), ProgramsTable[[#This Row],[Geographic Coverage]])), ISNUMBER(SEARCH(TRIM(BX$2), ProgramsTable[[#This Row],[Geographic Coverage]]))), "Yes", "No"))</f>
        <v>*Required - Please Make a Selection*</v>
      </c>
      <c r="BZ676" s="18" t="str">
        <f>IF(I$2=0, "N/A", IF(I$2="Yes", IF(ProgramsTable[[#This Row],[Program Includes Services for Caregivers]]="Yes", IF(ProgramsTable[[#This Row],[Program May Require Caregiver to be Unpaid]]="No", "Yes", "No"), "No"), "N/A"))</f>
        <v>N/A</v>
      </c>
      <c r="CA6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76" s="18" t="str">
        <f>IF(CB$2=0, "N/A", IF(ISNUMBER(SEARCH(TRIM(UPPER(CB$2)), TRIM(UPPER(ProgramsTable[[#This Row],[Type of Service]])))), "Yes", "No"))</f>
        <v>N/A</v>
      </c>
      <c r="CC676" s="18" t="str">
        <f>IF(CC$2=0, "N/A", IF(ISNUMBER(SEARCH(TRIM(CC$2), ProgramsTable[[#This Row],[Geographic Coverage]])), "Yes", "No"))</f>
        <v>No</v>
      </c>
      <c r="CD676" s="18" t="str">
        <f>IF(CD$2=0, "N/A", IF(ISNUMBER(SEARCH(TRIM(CD$2), ProgramsTable[[#This Row],[Geographic Coverage]])), "Yes", "No"))</f>
        <v>N/A</v>
      </c>
      <c r="CE676" s="18" t="str">
        <f>IF(AND(CC$2=0, CD$2=0), "*Required - Please Make a Selection*", IF(OR(ISNUMBER(SEARCH(TRIM(CC$2), ProgramsTable[[#This Row],[Geographic Coverage]])), ISNUMBER(SEARCH(TRIM(CD$2), ProgramsTable[[#This Row],[Geographic Coverage]]))), "Yes", "No"))</f>
        <v>No</v>
      </c>
      <c r="CF676" s="18" t="str" cm="1">
        <f t="array" ref="CF676">IF(COUNTIF(BK$2:BN$2, "Yes")=0, "N/A", IF(SUMPRODUCT((BK$2:BN$2="Yes")*(ProgramsTable[[#This Row],[Veteran?]:[Disabled Veteran?]]="Yes"))&gt;0, "Yes", "No"))</f>
        <v>No</v>
      </c>
      <c r="CG6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76"/>
      <c r="CI676"/>
      <c r="CJ676"/>
      <c r="CK676"/>
      <c r="CL676"/>
      <c r="CM676"/>
      <c r="CN676"/>
      <c r="CO676"/>
      <c r="CP676"/>
      <c r="CQ676"/>
      <c r="CR676"/>
      <c r="CS676"/>
      <c r="CU676"/>
      <c r="CV676"/>
    </row>
    <row r="677" spans="1:100" hidden="1" x14ac:dyDescent="0.25">
      <c r="A677" s="10">
        <v>295</v>
      </c>
      <c r="B677" t="s">
        <v>527</v>
      </c>
      <c r="C677" t="s">
        <v>609</v>
      </c>
      <c r="D677" t="s">
        <v>545</v>
      </c>
      <c r="E677" t="s">
        <v>546</v>
      </c>
      <c r="F677" t="s">
        <v>557</v>
      </c>
      <c r="G677" t="s">
        <v>91</v>
      </c>
      <c r="H677" t="s">
        <v>207</v>
      </c>
      <c r="I677" t="s">
        <v>207</v>
      </c>
      <c r="J677" t="s">
        <v>208</v>
      </c>
      <c r="K677" t="s">
        <v>208</v>
      </c>
      <c r="L677" s="11" t="s">
        <v>543</v>
      </c>
      <c r="M677">
        <v>60</v>
      </c>
      <c r="N677">
        <v>120</v>
      </c>
      <c r="P677" t="s">
        <v>208</v>
      </c>
      <c r="Q677" t="s">
        <v>208</v>
      </c>
      <c r="R677" t="s">
        <v>208</v>
      </c>
      <c r="S677" t="s">
        <v>208</v>
      </c>
      <c r="T677" t="s">
        <v>63</v>
      </c>
      <c r="U677" t="s">
        <v>207</v>
      </c>
      <c r="V677" t="s">
        <v>207</v>
      </c>
      <c r="W677" t="s">
        <v>207</v>
      </c>
      <c r="X677" t="s">
        <v>207</v>
      </c>
      <c r="Y677" t="s">
        <v>207</v>
      </c>
      <c r="Z677" t="s">
        <v>207</v>
      </c>
      <c r="AA677" t="s">
        <v>207</v>
      </c>
      <c r="AB677" t="s">
        <v>207</v>
      </c>
      <c r="AC677" t="s">
        <v>207</v>
      </c>
      <c r="AD677" t="s">
        <v>207</v>
      </c>
      <c r="AE677" t="s">
        <v>207</v>
      </c>
      <c r="AF677" t="s">
        <v>207</v>
      </c>
      <c r="AG677" t="s">
        <v>207</v>
      </c>
      <c r="AH677" t="s">
        <v>207</v>
      </c>
      <c r="AI677" t="s">
        <v>207</v>
      </c>
      <c r="AJ677" t="s">
        <v>207</v>
      </c>
      <c r="AK677" t="s">
        <v>207</v>
      </c>
      <c r="AL677" t="s">
        <v>207</v>
      </c>
      <c r="AM677" t="s">
        <v>207</v>
      </c>
      <c r="AN677" t="s">
        <v>207</v>
      </c>
      <c r="AO677" t="s">
        <v>207</v>
      </c>
      <c r="AP677" t="s">
        <v>207</v>
      </c>
      <c r="AQ677" t="s">
        <v>207</v>
      </c>
      <c r="AR677" t="s">
        <v>207</v>
      </c>
      <c r="AS677" t="s">
        <v>207</v>
      </c>
      <c r="AT677" t="s">
        <v>207</v>
      </c>
      <c r="AU677" t="s">
        <v>207</v>
      </c>
      <c r="AV677" t="s">
        <v>207</v>
      </c>
      <c r="AW677" t="s">
        <v>207</v>
      </c>
      <c r="AX677" t="s">
        <v>207</v>
      </c>
      <c r="AY677" t="s">
        <v>207</v>
      </c>
      <c r="AZ677" t="s">
        <v>207</v>
      </c>
      <c r="BA677" t="s">
        <v>207</v>
      </c>
      <c r="BB677" t="s">
        <v>207</v>
      </c>
      <c r="BC677" t="s">
        <v>207</v>
      </c>
      <c r="BD677" t="s">
        <v>207</v>
      </c>
      <c r="BE677" t="s">
        <v>207</v>
      </c>
      <c r="BF677" t="s">
        <v>207</v>
      </c>
      <c r="BG677" t="s">
        <v>207</v>
      </c>
      <c r="BH677" t="s">
        <v>207</v>
      </c>
      <c r="BI677" t="s">
        <v>207</v>
      </c>
      <c r="BJ677" t="s">
        <v>207</v>
      </c>
      <c r="BK677" t="s">
        <v>207</v>
      </c>
      <c r="BL677" t="s">
        <v>207</v>
      </c>
      <c r="BM677" t="s">
        <v>207</v>
      </c>
      <c r="BN677" t="s">
        <v>207</v>
      </c>
      <c r="BO677" s="18" t="str">
        <f>IF(OR(BO$2=0, BO$2=""), "N/A", IF(ISNUMBER(SEARCH(UPPER(BO$2), UPPER(ProgramsTable[[#This Row],[Type of Service]]))), "Yes", "No"))</f>
        <v>N/A</v>
      </c>
      <c r="BP677" s="18" t="str">
        <f>IF(BP$2=0, "N/A", IF(ISNUMBER(SEARCH(TRIM(BP$2), ProgramsTable[[#This Row],[Geographic Coverage]])), "Yes", "No"))</f>
        <v>N/A</v>
      </c>
      <c r="BQ677" s="18" t="str">
        <f>IF(BQ$2=0, "N/A", IF(ISNUMBER(SEARCH(TRIM(BQ$2), ProgramsTable[[#This Row],[Geographic Coverage]])), "Yes", "No"))</f>
        <v>N/A</v>
      </c>
      <c r="BR677" s="18" t="str">
        <f>IF(AND(BP$2=0, BQ$2=0), "*Required - Please Make a Selection*", IF(OR(ISNUMBER(SEARCH(TRIM(BP$2), ProgramsTable[[#This Row],[Geographic Coverage]])), ISNUMBER(SEARCH(TRIM(BQ$2), ProgramsTable[[#This Row],[Geographic Coverage]]))), "Yes", "No"))</f>
        <v>*Required - Please Make a Selection*</v>
      </c>
      <c r="BS677" s="18" t="str">
        <f>IF(OR(BS$2="",BS$2=0), "N/A", IF(AND(ProgramsTable[[#This Row],[Age Min]]= "None", ProgramsTable[[#This Row],[Age Max]]= "None"), "Yes", IF(AND(BS$2&gt;=ProgramsTable[[#This Row],[Age Min]], BS$2&lt;=ProgramsTable[[#This Row],[Age Max]]), "Yes", "No")))</f>
        <v>N/A</v>
      </c>
      <c r="BT677" s="18" t="str" cm="1">
        <f t="array" ref="BT677">IF(COUNTIF(AM$2:BJ$2,"Yes")=0,"N/A",IF(SUMPRODUCT(--(AM$2:BJ$2="Yes"),--(ProgramsTable[[#This Row],[Developmental Disability]:[Caregivers, Family Members, Advocates, or Practitioners of an Individual with Disabilities or Medical Conditions]]="Yes"))&gt;0,"Yes","No"))</f>
        <v>N/A</v>
      </c>
      <c r="BU6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77" s="18" t="str">
        <f>IF(BV$2=0, "N/A", IF(ISNUMBER(SEARCH(UPPER(BV$2), UPPER(ProgramsTable[[#This Row],[Type of Service]]))), "Yes", "No"))</f>
        <v>N/A</v>
      </c>
      <c r="BW677" s="18" t="str">
        <f>IF(BW$2=0, "N/A", IF(ISNUMBER(SEARCH(TRIM(BW$2), ProgramsTable[[#This Row],[Geographic Coverage]])), "Yes", "No"))</f>
        <v>N/A</v>
      </c>
      <c r="BX677" s="18" t="str">
        <f>IF(BX$2=0, "N/A", IF(ISNUMBER(SEARCH(TRIM(BX$2), ProgramsTable[[#This Row],[Geographic Coverage]])), "Yes", "No"))</f>
        <v>N/A</v>
      </c>
      <c r="BY677" s="18" t="str">
        <f>IF(AND(BW$2=0, BX$2=0), "*Required - Please Make a Selection*", IF(OR(ISNUMBER(SEARCH(TRIM(BW$2), ProgramsTable[[#This Row],[Geographic Coverage]])), ISNUMBER(SEARCH(TRIM(BX$2), ProgramsTable[[#This Row],[Geographic Coverage]]))), "Yes", "No"))</f>
        <v>*Required - Please Make a Selection*</v>
      </c>
      <c r="BZ677" s="18" t="str">
        <f>IF(I$2=0, "N/A", IF(I$2="Yes", IF(ProgramsTable[[#This Row],[Program Includes Services for Caregivers]]="Yes", IF(ProgramsTable[[#This Row],[Program May Require Caregiver to be Unpaid]]="No", "Yes", "No"), "No"), "N/A"))</f>
        <v>N/A</v>
      </c>
      <c r="CA6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77" s="18" t="str">
        <f>IF(CB$2=0, "N/A", IF(ISNUMBER(SEARCH(TRIM(UPPER(CB$2)), TRIM(UPPER(ProgramsTable[[#This Row],[Type of Service]])))), "Yes", "No"))</f>
        <v>N/A</v>
      </c>
      <c r="CC677" s="18" t="str">
        <f>IF(CC$2=0, "N/A", IF(ISNUMBER(SEARCH(TRIM(CC$2), ProgramsTable[[#This Row],[Geographic Coverage]])), "Yes", "No"))</f>
        <v>No</v>
      </c>
      <c r="CD677" s="18" t="str">
        <f>IF(CD$2=0, "N/A", IF(ISNUMBER(SEARCH(TRIM(CD$2), ProgramsTable[[#This Row],[Geographic Coverage]])), "Yes", "No"))</f>
        <v>N/A</v>
      </c>
      <c r="CE677" s="18" t="str">
        <f>IF(AND(CC$2=0, CD$2=0), "*Required - Please Make a Selection*", IF(OR(ISNUMBER(SEARCH(TRIM(CC$2), ProgramsTable[[#This Row],[Geographic Coverage]])), ISNUMBER(SEARCH(TRIM(CD$2), ProgramsTable[[#This Row],[Geographic Coverage]]))), "Yes", "No"))</f>
        <v>No</v>
      </c>
      <c r="CF677" s="18" t="str" cm="1">
        <f t="array" ref="CF677">IF(COUNTIF(BK$2:BN$2, "Yes")=0, "N/A", IF(SUMPRODUCT((BK$2:BN$2="Yes")*(ProgramsTable[[#This Row],[Veteran?]:[Disabled Veteran?]]="Yes"))&gt;0, "Yes", "No"))</f>
        <v>No</v>
      </c>
      <c r="CG6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77"/>
      <c r="CI677"/>
      <c r="CJ677"/>
      <c r="CK677"/>
      <c r="CL677"/>
      <c r="CM677"/>
      <c r="CN677"/>
      <c r="CO677"/>
      <c r="CP677"/>
      <c r="CQ677"/>
      <c r="CR677"/>
      <c r="CS677"/>
      <c r="CU677"/>
      <c r="CV677"/>
    </row>
    <row r="678" spans="1:100" hidden="1" x14ac:dyDescent="0.25">
      <c r="A678" s="10">
        <v>296</v>
      </c>
      <c r="B678" t="s">
        <v>527</v>
      </c>
      <c r="C678" t="s">
        <v>609</v>
      </c>
      <c r="D678" t="s">
        <v>545</v>
      </c>
      <c r="E678" t="s">
        <v>546</v>
      </c>
      <c r="F678" t="s">
        <v>558</v>
      </c>
      <c r="G678" t="s">
        <v>103</v>
      </c>
      <c r="H678" t="s">
        <v>207</v>
      </c>
      <c r="I678" t="s">
        <v>207</v>
      </c>
      <c r="J678" t="s">
        <v>208</v>
      </c>
      <c r="K678" t="s">
        <v>208</v>
      </c>
      <c r="L678" s="11" t="s">
        <v>208</v>
      </c>
      <c r="M678" t="s">
        <v>208</v>
      </c>
      <c r="N678" t="s">
        <v>208</v>
      </c>
      <c r="P678" t="s">
        <v>208</v>
      </c>
      <c r="Q678" t="s">
        <v>208</v>
      </c>
      <c r="R678" t="s">
        <v>208</v>
      </c>
      <c r="S678" t="s">
        <v>208</v>
      </c>
      <c r="T678" t="s">
        <v>63</v>
      </c>
      <c r="U678" t="s">
        <v>207</v>
      </c>
      <c r="V678" t="s">
        <v>207</v>
      </c>
      <c r="W678" t="s">
        <v>207</v>
      </c>
      <c r="X678" t="s">
        <v>207</v>
      </c>
      <c r="Y678" t="s">
        <v>207</v>
      </c>
      <c r="Z678" t="s">
        <v>207</v>
      </c>
      <c r="AA678" t="s">
        <v>207</v>
      </c>
      <c r="AB678" t="s">
        <v>207</v>
      </c>
      <c r="AC678" t="s">
        <v>207</v>
      </c>
      <c r="AD678" t="s">
        <v>207</v>
      </c>
      <c r="AE678" t="s">
        <v>207</v>
      </c>
      <c r="AF678" t="s">
        <v>207</v>
      </c>
      <c r="AG678" t="s">
        <v>207</v>
      </c>
      <c r="AH678" t="s">
        <v>207</v>
      </c>
      <c r="AI678" t="s">
        <v>207</v>
      </c>
      <c r="AJ678" t="s">
        <v>207</v>
      </c>
      <c r="AK678" t="s">
        <v>207</v>
      </c>
      <c r="AL678" t="s">
        <v>207</v>
      </c>
      <c r="AM678" t="s">
        <v>207</v>
      </c>
      <c r="AN678" t="s">
        <v>207</v>
      </c>
      <c r="AO678" t="s">
        <v>207</v>
      </c>
      <c r="AP678" t="s">
        <v>207</v>
      </c>
      <c r="AQ678" t="s">
        <v>207</v>
      </c>
      <c r="AR678" t="s">
        <v>207</v>
      </c>
      <c r="AS678" t="s">
        <v>207</v>
      </c>
      <c r="AT678" t="s">
        <v>207</v>
      </c>
      <c r="AU678" t="s">
        <v>207</v>
      </c>
      <c r="AV678" t="s">
        <v>207</v>
      </c>
      <c r="AW678" t="s">
        <v>207</v>
      </c>
      <c r="AX678" t="s">
        <v>207</v>
      </c>
      <c r="AY678" t="s">
        <v>207</v>
      </c>
      <c r="AZ678" t="s">
        <v>207</v>
      </c>
      <c r="BA678" t="s">
        <v>207</v>
      </c>
      <c r="BB678" t="s">
        <v>207</v>
      </c>
      <c r="BC678" t="s">
        <v>207</v>
      </c>
      <c r="BD678" t="s">
        <v>207</v>
      </c>
      <c r="BE678" t="s">
        <v>207</v>
      </c>
      <c r="BF678" t="s">
        <v>207</v>
      </c>
      <c r="BG678" t="s">
        <v>207</v>
      </c>
      <c r="BH678" t="s">
        <v>207</v>
      </c>
      <c r="BI678" t="s">
        <v>207</v>
      </c>
      <c r="BJ678" t="s">
        <v>207</v>
      </c>
      <c r="BK678" t="s">
        <v>207</v>
      </c>
      <c r="BL678" t="s">
        <v>207</v>
      </c>
      <c r="BM678" t="s">
        <v>207</v>
      </c>
      <c r="BN678" t="s">
        <v>207</v>
      </c>
      <c r="BO678" s="18" t="str">
        <f>IF(OR(BO$2=0, BO$2=""), "N/A", IF(ISNUMBER(SEARCH(UPPER(BO$2), UPPER(ProgramsTable[[#This Row],[Type of Service]]))), "Yes", "No"))</f>
        <v>N/A</v>
      </c>
      <c r="BP678" s="18" t="str">
        <f>IF(BP$2=0, "N/A", IF(ISNUMBER(SEARCH(TRIM(BP$2), ProgramsTable[[#This Row],[Geographic Coverage]])), "Yes", "No"))</f>
        <v>N/A</v>
      </c>
      <c r="BQ678" s="18" t="str">
        <f>IF(BQ$2=0, "N/A", IF(ISNUMBER(SEARCH(TRIM(BQ$2), ProgramsTable[[#This Row],[Geographic Coverage]])), "Yes", "No"))</f>
        <v>N/A</v>
      </c>
      <c r="BR678" s="18" t="str">
        <f>IF(AND(BP$2=0, BQ$2=0), "*Required - Please Make a Selection*", IF(OR(ISNUMBER(SEARCH(TRIM(BP$2), ProgramsTable[[#This Row],[Geographic Coverage]])), ISNUMBER(SEARCH(TRIM(BQ$2), ProgramsTable[[#This Row],[Geographic Coverage]]))), "Yes", "No"))</f>
        <v>*Required - Please Make a Selection*</v>
      </c>
      <c r="BS678" s="18" t="str">
        <f>IF(OR(BS$2="",BS$2=0), "N/A", IF(AND(ProgramsTable[[#This Row],[Age Min]]= "None", ProgramsTable[[#This Row],[Age Max]]= "None"), "Yes", IF(AND(BS$2&gt;=ProgramsTable[[#This Row],[Age Min]], BS$2&lt;=ProgramsTable[[#This Row],[Age Max]]), "Yes", "No")))</f>
        <v>N/A</v>
      </c>
      <c r="BT678" s="18" t="str" cm="1">
        <f t="array" ref="BT678">IF(COUNTIF(AM$2:BJ$2,"Yes")=0,"N/A",IF(SUMPRODUCT(--(AM$2:BJ$2="Yes"),--(ProgramsTable[[#This Row],[Developmental Disability]:[Caregivers, Family Members, Advocates, or Practitioners of an Individual with Disabilities or Medical Conditions]]="Yes"))&gt;0,"Yes","No"))</f>
        <v>N/A</v>
      </c>
      <c r="BU6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78" s="18" t="str">
        <f>IF(BV$2=0, "N/A", IF(ISNUMBER(SEARCH(UPPER(BV$2), UPPER(ProgramsTable[[#This Row],[Type of Service]]))), "Yes", "No"))</f>
        <v>N/A</v>
      </c>
      <c r="BW678" s="18" t="str">
        <f>IF(BW$2=0, "N/A", IF(ISNUMBER(SEARCH(TRIM(BW$2), ProgramsTable[[#This Row],[Geographic Coverage]])), "Yes", "No"))</f>
        <v>N/A</v>
      </c>
      <c r="BX678" s="18" t="str">
        <f>IF(BX$2=0, "N/A", IF(ISNUMBER(SEARCH(TRIM(BX$2), ProgramsTable[[#This Row],[Geographic Coverage]])), "Yes", "No"))</f>
        <v>N/A</v>
      </c>
      <c r="BY678" s="18" t="str">
        <f>IF(AND(BW$2=0, BX$2=0), "*Required - Please Make a Selection*", IF(OR(ISNUMBER(SEARCH(TRIM(BW$2), ProgramsTable[[#This Row],[Geographic Coverage]])), ISNUMBER(SEARCH(TRIM(BX$2), ProgramsTable[[#This Row],[Geographic Coverage]]))), "Yes", "No"))</f>
        <v>*Required - Please Make a Selection*</v>
      </c>
      <c r="BZ678" s="18" t="str">
        <f>IF(I$2=0, "N/A", IF(I$2="Yes", IF(ProgramsTable[[#This Row],[Program Includes Services for Caregivers]]="Yes", IF(ProgramsTable[[#This Row],[Program May Require Caregiver to be Unpaid]]="No", "Yes", "No"), "No"), "N/A"))</f>
        <v>N/A</v>
      </c>
      <c r="CA6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78" s="18" t="str">
        <f>IF(CB$2=0, "N/A", IF(ISNUMBER(SEARCH(TRIM(UPPER(CB$2)), TRIM(UPPER(ProgramsTable[[#This Row],[Type of Service]])))), "Yes", "No"))</f>
        <v>N/A</v>
      </c>
      <c r="CC678" s="18" t="str">
        <f>IF(CC$2=0, "N/A", IF(ISNUMBER(SEARCH(TRIM(CC$2), ProgramsTable[[#This Row],[Geographic Coverage]])), "Yes", "No"))</f>
        <v>No</v>
      </c>
      <c r="CD678" s="18" t="str">
        <f>IF(CD$2=0, "N/A", IF(ISNUMBER(SEARCH(TRIM(CD$2), ProgramsTable[[#This Row],[Geographic Coverage]])), "Yes", "No"))</f>
        <v>N/A</v>
      </c>
      <c r="CE678" s="18" t="str">
        <f>IF(AND(CC$2=0, CD$2=0), "*Required - Please Make a Selection*", IF(OR(ISNUMBER(SEARCH(TRIM(CC$2), ProgramsTable[[#This Row],[Geographic Coverage]])), ISNUMBER(SEARCH(TRIM(CD$2), ProgramsTable[[#This Row],[Geographic Coverage]]))), "Yes", "No"))</f>
        <v>No</v>
      </c>
      <c r="CF678" s="18" t="str" cm="1">
        <f t="array" ref="CF678">IF(COUNTIF(BK$2:BN$2, "Yes")=0, "N/A", IF(SUMPRODUCT((BK$2:BN$2="Yes")*(ProgramsTable[[#This Row],[Veteran?]:[Disabled Veteran?]]="Yes"))&gt;0, "Yes", "No"))</f>
        <v>No</v>
      </c>
      <c r="CG6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78"/>
      <c r="CI678"/>
      <c r="CJ678"/>
      <c r="CK678"/>
      <c r="CL678"/>
      <c r="CM678"/>
      <c r="CN678"/>
      <c r="CO678"/>
      <c r="CP678"/>
      <c r="CQ678"/>
      <c r="CR678"/>
      <c r="CS678"/>
      <c r="CU678"/>
      <c r="CV678"/>
    </row>
    <row r="679" spans="1:100" hidden="1" x14ac:dyDescent="0.25">
      <c r="A679" s="10">
        <v>297</v>
      </c>
      <c r="B679" t="s">
        <v>527</v>
      </c>
      <c r="C679" t="s">
        <v>609</v>
      </c>
      <c r="D679" t="s">
        <v>545</v>
      </c>
      <c r="E679" t="s">
        <v>546</v>
      </c>
      <c r="F679" t="s">
        <v>559</v>
      </c>
      <c r="G679" t="s">
        <v>105</v>
      </c>
      <c r="H679" t="s">
        <v>207</v>
      </c>
      <c r="I679" t="s">
        <v>207</v>
      </c>
      <c r="J679" t="s">
        <v>208</v>
      </c>
      <c r="K679" t="s">
        <v>208</v>
      </c>
      <c r="L679" s="11" t="s">
        <v>543</v>
      </c>
      <c r="M679">
        <v>60</v>
      </c>
      <c r="N679">
        <v>120</v>
      </c>
      <c r="P679" t="s">
        <v>208</v>
      </c>
      <c r="Q679" t="s">
        <v>208</v>
      </c>
      <c r="R679" t="s">
        <v>208</v>
      </c>
      <c r="S679" t="s">
        <v>208</v>
      </c>
      <c r="T679" t="s">
        <v>63</v>
      </c>
      <c r="U679" t="s">
        <v>207</v>
      </c>
      <c r="V679" t="s">
        <v>207</v>
      </c>
      <c r="W679" t="s">
        <v>207</v>
      </c>
      <c r="X679" t="s">
        <v>207</v>
      </c>
      <c r="Y679" t="s">
        <v>207</v>
      </c>
      <c r="Z679" t="s">
        <v>207</v>
      </c>
      <c r="AA679" t="s">
        <v>207</v>
      </c>
      <c r="AB679" t="s">
        <v>207</v>
      </c>
      <c r="AC679" t="s">
        <v>207</v>
      </c>
      <c r="AD679" t="s">
        <v>207</v>
      </c>
      <c r="AE679" t="s">
        <v>207</v>
      </c>
      <c r="AF679" t="s">
        <v>207</v>
      </c>
      <c r="AG679" t="s">
        <v>207</v>
      </c>
      <c r="AH679" t="s">
        <v>207</v>
      </c>
      <c r="AI679" t="s">
        <v>207</v>
      </c>
      <c r="AJ679" t="s">
        <v>207</v>
      </c>
      <c r="AK679" t="s">
        <v>207</v>
      </c>
      <c r="AL679" t="s">
        <v>207</v>
      </c>
      <c r="AM679" t="s">
        <v>207</v>
      </c>
      <c r="AN679" t="s">
        <v>207</v>
      </c>
      <c r="AO679" t="s">
        <v>207</v>
      </c>
      <c r="AP679" t="s">
        <v>207</v>
      </c>
      <c r="AQ679" t="s">
        <v>207</v>
      </c>
      <c r="AR679" t="s">
        <v>207</v>
      </c>
      <c r="AS679" t="s">
        <v>207</v>
      </c>
      <c r="AT679" t="s">
        <v>207</v>
      </c>
      <c r="AU679" t="s">
        <v>207</v>
      </c>
      <c r="AV679" t="s">
        <v>207</v>
      </c>
      <c r="AW679" t="s">
        <v>207</v>
      </c>
      <c r="AX679" t="s">
        <v>207</v>
      </c>
      <c r="AY679" t="s">
        <v>207</v>
      </c>
      <c r="AZ679" t="s">
        <v>207</v>
      </c>
      <c r="BA679" t="s">
        <v>207</v>
      </c>
      <c r="BB679" t="s">
        <v>207</v>
      </c>
      <c r="BC679" t="s">
        <v>207</v>
      </c>
      <c r="BD679" t="s">
        <v>207</v>
      </c>
      <c r="BE679" t="s">
        <v>207</v>
      </c>
      <c r="BF679" t="s">
        <v>207</v>
      </c>
      <c r="BG679" t="s">
        <v>207</v>
      </c>
      <c r="BH679" t="s">
        <v>207</v>
      </c>
      <c r="BI679" t="s">
        <v>207</v>
      </c>
      <c r="BJ679" t="s">
        <v>207</v>
      </c>
      <c r="BK679" t="s">
        <v>207</v>
      </c>
      <c r="BL679" t="s">
        <v>207</v>
      </c>
      <c r="BM679" t="s">
        <v>207</v>
      </c>
      <c r="BN679" t="s">
        <v>207</v>
      </c>
      <c r="BO679" s="18" t="str">
        <f>IF(OR(BO$2=0, BO$2=""), "N/A", IF(ISNUMBER(SEARCH(UPPER(BO$2), UPPER(ProgramsTable[[#This Row],[Type of Service]]))), "Yes", "No"))</f>
        <v>N/A</v>
      </c>
      <c r="BP679" s="18" t="str">
        <f>IF(BP$2=0, "N/A", IF(ISNUMBER(SEARCH(TRIM(BP$2), ProgramsTable[[#This Row],[Geographic Coverage]])), "Yes", "No"))</f>
        <v>N/A</v>
      </c>
      <c r="BQ679" s="18" t="str">
        <f>IF(BQ$2=0, "N/A", IF(ISNUMBER(SEARCH(TRIM(BQ$2), ProgramsTable[[#This Row],[Geographic Coverage]])), "Yes", "No"))</f>
        <v>N/A</v>
      </c>
      <c r="BR679" s="18" t="str">
        <f>IF(AND(BP$2=0, BQ$2=0), "*Required - Please Make a Selection*", IF(OR(ISNUMBER(SEARCH(TRIM(BP$2), ProgramsTable[[#This Row],[Geographic Coverage]])), ISNUMBER(SEARCH(TRIM(BQ$2), ProgramsTable[[#This Row],[Geographic Coverage]]))), "Yes", "No"))</f>
        <v>*Required - Please Make a Selection*</v>
      </c>
      <c r="BS679" s="18" t="str">
        <f>IF(OR(BS$2="",BS$2=0), "N/A", IF(AND(ProgramsTable[[#This Row],[Age Min]]= "None", ProgramsTable[[#This Row],[Age Max]]= "None"), "Yes", IF(AND(BS$2&gt;=ProgramsTable[[#This Row],[Age Min]], BS$2&lt;=ProgramsTable[[#This Row],[Age Max]]), "Yes", "No")))</f>
        <v>N/A</v>
      </c>
      <c r="BT679" s="18" t="str" cm="1">
        <f t="array" ref="BT679">IF(COUNTIF(AM$2:BJ$2,"Yes")=0,"N/A",IF(SUMPRODUCT(--(AM$2:BJ$2="Yes"),--(ProgramsTable[[#This Row],[Developmental Disability]:[Caregivers, Family Members, Advocates, or Practitioners of an Individual with Disabilities or Medical Conditions]]="Yes"))&gt;0,"Yes","No"))</f>
        <v>N/A</v>
      </c>
      <c r="BU6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79" s="18" t="str">
        <f>IF(BV$2=0, "N/A", IF(ISNUMBER(SEARCH(UPPER(BV$2), UPPER(ProgramsTable[[#This Row],[Type of Service]]))), "Yes", "No"))</f>
        <v>N/A</v>
      </c>
      <c r="BW679" s="18" t="str">
        <f>IF(BW$2=0, "N/A", IF(ISNUMBER(SEARCH(TRIM(BW$2), ProgramsTable[[#This Row],[Geographic Coverage]])), "Yes", "No"))</f>
        <v>N/A</v>
      </c>
      <c r="BX679" s="18" t="str">
        <f>IF(BX$2=0, "N/A", IF(ISNUMBER(SEARCH(TRIM(BX$2), ProgramsTable[[#This Row],[Geographic Coverage]])), "Yes", "No"))</f>
        <v>N/A</v>
      </c>
      <c r="BY679" s="18" t="str">
        <f>IF(AND(BW$2=0, BX$2=0), "*Required - Please Make a Selection*", IF(OR(ISNUMBER(SEARCH(TRIM(BW$2), ProgramsTable[[#This Row],[Geographic Coverage]])), ISNUMBER(SEARCH(TRIM(BX$2), ProgramsTable[[#This Row],[Geographic Coverage]]))), "Yes", "No"))</f>
        <v>*Required - Please Make a Selection*</v>
      </c>
      <c r="BZ679" s="18" t="str">
        <f>IF(I$2=0, "N/A", IF(I$2="Yes", IF(ProgramsTable[[#This Row],[Program Includes Services for Caregivers]]="Yes", IF(ProgramsTable[[#This Row],[Program May Require Caregiver to be Unpaid]]="No", "Yes", "No"), "No"), "N/A"))</f>
        <v>N/A</v>
      </c>
      <c r="CA6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79" s="18" t="str">
        <f>IF(CB$2=0, "N/A", IF(ISNUMBER(SEARCH(TRIM(UPPER(CB$2)), TRIM(UPPER(ProgramsTable[[#This Row],[Type of Service]])))), "Yes", "No"))</f>
        <v>N/A</v>
      </c>
      <c r="CC679" s="18" t="str">
        <f>IF(CC$2=0, "N/A", IF(ISNUMBER(SEARCH(TRIM(CC$2), ProgramsTable[[#This Row],[Geographic Coverage]])), "Yes", "No"))</f>
        <v>No</v>
      </c>
      <c r="CD679" s="18" t="str">
        <f>IF(CD$2=0, "N/A", IF(ISNUMBER(SEARCH(TRIM(CD$2), ProgramsTable[[#This Row],[Geographic Coverage]])), "Yes", "No"))</f>
        <v>N/A</v>
      </c>
      <c r="CE679" s="18" t="str">
        <f>IF(AND(CC$2=0, CD$2=0), "*Required - Please Make a Selection*", IF(OR(ISNUMBER(SEARCH(TRIM(CC$2), ProgramsTable[[#This Row],[Geographic Coverage]])), ISNUMBER(SEARCH(TRIM(CD$2), ProgramsTable[[#This Row],[Geographic Coverage]]))), "Yes", "No"))</f>
        <v>No</v>
      </c>
      <c r="CF679" s="18" t="str" cm="1">
        <f t="array" ref="CF679">IF(COUNTIF(BK$2:BN$2, "Yes")=0, "N/A", IF(SUMPRODUCT((BK$2:BN$2="Yes")*(ProgramsTable[[#This Row],[Veteran?]:[Disabled Veteran?]]="Yes"))&gt;0, "Yes", "No"))</f>
        <v>No</v>
      </c>
      <c r="CG6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79"/>
      <c r="CI679"/>
      <c r="CJ679"/>
      <c r="CK679"/>
      <c r="CL679"/>
      <c r="CM679"/>
      <c r="CN679"/>
      <c r="CO679"/>
      <c r="CP679"/>
      <c r="CQ679"/>
      <c r="CR679"/>
      <c r="CS679"/>
      <c r="CU679"/>
      <c r="CV679"/>
    </row>
    <row r="680" spans="1:100" hidden="1" x14ac:dyDescent="0.25">
      <c r="A680" s="10">
        <v>298</v>
      </c>
      <c r="B680" t="s">
        <v>527</v>
      </c>
      <c r="C680" t="s">
        <v>609</v>
      </c>
      <c r="D680" t="s">
        <v>545</v>
      </c>
      <c r="E680" t="s">
        <v>546</v>
      </c>
      <c r="F680" t="s">
        <v>560</v>
      </c>
      <c r="G680" t="s">
        <v>103</v>
      </c>
      <c r="H680" t="s">
        <v>207</v>
      </c>
      <c r="I680" t="s">
        <v>207</v>
      </c>
      <c r="J680" t="s">
        <v>208</v>
      </c>
      <c r="K680" t="s">
        <v>208</v>
      </c>
      <c r="L680" s="11" t="s">
        <v>208</v>
      </c>
      <c r="M680" t="s">
        <v>208</v>
      </c>
      <c r="N680" t="s">
        <v>208</v>
      </c>
      <c r="P680" t="s">
        <v>208</v>
      </c>
      <c r="Q680" t="s">
        <v>208</v>
      </c>
      <c r="R680" t="s">
        <v>208</v>
      </c>
      <c r="S680" t="s">
        <v>208</v>
      </c>
      <c r="T680" t="s">
        <v>63</v>
      </c>
      <c r="U680" t="s">
        <v>207</v>
      </c>
      <c r="V680" t="s">
        <v>207</v>
      </c>
      <c r="W680" t="s">
        <v>207</v>
      </c>
      <c r="X680" t="s">
        <v>207</v>
      </c>
      <c r="Y680" t="s">
        <v>207</v>
      </c>
      <c r="Z680" t="s">
        <v>207</v>
      </c>
      <c r="AA680" t="s">
        <v>207</v>
      </c>
      <c r="AB680" t="s">
        <v>207</v>
      </c>
      <c r="AC680" t="s">
        <v>207</v>
      </c>
      <c r="AD680" t="s">
        <v>207</v>
      </c>
      <c r="AE680" t="s">
        <v>207</v>
      </c>
      <c r="AF680" t="s">
        <v>207</v>
      </c>
      <c r="AG680" t="s">
        <v>207</v>
      </c>
      <c r="AH680" t="s">
        <v>207</v>
      </c>
      <c r="AI680" t="s">
        <v>207</v>
      </c>
      <c r="AJ680" t="s">
        <v>207</v>
      </c>
      <c r="AK680" t="s">
        <v>207</v>
      </c>
      <c r="AL680" t="s">
        <v>207</v>
      </c>
      <c r="AM680" t="s">
        <v>207</v>
      </c>
      <c r="AN680" t="s">
        <v>207</v>
      </c>
      <c r="AO680" t="s">
        <v>207</v>
      </c>
      <c r="AP680" t="s">
        <v>207</v>
      </c>
      <c r="AQ680" t="s">
        <v>207</v>
      </c>
      <c r="AR680" t="s">
        <v>207</v>
      </c>
      <c r="AS680" t="s">
        <v>207</v>
      </c>
      <c r="AT680" t="s">
        <v>207</v>
      </c>
      <c r="AU680" t="s">
        <v>207</v>
      </c>
      <c r="AV680" t="s">
        <v>207</v>
      </c>
      <c r="AW680" t="s">
        <v>207</v>
      </c>
      <c r="AX680" t="s">
        <v>207</v>
      </c>
      <c r="AY680" t="s">
        <v>207</v>
      </c>
      <c r="AZ680" t="s">
        <v>207</v>
      </c>
      <c r="BA680" t="s">
        <v>207</v>
      </c>
      <c r="BB680" t="s">
        <v>207</v>
      </c>
      <c r="BC680" t="s">
        <v>207</v>
      </c>
      <c r="BD680" t="s">
        <v>207</v>
      </c>
      <c r="BE680" t="s">
        <v>207</v>
      </c>
      <c r="BF680" t="s">
        <v>207</v>
      </c>
      <c r="BG680" t="s">
        <v>207</v>
      </c>
      <c r="BH680" t="s">
        <v>207</v>
      </c>
      <c r="BI680" t="s">
        <v>207</v>
      </c>
      <c r="BJ680" t="s">
        <v>207</v>
      </c>
      <c r="BK680" t="s">
        <v>207</v>
      </c>
      <c r="BL680" t="s">
        <v>207</v>
      </c>
      <c r="BM680" t="s">
        <v>207</v>
      </c>
      <c r="BN680" t="s">
        <v>207</v>
      </c>
      <c r="BO680" s="18" t="str">
        <f>IF(OR(BO$2=0, BO$2=""), "N/A", IF(ISNUMBER(SEARCH(UPPER(BO$2), UPPER(ProgramsTable[[#This Row],[Type of Service]]))), "Yes", "No"))</f>
        <v>N/A</v>
      </c>
      <c r="BP680" s="18" t="str">
        <f>IF(BP$2=0, "N/A", IF(ISNUMBER(SEARCH(TRIM(BP$2), ProgramsTable[[#This Row],[Geographic Coverage]])), "Yes", "No"))</f>
        <v>N/A</v>
      </c>
      <c r="BQ680" s="18" t="str">
        <f>IF(BQ$2=0, "N/A", IF(ISNUMBER(SEARCH(TRIM(BQ$2), ProgramsTable[[#This Row],[Geographic Coverage]])), "Yes", "No"))</f>
        <v>N/A</v>
      </c>
      <c r="BR680" s="18" t="str">
        <f>IF(AND(BP$2=0, BQ$2=0), "*Required - Please Make a Selection*", IF(OR(ISNUMBER(SEARCH(TRIM(BP$2), ProgramsTable[[#This Row],[Geographic Coverage]])), ISNUMBER(SEARCH(TRIM(BQ$2), ProgramsTable[[#This Row],[Geographic Coverage]]))), "Yes", "No"))</f>
        <v>*Required - Please Make a Selection*</v>
      </c>
      <c r="BS680" s="18" t="str">
        <f>IF(OR(BS$2="",BS$2=0), "N/A", IF(AND(ProgramsTable[[#This Row],[Age Min]]= "None", ProgramsTable[[#This Row],[Age Max]]= "None"), "Yes", IF(AND(BS$2&gt;=ProgramsTable[[#This Row],[Age Min]], BS$2&lt;=ProgramsTable[[#This Row],[Age Max]]), "Yes", "No")))</f>
        <v>N/A</v>
      </c>
      <c r="BT680" s="18" t="str" cm="1">
        <f t="array" ref="BT680">IF(COUNTIF(AM$2:BJ$2,"Yes")=0,"N/A",IF(SUMPRODUCT(--(AM$2:BJ$2="Yes"),--(ProgramsTable[[#This Row],[Developmental Disability]:[Caregivers, Family Members, Advocates, or Practitioners of an Individual with Disabilities or Medical Conditions]]="Yes"))&gt;0,"Yes","No"))</f>
        <v>N/A</v>
      </c>
      <c r="BU6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80" s="18" t="str">
        <f>IF(BV$2=0, "N/A", IF(ISNUMBER(SEARCH(UPPER(BV$2), UPPER(ProgramsTable[[#This Row],[Type of Service]]))), "Yes", "No"))</f>
        <v>N/A</v>
      </c>
      <c r="BW680" s="18" t="str">
        <f>IF(BW$2=0, "N/A", IF(ISNUMBER(SEARCH(TRIM(BW$2), ProgramsTable[[#This Row],[Geographic Coverage]])), "Yes", "No"))</f>
        <v>N/A</v>
      </c>
      <c r="BX680" s="18" t="str">
        <f>IF(BX$2=0, "N/A", IF(ISNUMBER(SEARCH(TRIM(BX$2), ProgramsTable[[#This Row],[Geographic Coverage]])), "Yes", "No"))</f>
        <v>N/A</v>
      </c>
      <c r="BY680" s="18" t="str">
        <f>IF(AND(BW$2=0, BX$2=0), "*Required - Please Make a Selection*", IF(OR(ISNUMBER(SEARCH(TRIM(BW$2), ProgramsTable[[#This Row],[Geographic Coverage]])), ISNUMBER(SEARCH(TRIM(BX$2), ProgramsTable[[#This Row],[Geographic Coverage]]))), "Yes", "No"))</f>
        <v>*Required - Please Make a Selection*</v>
      </c>
      <c r="BZ680" s="18" t="str">
        <f>IF(I$2=0, "N/A", IF(I$2="Yes", IF(ProgramsTable[[#This Row],[Program Includes Services for Caregivers]]="Yes", IF(ProgramsTable[[#This Row],[Program May Require Caregiver to be Unpaid]]="No", "Yes", "No"), "No"), "N/A"))</f>
        <v>N/A</v>
      </c>
      <c r="CA6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80" s="18" t="str">
        <f>IF(CB$2=0, "N/A", IF(ISNUMBER(SEARCH(TRIM(UPPER(CB$2)), TRIM(UPPER(ProgramsTable[[#This Row],[Type of Service]])))), "Yes", "No"))</f>
        <v>N/A</v>
      </c>
      <c r="CC680" s="18" t="str">
        <f>IF(CC$2=0, "N/A", IF(ISNUMBER(SEARCH(TRIM(CC$2), ProgramsTable[[#This Row],[Geographic Coverage]])), "Yes", "No"))</f>
        <v>No</v>
      </c>
      <c r="CD680" s="18" t="str">
        <f>IF(CD$2=0, "N/A", IF(ISNUMBER(SEARCH(TRIM(CD$2), ProgramsTable[[#This Row],[Geographic Coverage]])), "Yes", "No"))</f>
        <v>N/A</v>
      </c>
      <c r="CE680" s="18" t="str">
        <f>IF(AND(CC$2=0, CD$2=0), "*Required - Please Make a Selection*", IF(OR(ISNUMBER(SEARCH(TRIM(CC$2), ProgramsTable[[#This Row],[Geographic Coverage]])), ISNUMBER(SEARCH(TRIM(CD$2), ProgramsTable[[#This Row],[Geographic Coverage]]))), "Yes", "No"))</f>
        <v>No</v>
      </c>
      <c r="CF680" s="18" t="str" cm="1">
        <f t="array" ref="CF680">IF(COUNTIF(BK$2:BN$2, "Yes")=0, "N/A", IF(SUMPRODUCT((BK$2:BN$2="Yes")*(ProgramsTable[[#This Row],[Veteran?]:[Disabled Veteran?]]="Yes"))&gt;0, "Yes", "No"))</f>
        <v>No</v>
      </c>
      <c r="CG6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80"/>
      <c r="CI680"/>
      <c r="CJ680"/>
      <c r="CK680"/>
      <c r="CL680"/>
      <c r="CM680"/>
      <c r="CN680"/>
      <c r="CO680"/>
      <c r="CP680"/>
      <c r="CQ680"/>
      <c r="CR680"/>
      <c r="CS680"/>
      <c r="CU680"/>
      <c r="CV680"/>
    </row>
    <row r="681" spans="1:100" hidden="1" x14ac:dyDescent="0.25">
      <c r="A681" s="10">
        <v>299</v>
      </c>
      <c r="B681" t="s">
        <v>527</v>
      </c>
      <c r="C681" t="s">
        <v>609</v>
      </c>
      <c r="D681" t="s">
        <v>545</v>
      </c>
      <c r="E681" t="s">
        <v>546</v>
      </c>
      <c r="F681" t="s">
        <v>111</v>
      </c>
      <c r="G681" t="s">
        <v>111</v>
      </c>
      <c r="H681" t="s">
        <v>207</v>
      </c>
      <c r="I681" t="s">
        <v>207</v>
      </c>
      <c r="J681" t="s">
        <v>547</v>
      </c>
      <c r="K681" t="s">
        <v>208</v>
      </c>
      <c r="L681" s="11" t="s">
        <v>543</v>
      </c>
      <c r="M681">
        <v>60</v>
      </c>
      <c r="N681">
        <v>120</v>
      </c>
      <c r="P681" t="s">
        <v>561</v>
      </c>
      <c r="Q681" t="s">
        <v>208</v>
      </c>
      <c r="R681" t="s">
        <v>561</v>
      </c>
      <c r="S681" t="s">
        <v>208</v>
      </c>
      <c r="T681" t="s">
        <v>63</v>
      </c>
      <c r="U681" t="s">
        <v>215</v>
      </c>
      <c r="V681" t="s">
        <v>207</v>
      </c>
      <c r="W681" t="s">
        <v>207</v>
      </c>
      <c r="X681" t="s">
        <v>207</v>
      </c>
      <c r="Y681" t="s">
        <v>207</v>
      </c>
      <c r="Z681" t="s">
        <v>207</v>
      </c>
      <c r="AA681" t="s">
        <v>215</v>
      </c>
      <c r="AB681" t="s">
        <v>207</v>
      </c>
      <c r="AC681" t="s">
        <v>207</v>
      </c>
      <c r="AD681" t="s">
        <v>207</v>
      </c>
      <c r="AE681" t="s">
        <v>207</v>
      </c>
      <c r="AF681" t="s">
        <v>207</v>
      </c>
      <c r="AG681" t="s">
        <v>207</v>
      </c>
      <c r="AH681" t="s">
        <v>207</v>
      </c>
      <c r="AI681" t="s">
        <v>207</v>
      </c>
      <c r="AJ681" t="s">
        <v>207</v>
      </c>
      <c r="AK681" t="s">
        <v>207</v>
      </c>
      <c r="AL681" t="s">
        <v>207</v>
      </c>
      <c r="AM681" t="s">
        <v>207</v>
      </c>
      <c r="AN681" t="s">
        <v>207</v>
      </c>
      <c r="AO681" t="s">
        <v>207</v>
      </c>
      <c r="AP681" t="s">
        <v>207</v>
      </c>
      <c r="AQ681" t="s">
        <v>207</v>
      </c>
      <c r="AR681" t="s">
        <v>207</v>
      </c>
      <c r="AS681" t="s">
        <v>207</v>
      </c>
      <c r="AT681" t="s">
        <v>207</v>
      </c>
      <c r="AU681" t="s">
        <v>207</v>
      </c>
      <c r="AV681" t="s">
        <v>207</v>
      </c>
      <c r="AW681" t="s">
        <v>207</v>
      </c>
      <c r="AX681" t="s">
        <v>207</v>
      </c>
      <c r="AY681" t="s">
        <v>207</v>
      </c>
      <c r="AZ681" t="s">
        <v>207</v>
      </c>
      <c r="BA681" t="s">
        <v>215</v>
      </c>
      <c r="BB681" t="s">
        <v>207</v>
      </c>
      <c r="BC681" t="s">
        <v>207</v>
      </c>
      <c r="BD681" t="s">
        <v>207</v>
      </c>
      <c r="BE681" t="s">
        <v>207</v>
      </c>
      <c r="BF681" t="s">
        <v>207</v>
      </c>
      <c r="BG681" t="s">
        <v>207</v>
      </c>
      <c r="BH681" t="s">
        <v>207</v>
      </c>
      <c r="BI681" t="s">
        <v>207</v>
      </c>
      <c r="BJ681" t="s">
        <v>207</v>
      </c>
      <c r="BK681" t="s">
        <v>207</v>
      </c>
      <c r="BL681" t="s">
        <v>207</v>
      </c>
      <c r="BM681" t="s">
        <v>207</v>
      </c>
      <c r="BN681" t="s">
        <v>207</v>
      </c>
      <c r="BO681" s="18" t="str">
        <f>IF(OR(BO$2=0, BO$2=""), "N/A", IF(ISNUMBER(SEARCH(UPPER(BO$2), UPPER(ProgramsTable[[#This Row],[Type of Service]]))), "Yes", "No"))</f>
        <v>N/A</v>
      </c>
      <c r="BP681" s="18" t="str">
        <f>IF(BP$2=0, "N/A", IF(ISNUMBER(SEARCH(TRIM(BP$2), ProgramsTable[[#This Row],[Geographic Coverage]])), "Yes", "No"))</f>
        <v>N/A</v>
      </c>
      <c r="BQ681" s="18" t="str">
        <f>IF(BQ$2=0, "N/A", IF(ISNUMBER(SEARCH(TRIM(BQ$2), ProgramsTable[[#This Row],[Geographic Coverage]])), "Yes", "No"))</f>
        <v>N/A</v>
      </c>
      <c r="BR681" s="18" t="str">
        <f>IF(AND(BP$2=0, BQ$2=0), "*Required - Please Make a Selection*", IF(OR(ISNUMBER(SEARCH(TRIM(BP$2), ProgramsTable[[#This Row],[Geographic Coverage]])), ISNUMBER(SEARCH(TRIM(BQ$2), ProgramsTable[[#This Row],[Geographic Coverage]]))), "Yes", "No"))</f>
        <v>*Required - Please Make a Selection*</v>
      </c>
      <c r="BS681" s="18" t="str">
        <f>IF(OR(BS$2="",BS$2=0), "N/A", IF(AND(ProgramsTable[[#This Row],[Age Min]]= "None", ProgramsTable[[#This Row],[Age Max]]= "None"), "Yes", IF(AND(BS$2&gt;=ProgramsTable[[#This Row],[Age Min]], BS$2&lt;=ProgramsTable[[#This Row],[Age Max]]), "Yes", "No")))</f>
        <v>N/A</v>
      </c>
      <c r="BT681" s="18" t="str" cm="1">
        <f t="array" ref="BT681">IF(COUNTIF(AM$2:BJ$2,"Yes")=0,"N/A",IF(SUMPRODUCT(--(AM$2:BJ$2="Yes"),--(ProgramsTable[[#This Row],[Developmental Disability]:[Caregivers, Family Members, Advocates, or Practitioners of an Individual with Disabilities or Medical Conditions]]="Yes"))&gt;0,"Yes","No"))</f>
        <v>N/A</v>
      </c>
      <c r="BU6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81" s="18" t="str">
        <f>IF(BV$2=0, "N/A", IF(ISNUMBER(SEARCH(UPPER(BV$2), UPPER(ProgramsTable[[#This Row],[Type of Service]]))), "Yes", "No"))</f>
        <v>N/A</v>
      </c>
      <c r="BW681" s="18" t="str">
        <f>IF(BW$2=0, "N/A", IF(ISNUMBER(SEARCH(TRIM(BW$2), ProgramsTable[[#This Row],[Geographic Coverage]])), "Yes", "No"))</f>
        <v>N/A</v>
      </c>
      <c r="BX681" s="18" t="str">
        <f>IF(BX$2=0, "N/A", IF(ISNUMBER(SEARCH(TRIM(BX$2), ProgramsTable[[#This Row],[Geographic Coverage]])), "Yes", "No"))</f>
        <v>N/A</v>
      </c>
      <c r="BY681" s="18" t="str">
        <f>IF(AND(BW$2=0, BX$2=0), "*Required - Please Make a Selection*", IF(OR(ISNUMBER(SEARCH(TRIM(BW$2), ProgramsTable[[#This Row],[Geographic Coverage]])), ISNUMBER(SEARCH(TRIM(BX$2), ProgramsTable[[#This Row],[Geographic Coverage]]))), "Yes", "No"))</f>
        <v>*Required - Please Make a Selection*</v>
      </c>
      <c r="BZ681" s="18" t="str">
        <f>IF(I$2=0, "N/A", IF(I$2="Yes", IF(ProgramsTable[[#This Row],[Program Includes Services for Caregivers]]="Yes", IF(ProgramsTable[[#This Row],[Program May Require Caregiver to be Unpaid]]="No", "Yes", "No"), "No"), "N/A"))</f>
        <v>N/A</v>
      </c>
      <c r="CA6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81" s="18" t="str">
        <f>IF(CB$2=0, "N/A", IF(ISNUMBER(SEARCH(TRIM(UPPER(CB$2)), TRIM(UPPER(ProgramsTable[[#This Row],[Type of Service]])))), "Yes", "No"))</f>
        <v>N/A</v>
      </c>
      <c r="CC681" s="18" t="str">
        <f>IF(CC$2=0, "N/A", IF(ISNUMBER(SEARCH(TRIM(CC$2), ProgramsTable[[#This Row],[Geographic Coverage]])), "Yes", "No"))</f>
        <v>No</v>
      </c>
      <c r="CD681" s="18" t="str">
        <f>IF(CD$2=0, "N/A", IF(ISNUMBER(SEARCH(TRIM(CD$2), ProgramsTable[[#This Row],[Geographic Coverage]])), "Yes", "No"))</f>
        <v>N/A</v>
      </c>
      <c r="CE681" s="18" t="str">
        <f>IF(AND(CC$2=0, CD$2=0), "*Required - Please Make a Selection*", IF(OR(ISNUMBER(SEARCH(TRIM(CC$2), ProgramsTable[[#This Row],[Geographic Coverage]])), ISNUMBER(SEARCH(TRIM(CD$2), ProgramsTable[[#This Row],[Geographic Coverage]]))), "Yes", "No"))</f>
        <v>No</v>
      </c>
      <c r="CF681" s="18" t="str" cm="1">
        <f t="array" ref="CF681">IF(COUNTIF(BK$2:BN$2, "Yes")=0, "N/A", IF(SUMPRODUCT((BK$2:BN$2="Yes")*(ProgramsTable[[#This Row],[Veteran?]:[Disabled Veteran?]]="Yes"))&gt;0, "Yes", "No"))</f>
        <v>No</v>
      </c>
      <c r="CG6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81"/>
      <c r="CI681"/>
      <c r="CJ681"/>
      <c r="CK681"/>
      <c r="CL681"/>
      <c r="CM681"/>
      <c r="CN681"/>
      <c r="CO681"/>
      <c r="CP681"/>
      <c r="CQ681"/>
      <c r="CR681"/>
      <c r="CS681"/>
      <c r="CU681"/>
      <c r="CV681"/>
    </row>
    <row r="682" spans="1:100" hidden="1" x14ac:dyDescent="0.25">
      <c r="A682" s="10">
        <v>300</v>
      </c>
      <c r="B682" t="s">
        <v>527</v>
      </c>
      <c r="C682" t="s">
        <v>609</v>
      </c>
      <c r="D682" t="s">
        <v>545</v>
      </c>
      <c r="E682" t="s">
        <v>546</v>
      </c>
      <c r="F682" t="s">
        <v>562</v>
      </c>
      <c r="G682" t="s">
        <v>103</v>
      </c>
      <c r="H682" t="s">
        <v>207</v>
      </c>
      <c r="I682" t="s">
        <v>207</v>
      </c>
      <c r="J682" t="s">
        <v>208</v>
      </c>
      <c r="K682" t="s">
        <v>208</v>
      </c>
      <c r="L682" s="11" t="s">
        <v>208</v>
      </c>
      <c r="M682" t="s">
        <v>208</v>
      </c>
      <c r="N682" t="s">
        <v>208</v>
      </c>
      <c r="P682" t="s">
        <v>208</v>
      </c>
      <c r="Q682" t="s">
        <v>208</v>
      </c>
      <c r="R682" t="s">
        <v>208</v>
      </c>
      <c r="S682" t="s">
        <v>208</v>
      </c>
      <c r="T682" t="s">
        <v>63</v>
      </c>
      <c r="U682" t="s">
        <v>207</v>
      </c>
      <c r="V682" t="s">
        <v>207</v>
      </c>
      <c r="W682" t="s">
        <v>207</v>
      </c>
      <c r="X682" t="s">
        <v>207</v>
      </c>
      <c r="Y682" t="s">
        <v>207</v>
      </c>
      <c r="Z682" t="s">
        <v>207</v>
      </c>
      <c r="AA682" t="s">
        <v>207</v>
      </c>
      <c r="AB682" t="s">
        <v>207</v>
      </c>
      <c r="AC682" t="s">
        <v>207</v>
      </c>
      <c r="AD682" t="s">
        <v>207</v>
      </c>
      <c r="AE682" t="s">
        <v>207</v>
      </c>
      <c r="AF682" t="s">
        <v>207</v>
      </c>
      <c r="AG682" t="s">
        <v>207</v>
      </c>
      <c r="AH682" t="s">
        <v>207</v>
      </c>
      <c r="AI682" t="s">
        <v>207</v>
      </c>
      <c r="AJ682" t="s">
        <v>207</v>
      </c>
      <c r="AK682" t="s">
        <v>207</v>
      </c>
      <c r="AL682" t="s">
        <v>207</v>
      </c>
      <c r="AM682" t="s">
        <v>207</v>
      </c>
      <c r="AN682" t="s">
        <v>207</v>
      </c>
      <c r="AO682" t="s">
        <v>207</v>
      </c>
      <c r="AP682" t="s">
        <v>207</v>
      </c>
      <c r="AQ682" t="s">
        <v>207</v>
      </c>
      <c r="AR682" t="s">
        <v>207</v>
      </c>
      <c r="AS682" t="s">
        <v>207</v>
      </c>
      <c r="AT682" t="s">
        <v>207</v>
      </c>
      <c r="AU682" t="s">
        <v>207</v>
      </c>
      <c r="AV682" t="s">
        <v>207</v>
      </c>
      <c r="AW682" t="s">
        <v>207</v>
      </c>
      <c r="AX682" t="s">
        <v>207</v>
      </c>
      <c r="AY682" t="s">
        <v>207</v>
      </c>
      <c r="AZ682" t="s">
        <v>207</v>
      </c>
      <c r="BA682" t="s">
        <v>207</v>
      </c>
      <c r="BB682" t="s">
        <v>207</v>
      </c>
      <c r="BC682" t="s">
        <v>207</v>
      </c>
      <c r="BD682" t="s">
        <v>207</v>
      </c>
      <c r="BE682" t="s">
        <v>207</v>
      </c>
      <c r="BF682" t="s">
        <v>207</v>
      </c>
      <c r="BG682" t="s">
        <v>207</v>
      </c>
      <c r="BH682" t="s">
        <v>207</v>
      </c>
      <c r="BI682" t="s">
        <v>207</v>
      </c>
      <c r="BJ682" t="s">
        <v>207</v>
      </c>
      <c r="BK682" t="s">
        <v>207</v>
      </c>
      <c r="BL682" t="s">
        <v>207</v>
      </c>
      <c r="BM682" t="s">
        <v>207</v>
      </c>
      <c r="BN682" t="s">
        <v>207</v>
      </c>
      <c r="BO682" s="18" t="str">
        <f>IF(OR(BO$2=0, BO$2=""), "N/A", IF(ISNUMBER(SEARCH(UPPER(BO$2), UPPER(ProgramsTable[[#This Row],[Type of Service]]))), "Yes", "No"))</f>
        <v>N/A</v>
      </c>
      <c r="BP682" s="18" t="str">
        <f>IF(BP$2=0, "N/A", IF(ISNUMBER(SEARCH(TRIM(BP$2), ProgramsTable[[#This Row],[Geographic Coverage]])), "Yes", "No"))</f>
        <v>N/A</v>
      </c>
      <c r="BQ682" s="18" t="str">
        <f>IF(BQ$2=0, "N/A", IF(ISNUMBER(SEARCH(TRIM(BQ$2), ProgramsTable[[#This Row],[Geographic Coverage]])), "Yes", "No"))</f>
        <v>N/A</v>
      </c>
      <c r="BR682" s="18" t="str">
        <f>IF(AND(BP$2=0, BQ$2=0), "*Required - Please Make a Selection*", IF(OR(ISNUMBER(SEARCH(TRIM(BP$2), ProgramsTable[[#This Row],[Geographic Coverage]])), ISNUMBER(SEARCH(TRIM(BQ$2), ProgramsTable[[#This Row],[Geographic Coverage]]))), "Yes", "No"))</f>
        <v>*Required - Please Make a Selection*</v>
      </c>
      <c r="BS682" s="18" t="str">
        <f>IF(OR(BS$2="",BS$2=0), "N/A", IF(AND(ProgramsTable[[#This Row],[Age Min]]= "None", ProgramsTable[[#This Row],[Age Max]]= "None"), "Yes", IF(AND(BS$2&gt;=ProgramsTable[[#This Row],[Age Min]], BS$2&lt;=ProgramsTable[[#This Row],[Age Max]]), "Yes", "No")))</f>
        <v>N/A</v>
      </c>
      <c r="BT682" s="18" t="str" cm="1">
        <f t="array" ref="BT682">IF(COUNTIF(AM$2:BJ$2,"Yes")=0,"N/A",IF(SUMPRODUCT(--(AM$2:BJ$2="Yes"),--(ProgramsTable[[#This Row],[Developmental Disability]:[Caregivers, Family Members, Advocates, or Practitioners of an Individual with Disabilities or Medical Conditions]]="Yes"))&gt;0,"Yes","No"))</f>
        <v>N/A</v>
      </c>
      <c r="BU6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82" s="18" t="str">
        <f>IF(BV$2=0, "N/A", IF(ISNUMBER(SEARCH(UPPER(BV$2), UPPER(ProgramsTable[[#This Row],[Type of Service]]))), "Yes", "No"))</f>
        <v>N/A</v>
      </c>
      <c r="BW682" s="18" t="str">
        <f>IF(BW$2=0, "N/A", IF(ISNUMBER(SEARCH(TRIM(BW$2), ProgramsTable[[#This Row],[Geographic Coverage]])), "Yes", "No"))</f>
        <v>N/A</v>
      </c>
      <c r="BX682" s="18" t="str">
        <f>IF(BX$2=0, "N/A", IF(ISNUMBER(SEARCH(TRIM(BX$2), ProgramsTable[[#This Row],[Geographic Coverage]])), "Yes", "No"))</f>
        <v>N/A</v>
      </c>
      <c r="BY682" s="18" t="str">
        <f>IF(AND(BW$2=0, BX$2=0), "*Required - Please Make a Selection*", IF(OR(ISNUMBER(SEARCH(TRIM(BW$2), ProgramsTable[[#This Row],[Geographic Coverage]])), ISNUMBER(SEARCH(TRIM(BX$2), ProgramsTable[[#This Row],[Geographic Coverage]]))), "Yes", "No"))</f>
        <v>*Required - Please Make a Selection*</v>
      </c>
      <c r="BZ682" s="18" t="str">
        <f>IF(I$2=0, "N/A", IF(I$2="Yes", IF(ProgramsTable[[#This Row],[Program Includes Services for Caregivers]]="Yes", IF(ProgramsTable[[#This Row],[Program May Require Caregiver to be Unpaid]]="No", "Yes", "No"), "No"), "N/A"))</f>
        <v>N/A</v>
      </c>
      <c r="CA6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82" s="18" t="str">
        <f>IF(CB$2=0, "N/A", IF(ISNUMBER(SEARCH(TRIM(UPPER(CB$2)), TRIM(UPPER(ProgramsTable[[#This Row],[Type of Service]])))), "Yes", "No"))</f>
        <v>N/A</v>
      </c>
      <c r="CC682" s="18" t="str">
        <f>IF(CC$2=0, "N/A", IF(ISNUMBER(SEARCH(TRIM(CC$2), ProgramsTable[[#This Row],[Geographic Coverage]])), "Yes", "No"))</f>
        <v>No</v>
      </c>
      <c r="CD682" s="18" t="str">
        <f>IF(CD$2=0, "N/A", IF(ISNUMBER(SEARCH(TRIM(CD$2), ProgramsTable[[#This Row],[Geographic Coverage]])), "Yes", "No"))</f>
        <v>N/A</v>
      </c>
      <c r="CE682" s="18" t="str">
        <f>IF(AND(CC$2=0, CD$2=0), "*Required - Please Make a Selection*", IF(OR(ISNUMBER(SEARCH(TRIM(CC$2), ProgramsTable[[#This Row],[Geographic Coverage]])), ISNUMBER(SEARCH(TRIM(CD$2), ProgramsTable[[#This Row],[Geographic Coverage]]))), "Yes", "No"))</f>
        <v>No</v>
      </c>
      <c r="CF682" s="18" t="str" cm="1">
        <f t="array" ref="CF682">IF(COUNTIF(BK$2:BN$2, "Yes")=0, "N/A", IF(SUMPRODUCT((BK$2:BN$2="Yes")*(ProgramsTable[[#This Row],[Veteran?]:[Disabled Veteran?]]="Yes"))&gt;0, "Yes", "No"))</f>
        <v>No</v>
      </c>
      <c r="CG6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82"/>
      <c r="CI682"/>
      <c r="CJ682"/>
      <c r="CK682"/>
      <c r="CL682"/>
      <c r="CM682"/>
      <c r="CN682"/>
      <c r="CO682"/>
      <c r="CP682"/>
      <c r="CQ682"/>
      <c r="CR682"/>
      <c r="CS682"/>
      <c r="CU682"/>
      <c r="CV682"/>
    </row>
    <row r="683" spans="1:100" hidden="1" x14ac:dyDescent="0.25">
      <c r="A683" s="10">
        <v>301</v>
      </c>
      <c r="B683" t="s">
        <v>527</v>
      </c>
      <c r="C683" t="s">
        <v>609</v>
      </c>
      <c r="D683" t="s">
        <v>545</v>
      </c>
      <c r="E683" t="s">
        <v>546</v>
      </c>
      <c r="F683" t="s">
        <v>117</v>
      </c>
      <c r="G683" t="s">
        <v>117</v>
      </c>
      <c r="H683" t="s">
        <v>207</v>
      </c>
      <c r="I683" t="s">
        <v>207</v>
      </c>
      <c r="J683" t="s">
        <v>208</v>
      </c>
      <c r="K683" t="s">
        <v>208</v>
      </c>
      <c r="L683" s="11" t="s">
        <v>543</v>
      </c>
      <c r="M683">
        <v>60</v>
      </c>
      <c r="N683">
        <v>120</v>
      </c>
      <c r="P683" t="s">
        <v>563</v>
      </c>
      <c r="Q683" t="s">
        <v>208</v>
      </c>
      <c r="R683" t="s">
        <v>563</v>
      </c>
      <c r="S683" t="s">
        <v>208</v>
      </c>
      <c r="T683" t="s">
        <v>63</v>
      </c>
      <c r="U683" t="s">
        <v>207</v>
      </c>
      <c r="V683" t="s">
        <v>207</v>
      </c>
      <c r="W683" t="s">
        <v>207</v>
      </c>
      <c r="X683" t="s">
        <v>207</v>
      </c>
      <c r="Y683" t="s">
        <v>207</v>
      </c>
      <c r="Z683" t="s">
        <v>207</v>
      </c>
      <c r="AA683" t="s">
        <v>207</v>
      </c>
      <c r="AB683" t="s">
        <v>207</v>
      </c>
      <c r="AC683" t="s">
        <v>207</v>
      </c>
      <c r="AD683" t="s">
        <v>207</v>
      </c>
      <c r="AE683" t="s">
        <v>207</v>
      </c>
      <c r="AF683" t="s">
        <v>207</v>
      </c>
      <c r="AG683" t="s">
        <v>207</v>
      </c>
      <c r="AH683" t="s">
        <v>207</v>
      </c>
      <c r="AI683" t="s">
        <v>207</v>
      </c>
      <c r="AJ683" t="s">
        <v>207</v>
      </c>
      <c r="AK683" t="s">
        <v>207</v>
      </c>
      <c r="AL683" t="s">
        <v>207</v>
      </c>
      <c r="AM683" t="s">
        <v>207</v>
      </c>
      <c r="AN683" t="s">
        <v>207</v>
      </c>
      <c r="AO683" t="s">
        <v>207</v>
      </c>
      <c r="AP683" t="s">
        <v>207</v>
      </c>
      <c r="AQ683" t="s">
        <v>207</v>
      </c>
      <c r="AR683" t="s">
        <v>207</v>
      </c>
      <c r="AS683" t="s">
        <v>207</v>
      </c>
      <c r="AT683" t="s">
        <v>207</v>
      </c>
      <c r="AU683" t="s">
        <v>207</v>
      </c>
      <c r="AV683" t="s">
        <v>207</v>
      </c>
      <c r="AW683" t="s">
        <v>207</v>
      </c>
      <c r="AX683" t="s">
        <v>207</v>
      </c>
      <c r="AY683" t="s">
        <v>207</v>
      </c>
      <c r="AZ683" t="s">
        <v>207</v>
      </c>
      <c r="BA683" t="s">
        <v>215</v>
      </c>
      <c r="BB683" t="s">
        <v>207</v>
      </c>
      <c r="BC683" t="s">
        <v>207</v>
      </c>
      <c r="BD683" t="s">
        <v>207</v>
      </c>
      <c r="BE683" t="s">
        <v>207</v>
      </c>
      <c r="BF683" t="s">
        <v>207</v>
      </c>
      <c r="BG683" t="s">
        <v>207</v>
      </c>
      <c r="BH683" t="s">
        <v>207</v>
      </c>
      <c r="BI683" t="s">
        <v>207</v>
      </c>
      <c r="BJ683" t="s">
        <v>207</v>
      </c>
      <c r="BK683" t="s">
        <v>207</v>
      </c>
      <c r="BL683" t="s">
        <v>207</v>
      </c>
      <c r="BM683" t="s">
        <v>207</v>
      </c>
      <c r="BN683" t="s">
        <v>207</v>
      </c>
      <c r="BO683" s="18" t="str">
        <f>IF(OR(BO$2=0, BO$2=""), "N/A", IF(ISNUMBER(SEARCH(UPPER(BO$2), UPPER(ProgramsTable[[#This Row],[Type of Service]]))), "Yes", "No"))</f>
        <v>N/A</v>
      </c>
      <c r="BP683" s="18" t="str">
        <f>IF(BP$2=0, "N/A", IF(ISNUMBER(SEARCH(TRIM(BP$2), ProgramsTable[[#This Row],[Geographic Coverage]])), "Yes", "No"))</f>
        <v>N/A</v>
      </c>
      <c r="BQ683" s="18" t="str">
        <f>IF(BQ$2=0, "N/A", IF(ISNUMBER(SEARCH(TRIM(BQ$2), ProgramsTable[[#This Row],[Geographic Coverage]])), "Yes", "No"))</f>
        <v>N/A</v>
      </c>
      <c r="BR683" s="18" t="str">
        <f>IF(AND(BP$2=0, BQ$2=0), "*Required - Please Make a Selection*", IF(OR(ISNUMBER(SEARCH(TRIM(BP$2), ProgramsTable[[#This Row],[Geographic Coverage]])), ISNUMBER(SEARCH(TRIM(BQ$2), ProgramsTable[[#This Row],[Geographic Coverage]]))), "Yes", "No"))</f>
        <v>*Required - Please Make a Selection*</v>
      </c>
      <c r="BS683" s="18" t="str">
        <f>IF(OR(BS$2="",BS$2=0), "N/A", IF(AND(ProgramsTable[[#This Row],[Age Min]]= "None", ProgramsTable[[#This Row],[Age Max]]= "None"), "Yes", IF(AND(BS$2&gt;=ProgramsTable[[#This Row],[Age Min]], BS$2&lt;=ProgramsTable[[#This Row],[Age Max]]), "Yes", "No")))</f>
        <v>N/A</v>
      </c>
      <c r="BT683" s="18" t="str" cm="1">
        <f t="array" ref="BT683">IF(COUNTIF(AM$2:BJ$2,"Yes")=0,"N/A",IF(SUMPRODUCT(--(AM$2:BJ$2="Yes"),--(ProgramsTable[[#This Row],[Developmental Disability]:[Caregivers, Family Members, Advocates, or Practitioners of an Individual with Disabilities or Medical Conditions]]="Yes"))&gt;0,"Yes","No"))</f>
        <v>N/A</v>
      </c>
      <c r="BU6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83" s="18" t="str">
        <f>IF(BV$2=0, "N/A", IF(ISNUMBER(SEARCH(UPPER(BV$2), UPPER(ProgramsTable[[#This Row],[Type of Service]]))), "Yes", "No"))</f>
        <v>N/A</v>
      </c>
      <c r="BW683" s="18" t="str">
        <f>IF(BW$2=0, "N/A", IF(ISNUMBER(SEARCH(TRIM(BW$2), ProgramsTable[[#This Row],[Geographic Coverage]])), "Yes", "No"))</f>
        <v>N/A</v>
      </c>
      <c r="BX683" s="18" t="str">
        <f>IF(BX$2=0, "N/A", IF(ISNUMBER(SEARCH(TRIM(BX$2), ProgramsTable[[#This Row],[Geographic Coverage]])), "Yes", "No"))</f>
        <v>N/A</v>
      </c>
      <c r="BY683" s="18" t="str">
        <f>IF(AND(BW$2=0, BX$2=0), "*Required - Please Make a Selection*", IF(OR(ISNUMBER(SEARCH(TRIM(BW$2), ProgramsTable[[#This Row],[Geographic Coverage]])), ISNUMBER(SEARCH(TRIM(BX$2), ProgramsTable[[#This Row],[Geographic Coverage]]))), "Yes", "No"))</f>
        <v>*Required - Please Make a Selection*</v>
      </c>
      <c r="BZ683" s="18" t="str">
        <f>IF(I$2=0, "N/A", IF(I$2="Yes", IF(ProgramsTable[[#This Row],[Program Includes Services for Caregivers]]="Yes", IF(ProgramsTable[[#This Row],[Program May Require Caregiver to be Unpaid]]="No", "Yes", "No"), "No"), "N/A"))</f>
        <v>N/A</v>
      </c>
      <c r="CA6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83" s="18" t="str">
        <f>IF(CB$2=0, "N/A", IF(ISNUMBER(SEARCH(TRIM(UPPER(CB$2)), TRIM(UPPER(ProgramsTable[[#This Row],[Type of Service]])))), "Yes", "No"))</f>
        <v>N/A</v>
      </c>
      <c r="CC683" s="18" t="str">
        <f>IF(CC$2=0, "N/A", IF(ISNUMBER(SEARCH(TRIM(CC$2), ProgramsTable[[#This Row],[Geographic Coverage]])), "Yes", "No"))</f>
        <v>No</v>
      </c>
      <c r="CD683" s="18" t="str">
        <f>IF(CD$2=0, "N/A", IF(ISNUMBER(SEARCH(TRIM(CD$2), ProgramsTable[[#This Row],[Geographic Coverage]])), "Yes", "No"))</f>
        <v>N/A</v>
      </c>
      <c r="CE683" s="18" t="str">
        <f>IF(AND(CC$2=0, CD$2=0), "*Required - Please Make a Selection*", IF(OR(ISNUMBER(SEARCH(TRIM(CC$2), ProgramsTable[[#This Row],[Geographic Coverage]])), ISNUMBER(SEARCH(TRIM(CD$2), ProgramsTable[[#This Row],[Geographic Coverage]]))), "Yes", "No"))</f>
        <v>No</v>
      </c>
      <c r="CF683" s="18" t="str" cm="1">
        <f t="array" ref="CF683">IF(COUNTIF(BK$2:BN$2, "Yes")=0, "N/A", IF(SUMPRODUCT((BK$2:BN$2="Yes")*(ProgramsTable[[#This Row],[Veteran?]:[Disabled Veteran?]]="Yes"))&gt;0, "Yes", "No"))</f>
        <v>No</v>
      </c>
      <c r="CG6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83"/>
      <c r="CI683"/>
      <c r="CJ683"/>
      <c r="CK683"/>
      <c r="CL683"/>
      <c r="CM683"/>
      <c r="CN683"/>
      <c r="CO683"/>
      <c r="CP683"/>
      <c r="CQ683"/>
      <c r="CR683"/>
      <c r="CS683"/>
      <c r="CU683"/>
      <c r="CV683"/>
    </row>
    <row r="684" spans="1:100" x14ac:dyDescent="0.25">
      <c r="A684" s="10">
        <v>302</v>
      </c>
      <c r="B684" t="s">
        <v>527</v>
      </c>
      <c r="C684" t="s">
        <v>609</v>
      </c>
      <c r="D684" t="s">
        <v>564</v>
      </c>
      <c r="E684" t="s">
        <v>546</v>
      </c>
      <c r="F684" t="s">
        <v>565</v>
      </c>
      <c r="G684" t="s">
        <v>107</v>
      </c>
      <c r="H684" t="s">
        <v>207</v>
      </c>
      <c r="I684" t="s">
        <v>207</v>
      </c>
      <c r="J684" t="s">
        <v>566</v>
      </c>
      <c r="K684" t="s">
        <v>208</v>
      </c>
      <c r="L684" s="11" t="s">
        <v>567</v>
      </c>
      <c r="M684">
        <v>60</v>
      </c>
      <c r="N684">
        <v>120</v>
      </c>
      <c r="O684" t="s">
        <v>568</v>
      </c>
      <c r="P684" t="s">
        <v>569</v>
      </c>
      <c r="Q684" t="s">
        <v>208</v>
      </c>
      <c r="R684" t="s">
        <v>569</v>
      </c>
      <c r="S684" t="s">
        <v>208</v>
      </c>
      <c r="T684" t="s">
        <v>63</v>
      </c>
      <c r="U684" t="s">
        <v>207</v>
      </c>
      <c r="V684" t="s">
        <v>215</v>
      </c>
      <c r="W684" t="s">
        <v>207</v>
      </c>
      <c r="X684" t="s">
        <v>207</v>
      </c>
      <c r="Y684" t="s">
        <v>207</v>
      </c>
      <c r="Z684" t="s">
        <v>207</v>
      </c>
      <c r="AA684" t="s">
        <v>207</v>
      </c>
      <c r="AB684" t="s">
        <v>207</v>
      </c>
      <c r="AC684" t="s">
        <v>207</v>
      </c>
      <c r="AD684" t="s">
        <v>207</v>
      </c>
      <c r="AE684" t="s">
        <v>207</v>
      </c>
      <c r="AF684" t="s">
        <v>207</v>
      </c>
      <c r="AG684" t="s">
        <v>207</v>
      </c>
      <c r="AH684" t="s">
        <v>207</v>
      </c>
      <c r="AI684" t="s">
        <v>207</v>
      </c>
      <c r="AJ684" t="s">
        <v>207</v>
      </c>
      <c r="AK684" t="s">
        <v>207</v>
      </c>
      <c r="AL684" t="s">
        <v>207</v>
      </c>
      <c r="AM684" t="s">
        <v>215</v>
      </c>
      <c r="AN684" t="s">
        <v>215</v>
      </c>
      <c r="AO684" t="s">
        <v>215</v>
      </c>
      <c r="AP684" t="s">
        <v>207</v>
      </c>
      <c r="AQ684" t="s">
        <v>207</v>
      </c>
      <c r="AR684" t="s">
        <v>207</v>
      </c>
      <c r="AS684" t="s">
        <v>207</v>
      </c>
      <c r="AT684" t="s">
        <v>207</v>
      </c>
      <c r="AU684" t="s">
        <v>207</v>
      </c>
      <c r="AV684" t="s">
        <v>207</v>
      </c>
      <c r="AW684" t="s">
        <v>207</v>
      </c>
      <c r="AX684" t="s">
        <v>207</v>
      </c>
      <c r="AY684" t="s">
        <v>207</v>
      </c>
      <c r="AZ684" t="s">
        <v>207</v>
      </c>
      <c r="BA684" t="s">
        <v>207</v>
      </c>
      <c r="BB684" t="s">
        <v>207</v>
      </c>
      <c r="BC684" t="s">
        <v>207</v>
      </c>
      <c r="BD684" t="s">
        <v>207</v>
      </c>
      <c r="BE684" t="s">
        <v>207</v>
      </c>
      <c r="BF684" t="s">
        <v>207</v>
      </c>
      <c r="BG684" t="s">
        <v>207</v>
      </c>
      <c r="BH684" t="s">
        <v>207</v>
      </c>
      <c r="BI684" t="s">
        <v>207</v>
      </c>
      <c r="BJ684" t="s">
        <v>207</v>
      </c>
      <c r="BK684" t="s">
        <v>207</v>
      </c>
      <c r="BL684" t="s">
        <v>207</v>
      </c>
      <c r="BM684" t="s">
        <v>207</v>
      </c>
      <c r="BN684" t="s">
        <v>207</v>
      </c>
      <c r="BO684" s="18" t="str">
        <f>IF(OR(BO$2=0, BO$2=""), "N/A", IF(ISNUMBER(SEARCH(UPPER(BO$2), UPPER(ProgramsTable[[#This Row],[Type of Service]]))), "Yes", "No"))</f>
        <v>N/A</v>
      </c>
      <c r="BP684" s="18" t="str">
        <f>IF(BP$2=0, "N/A", IF(ISNUMBER(SEARCH(TRIM(BP$2), ProgramsTable[[#This Row],[Geographic Coverage]])), "Yes", "No"))</f>
        <v>N/A</v>
      </c>
      <c r="BQ684" s="18" t="str">
        <f>IF(BQ$2=0, "N/A", IF(ISNUMBER(SEARCH(TRIM(BQ$2), ProgramsTable[[#This Row],[Geographic Coverage]])), "Yes", "No"))</f>
        <v>N/A</v>
      </c>
      <c r="BR684" s="18" t="str">
        <f>IF(AND(BP$2=0, BQ$2=0), "*Required - Please Make a Selection*", IF(OR(ISNUMBER(SEARCH(TRIM(BP$2), ProgramsTable[[#This Row],[Geographic Coverage]])), ISNUMBER(SEARCH(TRIM(BQ$2), ProgramsTable[[#This Row],[Geographic Coverage]]))), "Yes", "No"))</f>
        <v>*Required - Please Make a Selection*</v>
      </c>
      <c r="BS684" s="18" t="str">
        <f>IF(OR(BS$2="",BS$2=0), "N/A", IF(AND(ProgramsTable[[#This Row],[Age Min]]= "None", ProgramsTable[[#This Row],[Age Max]]= "None"), "Yes", IF(AND(BS$2&gt;=ProgramsTable[[#This Row],[Age Min]], BS$2&lt;=ProgramsTable[[#This Row],[Age Max]]), "Yes", "No")))</f>
        <v>N/A</v>
      </c>
      <c r="BT684" s="18" t="str" cm="1">
        <f t="array" ref="BT684">IF(COUNTIF(AM$2:BJ$2,"Yes")=0,"N/A",IF(SUMPRODUCT(--(AM$2:BJ$2="Yes"),--(ProgramsTable[[#This Row],[Developmental Disability]:[Caregivers, Family Members, Advocates, or Practitioners of an Individual with Disabilities or Medical Conditions]]="Yes"))&gt;0,"Yes","No"))</f>
        <v>N/A</v>
      </c>
      <c r="BU6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84" s="18" t="str">
        <f>IF(BV$2=0, "N/A", IF(ISNUMBER(SEARCH(UPPER(BV$2), UPPER(ProgramsTable[[#This Row],[Type of Service]]))), "Yes", "No"))</f>
        <v>N/A</v>
      </c>
      <c r="BW684" s="18" t="str">
        <f>IF(BW$2=0, "N/A", IF(ISNUMBER(SEARCH(TRIM(BW$2), ProgramsTable[[#This Row],[Geographic Coverage]])), "Yes", "No"))</f>
        <v>N/A</v>
      </c>
      <c r="BX684" s="18" t="str">
        <f>IF(BX$2=0, "N/A", IF(ISNUMBER(SEARCH(TRIM(BX$2), ProgramsTable[[#This Row],[Geographic Coverage]])), "Yes", "No"))</f>
        <v>N/A</v>
      </c>
      <c r="BY684" s="18" t="str">
        <f>IF(AND(BW$2=0, BX$2=0), "*Required - Please Make a Selection*", IF(OR(ISNUMBER(SEARCH(TRIM(BW$2), ProgramsTable[[#This Row],[Geographic Coverage]])), ISNUMBER(SEARCH(TRIM(BX$2), ProgramsTable[[#This Row],[Geographic Coverage]]))), "Yes", "No"))</f>
        <v>*Required - Please Make a Selection*</v>
      </c>
      <c r="BZ684" s="18" t="str">
        <f>IF(I$2=0, "N/A", IF(I$2="Yes", IF(ProgramsTable[[#This Row],[Program Includes Services for Caregivers]]="Yes", IF(ProgramsTable[[#This Row],[Program May Require Caregiver to be Unpaid]]="No", "Yes", "No"), "No"), "N/A"))</f>
        <v>N/A</v>
      </c>
      <c r="CA6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84" s="18" t="str">
        <f>IF(CB$2=0, "N/A", IF(ISNUMBER(SEARCH(TRIM(UPPER(CB$2)), TRIM(UPPER(ProgramsTable[[#This Row],[Type of Service]])))), "Yes", "No"))</f>
        <v>N/A</v>
      </c>
      <c r="CC684" s="18" t="str">
        <f>IF(CC$2=0, "N/A", IF(ISNUMBER(SEARCH(TRIM(CC$2), ProgramsTable[[#This Row],[Geographic Coverage]])), "Yes", "No"))</f>
        <v>No</v>
      </c>
      <c r="CD684" s="18" t="str">
        <f>IF(CD$2=0, "N/A", IF(ISNUMBER(SEARCH(TRIM(CD$2), ProgramsTable[[#This Row],[Geographic Coverage]])), "Yes", "No"))</f>
        <v>N/A</v>
      </c>
      <c r="CE684" s="18" t="str">
        <f>IF(AND(CC$2=0, CD$2=0), "*Required - Please Make a Selection*", IF(OR(ISNUMBER(SEARCH(TRIM(CC$2), ProgramsTable[[#This Row],[Geographic Coverage]])), ISNUMBER(SEARCH(TRIM(CD$2), ProgramsTable[[#This Row],[Geographic Coverage]]))), "Yes", "No"))</f>
        <v>No</v>
      </c>
      <c r="CF684" s="18" t="str" cm="1">
        <f t="array" ref="CF684">IF(COUNTIF(BK$2:BN$2, "Yes")=0, "N/A", IF(SUMPRODUCT((BK$2:BN$2="Yes")*(ProgramsTable[[#This Row],[Veteran?]:[Disabled Veteran?]]="Yes"))&gt;0, "Yes", "No"))</f>
        <v>No</v>
      </c>
      <c r="CG6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84"/>
      <c r="CI684"/>
      <c r="CJ684"/>
      <c r="CK684"/>
      <c r="CL684"/>
      <c r="CM684"/>
      <c r="CN684"/>
      <c r="CO684"/>
      <c r="CP684"/>
      <c r="CQ684"/>
      <c r="CR684"/>
      <c r="CS684"/>
      <c r="CU684"/>
      <c r="CV684"/>
    </row>
    <row r="685" spans="1:100" hidden="1" x14ac:dyDescent="0.25">
      <c r="A685" s="10">
        <v>303</v>
      </c>
      <c r="B685" t="s">
        <v>527</v>
      </c>
      <c r="C685" t="s">
        <v>609</v>
      </c>
      <c r="D685" t="s">
        <v>564</v>
      </c>
      <c r="E685" t="s">
        <v>546</v>
      </c>
      <c r="F685" t="s">
        <v>570</v>
      </c>
      <c r="G685" t="s">
        <v>109</v>
      </c>
      <c r="H685" t="s">
        <v>207</v>
      </c>
      <c r="I685" t="s">
        <v>207</v>
      </c>
      <c r="J685" t="s">
        <v>566</v>
      </c>
      <c r="K685" t="s">
        <v>208</v>
      </c>
      <c r="L685" s="11" t="s">
        <v>571</v>
      </c>
      <c r="M685">
        <v>60</v>
      </c>
      <c r="N685">
        <v>120</v>
      </c>
      <c r="O685" t="s">
        <v>572</v>
      </c>
      <c r="P685" t="s">
        <v>573</v>
      </c>
      <c r="Q685" t="s">
        <v>208</v>
      </c>
      <c r="R685" t="s">
        <v>573</v>
      </c>
      <c r="S685" t="s">
        <v>208</v>
      </c>
      <c r="T685" t="s">
        <v>63</v>
      </c>
      <c r="U685" t="s">
        <v>207</v>
      </c>
      <c r="V685" t="s">
        <v>215</v>
      </c>
      <c r="W685" t="s">
        <v>207</v>
      </c>
      <c r="X685" t="s">
        <v>207</v>
      </c>
      <c r="Y685" t="s">
        <v>207</v>
      </c>
      <c r="Z685" t="s">
        <v>207</v>
      </c>
      <c r="AA685" t="s">
        <v>207</v>
      </c>
      <c r="AB685" t="s">
        <v>207</v>
      </c>
      <c r="AC685" t="s">
        <v>207</v>
      </c>
      <c r="AD685" t="s">
        <v>207</v>
      </c>
      <c r="AE685" t="s">
        <v>207</v>
      </c>
      <c r="AF685" t="s">
        <v>207</v>
      </c>
      <c r="AG685" t="s">
        <v>207</v>
      </c>
      <c r="AH685" t="s">
        <v>207</v>
      </c>
      <c r="AI685" t="s">
        <v>207</v>
      </c>
      <c r="AJ685" t="s">
        <v>207</v>
      </c>
      <c r="AK685" t="s">
        <v>207</v>
      </c>
      <c r="AL685" t="s">
        <v>207</v>
      </c>
      <c r="AM685" t="s">
        <v>215</v>
      </c>
      <c r="AN685" t="s">
        <v>215</v>
      </c>
      <c r="AO685" t="s">
        <v>215</v>
      </c>
      <c r="AP685" t="s">
        <v>207</v>
      </c>
      <c r="AQ685" t="s">
        <v>215</v>
      </c>
      <c r="AR685" t="s">
        <v>207</v>
      </c>
      <c r="AS685" t="s">
        <v>207</v>
      </c>
      <c r="AT685" t="s">
        <v>207</v>
      </c>
      <c r="AU685" t="s">
        <v>207</v>
      </c>
      <c r="AV685" t="s">
        <v>207</v>
      </c>
      <c r="AW685" t="s">
        <v>207</v>
      </c>
      <c r="AX685" t="s">
        <v>215</v>
      </c>
      <c r="AY685" t="s">
        <v>215</v>
      </c>
      <c r="AZ685" t="s">
        <v>207</v>
      </c>
      <c r="BA685" t="s">
        <v>215</v>
      </c>
      <c r="BB685" t="s">
        <v>207</v>
      </c>
      <c r="BC685" t="s">
        <v>207</v>
      </c>
      <c r="BD685" t="s">
        <v>207</v>
      </c>
      <c r="BE685" t="s">
        <v>207</v>
      </c>
      <c r="BF685" t="s">
        <v>207</v>
      </c>
      <c r="BG685" t="s">
        <v>207</v>
      </c>
      <c r="BH685" t="s">
        <v>207</v>
      </c>
      <c r="BI685" t="s">
        <v>207</v>
      </c>
      <c r="BJ685" t="s">
        <v>207</v>
      </c>
      <c r="BK685" t="s">
        <v>207</v>
      </c>
      <c r="BL685" t="s">
        <v>207</v>
      </c>
      <c r="BM685" t="s">
        <v>207</v>
      </c>
      <c r="BN685" t="s">
        <v>207</v>
      </c>
      <c r="BO685" s="18" t="str">
        <f>IF(OR(BO$2=0, BO$2=""), "N/A", IF(ISNUMBER(SEARCH(UPPER(BO$2), UPPER(ProgramsTable[[#This Row],[Type of Service]]))), "Yes", "No"))</f>
        <v>N/A</v>
      </c>
      <c r="BP685" s="18" t="str">
        <f>IF(BP$2=0, "N/A", IF(ISNUMBER(SEARCH(TRIM(BP$2), ProgramsTable[[#This Row],[Geographic Coverage]])), "Yes", "No"))</f>
        <v>N/A</v>
      </c>
      <c r="BQ685" s="18" t="str">
        <f>IF(BQ$2=0, "N/A", IF(ISNUMBER(SEARCH(TRIM(BQ$2), ProgramsTable[[#This Row],[Geographic Coverage]])), "Yes", "No"))</f>
        <v>N/A</v>
      </c>
      <c r="BR685" s="18" t="str">
        <f>IF(AND(BP$2=0, BQ$2=0), "*Required - Please Make a Selection*", IF(OR(ISNUMBER(SEARCH(TRIM(BP$2), ProgramsTable[[#This Row],[Geographic Coverage]])), ISNUMBER(SEARCH(TRIM(BQ$2), ProgramsTable[[#This Row],[Geographic Coverage]]))), "Yes", "No"))</f>
        <v>*Required - Please Make a Selection*</v>
      </c>
      <c r="BS685" s="18" t="str">
        <f>IF(OR(BS$2="",BS$2=0), "N/A", IF(AND(ProgramsTable[[#This Row],[Age Min]]= "None", ProgramsTable[[#This Row],[Age Max]]= "None"), "Yes", IF(AND(BS$2&gt;=ProgramsTable[[#This Row],[Age Min]], BS$2&lt;=ProgramsTable[[#This Row],[Age Max]]), "Yes", "No")))</f>
        <v>N/A</v>
      </c>
      <c r="BT685" s="18" t="str" cm="1">
        <f t="array" ref="BT685">IF(COUNTIF(AM$2:BJ$2,"Yes")=0,"N/A",IF(SUMPRODUCT(--(AM$2:BJ$2="Yes"),--(ProgramsTable[[#This Row],[Developmental Disability]:[Caregivers, Family Members, Advocates, or Practitioners of an Individual with Disabilities or Medical Conditions]]="Yes"))&gt;0,"Yes","No"))</f>
        <v>N/A</v>
      </c>
      <c r="BU6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85" s="18" t="str">
        <f>IF(BV$2=0, "N/A", IF(ISNUMBER(SEARCH(UPPER(BV$2), UPPER(ProgramsTable[[#This Row],[Type of Service]]))), "Yes", "No"))</f>
        <v>N/A</v>
      </c>
      <c r="BW685" s="18" t="str">
        <f>IF(BW$2=0, "N/A", IF(ISNUMBER(SEARCH(TRIM(BW$2), ProgramsTable[[#This Row],[Geographic Coverage]])), "Yes", "No"))</f>
        <v>N/A</v>
      </c>
      <c r="BX685" s="18" t="str">
        <f>IF(BX$2=0, "N/A", IF(ISNUMBER(SEARCH(TRIM(BX$2), ProgramsTable[[#This Row],[Geographic Coverage]])), "Yes", "No"))</f>
        <v>N/A</v>
      </c>
      <c r="BY685" s="18" t="str">
        <f>IF(AND(BW$2=0, BX$2=0), "*Required - Please Make a Selection*", IF(OR(ISNUMBER(SEARCH(TRIM(BW$2), ProgramsTable[[#This Row],[Geographic Coverage]])), ISNUMBER(SEARCH(TRIM(BX$2), ProgramsTable[[#This Row],[Geographic Coverage]]))), "Yes", "No"))</f>
        <v>*Required - Please Make a Selection*</v>
      </c>
      <c r="BZ685" s="18" t="str">
        <f>IF(I$2=0, "N/A", IF(I$2="Yes", IF(ProgramsTable[[#This Row],[Program Includes Services for Caregivers]]="Yes", IF(ProgramsTable[[#This Row],[Program May Require Caregiver to be Unpaid]]="No", "Yes", "No"), "No"), "N/A"))</f>
        <v>N/A</v>
      </c>
      <c r="CA6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85" s="18" t="str">
        <f>IF(CB$2=0, "N/A", IF(ISNUMBER(SEARCH(TRIM(UPPER(CB$2)), TRIM(UPPER(ProgramsTable[[#This Row],[Type of Service]])))), "Yes", "No"))</f>
        <v>N/A</v>
      </c>
      <c r="CC685" s="18" t="str">
        <f>IF(CC$2=0, "N/A", IF(ISNUMBER(SEARCH(TRIM(CC$2), ProgramsTable[[#This Row],[Geographic Coverage]])), "Yes", "No"))</f>
        <v>No</v>
      </c>
      <c r="CD685" s="18" t="str">
        <f>IF(CD$2=0, "N/A", IF(ISNUMBER(SEARCH(TRIM(CD$2), ProgramsTable[[#This Row],[Geographic Coverage]])), "Yes", "No"))</f>
        <v>N/A</v>
      </c>
      <c r="CE685" s="18" t="str">
        <f>IF(AND(CC$2=0, CD$2=0), "*Required - Please Make a Selection*", IF(OR(ISNUMBER(SEARCH(TRIM(CC$2), ProgramsTable[[#This Row],[Geographic Coverage]])), ISNUMBER(SEARCH(TRIM(CD$2), ProgramsTable[[#This Row],[Geographic Coverage]]))), "Yes", "No"))</f>
        <v>No</v>
      </c>
      <c r="CF685" s="18" t="str" cm="1">
        <f t="array" ref="CF685">IF(COUNTIF(BK$2:BN$2, "Yes")=0, "N/A", IF(SUMPRODUCT((BK$2:BN$2="Yes")*(ProgramsTable[[#This Row],[Veteran?]:[Disabled Veteran?]]="Yes"))&gt;0, "Yes", "No"))</f>
        <v>No</v>
      </c>
      <c r="CG6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85"/>
      <c r="CI685"/>
      <c r="CJ685"/>
      <c r="CK685"/>
      <c r="CL685"/>
      <c r="CM685"/>
      <c r="CN685"/>
      <c r="CO685"/>
      <c r="CP685"/>
      <c r="CQ685"/>
      <c r="CR685"/>
      <c r="CS685"/>
      <c r="CU685"/>
      <c r="CV685"/>
    </row>
    <row r="686" spans="1:100" hidden="1" x14ac:dyDescent="0.25">
      <c r="A686" s="10">
        <v>304</v>
      </c>
      <c r="B686" t="s">
        <v>527</v>
      </c>
      <c r="C686" t="s">
        <v>609</v>
      </c>
      <c r="D686" t="s">
        <v>564</v>
      </c>
      <c r="E686" t="s">
        <v>546</v>
      </c>
      <c r="F686" t="s">
        <v>574</v>
      </c>
      <c r="G686" t="s">
        <v>108</v>
      </c>
      <c r="H686" t="s">
        <v>207</v>
      </c>
      <c r="I686" t="s">
        <v>207</v>
      </c>
      <c r="J686" t="s">
        <v>208</v>
      </c>
      <c r="K686" t="s">
        <v>208</v>
      </c>
      <c r="L686" s="11" t="s">
        <v>543</v>
      </c>
      <c r="M686">
        <v>60</v>
      </c>
      <c r="N686">
        <v>120</v>
      </c>
      <c r="P686" t="s">
        <v>575</v>
      </c>
      <c r="Q686" t="s">
        <v>208</v>
      </c>
      <c r="R686" t="s">
        <v>575</v>
      </c>
      <c r="S686" t="s">
        <v>208</v>
      </c>
      <c r="T686" t="s">
        <v>63</v>
      </c>
      <c r="U686" t="s">
        <v>207</v>
      </c>
      <c r="V686" t="s">
        <v>207</v>
      </c>
      <c r="W686" t="s">
        <v>207</v>
      </c>
      <c r="X686" t="s">
        <v>207</v>
      </c>
      <c r="Y686" t="s">
        <v>207</v>
      </c>
      <c r="Z686" t="s">
        <v>207</v>
      </c>
      <c r="AA686" t="s">
        <v>207</v>
      </c>
      <c r="AB686" t="s">
        <v>207</v>
      </c>
      <c r="AC686" t="s">
        <v>207</v>
      </c>
      <c r="AD686" t="s">
        <v>207</v>
      </c>
      <c r="AE686" t="s">
        <v>207</v>
      </c>
      <c r="AF686" t="s">
        <v>207</v>
      </c>
      <c r="AG686" t="s">
        <v>207</v>
      </c>
      <c r="AH686" t="s">
        <v>207</v>
      </c>
      <c r="AI686" t="s">
        <v>207</v>
      </c>
      <c r="AJ686" t="s">
        <v>207</v>
      </c>
      <c r="AK686" t="s">
        <v>207</v>
      </c>
      <c r="AL686" t="s">
        <v>207</v>
      </c>
      <c r="AM686" t="s">
        <v>207</v>
      </c>
      <c r="AN686" t="s">
        <v>207</v>
      </c>
      <c r="AO686" t="s">
        <v>207</v>
      </c>
      <c r="AP686" t="s">
        <v>207</v>
      </c>
      <c r="AQ686" t="s">
        <v>207</v>
      </c>
      <c r="AR686" t="s">
        <v>207</v>
      </c>
      <c r="AS686" t="s">
        <v>207</v>
      </c>
      <c r="AT686" t="s">
        <v>207</v>
      </c>
      <c r="AU686" t="s">
        <v>207</v>
      </c>
      <c r="AV686" t="s">
        <v>207</v>
      </c>
      <c r="AW686" t="s">
        <v>207</v>
      </c>
      <c r="AX686" t="s">
        <v>207</v>
      </c>
      <c r="AY686" t="s">
        <v>207</v>
      </c>
      <c r="AZ686" t="s">
        <v>207</v>
      </c>
      <c r="BA686" t="s">
        <v>215</v>
      </c>
      <c r="BB686" t="s">
        <v>207</v>
      </c>
      <c r="BC686" t="s">
        <v>207</v>
      </c>
      <c r="BD686" t="s">
        <v>207</v>
      </c>
      <c r="BE686" t="s">
        <v>207</v>
      </c>
      <c r="BF686" t="s">
        <v>207</v>
      </c>
      <c r="BG686" t="s">
        <v>207</v>
      </c>
      <c r="BH686" t="s">
        <v>207</v>
      </c>
      <c r="BI686" t="s">
        <v>207</v>
      </c>
      <c r="BJ686" t="s">
        <v>207</v>
      </c>
      <c r="BK686" t="s">
        <v>207</v>
      </c>
      <c r="BL686" t="s">
        <v>207</v>
      </c>
      <c r="BM686" t="s">
        <v>207</v>
      </c>
      <c r="BN686" t="s">
        <v>207</v>
      </c>
      <c r="BO686" s="18" t="str">
        <f>IF(OR(BO$2=0, BO$2=""), "N/A", IF(ISNUMBER(SEARCH(UPPER(BO$2), UPPER(ProgramsTable[[#This Row],[Type of Service]]))), "Yes", "No"))</f>
        <v>N/A</v>
      </c>
      <c r="BP686" s="18" t="str">
        <f>IF(BP$2=0, "N/A", IF(ISNUMBER(SEARCH(TRIM(BP$2), ProgramsTable[[#This Row],[Geographic Coverage]])), "Yes", "No"))</f>
        <v>N/A</v>
      </c>
      <c r="BQ686" s="18" t="str">
        <f>IF(BQ$2=0, "N/A", IF(ISNUMBER(SEARCH(TRIM(BQ$2), ProgramsTable[[#This Row],[Geographic Coverage]])), "Yes", "No"))</f>
        <v>N/A</v>
      </c>
      <c r="BR686" s="18" t="str">
        <f>IF(AND(BP$2=0, BQ$2=0), "*Required - Please Make a Selection*", IF(OR(ISNUMBER(SEARCH(TRIM(BP$2), ProgramsTable[[#This Row],[Geographic Coverage]])), ISNUMBER(SEARCH(TRIM(BQ$2), ProgramsTable[[#This Row],[Geographic Coverage]]))), "Yes", "No"))</f>
        <v>*Required - Please Make a Selection*</v>
      </c>
      <c r="BS686" s="18" t="str">
        <f>IF(OR(BS$2="",BS$2=0), "N/A", IF(AND(ProgramsTable[[#This Row],[Age Min]]= "None", ProgramsTable[[#This Row],[Age Max]]= "None"), "Yes", IF(AND(BS$2&gt;=ProgramsTable[[#This Row],[Age Min]], BS$2&lt;=ProgramsTable[[#This Row],[Age Max]]), "Yes", "No")))</f>
        <v>N/A</v>
      </c>
      <c r="BT686" s="18" t="str" cm="1">
        <f t="array" ref="BT686">IF(COUNTIF(AM$2:BJ$2,"Yes")=0,"N/A",IF(SUMPRODUCT(--(AM$2:BJ$2="Yes"),--(ProgramsTable[[#This Row],[Developmental Disability]:[Caregivers, Family Members, Advocates, or Practitioners of an Individual with Disabilities or Medical Conditions]]="Yes"))&gt;0,"Yes","No"))</f>
        <v>N/A</v>
      </c>
      <c r="BU6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86" s="18" t="str">
        <f>IF(BV$2=0, "N/A", IF(ISNUMBER(SEARCH(UPPER(BV$2), UPPER(ProgramsTable[[#This Row],[Type of Service]]))), "Yes", "No"))</f>
        <v>N/A</v>
      </c>
      <c r="BW686" s="18" t="str">
        <f>IF(BW$2=0, "N/A", IF(ISNUMBER(SEARCH(TRIM(BW$2), ProgramsTable[[#This Row],[Geographic Coverage]])), "Yes", "No"))</f>
        <v>N/A</v>
      </c>
      <c r="BX686" s="18" t="str">
        <f>IF(BX$2=0, "N/A", IF(ISNUMBER(SEARCH(TRIM(BX$2), ProgramsTable[[#This Row],[Geographic Coverage]])), "Yes", "No"))</f>
        <v>N/A</v>
      </c>
      <c r="BY686" s="18" t="str">
        <f>IF(AND(BW$2=0, BX$2=0), "*Required - Please Make a Selection*", IF(OR(ISNUMBER(SEARCH(TRIM(BW$2), ProgramsTable[[#This Row],[Geographic Coverage]])), ISNUMBER(SEARCH(TRIM(BX$2), ProgramsTable[[#This Row],[Geographic Coverage]]))), "Yes", "No"))</f>
        <v>*Required - Please Make a Selection*</v>
      </c>
      <c r="BZ686" s="18" t="str">
        <f>IF(I$2=0, "N/A", IF(I$2="Yes", IF(ProgramsTable[[#This Row],[Program Includes Services for Caregivers]]="Yes", IF(ProgramsTable[[#This Row],[Program May Require Caregiver to be Unpaid]]="No", "Yes", "No"), "No"), "N/A"))</f>
        <v>N/A</v>
      </c>
      <c r="CA6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86" s="18" t="str">
        <f>IF(CB$2=0, "N/A", IF(ISNUMBER(SEARCH(TRIM(UPPER(CB$2)), TRIM(UPPER(ProgramsTable[[#This Row],[Type of Service]])))), "Yes", "No"))</f>
        <v>N/A</v>
      </c>
      <c r="CC686" s="18" t="str">
        <f>IF(CC$2=0, "N/A", IF(ISNUMBER(SEARCH(TRIM(CC$2), ProgramsTable[[#This Row],[Geographic Coverage]])), "Yes", "No"))</f>
        <v>No</v>
      </c>
      <c r="CD686" s="18" t="str">
        <f>IF(CD$2=0, "N/A", IF(ISNUMBER(SEARCH(TRIM(CD$2), ProgramsTable[[#This Row],[Geographic Coverage]])), "Yes", "No"))</f>
        <v>N/A</v>
      </c>
      <c r="CE686" s="18" t="str">
        <f>IF(AND(CC$2=0, CD$2=0), "*Required - Please Make a Selection*", IF(OR(ISNUMBER(SEARCH(TRIM(CC$2), ProgramsTable[[#This Row],[Geographic Coverage]])), ISNUMBER(SEARCH(TRIM(CD$2), ProgramsTable[[#This Row],[Geographic Coverage]]))), "Yes", "No"))</f>
        <v>No</v>
      </c>
      <c r="CF686" s="18" t="str" cm="1">
        <f t="array" ref="CF686">IF(COUNTIF(BK$2:BN$2, "Yes")=0, "N/A", IF(SUMPRODUCT((BK$2:BN$2="Yes")*(ProgramsTable[[#This Row],[Veteran?]:[Disabled Veteran?]]="Yes"))&gt;0, "Yes", "No"))</f>
        <v>No</v>
      </c>
      <c r="CG6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86"/>
      <c r="CI686"/>
      <c r="CJ686"/>
      <c r="CK686"/>
      <c r="CL686"/>
      <c r="CM686"/>
      <c r="CN686"/>
      <c r="CO686"/>
      <c r="CP686"/>
      <c r="CQ686"/>
      <c r="CR686"/>
      <c r="CS686"/>
      <c r="CU686"/>
      <c r="CV686"/>
    </row>
    <row r="687" spans="1:100" hidden="1" x14ac:dyDescent="0.25">
      <c r="A687" s="10">
        <v>316</v>
      </c>
      <c r="B687" t="s">
        <v>527</v>
      </c>
      <c r="C687" t="s">
        <v>610</v>
      </c>
      <c r="D687" t="s">
        <v>537</v>
      </c>
      <c r="E687" t="s">
        <v>538</v>
      </c>
      <c r="F687" t="s">
        <v>539</v>
      </c>
      <c r="G687" t="s">
        <v>540</v>
      </c>
      <c r="H687" t="s">
        <v>207</v>
      </c>
      <c r="I687" t="s">
        <v>207</v>
      </c>
      <c r="J687" t="s">
        <v>541</v>
      </c>
      <c r="K687" t="s">
        <v>542</v>
      </c>
      <c r="L687" t="s">
        <v>543</v>
      </c>
      <c r="M687">
        <v>60</v>
      </c>
      <c r="N687">
        <v>120</v>
      </c>
      <c r="P687" t="s">
        <v>544</v>
      </c>
      <c r="Q687" t="s">
        <v>208</v>
      </c>
      <c r="R687" t="s">
        <v>544</v>
      </c>
      <c r="S687" t="s">
        <v>208</v>
      </c>
      <c r="T687" t="s">
        <v>67</v>
      </c>
      <c r="U687" t="s">
        <v>215</v>
      </c>
      <c r="V687" t="s">
        <v>207</v>
      </c>
      <c r="W687" t="s">
        <v>207</v>
      </c>
      <c r="X687" t="s">
        <v>207</v>
      </c>
      <c r="Y687" t="s">
        <v>207</v>
      </c>
      <c r="Z687" t="s">
        <v>207</v>
      </c>
      <c r="AA687" t="s">
        <v>207</v>
      </c>
      <c r="AB687" t="s">
        <v>207</v>
      </c>
      <c r="AC687" t="s">
        <v>207</v>
      </c>
      <c r="AD687" t="s">
        <v>207</v>
      </c>
      <c r="AE687" t="s">
        <v>207</v>
      </c>
      <c r="AF687" t="s">
        <v>207</v>
      </c>
      <c r="AG687" t="s">
        <v>207</v>
      </c>
      <c r="AH687" t="s">
        <v>207</v>
      </c>
      <c r="AI687" t="s">
        <v>207</v>
      </c>
      <c r="AJ687" t="s">
        <v>207</v>
      </c>
      <c r="AK687" t="s">
        <v>207</v>
      </c>
      <c r="AL687" t="s">
        <v>207</v>
      </c>
      <c r="AM687" t="s">
        <v>207</v>
      </c>
      <c r="AN687" t="s">
        <v>207</v>
      </c>
      <c r="AO687" t="s">
        <v>207</v>
      </c>
      <c r="AP687" t="s">
        <v>207</v>
      </c>
      <c r="AQ687" t="s">
        <v>207</v>
      </c>
      <c r="AR687" t="s">
        <v>207</v>
      </c>
      <c r="AS687" t="s">
        <v>207</v>
      </c>
      <c r="AT687" t="s">
        <v>207</v>
      </c>
      <c r="AU687" t="s">
        <v>207</v>
      </c>
      <c r="AV687" t="s">
        <v>207</v>
      </c>
      <c r="AW687" t="s">
        <v>207</v>
      </c>
      <c r="AX687" t="s">
        <v>207</v>
      </c>
      <c r="AY687" t="s">
        <v>207</v>
      </c>
      <c r="AZ687" t="s">
        <v>207</v>
      </c>
      <c r="BA687" t="s">
        <v>215</v>
      </c>
      <c r="BB687" t="s">
        <v>207</v>
      </c>
      <c r="BC687" t="s">
        <v>207</v>
      </c>
      <c r="BD687" t="s">
        <v>207</v>
      </c>
      <c r="BE687" t="s">
        <v>207</v>
      </c>
      <c r="BF687" t="s">
        <v>207</v>
      </c>
      <c r="BG687" t="s">
        <v>207</v>
      </c>
      <c r="BH687" t="s">
        <v>207</v>
      </c>
      <c r="BI687" t="s">
        <v>207</v>
      </c>
      <c r="BJ687" t="s">
        <v>207</v>
      </c>
      <c r="BK687" t="s">
        <v>207</v>
      </c>
      <c r="BL687" t="s">
        <v>207</v>
      </c>
      <c r="BM687" t="s">
        <v>207</v>
      </c>
      <c r="BN687" t="s">
        <v>207</v>
      </c>
      <c r="BO687" s="18" t="str">
        <f>IF(OR(BO$2=0, BO$2=""), "N/A", IF(ISNUMBER(SEARCH(UPPER(BO$2), UPPER(ProgramsTable[[#This Row],[Type of Service]]))), "Yes", "No"))</f>
        <v>N/A</v>
      </c>
      <c r="BP687" s="18" t="str">
        <f>IF(BP$2=0, "N/A", IF(ISNUMBER(SEARCH(TRIM(BP$2), ProgramsTable[[#This Row],[Geographic Coverage]])), "Yes", "No"))</f>
        <v>N/A</v>
      </c>
      <c r="BQ687" s="18" t="str">
        <f>IF(BQ$2=0, "N/A", IF(ISNUMBER(SEARCH(TRIM(BQ$2), ProgramsTable[[#This Row],[Geographic Coverage]])), "Yes", "No"))</f>
        <v>N/A</v>
      </c>
      <c r="BR687" s="18" t="str">
        <f>IF(AND(BP$2=0, BQ$2=0), "*Required - Please Make a Selection*", IF(OR(ISNUMBER(SEARCH(TRIM(BP$2), ProgramsTable[[#This Row],[Geographic Coverage]])), ISNUMBER(SEARCH(TRIM(BQ$2), ProgramsTable[[#This Row],[Geographic Coverage]]))), "Yes", "No"))</f>
        <v>*Required - Please Make a Selection*</v>
      </c>
      <c r="BS687" s="18" t="str">
        <f>IF(OR(BS$2="",BS$2=0), "N/A", IF(AND(ProgramsTable[[#This Row],[Age Min]]= "None", ProgramsTable[[#This Row],[Age Max]]= "None"), "Yes", IF(AND(BS$2&gt;=ProgramsTable[[#This Row],[Age Min]], BS$2&lt;=ProgramsTable[[#This Row],[Age Max]]), "Yes", "No")))</f>
        <v>N/A</v>
      </c>
      <c r="BT687" s="18" t="str" cm="1">
        <f t="array" ref="BT687">IF(COUNTIF(AM$2:BJ$2,"Yes")=0,"N/A",IF(SUMPRODUCT(--(AM$2:BJ$2="Yes"),--(ProgramsTable[[#This Row],[Developmental Disability]:[Caregivers, Family Members, Advocates, or Practitioners of an Individual with Disabilities or Medical Conditions]]="Yes"))&gt;0,"Yes","No"))</f>
        <v>N/A</v>
      </c>
      <c r="BU6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87" s="18" t="str">
        <f>IF(BV$2=0, "N/A", IF(ISNUMBER(SEARCH(UPPER(BV$2), UPPER(ProgramsTable[[#This Row],[Type of Service]]))), "Yes", "No"))</f>
        <v>N/A</v>
      </c>
      <c r="BW687" s="18" t="str">
        <f>IF(BW$2=0, "N/A", IF(ISNUMBER(SEARCH(TRIM(BW$2), ProgramsTable[[#This Row],[Geographic Coverage]])), "Yes", "No"))</f>
        <v>N/A</v>
      </c>
      <c r="BX687" s="18" t="str">
        <f>IF(BX$2=0, "N/A", IF(ISNUMBER(SEARCH(TRIM(BX$2), ProgramsTable[[#This Row],[Geographic Coverage]])), "Yes", "No"))</f>
        <v>N/A</v>
      </c>
      <c r="BY687" s="18" t="str">
        <f>IF(AND(BW$2=0, BX$2=0), "*Required - Please Make a Selection*", IF(OR(ISNUMBER(SEARCH(TRIM(BW$2), ProgramsTable[[#This Row],[Geographic Coverage]])), ISNUMBER(SEARCH(TRIM(BX$2), ProgramsTable[[#This Row],[Geographic Coverage]]))), "Yes", "No"))</f>
        <v>*Required - Please Make a Selection*</v>
      </c>
      <c r="BZ687" s="18" t="str">
        <f>IF(I$2=0, "N/A", IF(I$2="Yes", IF(ProgramsTable[[#This Row],[Program Includes Services for Caregivers]]="Yes", IF(ProgramsTable[[#This Row],[Program May Require Caregiver to be Unpaid]]="No", "Yes", "No"), "No"), "N/A"))</f>
        <v>N/A</v>
      </c>
      <c r="CA6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87" s="18" t="str">
        <f>IF(CB$2=0, "N/A", IF(ISNUMBER(SEARCH(TRIM(UPPER(CB$2)), TRIM(UPPER(ProgramsTable[[#This Row],[Type of Service]])))), "Yes", "No"))</f>
        <v>N/A</v>
      </c>
      <c r="CC687" s="18" t="str">
        <f>IF(CC$2=0, "N/A", IF(ISNUMBER(SEARCH(TRIM(CC$2), ProgramsTable[[#This Row],[Geographic Coverage]])), "Yes", "No"))</f>
        <v>No</v>
      </c>
      <c r="CD687" s="18" t="str">
        <f>IF(CD$2=0, "N/A", IF(ISNUMBER(SEARCH(TRIM(CD$2), ProgramsTable[[#This Row],[Geographic Coverage]])), "Yes", "No"))</f>
        <v>N/A</v>
      </c>
      <c r="CE687" s="18" t="str">
        <f>IF(AND(CC$2=0, CD$2=0), "*Required - Please Make a Selection*", IF(OR(ISNUMBER(SEARCH(TRIM(CC$2), ProgramsTable[[#This Row],[Geographic Coverage]])), ISNUMBER(SEARCH(TRIM(CD$2), ProgramsTable[[#This Row],[Geographic Coverage]]))), "Yes", "No"))</f>
        <v>No</v>
      </c>
      <c r="CF687" s="18" t="str" cm="1">
        <f t="array" ref="CF687">IF(COUNTIF(BK$2:BN$2, "Yes")=0, "N/A", IF(SUMPRODUCT((BK$2:BN$2="Yes")*(ProgramsTable[[#This Row],[Veteran?]:[Disabled Veteran?]]="Yes"))&gt;0, "Yes", "No"))</f>
        <v>No</v>
      </c>
      <c r="CG6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87"/>
      <c r="CI687"/>
      <c r="CJ687"/>
      <c r="CK687"/>
      <c r="CL687"/>
      <c r="CM687"/>
      <c r="CN687"/>
      <c r="CO687"/>
      <c r="CP687"/>
      <c r="CQ687"/>
      <c r="CR687"/>
      <c r="CS687"/>
      <c r="CU687"/>
      <c r="CV687"/>
    </row>
    <row r="688" spans="1:100" hidden="1" x14ac:dyDescent="0.25">
      <c r="A688" s="10">
        <v>317</v>
      </c>
      <c r="B688" t="s">
        <v>527</v>
      </c>
      <c r="C688" t="s">
        <v>610</v>
      </c>
      <c r="D688" t="s">
        <v>545</v>
      </c>
      <c r="E688" t="s">
        <v>546</v>
      </c>
      <c r="F688" t="s">
        <v>86</v>
      </c>
      <c r="G688" t="s">
        <v>86</v>
      </c>
      <c r="H688" t="s">
        <v>207</v>
      </c>
      <c r="I688" t="s">
        <v>207</v>
      </c>
      <c r="J688" t="s">
        <v>547</v>
      </c>
      <c r="K688" t="s">
        <v>208</v>
      </c>
      <c r="L688" s="11" t="s">
        <v>543</v>
      </c>
      <c r="M688">
        <v>60</v>
      </c>
      <c r="N688">
        <v>120</v>
      </c>
      <c r="P688" t="s">
        <v>548</v>
      </c>
      <c r="Q688" t="s">
        <v>208</v>
      </c>
      <c r="R688" t="s">
        <v>548</v>
      </c>
      <c r="S688" t="s">
        <v>208</v>
      </c>
      <c r="T688" t="s">
        <v>67</v>
      </c>
      <c r="U688" t="s">
        <v>215</v>
      </c>
      <c r="V688" t="s">
        <v>207</v>
      </c>
      <c r="W688" t="s">
        <v>207</v>
      </c>
      <c r="X688" t="s">
        <v>207</v>
      </c>
      <c r="Y688" t="s">
        <v>207</v>
      </c>
      <c r="Z688" t="s">
        <v>207</v>
      </c>
      <c r="AA688" t="s">
        <v>215</v>
      </c>
      <c r="AB688" t="s">
        <v>207</v>
      </c>
      <c r="AC688" t="s">
        <v>207</v>
      </c>
      <c r="AD688" t="s">
        <v>207</v>
      </c>
      <c r="AE688" t="s">
        <v>207</v>
      </c>
      <c r="AF688" t="s">
        <v>207</v>
      </c>
      <c r="AG688" t="s">
        <v>207</v>
      </c>
      <c r="AH688" t="s">
        <v>207</v>
      </c>
      <c r="AI688" t="s">
        <v>207</v>
      </c>
      <c r="AJ688" t="s">
        <v>207</v>
      </c>
      <c r="AK688" t="s">
        <v>207</v>
      </c>
      <c r="AL688" t="s">
        <v>207</v>
      </c>
      <c r="AM688" t="s">
        <v>207</v>
      </c>
      <c r="AN688" t="s">
        <v>207</v>
      </c>
      <c r="AO688" t="s">
        <v>207</v>
      </c>
      <c r="AP688" t="s">
        <v>207</v>
      </c>
      <c r="AQ688" t="s">
        <v>207</v>
      </c>
      <c r="AR688" t="s">
        <v>207</v>
      </c>
      <c r="AS688" t="s">
        <v>207</v>
      </c>
      <c r="AT688" t="s">
        <v>207</v>
      </c>
      <c r="AU688" t="s">
        <v>207</v>
      </c>
      <c r="AV688" t="s">
        <v>207</v>
      </c>
      <c r="AW688" t="s">
        <v>207</v>
      </c>
      <c r="AX688" t="s">
        <v>207</v>
      </c>
      <c r="AY688" t="s">
        <v>207</v>
      </c>
      <c r="AZ688" t="s">
        <v>207</v>
      </c>
      <c r="BA688" t="s">
        <v>215</v>
      </c>
      <c r="BB688" t="s">
        <v>207</v>
      </c>
      <c r="BC688" t="s">
        <v>207</v>
      </c>
      <c r="BD688" t="s">
        <v>207</v>
      </c>
      <c r="BE688" t="s">
        <v>207</v>
      </c>
      <c r="BF688" t="s">
        <v>207</v>
      </c>
      <c r="BG688" t="s">
        <v>207</v>
      </c>
      <c r="BH688" t="s">
        <v>207</v>
      </c>
      <c r="BI688" t="s">
        <v>207</v>
      </c>
      <c r="BJ688" t="s">
        <v>207</v>
      </c>
      <c r="BK688" t="s">
        <v>207</v>
      </c>
      <c r="BL688" t="s">
        <v>207</v>
      </c>
      <c r="BM688" t="s">
        <v>207</v>
      </c>
      <c r="BN688" t="s">
        <v>207</v>
      </c>
      <c r="BO688" s="18" t="str">
        <f>IF(OR(BO$2=0, BO$2=""), "N/A", IF(ISNUMBER(SEARCH(UPPER(BO$2), UPPER(ProgramsTable[[#This Row],[Type of Service]]))), "Yes", "No"))</f>
        <v>N/A</v>
      </c>
      <c r="BP688" s="18" t="str">
        <f>IF(BP$2=0, "N/A", IF(ISNUMBER(SEARCH(TRIM(BP$2), ProgramsTable[[#This Row],[Geographic Coverage]])), "Yes", "No"))</f>
        <v>N/A</v>
      </c>
      <c r="BQ688" s="18" t="str">
        <f>IF(BQ$2=0, "N/A", IF(ISNUMBER(SEARCH(TRIM(BQ$2), ProgramsTable[[#This Row],[Geographic Coverage]])), "Yes", "No"))</f>
        <v>N/A</v>
      </c>
      <c r="BR688" s="18" t="str">
        <f>IF(AND(BP$2=0, BQ$2=0), "*Required - Please Make a Selection*", IF(OR(ISNUMBER(SEARCH(TRIM(BP$2), ProgramsTable[[#This Row],[Geographic Coverage]])), ISNUMBER(SEARCH(TRIM(BQ$2), ProgramsTable[[#This Row],[Geographic Coverage]]))), "Yes", "No"))</f>
        <v>*Required - Please Make a Selection*</v>
      </c>
      <c r="BS688" s="18" t="str">
        <f>IF(OR(BS$2="",BS$2=0), "N/A", IF(AND(ProgramsTable[[#This Row],[Age Min]]= "None", ProgramsTable[[#This Row],[Age Max]]= "None"), "Yes", IF(AND(BS$2&gt;=ProgramsTable[[#This Row],[Age Min]], BS$2&lt;=ProgramsTable[[#This Row],[Age Max]]), "Yes", "No")))</f>
        <v>N/A</v>
      </c>
      <c r="BT688" s="18" t="str" cm="1">
        <f t="array" ref="BT688">IF(COUNTIF(AM$2:BJ$2,"Yes")=0,"N/A",IF(SUMPRODUCT(--(AM$2:BJ$2="Yes"),--(ProgramsTable[[#This Row],[Developmental Disability]:[Caregivers, Family Members, Advocates, or Practitioners of an Individual with Disabilities or Medical Conditions]]="Yes"))&gt;0,"Yes","No"))</f>
        <v>N/A</v>
      </c>
      <c r="BU6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88" s="18" t="str">
        <f>IF(BV$2=0, "N/A", IF(ISNUMBER(SEARCH(UPPER(BV$2), UPPER(ProgramsTable[[#This Row],[Type of Service]]))), "Yes", "No"))</f>
        <v>N/A</v>
      </c>
      <c r="BW688" s="18" t="str">
        <f>IF(BW$2=0, "N/A", IF(ISNUMBER(SEARCH(TRIM(BW$2), ProgramsTable[[#This Row],[Geographic Coverage]])), "Yes", "No"))</f>
        <v>N/A</v>
      </c>
      <c r="BX688" s="18" t="str">
        <f>IF(BX$2=0, "N/A", IF(ISNUMBER(SEARCH(TRIM(BX$2), ProgramsTable[[#This Row],[Geographic Coverage]])), "Yes", "No"))</f>
        <v>N/A</v>
      </c>
      <c r="BY688" s="18" t="str">
        <f>IF(AND(BW$2=0, BX$2=0), "*Required - Please Make a Selection*", IF(OR(ISNUMBER(SEARCH(TRIM(BW$2), ProgramsTable[[#This Row],[Geographic Coverage]])), ISNUMBER(SEARCH(TRIM(BX$2), ProgramsTable[[#This Row],[Geographic Coverage]]))), "Yes", "No"))</f>
        <v>*Required - Please Make a Selection*</v>
      </c>
      <c r="BZ688" s="18" t="str">
        <f>IF(I$2=0, "N/A", IF(I$2="Yes", IF(ProgramsTable[[#This Row],[Program Includes Services for Caregivers]]="Yes", IF(ProgramsTable[[#This Row],[Program May Require Caregiver to be Unpaid]]="No", "Yes", "No"), "No"), "N/A"))</f>
        <v>N/A</v>
      </c>
      <c r="CA6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88" s="18" t="str">
        <f>IF(CB$2=0, "N/A", IF(ISNUMBER(SEARCH(TRIM(UPPER(CB$2)), TRIM(UPPER(ProgramsTable[[#This Row],[Type of Service]])))), "Yes", "No"))</f>
        <v>N/A</v>
      </c>
      <c r="CC688" s="18" t="str">
        <f>IF(CC$2=0, "N/A", IF(ISNUMBER(SEARCH(TRIM(CC$2), ProgramsTable[[#This Row],[Geographic Coverage]])), "Yes", "No"))</f>
        <v>No</v>
      </c>
      <c r="CD688" s="18" t="str">
        <f>IF(CD$2=0, "N/A", IF(ISNUMBER(SEARCH(TRIM(CD$2), ProgramsTable[[#This Row],[Geographic Coverage]])), "Yes", "No"))</f>
        <v>N/A</v>
      </c>
      <c r="CE688" s="18" t="str">
        <f>IF(AND(CC$2=0, CD$2=0), "*Required - Please Make a Selection*", IF(OR(ISNUMBER(SEARCH(TRIM(CC$2), ProgramsTable[[#This Row],[Geographic Coverage]])), ISNUMBER(SEARCH(TRIM(CD$2), ProgramsTable[[#This Row],[Geographic Coverage]]))), "Yes", "No"))</f>
        <v>No</v>
      </c>
      <c r="CF688" s="18" t="str" cm="1">
        <f t="array" ref="CF688">IF(COUNTIF(BK$2:BN$2, "Yes")=0, "N/A", IF(SUMPRODUCT((BK$2:BN$2="Yes")*(ProgramsTable[[#This Row],[Veteran?]:[Disabled Veteran?]]="Yes"))&gt;0, "Yes", "No"))</f>
        <v>No</v>
      </c>
      <c r="CG6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88"/>
      <c r="CI688"/>
      <c r="CJ688"/>
      <c r="CK688"/>
      <c r="CL688"/>
      <c r="CM688"/>
      <c r="CN688"/>
      <c r="CO688"/>
      <c r="CP688"/>
      <c r="CQ688"/>
      <c r="CR688"/>
      <c r="CS688"/>
      <c r="CU688"/>
      <c r="CV688"/>
    </row>
    <row r="689" spans="1:100" hidden="1" x14ac:dyDescent="0.25">
      <c r="A689" s="10">
        <v>318</v>
      </c>
      <c r="B689" t="s">
        <v>527</v>
      </c>
      <c r="C689" t="s">
        <v>610</v>
      </c>
      <c r="D689" t="s">
        <v>545</v>
      </c>
      <c r="E689" t="s">
        <v>546</v>
      </c>
      <c r="F689" t="s">
        <v>549</v>
      </c>
      <c r="G689" t="s">
        <v>117</v>
      </c>
      <c r="H689" t="s">
        <v>207</v>
      </c>
      <c r="I689" t="s">
        <v>207</v>
      </c>
      <c r="J689" t="s">
        <v>208</v>
      </c>
      <c r="K689" t="s">
        <v>208</v>
      </c>
      <c r="L689" s="11" t="s">
        <v>543</v>
      </c>
      <c r="M689">
        <v>60</v>
      </c>
      <c r="N689">
        <v>120</v>
      </c>
      <c r="P689" t="s">
        <v>550</v>
      </c>
      <c r="Q689" t="s">
        <v>208</v>
      </c>
      <c r="R689" t="s">
        <v>550</v>
      </c>
      <c r="S689" t="s">
        <v>208</v>
      </c>
      <c r="T689" t="s">
        <v>67</v>
      </c>
      <c r="U689" t="s">
        <v>207</v>
      </c>
      <c r="V689" t="s">
        <v>207</v>
      </c>
      <c r="W689" t="s">
        <v>207</v>
      </c>
      <c r="X689" t="s">
        <v>207</v>
      </c>
      <c r="Y689" t="s">
        <v>207</v>
      </c>
      <c r="Z689" t="s">
        <v>207</v>
      </c>
      <c r="AA689" t="s">
        <v>207</v>
      </c>
      <c r="AB689" t="s">
        <v>207</v>
      </c>
      <c r="AC689" t="s">
        <v>207</v>
      </c>
      <c r="AD689" t="s">
        <v>207</v>
      </c>
      <c r="AE689" t="s">
        <v>207</v>
      </c>
      <c r="AF689" t="s">
        <v>207</v>
      </c>
      <c r="AG689" t="s">
        <v>207</v>
      </c>
      <c r="AH689" t="s">
        <v>207</v>
      </c>
      <c r="AI689" t="s">
        <v>207</v>
      </c>
      <c r="AJ689" t="s">
        <v>207</v>
      </c>
      <c r="AK689" t="s">
        <v>207</v>
      </c>
      <c r="AL689" t="s">
        <v>207</v>
      </c>
      <c r="AM689" t="s">
        <v>207</v>
      </c>
      <c r="AN689" t="s">
        <v>207</v>
      </c>
      <c r="AO689" t="s">
        <v>207</v>
      </c>
      <c r="AP689" t="s">
        <v>207</v>
      </c>
      <c r="AQ689" t="s">
        <v>207</v>
      </c>
      <c r="AR689" t="s">
        <v>207</v>
      </c>
      <c r="AS689" t="s">
        <v>207</v>
      </c>
      <c r="AT689" t="s">
        <v>207</v>
      </c>
      <c r="AU689" t="s">
        <v>207</v>
      </c>
      <c r="AV689" t="s">
        <v>207</v>
      </c>
      <c r="AW689" t="s">
        <v>207</v>
      </c>
      <c r="AX689" t="s">
        <v>207</v>
      </c>
      <c r="AY689" t="s">
        <v>207</v>
      </c>
      <c r="AZ689" t="s">
        <v>207</v>
      </c>
      <c r="BA689" t="s">
        <v>215</v>
      </c>
      <c r="BB689" t="s">
        <v>207</v>
      </c>
      <c r="BC689" t="s">
        <v>207</v>
      </c>
      <c r="BD689" t="s">
        <v>207</v>
      </c>
      <c r="BE689" t="s">
        <v>207</v>
      </c>
      <c r="BF689" t="s">
        <v>207</v>
      </c>
      <c r="BG689" t="s">
        <v>207</v>
      </c>
      <c r="BH689" t="s">
        <v>207</v>
      </c>
      <c r="BI689" t="s">
        <v>207</v>
      </c>
      <c r="BJ689" t="s">
        <v>207</v>
      </c>
      <c r="BK689" t="s">
        <v>207</v>
      </c>
      <c r="BL689" t="s">
        <v>207</v>
      </c>
      <c r="BM689" t="s">
        <v>207</v>
      </c>
      <c r="BN689" t="s">
        <v>207</v>
      </c>
      <c r="BO689" s="18" t="str">
        <f>IF(OR(BO$2=0, BO$2=""), "N/A", IF(ISNUMBER(SEARCH(UPPER(BO$2), UPPER(ProgramsTable[[#This Row],[Type of Service]]))), "Yes", "No"))</f>
        <v>N/A</v>
      </c>
      <c r="BP689" s="18" t="str">
        <f>IF(BP$2=0, "N/A", IF(ISNUMBER(SEARCH(TRIM(BP$2), ProgramsTable[[#This Row],[Geographic Coverage]])), "Yes", "No"))</f>
        <v>N/A</v>
      </c>
      <c r="BQ689" s="18" t="str">
        <f>IF(BQ$2=0, "N/A", IF(ISNUMBER(SEARCH(TRIM(BQ$2), ProgramsTable[[#This Row],[Geographic Coverage]])), "Yes", "No"))</f>
        <v>N/A</v>
      </c>
      <c r="BR689" s="18" t="str">
        <f>IF(AND(BP$2=0, BQ$2=0), "*Required - Please Make a Selection*", IF(OR(ISNUMBER(SEARCH(TRIM(BP$2), ProgramsTable[[#This Row],[Geographic Coverage]])), ISNUMBER(SEARCH(TRIM(BQ$2), ProgramsTable[[#This Row],[Geographic Coverage]]))), "Yes", "No"))</f>
        <v>*Required - Please Make a Selection*</v>
      </c>
      <c r="BS689" s="18" t="str">
        <f>IF(OR(BS$2="",BS$2=0), "N/A", IF(AND(ProgramsTable[[#This Row],[Age Min]]= "None", ProgramsTable[[#This Row],[Age Max]]= "None"), "Yes", IF(AND(BS$2&gt;=ProgramsTable[[#This Row],[Age Min]], BS$2&lt;=ProgramsTable[[#This Row],[Age Max]]), "Yes", "No")))</f>
        <v>N/A</v>
      </c>
      <c r="BT689" s="18" t="str" cm="1">
        <f t="array" ref="BT689">IF(COUNTIF(AM$2:BJ$2,"Yes")=0,"N/A",IF(SUMPRODUCT(--(AM$2:BJ$2="Yes"),--(ProgramsTable[[#This Row],[Developmental Disability]:[Caregivers, Family Members, Advocates, or Practitioners of an Individual with Disabilities or Medical Conditions]]="Yes"))&gt;0,"Yes","No"))</f>
        <v>N/A</v>
      </c>
      <c r="BU6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89" s="18" t="str">
        <f>IF(BV$2=0, "N/A", IF(ISNUMBER(SEARCH(UPPER(BV$2), UPPER(ProgramsTable[[#This Row],[Type of Service]]))), "Yes", "No"))</f>
        <v>N/A</v>
      </c>
      <c r="BW689" s="18" t="str">
        <f>IF(BW$2=0, "N/A", IF(ISNUMBER(SEARCH(TRIM(BW$2), ProgramsTable[[#This Row],[Geographic Coverage]])), "Yes", "No"))</f>
        <v>N/A</v>
      </c>
      <c r="BX689" s="18" t="str">
        <f>IF(BX$2=0, "N/A", IF(ISNUMBER(SEARCH(TRIM(BX$2), ProgramsTable[[#This Row],[Geographic Coverage]])), "Yes", "No"))</f>
        <v>N/A</v>
      </c>
      <c r="BY689" s="18" t="str">
        <f>IF(AND(BW$2=0, BX$2=0), "*Required - Please Make a Selection*", IF(OR(ISNUMBER(SEARCH(TRIM(BW$2), ProgramsTable[[#This Row],[Geographic Coverage]])), ISNUMBER(SEARCH(TRIM(BX$2), ProgramsTable[[#This Row],[Geographic Coverage]]))), "Yes", "No"))</f>
        <v>*Required - Please Make a Selection*</v>
      </c>
      <c r="BZ689" s="18" t="str">
        <f>IF(I$2=0, "N/A", IF(I$2="Yes", IF(ProgramsTable[[#This Row],[Program Includes Services for Caregivers]]="Yes", IF(ProgramsTable[[#This Row],[Program May Require Caregiver to be Unpaid]]="No", "Yes", "No"), "No"), "N/A"))</f>
        <v>N/A</v>
      </c>
      <c r="CA6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89" s="18" t="str">
        <f>IF(CB$2=0, "N/A", IF(ISNUMBER(SEARCH(TRIM(UPPER(CB$2)), TRIM(UPPER(ProgramsTable[[#This Row],[Type of Service]])))), "Yes", "No"))</f>
        <v>N/A</v>
      </c>
      <c r="CC689" s="18" t="str">
        <f>IF(CC$2=0, "N/A", IF(ISNUMBER(SEARCH(TRIM(CC$2), ProgramsTable[[#This Row],[Geographic Coverage]])), "Yes", "No"))</f>
        <v>No</v>
      </c>
      <c r="CD689" s="18" t="str">
        <f>IF(CD$2=0, "N/A", IF(ISNUMBER(SEARCH(TRIM(CD$2), ProgramsTable[[#This Row],[Geographic Coverage]])), "Yes", "No"))</f>
        <v>N/A</v>
      </c>
      <c r="CE689" s="18" t="str">
        <f>IF(AND(CC$2=0, CD$2=0), "*Required - Please Make a Selection*", IF(OR(ISNUMBER(SEARCH(TRIM(CC$2), ProgramsTable[[#This Row],[Geographic Coverage]])), ISNUMBER(SEARCH(TRIM(CD$2), ProgramsTable[[#This Row],[Geographic Coverage]]))), "Yes", "No"))</f>
        <v>No</v>
      </c>
      <c r="CF689" s="18" t="str" cm="1">
        <f t="array" ref="CF689">IF(COUNTIF(BK$2:BN$2, "Yes")=0, "N/A", IF(SUMPRODUCT((BK$2:BN$2="Yes")*(ProgramsTable[[#This Row],[Veteran?]:[Disabled Veteran?]]="Yes"))&gt;0, "Yes", "No"))</f>
        <v>No</v>
      </c>
      <c r="CG6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89"/>
      <c r="CI689"/>
      <c r="CJ689"/>
      <c r="CK689"/>
      <c r="CL689"/>
      <c r="CM689"/>
      <c r="CN689"/>
      <c r="CO689"/>
      <c r="CP689"/>
      <c r="CQ689"/>
      <c r="CR689"/>
      <c r="CS689"/>
      <c r="CU689"/>
      <c r="CV689"/>
    </row>
    <row r="690" spans="1:100" hidden="1" x14ac:dyDescent="0.25">
      <c r="A690" s="10">
        <v>319</v>
      </c>
      <c r="B690" t="s">
        <v>527</v>
      </c>
      <c r="C690" t="s">
        <v>610</v>
      </c>
      <c r="D690" t="s">
        <v>545</v>
      </c>
      <c r="E690" t="s">
        <v>546</v>
      </c>
      <c r="F690" t="s">
        <v>551</v>
      </c>
      <c r="G690" t="s">
        <v>92</v>
      </c>
      <c r="H690" t="s">
        <v>207</v>
      </c>
      <c r="I690" t="s">
        <v>207</v>
      </c>
      <c r="J690" t="s">
        <v>547</v>
      </c>
      <c r="K690" t="s">
        <v>208</v>
      </c>
      <c r="L690" s="11" t="s">
        <v>543</v>
      </c>
      <c r="M690">
        <v>60</v>
      </c>
      <c r="N690">
        <v>120</v>
      </c>
      <c r="P690" t="s">
        <v>552</v>
      </c>
      <c r="Q690" t="s">
        <v>208</v>
      </c>
      <c r="R690" t="s">
        <v>552</v>
      </c>
      <c r="S690" t="s">
        <v>208</v>
      </c>
      <c r="T690" t="s">
        <v>67</v>
      </c>
      <c r="U690" t="s">
        <v>215</v>
      </c>
      <c r="V690" t="s">
        <v>207</v>
      </c>
      <c r="W690" t="s">
        <v>207</v>
      </c>
      <c r="X690" t="s">
        <v>207</v>
      </c>
      <c r="Y690" t="s">
        <v>207</v>
      </c>
      <c r="Z690" t="s">
        <v>207</v>
      </c>
      <c r="AA690" t="s">
        <v>215</v>
      </c>
      <c r="AB690" t="s">
        <v>207</v>
      </c>
      <c r="AC690" t="s">
        <v>207</v>
      </c>
      <c r="AD690" t="s">
        <v>207</v>
      </c>
      <c r="AE690" t="s">
        <v>207</v>
      </c>
      <c r="AF690" t="s">
        <v>207</v>
      </c>
      <c r="AG690" t="s">
        <v>207</v>
      </c>
      <c r="AH690" t="s">
        <v>207</v>
      </c>
      <c r="AI690" t="s">
        <v>207</v>
      </c>
      <c r="AJ690" t="s">
        <v>207</v>
      </c>
      <c r="AK690" t="s">
        <v>207</v>
      </c>
      <c r="AL690" t="s">
        <v>207</v>
      </c>
      <c r="AM690" t="s">
        <v>207</v>
      </c>
      <c r="AN690" t="s">
        <v>207</v>
      </c>
      <c r="AO690" t="s">
        <v>207</v>
      </c>
      <c r="AP690" t="s">
        <v>207</v>
      </c>
      <c r="AQ690" t="s">
        <v>207</v>
      </c>
      <c r="AR690" t="s">
        <v>207</v>
      </c>
      <c r="AS690" t="s">
        <v>207</v>
      </c>
      <c r="AT690" t="s">
        <v>207</v>
      </c>
      <c r="AU690" t="s">
        <v>207</v>
      </c>
      <c r="AV690" t="s">
        <v>207</v>
      </c>
      <c r="AW690" t="s">
        <v>207</v>
      </c>
      <c r="AX690" t="s">
        <v>207</v>
      </c>
      <c r="AY690" t="s">
        <v>207</v>
      </c>
      <c r="AZ690" t="s">
        <v>207</v>
      </c>
      <c r="BA690" t="s">
        <v>215</v>
      </c>
      <c r="BB690" t="s">
        <v>207</v>
      </c>
      <c r="BC690" t="s">
        <v>207</v>
      </c>
      <c r="BD690" t="s">
        <v>207</v>
      </c>
      <c r="BE690" t="s">
        <v>207</v>
      </c>
      <c r="BF690" t="s">
        <v>207</v>
      </c>
      <c r="BG690" t="s">
        <v>207</v>
      </c>
      <c r="BH690" t="s">
        <v>207</v>
      </c>
      <c r="BI690" t="s">
        <v>207</v>
      </c>
      <c r="BJ690" t="s">
        <v>207</v>
      </c>
      <c r="BK690" t="s">
        <v>207</v>
      </c>
      <c r="BL690" t="s">
        <v>207</v>
      </c>
      <c r="BM690" t="s">
        <v>207</v>
      </c>
      <c r="BN690" t="s">
        <v>207</v>
      </c>
      <c r="BO690" s="18" t="str">
        <f>IF(OR(BO$2=0, BO$2=""), "N/A", IF(ISNUMBER(SEARCH(UPPER(BO$2), UPPER(ProgramsTable[[#This Row],[Type of Service]]))), "Yes", "No"))</f>
        <v>N/A</v>
      </c>
      <c r="BP690" s="18" t="str">
        <f>IF(BP$2=0, "N/A", IF(ISNUMBER(SEARCH(TRIM(BP$2), ProgramsTable[[#This Row],[Geographic Coverage]])), "Yes", "No"))</f>
        <v>N/A</v>
      </c>
      <c r="BQ690" s="18" t="str">
        <f>IF(BQ$2=0, "N/A", IF(ISNUMBER(SEARCH(TRIM(BQ$2), ProgramsTable[[#This Row],[Geographic Coverage]])), "Yes", "No"))</f>
        <v>N/A</v>
      </c>
      <c r="BR690" s="18" t="str">
        <f>IF(AND(BP$2=0, BQ$2=0), "*Required - Please Make a Selection*", IF(OR(ISNUMBER(SEARCH(TRIM(BP$2), ProgramsTable[[#This Row],[Geographic Coverage]])), ISNUMBER(SEARCH(TRIM(BQ$2), ProgramsTable[[#This Row],[Geographic Coverage]]))), "Yes", "No"))</f>
        <v>*Required - Please Make a Selection*</v>
      </c>
      <c r="BS690" s="18" t="str">
        <f>IF(OR(BS$2="",BS$2=0), "N/A", IF(AND(ProgramsTable[[#This Row],[Age Min]]= "None", ProgramsTable[[#This Row],[Age Max]]= "None"), "Yes", IF(AND(BS$2&gt;=ProgramsTable[[#This Row],[Age Min]], BS$2&lt;=ProgramsTable[[#This Row],[Age Max]]), "Yes", "No")))</f>
        <v>N/A</v>
      </c>
      <c r="BT690" s="18" t="str" cm="1">
        <f t="array" ref="BT690">IF(COUNTIF(AM$2:BJ$2,"Yes")=0,"N/A",IF(SUMPRODUCT(--(AM$2:BJ$2="Yes"),--(ProgramsTable[[#This Row],[Developmental Disability]:[Caregivers, Family Members, Advocates, or Practitioners of an Individual with Disabilities or Medical Conditions]]="Yes"))&gt;0,"Yes","No"))</f>
        <v>N/A</v>
      </c>
      <c r="BU6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90" s="18" t="str">
        <f>IF(BV$2=0, "N/A", IF(ISNUMBER(SEARCH(UPPER(BV$2), UPPER(ProgramsTable[[#This Row],[Type of Service]]))), "Yes", "No"))</f>
        <v>N/A</v>
      </c>
      <c r="BW690" s="18" t="str">
        <f>IF(BW$2=0, "N/A", IF(ISNUMBER(SEARCH(TRIM(BW$2), ProgramsTable[[#This Row],[Geographic Coverage]])), "Yes", "No"))</f>
        <v>N/A</v>
      </c>
      <c r="BX690" s="18" t="str">
        <f>IF(BX$2=0, "N/A", IF(ISNUMBER(SEARCH(TRIM(BX$2), ProgramsTable[[#This Row],[Geographic Coverage]])), "Yes", "No"))</f>
        <v>N/A</v>
      </c>
      <c r="BY690" s="18" t="str">
        <f>IF(AND(BW$2=0, BX$2=0), "*Required - Please Make a Selection*", IF(OR(ISNUMBER(SEARCH(TRIM(BW$2), ProgramsTable[[#This Row],[Geographic Coverage]])), ISNUMBER(SEARCH(TRIM(BX$2), ProgramsTable[[#This Row],[Geographic Coverage]]))), "Yes", "No"))</f>
        <v>*Required - Please Make a Selection*</v>
      </c>
      <c r="BZ690" s="18" t="str">
        <f>IF(I$2=0, "N/A", IF(I$2="Yes", IF(ProgramsTable[[#This Row],[Program Includes Services for Caregivers]]="Yes", IF(ProgramsTable[[#This Row],[Program May Require Caregiver to be Unpaid]]="No", "Yes", "No"), "No"), "N/A"))</f>
        <v>N/A</v>
      </c>
      <c r="CA6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90" s="18" t="str">
        <f>IF(CB$2=0, "N/A", IF(ISNUMBER(SEARCH(TRIM(UPPER(CB$2)), TRIM(UPPER(ProgramsTable[[#This Row],[Type of Service]])))), "Yes", "No"))</f>
        <v>N/A</v>
      </c>
      <c r="CC690" s="18" t="str">
        <f>IF(CC$2=0, "N/A", IF(ISNUMBER(SEARCH(TRIM(CC$2), ProgramsTable[[#This Row],[Geographic Coverage]])), "Yes", "No"))</f>
        <v>No</v>
      </c>
      <c r="CD690" s="18" t="str">
        <f>IF(CD$2=0, "N/A", IF(ISNUMBER(SEARCH(TRIM(CD$2), ProgramsTable[[#This Row],[Geographic Coverage]])), "Yes", "No"))</f>
        <v>N/A</v>
      </c>
      <c r="CE690" s="18" t="str">
        <f>IF(AND(CC$2=0, CD$2=0), "*Required - Please Make a Selection*", IF(OR(ISNUMBER(SEARCH(TRIM(CC$2), ProgramsTable[[#This Row],[Geographic Coverage]])), ISNUMBER(SEARCH(TRIM(CD$2), ProgramsTable[[#This Row],[Geographic Coverage]]))), "Yes", "No"))</f>
        <v>No</v>
      </c>
      <c r="CF690" s="18" t="str" cm="1">
        <f t="array" ref="CF690">IF(COUNTIF(BK$2:BN$2, "Yes")=0, "N/A", IF(SUMPRODUCT((BK$2:BN$2="Yes")*(ProgramsTable[[#This Row],[Veteran?]:[Disabled Veteran?]]="Yes"))&gt;0, "Yes", "No"))</f>
        <v>No</v>
      </c>
      <c r="CG6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90"/>
      <c r="CI690"/>
      <c r="CJ690"/>
      <c r="CK690"/>
      <c r="CL690"/>
      <c r="CM690"/>
      <c r="CN690"/>
      <c r="CO690"/>
      <c r="CP690"/>
      <c r="CQ690"/>
      <c r="CR690"/>
      <c r="CS690"/>
      <c r="CU690"/>
      <c r="CV690"/>
    </row>
    <row r="691" spans="1:100" hidden="1" x14ac:dyDescent="0.25">
      <c r="A691" s="10">
        <v>320</v>
      </c>
      <c r="B691" t="s">
        <v>527</v>
      </c>
      <c r="C691" t="s">
        <v>610</v>
      </c>
      <c r="D691" t="s">
        <v>545</v>
      </c>
      <c r="E691" t="s">
        <v>546</v>
      </c>
      <c r="F691" t="s">
        <v>553</v>
      </c>
      <c r="G691" t="s">
        <v>99</v>
      </c>
      <c r="H691" t="s">
        <v>207</v>
      </c>
      <c r="I691" t="s">
        <v>207</v>
      </c>
      <c r="J691" t="s">
        <v>208</v>
      </c>
      <c r="K691" t="s">
        <v>208</v>
      </c>
      <c r="L691" s="11" t="s">
        <v>543</v>
      </c>
      <c r="M691">
        <v>60</v>
      </c>
      <c r="N691">
        <v>120</v>
      </c>
      <c r="P691" t="s">
        <v>554</v>
      </c>
      <c r="Q691" t="s">
        <v>208</v>
      </c>
      <c r="R691" t="s">
        <v>554</v>
      </c>
      <c r="S691" t="s">
        <v>208</v>
      </c>
      <c r="T691" t="s">
        <v>67</v>
      </c>
      <c r="U691" t="s">
        <v>207</v>
      </c>
      <c r="V691" t="s">
        <v>207</v>
      </c>
      <c r="W691" t="s">
        <v>207</v>
      </c>
      <c r="X691" t="s">
        <v>207</v>
      </c>
      <c r="Y691" t="s">
        <v>207</v>
      </c>
      <c r="Z691" t="s">
        <v>207</v>
      </c>
      <c r="AA691" t="s">
        <v>207</v>
      </c>
      <c r="AB691" t="s">
        <v>207</v>
      </c>
      <c r="AC691" t="s">
        <v>207</v>
      </c>
      <c r="AD691" t="s">
        <v>207</v>
      </c>
      <c r="AE691" t="s">
        <v>207</v>
      </c>
      <c r="AF691" t="s">
        <v>207</v>
      </c>
      <c r="AG691" t="s">
        <v>207</v>
      </c>
      <c r="AH691" t="s">
        <v>207</v>
      </c>
      <c r="AI691" t="s">
        <v>207</v>
      </c>
      <c r="AJ691" t="s">
        <v>207</v>
      </c>
      <c r="AK691" t="s">
        <v>207</v>
      </c>
      <c r="AL691" t="s">
        <v>207</v>
      </c>
      <c r="AM691" t="s">
        <v>207</v>
      </c>
      <c r="AN691" t="s">
        <v>207</v>
      </c>
      <c r="AO691" t="s">
        <v>207</v>
      </c>
      <c r="AP691" t="s">
        <v>207</v>
      </c>
      <c r="AQ691" t="s">
        <v>207</v>
      </c>
      <c r="AR691" t="s">
        <v>207</v>
      </c>
      <c r="AS691" t="s">
        <v>207</v>
      </c>
      <c r="AT691" t="s">
        <v>207</v>
      </c>
      <c r="AU691" t="s">
        <v>207</v>
      </c>
      <c r="AV691" t="s">
        <v>207</v>
      </c>
      <c r="AW691" t="s">
        <v>207</v>
      </c>
      <c r="AX691" t="s">
        <v>207</v>
      </c>
      <c r="AY691" t="s">
        <v>207</v>
      </c>
      <c r="AZ691" t="s">
        <v>207</v>
      </c>
      <c r="BA691" t="s">
        <v>215</v>
      </c>
      <c r="BB691" t="s">
        <v>207</v>
      </c>
      <c r="BC691" t="s">
        <v>207</v>
      </c>
      <c r="BD691" t="s">
        <v>207</v>
      </c>
      <c r="BE691" t="s">
        <v>207</v>
      </c>
      <c r="BF691" t="s">
        <v>207</v>
      </c>
      <c r="BG691" t="s">
        <v>207</v>
      </c>
      <c r="BH691" t="s">
        <v>207</v>
      </c>
      <c r="BI691" t="s">
        <v>207</v>
      </c>
      <c r="BJ691" t="s">
        <v>207</v>
      </c>
      <c r="BK691" t="s">
        <v>207</v>
      </c>
      <c r="BL691" t="s">
        <v>207</v>
      </c>
      <c r="BM691" t="s">
        <v>207</v>
      </c>
      <c r="BN691" t="s">
        <v>207</v>
      </c>
      <c r="BO691" s="18" t="str">
        <f>IF(OR(BO$2=0, BO$2=""), "N/A", IF(ISNUMBER(SEARCH(UPPER(BO$2), UPPER(ProgramsTable[[#This Row],[Type of Service]]))), "Yes", "No"))</f>
        <v>N/A</v>
      </c>
      <c r="BP691" s="18" t="str">
        <f>IF(BP$2=0, "N/A", IF(ISNUMBER(SEARCH(TRIM(BP$2), ProgramsTable[[#This Row],[Geographic Coverage]])), "Yes", "No"))</f>
        <v>N/A</v>
      </c>
      <c r="BQ691" s="18" t="str">
        <f>IF(BQ$2=0, "N/A", IF(ISNUMBER(SEARCH(TRIM(BQ$2), ProgramsTable[[#This Row],[Geographic Coverage]])), "Yes", "No"))</f>
        <v>N/A</v>
      </c>
      <c r="BR691" s="18" t="str">
        <f>IF(AND(BP$2=0, BQ$2=0), "*Required - Please Make a Selection*", IF(OR(ISNUMBER(SEARCH(TRIM(BP$2), ProgramsTable[[#This Row],[Geographic Coverage]])), ISNUMBER(SEARCH(TRIM(BQ$2), ProgramsTable[[#This Row],[Geographic Coverage]]))), "Yes", "No"))</f>
        <v>*Required - Please Make a Selection*</v>
      </c>
      <c r="BS691" s="18" t="str">
        <f>IF(OR(BS$2="",BS$2=0), "N/A", IF(AND(ProgramsTable[[#This Row],[Age Min]]= "None", ProgramsTable[[#This Row],[Age Max]]= "None"), "Yes", IF(AND(BS$2&gt;=ProgramsTable[[#This Row],[Age Min]], BS$2&lt;=ProgramsTable[[#This Row],[Age Max]]), "Yes", "No")))</f>
        <v>N/A</v>
      </c>
      <c r="BT691" s="18" t="str" cm="1">
        <f t="array" ref="BT691">IF(COUNTIF(AM$2:BJ$2,"Yes")=0,"N/A",IF(SUMPRODUCT(--(AM$2:BJ$2="Yes"),--(ProgramsTable[[#This Row],[Developmental Disability]:[Caregivers, Family Members, Advocates, or Practitioners of an Individual with Disabilities or Medical Conditions]]="Yes"))&gt;0,"Yes","No"))</f>
        <v>N/A</v>
      </c>
      <c r="BU6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91" s="18" t="str">
        <f>IF(BV$2=0, "N/A", IF(ISNUMBER(SEARCH(UPPER(BV$2), UPPER(ProgramsTable[[#This Row],[Type of Service]]))), "Yes", "No"))</f>
        <v>N/A</v>
      </c>
      <c r="BW691" s="18" t="str">
        <f>IF(BW$2=0, "N/A", IF(ISNUMBER(SEARCH(TRIM(BW$2), ProgramsTable[[#This Row],[Geographic Coverage]])), "Yes", "No"))</f>
        <v>N/A</v>
      </c>
      <c r="BX691" s="18" t="str">
        <f>IF(BX$2=0, "N/A", IF(ISNUMBER(SEARCH(TRIM(BX$2), ProgramsTable[[#This Row],[Geographic Coverage]])), "Yes", "No"))</f>
        <v>N/A</v>
      </c>
      <c r="BY691" s="18" t="str">
        <f>IF(AND(BW$2=0, BX$2=0), "*Required - Please Make a Selection*", IF(OR(ISNUMBER(SEARCH(TRIM(BW$2), ProgramsTable[[#This Row],[Geographic Coverage]])), ISNUMBER(SEARCH(TRIM(BX$2), ProgramsTable[[#This Row],[Geographic Coverage]]))), "Yes", "No"))</f>
        <v>*Required - Please Make a Selection*</v>
      </c>
      <c r="BZ691" s="18" t="str">
        <f>IF(I$2=0, "N/A", IF(I$2="Yes", IF(ProgramsTable[[#This Row],[Program Includes Services for Caregivers]]="Yes", IF(ProgramsTable[[#This Row],[Program May Require Caregiver to be Unpaid]]="No", "Yes", "No"), "No"), "N/A"))</f>
        <v>N/A</v>
      </c>
      <c r="CA6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91" s="18" t="str">
        <f>IF(CB$2=0, "N/A", IF(ISNUMBER(SEARCH(TRIM(UPPER(CB$2)), TRIM(UPPER(ProgramsTable[[#This Row],[Type of Service]])))), "Yes", "No"))</f>
        <v>N/A</v>
      </c>
      <c r="CC691" s="18" t="str">
        <f>IF(CC$2=0, "N/A", IF(ISNUMBER(SEARCH(TRIM(CC$2), ProgramsTable[[#This Row],[Geographic Coverage]])), "Yes", "No"))</f>
        <v>No</v>
      </c>
      <c r="CD691" s="18" t="str">
        <f>IF(CD$2=0, "N/A", IF(ISNUMBER(SEARCH(TRIM(CD$2), ProgramsTable[[#This Row],[Geographic Coverage]])), "Yes", "No"))</f>
        <v>N/A</v>
      </c>
      <c r="CE691" s="18" t="str">
        <f>IF(AND(CC$2=0, CD$2=0), "*Required - Please Make a Selection*", IF(OR(ISNUMBER(SEARCH(TRIM(CC$2), ProgramsTable[[#This Row],[Geographic Coverage]])), ISNUMBER(SEARCH(TRIM(CD$2), ProgramsTable[[#This Row],[Geographic Coverage]]))), "Yes", "No"))</f>
        <v>No</v>
      </c>
      <c r="CF691" s="18" t="str" cm="1">
        <f t="array" ref="CF691">IF(COUNTIF(BK$2:BN$2, "Yes")=0, "N/A", IF(SUMPRODUCT((BK$2:BN$2="Yes")*(ProgramsTable[[#This Row],[Veteran?]:[Disabled Veteran?]]="Yes"))&gt;0, "Yes", "No"))</f>
        <v>No</v>
      </c>
      <c r="CG6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91"/>
      <c r="CI691"/>
      <c r="CJ691"/>
      <c r="CK691"/>
      <c r="CL691"/>
      <c r="CM691"/>
      <c r="CN691"/>
      <c r="CO691"/>
      <c r="CP691"/>
      <c r="CQ691"/>
      <c r="CR691"/>
      <c r="CS691"/>
      <c r="CU691"/>
      <c r="CV691"/>
    </row>
    <row r="692" spans="1:100" hidden="1" x14ac:dyDescent="0.25">
      <c r="A692" s="10">
        <v>321</v>
      </c>
      <c r="B692" t="s">
        <v>527</v>
      </c>
      <c r="C692" t="s">
        <v>610</v>
      </c>
      <c r="D692" t="s">
        <v>545</v>
      </c>
      <c r="E692" t="s">
        <v>546</v>
      </c>
      <c r="F692" t="s">
        <v>555</v>
      </c>
      <c r="G692" t="s">
        <v>92</v>
      </c>
      <c r="H692" t="s">
        <v>207</v>
      </c>
      <c r="I692" t="s">
        <v>207</v>
      </c>
      <c r="J692" t="s">
        <v>547</v>
      </c>
      <c r="K692" t="s">
        <v>208</v>
      </c>
      <c r="L692" s="11" t="s">
        <v>543</v>
      </c>
      <c r="M692">
        <v>60</v>
      </c>
      <c r="N692">
        <v>120</v>
      </c>
      <c r="P692" t="s">
        <v>556</v>
      </c>
      <c r="Q692" t="s">
        <v>208</v>
      </c>
      <c r="R692" t="s">
        <v>556</v>
      </c>
      <c r="S692" t="s">
        <v>208</v>
      </c>
      <c r="T692" t="s">
        <v>67</v>
      </c>
      <c r="U692" t="s">
        <v>215</v>
      </c>
      <c r="V692" t="s">
        <v>207</v>
      </c>
      <c r="W692" t="s">
        <v>207</v>
      </c>
      <c r="X692" t="s">
        <v>207</v>
      </c>
      <c r="Y692" t="s">
        <v>207</v>
      </c>
      <c r="Z692" t="s">
        <v>207</v>
      </c>
      <c r="AA692" t="s">
        <v>215</v>
      </c>
      <c r="AB692" t="s">
        <v>207</v>
      </c>
      <c r="AC692" t="s">
        <v>207</v>
      </c>
      <c r="AD692" t="s">
        <v>207</v>
      </c>
      <c r="AE692" t="s">
        <v>207</v>
      </c>
      <c r="AF692" t="s">
        <v>207</v>
      </c>
      <c r="AG692" t="s">
        <v>207</v>
      </c>
      <c r="AH692" t="s">
        <v>207</v>
      </c>
      <c r="AI692" t="s">
        <v>207</v>
      </c>
      <c r="AJ692" t="s">
        <v>207</v>
      </c>
      <c r="AK692" t="s">
        <v>207</v>
      </c>
      <c r="AL692" t="s">
        <v>207</v>
      </c>
      <c r="AM692" t="s">
        <v>207</v>
      </c>
      <c r="AN692" t="s">
        <v>207</v>
      </c>
      <c r="AO692" t="s">
        <v>207</v>
      </c>
      <c r="AP692" t="s">
        <v>207</v>
      </c>
      <c r="AQ692" t="s">
        <v>207</v>
      </c>
      <c r="AR692" t="s">
        <v>207</v>
      </c>
      <c r="AS692" t="s">
        <v>207</v>
      </c>
      <c r="AT692" t="s">
        <v>207</v>
      </c>
      <c r="AU692" t="s">
        <v>207</v>
      </c>
      <c r="AV692" t="s">
        <v>207</v>
      </c>
      <c r="AW692" t="s">
        <v>207</v>
      </c>
      <c r="AX692" t="s">
        <v>207</v>
      </c>
      <c r="AY692" t="s">
        <v>207</v>
      </c>
      <c r="AZ692" t="s">
        <v>207</v>
      </c>
      <c r="BA692" t="s">
        <v>215</v>
      </c>
      <c r="BB692" t="s">
        <v>207</v>
      </c>
      <c r="BC692" t="s">
        <v>207</v>
      </c>
      <c r="BD692" t="s">
        <v>207</v>
      </c>
      <c r="BE692" t="s">
        <v>207</v>
      </c>
      <c r="BF692" t="s">
        <v>207</v>
      </c>
      <c r="BG692" t="s">
        <v>207</v>
      </c>
      <c r="BH692" t="s">
        <v>207</v>
      </c>
      <c r="BI692" t="s">
        <v>207</v>
      </c>
      <c r="BJ692" t="s">
        <v>207</v>
      </c>
      <c r="BK692" t="s">
        <v>207</v>
      </c>
      <c r="BL692" t="s">
        <v>207</v>
      </c>
      <c r="BM692" t="s">
        <v>207</v>
      </c>
      <c r="BN692" t="s">
        <v>207</v>
      </c>
      <c r="BO692" s="18" t="str">
        <f>IF(OR(BO$2=0, BO$2=""), "N/A", IF(ISNUMBER(SEARCH(UPPER(BO$2), UPPER(ProgramsTable[[#This Row],[Type of Service]]))), "Yes", "No"))</f>
        <v>N/A</v>
      </c>
      <c r="BP692" s="18" t="str">
        <f>IF(BP$2=0, "N/A", IF(ISNUMBER(SEARCH(TRIM(BP$2), ProgramsTable[[#This Row],[Geographic Coverage]])), "Yes", "No"))</f>
        <v>N/A</v>
      </c>
      <c r="BQ692" s="18" t="str">
        <f>IF(BQ$2=0, "N/A", IF(ISNUMBER(SEARCH(TRIM(BQ$2), ProgramsTable[[#This Row],[Geographic Coverage]])), "Yes", "No"))</f>
        <v>N/A</v>
      </c>
      <c r="BR692" s="18" t="str">
        <f>IF(AND(BP$2=0, BQ$2=0), "*Required - Please Make a Selection*", IF(OR(ISNUMBER(SEARCH(TRIM(BP$2), ProgramsTable[[#This Row],[Geographic Coverage]])), ISNUMBER(SEARCH(TRIM(BQ$2), ProgramsTable[[#This Row],[Geographic Coverage]]))), "Yes", "No"))</f>
        <v>*Required - Please Make a Selection*</v>
      </c>
      <c r="BS692" s="18" t="str">
        <f>IF(OR(BS$2="",BS$2=0), "N/A", IF(AND(ProgramsTable[[#This Row],[Age Min]]= "None", ProgramsTable[[#This Row],[Age Max]]= "None"), "Yes", IF(AND(BS$2&gt;=ProgramsTable[[#This Row],[Age Min]], BS$2&lt;=ProgramsTable[[#This Row],[Age Max]]), "Yes", "No")))</f>
        <v>N/A</v>
      </c>
      <c r="BT692" s="18" t="str" cm="1">
        <f t="array" ref="BT692">IF(COUNTIF(AM$2:BJ$2,"Yes")=0,"N/A",IF(SUMPRODUCT(--(AM$2:BJ$2="Yes"),--(ProgramsTable[[#This Row],[Developmental Disability]:[Caregivers, Family Members, Advocates, or Practitioners of an Individual with Disabilities or Medical Conditions]]="Yes"))&gt;0,"Yes","No"))</f>
        <v>N/A</v>
      </c>
      <c r="BU6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92" s="18" t="str">
        <f>IF(BV$2=0, "N/A", IF(ISNUMBER(SEARCH(UPPER(BV$2), UPPER(ProgramsTable[[#This Row],[Type of Service]]))), "Yes", "No"))</f>
        <v>N/A</v>
      </c>
      <c r="BW692" s="18" t="str">
        <f>IF(BW$2=0, "N/A", IF(ISNUMBER(SEARCH(TRIM(BW$2), ProgramsTable[[#This Row],[Geographic Coverage]])), "Yes", "No"))</f>
        <v>N/A</v>
      </c>
      <c r="BX692" s="18" t="str">
        <f>IF(BX$2=0, "N/A", IF(ISNUMBER(SEARCH(TRIM(BX$2), ProgramsTable[[#This Row],[Geographic Coverage]])), "Yes", "No"))</f>
        <v>N/A</v>
      </c>
      <c r="BY692" s="18" t="str">
        <f>IF(AND(BW$2=0, BX$2=0), "*Required - Please Make a Selection*", IF(OR(ISNUMBER(SEARCH(TRIM(BW$2), ProgramsTable[[#This Row],[Geographic Coverage]])), ISNUMBER(SEARCH(TRIM(BX$2), ProgramsTable[[#This Row],[Geographic Coverage]]))), "Yes", "No"))</f>
        <v>*Required - Please Make a Selection*</v>
      </c>
      <c r="BZ692" s="18" t="str">
        <f>IF(I$2=0, "N/A", IF(I$2="Yes", IF(ProgramsTable[[#This Row],[Program Includes Services for Caregivers]]="Yes", IF(ProgramsTable[[#This Row],[Program May Require Caregiver to be Unpaid]]="No", "Yes", "No"), "No"), "N/A"))</f>
        <v>N/A</v>
      </c>
      <c r="CA6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92" s="18" t="str">
        <f>IF(CB$2=0, "N/A", IF(ISNUMBER(SEARCH(TRIM(UPPER(CB$2)), TRIM(UPPER(ProgramsTable[[#This Row],[Type of Service]])))), "Yes", "No"))</f>
        <v>N/A</v>
      </c>
      <c r="CC692" s="18" t="str">
        <f>IF(CC$2=0, "N/A", IF(ISNUMBER(SEARCH(TRIM(CC$2), ProgramsTable[[#This Row],[Geographic Coverage]])), "Yes", "No"))</f>
        <v>No</v>
      </c>
      <c r="CD692" s="18" t="str">
        <f>IF(CD$2=0, "N/A", IF(ISNUMBER(SEARCH(TRIM(CD$2), ProgramsTable[[#This Row],[Geographic Coverage]])), "Yes", "No"))</f>
        <v>N/A</v>
      </c>
      <c r="CE692" s="18" t="str">
        <f>IF(AND(CC$2=0, CD$2=0), "*Required - Please Make a Selection*", IF(OR(ISNUMBER(SEARCH(TRIM(CC$2), ProgramsTable[[#This Row],[Geographic Coverage]])), ISNUMBER(SEARCH(TRIM(CD$2), ProgramsTable[[#This Row],[Geographic Coverage]]))), "Yes", "No"))</f>
        <v>No</v>
      </c>
      <c r="CF692" s="18" t="str" cm="1">
        <f t="array" ref="CF692">IF(COUNTIF(BK$2:BN$2, "Yes")=0, "N/A", IF(SUMPRODUCT((BK$2:BN$2="Yes")*(ProgramsTable[[#This Row],[Veteran?]:[Disabled Veteran?]]="Yes"))&gt;0, "Yes", "No"))</f>
        <v>No</v>
      </c>
      <c r="CG6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92"/>
      <c r="CI692"/>
      <c r="CJ692"/>
      <c r="CK692"/>
      <c r="CL692"/>
      <c r="CM692"/>
      <c r="CN692"/>
      <c r="CO692"/>
      <c r="CP692"/>
      <c r="CQ692"/>
      <c r="CR692"/>
      <c r="CS692"/>
      <c r="CU692"/>
      <c r="CV692"/>
    </row>
    <row r="693" spans="1:100" hidden="1" x14ac:dyDescent="0.25">
      <c r="A693" s="10">
        <v>322</v>
      </c>
      <c r="B693" t="s">
        <v>527</v>
      </c>
      <c r="C693" t="s">
        <v>610</v>
      </c>
      <c r="D693" t="s">
        <v>545</v>
      </c>
      <c r="E693" t="s">
        <v>546</v>
      </c>
      <c r="F693" t="s">
        <v>557</v>
      </c>
      <c r="G693" t="s">
        <v>91</v>
      </c>
      <c r="H693" t="s">
        <v>207</v>
      </c>
      <c r="I693" t="s">
        <v>207</v>
      </c>
      <c r="J693" t="s">
        <v>208</v>
      </c>
      <c r="K693" t="s">
        <v>208</v>
      </c>
      <c r="L693" s="11" t="s">
        <v>543</v>
      </c>
      <c r="M693">
        <v>60</v>
      </c>
      <c r="N693">
        <v>120</v>
      </c>
      <c r="P693" t="s">
        <v>208</v>
      </c>
      <c r="Q693" t="s">
        <v>208</v>
      </c>
      <c r="R693" t="s">
        <v>208</v>
      </c>
      <c r="S693" t="s">
        <v>208</v>
      </c>
      <c r="T693" t="s">
        <v>67</v>
      </c>
      <c r="U693" t="s">
        <v>207</v>
      </c>
      <c r="V693" t="s">
        <v>207</v>
      </c>
      <c r="W693" t="s">
        <v>207</v>
      </c>
      <c r="X693" t="s">
        <v>207</v>
      </c>
      <c r="Y693" t="s">
        <v>207</v>
      </c>
      <c r="Z693" t="s">
        <v>207</v>
      </c>
      <c r="AA693" t="s">
        <v>207</v>
      </c>
      <c r="AB693" t="s">
        <v>207</v>
      </c>
      <c r="AC693" t="s">
        <v>207</v>
      </c>
      <c r="AD693" t="s">
        <v>207</v>
      </c>
      <c r="AE693" t="s">
        <v>207</v>
      </c>
      <c r="AF693" t="s">
        <v>207</v>
      </c>
      <c r="AG693" t="s">
        <v>207</v>
      </c>
      <c r="AH693" t="s">
        <v>207</v>
      </c>
      <c r="AI693" t="s">
        <v>207</v>
      </c>
      <c r="AJ693" t="s">
        <v>207</v>
      </c>
      <c r="AK693" t="s">
        <v>207</v>
      </c>
      <c r="AL693" t="s">
        <v>207</v>
      </c>
      <c r="AM693" t="s">
        <v>207</v>
      </c>
      <c r="AN693" t="s">
        <v>207</v>
      </c>
      <c r="AO693" t="s">
        <v>207</v>
      </c>
      <c r="AP693" t="s">
        <v>207</v>
      </c>
      <c r="AQ693" t="s">
        <v>207</v>
      </c>
      <c r="AR693" t="s">
        <v>207</v>
      </c>
      <c r="AS693" t="s">
        <v>207</v>
      </c>
      <c r="AT693" t="s">
        <v>207</v>
      </c>
      <c r="AU693" t="s">
        <v>207</v>
      </c>
      <c r="AV693" t="s">
        <v>207</v>
      </c>
      <c r="AW693" t="s">
        <v>207</v>
      </c>
      <c r="AX693" t="s">
        <v>207</v>
      </c>
      <c r="AY693" t="s">
        <v>207</v>
      </c>
      <c r="AZ693" t="s">
        <v>207</v>
      </c>
      <c r="BA693" t="s">
        <v>207</v>
      </c>
      <c r="BB693" t="s">
        <v>207</v>
      </c>
      <c r="BC693" t="s">
        <v>207</v>
      </c>
      <c r="BD693" t="s">
        <v>207</v>
      </c>
      <c r="BE693" t="s">
        <v>207</v>
      </c>
      <c r="BF693" t="s">
        <v>207</v>
      </c>
      <c r="BG693" t="s">
        <v>207</v>
      </c>
      <c r="BH693" t="s">
        <v>207</v>
      </c>
      <c r="BI693" t="s">
        <v>207</v>
      </c>
      <c r="BJ693" t="s">
        <v>207</v>
      </c>
      <c r="BK693" t="s">
        <v>207</v>
      </c>
      <c r="BL693" t="s">
        <v>207</v>
      </c>
      <c r="BM693" t="s">
        <v>207</v>
      </c>
      <c r="BN693" t="s">
        <v>207</v>
      </c>
      <c r="BO693" s="18" t="str">
        <f>IF(OR(BO$2=0, BO$2=""), "N/A", IF(ISNUMBER(SEARCH(UPPER(BO$2), UPPER(ProgramsTable[[#This Row],[Type of Service]]))), "Yes", "No"))</f>
        <v>N/A</v>
      </c>
      <c r="BP693" s="18" t="str">
        <f>IF(BP$2=0, "N/A", IF(ISNUMBER(SEARCH(TRIM(BP$2), ProgramsTable[[#This Row],[Geographic Coverage]])), "Yes", "No"))</f>
        <v>N/A</v>
      </c>
      <c r="BQ693" s="18" t="str">
        <f>IF(BQ$2=0, "N/A", IF(ISNUMBER(SEARCH(TRIM(BQ$2), ProgramsTable[[#This Row],[Geographic Coverage]])), "Yes", "No"))</f>
        <v>N/A</v>
      </c>
      <c r="BR693" s="18" t="str">
        <f>IF(AND(BP$2=0, BQ$2=0), "*Required - Please Make a Selection*", IF(OR(ISNUMBER(SEARCH(TRIM(BP$2), ProgramsTable[[#This Row],[Geographic Coverage]])), ISNUMBER(SEARCH(TRIM(BQ$2), ProgramsTable[[#This Row],[Geographic Coverage]]))), "Yes", "No"))</f>
        <v>*Required - Please Make a Selection*</v>
      </c>
      <c r="BS693" s="18" t="str">
        <f>IF(OR(BS$2="",BS$2=0), "N/A", IF(AND(ProgramsTable[[#This Row],[Age Min]]= "None", ProgramsTable[[#This Row],[Age Max]]= "None"), "Yes", IF(AND(BS$2&gt;=ProgramsTable[[#This Row],[Age Min]], BS$2&lt;=ProgramsTable[[#This Row],[Age Max]]), "Yes", "No")))</f>
        <v>N/A</v>
      </c>
      <c r="BT693" s="18" t="str" cm="1">
        <f t="array" ref="BT693">IF(COUNTIF(AM$2:BJ$2,"Yes")=0,"N/A",IF(SUMPRODUCT(--(AM$2:BJ$2="Yes"),--(ProgramsTable[[#This Row],[Developmental Disability]:[Caregivers, Family Members, Advocates, or Practitioners of an Individual with Disabilities or Medical Conditions]]="Yes"))&gt;0,"Yes","No"))</f>
        <v>N/A</v>
      </c>
      <c r="BU6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93" s="18" t="str">
        <f>IF(BV$2=0, "N/A", IF(ISNUMBER(SEARCH(UPPER(BV$2), UPPER(ProgramsTable[[#This Row],[Type of Service]]))), "Yes", "No"))</f>
        <v>N/A</v>
      </c>
      <c r="BW693" s="18" t="str">
        <f>IF(BW$2=0, "N/A", IF(ISNUMBER(SEARCH(TRIM(BW$2), ProgramsTable[[#This Row],[Geographic Coverage]])), "Yes", "No"))</f>
        <v>N/A</v>
      </c>
      <c r="BX693" s="18" t="str">
        <f>IF(BX$2=0, "N/A", IF(ISNUMBER(SEARCH(TRIM(BX$2), ProgramsTable[[#This Row],[Geographic Coverage]])), "Yes", "No"))</f>
        <v>N/A</v>
      </c>
      <c r="BY693" s="18" t="str">
        <f>IF(AND(BW$2=0, BX$2=0), "*Required - Please Make a Selection*", IF(OR(ISNUMBER(SEARCH(TRIM(BW$2), ProgramsTable[[#This Row],[Geographic Coverage]])), ISNUMBER(SEARCH(TRIM(BX$2), ProgramsTable[[#This Row],[Geographic Coverage]]))), "Yes", "No"))</f>
        <v>*Required - Please Make a Selection*</v>
      </c>
      <c r="BZ693" s="18" t="str">
        <f>IF(I$2=0, "N/A", IF(I$2="Yes", IF(ProgramsTable[[#This Row],[Program Includes Services for Caregivers]]="Yes", IF(ProgramsTable[[#This Row],[Program May Require Caregiver to be Unpaid]]="No", "Yes", "No"), "No"), "N/A"))</f>
        <v>N/A</v>
      </c>
      <c r="CA6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93" s="18" t="str">
        <f>IF(CB$2=0, "N/A", IF(ISNUMBER(SEARCH(TRIM(UPPER(CB$2)), TRIM(UPPER(ProgramsTable[[#This Row],[Type of Service]])))), "Yes", "No"))</f>
        <v>N/A</v>
      </c>
      <c r="CC693" s="18" t="str">
        <f>IF(CC$2=0, "N/A", IF(ISNUMBER(SEARCH(TRIM(CC$2), ProgramsTable[[#This Row],[Geographic Coverage]])), "Yes", "No"))</f>
        <v>No</v>
      </c>
      <c r="CD693" s="18" t="str">
        <f>IF(CD$2=0, "N/A", IF(ISNUMBER(SEARCH(TRIM(CD$2), ProgramsTable[[#This Row],[Geographic Coverage]])), "Yes", "No"))</f>
        <v>N/A</v>
      </c>
      <c r="CE693" s="18" t="str">
        <f>IF(AND(CC$2=0, CD$2=0), "*Required - Please Make a Selection*", IF(OR(ISNUMBER(SEARCH(TRIM(CC$2), ProgramsTable[[#This Row],[Geographic Coverage]])), ISNUMBER(SEARCH(TRIM(CD$2), ProgramsTable[[#This Row],[Geographic Coverage]]))), "Yes", "No"))</f>
        <v>No</v>
      </c>
      <c r="CF693" s="18" t="str" cm="1">
        <f t="array" ref="CF693">IF(COUNTIF(BK$2:BN$2, "Yes")=0, "N/A", IF(SUMPRODUCT((BK$2:BN$2="Yes")*(ProgramsTable[[#This Row],[Veteran?]:[Disabled Veteran?]]="Yes"))&gt;0, "Yes", "No"))</f>
        <v>No</v>
      </c>
      <c r="CG6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93"/>
      <c r="CI693"/>
      <c r="CJ693"/>
      <c r="CK693"/>
      <c r="CL693"/>
      <c r="CM693"/>
      <c r="CN693"/>
      <c r="CO693"/>
      <c r="CP693"/>
      <c r="CQ693"/>
      <c r="CR693"/>
      <c r="CS693"/>
      <c r="CU693"/>
      <c r="CV693"/>
    </row>
    <row r="694" spans="1:100" hidden="1" x14ac:dyDescent="0.25">
      <c r="A694" s="10">
        <v>323</v>
      </c>
      <c r="B694" t="s">
        <v>527</v>
      </c>
      <c r="C694" t="s">
        <v>610</v>
      </c>
      <c r="D694" t="s">
        <v>545</v>
      </c>
      <c r="E694" t="s">
        <v>546</v>
      </c>
      <c r="F694" t="s">
        <v>558</v>
      </c>
      <c r="G694" t="s">
        <v>103</v>
      </c>
      <c r="H694" t="s">
        <v>207</v>
      </c>
      <c r="I694" t="s">
        <v>207</v>
      </c>
      <c r="J694" t="s">
        <v>208</v>
      </c>
      <c r="K694" t="s">
        <v>208</v>
      </c>
      <c r="L694" s="11" t="s">
        <v>208</v>
      </c>
      <c r="M694" t="s">
        <v>208</v>
      </c>
      <c r="N694" t="s">
        <v>208</v>
      </c>
      <c r="P694" t="s">
        <v>208</v>
      </c>
      <c r="Q694" t="s">
        <v>208</v>
      </c>
      <c r="R694" t="s">
        <v>208</v>
      </c>
      <c r="S694" t="s">
        <v>208</v>
      </c>
      <c r="T694" t="s">
        <v>67</v>
      </c>
      <c r="U694" t="s">
        <v>207</v>
      </c>
      <c r="V694" t="s">
        <v>207</v>
      </c>
      <c r="W694" t="s">
        <v>207</v>
      </c>
      <c r="X694" t="s">
        <v>207</v>
      </c>
      <c r="Y694" t="s">
        <v>207</v>
      </c>
      <c r="Z694" t="s">
        <v>207</v>
      </c>
      <c r="AA694" t="s">
        <v>207</v>
      </c>
      <c r="AB694" t="s">
        <v>207</v>
      </c>
      <c r="AC694" t="s">
        <v>207</v>
      </c>
      <c r="AD694" t="s">
        <v>207</v>
      </c>
      <c r="AE694" t="s">
        <v>207</v>
      </c>
      <c r="AF694" t="s">
        <v>207</v>
      </c>
      <c r="AG694" t="s">
        <v>207</v>
      </c>
      <c r="AH694" t="s">
        <v>207</v>
      </c>
      <c r="AI694" t="s">
        <v>207</v>
      </c>
      <c r="AJ694" t="s">
        <v>207</v>
      </c>
      <c r="AK694" t="s">
        <v>207</v>
      </c>
      <c r="AL694" t="s">
        <v>207</v>
      </c>
      <c r="AM694" t="s">
        <v>207</v>
      </c>
      <c r="AN694" t="s">
        <v>207</v>
      </c>
      <c r="AO694" t="s">
        <v>207</v>
      </c>
      <c r="AP694" t="s">
        <v>207</v>
      </c>
      <c r="AQ694" t="s">
        <v>207</v>
      </c>
      <c r="AR694" t="s">
        <v>207</v>
      </c>
      <c r="AS694" t="s">
        <v>207</v>
      </c>
      <c r="AT694" t="s">
        <v>207</v>
      </c>
      <c r="AU694" t="s">
        <v>207</v>
      </c>
      <c r="AV694" t="s">
        <v>207</v>
      </c>
      <c r="AW694" t="s">
        <v>207</v>
      </c>
      <c r="AX694" t="s">
        <v>207</v>
      </c>
      <c r="AY694" t="s">
        <v>207</v>
      </c>
      <c r="AZ694" t="s">
        <v>207</v>
      </c>
      <c r="BA694" t="s">
        <v>207</v>
      </c>
      <c r="BB694" t="s">
        <v>207</v>
      </c>
      <c r="BC694" t="s">
        <v>207</v>
      </c>
      <c r="BD694" t="s">
        <v>207</v>
      </c>
      <c r="BE694" t="s">
        <v>207</v>
      </c>
      <c r="BF694" t="s">
        <v>207</v>
      </c>
      <c r="BG694" t="s">
        <v>207</v>
      </c>
      <c r="BH694" t="s">
        <v>207</v>
      </c>
      <c r="BI694" t="s">
        <v>207</v>
      </c>
      <c r="BJ694" t="s">
        <v>207</v>
      </c>
      <c r="BK694" t="s">
        <v>207</v>
      </c>
      <c r="BL694" t="s">
        <v>207</v>
      </c>
      <c r="BM694" t="s">
        <v>207</v>
      </c>
      <c r="BN694" t="s">
        <v>207</v>
      </c>
      <c r="BO694" s="18" t="str">
        <f>IF(OR(BO$2=0, BO$2=""), "N/A", IF(ISNUMBER(SEARCH(UPPER(BO$2), UPPER(ProgramsTable[[#This Row],[Type of Service]]))), "Yes", "No"))</f>
        <v>N/A</v>
      </c>
      <c r="BP694" s="18" t="str">
        <f>IF(BP$2=0, "N/A", IF(ISNUMBER(SEARCH(TRIM(BP$2), ProgramsTable[[#This Row],[Geographic Coverage]])), "Yes", "No"))</f>
        <v>N/A</v>
      </c>
      <c r="BQ694" s="18" t="str">
        <f>IF(BQ$2=0, "N/A", IF(ISNUMBER(SEARCH(TRIM(BQ$2), ProgramsTable[[#This Row],[Geographic Coverage]])), "Yes", "No"))</f>
        <v>N/A</v>
      </c>
      <c r="BR694" s="18" t="str">
        <f>IF(AND(BP$2=0, BQ$2=0), "*Required - Please Make a Selection*", IF(OR(ISNUMBER(SEARCH(TRIM(BP$2), ProgramsTable[[#This Row],[Geographic Coverage]])), ISNUMBER(SEARCH(TRIM(BQ$2), ProgramsTable[[#This Row],[Geographic Coverage]]))), "Yes", "No"))</f>
        <v>*Required - Please Make a Selection*</v>
      </c>
      <c r="BS694" s="18" t="str">
        <f>IF(OR(BS$2="",BS$2=0), "N/A", IF(AND(ProgramsTable[[#This Row],[Age Min]]= "None", ProgramsTable[[#This Row],[Age Max]]= "None"), "Yes", IF(AND(BS$2&gt;=ProgramsTable[[#This Row],[Age Min]], BS$2&lt;=ProgramsTable[[#This Row],[Age Max]]), "Yes", "No")))</f>
        <v>N/A</v>
      </c>
      <c r="BT694" s="18" t="str" cm="1">
        <f t="array" ref="BT694">IF(COUNTIF(AM$2:BJ$2,"Yes")=0,"N/A",IF(SUMPRODUCT(--(AM$2:BJ$2="Yes"),--(ProgramsTable[[#This Row],[Developmental Disability]:[Caregivers, Family Members, Advocates, or Practitioners of an Individual with Disabilities or Medical Conditions]]="Yes"))&gt;0,"Yes","No"))</f>
        <v>N/A</v>
      </c>
      <c r="BU6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94" s="18" t="str">
        <f>IF(BV$2=0, "N/A", IF(ISNUMBER(SEARCH(UPPER(BV$2), UPPER(ProgramsTable[[#This Row],[Type of Service]]))), "Yes", "No"))</f>
        <v>N/A</v>
      </c>
      <c r="BW694" s="18" t="str">
        <f>IF(BW$2=0, "N/A", IF(ISNUMBER(SEARCH(TRIM(BW$2), ProgramsTable[[#This Row],[Geographic Coverage]])), "Yes", "No"))</f>
        <v>N/A</v>
      </c>
      <c r="BX694" s="18" t="str">
        <f>IF(BX$2=0, "N/A", IF(ISNUMBER(SEARCH(TRIM(BX$2), ProgramsTable[[#This Row],[Geographic Coverage]])), "Yes", "No"))</f>
        <v>N/A</v>
      </c>
      <c r="BY694" s="18" t="str">
        <f>IF(AND(BW$2=0, BX$2=0), "*Required - Please Make a Selection*", IF(OR(ISNUMBER(SEARCH(TRIM(BW$2), ProgramsTable[[#This Row],[Geographic Coverage]])), ISNUMBER(SEARCH(TRIM(BX$2), ProgramsTable[[#This Row],[Geographic Coverage]]))), "Yes", "No"))</f>
        <v>*Required - Please Make a Selection*</v>
      </c>
      <c r="BZ694" s="18" t="str">
        <f>IF(I$2=0, "N/A", IF(I$2="Yes", IF(ProgramsTable[[#This Row],[Program Includes Services for Caregivers]]="Yes", IF(ProgramsTable[[#This Row],[Program May Require Caregiver to be Unpaid]]="No", "Yes", "No"), "No"), "N/A"))</f>
        <v>N/A</v>
      </c>
      <c r="CA6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94" s="18" t="str">
        <f>IF(CB$2=0, "N/A", IF(ISNUMBER(SEARCH(TRIM(UPPER(CB$2)), TRIM(UPPER(ProgramsTable[[#This Row],[Type of Service]])))), "Yes", "No"))</f>
        <v>N/A</v>
      </c>
      <c r="CC694" s="18" t="str">
        <f>IF(CC$2=0, "N/A", IF(ISNUMBER(SEARCH(TRIM(CC$2), ProgramsTable[[#This Row],[Geographic Coverage]])), "Yes", "No"))</f>
        <v>No</v>
      </c>
      <c r="CD694" s="18" t="str">
        <f>IF(CD$2=0, "N/A", IF(ISNUMBER(SEARCH(TRIM(CD$2), ProgramsTable[[#This Row],[Geographic Coverage]])), "Yes", "No"))</f>
        <v>N/A</v>
      </c>
      <c r="CE694" s="18" t="str">
        <f>IF(AND(CC$2=0, CD$2=0), "*Required - Please Make a Selection*", IF(OR(ISNUMBER(SEARCH(TRIM(CC$2), ProgramsTable[[#This Row],[Geographic Coverage]])), ISNUMBER(SEARCH(TRIM(CD$2), ProgramsTable[[#This Row],[Geographic Coverage]]))), "Yes", "No"))</f>
        <v>No</v>
      </c>
      <c r="CF694" s="18" t="str" cm="1">
        <f t="array" ref="CF694">IF(COUNTIF(BK$2:BN$2, "Yes")=0, "N/A", IF(SUMPRODUCT((BK$2:BN$2="Yes")*(ProgramsTable[[#This Row],[Veteran?]:[Disabled Veteran?]]="Yes"))&gt;0, "Yes", "No"))</f>
        <v>No</v>
      </c>
      <c r="CG6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94"/>
      <c r="CI694"/>
      <c r="CJ694"/>
      <c r="CK694"/>
      <c r="CL694"/>
      <c r="CM694"/>
      <c r="CN694"/>
      <c r="CO694"/>
      <c r="CP694"/>
      <c r="CQ694"/>
      <c r="CR694"/>
      <c r="CS694"/>
      <c r="CU694"/>
      <c r="CV694"/>
    </row>
    <row r="695" spans="1:100" hidden="1" x14ac:dyDescent="0.25">
      <c r="A695" s="10">
        <v>324</v>
      </c>
      <c r="B695" t="s">
        <v>527</v>
      </c>
      <c r="C695" t="s">
        <v>610</v>
      </c>
      <c r="D695" t="s">
        <v>545</v>
      </c>
      <c r="E695" t="s">
        <v>546</v>
      </c>
      <c r="F695" t="s">
        <v>559</v>
      </c>
      <c r="G695" t="s">
        <v>105</v>
      </c>
      <c r="H695" t="s">
        <v>207</v>
      </c>
      <c r="I695" t="s">
        <v>207</v>
      </c>
      <c r="J695" t="s">
        <v>208</v>
      </c>
      <c r="K695" t="s">
        <v>208</v>
      </c>
      <c r="L695" s="11" t="s">
        <v>543</v>
      </c>
      <c r="M695">
        <v>60</v>
      </c>
      <c r="N695">
        <v>120</v>
      </c>
      <c r="P695" t="s">
        <v>208</v>
      </c>
      <c r="Q695" t="s">
        <v>208</v>
      </c>
      <c r="R695" t="s">
        <v>208</v>
      </c>
      <c r="S695" t="s">
        <v>208</v>
      </c>
      <c r="T695" t="s">
        <v>67</v>
      </c>
      <c r="U695" t="s">
        <v>207</v>
      </c>
      <c r="V695" t="s">
        <v>207</v>
      </c>
      <c r="W695" t="s">
        <v>207</v>
      </c>
      <c r="X695" t="s">
        <v>207</v>
      </c>
      <c r="Y695" t="s">
        <v>207</v>
      </c>
      <c r="Z695" t="s">
        <v>207</v>
      </c>
      <c r="AA695" t="s">
        <v>207</v>
      </c>
      <c r="AB695" t="s">
        <v>207</v>
      </c>
      <c r="AC695" t="s">
        <v>207</v>
      </c>
      <c r="AD695" t="s">
        <v>207</v>
      </c>
      <c r="AE695" t="s">
        <v>207</v>
      </c>
      <c r="AF695" t="s">
        <v>207</v>
      </c>
      <c r="AG695" t="s">
        <v>207</v>
      </c>
      <c r="AH695" t="s">
        <v>207</v>
      </c>
      <c r="AI695" t="s">
        <v>207</v>
      </c>
      <c r="AJ695" t="s">
        <v>207</v>
      </c>
      <c r="AK695" t="s">
        <v>207</v>
      </c>
      <c r="AL695" t="s">
        <v>207</v>
      </c>
      <c r="AM695" t="s">
        <v>207</v>
      </c>
      <c r="AN695" t="s">
        <v>207</v>
      </c>
      <c r="AO695" t="s">
        <v>207</v>
      </c>
      <c r="AP695" t="s">
        <v>207</v>
      </c>
      <c r="AQ695" t="s">
        <v>207</v>
      </c>
      <c r="AR695" t="s">
        <v>207</v>
      </c>
      <c r="AS695" t="s">
        <v>207</v>
      </c>
      <c r="AT695" t="s">
        <v>207</v>
      </c>
      <c r="AU695" t="s">
        <v>207</v>
      </c>
      <c r="AV695" t="s">
        <v>207</v>
      </c>
      <c r="AW695" t="s">
        <v>207</v>
      </c>
      <c r="AX695" t="s">
        <v>207</v>
      </c>
      <c r="AY695" t="s">
        <v>207</v>
      </c>
      <c r="AZ695" t="s">
        <v>207</v>
      </c>
      <c r="BA695" t="s">
        <v>207</v>
      </c>
      <c r="BB695" t="s">
        <v>207</v>
      </c>
      <c r="BC695" t="s">
        <v>207</v>
      </c>
      <c r="BD695" t="s">
        <v>207</v>
      </c>
      <c r="BE695" t="s">
        <v>207</v>
      </c>
      <c r="BF695" t="s">
        <v>207</v>
      </c>
      <c r="BG695" t="s">
        <v>207</v>
      </c>
      <c r="BH695" t="s">
        <v>207</v>
      </c>
      <c r="BI695" t="s">
        <v>207</v>
      </c>
      <c r="BJ695" t="s">
        <v>207</v>
      </c>
      <c r="BK695" t="s">
        <v>207</v>
      </c>
      <c r="BL695" t="s">
        <v>207</v>
      </c>
      <c r="BM695" t="s">
        <v>207</v>
      </c>
      <c r="BN695" t="s">
        <v>207</v>
      </c>
      <c r="BO695" s="18" t="str">
        <f>IF(OR(BO$2=0, BO$2=""), "N/A", IF(ISNUMBER(SEARCH(UPPER(BO$2), UPPER(ProgramsTable[[#This Row],[Type of Service]]))), "Yes", "No"))</f>
        <v>N/A</v>
      </c>
      <c r="BP695" s="18" t="str">
        <f>IF(BP$2=0, "N/A", IF(ISNUMBER(SEARCH(TRIM(BP$2), ProgramsTable[[#This Row],[Geographic Coverage]])), "Yes", "No"))</f>
        <v>N/A</v>
      </c>
      <c r="BQ695" s="18" t="str">
        <f>IF(BQ$2=0, "N/A", IF(ISNUMBER(SEARCH(TRIM(BQ$2), ProgramsTable[[#This Row],[Geographic Coverage]])), "Yes", "No"))</f>
        <v>N/A</v>
      </c>
      <c r="BR695" s="18" t="str">
        <f>IF(AND(BP$2=0, BQ$2=0), "*Required - Please Make a Selection*", IF(OR(ISNUMBER(SEARCH(TRIM(BP$2), ProgramsTable[[#This Row],[Geographic Coverage]])), ISNUMBER(SEARCH(TRIM(BQ$2), ProgramsTable[[#This Row],[Geographic Coverage]]))), "Yes", "No"))</f>
        <v>*Required - Please Make a Selection*</v>
      </c>
      <c r="BS695" s="18" t="str">
        <f>IF(OR(BS$2="",BS$2=0), "N/A", IF(AND(ProgramsTable[[#This Row],[Age Min]]= "None", ProgramsTable[[#This Row],[Age Max]]= "None"), "Yes", IF(AND(BS$2&gt;=ProgramsTable[[#This Row],[Age Min]], BS$2&lt;=ProgramsTable[[#This Row],[Age Max]]), "Yes", "No")))</f>
        <v>N/A</v>
      </c>
      <c r="BT695" s="18" t="str" cm="1">
        <f t="array" ref="BT695">IF(COUNTIF(AM$2:BJ$2,"Yes")=0,"N/A",IF(SUMPRODUCT(--(AM$2:BJ$2="Yes"),--(ProgramsTable[[#This Row],[Developmental Disability]:[Caregivers, Family Members, Advocates, or Practitioners of an Individual with Disabilities or Medical Conditions]]="Yes"))&gt;0,"Yes","No"))</f>
        <v>N/A</v>
      </c>
      <c r="BU6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95" s="18" t="str">
        <f>IF(BV$2=0, "N/A", IF(ISNUMBER(SEARCH(UPPER(BV$2), UPPER(ProgramsTable[[#This Row],[Type of Service]]))), "Yes", "No"))</f>
        <v>N/A</v>
      </c>
      <c r="BW695" s="18" t="str">
        <f>IF(BW$2=0, "N/A", IF(ISNUMBER(SEARCH(TRIM(BW$2), ProgramsTable[[#This Row],[Geographic Coverage]])), "Yes", "No"))</f>
        <v>N/A</v>
      </c>
      <c r="BX695" s="18" t="str">
        <f>IF(BX$2=0, "N/A", IF(ISNUMBER(SEARCH(TRIM(BX$2), ProgramsTable[[#This Row],[Geographic Coverage]])), "Yes", "No"))</f>
        <v>N/A</v>
      </c>
      <c r="BY695" s="18" t="str">
        <f>IF(AND(BW$2=0, BX$2=0), "*Required - Please Make a Selection*", IF(OR(ISNUMBER(SEARCH(TRIM(BW$2), ProgramsTable[[#This Row],[Geographic Coverage]])), ISNUMBER(SEARCH(TRIM(BX$2), ProgramsTable[[#This Row],[Geographic Coverage]]))), "Yes", "No"))</f>
        <v>*Required - Please Make a Selection*</v>
      </c>
      <c r="BZ695" s="18" t="str">
        <f>IF(I$2=0, "N/A", IF(I$2="Yes", IF(ProgramsTable[[#This Row],[Program Includes Services for Caregivers]]="Yes", IF(ProgramsTable[[#This Row],[Program May Require Caregiver to be Unpaid]]="No", "Yes", "No"), "No"), "N/A"))</f>
        <v>N/A</v>
      </c>
      <c r="CA6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95" s="18" t="str">
        <f>IF(CB$2=0, "N/A", IF(ISNUMBER(SEARCH(TRIM(UPPER(CB$2)), TRIM(UPPER(ProgramsTable[[#This Row],[Type of Service]])))), "Yes", "No"))</f>
        <v>N/A</v>
      </c>
      <c r="CC695" s="18" t="str">
        <f>IF(CC$2=0, "N/A", IF(ISNUMBER(SEARCH(TRIM(CC$2), ProgramsTable[[#This Row],[Geographic Coverage]])), "Yes", "No"))</f>
        <v>No</v>
      </c>
      <c r="CD695" s="18" t="str">
        <f>IF(CD$2=0, "N/A", IF(ISNUMBER(SEARCH(TRIM(CD$2), ProgramsTable[[#This Row],[Geographic Coverage]])), "Yes", "No"))</f>
        <v>N/A</v>
      </c>
      <c r="CE695" s="18" t="str">
        <f>IF(AND(CC$2=0, CD$2=0), "*Required - Please Make a Selection*", IF(OR(ISNUMBER(SEARCH(TRIM(CC$2), ProgramsTable[[#This Row],[Geographic Coverage]])), ISNUMBER(SEARCH(TRIM(CD$2), ProgramsTable[[#This Row],[Geographic Coverage]]))), "Yes", "No"))</f>
        <v>No</v>
      </c>
      <c r="CF695" s="18" t="str" cm="1">
        <f t="array" ref="CF695">IF(COUNTIF(BK$2:BN$2, "Yes")=0, "N/A", IF(SUMPRODUCT((BK$2:BN$2="Yes")*(ProgramsTable[[#This Row],[Veteran?]:[Disabled Veteran?]]="Yes"))&gt;0, "Yes", "No"))</f>
        <v>No</v>
      </c>
      <c r="CG6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95"/>
      <c r="CI695"/>
      <c r="CJ695"/>
      <c r="CK695"/>
      <c r="CL695"/>
      <c r="CM695"/>
      <c r="CN695"/>
      <c r="CO695"/>
      <c r="CP695"/>
      <c r="CQ695"/>
      <c r="CR695"/>
      <c r="CS695"/>
      <c r="CU695"/>
      <c r="CV695"/>
    </row>
    <row r="696" spans="1:100" hidden="1" x14ac:dyDescent="0.25">
      <c r="A696" s="10">
        <v>325</v>
      </c>
      <c r="B696" t="s">
        <v>527</v>
      </c>
      <c r="C696" t="s">
        <v>610</v>
      </c>
      <c r="D696" t="s">
        <v>545</v>
      </c>
      <c r="E696" t="s">
        <v>546</v>
      </c>
      <c r="F696" t="s">
        <v>560</v>
      </c>
      <c r="G696" t="s">
        <v>103</v>
      </c>
      <c r="H696" t="s">
        <v>207</v>
      </c>
      <c r="I696" t="s">
        <v>207</v>
      </c>
      <c r="J696" t="s">
        <v>208</v>
      </c>
      <c r="K696" t="s">
        <v>208</v>
      </c>
      <c r="L696" s="11" t="s">
        <v>208</v>
      </c>
      <c r="M696" t="s">
        <v>208</v>
      </c>
      <c r="N696" t="s">
        <v>208</v>
      </c>
      <c r="P696" t="s">
        <v>208</v>
      </c>
      <c r="Q696" t="s">
        <v>208</v>
      </c>
      <c r="R696" t="s">
        <v>208</v>
      </c>
      <c r="S696" t="s">
        <v>208</v>
      </c>
      <c r="T696" t="s">
        <v>67</v>
      </c>
      <c r="U696" t="s">
        <v>207</v>
      </c>
      <c r="V696" t="s">
        <v>207</v>
      </c>
      <c r="W696" t="s">
        <v>207</v>
      </c>
      <c r="X696" t="s">
        <v>207</v>
      </c>
      <c r="Y696" t="s">
        <v>207</v>
      </c>
      <c r="Z696" t="s">
        <v>207</v>
      </c>
      <c r="AA696" t="s">
        <v>207</v>
      </c>
      <c r="AB696" t="s">
        <v>207</v>
      </c>
      <c r="AC696" t="s">
        <v>207</v>
      </c>
      <c r="AD696" t="s">
        <v>207</v>
      </c>
      <c r="AE696" t="s">
        <v>207</v>
      </c>
      <c r="AF696" t="s">
        <v>207</v>
      </c>
      <c r="AG696" t="s">
        <v>207</v>
      </c>
      <c r="AH696" t="s">
        <v>207</v>
      </c>
      <c r="AI696" t="s">
        <v>207</v>
      </c>
      <c r="AJ696" t="s">
        <v>207</v>
      </c>
      <c r="AK696" t="s">
        <v>207</v>
      </c>
      <c r="AL696" t="s">
        <v>207</v>
      </c>
      <c r="AM696" t="s">
        <v>207</v>
      </c>
      <c r="AN696" t="s">
        <v>207</v>
      </c>
      <c r="AO696" t="s">
        <v>207</v>
      </c>
      <c r="AP696" t="s">
        <v>207</v>
      </c>
      <c r="AQ696" t="s">
        <v>207</v>
      </c>
      <c r="AR696" t="s">
        <v>207</v>
      </c>
      <c r="AS696" t="s">
        <v>207</v>
      </c>
      <c r="AT696" t="s">
        <v>207</v>
      </c>
      <c r="AU696" t="s">
        <v>207</v>
      </c>
      <c r="AV696" t="s">
        <v>207</v>
      </c>
      <c r="AW696" t="s">
        <v>207</v>
      </c>
      <c r="AX696" t="s">
        <v>207</v>
      </c>
      <c r="AY696" t="s">
        <v>207</v>
      </c>
      <c r="AZ696" t="s">
        <v>207</v>
      </c>
      <c r="BA696" t="s">
        <v>207</v>
      </c>
      <c r="BB696" t="s">
        <v>207</v>
      </c>
      <c r="BC696" t="s">
        <v>207</v>
      </c>
      <c r="BD696" t="s">
        <v>207</v>
      </c>
      <c r="BE696" t="s">
        <v>207</v>
      </c>
      <c r="BF696" t="s">
        <v>207</v>
      </c>
      <c r="BG696" t="s">
        <v>207</v>
      </c>
      <c r="BH696" t="s">
        <v>207</v>
      </c>
      <c r="BI696" t="s">
        <v>207</v>
      </c>
      <c r="BJ696" t="s">
        <v>207</v>
      </c>
      <c r="BK696" t="s">
        <v>207</v>
      </c>
      <c r="BL696" t="s">
        <v>207</v>
      </c>
      <c r="BM696" t="s">
        <v>207</v>
      </c>
      <c r="BN696" t="s">
        <v>207</v>
      </c>
      <c r="BO696" s="18" t="str">
        <f>IF(OR(BO$2=0, BO$2=""), "N/A", IF(ISNUMBER(SEARCH(UPPER(BO$2), UPPER(ProgramsTable[[#This Row],[Type of Service]]))), "Yes", "No"))</f>
        <v>N/A</v>
      </c>
      <c r="BP696" s="18" t="str">
        <f>IF(BP$2=0, "N/A", IF(ISNUMBER(SEARCH(TRIM(BP$2), ProgramsTable[[#This Row],[Geographic Coverage]])), "Yes", "No"))</f>
        <v>N/A</v>
      </c>
      <c r="BQ696" s="18" t="str">
        <f>IF(BQ$2=0, "N/A", IF(ISNUMBER(SEARCH(TRIM(BQ$2), ProgramsTable[[#This Row],[Geographic Coverage]])), "Yes", "No"))</f>
        <v>N/A</v>
      </c>
      <c r="BR696" s="18" t="str">
        <f>IF(AND(BP$2=0, BQ$2=0), "*Required - Please Make a Selection*", IF(OR(ISNUMBER(SEARCH(TRIM(BP$2), ProgramsTable[[#This Row],[Geographic Coverage]])), ISNUMBER(SEARCH(TRIM(BQ$2), ProgramsTable[[#This Row],[Geographic Coverage]]))), "Yes", "No"))</f>
        <v>*Required - Please Make a Selection*</v>
      </c>
      <c r="BS696" s="18" t="str">
        <f>IF(OR(BS$2="",BS$2=0), "N/A", IF(AND(ProgramsTable[[#This Row],[Age Min]]= "None", ProgramsTable[[#This Row],[Age Max]]= "None"), "Yes", IF(AND(BS$2&gt;=ProgramsTable[[#This Row],[Age Min]], BS$2&lt;=ProgramsTable[[#This Row],[Age Max]]), "Yes", "No")))</f>
        <v>N/A</v>
      </c>
      <c r="BT696" s="18" t="str" cm="1">
        <f t="array" ref="BT696">IF(COUNTIF(AM$2:BJ$2,"Yes")=0,"N/A",IF(SUMPRODUCT(--(AM$2:BJ$2="Yes"),--(ProgramsTable[[#This Row],[Developmental Disability]:[Caregivers, Family Members, Advocates, or Practitioners of an Individual with Disabilities or Medical Conditions]]="Yes"))&gt;0,"Yes","No"))</f>
        <v>N/A</v>
      </c>
      <c r="BU6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96" s="18" t="str">
        <f>IF(BV$2=0, "N/A", IF(ISNUMBER(SEARCH(UPPER(BV$2), UPPER(ProgramsTable[[#This Row],[Type of Service]]))), "Yes", "No"))</f>
        <v>N/A</v>
      </c>
      <c r="BW696" s="18" t="str">
        <f>IF(BW$2=0, "N/A", IF(ISNUMBER(SEARCH(TRIM(BW$2), ProgramsTable[[#This Row],[Geographic Coverage]])), "Yes", "No"))</f>
        <v>N/A</v>
      </c>
      <c r="BX696" s="18" t="str">
        <f>IF(BX$2=0, "N/A", IF(ISNUMBER(SEARCH(TRIM(BX$2), ProgramsTable[[#This Row],[Geographic Coverage]])), "Yes", "No"))</f>
        <v>N/A</v>
      </c>
      <c r="BY696" s="18" t="str">
        <f>IF(AND(BW$2=0, BX$2=0), "*Required - Please Make a Selection*", IF(OR(ISNUMBER(SEARCH(TRIM(BW$2), ProgramsTable[[#This Row],[Geographic Coverage]])), ISNUMBER(SEARCH(TRIM(BX$2), ProgramsTable[[#This Row],[Geographic Coverage]]))), "Yes", "No"))</f>
        <v>*Required - Please Make a Selection*</v>
      </c>
      <c r="BZ696" s="18" t="str">
        <f>IF(I$2=0, "N/A", IF(I$2="Yes", IF(ProgramsTable[[#This Row],[Program Includes Services for Caregivers]]="Yes", IF(ProgramsTable[[#This Row],[Program May Require Caregiver to be Unpaid]]="No", "Yes", "No"), "No"), "N/A"))</f>
        <v>N/A</v>
      </c>
      <c r="CA6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96" s="18" t="str">
        <f>IF(CB$2=0, "N/A", IF(ISNUMBER(SEARCH(TRIM(UPPER(CB$2)), TRIM(UPPER(ProgramsTable[[#This Row],[Type of Service]])))), "Yes", "No"))</f>
        <v>N/A</v>
      </c>
      <c r="CC696" s="18" t="str">
        <f>IF(CC$2=0, "N/A", IF(ISNUMBER(SEARCH(TRIM(CC$2), ProgramsTable[[#This Row],[Geographic Coverage]])), "Yes", "No"))</f>
        <v>No</v>
      </c>
      <c r="CD696" s="18" t="str">
        <f>IF(CD$2=0, "N/A", IF(ISNUMBER(SEARCH(TRIM(CD$2), ProgramsTable[[#This Row],[Geographic Coverage]])), "Yes", "No"))</f>
        <v>N/A</v>
      </c>
      <c r="CE696" s="18" t="str">
        <f>IF(AND(CC$2=0, CD$2=0), "*Required - Please Make a Selection*", IF(OR(ISNUMBER(SEARCH(TRIM(CC$2), ProgramsTable[[#This Row],[Geographic Coverage]])), ISNUMBER(SEARCH(TRIM(CD$2), ProgramsTable[[#This Row],[Geographic Coverage]]))), "Yes", "No"))</f>
        <v>No</v>
      </c>
      <c r="CF696" s="18" t="str" cm="1">
        <f t="array" ref="CF696">IF(COUNTIF(BK$2:BN$2, "Yes")=0, "N/A", IF(SUMPRODUCT((BK$2:BN$2="Yes")*(ProgramsTable[[#This Row],[Veteran?]:[Disabled Veteran?]]="Yes"))&gt;0, "Yes", "No"))</f>
        <v>No</v>
      </c>
      <c r="CG6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96"/>
      <c r="CI696"/>
      <c r="CJ696"/>
      <c r="CK696"/>
      <c r="CL696"/>
      <c r="CM696"/>
      <c r="CN696"/>
      <c r="CO696"/>
      <c r="CP696"/>
      <c r="CQ696"/>
      <c r="CR696"/>
      <c r="CS696"/>
      <c r="CU696"/>
      <c r="CV696"/>
    </row>
    <row r="697" spans="1:100" hidden="1" x14ac:dyDescent="0.25">
      <c r="A697" s="10">
        <v>326</v>
      </c>
      <c r="B697" t="s">
        <v>527</v>
      </c>
      <c r="C697" t="s">
        <v>610</v>
      </c>
      <c r="D697" t="s">
        <v>545</v>
      </c>
      <c r="E697" t="s">
        <v>546</v>
      </c>
      <c r="F697" t="s">
        <v>111</v>
      </c>
      <c r="G697" t="s">
        <v>111</v>
      </c>
      <c r="H697" t="s">
        <v>207</v>
      </c>
      <c r="I697" t="s">
        <v>207</v>
      </c>
      <c r="J697" t="s">
        <v>547</v>
      </c>
      <c r="K697" t="s">
        <v>208</v>
      </c>
      <c r="L697" s="11" t="s">
        <v>543</v>
      </c>
      <c r="M697">
        <v>60</v>
      </c>
      <c r="N697">
        <v>120</v>
      </c>
      <c r="P697" t="s">
        <v>561</v>
      </c>
      <c r="Q697" t="s">
        <v>208</v>
      </c>
      <c r="R697" t="s">
        <v>561</v>
      </c>
      <c r="S697" t="s">
        <v>208</v>
      </c>
      <c r="T697" t="s">
        <v>67</v>
      </c>
      <c r="U697" t="s">
        <v>215</v>
      </c>
      <c r="V697" t="s">
        <v>207</v>
      </c>
      <c r="W697" t="s">
        <v>207</v>
      </c>
      <c r="X697" t="s">
        <v>207</v>
      </c>
      <c r="Y697" t="s">
        <v>207</v>
      </c>
      <c r="Z697" t="s">
        <v>207</v>
      </c>
      <c r="AA697" t="s">
        <v>215</v>
      </c>
      <c r="AB697" t="s">
        <v>207</v>
      </c>
      <c r="AC697" t="s">
        <v>207</v>
      </c>
      <c r="AD697" t="s">
        <v>207</v>
      </c>
      <c r="AE697" t="s">
        <v>207</v>
      </c>
      <c r="AF697" t="s">
        <v>207</v>
      </c>
      <c r="AG697" t="s">
        <v>207</v>
      </c>
      <c r="AH697" t="s">
        <v>207</v>
      </c>
      <c r="AI697" t="s">
        <v>207</v>
      </c>
      <c r="AJ697" t="s">
        <v>207</v>
      </c>
      <c r="AK697" t="s">
        <v>207</v>
      </c>
      <c r="AL697" t="s">
        <v>207</v>
      </c>
      <c r="AM697" t="s">
        <v>207</v>
      </c>
      <c r="AN697" t="s">
        <v>207</v>
      </c>
      <c r="AO697" t="s">
        <v>207</v>
      </c>
      <c r="AP697" t="s">
        <v>207</v>
      </c>
      <c r="AQ697" t="s">
        <v>207</v>
      </c>
      <c r="AR697" t="s">
        <v>207</v>
      </c>
      <c r="AS697" t="s">
        <v>207</v>
      </c>
      <c r="AT697" t="s">
        <v>207</v>
      </c>
      <c r="AU697" t="s">
        <v>207</v>
      </c>
      <c r="AV697" t="s">
        <v>207</v>
      </c>
      <c r="AW697" t="s">
        <v>207</v>
      </c>
      <c r="AX697" t="s">
        <v>207</v>
      </c>
      <c r="AY697" t="s">
        <v>207</v>
      </c>
      <c r="AZ697" t="s">
        <v>207</v>
      </c>
      <c r="BA697" t="s">
        <v>215</v>
      </c>
      <c r="BB697" t="s">
        <v>207</v>
      </c>
      <c r="BC697" t="s">
        <v>207</v>
      </c>
      <c r="BD697" t="s">
        <v>207</v>
      </c>
      <c r="BE697" t="s">
        <v>207</v>
      </c>
      <c r="BF697" t="s">
        <v>207</v>
      </c>
      <c r="BG697" t="s">
        <v>207</v>
      </c>
      <c r="BH697" t="s">
        <v>207</v>
      </c>
      <c r="BI697" t="s">
        <v>207</v>
      </c>
      <c r="BJ697" t="s">
        <v>207</v>
      </c>
      <c r="BK697" t="s">
        <v>207</v>
      </c>
      <c r="BL697" t="s">
        <v>207</v>
      </c>
      <c r="BM697" t="s">
        <v>207</v>
      </c>
      <c r="BN697" t="s">
        <v>207</v>
      </c>
      <c r="BO697" s="18" t="str">
        <f>IF(OR(BO$2=0, BO$2=""), "N/A", IF(ISNUMBER(SEARCH(UPPER(BO$2), UPPER(ProgramsTable[[#This Row],[Type of Service]]))), "Yes", "No"))</f>
        <v>N/A</v>
      </c>
      <c r="BP697" s="18" t="str">
        <f>IF(BP$2=0, "N/A", IF(ISNUMBER(SEARCH(TRIM(BP$2), ProgramsTable[[#This Row],[Geographic Coverage]])), "Yes", "No"))</f>
        <v>N/A</v>
      </c>
      <c r="BQ697" s="18" t="str">
        <f>IF(BQ$2=0, "N/A", IF(ISNUMBER(SEARCH(TRIM(BQ$2), ProgramsTable[[#This Row],[Geographic Coverage]])), "Yes", "No"))</f>
        <v>N/A</v>
      </c>
      <c r="BR697" s="18" t="str">
        <f>IF(AND(BP$2=0, BQ$2=0), "*Required - Please Make a Selection*", IF(OR(ISNUMBER(SEARCH(TRIM(BP$2), ProgramsTable[[#This Row],[Geographic Coverage]])), ISNUMBER(SEARCH(TRIM(BQ$2), ProgramsTable[[#This Row],[Geographic Coverage]]))), "Yes", "No"))</f>
        <v>*Required - Please Make a Selection*</v>
      </c>
      <c r="BS697" s="18" t="str">
        <f>IF(OR(BS$2="",BS$2=0), "N/A", IF(AND(ProgramsTable[[#This Row],[Age Min]]= "None", ProgramsTable[[#This Row],[Age Max]]= "None"), "Yes", IF(AND(BS$2&gt;=ProgramsTable[[#This Row],[Age Min]], BS$2&lt;=ProgramsTable[[#This Row],[Age Max]]), "Yes", "No")))</f>
        <v>N/A</v>
      </c>
      <c r="BT697" s="18" t="str" cm="1">
        <f t="array" ref="BT697">IF(COUNTIF(AM$2:BJ$2,"Yes")=0,"N/A",IF(SUMPRODUCT(--(AM$2:BJ$2="Yes"),--(ProgramsTable[[#This Row],[Developmental Disability]:[Caregivers, Family Members, Advocates, or Practitioners of an Individual with Disabilities or Medical Conditions]]="Yes"))&gt;0,"Yes","No"))</f>
        <v>N/A</v>
      </c>
      <c r="BU6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97" s="18" t="str">
        <f>IF(BV$2=0, "N/A", IF(ISNUMBER(SEARCH(UPPER(BV$2), UPPER(ProgramsTable[[#This Row],[Type of Service]]))), "Yes", "No"))</f>
        <v>N/A</v>
      </c>
      <c r="BW697" s="18" t="str">
        <f>IF(BW$2=0, "N/A", IF(ISNUMBER(SEARCH(TRIM(BW$2), ProgramsTable[[#This Row],[Geographic Coverage]])), "Yes", "No"))</f>
        <v>N/A</v>
      </c>
      <c r="BX697" s="18" t="str">
        <f>IF(BX$2=0, "N/A", IF(ISNUMBER(SEARCH(TRIM(BX$2), ProgramsTable[[#This Row],[Geographic Coverage]])), "Yes", "No"))</f>
        <v>N/A</v>
      </c>
      <c r="BY697" s="18" t="str">
        <f>IF(AND(BW$2=0, BX$2=0), "*Required - Please Make a Selection*", IF(OR(ISNUMBER(SEARCH(TRIM(BW$2), ProgramsTable[[#This Row],[Geographic Coverage]])), ISNUMBER(SEARCH(TRIM(BX$2), ProgramsTable[[#This Row],[Geographic Coverage]]))), "Yes", "No"))</f>
        <v>*Required - Please Make a Selection*</v>
      </c>
      <c r="BZ697" s="18" t="str">
        <f>IF(I$2=0, "N/A", IF(I$2="Yes", IF(ProgramsTable[[#This Row],[Program Includes Services for Caregivers]]="Yes", IF(ProgramsTable[[#This Row],[Program May Require Caregiver to be Unpaid]]="No", "Yes", "No"), "No"), "N/A"))</f>
        <v>N/A</v>
      </c>
      <c r="CA6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97" s="18" t="str">
        <f>IF(CB$2=0, "N/A", IF(ISNUMBER(SEARCH(TRIM(UPPER(CB$2)), TRIM(UPPER(ProgramsTable[[#This Row],[Type of Service]])))), "Yes", "No"))</f>
        <v>N/A</v>
      </c>
      <c r="CC697" s="18" t="str">
        <f>IF(CC$2=0, "N/A", IF(ISNUMBER(SEARCH(TRIM(CC$2), ProgramsTable[[#This Row],[Geographic Coverage]])), "Yes", "No"))</f>
        <v>No</v>
      </c>
      <c r="CD697" s="18" t="str">
        <f>IF(CD$2=0, "N/A", IF(ISNUMBER(SEARCH(TRIM(CD$2), ProgramsTable[[#This Row],[Geographic Coverage]])), "Yes", "No"))</f>
        <v>N/A</v>
      </c>
      <c r="CE697" s="18" t="str">
        <f>IF(AND(CC$2=0, CD$2=0), "*Required - Please Make a Selection*", IF(OR(ISNUMBER(SEARCH(TRIM(CC$2), ProgramsTable[[#This Row],[Geographic Coverage]])), ISNUMBER(SEARCH(TRIM(CD$2), ProgramsTable[[#This Row],[Geographic Coverage]]))), "Yes", "No"))</f>
        <v>No</v>
      </c>
      <c r="CF697" s="18" t="str" cm="1">
        <f t="array" ref="CF697">IF(COUNTIF(BK$2:BN$2, "Yes")=0, "N/A", IF(SUMPRODUCT((BK$2:BN$2="Yes")*(ProgramsTable[[#This Row],[Veteran?]:[Disabled Veteran?]]="Yes"))&gt;0, "Yes", "No"))</f>
        <v>No</v>
      </c>
      <c r="CG6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97"/>
      <c r="CI697"/>
      <c r="CJ697"/>
      <c r="CK697"/>
      <c r="CL697"/>
      <c r="CM697"/>
      <c r="CN697"/>
      <c r="CO697"/>
      <c r="CP697"/>
      <c r="CQ697"/>
      <c r="CR697"/>
      <c r="CS697"/>
      <c r="CU697"/>
      <c r="CV697"/>
    </row>
    <row r="698" spans="1:100" hidden="1" x14ac:dyDescent="0.25">
      <c r="A698" s="10">
        <v>327</v>
      </c>
      <c r="B698" t="s">
        <v>527</v>
      </c>
      <c r="C698" t="s">
        <v>610</v>
      </c>
      <c r="D698" t="s">
        <v>545</v>
      </c>
      <c r="E698" t="s">
        <v>546</v>
      </c>
      <c r="F698" t="s">
        <v>562</v>
      </c>
      <c r="G698" t="s">
        <v>103</v>
      </c>
      <c r="H698" t="s">
        <v>207</v>
      </c>
      <c r="I698" t="s">
        <v>207</v>
      </c>
      <c r="J698" t="s">
        <v>208</v>
      </c>
      <c r="K698" t="s">
        <v>208</v>
      </c>
      <c r="L698" s="11" t="s">
        <v>208</v>
      </c>
      <c r="M698" t="s">
        <v>208</v>
      </c>
      <c r="N698" t="s">
        <v>208</v>
      </c>
      <c r="P698" t="s">
        <v>208</v>
      </c>
      <c r="Q698" t="s">
        <v>208</v>
      </c>
      <c r="R698" t="s">
        <v>208</v>
      </c>
      <c r="S698" t="s">
        <v>208</v>
      </c>
      <c r="T698" t="s">
        <v>67</v>
      </c>
      <c r="U698" t="s">
        <v>207</v>
      </c>
      <c r="V698" t="s">
        <v>207</v>
      </c>
      <c r="W698" t="s">
        <v>207</v>
      </c>
      <c r="X698" t="s">
        <v>207</v>
      </c>
      <c r="Y698" t="s">
        <v>207</v>
      </c>
      <c r="Z698" t="s">
        <v>207</v>
      </c>
      <c r="AA698" t="s">
        <v>207</v>
      </c>
      <c r="AB698" t="s">
        <v>207</v>
      </c>
      <c r="AC698" t="s">
        <v>207</v>
      </c>
      <c r="AD698" t="s">
        <v>207</v>
      </c>
      <c r="AE698" t="s">
        <v>207</v>
      </c>
      <c r="AF698" t="s">
        <v>207</v>
      </c>
      <c r="AG698" t="s">
        <v>207</v>
      </c>
      <c r="AH698" t="s">
        <v>207</v>
      </c>
      <c r="AI698" t="s">
        <v>207</v>
      </c>
      <c r="AJ698" t="s">
        <v>207</v>
      </c>
      <c r="AK698" t="s">
        <v>207</v>
      </c>
      <c r="AL698" t="s">
        <v>207</v>
      </c>
      <c r="AM698" t="s">
        <v>207</v>
      </c>
      <c r="AN698" t="s">
        <v>207</v>
      </c>
      <c r="AO698" t="s">
        <v>207</v>
      </c>
      <c r="AP698" t="s">
        <v>207</v>
      </c>
      <c r="AQ698" t="s">
        <v>207</v>
      </c>
      <c r="AR698" t="s">
        <v>207</v>
      </c>
      <c r="AS698" t="s">
        <v>207</v>
      </c>
      <c r="AT698" t="s">
        <v>207</v>
      </c>
      <c r="AU698" t="s">
        <v>207</v>
      </c>
      <c r="AV698" t="s">
        <v>207</v>
      </c>
      <c r="AW698" t="s">
        <v>207</v>
      </c>
      <c r="AX698" t="s">
        <v>207</v>
      </c>
      <c r="AY698" t="s">
        <v>207</v>
      </c>
      <c r="AZ698" t="s">
        <v>207</v>
      </c>
      <c r="BA698" t="s">
        <v>207</v>
      </c>
      <c r="BB698" t="s">
        <v>207</v>
      </c>
      <c r="BC698" t="s">
        <v>207</v>
      </c>
      <c r="BD698" t="s">
        <v>207</v>
      </c>
      <c r="BE698" t="s">
        <v>207</v>
      </c>
      <c r="BF698" t="s">
        <v>207</v>
      </c>
      <c r="BG698" t="s">
        <v>207</v>
      </c>
      <c r="BH698" t="s">
        <v>207</v>
      </c>
      <c r="BI698" t="s">
        <v>207</v>
      </c>
      <c r="BJ698" t="s">
        <v>207</v>
      </c>
      <c r="BK698" t="s">
        <v>207</v>
      </c>
      <c r="BL698" t="s">
        <v>207</v>
      </c>
      <c r="BM698" t="s">
        <v>207</v>
      </c>
      <c r="BN698" t="s">
        <v>207</v>
      </c>
      <c r="BO698" s="18" t="str">
        <f>IF(OR(BO$2=0, BO$2=""), "N/A", IF(ISNUMBER(SEARCH(UPPER(BO$2), UPPER(ProgramsTable[[#This Row],[Type of Service]]))), "Yes", "No"))</f>
        <v>N/A</v>
      </c>
      <c r="BP698" s="18" t="str">
        <f>IF(BP$2=0, "N/A", IF(ISNUMBER(SEARCH(TRIM(BP$2), ProgramsTable[[#This Row],[Geographic Coverage]])), "Yes", "No"))</f>
        <v>N/A</v>
      </c>
      <c r="BQ698" s="18" t="str">
        <f>IF(BQ$2=0, "N/A", IF(ISNUMBER(SEARCH(TRIM(BQ$2), ProgramsTable[[#This Row],[Geographic Coverage]])), "Yes", "No"))</f>
        <v>N/A</v>
      </c>
      <c r="BR698" s="18" t="str">
        <f>IF(AND(BP$2=0, BQ$2=0), "*Required - Please Make a Selection*", IF(OR(ISNUMBER(SEARCH(TRIM(BP$2), ProgramsTable[[#This Row],[Geographic Coverage]])), ISNUMBER(SEARCH(TRIM(BQ$2), ProgramsTable[[#This Row],[Geographic Coverage]]))), "Yes", "No"))</f>
        <v>*Required - Please Make a Selection*</v>
      </c>
      <c r="BS698" s="18" t="str">
        <f>IF(OR(BS$2="",BS$2=0), "N/A", IF(AND(ProgramsTable[[#This Row],[Age Min]]= "None", ProgramsTable[[#This Row],[Age Max]]= "None"), "Yes", IF(AND(BS$2&gt;=ProgramsTable[[#This Row],[Age Min]], BS$2&lt;=ProgramsTable[[#This Row],[Age Max]]), "Yes", "No")))</f>
        <v>N/A</v>
      </c>
      <c r="BT698" s="18" t="str" cm="1">
        <f t="array" ref="BT698">IF(COUNTIF(AM$2:BJ$2,"Yes")=0,"N/A",IF(SUMPRODUCT(--(AM$2:BJ$2="Yes"),--(ProgramsTable[[#This Row],[Developmental Disability]:[Caregivers, Family Members, Advocates, or Practitioners of an Individual with Disabilities or Medical Conditions]]="Yes"))&gt;0,"Yes","No"))</f>
        <v>N/A</v>
      </c>
      <c r="BU6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98" s="18" t="str">
        <f>IF(BV$2=0, "N/A", IF(ISNUMBER(SEARCH(UPPER(BV$2), UPPER(ProgramsTable[[#This Row],[Type of Service]]))), "Yes", "No"))</f>
        <v>N/A</v>
      </c>
      <c r="BW698" s="18" t="str">
        <f>IF(BW$2=0, "N/A", IF(ISNUMBER(SEARCH(TRIM(BW$2), ProgramsTable[[#This Row],[Geographic Coverage]])), "Yes", "No"))</f>
        <v>N/A</v>
      </c>
      <c r="BX698" s="18" t="str">
        <f>IF(BX$2=0, "N/A", IF(ISNUMBER(SEARCH(TRIM(BX$2), ProgramsTable[[#This Row],[Geographic Coverage]])), "Yes", "No"))</f>
        <v>N/A</v>
      </c>
      <c r="BY698" s="18" t="str">
        <f>IF(AND(BW$2=0, BX$2=0), "*Required - Please Make a Selection*", IF(OR(ISNUMBER(SEARCH(TRIM(BW$2), ProgramsTable[[#This Row],[Geographic Coverage]])), ISNUMBER(SEARCH(TRIM(BX$2), ProgramsTable[[#This Row],[Geographic Coverage]]))), "Yes", "No"))</f>
        <v>*Required - Please Make a Selection*</v>
      </c>
      <c r="BZ698" s="18" t="str">
        <f>IF(I$2=0, "N/A", IF(I$2="Yes", IF(ProgramsTable[[#This Row],[Program Includes Services for Caregivers]]="Yes", IF(ProgramsTable[[#This Row],[Program May Require Caregiver to be Unpaid]]="No", "Yes", "No"), "No"), "N/A"))</f>
        <v>N/A</v>
      </c>
      <c r="CA6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98" s="18" t="str">
        <f>IF(CB$2=0, "N/A", IF(ISNUMBER(SEARCH(TRIM(UPPER(CB$2)), TRIM(UPPER(ProgramsTable[[#This Row],[Type of Service]])))), "Yes", "No"))</f>
        <v>N/A</v>
      </c>
      <c r="CC698" s="18" t="str">
        <f>IF(CC$2=0, "N/A", IF(ISNUMBER(SEARCH(TRIM(CC$2), ProgramsTable[[#This Row],[Geographic Coverage]])), "Yes", "No"))</f>
        <v>No</v>
      </c>
      <c r="CD698" s="18" t="str">
        <f>IF(CD$2=0, "N/A", IF(ISNUMBER(SEARCH(TRIM(CD$2), ProgramsTable[[#This Row],[Geographic Coverage]])), "Yes", "No"))</f>
        <v>N/A</v>
      </c>
      <c r="CE698" s="18" t="str">
        <f>IF(AND(CC$2=0, CD$2=0), "*Required - Please Make a Selection*", IF(OR(ISNUMBER(SEARCH(TRIM(CC$2), ProgramsTable[[#This Row],[Geographic Coverage]])), ISNUMBER(SEARCH(TRIM(CD$2), ProgramsTable[[#This Row],[Geographic Coverage]]))), "Yes", "No"))</f>
        <v>No</v>
      </c>
      <c r="CF698" s="18" t="str" cm="1">
        <f t="array" ref="CF698">IF(COUNTIF(BK$2:BN$2, "Yes")=0, "N/A", IF(SUMPRODUCT((BK$2:BN$2="Yes")*(ProgramsTable[[#This Row],[Veteran?]:[Disabled Veteran?]]="Yes"))&gt;0, "Yes", "No"))</f>
        <v>No</v>
      </c>
      <c r="CG6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98"/>
      <c r="CI698"/>
      <c r="CJ698"/>
      <c r="CK698"/>
      <c r="CL698"/>
      <c r="CM698"/>
      <c r="CN698"/>
      <c r="CO698"/>
      <c r="CP698"/>
      <c r="CQ698"/>
      <c r="CR698"/>
      <c r="CS698"/>
      <c r="CU698"/>
      <c r="CV698"/>
    </row>
    <row r="699" spans="1:100" hidden="1" x14ac:dyDescent="0.25">
      <c r="A699" s="10">
        <v>328</v>
      </c>
      <c r="B699" t="s">
        <v>527</v>
      </c>
      <c r="C699" t="s">
        <v>610</v>
      </c>
      <c r="D699" t="s">
        <v>545</v>
      </c>
      <c r="E699" t="s">
        <v>546</v>
      </c>
      <c r="F699" t="s">
        <v>117</v>
      </c>
      <c r="G699" t="s">
        <v>117</v>
      </c>
      <c r="H699" t="s">
        <v>207</v>
      </c>
      <c r="I699" t="s">
        <v>207</v>
      </c>
      <c r="J699" t="s">
        <v>208</v>
      </c>
      <c r="K699" t="s">
        <v>208</v>
      </c>
      <c r="L699" s="11" t="s">
        <v>543</v>
      </c>
      <c r="M699">
        <v>60</v>
      </c>
      <c r="N699">
        <v>120</v>
      </c>
      <c r="P699" t="s">
        <v>563</v>
      </c>
      <c r="Q699" t="s">
        <v>208</v>
      </c>
      <c r="R699" t="s">
        <v>563</v>
      </c>
      <c r="S699" t="s">
        <v>208</v>
      </c>
      <c r="T699" t="s">
        <v>67</v>
      </c>
      <c r="U699" t="s">
        <v>207</v>
      </c>
      <c r="V699" t="s">
        <v>207</v>
      </c>
      <c r="W699" t="s">
        <v>207</v>
      </c>
      <c r="X699" t="s">
        <v>207</v>
      </c>
      <c r="Y699" t="s">
        <v>207</v>
      </c>
      <c r="Z699" t="s">
        <v>207</v>
      </c>
      <c r="AA699" t="s">
        <v>207</v>
      </c>
      <c r="AB699" t="s">
        <v>207</v>
      </c>
      <c r="AC699" t="s">
        <v>207</v>
      </c>
      <c r="AD699" t="s">
        <v>207</v>
      </c>
      <c r="AE699" t="s">
        <v>207</v>
      </c>
      <c r="AF699" t="s">
        <v>207</v>
      </c>
      <c r="AG699" t="s">
        <v>207</v>
      </c>
      <c r="AH699" t="s">
        <v>207</v>
      </c>
      <c r="AI699" t="s">
        <v>207</v>
      </c>
      <c r="AJ699" t="s">
        <v>207</v>
      </c>
      <c r="AK699" t="s">
        <v>207</v>
      </c>
      <c r="AL699" t="s">
        <v>207</v>
      </c>
      <c r="AM699" t="s">
        <v>207</v>
      </c>
      <c r="AN699" t="s">
        <v>207</v>
      </c>
      <c r="AO699" t="s">
        <v>207</v>
      </c>
      <c r="AP699" t="s">
        <v>207</v>
      </c>
      <c r="AQ699" t="s">
        <v>207</v>
      </c>
      <c r="AR699" t="s">
        <v>207</v>
      </c>
      <c r="AS699" t="s">
        <v>207</v>
      </c>
      <c r="AT699" t="s">
        <v>207</v>
      </c>
      <c r="AU699" t="s">
        <v>207</v>
      </c>
      <c r="AV699" t="s">
        <v>207</v>
      </c>
      <c r="AW699" t="s">
        <v>207</v>
      </c>
      <c r="AX699" t="s">
        <v>207</v>
      </c>
      <c r="AY699" t="s">
        <v>207</v>
      </c>
      <c r="AZ699" t="s">
        <v>207</v>
      </c>
      <c r="BA699" t="s">
        <v>215</v>
      </c>
      <c r="BB699" t="s">
        <v>207</v>
      </c>
      <c r="BC699" t="s">
        <v>207</v>
      </c>
      <c r="BD699" t="s">
        <v>207</v>
      </c>
      <c r="BE699" t="s">
        <v>207</v>
      </c>
      <c r="BF699" t="s">
        <v>207</v>
      </c>
      <c r="BG699" t="s">
        <v>207</v>
      </c>
      <c r="BH699" t="s">
        <v>207</v>
      </c>
      <c r="BI699" t="s">
        <v>207</v>
      </c>
      <c r="BJ699" t="s">
        <v>207</v>
      </c>
      <c r="BK699" t="s">
        <v>207</v>
      </c>
      <c r="BL699" t="s">
        <v>207</v>
      </c>
      <c r="BM699" t="s">
        <v>207</v>
      </c>
      <c r="BN699" t="s">
        <v>207</v>
      </c>
      <c r="BO699" s="18" t="str">
        <f>IF(OR(BO$2=0, BO$2=""), "N/A", IF(ISNUMBER(SEARCH(UPPER(BO$2), UPPER(ProgramsTable[[#This Row],[Type of Service]]))), "Yes", "No"))</f>
        <v>N/A</v>
      </c>
      <c r="BP699" s="18" t="str">
        <f>IF(BP$2=0, "N/A", IF(ISNUMBER(SEARCH(TRIM(BP$2), ProgramsTable[[#This Row],[Geographic Coverage]])), "Yes", "No"))</f>
        <v>N/A</v>
      </c>
      <c r="BQ699" s="18" t="str">
        <f>IF(BQ$2=0, "N/A", IF(ISNUMBER(SEARCH(TRIM(BQ$2), ProgramsTable[[#This Row],[Geographic Coverage]])), "Yes", "No"))</f>
        <v>N/A</v>
      </c>
      <c r="BR699" s="18" t="str">
        <f>IF(AND(BP$2=0, BQ$2=0), "*Required - Please Make a Selection*", IF(OR(ISNUMBER(SEARCH(TRIM(BP$2), ProgramsTable[[#This Row],[Geographic Coverage]])), ISNUMBER(SEARCH(TRIM(BQ$2), ProgramsTable[[#This Row],[Geographic Coverage]]))), "Yes", "No"))</f>
        <v>*Required - Please Make a Selection*</v>
      </c>
      <c r="BS699" s="18" t="str">
        <f>IF(OR(BS$2="",BS$2=0), "N/A", IF(AND(ProgramsTable[[#This Row],[Age Min]]= "None", ProgramsTable[[#This Row],[Age Max]]= "None"), "Yes", IF(AND(BS$2&gt;=ProgramsTable[[#This Row],[Age Min]], BS$2&lt;=ProgramsTable[[#This Row],[Age Max]]), "Yes", "No")))</f>
        <v>N/A</v>
      </c>
      <c r="BT699" s="18" t="str" cm="1">
        <f t="array" ref="BT699">IF(COUNTIF(AM$2:BJ$2,"Yes")=0,"N/A",IF(SUMPRODUCT(--(AM$2:BJ$2="Yes"),--(ProgramsTable[[#This Row],[Developmental Disability]:[Caregivers, Family Members, Advocates, or Practitioners of an Individual with Disabilities or Medical Conditions]]="Yes"))&gt;0,"Yes","No"))</f>
        <v>N/A</v>
      </c>
      <c r="BU6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699" s="18" t="str">
        <f>IF(BV$2=0, "N/A", IF(ISNUMBER(SEARCH(UPPER(BV$2), UPPER(ProgramsTable[[#This Row],[Type of Service]]))), "Yes", "No"))</f>
        <v>N/A</v>
      </c>
      <c r="BW699" s="18" t="str">
        <f>IF(BW$2=0, "N/A", IF(ISNUMBER(SEARCH(TRIM(BW$2), ProgramsTable[[#This Row],[Geographic Coverage]])), "Yes", "No"))</f>
        <v>N/A</v>
      </c>
      <c r="BX699" s="18" t="str">
        <f>IF(BX$2=0, "N/A", IF(ISNUMBER(SEARCH(TRIM(BX$2), ProgramsTable[[#This Row],[Geographic Coverage]])), "Yes", "No"))</f>
        <v>N/A</v>
      </c>
      <c r="BY699" s="18" t="str">
        <f>IF(AND(BW$2=0, BX$2=0), "*Required - Please Make a Selection*", IF(OR(ISNUMBER(SEARCH(TRIM(BW$2), ProgramsTable[[#This Row],[Geographic Coverage]])), ISNUMBER(SEARCH(TRIM(BX$2), ProgramsTable[[#This Row],[Geographic Coverage]]))), "Yes", "No"))</f>
        <v>*Required - Please Make a Selection*</v>
      </c>
      <c r="BZ699" s="18" t="str">
        <f>IF(I$2=0, "N/A", IF(I$2="Yes", IF(ProgramsTable[[#This Row],[Program Includes Services for Caregivers]]="Yes", IF(ProgramsTable[[#This Row],[Program May Require Caregiver to be Unpaid]]="No", "Yes", "No"), "No"), "N/A"))</f>
        <v>N/A</v>
      </c>
      <c r="CA6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699" s="18" t="str">
        <f>IF(CB$2=0, "N/A", IF(ISNUMBER(SEARCH(TRIM(UPPER(CB$2)), TRIM(UPPER(ProgramsTable[[#This Row],[Type of Service]])))), "Yes", "No"))</f>
        <v>N/A</v>
      </c>
      <c r="CC699" s="18" t="str">
        <f>IF(CC$2=0, "N/A", IF(ISNUMBER(SEARCH(TRIM(CC$2), ProgramsTable[[#This Row],[Geographic Coverage]])), "Yes", "No"))</f>
        <v>No</v>
      </c>
      <c r="CD699" s="18" t="str">
        <f>IF(CD$2=0, "N/A", IF(ISNUMBER(SEARCH(TRIM(CD$2), ProgramsTable[[#This Row],[Geographic Coverage]])), "Yes", "No"))</f>
        <v>N/A</v>
      </c>
      <c r="CE699" s="18" t="str">
        <f>IF(AND(CC$2=0, CD$2=0), "*Required - Please Make a Selection*", IF(OR(ISNUMBER(SEARCH(TRIM(CC$2), ProgramsTable[[#This Row],[Geographic Coverage]])), ISNUMBER(SEARCH(TRIM(CD$2), ProgramsTable[[#This Row],[Geographic Coverage]]))), "Yes", "No"))</f>
        <v>No</v>
      </c>
      <c r="CF699" s="18" t="str" cm="1">
        <f t="array" ref="CF699">IF(COUNTIF(BK$2:BN$2, "Yes")=0, "N/A", IF(SUMPRODUCT((BK$2:BN$2="Yes")*(ProgramsTable[[#This Row],[Veteran?]:[Disabled Veteran?]]="Yes"))&gt;0, "Yes", "No"))</f>
        <v>No</v>
      </c>
      <c r="CG6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699"/>
      <c r="CI699"/>
      <c r="CJ699"/>
      <c r="CK699"/>
      <c r="CL699"/>
      <c r="CM699"/>
      <c r="CN699"/>
      <c r="CO699"/>
      <c r="CP699"/>
      <c r="CQ699"/>
      <c r="CR699"/>
      <c r="CS699"/>
      <c r="CU699"/>
      <c r="CV699"/>
    </row>
    <row r="700" spans="1:100" x14ac:dyDescent="0.25">
      <c r="A700" s="10">
        <v>329</v>
      </c>
      <c r="B700" t="s">
        <v>527</v>
      </c>
      <c r="C700" t="s">
        <v>610</v>
      </c>
      <c r="D700" t="s">
        <v>564</v>
      </c>
      <c r="E700" t="s">
        <v>546</v>
      </c>
      <c r="F700" t="s">
        <v>565</v>
      </c>
      <c r="G700" t="s">
        <v>107</v>
      </c>
      <c r="H700" t="s">
        <v>207</v>
      </c>
      <c r="I700" t="s">
        <v>207</v>
      </c>
      <c r="J700" t="s">
        <v>566</v>
      </c>
      <c r="K700" t="s">
        <v>208</v>
      </c>
      <c r="L700" s="11" t="s">
        <v>567</v>
      </c>
      <c r="M700">
        <v>60</v>
      </c>
      <c r="N700">
        <v>120</v>
      </c>
      <c r="O700" t="s">
        <v>568</v>
      </c>
      <c r="P700" t="s">
        <v>569</v>
      </c>
      <c r="Q700" t="s">
        <v>208</v>
      </c>
      <c r="R700" t="s">
        <v>569</v>
      </c>
      <c r="S700" t="s">
        <v>208</v>
      </c>
      <c r="T700" t="s">
        <v>67</v>
      </c>
      <c r="U700" t="s">
        <v>207</v>
      </c>
      <c r="V700" t="s">
        <v>215</v>
      </c>
      <c r="W700" t="s">
        <v>207</v>
      </c>
      <c r="X700" t="s">
        <v>207</v>
      </c>
      <c r="Y700" t="s">
        <v>207</v>
      </c>
      <c r="Z700" t="s">
        <v>207</v>
      </c>
      <c r="AA700" t="s">
        <v>207</v>
      </c>
      <c r="AB700" t="s">
        <v>207</v>
      </c>
      <c r="AC700" t="s">
        <v>207</v>
      </c>
      <c r="AD700" t="s">
        <v>207</v>
      </c>
      <c r="AE700" t="s">
        <v>207</v>
      </c>
      <c r="AF700" t="s">
        <v>207</v>
      </c>
      <c r="AG700" t="s">
        <v>207</v>
      </c>
      <c r="AH700" t="s">
        <v>207</v>
      </c>
      <c r="AI700" t="s">
        <v>207</v>
      </c>
      <c r="AJ700" t="s">
        <v>207</v>
      </c>
      <c r="AK700" t="s">
        <v>207</v>
      </c>
      <c r="AL700" t="s">
        <v>207</v>
      </c>
      <c r="AM700" t="s">
        <v>215</v>
      </c>
      <c r="AN700" t="s">
        <v>215</v>
      </c>
      <c r="AO700" t="s">
        <v>215</v>
      </c>
      <c r="AP700" t="s">
        <v>207</v>
      </c>
      <c r="AQ700" t="s">
        <v>207</v>
      </c>
      <c r="AR700" t="s">
        <v>207</v>
      </c>
      <c r="AS700" t="s">
        <v>207</v>
      </c>
      <c r="AT700" t="s">
        <v>207</v>
      </c>
      <c r="AU700" t="s">
        <v>207</v>
      </c>
      <c r="AV700" t="s">
        <v>207</v>
      </c>
      <c r="AW700" t="s">
        <v>207</v>
      </c>
      <c r="AX700" t="s">
        <v>207</v>
      </c>
      <c r="AY700" t="s">
        <v>207</v>
      </c>
      <c r="AZ700" t="s">
        <v>207</v>
      </c>
      <c r="BA700" t="s">
        <v>207</v>
      </c>
      <c r="BB700" t="s">
        <v>207</v>
      </c>
      <c r="BC700" t="s">
        <v>207</v>
      </c>
      <c r="BD700" t="s">
        <v>207</v>
      </c>
      <c r="BE700" t="s">
        <v>207</v>
      </c>
      <c r="BF700" t="s">
        <v>207</v>
      </c>
      <c r="BG700" t="s">
        <v>207</v>
      </c>
      <c r="BH700" t="s">
        <v>207</v>
      </c>
      <c r="BI700" t="s">
        <v>207</v>
      </c>
      <c r="BJ700" t="s">
        <v>207</v>
      </c>
      <c r="BK700" t="s">
        <v>207</v>
      </c>
      <c r="BL700" t="s">
        <v>207</v>
      </c>
      <c r="BM700" t="s">
        <v>207</v>
      </c>
      <c r="BN700" t="s">
        <v>207</v>
      </c>
      <c r="BO700" s="18" t="str">
        <f>IF(OR(BO$2=0, BO$2=""), "N/A", IF(ISNUMBER(SEARCH(UPPER(BO$2), UPPER(ProgramsTable[[#This Row],[Type of Service]]))), "Yes", "No"))</f>
        <v>N/A</v>
      </c>
      <c r="BP700" s="18" t="str">
        <f>IF(BP$2=0, "N/A", IF(ISNUMBER(SEARCH(TRIM(BP$2), ProgramsTable[[#This Row],[Geographic Coverage]])), "Yes", "No"))</f>
        <v>N/A</v>
      </c>
      <c r="BQ700" s="18" t="str">
        <f>IF(BQ$2=0, "N/A", IF(ISNUMBER(SEARCH(TRIM(BQ$2), ProgramsTable[[#This Row],[Geographic Coverage]])), "Yes", "No"))</f>
        <v>N/A</v>
      </c>
      <c r="BR700" s="18" t="str">
        <f>IF(AND(BP$2=0, BQ$2=0), "*Required - Please Make a Selection*", IF(OR(ISNUMBER(SEARCH(TRIM(BP$2), ProgramsTable[[#This Row],[Geographic Coverage]])), ISNUMBER(SEARCH(TRIM(BQ$2), ProgramsTable[[#This Row],[Geographic Coverage]]))), "Yes", "No"))</f>
        <v>*Required - Please Make a Selection*</v>
      </c>
      <c r="BS700" s="18" t="str">
        <f>IF(OR(BS$2="",BS$2=0), "N/A", IF(AND(ProgramsTable[[#This Row],[Age Min]]= "None", ProgramsTable[[#This Row],[Age Max]]= "None"), "Yes", IF(AND(BS$2&gt;=ProgramsTable[[#This Row],[Age Min]], BS$2&lt;=ProgramsTable[[#This Row],[Age Max]]), "Yes", "No")))</f>
        <v>N/A</v>
      </c>
      <c r="BT700" s="18" t="str" cm="1">
        <f t="array" ref="BT700">IF(COUNTIF(AM$2:BJ$2,"Yes")=0,"N/A",IF(SUMPRODUCT(--(AM$2:BJ$2="Yes"),--(ProgramsTable[[#This Row],[Developmental Disability]:[Caregivers, Family Members, Advocates, or Practitioners of an Individual with Disabilities or Medical Conditions]]="Yes"))&gt;0,"Yes","No"))</f>
        <v>N/A</v>
      </c>
      <c r="BU7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00" s="18" t="str">
        <f>IF(BV$2=0, "N/A", IF(ISNUMBER(SEARCH(UPPER(BV$2), UPPER(ProgramsTable[[#This Row],[Type of Service]]))), "Yes", "No"))</f>
        <v>N/A</v>
      </c>
      <c r="BW700" s="18" t="str">
        <f>IF(BW$2=0, "N/A", IF(ISNUMBER(SEARCH(TRIM(BW$2), ProgramsTable[[#This Row],[Geographic Coverage]])), "Yes", "No"))</f>
        <v>N/A</v>
      </c>
      <c r="BX700" s="18" t="str">
        <f>IF(BX$2=0, "N/A", IF(ISNUMBER(SEARCH(TRIM(BX$2), ProgramsTable[[#This Row],[Geographic Coverage]])), "Yes", "No"))</f>
        <v>N/A</v>
      </c>
      <c r="BY700" s="18" t="str">
        <f>IF(AND(BW$2=0, BX$2=0), "*Required - Please Make a Selection*", IF(OR(ISNUMBER(SEARCH(TRIM(BW$2), ProgramsTable[[#This Row],[Geographic Coverage]])), ISNUMBER(SEARCH(TRIM(BX$2), ProgramsTable[[#This Row],[Geographic Coverage]]))), "Yes", "No"))</f>
        <v>*Required - Please Make a Selection*</v>
      </c>
      <c r="BZ700" s="18" t="str">
        <f>IF(I$2=0, "N/A", IF(I$2="Yes", IF(ProgramsTable[[#This Row],[Program Includes Services for Caregivers]]="Yes", IF(ProgramsTable[[#This Row],[Program May Require Caregiver to be Unpaid]]="No", "Yes", "No"), "No"), "N/A"))</f>
        <v>N/A</v>
      </c>
      <c r="CA7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00" s="18" t="str">
        <f>IF(CB$2=0, "N/A", IF(ISNUMBER(SEARCH(TRIM(UPPER(CB$2)), TRIM(UPPER(ProgramsTable[[#This Row],[Type of Service]])))), "Yes", "No"))</f>
        <v>N/A</v>
      </c>
      <c r="CC700" s="18" t="str">
        <f>IF(CC$2=0, "N/A", IF(ISNUMBER(SEARCH(TRIM(CC$2), ProgramsTable[[#This Row],[Geographic Coverage]])), "Yes", "No"))</f>
        <v>No</v>
      </c>
      <c r="CD700" s="18" t="str">
        <f>IF(CD$2=0, "N/A", IF(ISNUMBER(SEARCH(TRIM(CD$2), ProgramsTable[[#This Row],[Geographic Coverage]])), "Yes", "No"))</f>
        <v>N/A</v>
      </c>
      <c r="CE700" s="18" t="str">
        <f>IF(AND(CC$2=0, CD$2=0), "*Required - Please Make a Selection*", IF(OR(ISNUMBER(SEARCH(TRIM(CC$2), ProgramsTable[[#This Row],[Geographic Coverage]])), ISNUMBER(SEARCH(TRIM(CD$2), ProgramsTable[[#This Row],[Geographic Coverage]]))), "Yes", "No"))</f>
        <v>No</v>
      </c>
      <c r="CF700" s="18" t="str" cm="1">
        <f t="array" ref="CF700">IF(COUNTIF(BK$2:BN$2, "Yes")=0, "N/A", IF(SUMPRODUCT((BK$2:BN$2="Yes")*(ProgramsTable[[#This Row],[Veteran?]:[Disabled Veteran?]]="Yes"))&gt;0, "Yes", "No"))</f>
        <v>No</v>
      </c>
      <c r="CG7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00"/>
      <c r="CI700"/>
      <c r="CJ700"/>
      <c r="CK700"/>
      <c r="CL700"/>
      <c r="CM700"/>
      <c r="CN700"/>
      <c r="CO700"/>
      <c r="CP700"/>
      <c r="CQ700"/>
      <c r="CR700"/>
      <c r="CS700"/>
      <c r="CU700"/>
      <c r="CV700"/>
    </row>
    <row r="701" spans="1:100" hidden="1" x14ac:dyDescent="0.25">
      <c r="A701" s="10">
        <v>330</v>
      </c>
      <c r="B701" t="s">
        <v>527</v>
      </c>
      <c r="C701" t="s">
        <v>610</v>
      </c>
      <c r="D701" t="s">
        <v>564</v>
      </c>
      <c r="E701" t="s">
        <v>546</v>
      </c>
      <c r="F701" t="s">
        <v>570</v>
      </c>
      <c r="G701" t="s">
        <v>109</v>
      </c>
      <c r="H701" t="s">
        <v>207</v>
      </c>
      <c r="I701" t="s">
        <v>207</v>
      </c>
      <c r="J701" t="s">
        <v>566</v>
      </c>
      <c r="K701" t="s">
        <v>208</v>
      </c>
      <c r="L701" s="11" t="s">
        <v>571</v>
      </c>
      <c r="M701">
        <v>60</v>
      </c>
      <c r="N701">
        <v>120</v>
      </c>
      <c r="O701" t="s">
        <v>572</v>
      </c>
      <c r="P701" t="s">
        <v>573</v>
      </c>
      <c r="Q701" t="s">
        <v>208</v>
      </c>
      <c r="R701" t="s">
        <v>573</v>
      </c>
      <c r="S701" t="s">
        <v>208</v>
      </c>
      <c r="T701" t="s">
        <v>67</v>
      </c>
      <c r="U701" t="s">
        <v>207</v>
      </c>
      <c r="V701" t="s">
        <v>215</v>
      </c>
      <c r="W701" t="s">
        <v>207</v>
      </c>
      <c r="X701" t="s">
        <v>207</v>
      </c>
      <c r="Y701" t="s">
        <v>207</v>
      </c>
      <c r="Z701" t="s">
        <v>207</v>
      </c>
      <c r="AA701" t="s">
        <v>207</v>
      </c>
      <c r="AB701" t="s">
        <v>207</v>
      </c>
      <c r="AC701" t="s">
        <v>207</v>
      </c>
      <c r="AD701" t="s">
        <v>207</v>
      </c>
      <c r="AE701" t="s">
        <v>207</v>
      </c>
      <c r="AF701" t="s">
        <v>207</v>
      </c>
      <c r="AG701" t="s">
        <v>207</v>
      </c>
      <c r="AH701" t="s">
        <v>207</v>
      </c>
      <c r="AI701" t="s">
        <v>207</v>
      </c>
      <c r="AJ701" t="s">
        <v>207</v>
      </c>
      <c r="AK701" t="s">
        <v>207</v>
      </c>
      <c r="AL701" t="s">
        <v>207</v>
      </c>
      <c r="AM701" t="s">
        <v>215</v>
      </c>
      <c r="AN701" t="s">
        <v>215</v>
      </c>
      <c r="AO701" t="s">
        <v>215</v>
      </c>
      <c r="AP701" t="s">
        <v>207</v>
      </c>
      <c r="AQ701" t="s">
        <v>215</v>
      </c>
      <c r="AR701" t="s">
        <v>207</v>
      </c>
      <c r="AS701" t="s">
        <v>207</v>
      </c>
      <c r="AT701" t="s">
        <v>207</v>
      </c>
      <c r="AU701" t="s">
        <v>207</v>
      </c>
      <c r="AV701" t="s">
        <v>207</v>
      </c>
      <c r="AW701" t="s">
        <v>207</v>
      </c>
      <c r="AX701" t="s">
        <v>215</v>
      </c>
      <c r="AY701" t="s">
        <v>215</v>
      </c>
      <c r="AZ701" t="s">
        <v>207</v>
      </c>
      <c r="BA701" t="s">
        <v>215</v>
      </c>
      <c r="BB701" t="s">
        <v>207</v>
      </c>
      <c r="BC701" t="s">
        <v>207</v>
      </c>
      <c r="BD701" t="s">
        <v>207</v>
      </c>
      <c r="BE701" t="s">
        <v>207</v>
      </c>
      <c r="BF701" t="s">
        <v>207</v>
      </c>
      <c r="BG701" t="s">
        <v>207</v>
      </c>
      <c r="BH701" t="s">
        <v>207</v>
      </c>
      <c r="BI701" t="s">
        <v>207</v>
      </c>
      <c r="BJ701" t="s">
        <v>207</v>
      </c>
      <c r="BK701" t="s">
        <v>207</v>
      </c>
      <c r="BL701" t="s">
        <v>207</v>
      </c>
      <c r="BM701" t="s">
        <v>207</v>
      </c>
      <c r="BN701" t="s">
        <v>207</v>
      </c>
      <c r="BO701" s="18" t="str">
        <f>IF(OR(BO$2=0, BO$2=""), "N/A", IF(ISNUMBER(SEARCH(UPPER(BO$2), UPPER(ProgramsTable[[#This Row],[Type of Service]]))), "Yes", "No"))</f>
        <v>N/A</v>
      </c>
      <c r="BP701" s="18" t="str">
        <f>IF(BP$2=0, "N/A", IF(ISNUMBER(SEARCH(TRIM(BP$2), ProgramsTable[[#This Row],[Geographic Coverage]])), "Yes", "No"))</f>
        <v>N/A</v>
      </c>
      <c r="BQ701" s="18" t="str">
        <f>IF(BQ$2=0, "N/A", IF(ISNUMBER(SEARCH(TRIM(BQ$2), ProgramsTable[[#This Row],[Geographic Coverage]])), "Yes", "No"))</f>
        <v>N/A</v>
      </c>
      <c r="BR701" s="18" t="str">
        <f>IF(AND(BP$2=0, BQ$2=0), "*Required - Please Make a Selection*", IF(OR(ISNUMBER(SEARCH(TRIM(BP$2), ProgramsTable[[#This Row],[Geographic Coverage]])), ISNUMBER(SEARCH(TRIM(BQ$2), ProgramsTable[[#This Row],[Geographic Coverage]]))), "Yes", "No"))</f>
        <v>*Required - Please Make a Selection*</v>
      </c>
      <c r="BS701" s="18" t="str">
        <f>IF(OR(BS$2="",BS$2=0), "N/A", IF(AND(ProgramsTable[[#This Row],[Age Min]]= "None", ProgramsTable[[#This Row],[Age Max]]= "None"), "Yes", IF(AND(BS$2&gt;=ProgramsTable[[#This Row],[Age Min]], BS$2&lt;=ProgramsTable[[#This Row],[Age Max]]), "Yes", "No")))</f>
        <v>N/A</v>
      </c>
      <c r="BT701" s="18" t="str" cm="1">
        <f t="array" ref="BT701">IF(COUNTIF(AM$2:BJ$2,"Yes")=0,"N/A",IF(SUMPRODUCT(--(AM$2:BJ$2="Yes"),--(ProgramsTable[[#This Row],[Developmental Disability]:[Caregivers, Family Members, Advocates, or Practitioners of an Individual with Disabilities or Medical Conditions]]="Yes"))&gt;0,"Yes","No"))</f>
        <v>N/A</v>
      </c>
      <c r="BU7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01" s="18" t="str">
        <f>IF(BV$2=0, "N/A", IF(ISNUMBER(SEARCH(UPPER(BV$2), UPPER(ProgramsTable[[#This Row],[Type of Service]]))), "Yes", "No"))</f>
        <v>N/A</v>
      </c>
      <c r="BW701" s="18" t="str">
        <f>IF(BW$2=0, "N/A", IF(ISNUMBER(SEARCH(TRIM(BW$2), ProgramsTable[[#This Row],[Geographic Coverage]])), "Yes", "No"))</f>
        <v>N/A</v>
      </c>
      <c r="BX701" s="18" t="str">
        <f>IF(BX$2=0, "N/A", IF(ISNUMBER(SEARCH(TRIM(BX$2), ProgramsTable[[#This Row],[Geographic Coverage]])), "Yes", "No"))</f>
        <v>N/A</v>
      </c>
      <c r="BY701" s="18" t="str">
        <f>IF(AND(BW$2=0, BX$2=0), "*Required - Please Make a Selection*", IF(OR(ISNUMBER(SEARCH(TRIM(BW$2), ProgramsTable[[#This Row],[Geographic Coverage]])), ISNUMBER(SEARCH(TRIM(BX$2), ProgramsTable[[#This Row],[Geographic Coverage]]))), "Yes", "No"))</f>
        <v>*Required - Please Make a Selection*</v>
      </c>
      <c r="BZ701" s="18" t="str">
        <f>IF(I$2=0, "N/A", IF(I$2="Yes", IF(ProgramsTable[[#This Row],[Program Includes Services for Caregivers]]="Yes", IF(ProgramsTable[[#This Row],[Program May Require Caregiver to be Unpaid]]="No", "Yes", "No"), "No"), "N/A"))</f>
        <v>N/A</v>
      </c>
      <c r="CA7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01" s="18" t="str">
        <f>IF(CB$2=0, "N/A", IF(ISNUMBER(SEARCH(TRIM(UPPER(CB$2)), TRIM(UPPER(ProgramsTable[[#This Row],[Type of Service]])))), "Yes", "No"))</f>
        <v>N/A</v>
      </c>
      <c r="CC701" s="18" t="str">
        <f>IF(CC$2=0, "N/A", IF(ISNUMBER(SEARCH(TRIM(CC$2), ProgramsTable[[#This Row],[Geographic Coverage]])), "Yes", "No"))</f>
        <v>No</v>
      </c>
      <c r="CD701" s="18" t="str">
        <f>IF(CD$2=0, "N/A", IF(ISNUMBER(SEARCH(TRIM(CD$2), ProgramsTable[[#This Row],[Geographic Coverage]])), "Yes", "No"))</f>
        <v>N/A</v>
      </c>
      <c r="CE701" s="18" t="str">
        <f>IF(AND(CC$2=0, CD$2=0), "*Required - Please Make a Selection*", IF(OR(ISNUMBER(SEARCH(TRIM(CC$2), ProgramsTable[[#This Row],[Geographic Coverage]])), ISNUMBER(SEARCH(TRIM(CD$2), ProgramsTable[[#This Row],[Geographic Coverage]]))), "Yes", "No"))</f>
        <v>No</v>
      </c>
      <c r="CF701" s="18" t="str" cm="1">
        <f t="array" ref="CF701">IF(COUNTIF(BK$2:BN$2, "Yes")=0, "N/A", IF(SUMPRODUCT((BK$2:BN$2="Yes")*(ProgramsTable[[#This Row],[Veteran?]:[Disabled Veteran?]]="Yes"))&gt;0, "Yes", "No"))</f>
        <v>No</v>
      </c>
      <c r="CG7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01"/>
      <c r="CI701"/>
      <c r="CJ701"/>
      <c r="CK701"/>
      <c r="CL701"/>
      <c r="CM701"/>
      <c r="CN701"/>
      <c r="CO701"/>
      <c r="CP701"/>
      <c r="CQ701"/>
      <c r="CR701"/>
      <c r="CS701"/>
      <c r="CU701"/>
      <c r="CV701"/>
    </row>
    <row r="702" spans="1:100" hidden="1" x14ac:dyDescent="0.25">
      <c r="A702" s="10">
        <v>331</v>
      </c>
      <c r="B702" t="s">
        <v>527</v>
      </c>
      <c r="C702" t="s">
        <v>610</v>
      </c>
      <c r="D702" t="s">
        <v>564</v>
      </c>
      <c r="E702" t="s">
        <v>546</v>
      </c>
      <c r="F702" t="s">
        <v>574</v>
      </c>
      <c r="G702" t="s">
        <v>108</v>
      </c>
      <c r="H702" t="s">
        <v>207</v>
      </c>
      <c r="I702" t="s">
        <v>207</v>
      </c>
      <c r="J702" t="s">
        <v>208</v>
      </c>
      <c r="K702" t="s">
        <v>208</v>
      </c>
      <c r="L702" s="11" t="s">
        <v>543</v>
      </c>
      <c r="M702">
        <v>60</v>
      </c>
      <c r="N702">
        <v>120</v>
      </c>
      <c r="P702" t="s">
        <v>575</v>
      </c>
      <c r="Q702" t="s">
        <v>208</v>
      </c>
      <c r="R702" t="s">
        <v>575</v>
      </c>
      <c r="S702" t="s">
        <v>208</v>
      </c>
      <c r="T702" t="s">
        <v>67</v>
      </c>
      <c r="U702" t="s">
        <v>207</v>
      </c>
      <c r="V702" t="s">
        <v>207</v>
      </c>
      <c r="W702" t="s">
        <v>207</v>
      </c>
      <c r="X702" t="s">
        <v>207</v>
      </c>
      <c r="Y702" t="s">
        <v>207</v>
      </c>
      <c r="Z702" t="s">
        <v>207</v>
      </c>
      <c r="AA702" t="s">
        <v>207</v>
      </c>
      <c r="AB702" t="s">
        <v>207</v>
      </c>
      <c r="AC702" t="s">
        <v>207</v>
      </c>
      <c r="AD702" t="s">
        <v>207</v>
      </c>
      <c r="AE702" t="s">
        <v>207</v>
      </c>
      <c r="AF702" t="s">
        <v>207</v>
      </c>
      <c r="AG702" t="s">
        <v>207</v>
      </c>
      <c r="AH702" t="s">
        <v>207</v>
      </c>
      <c r="AI702" t="s">
        <v>207</v>
      </c>
      <c r="AJ702" t="s">
        <v>207</v>
      </c>
      <c r="AK702" t="s">
        <v>207</v>
      </c>
      <c r="AL702" t="s">
        <v>207</v>
      </c>
      <c r="AM702" t="s">
        <v>207</v>
      </c>
      <c r="AN702" t="s">
        <v>207</v>
      </c>
      <c r="AO702" t="s">
        <v>207</v>
      </c>
      <c r="AP702" t="s">
        <v>207</v>
      </c>
      <c r="AQ702" t="s">
        <v>207</v>
      </c>
      <c r="AR702" t="s">
        <v>207</v>
      </c>
      <c r="AS702" t="s">
        <v>207</v>
      </c>
      <c r="AT702" t="s">
        <v>207</v>
      </c>
      <c r="AU702" t="s">
        <v>207</v>
      </c>
      <c r="AV702" t="s">
        <v>207</v>
      </c>
      <c r="AW702" t="s">
        <v>207</v>
      </c>
      <c r="AX702" t="s">
        <v>207</v>
      </c>
      <c r="AY702" t="s">
        <v>207</v>
      </c>
      <c r="AZ702" t="s">
        <v>207</v>
      </c>
      <c r="BA702" t="s">
        <v>215</v>
      </c>
      <c r="BB702" t="s">
        <v>207</v>
      </c>
      <c r="BC702" t="s">
        <v>207</v>
      </c>
      <c r="BD702" t="s">
        <v>207</v>
      </c>
      <c r="BE702" t="s">
        <v>207</v>
      </c>
      <c r="BF702" t="s">
        <v>207</v>
      </c>
      <c r="BG702" t="s">
        <v>207</v>
      </c>
      <c r="BH702" t="s">
        <v>207</v>
      </c>
      <c r="BI702" t="s">
        <v>207</v>
      </c>
      <c r="BJ702" t="s">
        <v>207</v>
      </c>
      <c r="BK702" t="s">
        <v>207</v>
      </c>
      <c r="BL702" t="s">
        <v>207</v>
      </c>
      <c r="BM702" t="s">
        <v>207</v>
      </c>
      <c r="BN702" t="s">
        <v>207</v>
      </c>
      <c r="BO702" s="18" t="str">
        <f>IF(OR(BO$2=0, BO$2=""), "N/A", IF(ISNUMBER(SEARCH(UPPER(BO$2), UPPER(ProgramsTable[[#This Row],[Type of Service]]))), "Yes", "No"))</f>
        <v>N/A</v>
      </c>
      <c r="BP702" s="18" t="str">
        <f>IF(BP$2=0, "N/A", IF(ISNUMBER(SEARCH(TRIM(BP$2), ProgramsTable[[#This Row],[Geographic Coverage]])), "Yes", "No"))</f>
        <v>N/A</v>
      </c>
      <c r="BQ702" s="18" t="str">
        <f>IF(BQ$2=0, "N/A", IF(ISNUMBER(SEARCH(TRIM(BQ$2), ProgramsTable[[#This Row],[Geographic Coverage]])), "Yes", "No"))</f>
        <v>N/A</v>
      </c>
      <c r="BR702" s="18" t="str">
        <f>IF(AND(BP$2=0, BQ$2=0), "*Required - Please Make a Selection*", IF(OR(ISNUMBER(SEARCH(TRIM(BP$2), ProgramsTable[[#This Row],[Geographic Coverage]])), ISNUMBER(SEARCH(TRIM(BQ$2), ProgramsTable[[#This Row],[Geographic Coverage]]))), "Yes", "No"))</f>
        <v>*Required - Please Make a Selection*</v>
      </c>
      <c r="BS702" s="18" t="str">
        <f>IF(OR(BS$2="",BS$2=0), "N/A", IF(AND(ProgramsTable[[#This Row],[Age Min]]= "None", ProgramsTable[[#This Row],[Age Max]]= "None"), "Yes", IF(AND(BS$2&gt;=ProgramsTable[[#This Row],[Age Min]], BS$2&lt;=ProgramsTable[[#This Row],[Age Max]]), "Yes", "No")))</f>
        <v>N/A</v>
      </c>
      <c r="BT702" s="18" t="str" cm="1">
        <f t="array" ref="BT702">IF(COUNTIF(AM$2:BJ$2,"Yes")=0,"N/A",IF(SUMPRODUCT(--(AM$2:BJ$2="Yes"),--(ProgramsTable[[#This Row],[Developmental Disability]:[Caregivers, Family Members, Advocates, or Practitioners of an Individual with Disabilities or Medical Conditions]]="Yes"))&gt;0,"Yes","No"))</f>
        <v>N/A</v>
      </c>
      <c r="BU7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02" s="18" t="str">
        <f>IF(BV$2=0, "N/A", IF(ISNUMBER(SEARCH(UPPER(BV$2), UPPER(ProgramsTable[[#This Row],[Type of Service]]))), "Yes", "No"))</f>
        <v>N/A</v>
      </c>
      <c r="BW702" s="18" t="str">
        <f>IF(BW$2=0, "N/A", IF(ISNUMBER(SEARCH(TRIM(BW$2), ProgramsTable[[#This Row],[Geographic Coverage]])), "Yes", "No"))</f>
        <v>N/A</v>
      </c>
      <c r="BX702" s="18" t="str">
        <f>IF(BX$2=0, "N/A", IF(ISNUMBER(SEARCH(TRIM(BX$2), ProgramsTable[[#This Row],[Geographic Coverage]])), "Yes", "No"))</f>
        <v>N/A</v>
      </c>
      <c r="BY702" s="18" t="str">
        <f>IF(AND(BW$2=0, BX$2=0), "*Required - Please Make a Selection*", IF(OR(ISNUMBER(SEARCH(TRIM(BW$2), ProgramsTable[[#This Row],[Geographic Coverage]])), ISNUMBER(SEARCH(TRIM(BX$2), ProgramsTable[[#This Row],[Geographic Coverage]]))), "Yes", "No"))</f>
        <v>*Required - Please Make a Selection*</v>
      </c>
      <c r="BZ702" s="18" t="str">
        <f>IF(I$2=0, "N/A", IF(I$2="Yes", IF(ProgramsTable[[#This Row],[Program Includes Services for Caregivers]]="Yes", IF(ProgramsTable[[#This Row],[Program May Require Caregiver to be Unpaid]]="No", "Yes", "No"), "No"), "N/A"))</f>
        <v>N/A</v>
      </c>
      <c r="CA7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02" s="18" t="str">
        <f>IF(CB$2=0, "N/A", IF(ISNUMBER(SEARCH(TRIM(UPPER(CB$2)), TRIM(UPPER(ProgramsTable[[#This Row],[Type of Service]])))), "Yes", "No"))</f>
        <v>N/A</v>
      </c>
      <c r="CC702" s="18" t="str">
        <f>IF(CC$2=0, "N/A", IF(ISNUMBER(SEARCH(TRIM(CC$2), ProgramsTable[[#This Row],[Geographic Coverage]])), "Yes", "No"))</f>
        <v>No</v>
      </c>
      <c r="CD702" s="18" t="str">
        <f>IF(CD$2=0, "N/A", IF(ISNUMBER(SEARCH(TRIM(CD$2), ProgramsTable[[#This Row],[Geographic Coverage]])), "Yes", "No"))</f>
        <v>N/A</v>
      </c>
      <c r="CE702" s="18" t="str">
        <f>IF(AND(CC$2=0, CD$2=0), "*Required - Please Make a Selection*", IF(OR(ISNUMBER(SEARCH(TRIM(CC$2), ProgramsTable[[#This Row],[Geographic Coverage]])), ISNUMBER(SEARCH(TRIM(CD$2), ProgramsTable[[#This Row],[Geographic Coverage]]))), "Yes", "No"))</f>
        <v>No</v>
      </c>
      <c r="CF702" s="18" t="str" cm="1">
        <f t="array" ref="CF702">IF(COUNTIF(BK$2:BN$2, "Yes")=0, "N/A", IF(SUMPRODUCT((BK$2:BN$2="Yes")*(ProgramsTable[[#This Row],[Veteran?]:[Disabled Veteran?]]="Yes"))&gt;0, "Yes", "No"))</f>
        <v>No</v>
      </c>
      <c r="CG7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02"/>
      <c r="CI702"/>
      <c r="CJ702"/>
      <c r="CK702"/>
      <c r="CL702"/>
      <c r="CM702"/>
      <c r="CN702"/>
      <c r="CO702"/>
      <c r="CP702"/>
      <c r="CQ702"/>
      <c r="CR702"/>
      <c r="CS702"/>
      <c r="CU702"/>
      <c r="CV702"/>
    </row>
    <row r="703" spans="1:100" hidden="1" x14ac:dyDescent="0.25">
      <c r="A703" s="10">
        <v>343</v>
      </c>
      <c r="B703" t="s">
        <v>527</v>
      </c>
      <c r="C703" t="s">
        <v>520</v>
      </c>
      <c r="D703" t="s">
        <v>537</v>
      </c>
      <c r="E703" t="s">
        <v>538</v>
      </c>
      <c r="F703" t="s">
        <v>539</v>
      </c>
      <c r="G703" t="s">
        <v>540</v>
      </c>
      <c r="H703" t="s">
        <v>207</v>
      </c>
      <c r="I703" t="s">
        <v>207</v>
      </c>
      <c r="J703" t="s">
        <v>541</v>
      </c>
      <c r="K703" t="s">
        <v>542</v>
      </c>
      <c r="L703" t="s">
        <v>543</v>
      </c>
      <c r="M703">
        <v>60</v>
      </c>
      <c r="N703">
        <v>120</v>
      </c>
      <c r="P703" t="s">
        <v>544</v>
      </c>
      <c r="Q703" t="s">
        <v>208</v>
      </c>
      <c r="R703" t="s">
        <v>544</v>
      </c>
      <c r="S703" t="s">
        <v>208</v>
      </c>
      <c r="T703" t="s">
        <v>70</v>
      </c>
      <c r="U703" t="s">
        <v>215</v>
      </c>
      <c r="V703" t="s">
        <v>207</v>
      </c>
      <c r="W703" t="s">
        <v>207</v>
      </c>
      <c r="X703" t="s">
        <v>207</v>
      </c>
      <c r="Y703" t="s">
        <v>207</v>
      </c>
      <c r="Z703" t="s">
        <v>207</v>
      </c>
      <c r="AA703" t="s">
        <v>207</v>
      </c>
      <c r="AB703" t="s">
        <v>207</v>
      </c>
      <c r="AC703" t="s">
        <v>207</v>
      </c>
      <c r="AD703" t="s">
        <v>207</v>
      </c>
      <c r="AE703" t="s">
        <v>207</v>
      </c>
      <c r="AF703" t="s">
        <v>207</v>
      </c>
      <c r="AG703" t="s">
        <v>207</v>
      </c>
      <c r="AH703" t="s">
        <v>207</v>
      </c>
      <c r="AI703" t="s">
        <v>207</v>
      </c>
      <c r="AJ703" t="s">
        <v>207</v>
      </c>
      <c r="AK703" t="s">
        <v>207</v>
      </c>
      <c r="AL703" t="s">
        <v>207</v>
      </c>
      <c r="AM703" t="s">
        <v>207</v>
      </c>
      <c r="AN703" t="s">
        <v>207</v>
      </c>
      <c r="AO703" t="s">
        <v>207</v>
      </c>
      <c r="AP703" t="s">
        <v>207</v>
      </c>
      <c r="AQ703" t="s">
        <v>207</v>
      </c>
      <c r="AR703" t="s">
        <v>207</v>
      </c>
      <c r="AS703" t="s">
        <v>207</v>
      </c>
      <c r="AT703" t="s">
        <v>207</v>
      </c>
      <c r="AU703" t="s">
        <v>207</v>
      </c>
      <c r="AV703" t="s">
        <v>207</v>
      </c>
      <c r="AW703" t="s">
        <v>207</v>
      </c>
      <c r="AX703" t="s">
        <v>207</v>
      </c>
      <c r="AY703" t="s">
        <v>207</v>
      </c>
      <c r="AZ703" t="s">
        <v>207</v>
      </c>
      <c r="BA703" t="s">
        <v>215</v>
      </c>
      <c r="BB703" t="s">
        <v>207</v>
      </c>
      <c r="BC703" t="s">
        <v>207</v>
      </c>
      <c r="BD703" t="s">
        <v>207</v>
      </c>
      <c r="BE703" t="s">
        <v>207</v>
      </c>
      <c r="BF703" t="s">
        <v>207</v>
      </c>
      <c r="BG703" t="s">
        <v>207</v>
      </c>
      <c r="BH703" t="s">
        <v>207</v>
      </c>
      <c r="BI703" t="s">
        <v>207</v>
      </c>
      <c r="BJ703" t="s">
        <v>207</v>
      </c>
      <c r="BK703" t="s">
        <v>207</v>
      </c>
      <c r="BL703" t="s">
        <v>207</v>
      </c>
      <c r="BM703" t="s">
        <v>207</v>
      </c>
      <c r="BN703" t="s">
        <v>207</v>
      </c>
      <c r="BO703" s="18" t="str">
        <f>IF(OR(BO$2=0, BO$2=""), "N/A", IF(ISNUMBER(SEARCH(UPPER(BO$2), UPPER(ProgramsTable[[#This Row],[Type of Service]]))), "Yes", "No"))</f>
        <v>N/A</v>
      </c>
      <c r="BP703" s="18" t="str">
        <f>IF(BP$2=0, "N/A", IF(ISNUMBER(SEARCH(TRIM(BP$2), ProgramsTable[[#This Row],[Geographic Coverage]])), "Yes", "No"))</f>
        <v>N/A</v>
      </c>
      <c r="BQ703" s="18" t="str">
        <f>IF(BQ$2=0, "N/A", IF(ISNUMBER(SEARCH(TRIM(BQ$2), ProgramsTable[[#This Row],[Geographic Coverage]])), "Yes", "No"))</f>
        <v>N/A</v>
      </c>
      <c r="BR703" s="18" t="str">
        <f>IF(AND(BP$2=0, BQ$2=0), "*Required - Please Make a Selection*", IF(OR(ISNUMBER(SEARCH(TRIM(BP$2), ProgramsTable[[#This Row],[Geographic Coverage]])), ISNUMBER(SEARCH(TRIM(BQ$2), ProgramsTable[[#This Row],[Geographic Coverage]]))), "Yes", "No"))</f>
        <v>*Required - Please Make a Selection*</v>
      </c>
      <c r="BS703" s="18" t="str">
        <f>IF(OR(BS$2="",BS$2=0), "N/A", IF(AND(ProgramsTable[[#This Row],[Age Min]]= "None", ProgramsTable[[#This Row],[Age Max]]= "None"), "Yes", IF(AND(BS$2&gt;=ProgramsTable[[#This Row],[Age Min]], BS$2&lt;=ProgramsTable[[#This Row],[Age Max]]), "Yes", "No")))</f>
        <v>N/A</v>
      </c>
      <c r="BT703" s="18" t="str" cm="1">
        <f t="array" ref="BT703">IF(COUNTIF(AM$2:BJ$2,"Yes")=0,"N/A",IF(SUMPRODUCT(--(AM$2:BJ$2="Yes"),--(ProgramsTable[[#This Row],[Developmental Disability]:[Caregivers, Family Members, Advocates, or Practitioners of an Individual with Disabilities or Medical Conditions]]="Yes"))&gt;0,"Yes","No"))</f>
        <v>N/A</v>
      </c>
      <c r="BU7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03" s="18" t="str">
        <f>IF(BV$2=0, "N/A", IF(ISNUMBER(SEARCH(UPPER(BV$2), UPPER(ProgramsTable[[#This Row],[Type of Service]]))), "Yes", "No"))</f>
        <v>N/A</v>
      </c>
      <c r="BW703" s="18" t="str">
        <f>IF(BW$2=0, "N/A", IF(ISNUMBER(SEARCH(TRIM(BW$2), ProgramsTable[[#This Row],[Geographic Coverage]])), "Yes", "No"))</f>
        <v>N/A</v>
      </c>
      <c r="BX703" s="18" t="str">
        <f>IF(BX$2=0, "N/A", IF(ISNUMBER(SEARCH(TRIM(BX$2), ProgramsTable[[#This Row],[Geographic Coverage]])), "Yes", "No"))</f>
        <v>N/A</v>
      </c>
      <c r="BY703" s="18" t="str">
        <f>IF(AND(BW$2=0, BX$2=0), "*Required - Please Make a Selection*", IF(OR(ISNUMBER(SEARCH(TRIM(BW$2), ProgramsTable[[#This Row],[Geographic Coverage]])), ISNUMBER(SEARCH(TRIM(BX$2), ProgramsTable[[#This Row],[Geographic Coverage]]))), "Yes", "No"))</f>
        <v>*Required - Please Make a Selection*</v>
      </c>
      <c r="BZ703" s="18" t="str">
        <f>IF(I$2=0, "N/A", IF(I$2="Yes", IF(ProgramsTable[[#This Row],[Program Includes Services for Caregivers]]="Yes", IF(ProgramsTable[[#This Row],[Program May Require Caregiver to be Unpaid]]="No", "Yes", "No"), "No"), "N/A"))</f>
        <v>N/A</v>
      </c>
      <c r="CA7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03" s="18" t="str">
        <f>IF(CB$2=0, "N/A", IF(ISNUMBER(SEARCH(TRIM(UPPER(CB$2)), TRIM(UPPER(ProgramsTable[[#This Row],[Type of Service]])))), "Yes", "No"))</f>
        <v>N/A</v>
      </c>
      <c r="CC703" s="18" t="str">
        <f>IF(CC$2=0, "N/A", IF(ISNUMBER(SEARCH(TRIM(CC$2), ProgramsTable[[#This Row],[Geographic Coverage]])), "Yes", "No"))</f>
        <v>No</v>
      </c>
      <c r="CD703" s="18" t="str">
        <f>IF(CD$2=0, "N/A", IF(ISNUMBER(SEARCH(TRIM(CD$2), ProgramsTable[[#This Row],[Geographic Coverage]])), "Yes", "No"))</f>
        <v>N/A</v>
      </c>
      <c r="CE703" s="18" t="str">
        <f>IF(AND(CC$2=0, CD$2=0), "*Required - Please Make a Selection*", IF(OR(ISNUMBER(SEARCH(TRIM(CC$2), ProgramsTable[[#This Row],[Geographic Coverage]])), ISNUMBER(SEARCH(TRIM(CD$2), ProgramsTable[[#This Row],[Geographic Coverage]]))), "Yes", "No"))</f>
        <v>No</v>
      </c>
      <c r="CF703" s="18" t="str" cm="1">
        <f t="array" ref="CF703">IF(COUNTIF(BK$2:BN$2, "Yes")=0, "N/A", IF(SUMPRODUCT((BK$2:BN$2="Yes")*(ProgramsTable[[#This Row],[Veteran?]:[Disabled Veteran?]]="Yes"))&gt;0, "Yes", "No"))</f>
        <v>No</v>
      </c>
      <c r="CG7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03"/>
      <c r="CI703"/>
      <c r="CJ703"/>
      <c r="CK703"/>
      <c r="CL703"/>
      <c r="CM703"/>
      <c r="CN703"/>
      <c r="CO703"/>
      <c r="CP703"/>
      <c r="CQ703"/>
      <c r="CR703"/>
      <c r="CS703"/>
      <c r="CU703"/>
      <c r="CV703"/>
    </row>
    <row r="704" spans="1:100" hidden="1" x14ac:dyDescent="0.25">
      <c r="A704" s="10">
        <v>344</v>
      </c>
      <c r="B704" t="s">
        <v>527</v>
      </c>
      <c r="C704" t="s">
        <v>520</v>
      </c>
      <c r="D704" t="s">
        <v>545</v>
      </c>
      <c r="E704" t="s">
        <v>546</v>
      </c>
      <c r="F704" t="s">
        <v>86</v>
      </c>
      <c r="G704" t="s">
        <v>86</v>
      </c>
      <c r="H704" t="s">
        <v>207</v>
      </c>
      <c r="I704" t="s">
        <v>207</v>
      </c>
      <c r="J704" t="s">
        <v>547</v>
      </c>
      <c r="K704" t="s">
        <v>208</v>
      </c>
      <c r="L704" s="11" t="s">
        <v>543</v>
      </c>
      <c r="M704">
        <v>60</v>
      </c>
      <c r="N704">
        <v>120</v>
      </c>
      <c r="P704" t="s">
        <v>548</v>
      </c>
      <c r="Q704" t="s">
        <v>208</v>
      </c>
      <c r="R704" t="s">
        <v>548</v>
      </c>
      <c r="S704" t="s">
        <v>208</v>
      </c>
      <c r="T704" t="s">
        <v>70</v>
      </c>
      <c r="U704" t="s">
        <v>215</v>
      </c>
      <c r="V704" t="s">
        <v>207</v>
      </c>
      <c r="W704" t="s">
        <v>207</v>
      </c>
      <c r="X704" t="s">
        <v>207</v>
      </c>
      <c r="Y704" t="s">
        <v>207</v>
      </c>
      <c r="Z704" t="s">
        <v>207</v>
      </c>
      <c r="AA704" t="s">
        <v>215</v>
      </c>
      <c r="AB704" t="s">
        <v>207</v>
      </c>
      <c r="AC704" t="s">
        <v>207</v>
      </c>
      <c r="AD704" t="s">
        <v>207</v>
      </c>
      <c r="AE704" t="s">
        <v>207</v>
      </c>
      <c r="AF704" t="s">
        <v>207</v>
      </c>
      <c r="AG704" t="s">
        <v>207</v>
      </c>
      <c r="AH704" t="s">
        <v>207</v>
      </c>
      <c r="AI704" t="s">
        <v>207</v>
      </c>
      <c r="AJ704" t="s">
        <v>207</v>
      </c>
      <c r="AK704" t="s">
        <v>207</v>
      </c>
      <c r="AL704" t="s">
        <v>207</v>
      </c>
      <c r="AM704" t="s">
        <v>207</v>
      </c>
      <c r="AN704" t="s">
        <v>207</v>
      </c>
      <c r="AO704" t="s">
        <v>207</v>
      </c>
      <c r="AP704" t="s">
        <v>207</v>
      </c>
      <c r="AQ704" t="s">
        <v>207</v>
      </c>
      <c r="AR704" t="s">
        <v>207</v>
      </c>
      <c r="AS704" t="s">
        <v>207</v>
      </c>
      <c r="AT704" t="s">
        <v>207</v>
      </c>
      <c r="AU704" t="s">
        <v>207</v>
      </c>
      <c r="AV704" t="s">
        <v>207</v>
      </c>
      <c r="AW704" t="s">
        <v>207</v>
      </c>
      <c r="AX704" t="s">
        <v>207</v>
      </c>
      <c r="AY704" t="s">
        <v>207</v>
      </c>
      <c r="AZ704" t="s">
        <v>207</v>
      </c>
      <c r="BA704" t="s">
        <v>215</v>
      </c>
      <c r="BB704" t="s">
        <v>207</v>
      </c>
      <c r="BC704" t="s">
        <v>207</v>
      </c>
      <c r="BD704" t="s">
        <v>207</v>
      </c>
      <c r="BE704" t="s">
        <v>207</v>
      </c>
      <c r="BF704" t="s">
        <v>207</v>
      </c>
      <c r="BG704" t="s">
        <v>207</v>
      </c>
      <c r="BH704" t="s">
        <v>207</v>
      </c>
      <c r="BI704" t="s">
        <v>207</v>
      </c>
      <c r="BJ704" t="s">
        <v>207</v>
      </c>
      <c r="BK704" t="s">
        <v>207</v>
      </c>
      <c r="BL704" t="s">
        <v>207</v>
      </c>
      <c r="BM704" t="s">
        <v>207</v>
      </c>
      <c r="BN704" t="s">
        <v>207</v>
      </c>
      <c r="BO704" s="18" t="str">
        <f>IF(OR(BO$2=0, BO$2=""), "N/A", IF(ISNUMBER(SEARCH(UPPER(BO$2), UPPER(ProgramsTable[[#This Row],[Type of Service]]))), "Yes", "No"))</f>
        <v>N/A</v>
      </c>
      <c r="BP704" s="18" t="str">
        <f>IF(BP$2=0, "N/A", IF(ISNUMBER(SEARCH(TRIM(BP$2), ProgramsTable[[#This Row],[Geographic Coverage]])), "Yes", "No"))</f>
        <v>N/A</v>
      </c>
      <c r="BQ704" s="18" t="str">
        <f>IF(BQ$2=0, "N/A", IF(ISNUMBER(SEARCH(TRIM(BQ$2), ProgramsTable[[#This Row],[Geographic Coverage]])), "Yes", "No"))</f>
        <v>N/A</v>
      </c>
      <c r="BR704" s="18" t="str">
        <f>IF(AND(BP$2=0, BQ$2=0), "*Required - Please Make a Selection*", IF(OR(ISNUMBER(SEARCH(TRIM(BP$2), ProgramsTable[[#This Row],[Geographic Coverage]])), ISNUMBER(SEARCH(TRIM(BQ$2), ProgramsTable[[#This Row],[Geographic Coverage]]))), "Yes", "No"))</f>
        <v>*Required - Please Make a Selection*</v>
      </c>
      <c r="BS704" s="18" t="str">
        <f>IF(OR(BS$2="",BS$2=0), "N/A", IF(AND(ProgramsTable[[#This Row],[Age Min]]= "None", ProgramsTable[[#This Row],[Age Max]]= "None"), "Yes", IF(AND(BS$2&gt;=ProgramsTable[[#This Row],[Age Min]], BS$2&lt;=ProgramsTable[[#This Row],[Age Max]]), "Yes", "No")))</f>
        <v>N/A</v>
      </c>
      <c r="BT704" s="18" t="str" cm="1">
        <f t="array" ref="BT704">IF(COUNTIF(AM$2:BJ$2,"Yes")=0,"N/A",IF(SUMPRODUCT(--(AM$2:BJ$2="Yes"),--(ProgramsTable[[#This Row],[Developmental Disability]:[Caregivers, Family Members, Advocates, or Practitioners of an Individual with Disabilities or Medical Conditions]]="Yes"))&gt;0,"Yes","No"))</f>
        <v>N/A</v>
      </c>
      <c r="BU7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04" s="18" t="str">
        <f>IF(BV$2=0, "N/A", IF(ISNUMBER(SEARCH(UPPER(BV$2), UPPER(ProgramsTable[[#This Row],[Type of Service]]))), "Yes", "No"))</f>
        <v>N/A</v>
      </c>
      <c r="BW704" s="18" t="str">
        <f>IF(BW$2=0, "N/A", IF(ISNUMBER(SEARCH(TRIM(BW$2), ProgramsTable[[#This Row],[Geographic Coverage]])), "Yes", "No"))</f>
        <v>N/A</v>
      </c>
      <c r="BX704" s="18" t="str">
        <f>IF(BX$2=0, "N/A", IF(ISNUMBER(SEARCH(TRIM(BX$2), ProgramsTable[[#This Row],[Geographic Coverage]])), "Yes", "No"))</f>
        <v>N/A</v>
      </c>
      <c r="BY704" s="18" t="str">
        <f>IF(AND(BW$2=0, BX$2=0), "*Required - Please Make a Selection*", IF(OR(ISNUMBER(SEARCH(TRIM(BW$2), ProgramsTable[[#This Row],[Geographic Coverage]])), ISNUMBER(SEARCH(TRIM(BX$2), ProgramsTable[[#This Row],[Geographic Coverage]]))), "Yes", "No"))</f>
        <v>*Required - Please Make a Selection*</v>
      </c>
      <c r="BZ704" s="18" t="str">
        <f>IF(I$2=0, "N/A", IF(I$2="Yes", IF(ProgramsTable[[#This Row],[Program Includes Services for Caregivers]]="Yes", IF(ProgramsTable[[#This Row],[Program May Require Caregiver to be Unpaid]]="No", "Yes", "No"), "No"), "N/A"))</f>
        <v>N/A</v>
      </c>
      <c r="CA7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04" s="18" t="str">
        <f>IF(CB$2=0, "N/A", IF(ISNUMBER(SEARCH(TRIM(UPPER(CB$2)), TRIM(UPPER(ProgramsTable[[#This Row],[Type of Service]])))), "Yes", "No"))</f>
        <v>N/A</v>
      </c>
      <c r="CC704" s="18" t="str">
        <f>IF(CC$2=0, "N/A", IF(ISNUMBER(SEARCH(TRIM(CC$2), ProgramsTable[[#This Row],[Geographic Coverage]])), "Yes", "No"))</f>
        <v>No</v>
      </c>
      <c r="CD704" s="18" t="str">
        <f>IF(CD$2=0, "N/A", IF(ISNUMBER(SEARCH(TRIM(CD$2), ProgramsTable[[#This Row],[Geographic Coverage]])), "Yes", "No"))</f>
        <v>N/A</v>
      </c>
      <c r="CE704" s="18" t="str">
        <f>IF(AND(CC$2=0, CD$2=0), "*Required - Please Make a Selection*", IF(OR(ISNUMBER(SEARCH(TRIM(CC$2), ProgramsTable[[#This Row],[Geographic Coverage]])), ISNUMBER(SEARCH(TRIM(CD$2), ProgramsTable[[#This Row],[Geographic Coverage]]))), "Yes", "No"))</f>
        <v>No</v>
      </c>
      <c r="CF704" s="18" t="str" cm="1">
        <f t="array" ref="CF704">IF(COUNTIF(BK$2:BN$2, "Yes")=0, "N/A", IF(SUMPRODUCT((BK$2:BN$2="Yes")*(ProgramsTable[[#This Row],[Veteran?]:[Disabled Veteran?]]="Yes"))&gt;0, "Yes", "No"))</f>
        <v>No</v>
      </c>
      <c r="CG7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04"/>
      <c r="CI704"/>
      <c r="CJ704"/>
      <c r="CK704"/>
      <c r="CL704"/>
      <c r="CM704"/>
      <c r="CN704"/>
      <c r="CO704"/>
      <c r="CP704"/>
      <c r="CQ704"/>
      <c r="CR704"/>
      <c r="CS704"/>
      <c r="CU704"/>
      <c r="CV704"/>
    </row>
    <row r="705" spans="1:100" hidden="1" x14ac:dyDescent="0.25">
      <c r="A705" s="10">
        <v>345</v>
      </c>
      <c r="B705" t="s">
        <v>527</v>
      </c>
      <c r="C705" t="s">
        <v>520</v>
      </c>
      <c r="D705" t="s">
        <v>545</v>
      </c>
      <c r="E705" t="s">
        <v>546</v>
      </c>
      <c r="F705" t="s">
        <v>549</v>
      </c>
      <c r="G705" t="s">
        <v>117</v>
      </c>
      <c r="H705" t="s">
        <v>207</v>
      </c>
      <c r="I705" t="s">
        <v>207</v>
      </c>
      <c r="J705" t="s">
        <v>208</v>
      </c>
      <c r="K705" t="s">
        <v>208</v>
      </c>
      <c r="L705" s="11" t="s">
        <v>543</v>
      </c>
      <c r="M705">
        <v>60</v>
      </c>
      <c r="N705">
        <v>120</v>
      </c>
      <c r="P705" t="s">
        <v>550</v>
      </c>
      <c r="Q705" t="s">
        <v>208</v>
      </c>
      <c r="R705" t="s">
        <v>550</v>
      </c>
      <c r="S705" t="s">
        <v>208</v>
      </c>
      <c r="T705" t="s">
        <v>70</v>
      </c>
      <c r="U705" t="s">
        <v>207</v>
      </c>
      <c r="V705" t="s">
        <v>207</v>
      </c>
      <c r="W705" t="s">
        <v>207</v>
      </c>
      <c r="X705" t="s">
        <v>207</v>
      </c>
      <c r="Y705" t="s">
        <v>207</v>
      </c>
      <c r="Z705" t="s">
        <v>207</v>
      </c>
      <c r="AA705" t="s">
        <v>207</v>
      </c>
      <c r="AB705" t="s">
        <v>207</v>
      </c>
      <c r="AC705" t="s">
        <v>207</v>
      </c>
      <c r="AD705" t="s">
        <v>207</v>
      </c>
      <c r="AE705" t="s">
        <v>207</v>
      </c>
      <c r="AF705" t="s">
        <v>207</v>
      </c>
      <c r="AG705" t="s">
        <v>207</v>
      </c>
      <c r="AH705" t="s">
        <v>207</v>
      </c>
      <c r="AI705" t="s">
        <v>207</v>
      </c>
      <c r="AJ705" t="s">
        <v>207</v>
      </c>
      <c r="AK705" t="s">
        <v>207</v>
      </c>
      <c r="AL705" t="s">
        <v>207</v>
      </c>
      <c r="AM705" t="s">
        <v>207</v>
      </c>
      <c r="AN705" t="s">
        <v>207</v>
      </c>
      <c r="AO705" t="s">
        <v>207</v>
      </c>
      <c r="AP705" t="s">
        <v>207</v>
      </c>
      <c r="AQ705" t="s">
        <v>207</v>
      </c>
      <c r="AR705" t="s">
        <v>207</v>
      </c>
      <c r="AS705" t="s">
        <v>207</v>
      </c>
      <c r="AT705" t="s">
        <v>207</v>
      </c>
      <c r="AU705" t="s">
        <v>207</v>
      </c>
      <c r="AV705" t="s">
        <v>207</v>
      </c>
      <c r="AW705" t="s">
        <v>207</v>
      </c>
      <c r="AX705" t="s">
        <v>207</v>
      </c>
      <c r="AY705" t="s">
        <v>207</v>
      </c>
      <c r="AZ705" t="s">
        <v>207</v>
      </c>
      <c r="BA705" t="s">
        <v>215</v>
      </c>
      <c r="BB705" t="s">
        <v>207</v>
      </c>
      <c r="BC705" t="s">
        <v>207</v>
      </c>
      <c r="BD705" t="s">
        <v>207</v>
      </c>
      <c r="BE705" t="s">
        <v>207</v>
      </c>
      <c r="BF705" t="s">
        <v>207</v>
      </c>
      <c r="BG705" t="s">
        <v>207</v>
      </c>
      <c r="BH705" t="s">
        <v>207</v>
      </c>
      <c r="BI705" t="s">
        <v>207</v>
      </c>
      <c r="BJ705" t="s">
        <v>207</v>
      </c>
      <c r="BK705" t="s">
        <v>207</v>
      </c>
      <c r="BL705" t="s">
        <v>207</v>
      </c>
      <c r="BM705" t="s">
        <v>207</v>
      </c>
      <c r="BN705" t="s">
        <v>207</v>
      </c>
      <c r="BO705" s="18" t="str">
        <f>IF(OR(BO$2=0, BO$2=""), "N/A", IF(ISNUMBER(SEARCH(UPPER(BO$2), UPPER(ProgramsTable[[#This Row],[Type of Service]]))), "Yes", "No"))</f>
        <v>N/A</v>
      </c>
      <c r="BP705" s="18" t="str">
        <f>IF(BP$2=0, "N/A", IF(ISNUMBER(SEARCH(TRIM(BP$2), ProgramsTable[[#This Row],[Geographic Coverage]])), "Yes", "No"))</f>
        <v>N/A</v>
      </c>
      <c r="BQ705" s="18" t="str">
        <f>IF(BQ$2=0, "N/A", IF(ISNUMBER(SEARCH(TRIM(BQ$2), ProgramsTable[[#This Row],[Geographic Coverage]])), "Yes", "No"))</f>
        <v>N/A</v>
      </c>
      <c r="BR705" s="18" t="str">
        <f>IF(AND(BP$2=0, BQ$2=0), "*Required - Please Make a Selection*", IF(OR(ISNUMBER(SEARCH(TRIM(BP$2), ProgramsTable[[#This Row],[Geographic Coverage]])), ISNUMBER(SEARCH(TRIM(BQ$2), ProgramsTable[[#This Row],[Geographic Coverage]]))), "Yes", "No"))</f>
        <v>*Required - Please Make a Selection*</v>
      </c>
      <c r="BS705" s="18" t="str">
        <f>IF(OR(BS$2="",BS$2=0), "N/A", IF(AND(ProgramsTable[[#This Row],[Age Min]]= "None", ProgramsTable[[#This Row],[Age Max]]= "None"), "Yes", IF(AND(BS$2&gt;=ProgramsTable[[#This Row],[Age Min]], BS$2&lt;=ProgramsTable[[#This Row],[Age Max]]), "Yes", "No")))</f>
        <v>N/A</v>
      </c>
      <c r="BT705" s="18" t="str" cm="1">
        <f t="array" ref="BT705">IF(COUNTIF(AM$2:BJ$2,"Yes")=0,"N/A",IF(SUMPRODUCT(--(AM$2:BJ$2="Yes"),--(ProgramsTable[[#This Row],[Developmental Disability]:[Caregivers, Family Members, Advocates, or Practitioners of an Individual with Disabilities or Medical Conditions]]="Yes"))&gt;0,"Yes","No"))</f>
        <v>N/A</v>
      </c>
      <c r="BU7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05" s="18" t="str">
        <f>IF(BV$2=0, "N/A", IF(ISNUMBER(SEARCH(UPPER(BV$2), UPPER(ProgramsTable[[#This Row],[Type of Service]]))), "Yes", "No"))</f>
        <v>N/A</v>
      </c>
      <c r="BW705" s="18" t="str">
        <f>IF(BW$2=0, "N/A", IF(ISNUMBER(SEARCH(TRIM(BW$2), ProgramsTable[[#This Row],[Geographic Coverage]])), "Yes", "No"))</f>
        <v>N/A</v>
      </c>
      <c r="BX705" s="18" t="str">
        <f>IF(BX$2=0, "N/A", IF(ISNUMBER(SEARCH(TRIM(BX$2), ProgramsTable[[#This Row],[Geographic Coverage]])), "Yes", "No"))</f>
        <v>N/A</v>
      </c>
      <c r="BY705" s="18" t="str">
        <f>IF(AND(BW$2=0, BX$2=0), "*Required - Please Make a Selection*", IF(OR(ISNUMBER(SEARCH(TRIM(BW$2), ProgramsTable[[#This Row],[Geographic Coverage]])), ISNUMBER(SEARCH(TRIM(BX$2), ProgramsTable[[#This Row],[Geographic Coverage]]))), "Yes", "No"))</f>
        <v>*Required - Please Make a Selection*</v>
      </c>
      <c r="BZ705" s="18" t="str">
        <f>IF(I$2=0, "N/A", IF(I$2="Yes", IF(ProgramsTable[[#This Row],[Program Includes Services for Caregivers]]="Yes", IF(ProgramsTable[[#This Row],[Program May Require Caregiver to be Unpaid]]="No", "Yes", "No"), "No"), "N/A"))</f>
        <v>N/A</v>
      </c>
      <c r="CA7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05" s="18" t="str">
        <f>IF(CB$2=0, "N/A", IF(ISNUMBER(SEARCH(TRIM(UPPER(CB$2)), TRIM(UPPER(ProgramsTable[[#This Row],[Type of Service]])))), "Yes", "No"))</f>
        <v>N/A</v>
      </c>
      <c r="CC705" s="18" t="str">
        <f>IF(CC$2=0, "N/A", IF(ISNUMBER(SEARCH(TRIM(CC$2), ProgramsTable[[#This Row],[Geographic Coverage]])), "Yes", "No"))</f>
        <v>No</v>
      </c>
      <c r="CD705" s="18" t="str">
        <f>IF(CD$2=0, "N/A", IF(ISNUMBER(SEARCH(TRIM(CD$2), ProgramsTable[[#This Row],[Geographic Coverage]])), "Yes", "No"))</f>
        <v>N/A</v>
      </c>
      <c r="CE705" s="18" t="str">
        <f>IF(AND(CC$2=0, CD$2=0), "*Required - Please Make a Selection*", IF(OR(ISNUMBER(SEARCH(TRIM(CC$2), ProgramsTable[[#This Row],[Geographic Coverage]])), ISNUMBER(SEARCH(TRIM(CD$2), ProgramsTable[[#This Row],[Geographic Coverage]]))), "Yes", "No"))</f>
        <v>No</v>
      </c>
      <c r="CF705" s="18" t="str" cm="1">
        <f t="array" ref="CF705">IF(COUNTIF(BK$2:BN$2, "Yes")=0, "N/A", IF(SUMPRODUCT((BK$2:BN$2="Yes")*(ProgramsTable[[#This Row],[Veteran?]:[Disabled Veteran?]]="Yes"))&gt;0, "Yes", "No"))</f>
        <v>No</v>
      </c>
      <c r="CG7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05"/>
      <c r="CI705"/>
      <c r="CJ705"/>
      <c r="CK705"/>
      <c r="CL705"/>
      <c r="CM705"/>
      <c r="CN705"/>
      <c r="CO705"/>
      <c r="CP705"/>
      <c r="CQ705"/>
      <c r="CR705"/>
      <c r="CS705"/>
      <c r="CU705"/>
      <c r="CV705"/>
    </row>
    <row r="706" spans="1:100" hidden="1" x14ac:dyDescent="0.25">
      <c r="A706" s="10">
        <v>346</v>
      </c>
      <c r="B706" t="s">
        <v>527</v>
      </c>
      <c r="C706" t="s">
        <v>520</v>
      </c>
      <c r="D706" t="s">
        <v>545</v>
      </c>
      <c r="E706" t="s">
        <v>546</v>
      </c>
      <c r="F706" t="s">
        <v>551</v>
      </c>
      <c r="G706" t="s">
        <v>92</v>
      </c>
      <c r="H706" t="s">
        <v>207</v>
      </c>
      <c r="I706" t="s">
        <v>207</v>
      </c>
      <c r="J706" t="s">
        <v>547</v>
      </c>
      <c r="K706" t="s">
        <v>208</v>
      </c>
      <c r="L706" s="11" t="s">
        <v>543</v>
      </c>
      <c r="M706">
        <v>60</v>
      </c>
      <c r="N706">
        <v>120</v>
      </c>
      <c r="P706" t="s">
        <v>552</v>
      </c>
      <c r="Q706" t="s">
        <v>208</v>
      </c>
      <c r="R706" t="s">
        <v>552</v>
      </c>
      <c r="S706" t="s">
        <v>208</v>
      </c>
      <c r="T706" t="s">
        <v>70</v>
      </c>
      <c r="U706" t="s">
        <v>215</v>
      </c>
      <c r="V706" t="s">
        <v>207</v>
      </c>
      <c r="W706" t="s">
        <v>207</v>
      </c>
      <c r="X706" t="s">
        <v>207</v>
      </c>
      <c r="Y706" t="s">
        <v>207</v>
      </c>
      <c r="Z706" t="s">
        <v>207</v>
      </c>
      <c r="AA706" t="s">
        <v>215</v>
      </c>
      <c r="AB706" t="s">
        <v>207</v>
      </c>
      <c r="AC706" t="s">
        <v>207</v>
      </c>
      <c r="AD706" t="s">
        <v>207</v>
      </c>
      <c r="AE706" t="s">
        <v>207</v>
      </c>
      <c r="AF706" t="s">
        <v>207</v>
      </c>
      <c r="AG706" t="s">
        <v>207</v>
      </c>
      <c r="AH706" t="s">
        <v>207</v>
      </c>
      <c r="AI706" t="s">
        <v>207</v>
      </c>
      <c r="AJ706" t="s">
        <v>207</v>
      </c>
      <c r="AK706" t="s">
        <v>207</v>
      </c>
      <c r="AL706" t="s">
        <v>207</v>
      </c>
      <c r="AM706" t="s">
        <v>207</v>
      </c>
      <c r="AN706" t="s">
        <v>207</v>
      </c>
      <c r="AO706" t="s">
        <v>207</v>
      </c>
      <c r="AP706" t="s">
        <v>207</v>
      </c>
      <c r="AQ706" t="s">
        <v>207</v>
      </c>
      <c r="AR706" t="s">
        <v>207</v>
      </c>
      <c r="AS706" t="s">
        <v>207</v>
      </c>
      <c r="AT706" t="s">
        <v>207</v>
      </c>
      <c r="AU706" t="s">
        <v>207</v>
      </c>
      <c r="AV706" t="s">
        <v>207</v>
      </c>
      <c r="AW706" t="s">
        <v>207</v>
      </c>
      <c r="AX706" t="s">
        <v>207</v>
      </c>
      <c r="AY706" t="s">
        <v>207</v>
      </c>
      <c r="AZ706" t="s">
        <v>207</v>
      </c>
      <c r="BA706" t="s">
        <v>215</v>
      </c>
      <c r="BB706" t="s">
        <v>207</v>
      </c>
      <c r="BC706" t="s">
        <v>207</v>
      </c>
      <c r="BD706" t="s">
        <v>207</v>
      </c>
      <c r="BE706" t="s">
        <v>207</v>
      </c>
      <c r="BF706" t="s">
        <v>207</v>
      </c>
      <c r="BG706" t="s">
        <v>207</v>
      </c>
      <c r="BH706" t="s">
        <v>207</v>
      </c>
      <c r="BI706" t="s">
        <v>207</v>
      </c>
      <c r="BJ706" t="s">
        <v>207</v>
      </c>
      <c r="BK706" t="s">
        <v>207</v>
      </c>
      <c r="BL706" t="s">
        <v>207</v>
      </c>
      <c r="BM706" t="s">
        <v>207</v>
      </c>
      <c r="BN706" t="s">
        <v>207</v>
      </c>
      <c r="BO706" s="18" t="str">
        <f>IF(OR(BO$2=0, BO$2=""), "N/A", IF(ISNUMBER(SEARCH(UPPER(BO$2), UPPER(ProgramsTable[[#This Row],[Type of Service]]))), "Yes", "No"))</f>
        <v>N/A</v>
      </c>
      <c r="BP706" s="18" t="str">
        <f>IF(BP$2=0, "N/A", IF(ISNUMBER(SEARCH(TRIM(BP$2), ProgramsTable[[#This Row],[Geographic Coverage]])), "Yes", "No"))</f>
        <v>N/A</v>
      </c>
      <c r="BQ706" s="18" t="str">
        <f>IF(BQ$2=0, "N/A", IF(ISNUMBER(SEARCH(TRIM(BQ$2), ProgramsTable[[#This Row],[Geographic Coverage]])), "Yes", "No"))</f>
        <v>N/A</v>
      </c>
      <c r="BR706" s="18" t="str">
        <f>IF(AND(BP$2=0, BQ$2=0), "*Required - Please Make a Selection*", IF(OR(ISNUMBER(SEARCH(TRIM(BP$2), ProgramsTable[[#This Row],[Geographic Coverage]])), ISNUMBER(SEARCH(TRIM(BQ$2), ProgramsTable[[#This Row],[Geographic Coverage]]))), "Yes", "No"))</f>
        <v>*Required - Please Make a Selection*</v>
      </c>
      <c r="BS706" s="18" t="str">
        <f>IF(OR(BS$2="",BS$2=0), "N/A", IF(AND(ProgramsTable[[#This Row],[Age Min]]= "None", ProgramsTable[[#This Row],[Age Max]]= "None"), "Yes", IF(AND(BS$2&gt;=ProgramsTable[[#This Row],[Age Min]], BS$2&lt;=ProgramsTable[[#This Row],[Age Max]]), "Yes", "No")))</f>
        <v>N/A</v>
      </c>
      <c r="BT706" s="18" t="str" cm="1">
        <f t="array" ref="BT706">IF(COUNTIF(AM$2:BJ$2,"Yes")=0,"N/A",IF(SUMPRODUCT(--(AM$2:BJ$2="Yes"),--(ProgramsTable[[#This Row],[Developmental Disability]:[Caregivers, Family Members, Advocates, or Practitioners of an Individual with Disabilities or Medical Conditions]]="Yes"))&gt;0,"Yes","No"))</f>
        <v>N/A</v>
      </c>
      <c r="BU7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06" s="18" t="str">
        <f>IF(BV$2=0, "N/A", IF(ISNUMBER(SEARCH(UPPER(BV$2), UPPER(ProgramsTable[[#This Row],[Type of Service]]))), "Yes", "No"))</f>
        <v>N/A</v>
      </c>
      <c r="BW706" s="18" t="str">
        <f>IF(BW$2=0, "N/A", IF(ISNUMBER(SEARCH(TRIM(BW$2), ProgramsTable[[#This Row],[Geographic Coverage]])), "Yes", "No"))</f>
        <v>N/A</v>
      </c>
      <c r="BX706" s="18" t="str">
        <f>IF(BX$2=0, "N/A", IF(ISNUMBER(SEARCH(TRIM(BX$2), ProgramsTable[[#This Row],[Geographic Coverage]])), "Yes", "No"))</f>
        <v>N/A</v>
      </c>
      <c r="BY706" s="18" t="str">
        <f>IF(AND(BW$2=0, BX$2=0), "*Required - Please Make a Selection*", IF(OR(ISNUMBER(SEARCH(TRIM(BW$2), ProgramsTable[[#This Row],[Geographic Coverage]])), ISNUMBER(SEARCH(TRIM(BX$2), ProgramsTable[[#This Row],[Geographic Coverage]]))), "Yes", "No"))</f>
        <v>*Required - Please Make a Selection*</v>
      </c>
      <c r="BZ706" s="18" t="str">
        <f>IF(I$2=0, "N/A", IF(I$2="Yes", IF(ProgramsTable[[#This Row],[Program Includes Services for Caregivers]]="Yes", IF(ProgramsTable[[#This Row],[Program May Require Caregiver to be Unpaid]]="No", "Yes", "No"), "No"), "N/A"))</f>
        <v>N/A</v>
      </c>
      <c r="CA7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06" s="18" t="str">
        <f>IF(CB$2=0, "N/A", IF(ISNUMBER(SEARCH(TRIM(UPPER(CB$2)), TRIM(UPPER(ProgramsTable[[#This Row],[Type of Service]])))), "Yes", "No"))</f>
        <v>N/A</v>
      </c>
      <c r="CC706" s="18" t="str">
        <f>IF(CC$2=0, "N/A", IF(ISNUMBER(SEARCH(TRIM(CC$2), ProgramsTable[[#This Row],[Geographic Coverage]])), "Yes", "No"))</f>
        <v>No</v>
      </c>
      <c r="CD706" s="18" t="str">
        <f>IF(CD$2=0, "N/A", IF(ISNUMBER(SEARCH(TRIM(CD$2), ProgramsTable[[#This Row],[Geographic Coverage]])), "Yes", "No"))</f>
        <v>N/A</v>
      </c>
      <c r="CE706" s="18" t="str">
        <f>IF(AND(CC$2=0, CD$2=0), "*Required - Please Make a Selection*", IF(OR(ISNUMBER(SEARCH(TRIM(CC$2), ProgramsTable[[#This Row],[Geographic Coverage]])), ISNUMBER(SEARCH(TRIM(CD$2), ProgramsTable[[#This Row],[Geographic Coverage]]))), "Yes", "No"))</f>
        <v>No</v>
      </c>
      <c r="CF706" s="18" t="str" cm="1">
        <f t="array" ref="CF706">IF(COUNTIF(BK$2:BN$2, "Yes")=0, "N/A", IF(SUMPRODUCT((BK$2:BN$2="Yes")*(ProgramsTable[[#This Row],[Veteran?]:[Disabled Veteran?]]="Yes"))&gt;0, "Yes", "No"))</f>
        <v>No</v>
      </c>
      <c r="CG7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06"/>
      <c r="CI706"/>
      <c r="CJ706"/>
      <c r="CK706"/>
      <c r="CL706"/>
      <c r="CM706"/>
      <c r="CN706"/>
      <c r="CO706"/>
      <c r="CP706"/>
      <c r="CQ706"/>
      <c r="CR706"/>
      <c r="CS706"/>
      <c r="CU706"/>
      <c r="CV706"/>
    </row>
    <row r="707" spans="1:100" hidden="1" x14ac:dyDescent="0.25">
      <c r="A707" s="10">
        <v>347</v>
      </c>
      <c r="B707" t="s">
        <v>527</v>
      </c>
      <c r="C707" t="s">
        <v>520</v>
      </c>
      <c r="D707" t="s">
        <v>545</v>
      </c>
      <c r="E707" t="s">
        <v>546</v>
      </c>
      <c r="F707" t="s">
        <v>553</v>
      </c>
      <c r="G707" t="s">
        <v>99</v>
      </c>
      <c r="H707" t="s">
        <v>207</v>
      </c>
      <c r="I707" t="s">
        <v>207</v>
      </c>
      <c r="J707" t="s">
        <v>208</v>
      </c>
      <c r="K707" t="s">
        <v>208</v>
      </c>
      <c r="L707" s="11" t="s">
        <v>543</v>
      </c>
      <c r="M707">
        <v>60</v>
      </c>
      <c r="N707">
        <v>120</v>
      </c>
      <c r="P707" t="s">
        <v>554</v>
      </c>
      <c r="Q707" t="s">
        <v>208</v>
      </c>
      <c r="R707" t="s">
        <v>554</v>
      </c>
      <c r="S707" t="s">
        <v>208</v>
      </c>
      <c r="T707" t="s">
        <v>70</v>
      </c>
      <c r="U707" t="s">
        <v>207</v>
      </c>
      <c r="V707" t="s">
        <v>207</v>
      </c>
      <c r="W707" t="s">
        <v>207</v>
      </c>
      <c r="X707" t="s">
        <v>207</v>
      </c>
      <c r="Y707" t="s">
        <v>207</v>
      </c>
      <c r="Z707" t="s">
        <v>207</v>
      </c>
      <c r="AA707" t="s">
        <v>207</v>
      </c>
      <c r="AB707" t="s">
        <v>207</v>
      </c>
      <c r="AC707" t="s">
        <v>207</v>
      </c>
      <c r="AD707" t="s">
        <v>207</v>
      </c>
      <c r="AE707" t="s">
        <v>207</v>
      </c>
      <c r="AF707" t="s">
        <v>207</v>
      </c>
      <c r="AG707" t="s">
        <v>207</v>
      </c>
      <c r="AH707" t="s">
        <v>207</v>
      </c>
      <c r="AI707" t="s">
        <v>207</v>
      </c>
      <c r="AJ707" t="s">
        <v>207</v>
      </c>
      <c r="AK707" t="s">
        <v>207</v>
      </c>
      <c r="AL707" t="s">
        <v>207</v>
      </c>
      <c r="AM707" t="s">
        <v>207</v>
      </c>
      <c r="AN707" t="s">
        <v>207</v>
      </c>
      <c r="AO707" t="s">
        <v>207</v>
      </c>
      <c r="AP707" t="s">
        <v>207</v>
      </c>
      <c r="AQ707" t="s">
        <v>207</v>
      </c>
      <c r="AR707" t="s">
        <v>207</v>
      </c>
      <c r="AS707" t="s">
        <v>207</v>
      </c>
      <c r="AT707" t="s">
        <v>207</v>
      </c>
      <c r="AU707" t="s">
        <v>207</v>
      </c>
      <c r="AV707" t="s">
        <v>207</v>
      </c>
      <c r="AW707" t="s">
        <v>207</v>
      </c>
      <c r="AX707" t="s">
        <v>207</v>
      </c>
      <c r="AY707" t="s">
        <v>207</v>
      </c>
      <c r="AZ707" t="s">
        <v>207</v>
      </c>
      <c r="BA707" t="s">
        <v>215</v>
      </c>
      <c r="BB707" t="s">
        <v>207</v>
      </c>
      <c r="BC707" t="s">
        <v>207</v>
      </c>
      <c r="BD707" t="s">
        <v>207</v>
      </c>
      <c r="BE707" t="s">
        <v>207</v>
      </c>
      <c r="BF707" t="s">
        <v>207</v>
      </c>
      <c r="BG707" t="s">
        <v>207</v>
      </c>
      <c r="BH707" t="s">
        <v>207</v>
      </c>
      <c r="BI707" t="s">
        <v>207</v>
      </c>
      <c r="BJ707" t="s">
        <v>207</v>
      </c>
      <c r="BK707" t="s">
        <v>207</v>
      </c>
      <c r="BL707" t="s">
        <v>207</v>
      </c>
      <c r="BM707" t="s">
        <v>207</v>
      </c>
      <c r="BN707" t="s">
        <v>207</v>
      </c>
      <c r="BO707" s="18" t="str">
        <f>IF(OR(BO$2=0, BO$2=""), "N/A", IF(ISNUMBER(SEARCH(UPPER(BO$2), UPPER(ProgramsTable[[#This Row],[Type of Service]]))), "Yes", "No"))</f>
        <v>N/A</v>
      </c>
      <c r="BP707" s="18" t="str">
        <f>IF(BP$2=0, "N/A", IF(ISNUMBER(SEARCH(TRIM(BP$2), ProgramsTable[[#This Row],[Geographic Coverage]])), "Yes", "No"))</f>
        <v>N/A</v>
      </c>
      <c r="BQ707" s="18" t="str">
        <f>IF(BQ$2=0, "N/A", IF(ISNUMBER(SEARCH(TRIM(BQ$2), ProgramsTable[[#This Row],[Geographic Coverage]])), "Yes", "No"))</f>
        <v>N/A</v>
      </c>
      <c r="BR707" s="18" t="str">
        <f>IF(AND(BP$2=0, BQ$2=0), "*Required - Please Make a Selection*", IF(OR(ISNUMBER(SEARCH(TRIM(BP$2), ProgramsTable[[#This Row],[Geographic Coverage]])), ISNUMBER(SEARCH(TRIM(BQ$2), ProgramsTable[[#This Row],[Geographic Coverage]]))), "Yes", "No"))</f>
        <v>*Required - Please Make a Selection*</v>
      </c>
      <c r="BS707" s="18" t="str">
        <f>IF(OR(BS$2="",BS$2=0), "N/A", IF(AND(ProgramsTable[[#This Row],[Age Min]]= "None", ProgramsTable[[#This Row],[Age Max]]= "None"), "Yes", IF(AND(BS$2&gt;=ProgramsTable[[#This Row],[Age Min]], BS$2&lt;=ProgramsTable[[#This Row],[Age Max]]), "Yes", "No")))</f>
        <v>N/A</v>
      </c>
      <c r="BT707" s="18" t="str" cm="1">
        <f t="array" ref="BT707">IF(COUNTIF(AM$2:BJ$2,"Yes")=0,"N/A",IF(SUMPRODUCT(--(AM$2:BJ$2="Yes"),--(ProgramsTable[[#This Row],[Developmental Disability]:[Caregivers, Family Members, Advocates, or Practitioners of an Individual with Disabilities or Medical Conditions]]="Yes"))&gt;0,"Yes","No"))</f>
        <v>N/A</v>
      </c>
      <c r="BU7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07" s="18" t="str">
        <f>IF(BV$2=0, "N/A", IF(ISNUMBER(SEARCH(UPPER(BV$2), UPPER(ProgramsTable[[#This Row],[Type of Service]]))), "Yes", "No"))</f>
        <v>N/A</v>
      </c>
      <c r="BW707" s="18" t="str">
        <f>IF(BW$2=0, "N/A", IF(ISNUMBER(SEARCH(TRIM(BW$2), ProgramsTable[[#This Row],[Geographic Coverage]])), "Yes", "No"))</f>
        <v>N/A</v>
      </c>
      <c r="BX707" s="18" t="str">
        <f>IF(BX$2=0, "N/A", IF(ISNUMBER(SEARCH(TRIM(BX$2), ProgramsTable[[#This Row],[Geographic Coverage]])), "Yes", "No"))</f>
        <v>N/A</v>
      </c>
      <c r="BY707" s="18" t="str">
        <f>IF(AND(BW$2=0, BX$2=0), "*Required - Please Make a Selection*", IF(OR(ISNUMBER(SEARCH(TRIM(BW$2), ProgramsTable[[#This Row],[Geographic Coverage]])), ISNUMBER(SEARCH(TRIM(BX$2), ProgramsTable[[#This Row],[Geographic Coverage]]))), "Yes", "No"))</f>
        <v>*Required - Please Make a Selection*</v>
      </c>
      <c r="BZ707" s="18" t="str">
        <f>IF(I$2=0, "N/A", IF(I$2="Yes", IF(ProgramsTable[[#This Row],[Program Includes Services for Caregivers]]="Yes", IF(ProgramsTable[[#This Row],[Program May Require Caregiver to be Unpaid]]="No", "Yes", "No"), "No"), "N/A"))</f>
        <v>N/A</v>
      </c>
      <c r="CA7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07" s="18" t="str">
        <f>IF(CB$2=0, "N/A", IF(ISNUMBER(SEARCH(TRIM(UPPER(CB$2)), TRIM(UPPER(ProgramsTable[[#This Row],[Type of Service]])))), "Yes", "No"))</f>
        <v>N/A</v>
      </c>
      <c r="CC707" s="18" t="str">
        <f>IF(CC$2=0, "N/A", IF(ISNUMBER(SEARCH(TRIM(CC$2), ProgramsTable[[#This Row],[Geographic Coverage]])), "Yes", "No"))</f>
        <v>No</v>
      </c>
      <c r="CD707" s="18" t="str">
        <f>IF(CD$2=0, "N/A", IF(ISNUMBER(SEARCH(TRIM(CD$2), ProgramsTable[[#This Row],[Geographic Coverage]])), "Yes", "No"))</f>
        <v>N/A</v>
      </c>
      <c r="CE707" s="18" t="str">
        <f>IF(AND(CC$2=0, CD$2=0), "*Required - Please Make a Selection*", IF(OR(ISNUMBER(SEARCH(TRIM(CC$2), ProgramsTable[[#This Row],[Geographic Coverage]])), ISNUMBER(SEARCH(TRIM(CD$2), ProgramsTable[[#This Row],[Geographic Coverage]]))), "Yes", "No"))</f>
        <v>No</v>
      </c>
      <c r="CF707" s="18" t="str" cm="1">
        <f t="array" ref="CF707">IF(COUNTIF(BK$2:BN$2, "Yes")=0, "N/A", IF(SUMPRODUCT((BK$2:BN$2="Yes")*(ProgramsTable[[#This Row],[Veteran?]:[Disabled Veteran?]]="Yes"))&gt;0, "Yes", "No"))</f>
        <v>No</v>
      </c>
      <c r="CG7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07"/>
      <c r="CI707"/>
      <c r="CJ707"/>
      <c r="CK707"/>
      <c r="CL707"/>
      <c r="CM707"/>
      <c r="CN707"/>
      <c r="CO707"/>
      <c r="CP707"/>
      <c r="CQ707"/>
      <c r="CR707"/>
      <c r="CS707"/>
      <c r="CU707"/>
      <c r="CV707"/>
    </row>
    <row r="708" spans="1:100" hidden="1" x14ac:dyDescent="0.25">
      <c r="A708" s="10">
        <v>348</v>
      </c>
      <c r="B708" t="s">
        <v>527</v>
      </c>
      <c r="C708" t="s">
        <v>520</v>
      </c>
      <c r="D708" t="s">
        <v>545</v>
      </c>
      <c r="E708" t="s">
        <v>546</v>
      </c>
      <c r="F708" t="s">
        <v>555</v>
      </c>
      <c r="G708" t="s">
        <v>92</v>
      </c>
      <c r="H708" t="s">
        <v>207</v>
      </c>
      <c r="I708" t="s">
        <v>207</v>
      </c>
      <c r="J708" t="s">
        <v>547</v>
      </c>
      <c r="K708" t="s">
        <v>208</v>
      </c>
      <c r="L708" s="11" t="s">
        <v>543</v>
      </c>
      <c r="M708">
        <v>60</v>
      </c>
      <c r="N708">
        <v>120</v>
      </c>
      <c r="P708" t="s">
        <v>556</v>
      </c>
      <c r="Q708" t="s">
        <v>208</v>
      </c>
      <c r="R708" t="s">
        <v>556</v>
      </c>
      <c r="S708" t="s">
        <v>208</v>
      </c>
      <c r="T708" t="s">
        <v>70</v>
      </c>
      <c r="U708" t="s">
        <v>215</v>
      </c>
      <c r="V708" t="s">
        <v>207</v>
      </c>
      <c r="W708" t="s">
        <v>207</v>
      </c>
      <c r="X708" t="s">
        <v>207</v>
      </c>
      <c r="Y708" t="s">
        <v>207</v>
      </c>
      <c r="Z708" t="s">
        <v>207</v>
      </c>
      <c r="AA708" t="s">
        <v>215</v>
      </c>
      <c r="AB708" t="s">
        <v>207</v>
      </c>
      <c r="AC708" t="s">
        <v>207</v>
      </c>
      <c r="AD708" t="s">
        <v>207</v>
      </c>
      <c r="AE708" t="s">
        <v>207</v>
      </c>
      <c r="AF708" t="s">
        <v>207</v>
      </c>
      <c r="AG708" t="s">
        <v>207</v>
      </c>
      <c r="AH708" t="s">
        <v>207</v>
      </c>
      <c r="AI708" t="s">
        <v>207</v>
      </c>
      <c r="AJ708" t="s">
        <v>207</v>
      </c>
      <c r="AK708" t="s">
        <v>207</v>
      </c>
      <c r="AL708" t="s">
        <v>207</v>
      </c>
      <c r="AM708" t="s">
        <v>207</v>
      </c>
      <c r="AN708" t="s">
        <v>207</v>
      </c>
      <c r="AO708" t="s">
        <v>207</v>
      </c>
      <c r="AP708" t="s">
        <v>207</v>
      </c>
      <c r="AQ708" t="s">
        <v>207</v>
      </c>
      <c r="AR708" t="s">
        <v>207</v>
      </c>
      <c r="AS708" t="s">
        <v>207</v>
      </c>
      <c r="AT708" t="s">
        <v>207</v>
      </c>
      <c r="AU708" t="s">
        <v>207</v>
      </c>
      <c r="AV708" t="s">
        <v>207</v>
      </c>
      <c r="AW708" t="s">
        <v>207</v>
      </c>
      <c r="AX708" t="s">
        <v>207</v>
      </c>
      <c r="AY708" t="s">
        <v>207</v>
      </c>
      <c r="AZ708" t="s">
        <v>207</v>
      </c>
      <c r="BA708" t="s">
        <v>215</v>
      </c>
      <c r="BB708" t="s">
        <v>207</v>
      </c>
      <c r="BC708" t="s">
        <v>207</v>
      </c>
      <c r="BD708" t="s">
        <v>207</v>
      </c>
      <c r="BE708" t="s">
        <v>207</v>
      </c>
      <c r="BF708" t="s">
        <v>207</v>
      </c>
      <c r="BG708" t="s">
        <v>207</v>
      </c>
      <c r="BH708" t="s">
        <v>207</v>
      </c>
      <c r="BI708" t="s">
        <v>207</v>
      </c>
      <c r="BJ708" t="s">
        <v>207</v>
      </c>
      <c r="BK708" t="s">
        <v>207</v>
      </c>
      <c r="BL708" t="s">
        <v>207</v>
      </c>
      <c r="BM708" t="s">
        <v>207</v>
      </c>
      <c r="BN708" t="s">
        <v>207</v>
      </c>
      <c r="BO708" s="18" t="str">
        <f>IF(OR(BO$2=0, BO$2=""), "N/A", IF(ISNUMBER(SEARCH(UPPER(BO$2), UPPER(ProgramsTable[[#This Row],[Type of Service]]))), "Yes", "No"))</f>
        <v>N/A</v>
      </c>
      <c r="BP708" s="18" t="str">
        <f>IF(BP$2=0, "N/A", IF(ISNUMBER(SEARCH(TRIM(BP$2), ProgramsTable[[#This Row],[Geographic Coverage]])), "Yes", "No"))</f>
        <v>N/A</v>
      </c>
      <c r="BQ708" s="18" t="str">
        <f>IF(BQ$2=0, "N/A", IF(ISNUMBER(SEARCH(TRIM(BQ$2), ProgramsTable[[#This Row],[Geographic Coverage]])), "Yes", "No"))</f>
        <v>N/A</v>
      </c>
      <c r="BR708" s="18" t="str">
        <f>IF(AND(BP$2=0, BQ$2=0), "*Required - Please Make a Selection*", IF(OR(ISNUMBER(SEARCH(TRIM(BP$2), ProgramsTable[[#This Row],[Geographic Coverage]])), ISNUMBER(SEARCH(TRIM(BQ$2), ProgramsTable[[#This Row],[Geographic Coverage]]))), "Yes", "No"))</f>
        <v>*Required - Please Make a Selection*</v>
      </c>
      <c r="BS708" s="18" t="str">
        <f>IF(OR(BS$2="",BS$2=0), "N/A", IF(AND(ProgramsTable[[#This Row],[Age Min]]= "None", ProgramsTable[[#This Row],[Age Max]]= "None"), "Yes", IF(AND(BS$2&gt;=ProgramsTable[[#This Row],[Age Min]], BS$2&lt;=ProgramsTable[[#This Row],[Age Max]]), "Yes", "No")))</f>
        <v>N/A</v>
      </c>
      <c r="BT708" s="18" t="str" cm="1">
        <f t="array" ref="BT708">IF(COUNTIF(AM$2:BJ$2,"Yes")=0,"N/A",IF(SUMPRODUCT(--(AM$2:BJ$2="Yes"),--(ProgramsTable[[#This Row],[Developmental Disability]:[Caregivers, Family Members, Advocates, or Practitioners of an Individual with Disabilities or Medical Conditions]]="Yes"))&gt;0,"Yes","No"))</f>
        <v>N/A</v>
      </c>
      <c r="BU7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08" s="18" t="str">
        <f>IF(BV$2=0, "N/A", IF(ISNUMBER(SEARCH(UPPER(BV$2), UPPER(ProgramsTable[[#This Row],[Type of Service]]))), "Yes", "No"))</f>
        <v>N/A</v>
      </c>
      <c r="BW708" s="18" t="str">
        <f>IF(BW$2=0, "N/A", IF(ISNUMBER(SEARCH(TRIM(BW$2), ProgramsTable[[#This Row],[Geographic Coverage]])), "Yes", "No"))</f>
        <v>N/A</v>
      </c>
      <c r="BX708" s="18" t="str">
        <f>IF(BX$2=0, "N/A", IF(ISNUMBER(SEARCH(TRIM(BX$2), ProgramsTable[[#This Row],[Geographic Coverage]])), "Yes", "No"))</f>
        <v>N/A</v>
      </c>
      <c r="BY708" s="18" t="str">
        <f>IF(AND(BW$2=0, BX$2=0), "*Required - Please Make a Selection*", IF(OR(ISNUMBER(SEARCH(TRIM(BW$2), ProgramsTable[[#This Row],[Geographic Coverage]])), ISNUMBER(SEARCH(TRIM(BX$2), ProgramsTable[[#This Row],[Geographic Coverage]]))), "Yes", "No"))</f>
        <v>*Required - Please Make a Selection*</v>
      </c>
      <c r="BZ708" s="18" t="str">
        <f>IF(I$2=0, "N/A", IF(I$2="Yes", IF(ProgramsTable[[#This Row],[Program Includes Services for Caregivers]]="Yes", IF(ProgramsTable[[#This Row],[Program May Require Caregiver to be Unpaid]]="No", "Yes", "No"), "No"), "N/A"))</f>
        <v>N/A</v>
      </c>
      <c r="CA7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08" s="18" t="str">
        <f>IF(CB$2=0, "N/A", IF(ISNUMBER(SEARCH(TRIM(UPPER(CB$2)), TRIM(UPPER(ProgramsTable[[#This Row],[Type of Service]])))), "Yes", "No"))</f>
        <v>N/A</v>
      </c>
      <c r="CC708" s="18" t="str">
        <f>IF(CC$2=0, "N/A", IF(ISNUMBER(SEARCH(TRIM(CC$2), ProgramsTable[[#This Row],[Geographic Coverage]])), "Yes", "No"))</f>
        <v>No</v>
      </c>
      <c r="CD708" s="18" t="str">
        <f>IF(CD$2=0, "N/A", IF(ISNUMBER(SEARCH(TRIM(CD$2), ProgramsTable[[#This Row],[Geographic Coverage]])), "Yes", "No"))</f>
        <v>N/A</v>
      </c>
      <c r="CE708" s="18" t="str">
        <f>IF(AND(CC$2=0, CD$2=0), "*Required - Please Make a Selection*", IF(OR(ISNUMBER(SEARCH(TRIM(CC$2), ProgramsTable[[#This Row],[Geographic Coverage]])), ISNUMBER(SEARCH(TRIM(CD$2), ProgramsTable[[#This Row],[Geographic Coverage]]))), "Yes", "No"))</f>
        <v>No</v>
      </c>
      <c r="CF708" s="18" t="str" cm="1">
        <f t="array" ref="CF708">IF(COUNTIF(BK$2:BN$2, "Yes")=0, "N/A", IF(SUMPRODUCT((BK$2:BN$2="Yes")*(ProgramsTable[[#This Row],[Veteran?]:[Disabled Veteran?]]="Yes"))&gt;0, "Yes", "No"))</f>
        <v>No</v>
      </c>
      <c r="CG7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08"/>
      <c r="CI708"/>
      <c r="CJ708"/>
      <c r="CK708"/>
      <c r="CL708"/>
      <c r="CM708"/>
      <c r="CN708"/>
      <c r="CO708"/>
      <c r="CP708"/>
      <c r="CQ708"/>
      <c r="CR708"/>
      <c r="CS708"/>
      <c r="CU708"/>
      <c r="CV708"/>
    </row>
    <row r="709" spans="1:100" hidden="1" x14ac:dyDescent="0.25">
      <c r="A709" s="10">
        <v>349</v>
      </c>
      <c r="B709" t="s">
        <v>527</v>
      </c>
      <c r="C709" t="s">
        <v>520</v>
      </c>
      <c r="D709" t="s">
        <v>545</v>
      </c>
      <c r="E709" t="s">
        <v>546</v>
      </c>
      <c r="F709" t="s">
        <v>557</v>
      </c>
      <c r="G709" t="s">
        <v>91</v>
      </c>
      <c r="H709" t="s">
        <v>207</v>
      </c>
      <c r="I709" t="s">
        <v>207</v>
      </c>
      <c r="J709" t="s">
        <v>208</v>
      </c>
      <c r="K709" t="s">
        <v>208</v>
      </c>
      <c r="L709" s="11" t="s">
        <v>543</v>
      </c>
      <c r="M709">
        <v>60</v>
      </c>
      <c r="N709">
        <v>120</v>
      </c>
      <c r="P709" t="s">
        <v>208</v>
      </c>
      <c r="Q709" t="s">
        <v>208</v>
      </c>
      <c r="R709" t="s">
        <v>208</v>
      </c>
      <c r="S709" t="s">
        <v>208</v>
      </c>
      <c r="T709" t="s">
        <v>70</v>
      </c>
      <c r="U709" t="s">
        <v>207</v>
      </c>
      <c r="V709" t="s">
        <v>207</v>
      </c>
      <c r="W709" t="s">
        <v>207</v>
      </c>
      <c r="X709" t="s">
        <v>207</v>
      </c>
      <c r="Y709" t="s">
        <v>207</v>
      </c>
      <c r="Z709" t="s">
        <v>207</v>
      </c>
      <c r="AA709" t="s">
        <v>207</v>
      </c>
      <c r="AB709" t="s">
        <v>207</v>
      </c>
      <c r="AC709" t="s">
        <v>207</v>
      </c>
      <c r="AD709" t="s">
        <v>207</v>
      </c>
      <c r="AE709" t="s">
        <v>207</v>
      </c>
      <c r="AF709" t="s">
        <v>207</v>
      </c>
      <c r="AG709" t="s">
        <v>207</v>
      </c>
      <c r="AH709" t="s">
        <v>207</v>
      </c>
      <c r="AI709" t="s">
        <v>207</v>
      </c>
      <c r="AJ709" t="s">
        <v>207</v>
      </c>
      <c r="AK709" t="s">
        <v>207</v>
      </c>
      <c r="AL709" t="s">
        <v>207</v>
      </c>
      <c r="AM709" t="s">
        <v>207</v>
      </c>
      <c r="AN709" t="s">
        <v>207</v>
      </c>
      <c r="AO709" t="s">
        <v>207</v>
      </c>
      <c r="AP709" t="s">
        <v>207</v>
      </c>
      <c r="AQ709" t="s">
        <v>207</v>
      </c>
      <c r="AR709" t="s">
        <v>207</v>
      </c>
      <c r="AS709" t="s">
        <v>207</v>
      </c>
      <c r="AT709" t="s">
        <v>207</v>
      </c>
      <c r="AU709" t="s">
        <v>207</v>
      </c>
      <c r="AV709" t="s">
        <v>207</v>
      </c>
      <c r="AW709" t="s">
        <v>207</v>
      </c>
      <c r="AX709" t="s">
        <v>207</v>
      </c>
      <c r="AY709" t="s">
        <v>207</v>
      </c>
      <c r="AZ709" t="s">
        <v>207</v>
      </c>
      <c r="BA709" t="s">
        <v>207</v>
      </c>
      <c r="BB709" t="s">
        <v>207</v>
      </c>
      <c r="BC709" t="s">
        <v>207</v>
      </c>
      <c r="BD709" t="s">
        <v>207</v>
      </c>
      <c r="BE709" t="s">
        <v>207</v>
      </c>
      <c r="BF709" t="s">
        <v>207</v>
      </c>
      <c r="BG709" t="s">
        <v>207</v>
      </c>
      <c r="BH709" t="s">
        <v>207</v>
      </c>
      <c r="BI709" t="s">
        <v>207</v>
      </c>
      <c r="BJ709" t="s">
        <v>207</v>
      </c>
      <c r="BK709" t="s">
        <v>207</v>
      </c>
      <c r="BL709" t="s">
        <v>207</v>
      </c>
      <c r="BM709" t="s">
        <v>207</v>
      </c>
      <c r="BN709" t="s">
        <v>207</v>
      </c>
      <c r="BO709" s="18" t="str">
        <f>IF(OR(BO$2=0, BO$2=""), "N/A", IF(ISNUMBER(SEARCH(UPPER(BO$2), UPPER(ProgramsTable[[#This Row],[Type of Service]]))), "Yes", "No"))</f>
        <v>N/A</v>
      </c>
      <c r="BP709" s="18" t="str">
        <f>IF(BP$2=0, "N/A", IF(ISNUMBER(SEARCH(TRIM(BP$2), ProgramsTable[[#This Row],[Geographic Coverage]])), "Yes", "No"))</f>
        <v>N/A</v>
      </c>
      <c r="BQ709" s="18" t="str">
        <f>IF(BQ$2=0, "N/A", IF(ISNUMBER(SEARCH(TRIM(BQ$2), ProgramsTable[[#This Row],[Geographic Coverage]])), "Yes", "No"))</f>
        <v>N/A</v>
      </c>
      <c r="BR709" s="18" t="str">
        <f>IF(AND(BP$2=0, BQ$2=0), "*Required - Please Make a Selection*", IF(OR(ISNUMBER(SEARCH(TRIM(BP$2), ProgramsTable[[#This Row],[Geographic Coverage]])), ISNUMBER(SEARCH(TRIM(BQ$2), ProgramsTable[[#This Row],[Geographic Coverage]]))), "Yes", "No"))</f>
        <v>*Required - Please Make a Selection*</v>
      </c>
      <c r="BS709" s="18" t="str">
        <f>IF(OR(BS$2="",BS$2=0), "N/A", IF(AND(ProgramsTable[[#This Row],[Age Min]]= "None", ProgramsTable[[#This Row],[Age Max]]= "None"), "Yes", IF(AND(BS$2&gt;=ProgramsTable[[#This Row],[Age Min]], BS$2&lt;=ProgramsTable[[#This Row],[Age Max]]), "Yes", "No")))</f>
        <v>N/A</v>
      </c>
      <c r="BT709" s="18" t="str" cm="1">
        <f t="array" ref="BT709">IF(COUNTIF(AM$2:BJ$2,"Yes")=0,"N/A",IF(SUMPRODUCT(--(AM$2:BJ$2="Yes"),--(ProgramsTable[[#This Row],[Developmental Disability]:[Caregivers, Family Members, Advocates, or Practitioners of an Individual with Disabilities or Medical Conditions]]="Yes"))&gt;0,"Yes","No"))</f>
        <v>N/A</v>
      </c>
      <c r="BU7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09" s="18" t="str">
        <f>IF(BV$2=0, "N/A", IF(ISNUMBER(SEARCH(UPPER(BV$2), UPPER(ProgramsTable[[#This Row],[Type of Service]]))), "Yes", "No"))</f>
        <v>N/A</v>
      </c>
      <c r="BW709" s="18" t="str">
        <f>IF(BW$2=0, "N/A", IF(ISNUMBER(SEARCH(TRIM(BW$2), ProgramsTable[[#This Row],[Geographic Coverage]])), "Yes", "No"))</f>
        <v>N/A</v>
      </c>
      <c r="BX709" s="18" t="str">
        <f>IF(BX$2=0, "N/A", IF(ISNUMBER(SEARCH(TRIM(BX$2), ProgramsTable[[#This Row],[Geographic Coverage]])), "Yes", "No"))</f>
        <v>N/A</v>
      </c>
      <c r="BY709" s="18" t="str">
        <f>IF(AND(BW$2=0, BX$2=0), "*Required - Please Make a Selection*", IF(OR(ISNUMBER(SEARCH(TRIM(BW$2), ProgramsTable[[#This Row],[Geographic Coverage]])), ISNUMBER(SEARCH(TRIM(BX$2), ProgramsTable[[#This Row],[Geographic Coverage]]))), "Yes", "No"))</f>
        <v>*Required - Please Make a Selection*</v>
      </c>
      <c r="BZ709" s="18" t="str">
        <f>IF(I$2=0, "N/A", IF(I$2="Yes", IF(ProgramsTable[[#This Row],[Program Includes Services for Caregivers]]="Yes", IF(ProgramsTable[[#This Row],[Program May Require Caregiver to be Unpaid]]="No", "Yes", "No"), "No"), "N/A"))</f>
        <v>N/A</v>
      </c>
      <c r="CA7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09" s="18" t="str">
        <f>IF(CB$2=0, "N/A", IF(ISNUMBER(SEARCH(TRIM(UPPER(CB$2)), TRIM(UPPER(ProgramsTable[[#This Row],[Type of Service]])))), "Yes", "No"))</f>
        <v>N/A</v>
      </c>
      <c r="CC709" s="18" t="str">
        <f>IF(CC$2=0, "N/A", IF(ISNUMBER(SEARCH(TRIM(CC$2), ProgramsTable[[#This Row],[Geographic Coverage]])), "Yes", "No"))</f>
        <v>No</v>
      </c>
      <c r="CD709" s="18" t="str">
        <f>IF(CD$2=0, "N/A", IF(ISNUMBER(SEARCH(TRIM(CD$2), ProgramsTable[[#This Row],[Geographic Coverage]])), "Yes", "No"))</f>
        <v>N/A</v>
      </c>
      <c r="CE709" s="18" t="str">
        <f>IF(AND(CC$2=0, CD$2=0), "*Required - Please Make a Selection*", IF(OR(ISNUMBER(SEARCH(TRIM(CC$2), ProgramsTable[[#This Row],[Geographic Coverage]])), ISNUMBER(SEARCH(TRIM(CD$2), ProgramsTable[[#This Row],[Geographic Coverage]]))), "Yes", "No"))</f>
        <v>No</v>
      </c>
      <c r="CF709" s="18" t="str" cm="1">
        <f t="array" ref="CF709">IF(COUNTIF(BK$2:BN$2, "Yes")=0, "N/A", IF(SUMPRODUCT((BK$2:BN$2="Yes")*(ProgramsTable[[#This Row],[Veteran?]:[Disabled Veteran?]]="Yes"))&gt;0, "Yes", "No"))</f>
        <v>No</v>
      </c>
      <c r="CG7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09"/>
      <c r="CI709"/>
      <c r="CJ709"/>
      <c r="CK709"/>
      <c r="CL709"/>
      <c r="CM709"/>
      <c r="CN709"/>
      <c r="CO709"/>
      <c r="CP709"/>
      <c r="CQ709"/>
      <c r="CR709"/>
      <c r="CS709"/>
      <c r="CU709"/>
      <c r="CV709"/>
    </row>
    <row r="710" spans="1:100" hidden="1" x14ac:dyDescent="0.25">
      <c r="A710" s="10">
        <v>350</v>
      </c>
      <c r="B710" t="s">
        <v>527</v>
      </c>
      <c r="C710" t="s">
        <v>520</v>
      </c>
      <c r="D710" t="s">
        <v>545</v>
      </c>
      <c r="E710" t="s">
        <v>546</v>
      </c>
      <c r="F710" t="s">
        <v>558</v>
      </c>
      <c r="G710" t="s">
        <v>103</v>
      </c>
      <c r="H710" t="s">
        <v>207</v>
      </c>
      <c r="I710" t="s">
        <v>207</v>
      </c>
      <c r="J710" t="s">
        <v>208</v>
      </c>
      <c r="K710" t="s">
        <v>208</v>
      </c>
      <c r="L710" s="11" t="s">
        <v>208</v>
      </c>
      <c r="M710" t="s">
        <v>208</v>
      </c>
      <c r="N710" t="s">
        <v>208</v>
      </c>
      <c r="P710" t="s">
        <v>208</v>
      </c>
      <c r="Q710" t="s">
        <v>208</v>
      </c>
      <c r="R710" t="s">
        <v>208</v>
      </c>
      <c r="S710" t="s">
        <v>208</v>
      </c>
      <c r="T710" t="s">
        <v>70</v>
      </c>
      <c r="U710" t="s">
        <v>207</v>
      </c>
      <c r="V710" t="s">
        <v>207</v>
      </c>
      <c r="W710" t="s">
        <v>207</v>
      </c>
      <c r="X710" t="s">
        <v>207</v>
      </c>
      <c r="Y710" t="s">
        <v>207</v>
      </c>
      <c r="Z710" t="s">
        <v>207</v>
      </c>
      <c r="AA710" t="s">
        <v>207</v>
      </c>
      <c r="AB710" t="s">
        <v>207</v>
      </c>
      <c r="AC710" t="s">
        <v>207</v>
      </c>
      <c r="AD710" t="s">
        <v>207</v>
      </c>
      <c r="AE710" t="s">
        <v>207</v>
      </c>
      <c r="AF710" t="s">
        <v>207</v>
      </c>
      <c r="AG710" t="s">
        <v>207</v>
      </c>
      <c r="AH710" t="s">
        <v>207</v>
      </c>
      <c r="AI710" t="s">
        <v>207</v>
      </c>
      <c r="AJ710" t="s">
        <v>207</v>
      </c>
      <c r="AK710" t="s">
        <v>207</v>
      </c>
      <c r="AL710" t="s">
        <v>207</v>
      </c>
      <c r="AM710" t="s">
        <v>207</v>
      </c>
      <c r="AN710" t="s">
        <v>207</v>
      </c>
      <c r="AO710" t="s">
        <v>207</v>
      </c>
      <c r="AP710" t="s">
        <v>207</v>
      </c>
      <c r="AQ710" t="s">
        <v>207</v>
      </c>
      <c r="AR710" t="s">
        <v>207</v>
      </c>
      <c r="AS710" t="s">
        <v>207</v>
      </c>
      <c r="AT710" t="s">
        <v>207</v>
      </c>
      <c r="AU710" t="s">
        <v>207</v>
      </c>
      <c r="AV710" t="s">
        <v>207</v>
      </c>
      <c r="AW710" t="s">
        <v>207</v>
      </c>
      <c r="AX710" t="s">
        <v>207</v>
      </c>
      <c r="AY710" t="s">
        <v>207</v>
      </c>
      <c r="AZ710" t="s">
        <v>207</v>
      </c>
      <c r="BA710" t="s">
        <v>207</v>
      </c>
      <c r="BB710" t="s">
        <v>207</v>
      </c>
      <c r="BC710" t="s">
        <v>207</v>
      </c>
      <c r="BD710" t="s">
        <v>207</v>
      </c>
      <c r="BE710" t="s">
        <v>207</v>
      </c>
      <c r="BF710" t="s">
        <v>207</v>
      </c>
      <c r="BG710" t="s">
        <v>207</v>
      </c>
      <c r="BH710" t="s">
        <v>207</v>
      </c>
      <c r="BI710" t="s">
        <v>207</v>
      </c>
      <c r="BJ710" t="s">
        <v>207</v>
      </c>
      <c r="BK710" t="s">
        <v>207</v>
      </c>
      <c r="BL710" t="s">
        <v>207</v>
      </c>
      <c r="BM710" t="s">
        <v>207</v>
      </c>
      <c r="BN710" t="s">
        <v>207</v>
      </c>
      <c r="BO710" s="18" t="str">
        <f>IF(OR(BO$2=0, BO$2=""), "N/A", IF(ISNUMBER(SEARCH(UPPER(BO$2), UPPER(ProgramsTable[[#This Row],[Type of Service]]))), "Yes", "No"))</f>
        <v>N/A</v>
      </c>
      <c r="BP710" s="18" t="str">
        <f>IF(BP$2=0, "N/A", IF(ISNUMBER(SEARCH(TRIM(BP$2), ProgramsTable[[#This Row],[Geographic Coverage]])), "Yes", "No"))</f>
        <v>N/A</v>
      </c>
      <c r="BQ710" s="18" t="str">
        <f>IF(BQ$2=0, "N/A", IF(ISNUMBER(SEARCH(TRIM(BQ$2), ProgramsTable[[#This Row],[Geographic Coverage]])), "Yes", "No"))</f>
        <v>N/A</v>
      </c>
      <c r="BR710" s="18" t="str">
        <f>IF(AND(BP$2=0, BQ$2=0), "*Required - Please Make a Selection*", IF(OR(ISNUMBER(SEARCH(TRIM(BP$2), ProgramsTable[[#This Row],[Geographic Coverage]])), ISNUMBER(SEARCH(TRIM(BQ$2), ProgramsTable[[#This Row],[Geographic Coverage]]))), "Yes", "No"))</f>
        <v>*Required - Please Make a Selection*</v>
      </c>
      <c r="BS710" s="18" t="str">
        <f>IF(OR(BS$2="",BS$2=0), "N/A", IF(AND(ProgramsTable[[#This Row],[Age Min]]= "None", ProgramsTable[[#This Row],[Age Max]]= "None"), "Yes", IF(AND(BS$2&gt;=ProgramsTable[[#This Row],[Age Min]], BS$2&lt;=ProgramsTable[[#This Row],[Age Max]]), "Yes", "No")))</f>
        <v>N/A</v>
      </c>
      <c r="BT710" s="18" t="str" cm="1">
        <f t="array" ref="BT710">IF(COUNTIF(AM$2:BJ$2,"Yes")=0,"N/A",IF(SUMPRODUCT(--(AM$2:BJ$2="Yes"),--(ProgramsTable[[#This Row],[Developmental Disability]:[Caregivers, Family Members, Advocates, or Practitioners of an Individual with Disabilities or Medical Conditions]]="Yes"))&gt;0,"Yes","No"))</f>
        <v>N/A</v>
      </c>
      <c r="BU7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10" s="18" t="str">
        <f>IF(BV$2=0, "N/A", IF(ISNUMBER(SEARCH(UPPER(BV$2), UPPER(ProgramsTable[[#This Row],[Type of Service]]))), "Yes", "No"))</f>
        <v>N/A</v>
      </c>
      <c r="BW710" s="18" t="str">
        <f>IF(BW$2=0, "N/A", IF(ISNUMBER(SEARCH(TRIM(BW$2), ProgramsTable[[#This Row],[Geographic Coverage]])), "Yes", "No"))</f>
        <v>N/A</v>
      </c>
      <c r="BX710" s="18" t="str">
        <f>IF(BX$2=0, "N/A", IF(ISNUMBER(SEARCH(TRIM(BX$2), ProgramsTable[[#This Row],[Geographic Coverage]])), "Yes", "No"))</f>
        <v>N/A</v>
      </c>
      <c r="BY710" s="18" t="str">
        <f>IF(AND(BW$2=0, BX$2=0), "*Required - Please Make a Selection*", IF(OR(ISNUMBER(SEARCH(TRIM(BW$2), ProgramsTable[[#This Row],[Geographic Coverage]])), ISNUMBER(SEARCH(TRIM(BX$2), ProgramsTable[[#This Row],[Geographic Coverage]]))), "Yes", "No"))</f>
        <v>*Required - Please Make a Selection*</v>
      </c>
      <c r="BZ710" s="18" t="str">
        <f>IF(I$2=0, "N/A", IF(I$2="Yes", IF(ProgramsTable[[#This Row],[Program Includes Services for Caregivers]]="Yes", IF(ProgramsTable[[#This Row],[Program May Require Caregiver to be Unpaid]]="No", "Yes", "No"), "No"), "N/A"))</f>
        <v>N/A</v>
      </c>
      <c r="CA7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10" s="18" t="str">
        <f>IF(CB$2=0, "N/A", IF(ISNUMBER(SEARCH(TRIM(UPPER(CB$2)), TRIM(UPPER(ProgramsTable[[#This Row],[Type of Service]])))), "Yes", "No"))</f>
        <v>N/A</v>
      </c>
      <c r="CC710" s="18" t="str">
        <f>IF(CC$2=0, "N/A", IF(ISNUMBER(SEARCH(TRIM(CC$2), ProgramsTable[[#This Row],[Geographic Coverage]])), "Yes", "No"))</f>
        <v>No</v>
      </c>
      <c r="CD710" s="18" t="str">
        <f>IF(CD$2=0, "N/A", IF(ISNUMBER(SEARCH(TRIM(CD$2), ProgramsTable[[#This Row],[Geographic Coverage]])), "Yes", "No"))</f>
        <v>N/A</v>
      </c>
      <c r="CE710" s="18" t="str">
        <f>IF(AND(CC$2=0, CD$2=0), "*Required - Please Make a Selection*", IF(OR(ISNUMBER(SEARCH(TRIM(CC$2), ProgramsTable[[#This Row],[Geographic Coverage]])), ISNUMBER(SEARCH(TRIM(CD$2), ProgramsTable[[#This Row],[Geographic Coverage]]))), "Yes", "No"))</f>
        <v>No</v>
      </c>
      <c r="CF710" s="18" t="str" cm="1">
        <f t="array" ref="CF710">IF(COUNTIF(BK$2:BN$2, "Yes")=0, "N/A", IF(SUMPRODUCT((BK$2:BN$2="Yes")*(ProgramsTable[[#This Row],[Veteran?]:[Disabled Veteran?]]="Yes"))&gt;0, "Yes", "No"))</f>
        <v>No</v>
      </c>
      <c r="CG7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10"/>
      <c r="CI710"/>
      <c r="CJ710"/>
      <c r="CK710"/>
      <c r="CL710"/>
      <c r="CM710"/>
      <c r="CN710"/>
      <c r="CO710"/>
      <c r="CP710"/>
      <c r="CQ710"/>
      <c r="CR710"/>
      <c r="CS710"/>
      <c r="CU710"/>
      <c r="CV710"/>
    </row>
    <row r="711" spans="1:100" hidden="1" x14ac:dyDescent="0.25">
      <c r="A711" s="10">
        <v>351</v>
      </c>
      <c r="B711" t="s">
        <v>527</v>
      </c>
      <c r="C711" t="s">
        <v>520</v>
      </c>
      <c r="D711" t="s">
        <v>545</v>
      </c>
      <c r="E711" t="s">
        <v>546</v>
      </c>
      <c r="F711" t="s">
        <v>559</v>
      </c>
      <c r="G711" t="s">
        <v>105</v>
      </c>
      <c r="H711" t="s">
        <v>207</v>
      </c>
      <c r="I711" t="s">
        <v>207</v>
      </c>
      <c r="J711" t="s">
        <v>208</v>
      </c>
      <c r="K711" t="s">
        <v>208</v>
      </c>
      <c r="L711" s="11" t="s">
        <v>543</v>
      </c>
      <c r="M711">
        <v>60</v>
      </c>
      <c r="N711">
        <v>120</v>
      </c>
      <c r="P711" t="s">
        <v>208</v>
      </c>
      <c r="Q711" t="s">
        <v>208</v>
      </c>
      <c r="R711" t="s">
        <v>208</v>
      </c>
      <c r="S711" t="s">
        <v>208</v>
      </c>
      <c r="T711" t="s">
        <v>70</v>
      </c>
      <c r="U711" t="s">
        <v>207</v>
      </c>
      <c r="V711" t="s">
        <v>207</v>
      </c>
      <c r="W711" t="s">
        <v>207</v>
      </c>
      <c r="X711" t="s">
        <v>207</v>
      </c>
      <c r="Y711" t="s">
        <v>207</v>
      </c>
      <c r="Z711" t="s">
        <v>207</v>
      </c>
      <c r="AA711" t="s">
        <v>207</v>
      </c>
      <c r="AB711" t="s">
        <v>207</v>
      </c>
      <c r="AC711" t="s">
        <v>207</v>
      </c>
      <c r="AD711" t="s">
        <v>207</v>
      </c>
      <c r="AE711" t="s">
        <v>207</v>
      </c>
      <c r="AF711" t="s">
        <v>207</v>
      </c>
      <c r="AG711" t="s">
        <v>207</v>
      </c>
      <c r="AH711" t="s">
        <v>207</v>
      </c>
      <c r="AI711" t="s">
        <v>207</v>
      </c>
      <c r="AJ711" t="s">
        <v>207</v>
      </c>
      <c r="AK711" t="s">
        <v>207</v>
      </c>
      <c r="AL711" t="s">
        <v>207</v>
      </c>
      <c r="AM711" t="s">
        <v>207</v>
      </c>
      <c r="AN711" t="s">
        <v>207</v>
      </c>
      <c r="AO711" t="s">
        <v>207</v>
      </c>
      <c r="AP711" t="s">
        <v>207</v>
      </c>
      <c r="AQ711" t="s">
        <v>207</v>
      </c>
      <c r="AR711" t="s">
        <v>207</v>
      </c>
      <c r="AS711" t="s">
        <v>207</v>
      </c>
      <c r="AT711" t="s">
        <v>207</v>
      </c>
      <c r="AU711" t="s">
        <v>207</v>
      </c>
      <c r="AV711" t="s">
        <v>207</v>
      </c>
      <c r="AW711" t="s">
        <v>207</v>
      </c>
      <c r="AX711" t="s">
        <v>207</v>
      </c>
      <c r="AY711" t="s">
        <v>207</v>
      </c>
      <c r="AZ711" t="s">
        <v>207</v>
      </c>
      <c r="BA711" t="s">
        <v>207</v>
      </c>
      <c r="BB711" t="s">
        <v>207</v>
      </c>
      <c r="BC711" t="s">
        <v>207</v>
      </c>
      <c r="BD711" t="s">
        <v>207</v>
      </c>
      <c r="BE711" t="s">
        <v>207</v>
      </c>
      <c r="BF711" t="s">
        <v>207</v>
      </c>
      <c r="BG711" t="s">
        <v>207</v>
      </c>
      <c r="BH711" t="s">
        <v>207</v>
      </c>
      <c r="BI711" t="s">
        <v>207</v>
      </c>
      <c r="BJ711" t="s">
        <v>207</v>
      </c>
      <c r="BK711" t="s">
        <v>207</v>
      </c>
      <c r="BL711" t="s">
        <v>207</v>
      </c>
      <c r="BM711" t="s">
        <v>207</v>
      </c>
      <c r="BN711" t="s">
        <v>207</v>
      </c>
      <c r="BO711" s="18" t="str">
        <f>IF(OR(BO$2=0, BO$2=""), "N/A", IF(ISNUMBER(SEARCH(UPPER(BO$2), UPPER(ProgramsTable[[#This Row],[Type of Service]]))), "Yes", "No"))</f>
        <v>N/A</v>
      </c>
      <c r="BP711" s="18" t="str">
        <f>IF(BP$2=0, "N/A", IF(ISNUMBER(SEARCH(TRIM(BP$2), ProgramsTable[[#This Row],[Geographic Coverage]])), "Yes", "No"))</f>
        <v>N/A</v>
      </c>
      <c r="BQ711" s="18" t="str">
        <f>IF(BQ$2=0, "N/A", IF(ISNUMBER(SEARCH(TRIM(BQ$2), ProgramsTable[[#This Row],[Geographic Coverage]])), "Yes", "No"))</f>
        <v>N/A</v>
      </c>
      <c r="BR711" s="18" t="str">
        <f>IF(AND(BP$2=0, BQ$2=0), "*Required - Please Make a Selection*", IF(OR(ISNUMBER(SEARCH(TRIM(BP$2), ProgramsTable[[#This Row],[Geographic Coverage]])), ISNUMBER(SEARCH(TRIM(BQ$2), ProgramsTable[[#This Row],[Geographic Coverage]]))), "Yes", "No"))</f>
        <v>*Required - Please Make a Selection*</v>
      </c>
      <c r="BS711" s="18" t="str">
        <f>IF(OR(BS$2="",BS$2=0), "N/A", IF(AND(ProgramsTable[[#This Row],[Age Min]]= "None", ProgramsTable[[#This Row],[Age Max]]= "None"), "Yes", IF(AND(BS$2&gt;=ProgramsTable[[#This Row],[Age Min]], BS$2&lt;=ProgramsTable[[#This Row],[Age Max]]), "Yes", "No")))</f>
        <v>N/A</v>
      </c>
      <c r="BT711" s="18" t="str" cm="1">
        <f t="array" ref="BT711">IF(COUNTIF(AM$2:BJ$2,"Yes")=0,"N/A",IF(SUMPRODUCT(--(AM$2:BJ$2="Yes"),--(ProgramsTable[[#This Row],[Developmental Disability]:[Caregivers, Family Members, Advocates, or Practitioners of an Individual with Disabilities or Medical Conditions]]="Yes"))&gt;0,"Yes","No"))</f>
        <v>N/A</v>
      </c>
      <c r="BU7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11" s="18" t="str">
        <f>IF(BV$2=0, "N/A", IF(ISNUMBER(SEARCH(UPPER(BV$2), UPPER(ProgramsTable[[#This Row],[Type of Service]]))), "Yes", "No"))</f>
        <v>N/A</v>
      </c>
      <c r="BW711" s="18" t="str">
        <f>IF(BW$2=0, "N/A", IF(ISNUMBER(SEARCH(TRIM(BW$2), ProgramsTable[[#This Row],[Geographic Coverage]])), "Yes", "No"))</f>
        <v>N/A</v>
      </c>
      <c r="BX711" s="18" t="str">
        <f>IF(BX$2=0, "N/A", IF(ISNUMBER(SEARCH(TRIM(BX$2), ProgramsTable[[#This Row],[Geographic Coverage]])), "Yes", "No"))</f>
        <v>N/A</v>
      </c>
      <c r="BY711" s="18" t="str">
        <f>IF(AND(BW$2=0, BX$2=0), "*Required - Please Make a Selection*", IF(OR(ISNUMBER(SEARCH(TRIM(BW$2), ProgramsTable[[#This Row],[Geographic Coverage]])), ISNUMBER(SEARCH(TRIM(BX$2), ProgramsTable[[#This Row],[Geographic Coverage]]))), "Yes", "No"))</f>
        <v>*Required - Please Make a Selection*</v>
      </c>
      <c r="BZ711" s="18" t="str">
        <f>IF(I$2=0, "N/A", IF(I$2="Yes", IF(ProgramsTable[[#This Row],[Program Includes Services for Caregivers]]="Yes", IF(ProgramsTable[[#This Row],[Program May Require Caregiver to be Unpaid]]="No", "Yes", "No"), "No"), "N/A"))</f>
        <v>N/A</v>
      </c>
      <c r="CA7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11" s="18" t="str">
        <f>IF(CB$2=0, "N/A", IF(ISNUMBER(SEARCH(TRIM(UPPER(CB$2)), TRIM(UPPER(ProgramsTable[[#This Row],[Type of Service]])))), "Yes", "No"))</f>
        <v>N/A</v>
      </c>
      <c r="CC711" s="18" t="str">
        <f>IF(CC$2=0, "N/A", IF(ISNUMBER(SEARCH(TRIM(CC$2), ProgramsTable[[#This Row],[Geographic Coverage]])), "Yes", "No"))</f>
        <v>No</v>
      </c>
      <c r="CD711" s="18" t="str">
        <f>IF(CD$2=0, "N/A", IF(ISNUMBER(SEARCH(TRIM(CD$2), ProgramsTable[[#This Row],[Geographic Coverage]])), "Yes", "No"))</f>
        <v>N/A</v>
      </c>
      <c r="CE711" s="18" t="str">
        <f>IF(AND(CC$2=0, CD$2=0), "*Required - Please Make a Selection*", IF(OR(ISNUMBER(SEARCH(TRIM(CC$2), ProgramsTable[[#This Row],[Geographic Coverage]])), ISNUMBER(SEARCH(TRIM(CD$2), ProgramsTable[[#This Row],[Geographic Coverage]]))), "Yes", "No"))</f>
        <v>No</v>
      </c>
      <c r="CF711" s="18" t="str" cm="1">
        <f t="array" ref="CF711">IF(COUNTIF(BK$2:BN$2, "Yes")=0, "N/A", IF(SUMPRODUCT((BK$2:BN$2="Yes")*(ProgramsTable[[#This Row],[Veteran?]:[Disabled Veteran?]]="Yes"))&gt;0, "Yes", "No"))</f>
        <v>No</v>
      </c>
      <c r="CG7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11"/>
      <c r="CI711"/>
      <c r="CJ711"/>
      <c r="CK711"/>
      <c r="CL711"/>
      <c r="CM711"/>
      <c r="CN711"/>
      <c r="CO711"/>
      <c r="CP711"/>
      <c r="CQ711"/>
      <c r="CR711"/>
      <c r="CS711"/>
      <c r="CU711"/>
      <c r="CV711"/>
    </row>
    <row r="712" spans="1:100" hidden="1" x14ac:dyDescent="0.25">
      <c r="A712" s="10">
        <v>352</v>
      </c>
      <c r="B712" t="s">
        <v>527</v>
      </c>
      <c r="C712" t="s">
        <v>520</v>
      </c>
      <c r="D712" t="s">
        <v>545</v>
      </c>
      <c r="E712" t="s">
        <v>546</v>
      </c>
      <c r="F712" t="s">
        <v>560</v>
      </c>
      <c r="G712" t="s">
        <v>103</v>
      </c>
      <c r="H712" t="s">
        <v>207</v>
      </c>
      <c r="I712" t="s">
        <v>207</v>
      </c>
      <c r="J712" t="s">
        <v>208</v>
      </c>
      <c r="K712" t="s">
        <v>208</v>
      </c>
      <c r="L712" s="11" t="s">
        <v>208</v>
      </c>
      <c r="M712" t="s">
        <v>208</v>
      </c>
      <c r="N712" t="s">
        <v>208</v>
      </c>
      <c r="P712" t="s">
        <v>208</v>
      </c>
      <c r="Q712" t="s">
        <v>208</v>
      </c>
      <c r="R712" t="s">
        <v>208</v>
      </c>
      <c r="S712" t="s">
        <v>208</v>
      </c>
      <c r="T712" t="s">
        <v>70</v>
      </c>
      <c r="U712" t="s">
        <v>207</v>
      </c>
      <c r="V712" t="s">
        <v>207</v>
      </c>
      <c r="W712" t="s">
        <v>207</v>
      </c>
      <c r="X712" t="s">
        <v>207</v>
      </c>
      <c r="Y712" t="s">
        <v>207</v>
      </c>
      <c r="Z712" t="s">
        <v>207</v>
      </c>
      <c r="AA712" t="s">
        <v>207</v>
      </c>
      <c r="AB712" t="s">
        <v>207</v>
      </c>
      <c r="AC712" t="s">
        <v>207</v>
      </c>
      <c r="AD712" t="s">
        <v>207</v>
      </c>
      <c r="AE712" t="s">
        <v>207</v>
      </c>
      <c r="AF712" t="s">
        <v>207</v>
      </c>
      <c r="AG712" t="s">
        <v>207</v>
      </c>
      <c r="AH712" t="s">
        <v>207</v>
      </c>
      <c r="AI712" t="s">
        <v>207</v>
      </c>
      <c r="AJ712" t="s">
        <v>207</v>
      </c>
      <c r="AK712" t="s">
        <v>207</v>
      </c>
      <c r="AL712" t="s">
        <v>207</v>
      </c>
      <c r="AM712" t="s">
        <v>207</v>
      </c>
      <c r="AN712" t="s">
        <v>207</v>
      </c>
      <c r="AO712" t="s">
        <v>207</v>
      </c>
      <c r="AP712" t="s">
        <v>207</v>
      </c>
      <c r="AQ712" t="s">
        <v>207</v>
      </c>
      <c r="AR712" t="s">
        <v>207</v>
      </c>
      <c r="AS712" t="s">
        <v>207</v>
      </c>
      <c r="AT712" t="s">
        <v>207</v>
      </c>
      <c r="AU712" t="s">
        <v>207</v>
      </c>
      <c r="AV712" t="s">
        <v>207</v>
      </c>
      <c r="AW712" t="s">
        <v>207</v>
      </c>
      <c r="AX712" t="s">
        <v>207</v>
      </c>
      <c r="AY712" t="s">
        <v>207</v>
      </c>
      <c r="AZ712" t="s">
        <v>207</v>
      </c>
      <c r="BA712" t="s">
        <v>207</v>
      </c>
      <c r="BB712" t="s">
        <v>207</v>
      </c>
      <c r="BC712" t="s">
        <v>207</v>
      </c>
      <c r="BD712" t="s">
        <v>207</v>
      </c>
      <c r="BE712" t="s">
        <v>207</v>
      </c>
      <c r="BF712" t="s">
        <v>207</v>
      </c>
      <c r="BG712" t="s">
        <v>207</v>
      </c>
      <c r="BH712" t="s">
        <v>207</v>
      </c>
      <c r="BI712" t="s">
        <v>207</v>
      </c>
      <c r="BJ712" t="s">
        <v>207</v>
      </c>
      <c r="BK712" t="s">
        <v>207</v>
      </c>
      <c r="BL712" t="s">
        <v>207</v>
      </c>
      <c r="BM712" t="s">
        <v>207</v>
      </c>
      <c r="BN712" t="s">
        <v>207</v>
      </c>
      <c r="BO712" s="18" t="str">
        <f>IF(OR(BO$2=0, BO$2=""), "N/A", IF(ISNUMBER(SEARCH(UPPER(BO$2), UPPER(ProgramsTable[[#This Row],[Type of Service]]))), "Yes", "No"))</f>
        <v>N/A</v>
      </c>
      <c r="BP712" s="18" t="str">
        <f>IF(BP$2=0, "N/A", IF(ISNUMBER(SEARCH(TRIM(BP$2), ProgramsTable[[#This Row],[Geographic Coverage]])), "Yes", "No"))</f>
        <v>N/A</v>
      </c>
      <c r="BQ712" s="18" t="str">
        <f>IF(BQ$2=0, "N/A", IF(ISNUMBER(SEARCH(TRIM(BQ$2), ProgramsTable[[#This Row],[Geographic Coverage]])), "Yes", "No"))</f>
        <v>N/A</v>
      </c>
      <c r="BR712" s="18" t="str">
        <f>IF(AND(BP$2=0, BQ$2=0), "*Required - Please Make a Selection*", IF(OR(ISNUMBER(SEARCH(TRIM(BP$2), ProgramsTable[[#This Row],[Geographic Coverage]])), ISNUMBER(SEARCH(TRIM(BQ$2), ProgramsTable[[#This Row],[Geographic Coverage]]))), "Yes", "No"))</f>
        <v>*Required - Please Make a Selection*</v>
      </c>
      <c r="BS712" s="18" t="str">
        <f>IF(OR(BS$2="",BS$2=0), "N/A", IF(AND(ProgramsTable[[#This Row],[Age Min]]= "None", ProgramsTable[[#This Row],[Age Max]]= "None"), "Yes", IF(AND(BS$2&gt;=ProgramsTable[[#This Row],[Age Min]], BS$2&lt;=ProgramsTable[[#This Row],[Age Max]]), "Yes", "No")))</f>
        <v>N/A</v>
      </c>
      <c r="BT712" s="18" t="str" cm="1">
        <f t="array" ref="BT712">IF(COUNTIF(AM$2:BJ$2,"Yes")=0,"N/A",IF(SUMPRODUCT(--(AM$2:BJ$2="Yes"),--(ProgramsTable[[#This Row],[Developmental Disability]:[Caregivers, Family Members, Advocates, or Practitioners of an Individual with Disabilities or Medical Conditions]]="Yes"))&gt;0,"Yes","No"))</f>
        <v>N/A</v>
      </c>
      <c r="BU7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12" s="18" t="str">
        <f>IF(BV$2=0, "N/A", IF(ISNUMBER(SEARCH(UPPER(BV$2), UPPER(ProgramsTable[[#This Row],[Type of Service]]))), "Yes", "No"))</f>
        <v>N/A</v>
      </c>
      <c r="BW712" s="18" t="str">
        <f>IF(BW$2=0, "N/A", IF(ISNUMBER(SEARCH(TRIM(BW$2), ProgramsTable[[#This Row],[Geographic Coverage]])), "Yes", "No"))</f>
        <v>N/A</v>
      </c>
      <c r="BX712" s="18" t="str">
        <f>IF(BX$2=0, "N/A", IF(ISNUMBER(SEARCH(TRIM(BX$2), ProgramsTable[[#This Row],[Geographic Coverage]])), "Yes", "No"))</f>
        <v>N/A</v>
      </c>
      <c r="BY712" s="18" t="str">
        <f>IF(AND(BW$2=0, BX$2=0), "*Required - Please Make a Selection*", IF(OR(ISNUMBER(SEARCH(TRIM(BW$2), ProgramsTable[[#This Row],[Geographic Coverage]])), ISNUMBER(SEARCH(TRIM(BX$2), ProgramsTable[[#This Row],[Geographic Coverage]]))), "Yes", "No"))</f>
        <v>*Required - Please Make a Selection*</v>
      </c>
      <c r="BZ712" s="18" t="str">
        <f>IF(I$2=0, "N/A", IF(I$2="Yes", IF(ProgramsTable[[#This Row],[Program Includes Services for Caregivers]]="Yes", IF(ProgramsTable[[#This Row],[Program May Require Caregiver to be Unpaid]]="No", "Yes", "No"), "No"), "N/A"))</f>
        <v>N/A</v>
      </c>
      <c r="CA7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12" s="18" t="str">
        <f>IF(CB$2=0, "N/A", IF(ISNUMBER(SEARCH(TRIM(UPPER(CB$2)), TRIM(UPPER(ProgramsTable[[#This Row],[Type of Service]])))), "Yes", "No"))</f>
        <v>N/A</v>
      </c>
      <c r="CC712" s="18" t="str">
        <f>IF(CC$2=0, "N/A", IF(ISNUMBER(SEARCH(TRIM(CC$2), ProgramsTable[[#This Row],[Geographic Coverage]])), "Yes", "No"))</f>
        <v>No</v>
      </c>
      <c r="CD712" s="18" t="str">
        <f>IF(CD$2=0, "N/A", IF(ISNUMBER(SEARCH(TRIM(CD$2), ProgramsTable[[#This Row],[Geographic Coverage]])), "Yes", "No"))</f>
        <v>N/A</v>
      </c>
      <c r="CE712" s="18" t="str">
        <f>IF(AND(CC$2=0, CD$2=0), "*Required - Please Make a Selection*", IF(OR(ISNUMBER(SEARCH(TRIM(CC$2), ProgramsTable[[#This Row],[Geographic Coverage]])), ISNUMBER(SEARCH(TRIM(CD$2), ProgramsTable[[#This Row],[Geographic Coverage]]))), "Yes", "No"))</f>
        <v>No</v>
      </c>
      <c r="CF712" s="18" t="str" cm="1">
        <f t="array" ref="CF712">IF(COUNTIF(BK$2:BN$2, "Yes")=0, "N/A", IF(SUMPRODUCT((BK$2:BN$2="Yes")*(ProgramsTable[[#This Row],[Veteran?]:[Disabled Veteran?]]="Yes"))&gt;0, "Yes", "No"))</f>
        <v>No</v>
      </c>
      <c r="CG7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12"/>
      <c r="CI712"/>
      <c r="CJ712"/>
      <c r="CK712"/>
      <c r="CL712"/>
      <c r="CM712"/>
      <c r="CN712"/>
      <c r="CO712"/>
      <c r="CP712"/>
      <c r="CQ712"/>
      <c r="CR712"/>
      <c r="CS712"/>
      <c r="CU712"/>
      <c r="CV712"/>
    </row>
    <row r="713" spans="1:100" hidden="1" x14ac:dyDescent="0.25">
      <c r="A713" s="10">
        <v>353</v>
      </c>
      <c r="B713" t="s">
        <v>527</v>
      </c>
      <c r="C713" t="s">
        <v>520</v>
      </c>
      <c r="D713" t="s">
        <v>545</v>
      </c>
      <c r="E713" t="s">
        <v>546</v>
      </c>
      <c r="F713" t="s">
        <v>111</v>
      </c>
      <c r="G713" t="s">
        <v>111</v>
      </c>
      <c r="H713" t="s">
        <v>207</v>
      </c>
      <c r="I713" t="s">
        <v>207</v>
      </c>
      <c r="J713" t="s">
        <v>547</v>
      </c>
      <c r="K713" t="s">
        <v>208</v>
      </c>
      <c r="L713" s="11" t="s">
        <v>543</v>
      </c>
      <c r="M713">
        <v>60</v>
      </c>
      <c r="N713">
        <v>120</v>
      </c>
      <c r="P713" t="s">
        <v>561</v>
      </c>
      <c r="Q713" t="s">
        <v>208</v>
      </c>
      <c r="R713" t="s">
        <v>561</v>
      </c>
      <c r="S713" t="s">
        <v>208</v>
      </c>
      <c r="T713" t="s">
        <v>70</v>
      </c>
      <c r="U713" t="s">
        <v>215</v>
      </c>
      <c r="V713" t="s">
        <v>207</v>
      </c>
      <c r="W713" t="s">
        <v>207</v>
      </c>
      <c r="X713" t="s">
        <v>207</v>
      </c>
      <c r="Y713" t="s">
        <v>207</v>
      </c>
      <c r="Z713" t="s">
        <v>207</v>
      </c>
      <c r="AA713" t="s">
        <v>215</v>
      </c>
      <c r="AB713" t="s">
        <v>207</v>
      </c>
      <c r="AC713" t="s">
        <v>207</v>
      </c>
      <c r="AD713" t="s">
        <v>207</v>
      </c>
      <c r="AE713" t="s">
        <v>207</v>
      </c>
      <c r="AF713" t="s">
        <v>207</v>
      </c>
      <c r="AG713" t="s">
        <v>207</v>
      </c>
      <c r="AH713" t="s">
        <v>207</v>
      </c>
      <c r="AI713" t="s">
        <v>207</v>
      </c>
      <c r="AJ713" t="s">
        <v>207</v>
      </c>
      <c r="AK713" t="s">
        <v>207</v>
      </c>
      <c r="AL713" t="s">
        <v>207</v>
      </c>
      <c r="AM713" t="s">
        <v>207</v>
      </c>
      <c r="AN713" t="s">
        <v>207</v>
      </c>
      <c r="AO713" t="s">
        <v>207</v>
      </c>
      <c r="AP713" t="s">
        <v>207</v>
      </c>
      <c r="AQ713" t="s">
        <v>207</v>
      </c>
      <c r="AR713" t="s">
        <v>207</v>
      </c>
      <c r="AS713" t="s">
        <v>207</v>
      </c>
      <c r="AT713" t="s">
        <v>207</v>
      </c>
      <c r="AU713" t="s">
        <v>207</v>
      </c>
      <c r="AV713" t="s">
        <v>207</v>
      </c>
      <c r="AW713" t="s">
        <v>207</v>
      </c>
      <c r="AX713" t="s">
        <v>207</v>
      </c>
      <c r="AY713" t="s">
        <v>207</v>
      </c>
      <c r="AZ713" t="s">
        <v>207</v>
      </c>
      <c r="BA713" t="s">
        <v>215</v>
      </c>
      <c r="BB713" t="s">
        <v>207</v>
      </c>
      <c r="BC713" t="s">
        <v>207</v>
      </c>
      <c r="BD713" t="s">
        <v>207</v>
      </c>
      <c r="BE713" t="s">
        <v>207</v>
      </c>
      <c r="BF713" t="s">
        <v>207</v>
      </c>
      <c r="BG713" t="s">
        <v>207</v>
      </c>
      <c r="BH713" t="s">
        <v>207</v>
      </c>
      <c r="BI713" t="s">
        <v>207</v>
      </c>
      <c r="BJ713" t="s">
        <v>207</v>
      </c>
      <c r="BK713" t="s">
        <v>207</v>
      </c>
      <c r="BL713" t="s">
        <v>207</v>
      </c>
      <c r="BM713" t="s">
        <v>207</v>
      </c>
      <c r="BN713" t="s">
        <v>207</v>
      </c>
      <c r="BO713" s="18" t="str">
        <f>IF(OR(BO$2=0, BO$2=""), "N/A", IF(ISNUMBER(SEARCH(UPPER(BO$2), UPPER(ProgramsTable[[#This Row],[Type of Service]]))), "Yes", "No"))</f>
        <v>N/A</v>
      </c>
      <c r="BP713" s="18" t="str">
        <f>IF(BP$2=0, "N/A", IF(ISNUMBER(SEARCH(TRIM(BP$2), ProgramsTable[[#This Row],[Geographic Coverage]])), "Yes", "No"))</f>
        <v>N/A</v>
      </c>
      <c r="BQ713" s="18" t="str">
        <f>IF(BQ$2=0, "N/A", IF(ISNUMBER(SEARCH(TRIM(BQ$2), ProgramsTable[[#This Row],[Geographic Coverage]])), "Yes", "No"))</f>
        <v>N/A</v>
      </c>
      <c r="BR713" s="18" t="str">
        <f>IF(AND(BP$2=0, BQ$2=0), "*Required - Please Make a Selection*", IF(OR(ISNUMBER(SEARCH(TRIM(BP$2), ProgramsTable[[#This Row],[Geographic Coverage]])), ISNUMBER(SEARCH(TRIM(BQ$2), ProgramsTable[[#This Row],[Geographic Coverage]]))), "Yes", "No"))</f>
        <v>*Required - Please Make a Selection*</v>
      </c>
      <c r="BS713" s="18" t="str">
        <f>IF(OR(BS$2="",BS$2=0), "N/A", IF(AND(ProgramsTable[[#This Row],[Age Min]]= "None", ProgramsTable[[#This Row],[Age Max]]= "None"), "Yes", IF(AND(BS$2&gt;=ProgramsTable[[#This Row],[Age Min]], BS$2&lt;=ProgramsTable[[#This Row],[Age Max]]), "Yes", "No")))</f>
        <v>N/A</v>
      </c>
      <c r="BT713" s="18" t="str" cm="1">
        <f t="array" ref="BT713">IF(COUNTIF(AM$2:BJ$2,"Yes")=0,"N/A",IF(SUMPRODUCT(--(AM$2:BJ$2="Yes"),--(ProgramsTable[[#This Row],[Developmental Disability]:[Caregivers, Family Members, Advocates, or Practitioners of an Individual with Disabilities or Medical Conditions]]="Yes"))&gt;0,"Yes","No"))</f>
        <v>N/A</v>
      </c>
      <c r="BU7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13" s="18" t="str">
        <f>IF(BV$2=0, "N/A", IF(ISNUMBER(SEARCH(UPPER(BV$2), UPPER(ProgramsTable[[#This Row],[Type of Service]]))), "Yes", "No"))</f>
        <v>N/A</v>
      </c>
      <c r="BW713" s="18" t="str">
        <f>IF(BW$2=0, "N/A", IF(ISNUMBER(SEARCH(TRIM(BW$2), ProgramsTable[[#This Row],[Geographic Coverage]])), "Yes", "No"))</f>
        <v>N/A</v>
      </c>
      <c r="BX713" s="18" t="str">
        <f>IF(BX$2=0, "N/A", IF(ISNUMBER(SEARCH(TRIM(BX$2), ProgramsTable[[#This Row],[Geographic Coverage]])), "Yes", "No"))</f>
        <v>N/A</v>
      </c>
      <c r="BY713" s="18" t="str">
        <f>IF(AND(BW$2=0, BX$2=0), "*Required - Please Make a Selection*", IF(OR(ISNUMBER(SEARCH(TRIM(BW$2), ProgramsTable[[#This Row],[Geographic Coverage]])), ISNUMBER(SEARCH(TRIM(BX$2), ProgramsTable[[#This Row],[Geographic Coverage]]))), "Yes", "No"))</f>
        <v>*Required - Please Make a Selection*</v>
      </c>
      <c r="BZ713" s="18" t="str">
        <f>IF(I$2=0, "N/A", IF(I$2="Yes", IF(ProgramsTable[[#This Row],[Program Includes Services for Caregivers]]="Yes", IF(ProgramsTable[[#This Row],[Program May Require Caregiver to be Unpaid]]="No", "Yes", "No"), "No"), "N/A"))</f>
        <v>N/A</v>
      </c>
      <c r="CA7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13" s="18" t="str">
        <f>IF(CB$2=0, "N/A", IF(ISNUMBER(SEARCH(TRIM(UPPER(CB$2)), TRIM(UPPER(ProgramsTable[[#This Row],[Type of Service]])))), "Yes", "No"))</f>
        <v>N/A</v>
      </c>
      <c r="CC713" s="18" t="str">
        <f>IF(CC$2=0, "N/A", IF(ISNUMBER(SEARCH(TRIM(CC$2), ProgramsTable[[#This Row],[Geographic Coverage]])), "Yes", "No"))</f>
        <v>No</v>
      </c>
      <c r="CD713" s="18" t="str">
        <f>IF(CD$2=0, "N/A", IF(ISNUMBER(SEARCH(TRIM(CD$2), ProgramsTable[[#This Row],[Geographic Coverage]])), "Yes", "No"))</f>
        <v>N/A</v>
      </c>
      <c r="CE713" s="18" t="str">
        <f>IF(AND(CC$2=0, CD$2=0), "*Required - Please Make a Selection*", IF(OR(ISNUMBER(SEARCH(TRIM(CC$2), ProgramsTable[[#This Row],[Geographic Coverage]])), ISNUMBER(SEARCH(TRIM(CD$2), ProgramsTable[[#This Row],[Geographic Coverage]]))), "Yes", "No"))</f>
        <v>No</v>
      </c>
      <c r="CF713" s="18" t="str" cm="1">
        <f t="array" ref="CF713">IF(COUNTIF(BK$2:BN$2, "Yes")=0, "N/A", IF(SUMPRODUCT((BK$2:BN$2="Yes")*(ProgramsTable[[#This Row],[Veteran?]:[Disabled Veteran?]]="Yes"))&gt;0, "Yes", "No"))</f>
        <v>No</v>
      </c>
      <c r="CG7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13"/>
      <c r="CI713"/>
      <c r="CJ713"/>
      <c r="CK713"/>
      <c r="CL713"/>
      <c r="CM713"/>
      <c r="CN713"/>
      <c r="CO713"/>
      <c r="CP713"/>
      <c r="CQ713"/>
      <c r="CR713"/>
      <c r="CS713"/>
      <c r="CU713"/>
      <c r="CV713"/>
    </row>
    <row r="714" spans="1:100" hidden="1" x14ac:dyDescent="0.25">
      <c r="A714" s="10">
        <v>354</v>
      </c>
      <c r="B714" t="s">
        <v>527</v>
      </c>
      <c r="C714" t="s">
        <v>520</v>
      </c>
      <c r="D714" t="s">
        <v>545</v>
      </c>
      <c r="E714" t="s">
        <v>546</v>
      </c>
      <c r="F714" t="s">
        <v>562</v>
      </c>
      <c r="G714" t="s">
        <v>103</v>
      </c>
      <c r="H714" t="s">
        <v>207</v>
      </c>
      <c r="I714" t="s">
        <v>207</v>
      </c>
      <c r="J714" t="s">
        <v>208</v>
      </c>
      <c r="K714" t="s">
        <v>208</v>
      </c>
      <c r="L714" s="11" t="s">
        <v>208</v>
      </c>
      <c r="M714" t="s">
        <v>208</v>
      </c>
      <c r="N714" t="s">
        <v>208</v>
      </c>
      <c r="P714" t="s">
        <v>208</v>
      </c>
      <c r="Q714" t="s">
        <v>208</v>
      </c>
      <c r="R714" t="s">
        <v>208</v>
      </c>
      <c r="S714" t="s">
        <v>208</v>
      </c>
      <c r="T714" t="s">
        <v>70</v>
      </c>
      <c r="U714" t="s">
        <v>207</v>
      </c>
      <c r="V714" t="s">
        <v>207</v>
      </c>
      <c r="W714" t="s">
        <v>207</v>
      </c>
      <c r="X714" t="s">
        <v>207</v>
      </c>
      <c r="Y714" t="s">
        <v>207</v>
      </c>
      <c r="Z714" t="s">
        <v>207</v>
      </c>
      <c r="AA714" t="s">
        <v>207</v>
      </c>
      <c r="AB714" t="s">
        <v>207</v>
      </c>
      <c r="AC714" t="s">
        <v>207</v>
      </c>
      <c r="AD714" t="s">
        <v>207</v>
      </c>
      <c r="AE714" t="s">
        <v>207</v>
      </c>
      <c r="AF714" t="s">
        <v>207</v>
      </c>
      <c r="AG714" t="s">
        <v>207</v>
      </c>
      <c r="AH714" t="s">
        <v>207</v>
      </c>
      <c r="AI714" t="s">
        <v>207</v>
      </c>
      <c r="AJ714" t="s">
        <v>207</v>
      </c>
      <c r="AK714" t="s">
        <v>207</v>
      </c>
      <c r="AL714" t="s">
        <v>207</v>
      </c>
      <c r="AM714" t="s">
        <v>207</v>
      </c>
      <c r="AN714" t="s">
        <v>207</v>
      </c>
      <c r="AO714" t="s">
        <v>207</v>
      </c>
      <c r="AP714" t="s">
        <v>207</v>
      </c>
      <c r="AQ714" t="s">
        <v>207</v>
      </c>
      <c r="AR714" t="s">
        <v>207</v>
      </c>
      <c r="AS714" t="s">
        <v>207</v>
      </c>
      <c r="AT714" t="s">
        <v>207</v>
      </c>
      <c r="AU714" t="s">
        <v>207</v>
      </c>
      <c r="AV714" t="s">
        <v>207</v>
      </c>
      <c r="AW714" t="s">
        <v>207</v>
      </c>
      <c r="AX714" t="s">
        <v>207</v>
      </c>
      <c r="AY714" t="s">
        <v>207</v>
      </c>
      <c r="AZ714" t="s">
        <v>207</v>
      </c>
      <c r="BA714" t="s">
        <v>207</v>
      </c>
      <c r="BB714" t="s">
        <v>207</v>
      </c>
      <c r="BC714" t="s">
        <v>207</v>
      </c>
      <c r="BD714" t="s">
        <v>207</v>
      </c>
      <c r="BE714" t="s">
        <v>207</v>
      </c>
      <c r="BF714" t="s">
        <v>207</v>
      </c>
      <c r="BG714" t="s">
        <v>207</v>
      </c>
      <c r="BH714" t="s">
        <v>207</v>
      </c>
      <c r="BI714" t="s">
        <v>207</v>
      </c>
      <c r="BJ714" t="s">
        <v>207</v>
      </c>
      <c r="BK714" t="s">
        <v>207</v>
      </c>
      <c r="BL714" t="s">
        <v>207</v>
      </c>
      <c r="BM714" t="s">
        <v>207</v>
      </c>
      <c r="BN714" t="s">
        <v>207</v>
      </c>
      <c r="BO714" s="18" t="str">
        <f>IF(OR(BO$2=0, BO$2=""), "N/A", IF(ISNUMBER(SEARCH(UPPER(BO$2), UPPER(ProgramsTable[[#This Row],[Type of Service]]))), "Yes", "No"))</f>
        <v>N/A</v>
      </c>
      <c r="BP714" s="18" t="str">
        <f>IF(BP$2=0, "N/A", IF(ISNUMBER(SEARCH(TRIM(BP$2), ProgramsTable[[#This Row],[Geographic Coverage]])), "Yes", "No"))</f>
        <v>N/A</v>
      </c>
      <c r="BQ714" s="18" t="str">
        <f>IF(BQ$2=0, "N/A", IF(ISNUMBER(SEARCH(TRIM(BQ$2), ProgramsTable[[#This Row],[Geographic Coverage]])), "Yes", "No"))</f>
        <v>N/A</v>
      </c>
      <c r="BR714" s="18" t="str">
        <f>IF(AND(BP$2=0, BQ$2=0), "*Required - Please Make a Selection*", IF(OR(ISNUMBER(SEARCH(TRIM(BP$2), ProgramsTable[[#This Row],[Geographic Coverage]])), ISNUMBER(SEARCH(TRIM(BQ$2), ProgramsTable[[#This Row],[Geographic Coverage]]))), "Yes", "No"))</f>
        <v>*Required - Please Make a Selection*</v>
      </c>
      <c r="BS714" s="18" t="str">
        <f>IF(OR(BS$2="",BS$2=0), "N/A", IF(AND(ProgramsTable[[#This Row],[Age Min]]= "None", ProgramsTable[[#This Row],[Age Max]]= "None"), "Yes", IF(AND(BS$2&gt;=ProgramsTable[[#This Row],[Age Min]], BS$2&lt;=ProgramsTable[[#This Row],[Age Max]]), "Yes", "No")))</f>
        <v>N/A</v>
      </c>
      <c r="BT714" s="18" t="str" cm="1">
        <f t="array" ref="BT714">IF(COUNTIF(AM$2:BJ$2,"Yes")=0,"N/A",IF(SUMPRODUCT(--(AM$2:BJ$2="Yes"),--(ProgramsTable[[#This Row],[Developmental Disability]:[Caregivers, Family Members, Advocates, or Practitioners of an Individual with Disabilities or Medical Conditions]]="Yes"))&gt;0,"Yes","No"))</f>
        <v>N/A</v>
      </c>
      <c r="BU7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14" s="18" t="str">
        <f>IF(BV$2=0, "N/A", IF(ISNUMBER(SEARCH(UPPER(BV$2), UPPER(ProgramsTable[[#This Row],[Type of Service]]))), "Yes", "No"))</f>
        <v>N/A</v>
      </c>
      <c r="BW714" s="18" t="str">
        <f>IF(BW$2=0, "N/A", IF(ISNUMBER(SEARCH(TRIM(BW$2), ProgramsTable[[#This Row],[Geographic Coverage]])), "Yes", "No"))</f>
        <v>N/A</v>
      </c>
      <c r="BX714" s="18" t="str">
        <f>IF(BX$2=0, "N/A", IF(ISNUMBER(SEARCH(TRIM(BX$2), ProgramsTable[[#This Row],[Geographic Coverage]])), "Yes", "No"))</f>
        <v>N/A</v>
      </c>
      <c r="BY714" s="18" t="str">
        <f>IF(AND(BW$2=0, BX$2=0), "*Required - Please Make a Selection*", IF(OR(ISNUMBER(SEARCH(TRIM(BW$2), ProgramsTable[[#This Row],[Geographic Coverage]])), ISNUMBER(SEARCH(TRIM(BX$2), ProgramsTable[[#This Row],[Geographic Coverage]]))), "Yes", "No"))</f>
        <v>*Required - Please Make a Selection*</v>
      </c>
      <c r="BZ714" s="18" t="str">
        <f>IF(I$2=0, "N/A", IF(I$2="Yes", IF(ProgramsTable[[#This Row],[Program Includes Services for Caregivers]]="Yes", IF(ProgramsTable[[#This Row],[Program May Require Caregiver to be Unpaid]]="No", "Yes", "No"), "No"), "N/A"))</f>
        <v>N/A</v>
      </c>
      <c r="CA7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14" s="18" t="str">
        <f>IF(CB$2=0, "N/A", IF(ISNUMBER(SEARCH(TRIM(UPPER(CB$2)), TRIM(UPPER(ProgramsTable[[#This Row],[Type of Service]])))), "Yes", "No"))</f>
        <v>N/A</v>
      </c>
      <c r="CC714" s="18" t="str">
        <f>IF(CC$2=0, "N/A", IF(ISNUMBER(SEARCH(TRIM(CC$2), ProgramsTable[[#This Row],[Geographic Coverage]])), "Yes", "No"))</f>
        <v>No</v>
      </c>
      <c r="CD714" s="18" t="str">
        <f>IF(CD$2=0, "N/A", IF(ISNUMBER(SEARCH(TRIM(CD$2), ProgramsTable[[#This Row],[Geographic Coverage]])), "Yes", "No"))</f>
        <v>N/A</v>
      </c>
      <c r="CE714" s="18" t="str">
        <f>IF(AND(CC$2=0, CD$2=0), "*Required - Please Make a Selection*", IF(OR(ISNUMBER(SEARCH(TRIM(CC$2), ProgramsTable[[#This Row],[Geographic Coverage]])), ISNUMBER(SEARCH(TRIM(CD$2), ProgramsTable[[#This Row],[Geographic Coverage]]))), "Yes", "No"))</f>
        <v>No</v>
      </c>
      <c r="CF714" s="18" t="str" cm="1">
        <f t="array" ref="CF714">IF(COUNTIF(BK$2:BN$2, "Yes")=0, "N/A", IF(SUMPRODUCT((BK$2:BN$2="Yes")*(ProgramsTable[[#This Row],[Veteran?]:[Disabled Veteran?]]="Yes"))&gt;0, "Yes", "No"))</f>
        <v>No</v>
      </c>
      <c r="CG7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14"/>
      <c r="CI714"/>
      <c r="CJ714"/>
      <c r="CK714"/>
      <c r="CL714"/>
      <c r="CM714"/>
      <c r="CN714"/>
      <c r="CO714"/>
      <c r="CP714"/>
      <c r="CQ714"/>
      <c r="CR714"/>
      <c r="CS714"/>
      <c r="CU714"/>
      <c r="CV714"/>
    </row>
    <row r="715" spans="1:100" hidden="1" x14ac:dyDescent="0.25">
      <c r="A715" s="10">
        <v>355</v>
      </c>
      <c r="B715" t="s">
        <v>527</v>
      </c>
      <c r="C715" t="s">
        <v>520</v>
      </c>
      <c r="D715" t="s">
        <v>545</v>
      </c>
      <c r="E715" t="s">
        <v>546</v>
      </c>
      <c r="F715" t="s">
        <v>117</v>
      </c>
      <c r="G715" t="s">
        <v>117</v>
      </c>
      <c r="H715" t="s">
        <v>207</v>
      </c>
      <c r="I715" t="s">
        <v>207</v>
      </c>
      <c r="J715" t="s">
        <v>208</v>
      </c>
      <c r="K715" t="s">
        <v>208</v>
      </c>
      <c r="L715" s="11" t="s">
        <v>543</v>
      </c>
      <c r="M715">
        <v>60</v>
      </c>
      <c r="N715">
        <v>120</v>
      </c>
      <c r="P715" t="s">
        <v>563</v>
      </c>
      <c r="Q715" t="s">
        <v>208</v>
      </c>
      <c r="R715" t="s">
        <v>563</v>
      </c>
      <c r="S715" t="s">
        <v>208</v>
      </c>
      <c r="T715" t="s">
        <v>70</v>
      </c>
      <c r="U715" t="s">
        <v>207</v>
      </c>
      <c r="V715" t="s">
        <v>207</v>
      </c>
      <c r="W715" t="s">
        <v>207</v>
      </c>
      <c r="X715" t="s">
        <v>207</v>
      </c>
      <c r="Y715" t="s">
        <v>207</v>
      </c>
      <c r="Z715" t="s">
        <v>207</v>
      </c>
      <c r="AA715" t="s">
        <v>207</v>
      </c>
      <c r="AB715" t="s">
        <v>207</v>
      </c>
      <c r="AC715" t="s">
        <v>207</v>
      </c>
      <c r="AD715" t="s">
        <v>207</v>
      </c>
      <c r="AE715" t="s">
        <v>207</v>
      </c>
      <c r="AF715" t="s">
        <v>207</v>
      </c>
      <c r="AG715" t="s">
        <v>207</v>
      </c>
      <c r="AH715" t="s">
        <v>207</v>
      </c>
      <c r="AI715" t="s">
        <v>207</v>
      </c>
      <c r="AJ715" t="s">
        <v>207</v>
      </c>
      <c r="AK715" t="s">
        <v>207</v>
      </c>
      <c r="AL715" t="s">
        <v>207</v>
      </c>
      <c r="AM715" t="s">
        <v>207</v>
      </c>
      <c r="AN715" t="s">
        <v>207</v>
      </c>
      <c r="AO715" t="s">
        <v>207</v>
      </c>
      <c r="AP715" t="s">
        <v>207</v>
      </c>
      <c r="AQ715" t="s">
        <v>207</v>
      </c>
      <c r="AR715" t="s">
        <v>207</v>
      </c>
      <c r="AS715" t="s">
        <v>207</v>
      </c>
      <c r="AT715" t="s">
        <v>207</v>
      </c>
      <c r="AU715" t="s">
        <v>207</v>
      </c>
      <c r="AV715" t="s">
        <v>207</v>
      </c>
      <c r="AW715" t="s">
        <v>207</v>
      </c>
      <c r="AX715" t="s">
        <v>207</v>
      </c>
      <c r="AY715" t="s">
        <v>207</v>
      </c>
      <c r="AZ715" t="s">
        <v>207</v>
      </c>
      <c r="BA715" t="s">
        <v>215</v>
      </c>
      <c r="BB715" t="s">
        <v>207</v>
      </c>
      <c r="BC715" t="s">
        <v>207</v>
      </c>
      <c r="BD715" t="s">
        <v>207</v>
      </c>
      <c r="BE715" t="s">
        <v>207</v>
      </c>
      <c r="BF715" t="s">
        <v>207</v>
      </c>
      <c r="BG715" t="s">
        <v>207</v>
      </c>
      <c r="BH715" t="s">
        <v>207</v>
      </c>
      <c r="BI715" t="s">
        <v>207</v>
      </c>
      <c r="BJ715" t="s">
        <v>207</v>
      </c>
      <c r="BK715" t="s">
        <v>207</v>
      </c>
      <c r="BL715" t="s">
        <v>207</v>
      </c>
      <c r="BM715" t="s">
        <v>207</v>
      </c>
      <c r="BN715" t="s">
        <v>207</v>
      </c>
      <c r="BO715" s="18" t="str">
        <f>IF(OR(BO$2=0, BO$2=""), "N/A", IF(ISNUMBER(SEARCH(UPPER(BO$2), UPPER(ProgramsTable[[#This Row],[Type of Service]]))), "Yes", "No"))</f>
        <v>N/A</v>
      </c>
      <c r="BP715" s="18" t="str">
        <f>IF(BP$2=0, "N/A", IF(ISNUMBER(SEARCH(TRIM(BP$2), ProgramsTable[[#This Row],[Geographic Coverage]])), "Yes", "No"))</f>
        <v>N/A</v>
      </c>
      <c r="BQ715" s="18" t="str">
        <f>IF(BQ$2=0, "N/A", IF(ISNUMBER(SEARCH(TRIM(BQ$2), ProgramsTable[[#This Row],[Geographic Coverage]])), "Yes", "No"))</f>
        <v>N/A</v>
      </c>
      <c r="BR715" s="18" t="str">
        <f>IF(AND(BP$2=0, BQ$2=0), "*Required - Please Make a Selection*", IF(OR(ISNUMBER(SEARCH(TRIM(BP$2), ProgramsTable[[#This Row],[Geographic Coverage]])), ISNUMBER(SEARCH(TRIM(BQ$2), ProgramsTable[[#This Row],[Geographic Coverage]]))), "Yes", "No"))</f>
        <v>*Required - Please Make a Selection*</v>
      </c>
      <c r="BS715" s="18" t="str">
        <f>IF(OR(BS$2="",BS$2=0), "N/A", IF(AND(ProgramsTable[[#This Row],[Age Min]]= "None", ProgramsTable[[#This Row],[Age Max]]= "None"), "Yes", IF(AND(BS$2&gt;=ProgramsTable[[#This Row],[Age Min]], BS$2&lt;=ProgramsTable[[#This Row],[Age Max]]), "Yes", "No")))</f>
        <v>N/A</v>
      </c>
      <c r="BT715" s="18" t="str" cm="1">
        <f t="array" ref="BT715">IF(COUNTIF(AM$2:BJ$2,"Yes")=0,"N/A",IF(SUMPRODUCT(--(AM$2:BJ$2="Yes"),--(ProgramsTable[[#This Row],[Developmental Disability]:[Caregivers, Family Members, Advocates, or Practitioners of an Individual with Disabilities or Medical Conditions]]="Yes"))&gt;0,"Yes","No"))</f>
        <v>N/A</v>
      </c>
      <c r="BU7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15" s="18" t="str">
        <f>IF(BV$2=0, "N/A", IF(ISNUMBER(SEARCH(UPPER(BV$2), UPPER(ProgramsTable[[#This Row],[Type of Service]]))), "Yes", "No"))</f>
        <v>N/A</v>
      </c>
      <c r="BW715" s="18" t="str">
        <f>IF(BW$2=0, "N/A", IF(ISNUMBER(SEARCH(TRIM(BW$2), ProgramsTable[[#This Row],[Geographic Coverage]])), "Yes", "No"))</f>
        <v>N/A</v>
      </c>
      <c r="BX715" s="18" t="str">
        <f>IF(BX$2=0, "N/A", IF(ISNUMBER(SEARCH(TRIM(BX$2), ProgramsTable[[#This Row],[Geographic Coverage]])), "Yes", "No"))</f>
        <v>N/A</v>
      </c>
      <c r="BY715" s="18" t="str">
        <f>IF(AND(BW$2=0, BX$2=0), "*Required - Please Make a Selection*", IF(OR(ISNUMBER(SEARCH(TRIM(BW$2), ProgramsTable[[#This Row],[Geographic Coverage]])), ISNUMBER(SEARCH(TRIM(BX$2), ProgramsTable[[#This Row],[Geographic Coverage]]))), "Yes", "No"))</f>
        <v>*Required - Please Make a Selection*</v>
      </c>
      <c r="BZ715" s="18" t="str">
        <f>IF(I$2=0, "N/A", IF(I$2="Yes", IF(ProgramsTable[[#This Row],[Program Includes Services for Caregivers]]="Yes", IF(ProgramsTable[[#This Row],[Program May Require Caregiver to be Unpaid]]="No", "Yes", "No"), "No"), "N/A"))</f>
        <v>N/A</v>
      </c>
      <c r="CA7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15" s="18" t="str">
        <f>IF(CB$2=0, "N/A", IF(ISNUMBER(SEARCH(TRIM(UPPER(CB$2)), TRIM(UPPER(ProgramsTable[[#This Row],[Type of Service]])))), "Yes", "No"))</f>
        <v>N/A</v>
      </c>
      <c r="CC715" s="18" t="str">
        <f>IF(CC$2=0, "N/A", IF(ISNUMBER(SEARCH(TRIM(CC$2), ProgramsTable[[#This Row],[Geographic Coverage]])), "Yes", "No"))</f>
        <v>No</v>
      </c>
      <c r="CD715" s="18" t="str">
        <f>IF(CD$2=0, "N/A", IF(ISNUMBER(SEARCH(TRIM(CD$2), ProgramsTable[[#This Row],[Geographic Coverage]])), "Yes", "No"))</f>
        <v>N/A</v>
      </c>
      <c r="CE715" s="18" t="str">
        <f>IF(AND(CC$2=0, CD$2=0), "*Required - Please Make a Selection*", IF(OR(ISNUMBER(SEARCH(TRIM(CC$2), ProgramsTable[[#This Row],[Geographic Coverage]])), ISNUMBER(SEARCH(TRIM(CD$2), ProgramsTable[[#This Row],[Geographic Coverage]]))), "Yes", "No"))</f>
        <v>No</v>
      </c>
      <c r="CF715" s="18" t="str" cm="1">
        <f t="array" ref="CF715">IF(COUNTIF(BK$2:BN$2, "Yes")=0, "N/A", IF(SUMPRODUCT((BK$2:BN$2="Yes")*(ProgramsTable[[#This Row],[Veteran?]:[Disabled Veteran?]]="Yes"))&gt;0, "Yes", "No"))</f>
        <v>No</v>
      </c>
      <c r="CG7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15"/>
      <c r="CI715"/>
      <c r="CJ715"/>
      <c r="CK715"/>
      <c r="CL715"/>
      <c r="CM715"/>
      <c r="CN715"/>
      <c r="CO715"/>
      <c r="CP715"/>
      <c r="CQ715"/>
      <c r="CR715"/>
      <c r="CS715"/>
      <c r="CU715"/>
      <c r="CV715"/>
    </row>
    <row r="716" spans="1:100" x14ac:dyDescent="0.25">
      <c r="A716" s="10">
        <v>356</v>
      </c>
      <c r="B716" t="s">
        <v>527</v>
      </c>
      <c r="C716" t="s">
        <v>520</v>
      </c>
      <c r="D716" t="s">
        <v>564</v>
      </c>
      <c r="E716" t="s">
        <v>546</v>
      </c>
      <c r="F716" t="s">
        <v>565</v>
      </c>
      <c r="G716" t="s">
        <v>107</v>
      </c>
      <c r="H716" t="s">
        <v>207</v>
      </c>
      <c r="I716" t="s">
        <v>207</v>
      </c>
      <c r="J716" t="s">
        <v>566</v>
      </c>
      <c r="K716" t="s">
        <v>208</v>
      </c>
      <c r="L716" s="11" t="s">
        <v>567</v>
      </c>
      <c r="M716">
        <v>60</v>
      </c>
      <c r="N716">
        <v>120</v>
      </c>
      <c r="O716" t="s">
        <v>568</v>
      </c>
      <c r="P716" t="s">
        <v>569</v>
      </c>
      <c r="Q716" t="s">
        <v>208</v>
      </c>
      <c r="R716" t="s">
        <v>569</v>
      </c>
      <c r="S716" t="s">
        <v>208</v>
      </c>
      <c r="T716" t="s">
        <v>70</v>
      </c>
      <c r="U716" t="s">
        <v>207</v>
      </c>
      <c r="V716" t="s">
        <v>215</v>
      </c>
      <c r="W716" t="s">
        <v>207</v>
      </c>
      <c r="X716" t="s">
        <v>207</v>
      </c>
      <c r="Y716" t="s">
        <v>207</v>
      </c>
      <c r="Z716" t="s">
        <v>207</v>
      </c>
      <c r="AA716" t="s">
        <v>207</v>
      </c>
      <c r="AB716" t="s">
        <v>207</v>
      </c>
      <c r="AC716" t="s">
        <v>207</v>
      </c>
      <c r="AD716" t="s">
        <v>207</v>
      </c>
      <c r="AE716" t="s">
        <v>207</v>
      </c>
      <c r="AF716" t="s">
        <v>207</v>
      </c>
      <c r="AG716" t="s">
        <v>207</v>
      </c>
      <c r="AH716" t="s">
        <v>207</v>
      </c>
      <c r="AI716" t="s">
        <v>207</v>
      </c>
      <c r="AJ716" t="s">
        <v>207</v>
      </c>
      <c r="AK716" t="s">
        <v>207</v>
      </c>
      <c r="AL716" t="s">
        <v>207</v>
      </c>
      <c r="AM716" t="s">
        <v>215</v>
      </c>
      <c r="AN716" t="s">
        <v>215</v>
      </c>
      <c r="AO716" t="s">
        <v>215</v>
      </c>
      <c r="AP716" t="s">
        <v>207</v>
      </c>
      <c r="AQ716" t="s">
        <v>207</v>
      </c>
      <c r="AR716" t="s">
        <v>207</v>
      </c>
      <c r="AS716" t="s">
        <v>207</v>
      </c>
      <c r="AT716" t="s">
        <v>207</v>
      </c>
      <c r="AU716" t="s">
        <v>207</v>
      </c>
      <c r="AV716" t="s">
        <v>207</v>
      </c>
      <c r="AW716" t="s">
        <v>207</v>
      </c>
      <c r="AX716" t="s">
        <v>207</v>
      </c>
      <c r="AY716" t="s">
        <v>207</v>
      </c>
      <c r="AZ716" t="s">
        <v>207</v>
      </c>
      <c r="BA716" t="s">
        <v>207</v>
      </c>
      <c r="BB716" t="s">
        <v>207</v>
      </c>
      <c r="BC716" t="s">
        <v>207</v>
      </c>
      <c r="BD716" t="s">
        <v>207</v>
      </c>
      <c r="BE716" t="s">
        <v>207</v>
      </c>
      <c r="BF716" t="s">
        <v>207</v>
      </c>
      <c r="BG716" t="s">
        <v>207</v>
      </c>
      <c r="BH716" t="s">
        <v>207</v>
      </c>
      <c r="BI716" t="s">
        <v>207</v>
      </c>
      <c r="BJ716" t="s">
        <v>207</v>
      </c>
      <c r="BK716" t="s">
        <v>207</v>
      </c>
      <c r="BL716" t="s">
        <v>207</v>
      </c>
      <c r="BM716" t="s">
        <v>207</v>
      </c>
      <c r="BN716" t="s">
        <v>207</v>
      </c>
      <c r="BO716" s="18" t="str">
        <f>IF(OR(BO$2=0, BO$2=""), "N/A", IF(ISNUMBER(SEARCH(UPPER(BO$2), UPPER(ProgramsTable[[#This Row],[Type of Service]]))), "Yes", "No"))</f>
        <v>N/A</v>
      </c>
      <c r="BP716" s="18" t="str">
        <f>IF(BP$2=0, "N/A", IF(ISNUMBER(SEARCH(TRIM(BP$2), ProgramsTable[[#This Row],[Geographic Coverage]])), "Yes", "No"))</f>
        <v>N/A</v>
      </c>
      <c r="BQ716" s="18" t="str">
        <f>IF(BQ$2=0, "N/A", IF(ISNUMBER(SEARCH(TRIM(BQ$2), ProgramsTable[[#This Row],[Geographic Coverage]])), "Yes", "No"))</f>
        <v>N/A</v>
      </c>
      <c r="BR716" s="18" t="str">
        <f>IF(AND(BP$2=0, BQ$2=0), "*Required - Please Make a Selection*", IF(OR(ISNUMBER(SEARCH(TRIM(BP$2), ProgramsTable[[#This Row],[Geographic Coverage]])), ISNUMBER(SEARCH(TRIM(BQ$2), ProgramsTable[[#This Row],[Geographic Coverage]]))), "Yes", "No"))</f>
        <v>*Required - Please Make a Selection*</v>
      </c>
      <c r="BS716" s="18" t="str">
        <f>IF(OR(BS$2="",BS$2=0), "N/A", IF(AND(ProgramsTable[[#This Row],[Age Min]]= "None", ProgramsTable[[#This Row],[Age Max]]= "None"), "Yes", IF(AND(BS$2&gt;=ProgramsTable[[#This Row],[Age Min]], BS$2&lt;=ProgramsTable[[#This Row],[Age Max]]), "Yes", "No")))</f>
        <v>N/A</v>
      </c>
      <c r="BT716" s="18" t="str" cm="1">
        <f t="array" ref="BT716">IF(COUNTIF(AM$2:BJ$2,"Yes")=0,"N/A",IF(SUMPRODUCT(--(AM$2:BJ$2="Yes"),--(ProgramsTable[[#This Row],[Developmental Disability]:[Caregivers, Family Members, Advocates, or Practitioners of an Individual with Disabilities or Medical Conditions]]="Yes"))&gt;0,"Yes","No"))</f>
        <v>N/A</v>
      </c>
      <c r="BU7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16" s="18" t="str">
        <f>IF(BV$2=0, "N/A", IF(ISNUMBER(SEARCH(UPPER(BV$2), UPPER(ProgramsTable[[#This Row],[Type of Service]]))), "Yes", "No"))</f>
        <v>N/A</v>
      </c>
      <c r="BW716" s="18" t="str">
        <f>IF(BW$2=0, "N/A", IF(ISNUMBER(SEARCH(TRIM(BW$2), ProgramsTable[[#This Row],[Geographic Coverage]])), "Yes", "No"))</f>
        <v>N/A</v>
      </c>
      <c r="BX716" s="18" t="str">
        <f>IF(BX$2=0, "N/A", IF(ISNUMBER(SEARCH(TRIM(BX$2), ProgramsTable[[#This Row],[Geographic Coverage]])), "Yes", "No"))</f>
        <v>N/A</v>
      </c>
      <c r="BY716" s="18" t="str">
        <f>IF(AND(BW$2=0, BX$2=0), "*Required - Please Make a Selection*", IF(OR(ISNUMBER(SEARCH(TRIM(BW$2), ProgramsTable[[#This Row],[Geographic Coverage]])), ISNUMBER(SEARCH(TRIM(BX$2), ProgramsTable[[#This Row],[Geographic Coverage]]))), "Yes", "No"))</f>
        <v>*Required - Please Make a Selection*</v>
      </c>
      <c r="BZ716" s="18" t="str">
        <f>IF(I$2=0, "N/A", IF(I$2="Yes", IF(ProgramsTable[[#This Row],[Program Includes Services for Caregivers]]="Yes", IF(ProgramsTable[[#This Row],[Program May Require Caregiver to be Unpaid]]="No", "Yes", "No"), "No"), "N/A"))</f>
        <v>N/A</v>
      </c>
      <c r="CA7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16" s="18" t="str">
        <f>IF(CB$2=0, "N/A", IF(ISNUMBER(SEARCH(TRIM(UPPER(CB$2)), TRIM(UPPER(ProgramsTable[[#This Row],[Type of Service]])))), "Yes", "No"))</f>
        <v>N/A</v>
      </c>
      <c r="CC716" s="18" t="str">
        <f>IF(CC$2=0, "N/A", IF(ISNUMBER(SEARCH(TRIM(CC$2), ProgramsTable[[#This Row],[Geographic Coverage]])), "Yes", "No"))</f>
        <v>No</v>
      </c>
      <c r="CD716" s="18" t="str">
        <f>IF(CD$2=0, "N/A", IF(ISNUMBER(SEARCH(TRIM(CD$2), ProgramsTable[[#This Row],[Geographic Coverage]])), "Yes", "No"))</f>
        <v>N/A</v>
      </c>
      <c r="CE716" s="18" t="str">
        <f>IF(AND(CC$2=0, CD$2=0), "*Required - Please Make a Selection*", IF(OR(ISNUMBER(SEARCH(TRIM(CC$2), ProgramsTable[[#This Row],[Geographic Coverage]])), ISNUMBER(SEARCH(TRIM(CD$2), ProgramsTable[[#This Row],[Geographic Coverage]]))), "Yes", "No"))</f>
        <v>No</v>
      </c>
      <c r="CF716" s="18" t="str" cm="1">
        <f t="array" ref="CF716">IF(COUNTIF(BK$2:BN$2, "Yes")=0, "N/A", IF(SUMPRODUCT((BK$2:BN$2="Yes")*(ProgramsTable[[#This Row],[Veteran?]:[Disabled Veteran?]]="Yes"))&gt;0, "Yes", "No"))</f>
        <v>No</v>
      </c>
      <c r="CG7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16"/>
      <c r="CI716"/>
      <c r="CJ716"/>
      <c r="CK716"/>
      <c r="CL716"/>
      <c r="CM716"/>
      <c r="CN716"/>
      <c r="CO716"/>
      <c r="CP716"/>
      <c r="CQ716"/>
      <c r="CR716"/>
      <c r="CS716"/>
      <c r="CU716"/>
      <c r="CV716"/>
    </row>
    <row r="717" spans="1:100" hidden="1" x14ac:dyDescent="0.25">
      <c r="A717" s="10">
        <v>357</v>
      </c>
      <c r="B717" t="s">
        <v>527</v>
      </c>
      <c r="C717" t="s">
        <v>520</v>
      </c>
      <c r="D717" t="s">
        <v>564</v>
      </c>
      <c r="E717" t="s">
        <v>546</v>
      </c>
      <c r="F717" t="s">
        <v>570</v>
      </c>
      <c r="G717" t="s">
        <v>109</v>
      </c>
      <c r="H717" t="s">
        <v>207</v>
      </c>
      <c r="I717" t="s">
        <v>207</v>
      </c>
      <c r="J717" t="s">
        <v>566</v>
      </c>
      <c r="K717" t="s">
        <v>208</v>
      </c>
      <c r="L717" s="11" t="s">
        <v>571</v>
      </c>
      <c r="M717">
        <v>60</v>
      </c>
      <c r="N717">
        <v>120</v>
      </c>
      <c r="O717" t="s">
        <v>572</v>
      </c>
      <c r="P717" t="s">
        <v>573</v>
      </c>
      <c r="Q717" t="s">
        <v>208</v>
      </c>
      <c r="R717" t="s">
        <v>573</v>
      </c>
      <c r="S717" t="s">
        <v>208</v>
      </c>
      <c r="T717" t="s">
        <v>70</v>
      </c>
      <c r="U717" t="s">
        <v>207</v>
      </c>
      <c r="V717" t="s">
        <v>215</v>
      </c>
      <c r="W717" t="s">
        <v>207</v>
      </c>
      <c r="X717" t="s">
        <v>207</v>
      </c>
      <c r="Y717" t="s">
        <v>207</v>
      </c>
      <c r="Z717" t="s">
        <v>207</v>
      </c>
      <c r="AA717" t="s">
        <v>207</v>
      </c>
      <c r="AB717" t="s">
        <v>207</v>
      </c>
      <c r="AC717" t="s">
        <v>207</v>
      </c>
      <c r="AD717" t="s">
        <v>207</v>
      </c>
      <c r="AE717" t="s">
        <v>207</v>
      </c>
      <c r="AF717" t="s">
        <v>207</v>
      </c>
      <c r="AG717" t="s">
        <v>207</v>
      </c>
      <c r="AH717" t="s">
        <v>207</v>
      </c>
      <c r="AI717" t="s">
        <v>207</v>
      </c>
      <c r="AJ717" t="s">
        <v>207</v>
      </c>
      <c r="AK717" t="s">
        <v>207</v>
      </c>
      <c r="AL717" t="s">
        <v>207</v>
      </c>
      <c r="AM717" t="s">
        <v>215</v>
      </c>
      <c r="AN717" t="s">
        <v>215</v>
      </c>
      <c r="AO717" t="s">
        <v>215</v>
      </c>
      <c r="AP717" t="s">
        <v>207</v>
      </c>
      <c r="AQ717" t="s">
        <v>215</v>
      </c>
      <c r="AR717" t="s">
        <v>207</v>
      </c>
      <c r="AS717" t="s">
        <v>207</v>
      </c>
      <c r="AT717" t="s">
        <v>207</v>
      </c>
      <c r="AU717" t="s">
        <v>207</v>
      </c>
      <c r="AV717" t="s">
        <v>207</v>
      </c>
      <c r="AW717" t="s">
        <v>207</v>
      </c>
      <c r="AX717" t="s">
        <v>215</v>
      </c>
      <c r="AY717" t="s">
        <v>215</v>
      </c>
      <c r="AZ717" t="s">
        <v>207</v>
      </c>
      <c r="BA717" t="s">
        <v>215</v>
      </c>
      <c r="BB717" t="s">
        <v>207</v>
      </c>
      <c r="BC717" t="s">
        <v>207</v>
      </c>
      <c r="BD717" t="s">
        <v>207</v>
      </c>
      <c r="BE717" t="s">
        <v>207</v>
      </c>
      <c r="BF717" t="s">
        <v>207</v>
      </c>
      <c r="BG717" t="s">
        <v>207</v>
      </c>
      <c r="BH717" t="s">
        <v>207</v>
      </c>
      <c r="BI717" t="s">
        <v>207</v>
      </c>
      <c r="BJ717" t="s">
        <v>207</v>
      </c>
      <c r="BK717" t="s">
        <v>207</v>
      </c>
      <c r="BL717" t="s">
        <v>207</v>
      </c>
      <c r="BM717" t="s">
        <v>207</v>
      </c>
      <c r="BN717" t="s">
        <v>207</v>
      </c>
      <c r="BO717" s="18" t="str">
        <f>IF(OR(BO$2=0, BO$2=""), "N/A", IF(ISNUMBER(SEARCH(UPPER(BO$2), UPPER(ProgramsTable[[#This Row],[Type of Service]]))), "Yes", "No"))</f>
        <v>N/A</v>
      </c>
      <c r="BP717" s="18" t="str">
        <f>IF(BP$2=0, "N/A", IF(ISNUMBER(SEARCH(TRIM(BP$2), ProgramsTable[[#This Row],[Geographic Coverage]])), "Yes", "No"))</f>
        <v>N/A</v>
      </c>
      <c r="BQ717" s="18" t="str">
        <f>IF(BQ$2=0, "N/A", IF(ISNUMBER(SEARCH(TRIM(BQ$2), ProgramsTable[[#This Row],[Geographic Coverage]])), "Yes", "No"))</f>
        <v>N/A</v>
      </c>
      <c r="BR717" s="18" t="str">
        <f>IF(AND(BP$2=0, BQ$2=0), "*Required - Please Make a Selection*", IF(OR(ISNUMBER(SEARCH(TRIM(BP$2), ProgramsTable[[#This Row],[Geographic Coverage]])), ISNUMBER(SEARCH(TRIM(BQ$2), ProgramsTable[[#This Row],[Geographic Coverage]]))), "Yes", "No"))</f>
        <v>*Required - Please Make a Selection*</v>
      </c>
      <c r="BS717" s="18" t="str">
        <f>IF(OR(BS$2="",BS$2=0), "N/A", IF(AND(ProgramsTable[[#This Row],[Age Min]]= "None", ProgramsTable[[#This Row],[Age Max]]= "None"), "Yes", IF(AND(BS$2&gt;=ProgramsTable[[#This Row],[Age Min]], BS$2&lt;=ProgramsTable[[#This Row],[Age Max]]), "Yes", "No")))</f>
        <v>N/A</v>
      </c>
      <c r="BT717" s="18" t="str" cm="1">
        <f t="array" ref="BT717">IF(COUNTIF(AM$2:BJ$2,"Yes")=0,"N/A",IF(SUMPRODUCT(--(AM$2:BJ$2="Yes"),--(ProgramsTable[[#This Row],[Developmental Disability]:[Caregivers, Family Members, Advocates, or Practitioners of an Individual with Disabilities or Medical Conditions]]="Yes"))&gt;0,"Yes","No"))</f>
        <v>N/A</v>
      </c>
      <c r="BU7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17" s="18" t="str">
        <f>IF(BV$2=0, "N/A", IF(ISNUMBER(SEARCH(UPPER(BV$2), UPPER(ProgramsTable[[#This Row],[Type of Service]]))), "Yes", "No"))</f>
        <v>N/A</v>
      </c>
      <c r="BW717" s="18" t="str">
        <f>IF(BW$2=0, "N/A", IF(ISNUMBER(SEARCH(TRIM(BW$2), ProgramsTable[[#This Row],[Geographic Coverage]])), "Yes", "No"))</f>
        <v>N/A</v>
      </c>
      <c r="BX717" s="18" t="str">
        <f>IF(BX$2=0, "N/A", IF(ISNUMBER(SEARCH(TRIM(BX$2), ProgramsTable[[#This Row],[Geographic Coverage]])), "Yes", "No"))</f>
        <v>N/A</v>
      </c>
      <c r="BY717" s="18" t="str">
        <f>IF(AND(BW$2=0, BX$2=0), "*Required - Please Make a Selection*", IF(OR(ISNUMBER(SEARCH(TRIM(BW$2), ProgramsTable[[#This Row],[Geographic Coverage]])), ISNUMBER(SEARCH(TRIM(BX$2), ProgramsTable[[#This Row],[Geographic Coverage]]))), "Yes", "No"))</f>
        <v>*Required - Please Make a Selection*</v>
      </c>
      <c r="BZ717" s="18" t="str">
        <f>IF(I$2=0, "N/A", IF(I$2="Yes", IF(ProgramsTable[[#This Row],[Program Includes Services for Caregivers]]="Yes", IF(ProgramsTable[[#This Row],[Program May Require Caregiver to be Unpaid]]="No", "Yes", "No"), "No"), "N/A"))</f>
        <v>N/A</v>
      </c>
      <c r="CA7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17" s="18" t="str">
        <f>IF(CB$2=0, "N/A", IF(ISNUMBER(SEARCH(TRIM(UPPER(CB$2)), TRIM(UPPER(ProgramsTable[[#This Row],[Type of Service]])))), "Yes", "No"))</f>
        <v>N/A</v>
      </c>
      <c r="CC717" s="18" t="str">
        <f>IF(CC$2=0, "N/A", IF(ISNUMBER(SEARCH(TRIM(CC$2), ProgramsTable[[#This Row],[Geographic Coverage]])), "Yes", "No"))</f>
        <v>No</v>
      </c>
      <c r="CD717" s="18" t="str">
        <f>IF(CD$2=0, "N/A", IF(ISNUMBER(SEARCH(TRIM(CD$2), ProgramsTable[[#This Row],[Geographic Coverage]])), "Yes", "No"))</f>
        <v>N/A</v>
      </c>
      <c r="CE717" s="18" t="str">
        <f>IF(AND(CC$2=0, CD$2=0), "*Required - Please Make a Selection*", IF(OR(ISNUMBER(SEARCH(TRIM(CC$2), ProgramsTable[[#This Row],[Geographic Coverage]])), ISNUMBER(SEARCH(TRIM(CD$2), ProgramsTable[[#This Row],[Geographic Coverage]]))), "Yes", "No"))</f>
        <v>No</v>
      </c>
      <c r="CF717" s="18" t="str" cm="1">
        <f t="array" ref="CF717">IF(COUNTIF(BK$2:BN$2, "Yes")=0, "N/A", IF(SUMPRODUCT((BK$2:BN$2="Yes")*(ProgramsTable[[#This Row],[Veteran?]:[Disabled Veteran?]]="Yes"))&gt;0, "Yes", "No"))</f>
        <v>No</v>
      </c>
      <c r="CG7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17"/>
      <c r="CI717"/>
      <c r="CJ717"/>
      <c r="CK717"/>
      <c r="CL717"/>
      <c r="CM717"/>
      <c r="CN717"/>
      <c r="CO717"/>
      <c r="CP717"/>
      <c r="CQ717"/>
      <c r="CR717"/>
      <c r="CS717"/>
      <c r="CU717"/>
      <c r="CV717"/>
    </row>
    <row r="718" spans="1:100" hidden="1" x14ac:dyDescent="0.25">
      <c r="A718" s="10">
        <v>358</v>
      </c>
      <c r="B718" t="s">
        <v>527</v>
      </c>
      <c r="C718" t="s">
        <v>520</v>
      </c>
      <c r="D718" t="s">
        <v>564</v>
      </c>
      <c r="E718" t="s">
        <v>546</v>
      </c>
      <c r="F718" t="s">
        <v>574</v>
      </c>
      <c r="G718" t="s">
        <v>108</v>
      </c>
      <c r="H718" t="s">
        <v>207</v>
      </c>
      <c r="I718" t="s">
        <v>207</v>
      </c>
      <c r="J718" t="s">
        <v>208</v>
      </c>
      <c r="K718" t="s">
        <v>208</v>
      </c>
      <c r="L718" s="11" t="s">
        <v>543</v>
      </c>
      <c r="M718">
        <v>60</v>
      </c>
      <c r="N718">
        <v>120</v>
      </c>
      <c r="P718" t="s">
        <v>575</v>
      </c>
      <c r="Q718" t="s">
        <v>208</v>
      </c>
      <c r="R718" t="s">
        <v>575</v>
      </c>
      <c r="S718" t="s">
        <v>208</v>
      </c>
      <c r="T718" t="s">
        <v>70</v>
      </c>
      <c r="U718" t="s">
        <v>207</v>
      </c>
      <c r="V718" t="s">
        <v>207</v>
      </c>
      <c r="W718" t="s">
        <v>207</v>
      </c>
      <c r="X718" t="s">
        <v>207</v>
      </c>
      <c r="Y718" t="s">
        <v>207</v>
      </c>
      <c r="Z718" t="s">
        <v>207</v>
      </c>
      <c r="AA718" t="s">
        <v>207</v>
      </c>
      <c r="AB718" t="s">
        <v>207</v>
      </c>
      <c r="AC718" t="s">
        <v>207</v>
      </c>
      <c r="AD718" t="s">
        <v>207</v>
      </c>
      <c r="AE718" t="s">
        <v>207</v>
      </c>
      <c r="AF718" t="s">
        <v>207</v>
      </c>
      <c r="AG718" t="s">
        <v>207</v>
      </c>
      <c r="AH718" t="s">
        <v>207</v>
      </c>
      <c r="AI718" t="s">
        <v>207</v>
      </c>
      <c r="AJ718" t="s">
        <v>207</v>
      </c>
      <c r="AK718" t="s">
        <v>207</v>
      </c>
      <c r="AL718" t="s">
        <v>207</v>
      </c>
      <c r="AM718" t="s">
        <v>207</v>
      </c>
      <c r="AN718" t="s">
        <v>207</v>
      </c>
      <c r="AO718" t="s">
        <v>207</v>
      </c>
      <c r="AP718" t="s">
        <v>207</v>
      </c>
      <c r="AQ718" t="s">
        <v>207</v>
      </c>
      <c r="AR718" t="s">
        <v>207</v>
      </c>
      <c r="AS718" t="s">
        <v>207</v>
      </c>
      <c r="AT718" t="s">
        <v>207</v>
      </c>
      <c r="AU718" t="s">
        <v>207</v>
      </c>
      <c r="AV718" t="s">
        <v>207</v>
      </c>
      <c r="AW718" t="s">
        <v>207</v>
      </c>
      <c r="AX718" t="s">
        <v>207</v>
      </c>
      <c r="AY718" t="s">
        <v>207</v>
      </c>
      <c r="AZ718" t="s">
        <v>207</v>
      </c>
      <c r="BA718" t="s">
        <v>215</v>
      </c>
      <c r="BB718" t="s">
        <v>207</v>
      </c>
      <c r="BC718" t="s">
        <v>207</v>
      </c>
      <c r="BD718" t="s">
        <v>207</v>
      </c>
      <c r="BE718" t="s">
        <v>207</v>
      </c>
      <c r="BF718" t="s">
        <v>207</v>
      </c>
      <c r="BG718" t="s">
        <v>207</v>
      </c>
      <c r="BH718" t="s">
        <v>207</v>
      </c>
      <c r="BI718" t="s">
        <v>207</v>
      </c>
      <c r="BJ718" t="s">
        <v>207</v>
      </c>
      <c r="BK718" t="s">
        <v>207</v>
      </c>
      <c r="BL718" t="s">
        <v>207</v>
      </c>
      <c r="BM718" t="s">
        <v>207</v>
      </c>
      <c r="BN718" t="s">
        <v>207</v>
      </c>
      <c r="BO718" s="18" t="str">
        <f>IF(OR(BO$2=0, BO$2=""), "N/A", IF(ISNUMBER(SEARCH(UPPER(BO$2), UPPER(ProgramsTable[[#This Row],[Type of Service]]))), "Yes", "No"))</f>
        <v>N/A</v>
      </c>
      <c r="BP718" s="18" t="str">
        <f>IF(BP$2=0, "N/A", IF(ISNUMBER(SEARCH(TRIM(BP$2), ProgramsTable[[#This Row],[Geographic Coverage]])), "Yes", "No"))</f>
        <v>N/A</v>
      </c>
      <c r="BQ718" s="18" t="str">
        <f>IF(BQ$2=0, "N/A", IF(ISNUMBER(SEARCH(TRIM(BQ$2), ProgramsTable[[#This Row],[Geographic Coverage]])), "Yes", "No"))</f>
        <v>N/A</v>
      </c>
      <c r="BR718" s="18" t="str">
        <f>IF(AND(BP$2=0, BQ$2=0), "*Required - Please Make a Selection*", IF(OR(ISNUMBER(SEARCH(TRIM(BP$2), ProgramsTable[[#This Row],[Geographic Coverage]])), ISNUMBER(SEARCH(TRIM(BQ$2), ProgramsTable[[#This Row],[Geographic Coverage]]))), "Yes", "No"))</f>
        <v>*Required - Please Make a Selection*</v>
      </c>
      <c r="BS718" s="18" t="str">
        <f>IF(OR(BS$2="",BS$2=0), "N/A", IF(AND(ProgramsTable[[#This Row],[Age Min]]= "None", ProgramsTable[[#This Row],[Age Max]]= "None"), "Yes", IF(AND(BS$2&gt;=ProgramsTable[[#This Row],[Age Min]], BS$2&lt;=ProgramsTable[[#This Row],[Age Max]]), "Yes", "No")))</f>
        <v>N/A</v>
      </c>
      <c r="BT718" s="18" t="str" cm="1">
        <f t="array" ref="BT718">IF(COUNTIF(AM$2:BJ$2,"Yes")=0,"N/A",IF(SUMPRODUCT(--(AM$2:BJ$2="Yes"),--(ProgramsTable[[#This Row],[Developmental Disability]:[Caregivers, Family Members, Advocates, or Practitioners of an Individual with Disabilities or Medical Conditions]]="Yes"))&gt;0,"Yes","No"))</f>
        <v>N/A</v>
      </c>
      <c r="BU7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18" s="18" t="str">
        <f>IF(BV$2=0, "N/A", IF(ISNUMBER(SEARCH(UPPER(BV$2), UPPER(ProgramsTable[[#This Row],[Type of Service]]))), "Yes", "No"))</f>
        <v>N/A</v>
      </c>
      <c r="BW718" s="18" t="str">
        <f>IF(BW$2=0, "N/A", IF(ISNUMBER(SEARCH(TRIM(BW$2), ProgramsTable[[#This Row],[Geographic Coverage]])), "Yes", "No"))</f>
        <v>N/A</v>
      </c>
      <c r="BX718" s="18" t="str">
        <f>IF(BX$2=0, "N/A", IF(ISNUMBER(SEARCH(TRIM(BX$2), ProgramsTable[[#This Row],[Geographic Coverage]])), "Yes", "No"))</f>
        <v>N/A</v>
      </c>
      <c r="BY718" s="18" t="str">
        <f>IF(AND(BW$2=0, BX$2=0), "*Required - Please Make a Selection*", IF(OR(ISNUMBER(SEARCH(TRIM(BW$2), ProgramsTable[[#This Row],[Geographic Coverage]])), ISNUMBER(SEARCH(TRIM(BX$2), ProgramsTable[[#This Row],[Geographic Coverage]]))), "Yes", "No"))</f>
        <v>*Required - Please Make a Selection*</v>
      </c>
      <c r="BZ718" s="18" t="str">
        <f>IF(I$2=0, "N/A", IF(I$2="Yes", IF(ProgramsTable[[#This Row],[Program Includes Services for Caregivers]]="Yes", IF(ProgramsTable[[#This Row],[Program May Require Caregiver to be Unpaid]]="No", "Yes", "No"), "No"), "N/A"))</f>
        <v>N/A</v>
      </c>
      <c r="CA7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18" s="18" t="str">
        <f>IF(CB$2=0, "N/A", IF(ISNUMBER(SEARCH(TRIM(UPPER(CB$2)), TRIM(UPPER(ProgramsTable[[#This Row],[Type of Service]])))), "Yes", "No"))</f>
        <v>N/A</v>
      </c>
      <c r="CC718" s="18" t="str">
        <f>IF(CC$2=0, "N/A", IF(ISNUMBER(SEARCH(TRIM(CC$2), ProgramsTable[[#This Row],[Geographic Coverage]])), "Yes", "No"))</f>
        <v>No</v>
      </c>
      <c r="CD718" s="18" t="str">
        <f>IF(CD$2=0, "N/A", IF(ISNUMBER(SEARCH(TRIM(CD$2), ProgramsTable[[#This Row],[Geographic Coverage]])), "Yes", "No"))</f>
        <v>N/A</v>
      </c>
      <c r="CE718" s="18" t="str">
        <f>IF(AND(CC$2=0, CD$2=0), "*Required - Please Make a Selection*", IF(OR(ISNUMBER(SEARCH(TRIM(CC$2), ProgramsTable[[#This Row],[Geographic Coverage]])), ISNUMBER(SEARCH(TRIM(CD$2), ProgramsTable[[#This Row],[Geographic Coverage]]))), "Yes", "No"))</f>
        <v>No</v>
      </c>
      <c r="CF718" s="18" t="str" cm="1">
        <f t="array" ref="CF718">IF(COUNTIF(BK$2:BN$2, "Yes")=0, "N/A", IF(SUMPRODUCT((BK$2:BN$2="Yes")*(ProgramsTable[[#This Row],[Veteran?]:[Disabled Veteran?]]="Yes"))&gt;0, "Yes", "No"))</f>
        <v>No</v>
      </c>
      <c r="CG7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18"/>
      <c r="CI718"/>
      <c r="CJ718"/>
      <c r="CK718"/>
      <c r="CL718"/>
      <c r="CM718"/>
      <c r="CN718"/>
      <c r="CO718"/>
      <c r="CP718"/>
      <c r="CQ718"/>
      <c r="CR718"/>
      <c r="CS718"/>
      <c r="CU718"/>
      <c r="CV718"/>
    </row>
    <row r="719" spans="1:100" hidden="1" x14ac:dyDescent="0.25">
      <c r="A719" s="10">
        <v>359</v>
      </c>
      <c r="B719" t="s">
        <v>527</v>
      </c>
      <c r="C719" t="s">
        <v>520</v>
      </c>
      <c r="D719" t="s">
        <v>576</v>
      </c>
      <c r="E719" t="s">
        <v>546</v>
      </c>
      <c r="F719" t="s">
        <v>577</v>
      </c>
      <c r="G719" t="s">
        <v>98</v>
      </c>
      <c r="H719" t="s">
        <v>207</v>
      </c>
      <c r="I719" t="s">
        <v>207</v>
      </c>
      <c r="J719" t="s">
        <v>208</v>
      </c>
      <c r="K719" t="s">
        <v>208</v>
      </c>
      <c r="L719" s="11" t="s">
        <v>543</v>
      </c>
      <c r="M719">
        <v>60</v>
      </c>
      <c r="N719">
        <v>120</v>
      </c>
      <c r="P719" t="s">
        <v>563</v>
      </c>
      <c r="Q719" t="s">
        <v>208</v>
      </c>
      <c r="R719" t="s">
        <v>563</v>
      </c>
      <c r="S719" t="s">
        <v>208</v>
      </c>
      <c r="T719" t="s">
        <v>70</v>
      </c>
      <c r="U719" t="s">
        <v>207</v>
      </c>
      <c r="V719" t="s">
        <v>207</v>
      </c>
      <c r="W719" t="s">
        <v>207</v>
      </c>
      <c r="X719" t="s">
        <v>207</v>
      </c>
      <c r="Y719" t="s">
        <v>207</v>
      </c>
      <c r="Z719" t="s">
        <v>207</v>
      </c>
      <c r="AA719" t="s">
        <v>207</v>
      </c>
      <c r="AB719" t="s">
        <v>207</v>
      </c>
      <c r="AC719" t="s">
        <v>207</v>
      </c>
      <c r="AD719" t="s">
        <v>207</v>
      </c>
      <c r="AE719" t="s">
        <v>207</v>
      </c>
      <c r="AF719" t="s">
        <v>207</v>
      </c>
      <c r="AG719" t="s">
        <v>207</v>
      </c>
      <c r="AH719" t="s">
        <v>207</v>
      </c>
      <c r="AI719" t="s">
        <v>207</v>
      </c>
      <c r="AJ719" t="s">
        <v>207</v>
      </c>
      <c r="AK719" t="s">
        <v>207</v>
      </c>
      <c r="AL719" t="s">
        <v>207</v>
      </c>
      <c r="AM719" t="s">
        <v>207</v>
      </c>
      <c r="AN719" t="s">
        <v>207</v>
      </c>
      <c r="AO719" t="s">
        <v>207</v>
      </c>
      <c r="AP719" t="s">
        <v>207</v>
      </c>
      <c r="AQ719" t="s">
        <v>207</v>
      </c>
      <c r="AR719" t="s">
        <v>207</v>
      </c>
      <c r="AS719" t="s">
        <v>207</v>
      </c>
      <c r="AT719" t="s">
        <v>207</v>
      </c>
      <c r="AU719" t="s">
        <v>207</v>
      </c>
      <c r="AV719" t="s">
        <v>207</v>
      </c>
      <c r="AW719" t="s">
        <v>207</v>
      </c>
      <c r="AX719" t="s">
        <v>207</v>
      </c>
      <c r="AY719" t="s">
        <v>207</v>
      </c>
      <c r="AZ719" t="s">
        <v>207</v>
      </c>
      <c r="BA719" t="s">
        <v>215</v>
      </c>
      <c r="BB719" t="s">
        <v>207</v>
      </c>
      <c r="BC719" t="s">
        <v>207</v>
      </c>
      <c r="BD719" t="s">
        <v>207</v>
      </c>
      <c r="BE719" t="s">
        <v>207</v>
      </c>
      <c r="BF719" t="s">
        <v>207</v>
      </c>
      <c r="BG719" t="s">
        <v>207</v>
      </c>
      <c r="BH719" t="s">
        <v>207</v>
      </c>
      <c r="BI719" t="s">
        <v>207</v>
      </c>
      <c r="BJ719" t="s">
        <v>207</v>
      </c>
      <c r="BK719" t="s">
        <v>207</v>
      </c>
      <c r="BL719" t="s">
        <v>207</v>
      </c>
      <c r="BM719" t="s">
        <v>207</v>
      </c>
      <c r="BN719" t="s">
        <v>207</v>
      </c>
      <c r="BO719" s="18" t="str">
        <f>IF(OR(BO$2=0, BO$2=""), "N/A", IF(ISNUMBER(SEARCH(UPPER(BO$2), UPPER(ProgramsTable[[#This Row],[Type of Service]]))), "Yes", "No"))</f>
        <v>N/A</v>
      </c>
      <c r="BP719" s="18" t="str">
        <f>IF(BP$2=0, "N/A", IF(ISNUMBER(SEARCH(TRIM(BP$2), ProgramsTable[[#This Row],[Geographic Coverage]])), "Yes", "No"))</f>
        <v>N/A</v>
      </c>
      <c r="BQ719" s="18" t="str">
        <f>IF(BQ$2=0, "N/A", IF(ISNUMBER(SEARCH(TRIM(BQ$2), ProgramsTable[[#This Row],[Geographic Coverage]])), "Yes", "No"))</f>
        <v>N/A</v>
      </c>
      <c r="BR719" s="18" t="str">
        <f>IF(AND(BP$2=0, BQ$2=0), "*Required - Please Make a Selection*", IF(OR(ISNUMBER(SEARCH(TRIM(BP$2), ProgramsTable[[#This Row],[Geographic Coverage]])), ISNUMBER(SEARCH(TRIM(BQ$2), ProgramsTable[[#This Row],[Geographic Coverage]]))), "Yes", "No"))</f>
        <v>*Required - Please Make a Selection*</v>
      </c>
      <c r="BS719" s="18" t="str">
        <f>IF(OR(BS$2="",BS$2=0), "N/A", IF(AND(ProgramsTable[[#This Row],[Age Min]]= "None", ProgramsTable[[#This Row],[Age Max]]= "None"), "Yes", IF(AND(BS$2&gt;=ProgramsTable[[#This Row],[Age Min]], BS$2&lt;=ProgramsTable[[#This Row],[Age Max]]), "Yes", "No")))</f>
        <v>N/A</v>
      </c>
      <c r="BT719" s="18" t="str" cm="1">
        <f t="array" ref="BT719">IF(COUNTIF(AM$2:BJ$2,"Yes")=0,"N/A",IF(SUMPRODUCT(--(AM$2:BJ$2="Yes"),--(ProgramsTable[[#This Row],[Developmental Disability]:[Caregivers, Family Members, Advocates, or Practitioners of an Individual with Disabilities or Medical Conditions]]="Yes"))&gt;0,"Yes","No"))</f>
        <v>N/A</v>
      </c>
      <c r="BU7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19" s="18" t="str">
        <f>IF(BV$2=0, "N/A", IF(ISNUMBER(SEARCH(UPPER(BV$2), UPPER(ProgramsTable[[#This Row],[Type of Service]]))), "Yes", "No"))</f>
        <v>N/A</v>
      </c>
      <c r="BW719" s="18" t="str">
        <f>IF(BW$2=0, "N/A", IF(ISNUMBER(SEARCH(TRIM(BW$2), ProgramsTable[[#This Row],[Geographic Coverage]])), "Yes", "No"))</f>
        <v>N/A</v>
      </c>
      <c r="BX719" s="18" t="str">
        <f>IF(BX$2=0, "N/A", IF(ISNUMBER(SEARCH(TRIM(BX$2), ProgramsTable[[#This Row],[Geographic Coverage]])), "Yes", "No"))</f>
        <v>N/A</v>
      </c>
      <c r="BY719" s="18" t="str">
        <f>IF(AND(BW$2=0, BX$2=0), "*Required - Please Make a Selection*", IF(OR(ISNUMBER(SEARCH(TRIM(BW$2), ProgramsTable[[#This Row],[Geographic Coverage]])), ISNUMBER(SEARCH(TRIM(BX$2), ProgramsTable[[#This Row],[Geographic Coverage]]))), "Yes", "No"))</f>
        <v>*Required - Please Make a Selection*</v>
      </c>
      <c r="BZ719" s="18" t="str">
        <f>IF(I$2=0, "N/A", IF(I$2="Yes", IF(ProgramsTable[[#This Row],[Program Includes Services for Caregivers]]="Yes", IF(ProgramsTable[[#This Row],[Program May Require Caregiver to be Unpaid]]="No", "Yes", "No"), "No"), "N/A"))</f>
        <v>N/A</v>
      </c>
      <c r="CA7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19" s="18" t="str">
        <f>IF(CB$2=0, "N/A", IF(ISNUMBER(SEARCH(TRIM(UPPER(CB$2)), TRIM(UPPER(ProgramsTable[[#This Row],[Type of Service]])))), "Yes", "No"))</f>
        <v>N/A</v>
      </c>
      <c r="CC719" s="18" t="str">
        <f>IF(CC$2=0, "N/A", IF(ISNUMBER(SEARCH(TRIM(CC$2), ProgramsTable[[#This Row],[Geographic Coverage]])), "Yes", "No"))</f>
        <v>No</v>
      </c>
      <c r="CD719" s="18" t="str">
        <f>IF(CD$2=0, "N/A", IF(ISNUMBER(SEARCH(TRIM(CD$2), ProgramsTable[[#This Row],[Geographic Coverage]])), "Yes", "No"))</f>
        <v>N/A</v>
      </c>
      <c r="CE719" s="18" t="str">
        <f>IF(AND(CC$2=0, CD$2=0), "*Required - Please Make a Selection*", IF(OR(ISNUMBER(SEARCH(TRIM(CC$2), ProgramsTable[[#This Row],[Geographic Coverage]])), ISNUMBER(SEARCH(TRIM(CD$2), ProgramsTable[[#This Row],[Geographic Coverage]]))), "Yes", "No"))</f>
        <v>No</v>
      </c>
      <c r="CF719" s="18" t="str" cm="1">
        <f t="array" ref="CF719">IF(COUNTIF(BK$2:BN$2, "Yes")=0, "N/A", IF(SUMPRODUCT((BK$2:BN$2="Yes")*(ProgramsTable[[#This Row],[Veteran?]:[Disabled Veteran?]]="Yes"))&gt;0, "Yes", "No"))</f>
        <v>No</v>
      </c>
      <c r="CG7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19"/>
      <c r="CI719"/>
      <c r="CJ719"/>
      <c r="CK719"/>
      <c r="CL719"/>
      <c r="CM719"/>
      <c r="CN719"/>
      <c r="CO719"/>
      <c r="CP719"/>
      <c r="CQ719"/>
      <c r="CR719"/>
      <c r="CS719"/>
      <c r="CU719"/>
      <c r="CV719"/>
    </row>
    <row r="720" spans="1:100" hidden="1" x14ac:dyDescent="0.25">
      <c r="A720" s="10">
        <v>371</v>
      </c>
      <c r="B720" t="s">
        <v>527</v>
      </c>
      <c r="C720" t="s">
        <v>611</v>
      </c>
      <c r="D720" t="s">
        <v>537</v>
      </c>
      <c r="E720" t="s">
        <v>538</v>
      </c>
      <c r="F720" t="s">
        <v>539</v>
      </c>
      <c r="G720" t="s">
        <v>540</v>
      </c>
      <c r="H720" t="s">
        <v>207</v>
      </c>
      <c r="I720" t="s">
        <v>207</v>
      </c>
      <c r="J720" t="s">
        <v>541</v>
      </c>
      <c r="K720" t="s">
        <v>542</v>
      </c>
      <c r="L720" t="s">
        <v>543</v>
      </c>
      <c r="M720">
        <v>60</v>
      </c>
      <c r="N720">
        <v>120</v>
      </c>
      <c r="P720" t="s">
        <v>544</v>
      </c>
      <c r="Q720" t="s">
        <v>208</v>
      </c>
      <c r="R720" t="s">
        <v>544</v>
      </c>
      <c r="S720" t="s">
        <v>208</v>
      </c>
      <c r="T720" t="s">
        <v>74</v>
      </c>
      <c r="U720" t="s">
        <v>215</v>
      </c>
      <c r="V720" t="s">
        <v>207</v>
      </c>
      <c r="W720" t="s">
        <v>207</v>
      </c>
      <c r="X720" t="s">
        <v>207</v>
      </c>
      <c r="Y720" t="s">
        <v>207</v>
      </c>
      <c r="Z720" t="s">
        <v>207</v>
      </c>
      <c r="AA720" t="s">
        <v>207</v>
      </c>
      <c r="AB720" t="s">
        <v>207</v>
      </c>
      <c r="AC720" t="s">
        <v>207</v>
      </c>
      <c r="AD720" t="s">
        <v>207</v>
      </c>
      <c r="AE720" t="s">
        <v>207</v>
      </c>
      <c r="AF720" t="s">
        <v>207</v>
      </c>
      <c r="AG720" t="s">
        <v>207</v>
      </c>
      <c r="AH720" t="s">
        <v>207</v>
      </c>
      <c r="AI720" t="s">
        <v>207</v>
      </c>
      <c r="AJ720" t="s">
        <v>207</v>
      </c>
      <c r="AK720" t="s">
        <v>207</v>
      </c>
      <c r="AL720" t="s">
        <v>207</v>
      </c>
      <c r="AM720" t="s">
        <v>207</v>
      </c>
      <c r="AN720" t="s">
        <v>207</v>
      </c>
      <c r="AO720" t="s">
        <v>207</v>
      </c>
      <c r="AP720" t="s">
        <v>207</v>
      </c>
      <c r="AQ720" t="s">
        <v>207</v>
      </c>
      <c r="AR720" t="s">
        <v>207</v>
      </c>
      <c r="AS720" t="s">
        <v>207</v>
      </c>
      <c r="AT720" t="s">
        <v>207</v>
      </c>
      <c r="AU720" t="s">
        <v>207</v>
      </c>
      <c r="AV720" t="s">
        <v>207</v>
      </c>
      <c r="AW720" t="s">
        <v>207</v>
      </c>
      <c r="AX720" t="s">
        <v>207</v>
      </c>
      <c r="AY720" t="s">
        <v>207</v>
      </c>
      <c r="AZ720" t="s">
        <v>207</v>
      </c>
      <c r="BA720" t="s">
        <v>215</v>
      </c>
      <c r="BB720" t="s">
        <v>207</v>
      </c>
      <c r="BC720" t="s">
        <v>207</v>
      </c>
      <c r="BD720" t="s">
        <v>207</v>
      </c>
      <c r="BE720" t="s">
        <v>207</v>
      </c>
      <c r="BF720" t="s">
        <v>207</v>
      </c>
      <c r="BG720" t="s">
        <v>207</v>
      </c>
      <c r="BH720" t="s">
        <v>207</v>
      </c>
      <c r="BI720" t="s">
        <v>207</v>
      </c>
      <c r="BJ720" t="s">
        <v>207</v>
      </c>
      <c r="BK720" t="s">
        <v>207</v>
      </c>
      <c r="BL720" t="s">
        <v>207</v>
      </c>
      <c r="BM720" t="s">
        <v>207</v>
      </c>
      <c r="BN720" t="s">
        <v>207</v>
      </c>
      <c r="BO720" s="18" t="str">
        <f>IF(OR(BO$2=0, BO$2=""), "N/A", IF(ISNUMBER(SEARCH(UPPER(BO$2), UPPER(ProgramsTable[[#This Row],[Type of Service]]))), "Yes", "No"))</f>
        <v>N/A</v>
      </c>
      <c r="BP720" s="18" t="str">
        <f>IF(BP$2=0, "N/A", IF(ISNUMBER(SEARCH(TRIM(BP$2), ProgramsTable[[#This Row],[Geographic Coverage]])), "Yes", "No"))</f>
        <v>N/A</v>
      </c>
      <c r="BQ720" s="18" t="str">
        <f>IF(BQ$2=0, "N/A", IF(ISNUMBER(SEARCH(TRIM(BQ$2), ProgramsTable[[#This Row],[Geographic Coverage]])), "Yes", "No"))</f>
        <v>N/A</v>
      </c>
      <c r="BR720" s="18" t="str">
        <f>IF(AND(BP$2=0, BQ$2=0), "*Required - Please Make a Selection*", IF(OR(ISNUMBER(SEARCH(TRIM(BP$2), ProgramsTable[[#This Row],[Geographic Coverage]])), ISNUMBER(SEARCH(TRIM(BQ$2), ProgramsTable[[#This Row],[Geographic Coverage]]))), "Yes", "No"))</f>
        <v>*Required - Please Make a Selection*</v>
      </c>
      <c r="BS720" s="18" t="str">
        <f>IF(OR(BS$2="",BS$2=0), "N/A", IF(AND(ProgramsTable[[#This Row],[Age Min]]= "None", ProgramsTable[[#This Row],[Age Max]]= "None"), "Yes", IF(AND(BS$2&gt;=ProgramsTable[[#This Row],[Age Min]], BS$2&lt;=ProgramsTable[[#This Row],[Age Max]]), "Yes", "No")))</f>
        <v>N/A</v>
      </c>
      <c r="BT720" s="18" t="str" cm="1">
        <f t="array" ref="BT720">IF(COUNTIF(AM$2:BJ$2,"Yes")=0,"N/A",IF(SUMPRODUCT(--(AM$2:BJ$2="Yes"),--(ProgramsTable[[#This Row],[Developmental Disability]:[Caregivers, Family Members, Advocates, or Practitioners of an Individual with Disabilities or Medical Conditions]]="Yes"))&gt;0,"Yes","No"))</f>
        <v>N/A</v>
      </c>
      <c r="BU7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20" s="18" t="str">
        <f>IF(BV$2=0, "N/A", IF(ISNUMBER(SEARCH(UPPER(BV$2), UPPER(ProgramsTable[[#This Row],[Type of Service]]))), "Yes", "No"))</f>
        <v>N/A</v>
      </c>
      <c r="BW720" s="18" t="str">
        <f>IF(BW$2=0, "N/A", IF(ISNUMBER(SEARCH(TRIM(BW$2), ProgramsTable[[#This Row],[Geographic Coverage]])), "Yes", "No"))</f>
        <v>N/A</v>
      </c>
      <c r="BX720" s="18" t="str">
        <f>IF(BX$2=0, "N/A", IF(ISNUMBER(SEARCH(TRIM(BX$2), ProgramsTable[[#This Row],[Geographic Coverage]])), "Yes", "No"))</f>
        <v>N/A</v>
      </c>
      <c r="BY720" s="18" t="str">
        <f>IF(AND(BW$2=0, BX$2=0), "*Required - Please Make a Selection*", IF(OR(ISNUMBER(SEARCH(TRIM(BW$2), ProgramsTable[[#This Row],[Geographic Coverage]])), ISNUMBER(SEARCH(TRIM(BX$2), ProgramsTable[[#This Row],[Geographic Coverage]]))), "Yes", "No"))</f>
        <v>*Required - Please Make a Selection*</v>
      </c>
      <c r="BZ720" s="18" t="str">
        <f>IF(I$2=0, "N/A", IF(I$2="Yes", IF(ProgramsTable[[#This Row],[Program Includes Services for Caregivers]]="Yes", IF(ProgramsTable[[#This Row],[Program May Require Caregiver to be Unpaid]]="No", "Yes", "No"), "No"), "N/A"))</f>
        <v>N/A</v>
      </c>
      <c r="CA7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20" s="18" t="str">
        <f>IF(CB$2=0, "N/A", IF(ISNUMBER(SEARCH(TRIM(UPPER(CB$2)), TRIM(UPPER(ProgramsTable[[#This Row],[Type of Service]])))), "Yes", "No"))</f>
        <v>N/A</v>
      </c>
      <c r="CC720" s="18" t="str">
        <f>IF(CC$2=0, "N/A", IF(ISNUMBER(SEARCH(TRIM(CC$2), ProgramsTable[[#This Row],[Geographic Coverage]])), "Yes", "No"))</f>
        <v>No</v>
      </c>
      <c r="CD720" s="18" t="str">
        <f>IF(CD$2=0, "N/A", IF(ISNUMBER(SEARCH(TRIM(CD$2), ProgramsTable[[#This Row],[Geographic Coverage]])), "Yes", "No"))</f>
        <v>N/A</v>
      </c>
      <c r="CE720" s="18" t="str">
        <f>IF(AND(CC$2=0, CD$2=0), "*Required - Please Make a Selection*", IF(OR(ISNUMBER(SEARCH(TRIM(CC$2), ProgramsTable[[#This Row],[Geographic Coverage]])), ISNUMBER(SEARCH(TRIM(CD$2), ProgramsTable[[#This Row],[Geographic Coverage]]))), "Yes", "No"))</f>
        <v>No</v>
      </c>
      <c r="CF720" s="18" t="str" cm="1">
        <f t="array" ref="CF720">IF(COUNTIF(BK$2:BN$2, "Yes")=0, "N/A", IF(SUMPRODUCT((BK$2:BN$2="Yes")*(ProgramsTable[[#This Row],[Veteran?]:[Disabled Veteran?]]="Yes"))&gt;0, "Yes", "No"))</f>
        <v>No</v>
      </c>
      <c r="CG7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20"/>
      <c r="CI720"/>
      <c r="CJ720"/>
      <c r="CK720"/>
      <c r="CL720"/>
      <c r="CM720"/>
      <c r="CN720"/>
      <c r="CO720"/>
      <c r="CP720"/>
      <c r="CQ720"/>
      <c r="CR720"/>
      <c r="CS720"/>
      <c r="CU720"/>
      <c r="CV720"/>
    </row>
    <row r="721" spans="1:100" hidden="1" x14ac:dyDescent="0.25">
      <c r="A721" s="10">
        <v>372</v>
      </c>
      <c r="B721" t="s">
        <v>527</v>
      </c>
      <c r="C721" t="s">
        <v>611</v>
      </c>
      <c r="D721" t="s">
        <v>545</v>
      </c>
      <c r="E721" t="s">
        <v>546</v>
      </c>
      <c r="F721" t="s">
        <v>86</v>
      </c>
      <c r="G721" t="s">
        <v>86</v>
      </c>
      <c r="H721" t="s">
        <v>207</v>
      </c>
      <c r="I721" t="s">
        <v>207</v>
      </c>
      <c r="J721" t="s">
        <v>547</v>
      </c>
      <c r="K721" t="s">
        <v>208</v>
      </c>
      <c r="L721" s="11" t="s">
        <v>543</v>
      </c>
      <c r="M721">
        <v>60</v>
      </c>
      <c r="N721">
        <v>120</v>
      </c>
      <c r="P721" t="s">
        <v>548</v>
      </c>
      <c r="Q721" t="s">
        <v>208</v>
      </c>
      <c r="R721" t="s">
        <v>548</v>
      </c>
      <c r="S721" t="s">
        <v>208</v>
      </c>
      <c r="T721" t="s">
        <v>74</v>
      </c>
      <c r="U721" t="s">
        <v>215</v>
      </c>
      <c r="V721" t="s">
        <v>207</v>
      </c>
      <c r="W721" t="s">
        <v>207</v>
      </c>
      <c r="X721" t="s">
        <v>207</v>
      </c>
      <c r="Y721" t="s">
        <v>207</v>
      </c>
      <c r="Z721" t="s">
        <v>207</v>
      </c>
      <c r="AA721" t="s">
        <v>215</v>
      </c>
      <c r="AB721" t="s">
        <v>207</v>
      </c>
      <c r="AC721" t="s">
        <v>207</v>
      </c>
      <c r="AD721" t="s">
        <v>207</v>
      </c>
      <c r="AE721" t="s">
        <v>207</v>
      </c>
      <c r="AF721" t="s">
        <v>207</v>
      </c>
      <c r="AG721" t="s">
        <v>207</v>
      </c>
      <c r="AH721" t="s">
        <v>207</v>
      </c>
      <c r="AI721" t="s">
        <v>207</v>
      </c>
      <c r="AJ721" t="s">
        <v>207</v>
      </c>
      <c r="AK721" t="s">
        <v>207</v>
      </c>
      <c r="AL721" t="s">
        <v>207</v>
      </c>
      <c r="AM721" t="s">
        <v>207</v>
      </c>
      <c r="AN721" t="s">
        <v>207</v>
      </c>
      <c r="AO721" t="s">
        <v>207</v>
      </c>
      <c r="AP721" t="s">
        <v>207</v>
      </c>
      <c r="AQ721" t="s">
        <v>207</v>
      </c>
      <c r="AR721" t="s">
        <v>207</v>
      </c>
      <c r="AS721" t="s">
        <v>207</v>
      </c>
      <c r="AT721" t="s">
        <v>207</v>
      </c>
      <c r="AU721" t="s">
        <v>207</v>
      </c>
      <c r="AV721" t="s">
        <v>207</v>
      </c>
      <c r="AW721" t="s">
        <v>207</v>
      </c>
      <c r="AX721" t="s">
        <v>207</v>
      </c>
      <c r="AY721" t="s">
        <v>207</v>
      </c>
      <c r="AZ721" t="s">
        <v>207</v>
      </c>
      <c r="BA721" t="s">
        <v>215</v>
      </c>
      <c r="BB721" t="s">
        <v>207</v>
      </c>
      <c r="BC721" t="s">
        <v>207</v>
      </c>
      <c r="BD721" t="s">
        <v>207</v>
      </c>
      <c r="BE721" t="s">
        <v>207</v>
      </c>
      <c r="BF721" t="s">
        <v>207</v>
      </c>
      <c r="BG721" t="s">
        <v>207</v>
      </c>
      <c r="BH721" t="s">
        <v>207</v>
      </c>
      <c r="BI721" t="s">
        <v>207</v>
      </c>
      <c r="BJ721" t="s">
        <v>207</v>
      </c>
      <c r="BK721" t="s">
        <v>207</v>
      </c>
      <c r="BL721" t="s">
        <v>207</v>
      </c>
      <c r="BM721" t="s">
        <v>207</v>
      </c>
      <c r="BN721" t="s">
        <v>207</v>
      </c>
      <c r="BO721" s="18" t="str">
        <f>IF(OR(BO$2=0, BO$2=""), "N/A", IF(ISNUMBER(SEARCH(UPPER(BO$2), UPPER(ProgramsTable[[#This Row],[Type of Service]]))), "Yes", "No"))</f>
        <v>N/A</v>
      </c>
      <c r="BP721" s="18" t="str">
        <f>IF(BP$2=0, "N/A", IF(ISNUMBER(SEARCH(TRIM(BP$2), ProgramsTable[[#This Row],[Geographic Coverage]])), "Yes", "No"))</f>
        <v>N/A</v>
      </c>
      <c r="BQ721" s="18" t="str">
        <f>IF(BQ$2=0, "N/A", IF(ISNUMBER(SEARCH(TRIM(BQ$2), ProgramsTable[[#This Row],[Geographic Coverage]])), "Yes", "No"))</f>
        <v>N/A</v>
      </c>
      <c r="BR721" s="18" t="str">
        <f>IF(AND(BP$2=0, BQ$2=0), "*Required - Please Make a Selection*", IF(OR(ISNUMBER(SEARCH(TRIM(BP$2), ProgramsTable[[#This Row],[Geographic Coverage]])), ISNUMBER(SEARCH(TRIM(BQ$2), ProgramsTable[[#This Row],[Geographic Coverage]]))), "Yes", "No"))</f>
        <v>*Required - Please Make a Selection*</v>
      </c>
      <c r="BS721" s="18" t="str">
        <f>IF(OR(BS$2="",BS$2=0), "N/A", IF(AND(ProgramsTable[[#This Row],[Age Min]]= "None", ProgramsTable[[#This Row],[Age Max]]= "None"), "Yes", IF(AND(BS$2&gt;=ProgramsTable[[#This Row],[Age Min]], BS$2&lt;=ProgramsTable[[#This Row],[Age Max]]), "Yes", "No")))</f>
        <v>N/A</v>
      </c>
      <c r="BT721" s="18" t="str" cm="1">
        <f t="array" ref="BT721">IF(COUNTIF(AM$2:BJ$2,"Yes")=0,"N/A",IF(SUMPRODUCT(--(AM$2:BJ$2="Yes"),--(ProgramsTable[[#This Row],[Developmental Disability]:[Caregivers, Family Members, Advocates, or Practitioners of an Individual with Disabilities or Medical Conditions]]="Yes"))&gt;0,"Yes","No"))</f>
        <v>N/A</v>
      </c>
      <c r="BU7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21" s="18" t="str">
        <f>IF(BV$2=0, "N/A", IF(ISNUMBER(SEARCH(UPPER(BV$2), UPPER(ProgramsTable[[#This Row],[Type of Service]]))), "Yes", "No"))</f>
        <v>N/A</v>
      </c>
      <c r="BW721" s="18" t="str">
        <f>IF(BW$2=0, "N/A", IF(ISNUMBER(SEARCH(TRIM(BW$2), ProgramsTable[[#This Row],[Geographic Coverage]])), "Yes", "No"))</f>
        <v>N/A</v>
      </c>
      <c r="BX721" s="18" t="str">
        <f>IF(BX$2=0, "N/A", IF(ISNUMBER(SEARCH(TRIM(BX$2), ProgramsTable[[#This Row],[Geographic Coverage]])), "Yes", "No"))</f>
        <v>N/A</v>
      </c>
      <c r="BY721" s="18" t="str">
        <f>IF(AND(BW$2=0, BX$2=0), "*Required - Please Make a Selection*", IF(OR(ISNUMBER(SEARCH(TRIM(BW$2), ProgramsTable[[#This Row],[Geographic Coverage]])), ISNUMBER(SEARCH(TRIM(BX$2), ProgramsTable[[#This Row],[Geographic Coverage]]))), "Yes", "No"))</f>
        <v>*Required - Please Make a Selection*</v>
      </c>
      <c r="BZ721" s="18" t="str">
        <f>IF(I$2=0, "N/A", IF(I$2="Yes", IF(ProgramsTable[[#This Row],[Program Includes Services for Caregivers]]="Yes", IF(ProgramsTable[[#This Row],[Program May Require Caregiver to be Unpaid]]="No", "Yes", "No"), "No"), "N/A"))</f>
        <v>N/A</v>
      </c>
      <c r="CA7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21" s="18" t="str">
        <f>IF(CB$2=0, "N/A", IF(ISNUMBER(SEARCH(TRIM(UPPER(CB$2)), TRIM(UPPER(ProgramsTable[[#This Row],[Type of Service]])))), "Yes", "No"))</f>
        <v>N/A</v>
      </c>
      <c r="CC721" s="18" t="str">
        <f>IF(CC$2=0, "N/A", IF(ISNUMBER(SEARCH(TRIM(CC$2), ProgramsTable[[#This Row],[Geographic Coverage]])), "Yes", "No"))</f>
        <v>No</v>
      </c>
      <c r="CD721" s="18" t="str">
        <f>IF(CD$2=0, "N/A", IF(ISNUMBER(SEARCH(TRIM(CD$2), ProgramsTable[[#This Row],[Geographic Coverage]])), "Yes", "No"))</f>
        <v>N/A</v>
      </c>
      <c r="CE721" s="18" t="str">
        <f>IF(AND(CC$2=0, CD$2=0), "*Required - Please Make a Selection*", IF(OR(ISNUMBER(SEARCH(TRIM(CC$2), ProgramsTable[[#This Row],[Geographic Coverage]])), ISNUMBER(SEARCH(TRIM(CD$2), ProgramsTable[[#This Row],[Geographic Coverage]]))), "Yes", "No"))</f>
        <v>No</v>
      </c>
      <c r="CF721" s="18" t="str" cm="1">
        <f t="array" ref="CF721">IF(COUNTIF(BK$2:BN$2, "Yes")=0, "N/A", IF(SUMPRODUCT((BK$2:BN$2="Yes")*(ProgramsTable[[#This Row],[Veteran?]:[Disabled Veteran?]]="Yes"))&gt;0, "Yes", "No"))</f>
        <v>No</v>
      </c>
      <c r="CG7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21"/>
      <c r="CI721"/>
      <c r="CJ721"/>
      <c r="CK721"/>
      <c r="CL721"/>
      <c r="CM721"/>
      <c r="CN721"/>
      <c r="CO721"/>
      <c r="CP721"/>
      <c r="CQ721"/>
      <c r="CR721"/>
      <c r="CS721"/>
      <c r="CU721"/>
      <c r="CV721"/>
    </row>
    <row r="722" spans="1:100" hidden="1" x14ac:dyDescent="0.25">
      <c r="A722" s="10">
        <v>373</v>
      </c>
      <c r="B722" t="s">
        <v>527</v>
      </c>
      <c r="C722" t="s">
        <v>611</v>
      </c>
      <c r="D722" t="s">
        <v>545</v>
      </c>
      <c r="E722" t="s">
        <v>546</v>
      </c>
      <c r="F722" t="s">
        <v>549</v>
      </c>
      <c r="G722" t="s">
        <v>117</v>
      </c>
      <c r="H722" t="s">
        <v>207</v>
      </c>
      <c r="I722" t="s">
        <v>207</v>
      </c>
      <c r="J722" t="s">
        <v>208</v>
      </c>
      <c r="K722" t="s">
        <v>208</v>
      </c>
      <c r="L722" s="11" t="s">
        <v>543</v>
      </c>
      <c r="M722">
        <v>60</v>
      </c>
      <c r="N722">
        <v>120</v>
      </c>
      <c r="P722" t="s">
        <v>550</v>
      </c>
      <c r="Q722" t="s">
        <v>208</v>
      </c>
      <c r="R722" t="s">
        <v>550</v>
      </c>
      <c r="S722" t="s">
        <v>208</v>
      </c>
      <c r="T722" t="s">
        <v>74</v>
      </c>
      <c r="U722" t="s">
        <v>207</v>
      </c>
      <c r="V722" t="s">
        <v>207</v>
      </c>
      <c r="W722" t="s">
        <v>207</v>
      </c>
      <c r="X722" t="s">
        <v>207</v>
      </c>
      <c r="Y722" t="s">
        <v>207</v>
      </c>
      <c r="Z722" t="s">
        <v>207</v>
      </c>
      <c r="AA722" t="s">
        <v>207</v>
      </c>
      <c r="AB722" t="s">
        <v>207</v>
      </c>
      <c r="AC722" t="s">
        <v>207</v>
      </c>
      <c r="AD722" t="s">
        <v>207</v>
      </c>
      <c r="AE722" t="s">
        <v>207</v>
      </c>
      <c r="AF722" t="s">
        <v>207</v>
      </c>
      <c r="AG722" t="s">
        <v>207</v>
      </c>
      <c r="AH722" t="s">
        <v>207</v>
      </c>
      <c r="AI722" t="s">
        <v>207</v>
      </c>
      <c r="AJ722" t="s">
        <v>207</v>
      </c>
      <c r="AK722" t="s">
        <v>207</v>
      </c>
      <c r="AL722" t="s">
        <v>207</v>
      </c>
      <c r="AM722" t="s">
        <v>207</v>
      </c>
      <c r="AN722" t="s">
        <v>207</v>
      </c>
      <c r="AO722" t="s">
        <v>207</v>
      </c>
      <c r="AP722" t="s">
        <v>207</v>
      </c>
      <c r="AQ722" t="s">
        <v>207</v>
      </c>
      <c r="AR722" t="s">
        <v>207</v>
      </c>
      <c r="AS722" t="s">
        <v>207</v>
      </c>
      <c r="AT722" t="s">
        <v>207</v>
      </c>
      <c r="AU722" t="s">
        <v>207</v>
      </c>
      <c r="AV722" t="s">
        <v>207</v>
      </c>
      <c r="AW722" t="s">
        <v>207</v>
      </c>
      <c r="AX722" t="s">
        <v>207</v>
      </c>
      <c r="AY722" t="s">
        <v>207</v>
      </c>
      <c r="AZ722" t="s">
        <v>207</v>
      </c>
      <c r="BA722" t="s">
        <v>215</v>
      </c>
      <c r="BB722" t="s">
        <v>207</v>
      </c>
      <c r="BC722" t="s">
        <v>207</v>
      </c>
      <c r="BD722" t="s">
        <v>207</v>
      </c>
      <c r="BE722" t="s">
        <v>207</v>
      </c>
      <c r="BF722" t="s">
        <v>207</v>
      </c>
      <c r="BG722" t="s">
        <v>207</v>
      </c>
      <c r="BH722" t="s">
        <v>207</v>
      </c>
      <c r="BI722" t="s">
        <v>207</v>
      </c>
      <c r="BJ722" t="s">
        <v>207</v>
      </c>
      <c r="BK722" t="s">
        <v>207</v>
      </c>
      <c r="BL722" t="s">
        <v>207</v>
      </c>
      <c r="BM722" t="s">
        <v>207</v>
      </c>
      <c r="BN722" t="s">
        <v>207</v>
      </c>
      <c r="BO722" s="18" t="str">
        <f>IF(OR(BO$2=0, BO$2=""), "N/A", IF(ISNUMBER(SEARCH(UPPER(BO$2), UPPER(ProgramsTable[[#This Row],[Type of Service]]))), "Yes", "No"))</f>
        <v>N/A</v>
      </c>
      <c r="BP722" s="18" t="str">
        <f>IF(BP$2=0, "N/A", IF(ISNUMBER(SEARCH(TRIM(BP$2), ProgramsTable[[#This Row],[Geographic Coverage]])), "Yes", "No"))</f>
        <v>N/A</v>
      </c>
      <c r="BQ722" s="18" t="str">
        <f>IF(BQ$2=0, "N/A", IF(ISNUMBER(SEARCH(TRIM(BQ$2), ProgramsTable[[#This Row],[Geographic Coverage]])), "Yes", "No"))</f>
        <v>N/A</v>
      </c>
      <c r="BR722" s="18" t="str">
        <f>IF(AND(BP$2=0, BQ$2=0), "*Required - Please Make a Selection*", IF(OR(ISNUMBER(SEARCH(TRIM(BP$2), ProgramsTable[[#This Row],[Geographic Coverage]])), ISNUMBER(SEARCH(TRIM(BQ$2), ProgramsTable[[#This Row],[Geographic Coverage]]))), "Yes", "No"))</f>
        <v>*Required - Please Make a Selection*</v>
      </c>
      <c r="BS722" s="18" t="str">
        <f>IF(OR(BS$2="",BS$2=0), "N/A", IF(AND(ProgramsTable[[#This Row],[Age Min]]= "None", ProgramsTable[[#This Row],[Age Max]]= "None"), "Yes", IF(AND(BS$2&gt;=ProgramsTable[[#This Row],[Age Min]], BS$2&lt;=ProgramsTable[[#This Row],[Age Max]]), "Yes", "No")))</f>
        <v>N/A</v>
      </c>
      <c r="BT722" s="18" t="str" cm="1">
        <f t="array" ref="BT722">IF(COUNTIF(AM$2:BJ$2,"Yes")=0,"N/A",IF(SUMPRODUCT(--(AM$2:BJ$2="Yes"),--(ProgramsTable[[#This Row],[Developmental Disability]:[Caregivers, Family Members, Advocates, or Practitioners of an Individual with Disabilities or Medical Conditions]]="Yes"))&gt;0,"Yes","No"))</f>
        <v>N/A</v>
      </c>
      <c r="BU7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22" s="18" t="str">
        <f>IF(BV$2=0, "N/A", IF(ISNUMBER(SEARCH(UPPER(BV$2), UPPER(ProgramsTable[[#This Row],[Type of Service]]))), "Yes", "No"))</f>
        <v>N/A</v>
      </c>
      <c r="BW722" s="18" t="str">
        <f>IF(BW$2=0, "N/A", IF(ISNUMBER(SEARCH(TRIM(BW$2), ProgramsTable[[#This Row],[Geographic Coverage]])), "Yes", "No"))</f>
        <v>N/A</v>
      </c>
      <c r="BX722" s="18" t="str">
        <f>IF(BX$2=0, "N/A", IF(ISNUMBER(SEARCH(TRIM(BX$2), ProgramsTable[[#This Row],[Geographic Coverage]])), "Yes", "No"))</f>
        <v>N/A</v>
      </c>
      <c r="BY722" s="18" t="str">
        <f>IF(AND(BW$2=0, BX$2=0), "*Required - Please Make a Selection*", IF(OR(ISNUMBER(SEARCH(TRIM(BW$2), ProgramsTable[[#This Row],[Geographic Coverage]])), ISNUMBER(SEARCH(TRIM(BX$2), ProgramsTable[[#This Row],[Geographic Coverage]]))), "Yes", "No"))</f>
        <v>*Required - Please Make a Selection*</v>
      </c>
      <c r="BZ722" s="18" t="str">
        <f>IF(I$2=0, "N/A", IF(I$2="Yes", IF(ProgramsTable[[#This Row],[Program Includes Services for Caregivers]]="Yes", IF(ProgramsTable[[#This Row],[Program May Require Caregiver to be Unpaid]]="No", "Yes", "No"), "No"), "N/A"))</f>
        <v>N/A</v>
      </c>
      <c r="CA7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22" s="18" t="str">
        <f>IF(CB$2=0, "N/A", IF(ISNUMBER(SEARCH(TRIM(UPPER(CB$2)), TRIM(UPPER(ProgramsTable[[#This Row],[Type of Service]])))), "Yes", "No"))</f>
        <v>N/A</v>
      </c>
      <c r="CC722" s="18" t="str">
        <f>IF(CC$2=0, "N/A", IF(ISNUMBER(SEARCH(TRIM(CC$2), ProgramsTable[[#This Row],[Geographic Coverage]])), "Yes", "No"))</f>
        <v>No</v>
      </c>
      <c r="CD722" s="18" t="str">
        <f>IF(CD$2=0, "N/A", IF(ISNUMBER(SEARCH(TRIM(CD$2), ProgramsTable[[#This Row],[Geographic Coverage]])), "Yes", "No"))</f>
        <v>N/A</v>
      </c>
      <c r="CE722" s="18" t="str">
        <f>IF(AND(CC$2=0, CD$2=0), "*Required - Please Make a Selection*", IF(OR(ISNUMBER(SEARCH(TRIM(CC$2), ProgramsTable[[#This Row],[Geographic Coverage]])), ISNUMBER(SEARCH(TRIM(CD$2), ProgramsTable[[#This Row],[Geographic Coverage]]))), "Yes", "No"))</f>
        <v>No</v>
      </c>
      <c r="CF722" s="18" t="str" cm="1">
        <f t="array" ref="CF722">IF(COUNTIF(BK$2:BN$2, "Yes")=0, "N/A", IF(SUMPRODUCT((BK$2:BN$2="Yes")*(ProgramsTable[[#This Row],[Veteran?]:[Disabled Veteran?]]="Yes"))&gt;0, "Yes", "No"))</f>
        <v>No</v>
      </c>
      <c r="CG7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22"/>
      <c r="CI722"/>
      <c r="CJ722"/>
      <c r="CK722"/>
      <c r="CL722"/>
      <c r="CM722"/>
      <c r="CN722"/>
      <c r="CO722"/>
      <c r="CP722"/>
      <c r="CQ722"/>
      <c r="CR722"/>
      <c r="CS722"/>
      <c r="CU722"/>
      <c r="CV722"/>
    </row>
    <row r="723" spans="1:100" hidden="1" x14ac:dyDescent="0.25">
      <c r="A723" s="10">
        <v>374</v>
      </c>
      <c r="B723" t="s">
        <v>527</v>
      </c>
      <c r="C723" t="s">
        <v>611</v>
      </c>
      <c r="D723" t="s">
        <v>545</v>
      </c>
      <c r="E723" t="s">
        <v>546</v>
      </c>
      <c r="F723" t="s">
        <v>551</v>
      </c>
      <c r="G723" t="s">
        <v>92</v>
      </c>
      <c r="H723" t="s">
        <v>207</v>
      </c>
      <c r="I723" t="s">
        <v>207</v>
      </c>
      <c r="J723" t="s">
        <v>547</v>
      </c>
      <c r="K723" t="s">
        <v>208</v>
      </c>
      <c r="L723" s="11" t="s">
        <v>543</v>
      </c>
      <c r="M723">
        <v>60</v>
      </c>
      <c r="N723">
        <v>120</v>
      </c>
      <c r="P723" t="s">
        <v>552</v>
      </c>
      <c r="Q723" t="s">
        <v>208</v>
      </c>
      <c r="R723" t="s">
        <v>552</v>
      </c>
      <c r="S723" t="s">
        <v>208</v>
      </c>
      <c r="T723" t="s">
        <v>74</v>
      </c>
      <c r="U723" t="s">
        <v>215</v>
      </c>
      <c r="V723" t="s">
        <v>207</v>
      </c>
      <c r="W723" t="s">
        <v>207</v>
      </c>
      <c r="X723" t="s">
        <v>207</v>
      </c>
      <c r="Y723" t="s">
        <v>207</v>
      </c>
      <c r="Z723" t="s">
        <v>207</v>
      </c>
      <c r="AA723" t="s">
        <v>215</v>
      </c>
      <c r="AB723" t="s">
        <v>207</v>
      </c>
      <c r="AC723" t="s">
        <v>207</v>
      </c>
      <c r="AD723" t="s">
        <v>207</v>
      </c>
      <c r="AE723" t="s">
        <v>207</v>
      </c>
      <c r="AF723" t="s">
        <v>207</v>
      </c>
      <c r="AG723" t="s">
        <v>207</v>
      </c>
      <c r="AH723" t="s">
        <v>207</v>
      </c>
      <c r="AI723" t="s">
        <v>207</v>
      </c>
      <c r="AJ723" t="s">
        <v>207</v>
      </c>
      <c r="AK723" t="s">
        <v>207</v>
      </c>
      <c r="AL723" t="s">
        <v>207</v>
      </c>
      <c r="AM723" t="s">
        <v>207</v>
      </c>
      <c r="AN723" t="s">
        <v>207</v>
      </c>
      <c r="AO723" t="s">
        <v>207</v>
      </c>
      <c r="AP723" t="s">
        <v>207</v>
      </c>
      <c r="AQ723" t="s">
        <v>207</v>
      </c>
      <c r="AR723" t="s">
        <v>207</v>
      </c>
      <c r="AS723" t="s">
        <v>207</v>
      </c>
      <c r="AT723" t="s">
        <v>207</v>
      </c>
      <c r="AU723" t="s">
        <v>207</v>
      </c>
      <c r="AV723" t="s">
        <v>207</v>
      </c>
      <c r="AW723" t="s">
        <v>207</v>
      </c>
      <c r="AX723" t="s">
        <v>207</v>
      </c>
      <c r="AY723" t="s">
        <v>207</v>
      </c>
      <c r="AZ723" t="s">
        <v>207</v>
      </c>
      <c r="BA723" t="s">
        <v>215</v>
      </c>
      <c r="BB723" t="s">
        <v>207</v>
      </c>
      <c r="BC723" t="s">
        <v>207</v>
      </c>
      <c r="BD723" t="s">
        <v>207</v>
      </c>
      <c r="BE723" t="s">
        <v>207</v>
      </c>
      <c r="BF723" t="s">
        <v>207</v>
      </c>
      <c r="BG723" t="s">
        <v>207</v>
      </c>
      <c r="BH723" t="s">
        <v>207</v>
      </c>
      <c r="BI723" t="s">
        <v>207</v>
      </c>
      <c r="BJ723" t="s">
        <v>207</v>
      </c>
      <c r="BK723" t="s">
        <v>207</v>
      </c>
      <c r="BL723" t="s">
        <v>207</v>
      </c>
      <c r="BM723" t="s">
        <v>207</v>
      </c>
      <c r="BN723" t="s">
        <v>207</v>
      </c>
      <c r="BO723" s="18" t="str">
        <f>IF(OR(BO$2=0, BO$2=""), "N/A", IF(ISNUMBER(SEARCH(UPPER(BO$2), UPPER(ProgramsTable[[#This Row],[Type of Service]]))), "Yes", "No"))</f>
        <v>N/A</v>
      </c>
      <c r="BP723" s="18" t="str">
        <f>IF(BP$2=0, "N/A", IF(ISNUMBER(SEARCH(TRIM(BP$2), ProgramsTable[[#This Row],[Geographic Coverage]])), "Yes", "No"))</f>
        <v>N/A</v>
      </c>
      <c r="BQ723" s="18" t="str">
        <f>IF(BQ$2=0, "N/A", IF(ISNUMBER(SEARCH(TRIM(BQ$2), ProgramsTable[[#This Row],[Geographic Coverage]])), "Yes", "No"))</f>
        <v>N/A</v>
      </c>
      <c r="BR723" s="18" t="str">
        <f>IF(AND(BP$2=0, BQ$2=0), "*Required - Please Make a Selection*", IF(OR(ISNUMBER(SEARCH(TRIM(BP$2), ProgramsTable[[#This Row],[Geographic Coverage]])), ISNUMBER(SEARCH(TRIM(BQ$2), ProgramsTable[[#This Row],[Geographic Coverage]]))), "Yes", "No"))</f>
        <v>*Required - Please Make a Selection*</v>
      </c>
      <c r="BS723" s="18" t="str">
        <f>IF(OR(BS$2="",BS$2=0), "N/A", IF(AND(ProgramsTable[[#This Row],[Age Min]]= "None", ProgramsTable[[#This Row],[Age Max]]= "None"), "Yes", IF(AND(BS$2&gt;=ProgramsTable[[#This Row],[Age Min]], BS$2&lt;=ProgramsTable[[#This Row],[Age Max]]), "Yes", "No")))</f>
        <v>N/A</v>
      </c>
      <c r="BT723" s="18" t="str" cm="1">
        <f t="array" ref="BT723">IF(COUNTIF(AM$2:BJ$2,"Yes")=0,"N/A",IF(SUMPRODUCT(--(AM$2:BJ$2="Yes"),--(ProgramsTable[[#This Row],[Developmental Disability]:[Caregivers, Family Members, Advocates, or Practitioners of an Individual with Disabilities or Medical Conditions]]="Yes"))&gt;0,"Yes","No"))</f>
        <v>N/A</v>
      </c>
      <c r="BU7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23" s="18" t="str">
        <f>IF(BV$2=0, "N/A", IF(ISNUMBER(SEARCH(UPPER(BV$2), UPPER(ProgramsTable[[#This Row],[Type of Service]]))), "Yes", "No"))</f>
        <v>N/A</v>
      </c>
      <c r="BW723" s="18" t="str">
        <f>IF(BW$2=0, "N/A", IF(ISNUMBER(SEARCH(TRIM(BW$2), ProgramsTable[[#This Row],[Geographic Coverage]])), "Yes", "No"))</f>
        <v>N/A</v>
      </c>
      <c r="BX723" s="18" t="str">
        <f>IF(BX$2=0, "N/A", IF(ISNUMBER(SEARCH(TRIM(BX$2), ProgramsTable[[#This Row],[Geographic Coverage]])), "Yes", "No"))</f>
        <v>N/A</v>
      </c>
      <c r="BY723" s="18" t="str">
        <f>IF(AND(BW$2=0, BX$2=0), "*Required - Please Make a Selection*", IF(OR(ISNUMBER(SEARCH(TRIM(BW$2), ProgramsTable[[#This Row],[Geographic Coverage]])), ISNUMBER(SEARCH(TRIM(BX$2), ProgramsTable[[#This Row],[Geographic Coverage]]))), "Yes", "No"))</f>
        <v>*Required - Please Make a Selection*</v>
      </c>
      <c r="BZ723" s="18" t="str">
        <f>IF(I$2=0, "N/A", IF(I$2="Yes", IF(ProgramsTable[[#This Row],[Program Includes Services for Caregivers]]="Yes", IF(ProgramsTable[[#This Row],[Program May Require Caregiver to be Unpaid]]="No", "Yes", "No"), "No"), "N/A"))</f>
        <v>N/A</v>
      </c>
      <c r="CA7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23" s="18" t="str">
        <f>IF(CB$2=0, "N/A", IF(ISNUMBER(SEARCH(TRIM(UPPER(CB$2)), TRIM(UPPER(ProgramsTable[[#This Row],[Type of Service]])))), "Yes", "No"))</f>
        <v>N/A</v>
      </c>
      <c r="CC723" s="18" t="str">
        <f>IF(CC$2=0, "N/A", IF(ISNUMBER(SEARCH(TRIM(CC$2), ProgramsTable[[#This Row],[Geographic Coverage]])), "Yes", "No"))</f>
        <v>No</v>
      </c>
      <c r="CD723" s="18" t="str">
        <f>IF(CD$2=0, "N/A", IF(ISNUMBER(SEARCH(TRIM(CD$2), ProgramsTable[[#This Row],[Geographic Coverage]])), "Yes", "No"))</f>
        <v>N/A</v>
      </c>
      <c r="CE723" s="18" t="str">
        <f>IF(AND(CC$2=0, CD$2=0), "*Required - Please Make a Selection*", IF(OR(ISNUMBER(SEARCH(TRIM(CC$2), ProgramsTable[[#This Row],[Geographic Coverage]])), ISNUMBER(SEARCH(TRIM(CD$2), ProgramsTable[[#This Row],[Geographic Coverage]]))), "Yes", "No"))</f>
        <v>No</v>
      </c>
      <c r="CF723" s="18" t="str" cm="1">
        <f t="array" ref="CF723">IF(COUNTIF(BK$2:BN$2, "Yes")=0, "N/A", IF(SUMPRODUCT((BK$2:BN$2="Yes")*(ProgramsTable[[#This Row],[Veteran?]:[Disabled Veteran?]]="Yes"))&gt;0, "Yes", "No"))</f>
        <v>No</v>
      </c>
      <c r="CG7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23"/>
      <c r="CI723"/>
      <c r="CJ723"/>
      <c r="CK723"/>
      <c r="CL723"/>
      <c r="CM723"/>
      <c r="CN723"/>
      <c r="CO723"/>
      <c r="CP723"/>
      <c r="CQ723"/>
      <c r="CR723"/>
      <c r="CS723"/>
      <c r="CU723"/>
      <c r="CV723"/>
    </row>
    <row r="724" spans="1:100" hidden="1" x14ac:dyDescent="0.25">
      <c r="A724" s="10">
        <v>375</v>
      </c>
      <c r="B724" t="s">
        <v>527</v>
      </c>
      <c r="C724" t="s">
        <v>611</v>
      </c>
      <c r="D724" t="s">
        <v>545</v>
      </c>
      <c r="E724" t="s">
        <v>546</v>
      </c>
      <c r="F724" t="s">
        <v>553</v>
      </c>
      <c r="G724" t="s">
        <v>99</v>
      </c>
      <c r="H724" t="s">
        <v>207</v>
      </c>
      <c r="I724" t="s">
        <v>207</v>
      </c>
      <c r="J724" t="s">
        <v>208</v>
      </c>
      <c r="K724" t="s">
        <v>208</v>
      </c>
      <c r="L724" s="11" t="s">
        <v>543</v>
      </c>
      <c r="M724">
        <v>60</v>
      </c>
      <c r="N724">
        <v>120</v>
      </c>
      <c r="P724" t="s">
        <v>554</v>
      </c>
      <c r="Q724" t="s">
        <v>208</v>
      </c>
      <c r="R724" t="s">
        <v>554</v>
      </c>
      <c r="S724" t="s">
        <v>208</v>
      </c>
      <c r="T724" t="s">
        <v>74</v>
      </c>
      <c r="U724" t="s">
        <v>207</v>
      </c>
      <c r="V724" t="s">
        <v>207</v>
      </c>
      <c r="W724" t="s">
        <v>207</v>
      </c>
      <c r="X724" t="s">
        <v>207</v>
      </c>
      <c r="Y724" t="s">
        <v>207</v>
      </c>
      <c r="Z724" t="s">
        <v>207</v>
      </c>
      <c r="AA724" t="s">
        <v>207</v>
      </c>
      <c r="AB724" t="s">
        <v>207</v>
      </c>
      <c r="AC724" t="s">
        <v>207</v>
      </c>
      <c r="AD724" t="s">
        <v>207</v>
      </c>
      <c r="AE724" t="s">
        <v>207</v>
      </c>
      <c r="AF724" t="s">
        <v>207</v>
      </c>
      <c r="AG724" t="s">
        <v>207</v>
      </c>
      <c r="AH724" t="s">
        <v>207</v>
      </c>
      <c r="AI724" t="s">
        <v>207</v>
      </c>
      <c r="AJ724" t="s">
        <v>207</v>
      </c>
      <c r="AK724" t="s">
        <v>207</v>
      </c>
      <c r="AL724" t="s">
        <v>207</v>
      </c>
      <c r="AM724" t="s">
        <v>207</v>
      </c>
      <c r="AN724" t="s">
        <v>207</v>
      </c>
      <c r="AO724" t="s">
        <v>207</v>
      </c>
      <c r="AP724" t="s">
        <v>207</v>
      </c>
      <c r="AQ724" t="s">
        <v>207</v>
      </c>
      <c r="AR724" t="s">
        <v>207</v>
      </c>
      <c r="AS724" t="s">
        <v>207</v>
      </c>
      <c r="AT724" t="s">
        <v>207</v>
      </c>
      <c r="AU724" t="s">
        <v>207</v>
      </c>
      <c r="AV724" t="s">
        <v>207</v>
      </c>
      <c r="AW724" t="s">
        <v>207</v>
      </c>
      <c r="AX724" t="s">
        <v>207</v>
      </c>
      <c r="AY724" t="s">
        <v>207</v>
      </c>
      <c r="AZ724" t="s">
        <v>207</v>
      </c>
      <c r="BA724" t="s">
        <v>215</v>
      </c>
      <c r="BB724" t="s">
        <v>207</v>
      </c>
      <c r="BC724" t="s">
        <v>207</v>
      </c>
      <c r="BD724" t="s">
        <v>207</v>
      </c>
      <c r="BE724" t="s">
        <v>207</v>
      </c>
      <c r="BF724" t="s">
        <v>207</v>
      </c>
      <c r="BG724" t="s">
        <v>207</v>
      </c>
      <c r="BH724" t="s">
        <v>207</v>
      </c>
      <c r="BI724" t="s">
        <v>207</v>
      </c>
      <c r="BJ724" t="s">
        <v>207</v>
      </c>
      <c r="BK724" t="s">
        <v>207</v>
      </c>
      <c r="BL724" t="s">
        <v>207</v>
      </c>
      <c r="BM724" t="s">
        <v>207</v>
      </c>
      <c r="BN724" t="s">
        <v>207</v>
      </c>
      <c r="BO724" s="18" t="str">
        <f>IF(OR(BO$2=0, BO$2=""), "N/A", IF(ISNUMBER(SEARCH(UPPER(BO$2), UPPER(ProgramsTable[[#This Row],[Type of Service]]))), "Yes", "No"))</f>
        <v>N/A</v>
      </c>
      <c r="BP724" s="18" t="str">
        <f>IF(BP$2=0, "N/A", IF(ISNUMBER(SEARCH(TRIM(BP$2), ProgramsTable[[#This Row],[Geographic Coverage]])), "Yes", "No"))</f>
        <v>N/A</v>
      </c>
      <c r="BQ724" s="18" t="str">
        <f>IF(BQ$2=0, "N/A", IF(ISNUMBER(SEARCH(TRIM(BQ$2), ProgramsTable[[#This Row],[Geographic Coverage]])), "Yes", "No"))</f>
        <v>N/A</v>
      </c>
      <c r="BR724" s="18" t="str">
        <f>IF(AND(BP$2=0, BQ$2=0), "*Required - Please Make a Selection*", IF(OR(ISNUMBER(SEARCH(TRIM(BP$2), ProgramsTable[[#This Row],[Geographic Coverage]])), ISNUMBER(SEARCH(TRIM(BQ$2), ProgramsTable[[#This Row],[Geographic Coverage]]))), "Yes", "No"))</f>
        <v>*Required - Please Make a Selection*</v>
      </c>
      <c r="BS724" s="18" t="str">
        <f>IF(OR(BS$2="",BS$2=0), "N/A", IF(AND(ProgramsTable[[#This Row],[Age Min]]= "None", ProgramsTable[[#This Row],[Age Max]]= "None"), "Yes", IF(AND(BS$2&gt;=ProgramsTable[[#This Row],[Age Min]], BS$2&lt;=ProgramsTable[[#This Row],[Age Max]]), "Yes", "No")))</f>
        <v>N/A</v>
      </c>
      <c r="BT724" s="18" t="str" cm="1">
        <f t="array" ref="BT724">IF(COUNTIF(AM$2:BJ$2,"Yes")=0,"N/A",IF(SUMPRODUCT(--(AM$2:BJ$2="Yes"),--(ProgramsTable[[#This Row],[Developmental Disability]:[Caregivers, Family Members, Advocates, or Practitioners of an Individual with Disabilities or Medical Conditions]]="Yes"))&gt;0,"Yes","No"))</f>
        <v>N/A</v>
      </c>
      <c r="BU7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24" s="18" t="str">
        <f>IF(BV$2=0, "N/A", IF(ISNUMBER(SEARCH(UPPER(BV$2), UPPER(ProgramsTable[[#This Row],[Type of Service]]))), "Yes", "No"))</f>
        <v>N/A</v>
      </c>
      <c r="BW724" s="18" t="str">
        <f>IF(BW$2=0, "N/A", IF(ISNUMBER(SEARCH(TRIM(BW$2), ProgramsTable[[#This Row],[Geographic Coverage]])), "Yes", "No"))</f>
        <v>N/A</v>
      </c>
      <c r="BX724" s="18" t="str">
        <f>IF(BX$2=0, "N/A", IF(ISNUMBER(SEARCH(TRIM(BX$2), ProgramsTable[[#This Row],[Geographic Coverage]])), "Yes", "No"))</f>
        <v>N/A</v>
      </c>
      <c r="BY724" s="18" t="str">
        <f>IF(AND(BW$2=0, BX$2=0), "*Required - Please Make a Selection*", IF(OR(ISNUMBER(SEARCH(TRIM(BW$2), ProgramsTable[[#This Row],[Geographic Coverage]])), ISNUMBER(SEARCH(TRIM(BX$2), ProgramsTable[[#This Row],[Geographic Coverage]]))), "Yes", "No"))</f>
        <v>*Required - Please Make a Selection*</v>
      </c>
      <c r="BZ724" s="18" t="str">
        <f>IF(I$2=0, "N/A", IF(I$2="Yes", IF(ProgramsTable[[#This Row],[Program Includes Services for Caregivers]]="Yes", IF(ProgramsTable[[#This Row],[Program May Require Caregiver to be Unpaid]]="No", "Yes", "No"), "No"), "N/A"))</f>
        <v>N/A</v>
      </c>
      <c r="CA7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24" s="18" t="str">
        <f>IF(CB$2=0, "N/A", IF(ISNUMBER(SEARCH(TRIM(UPPER(CB$2)), TRIM(UPPER(ProgramsTable[[#This Row],[Type of Service]])))), "Yes", "No"))</f>
        <v>N/A</v>
      </c>
      <c r="CC724" s="18" t="str">
        <f>IF(CC$2=0, "N/A", IF(ISNUMBER(SEARCH(TRIM(CC$2), ProgramsTable[[#This Row],[Geographic Coverage]])), "Yes", "No"))</f>
        <v>No</v>
      </c>
      <c r="CD724" s="18" t="str">
        <f>IF(CD$2=0, "N/A", IF(ISNUMBER(SEARCH(TRIM(CD$2), ProgramsTable[[#This Row],[Geographic Coverage]])), "Yes", "No"))</f>
        <v>N/A</v>
      </c>
      <c r="CE724" s="18" t="str">
        <f>IF(AND(CC$2=0, CD$2=0), "*Required - Please Make a Selection*", IF(OR(ISNUMBER(SEARCH(TRIM(CC$2), ProgramsTable[[#This Row],[Geographic Coverage]])), ISNUMBER(SEARCH(TRIM(CD$2), ProgramsTable[[#This Row],[Geographic Coverage]]))), "Yes", "No"))</f>
        <v>No</v>
      </c>
      <c r="CF724" s="18" t="str" cm="1">
        <f t="array" ref="CF724">IF(COUNTIF(BK$2:BN$2, "Yes")=0, "N/A", IF(SUMPRODUCT((BK$2:BN$2="Yes")*(ProgramsTable[[#This Row],[Veteran?]:[Disabled Veteran?]]="Yes"))&gt;0, "Yes", "No"))</f>
        <v>No</v>
      </c>
      <c r="CG7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24"/>
      <c r="CI724"/>
      <c r="CJ724"/>
      <c r="CK724"/>
      <c r="CL724"/>
      <c r="CM724"/>
      <c r="CN724"/>
      <c r="CO724"/>
      <c r="CP724"/>
      <c r="CQ724"/>
      <c r="CR724"/>
      <c r="CS724"/>
      <c r="CU724"/>
      <c r="CV724"/>
    </row>
    <row r="725" spans="1:100" hidden="1" x14ac:dyDescent="0.25">
      <c r="A725" s="10">
        <v>376</v>
      </c>
      <c r="B725" t="s">
        <v>527</v>
      </c>
      <c r="C725" t="s">
        <v>611</v>
      </c>
      <c r="D725" t="s">
        <v>545</v>
      </c>
      <c r="E725" t="s">
        <v>546</v>
      </c>
      <c r="F725" t="s">
        <v>555</v>
      </c>
      <c r="G725" t="s">
        <v>92</v>
      </c>
      <c r="H725" t="s">
        <v>207</v>
      </c>
      <c r="I725" t="s">
        <v>207</v>
      </c>
      <c r="J725" t="s">
        <v>547</v>
      </c>
      <c r="K725" t="s">
        <v>208</v>
      </c>
      <c r="L725" s="11" t="s">
        <v>543</v>
      </c>
      <c r="M725">
        <v>60</v>
      </c>
      <c r="N725">
        <v>120</v>
      </c>
      <c r="P725" t="s">
        <v>556</v>
      </c>
      <c r="Q725" t="s">
        <v>208</v>
      </c>
      <c r="R725" t="s">
        <v>556</v>
      </c>
      <c r="S725" t="s">
        <v>208</v>
      </c>
      <c r="T725" t="s">
        <v>74</v>
      </c>
      <c r="U725" t="s">
        <v>215</v>
      </c>
      <c r="V725" t="s">
        <v>207</v>
      </c>
      <c r="W725" t="s">
        <v>207</v>
      </c>
      <c r="X725" t="s">
        <v>207</v>
      </c>
      <c r="Y725" t="s">
        <v>207</v>
      </c>
      <c r="Z725" t="s">
        <v>207</v>
      </c>
      <c r="AA725" t="s">
        <v>215</v>
      </c>
      <c r="AB725" t="s">
        <v>207</v>
      </c>
      <c r="AC725" t="s">
        <v>207</v>
      </c>
      <c r="AD725" t="s">
        <v>207</v>
      </c>
      <c r="AE725" t="s">
        <v>207</v>
      </c>
      <c r="AF725" t="s">
        <v>207</v>
      </c>
      <c r="AG725" t="s">
        <v>207</v>
      </c>
      <c r="AH725" t="s">
        <v>207</v>
      </c>
      <c r="AI725" t="s">
        <v>207</v>
      </c>
      <c r="AJ725" t="s">
        <v>207</v>
      </c>
      <c r="AK725" t="s">
        <v>207</v>
      </c>
      <c r="AL725" t="s">
        <v>207</v>
      </c>
      <c r="AM725" t="s">
        <v>207</v>
      </c>
      <c r="AN725" t="s">
        <v>207</v>
      </c>
      <c r="AO725" t="s">
        <v>207</v>
      </c>
      <c r="AP725" t="s">
        <v>207</v>
      </c>
      <c r="AQ725" t="s">
        <v>207</v>
      </c>
      <c r="AR725" t="s">
        <v>207</v>
      </c>
      <c r="AS725" t="s">
        <v>207</v>
      </c>
      <c r="AT725" t="s">
        <v>207</v>
      </c>
      <c r="AU725" t="s">
        <v>207</v>
      </c>
      <c r="AV725" t="s">
        <v>207</v>
      </c>
      <c r="AW725" t="s">
        <v>207</v>
      </c>
      <c r="AX725" t="s">
        <v>207</v>
      </c>
      <c r="AY725" t="s">
        <v>207</v>
      </c>
      <c r="AZ725" t="s">
        <v>207</v>
      </c>
      <c r="BA725" t="s">
        <v>215</v>
      </c>
      <c r="BB725" t="s">
        <v>207</v>
      </c>
      <c r="BC725" t="s">
        <v>207</v>
      </c>
      <c r="BD725" t="s">
        <v>207</v>
      </c>
      <c r="BE725" t="s">
        <v>207</v>
      </c>
      <c r="BF725" t="s">
        <v>207</v>
      </c>
      <c r="BG725" t="s">
        <v>207</v>
      </c>
      <c r="BH725" t="s">
        <v>207</v>
      </c>
      <c r="BI725" t="s">
        <v>207</v>
      </c>
      <c r="BJ725" t="s">
        <v>207</v>
      </c>
      <c r="BK725" t="s">
        <v>207</v>
      </c>
      <c r="BL725" t="s">
        <v>207</v>
      </c>
      <c r="BM725" t="s">
        <v>207</v>
      </c>
      <c r="BN725" t="s">
        <v>207</v>
      </c>
      <c r="BO725" s="18" t="str">
        <f>IF(OR(BO$2=0, BO$2=""), "N/A", IF(ISNUMBER(SEARCH(UPPER(BO$2), UPPER(ProgramsTable[[#This Row],[Type of Service]]))), "Yes", "No"))</f>
        <v>N/A</v>
      </c>
      <c r="BP725" s="18" t="str">
        <f>IF(BP$2=0, "N/A", IF(ISNUMBER(SEARCH(TRIM(BP$2), ProgramsTable[[#This Row],[Geographic Coverage]])), "Yes", "No"))</f>
        <v>N/A</v>
      </c>
      <c r="BQ725" s="18" t="str">
        <f>IF(BQ$2=0, "N/A", IF(ISNUMBER(SEARCH(TRIM(BQ$2), ProgramsTable[[#This Row],[Geographic Coverage]])), "Yes", "No"))</f>
        <v>N/A</v>
      </c>
      <c r="BR725" s="18" t="str">
        <f>IF(AND(BP$2=0, BQ$2=0), "*Required - Please Make a Selection*", IF(OR(ISNUMBER(SEARCH(TRIM(BP$2), ProgramsTable[[#This Row],[Geographic Coverage]])), ISNUMBER(SEARCH(TRIM(BQ$2), ProgramsTable[[#This Row],[Geographic Coverage]]))), "Yes", "No"))</f>
        <v>*Required - Please Make a Selection*</v>
      </c>
      <c r="BS725" s="18" t="str">
        <f>IF(OR(BS$2="",BS$2=0), "N/A", IF(AND(ProgramsTable[[#This Row],[Age Min]]= "None", ProgramsTable[[#This Row],[Age Max]]= "None"), "Yes", IF(AND(BS$2&gt;=ProgramsTable[[#This Row],[Age Min]], BS$2&lt;=ProgramsTable[[#This Row],[Age Max]]), "Yes", "No")))</f>
        <v>N/A</v>
      </c>
      <c r="BT725" s="18" t="str" cm="1">
        <f t="array" ref="BT725">IF(COUNTIF(AM$2:BJ$2,"Yes")=0,"N/A",IF(SUMPRODUCT(--(AM$2:BJ$2="Yes"),--(ProgramsTable[[#This Row],[Developmental Disability]:[Caregivers, Family Members, Advocates, or Practitioners of an Individual with Disabilities or Medical Conditions]]="Yes"))&gt;0,"Yes","No"))</f>
        <v>N/A</v>
      </c>
      <c r="BU7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25" s="18" t="str">
        <f>IF(BV$2=0, "N/A", IF(ISNUMBER(SEARCH(UPPER(BV$2), UPPER(ProgramsTable[[#This Row],[Type of Service]]))), "Yes", "No"))</f>
        <v>N/A</v>
      </c>
      <c r="BW725" s="18" t="str">
        <f>IF(BW$2=0, "N/A", IF(ISNUMBER(SEARCH(TRIM(BW$2), ProgramsTable[[#This Row],[Geographic Coverage]])), "Yes", "No"))</f>
        <v>N/A</v>
      </c>
      <c r="BX725" s="18" t="str">
        <f>IF(BX$2=0, "N/A", IF(ISNUMBER(SEARCH(TRIM(BX$2), ProgramsTable[[#This Row],[Geographic Coverage]])), "Yes", "No"))</f>
        <v>N/A</v>
      </c>
      <c r="BY725" s="18" t="str">
        <f>IF(AND(BW$2=0, BX$2=0), "*Required - Please Make a Selection*", IF(OR(ISNUMBER(SEARCH(TRIM(BW$2), ProgramsTable[[#This Row],[Geographic Coverage]])), ISNUMBER(SEARCH(TRIM(BX$2), ProgramsTable[[#This Row],[Geographic Coverage]]))), "Yes", "No"))</f>
        <v>*Required - Please Make a Selection*</v>
      </c>
      <c r="BZ725" s="18" t="str">
        <f>IF(I$2=0, "N/A", IF(I$2="Yes", IF(ProgramsTable[[#This Row],[Program Includes Services for Caregivers]]="Yes", IF(ProgramsTable[[#This Row],[Program May Require Caregiver to be Unpaid]]="No", "Yes", "No"), "No"), "N/A"))</f>
        <v>N/A</v>
      </c>
      <c r="CA7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25" s="18" t="str">
        <f>IF(CB$2=0, "N/A", IF(ISNUMBER(SEARCH(TRIM(UPPER(CB$2)), TRIM(UPPER(ProgramsTable[[#This Row],[Type of Service]])))), "Yes", "No"))</f>
        <v>N/A</v>
      </c>
      <c r="CC725" s="18" t="str">
        <f>IF(CC$2=0, "N/A", IF(ISNUMBER(SEARCH(TRIM(CC$2), ProgramsTable[[#This Row],[Geographic Coverage]])), "Yes", "No"))</f>
        <v>No</v>
      </c>
      <c r="CD725" s="18" t="str">
        <f>IF(CD$2=0, "N/A", IF(ISNUMBER(SEARCH(TRIM(CD$2), ProgramsTable[[#This Row],[Geographic Coverage]])), "Yes", "No"))</f>
        <v>N/A</v>
      </c>
      <c r="CE725" s="18" t="str">
        <f>IF(AND(CC$2=0, CD$2=0), "*Required - Please Make a Selection*", IF(OR(ISNUMBER(SEARCH(TRIM(CC$2), ProgramsTable[[#This Row],[Geographic Coverage]])), ISNUMBER(SEARCH(TRIM(CD$2), ProgramsTable[[#This Row],[Geographic Coverage]]))), "Yes", "No"))</f>
        <v>No</v>
      </c>
      <c r="CF725" s="18" t="str" cm="1">
        <f t="array" ref="CF725">IF(COUNTIF(BK$2:BN$2, "Yes")=0, "N/A", IF(SUMPRODUCT((BK$2:BN$2="Yes")*(ProgramsTable[[#This Row],[Veteran?]:[Disabled Veteran?]]="Yes"))&gt;0, "Yes", "No"))</f>
        <v>No</v>
      </c>
      <c r="CG7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25"/>
      <c r="CI725"/>
      <c r="CJ725"/>
      <c r="CK725"/>
      <c r="CL725"/>
      <c r="CM725"/>
      <c r="CN725"/>
      <c r="CO725"/>
      <c r="CP725"/>
      <c r="CQ725"/>
      <c r="CR725"/>
      <c r="CS725"/>
      <c r="CU725"/>
      <c r="CV725"/>
    </row>
    <row r="726" spans="1:100" hidden="1" x14ac:dyDescent="0.25">
      <c r="A726" s="10">
        <v>377</v>
      </c>
      <c r="B726" t="s">
        <v>527</v>
      </c>
      <c r="C726" t="s">
        <v>611</v>
      </c>
      <c r="D726" t="s">
        <v>545</v>
      </c>
      <c r="E726" t="s">
        <v>546</v>
      </c>
      <c r="F726" t="s">
        <v>557</v>
      </c>
      <c r="G726" t="s">
        <v>91</v>
      </c>
      <c r="H726" t="s">
        <v>207</v>
      </c>
      <c r="I726" t="s">
        <v>207</v>
      </c>
      <c r="J726" t="s">
        <v>208</v>
      </c>
      <c r="K726" t="s">
        <v>208</v>
      </c>
      <c r="L726" s="11" t="s">
        <v>543</v>
      </c>
      <c r="M726">
        <v>60</v>
      </c>
      <c r="N726">
        <v>120</v>
      </c>
      <c r="P726" t="s">
        <v>208</v>
      </c>
      <c r="Q726" t="s">
        <v>208</v>
      </c>
      <c r="R726" t="s">
        <v>208</v>
      </c>
      <c r="S726" t="s">
        <v>208</v>
      </c>
      <c r="T726" t="s">
        <v>74</v>
      </c>
      <c r="U726" t="s">
        <v>207</v>
      </c>
      <c r="V726" t="s">
        <v>207</v>
      </c>
      <c r="W726" t="s">
        <v>207</v>
      </c>
      <c r="X726" t="s">
        <v>207</v>
      </c>
      <c r="Y726" t="s">
        <v>207</v>
      </c>
      <c r="Z726" t="s">
        <v>207</v>
      </c>
      <c r="AA726" t="s">
        <v>207</v>
      </c>
      <c r="AB726" t="s">
        <v>207</v>
      </c>
      <c r="AC726" t="s">
        <v>207</v>
      </c>
      <c r="AD726" t="s">
        <v>207</v>
      </c>
      <c r="AE726" t="s">
        <v>207</v>
      </c>
      <c r="AF726" t="s">
        <v>207</v>
      </c>
      <c r="AG726" t="s">
        <v>207</v>
      </c>
      <c r="AH726" t="s">
        <v>207</v>
      </c>
      <c r="AI726" t="s">
        <v>207</v>
      </c>
      <c r="AJ726" t="s">
        <v>207</v>
      </c>
      <c r="AK726" t="s">
        <v>207</v>
      </c>
      <c r="AL726" t="s">
        <v>207</v>
      </c>
      <c r="AM726" t="s">
        <v>207</v>
      </c>
      <c r="AN726" t="s">
        <v>207</v>
      </c>
      <c r="AO726" t="s">
        <v>207</v>
      </c>
      <c r="AP726" t="s">
        <v>207</v>
      </c>
      <c r="AQ726" t="s">
        <v>207</v>
      </c>
      <c r="AR726" t="s">
        <v>207</v>
      </c>
      <c r="AS726" t="s">
        <v>207</v>
      </c>
      <c r="AT726" t="s">
        <v>207</v>
      </c>
      <c r="AU726" t="s">
        <v>207</v>
      </c>
      <c r="AV726" t="s">
        <v>207</v>
      </c>
      <c r="AW726" t="s">
        <v>207</v>
      </c>
      <c r="AX726" t="s">
        <v>207</v>
      </c>
      <c r="AY726" t="s">
        <v>207</v>
      </c>
      <c r="AZ726" t="s">
        <v>207</v>
      </c>
      <c r="BA726" t="s">
        <v>207</v>
      </c>
      <c r="BB726" t="s">
        <v>207</v>
      </c>
      <c r="BC726" t="s">
        <v>207</v>
      </c>
      <c r="BD726" t="s">
        <v>207</v>
      </c>
      <c r="BE726" t="s">
        <v>207</v>
      </c>
      <c r="BF726" t="s">
        <v>207</v>
      </c>
      <c r="BG726" t="s">
        <v>207</v>
      </c>
      <c r="BH726" t="s">
        <v>207</v>
      </c>
      <c r="BI726" t="s">
        <v>207</v>
      </c>
      <c r="BJ726" t="s">
        <v>207</v>
      </c>
      <c r="BK726" t="s">
        <v>207</v>
      </c>
      <c r="BL726" t="s">
        <v>207</v>
      </c>
      <c r="BM726" t="s">
        <v>207</v>
      </c>
      <c r="BN726" t="s">
        <v>207</v>
      </c>
      <c r="BO726" s="18" t="str">
        <f>IF(OR(BO$2=0, BO$2=""), "N/A", IF(ISNUMBER(SEARCH(UPPER(BO$2), UPPER(ProgramsTable[[#This Row],[Type of Service]]))), "Yes", "No"))</f>
        <v>N/A</v>
      </c>
      <c r="BP726" s="18" t="str">
        <f>IF(BP$2=0, "N/A", IF(ISNUMBER(SEARCH(TRIM(BP$2), ProgramsTable[[#This Row],[Geographic Coverage]])), "Yes", "No"))</f>
        <v>N/A</v>
      </c>
      <c r="BQ726" s="18" t="str">
        <f>IF(BQ$2=0, "N/A", IF(ISNUMBER(SEARCH(TRIM(BQ$2), ProgramsTable[[#This Row],[Geographic Coverage]])), "Yes", "No"))</f>
        <v>N/A</v>
      </c>
      <c r="BR726" s="18" t="str">
        <f>IF(AND(BP$2=0, BQ$2=0), "*Required - Please Make a Selection*", IF(OR(ISNUMBER(SEARCH(TRIM(BP$2), ProgramsTable[[#This Row],[Geographic Coverage]])), ISNUMBER(SEARCH(TRIM(BQ$2), ProgramsTable[[#This Row],[Geographic Coverage]]))), "Yes", "No"))</f>
        <v>*Required - Please Make a Selection*</v>
      </c>
      <c r="BS726" s="18" t="str">
        <f>IF(OR(BS$2="",BS$2=0), "N/A", IF(AND(ProgramsTable[[#This Row],[Age Min]]= "None", ProgramsTable[[#This Row],[Age Max]]= "None"), "Yes", IF(AND(BS$2&gt;=ProgramsTable[[#This Row],[Age Min]], BS$2&lt;=ProgramsTable[[#This Row],[Age Max]]), "Yes", "No")))</f>
        <v>N/A</v>
      </c>
      <c r="BT726" s="18" t="str" cm="1">
        <f t="array" ref="BT726">IF(COUNTIF(AM$2:BJ$2,"Yes")=0,"N/A",IF(SUMPRODUCT(--(AM$2:BJ$2="Yes"),--(ProgramsTable[[#This Row],[Developmental Disability]:[Caregivers, Family Members, Advocates, or Practitioners of an Individual with Disabilities or Medical Conditions]]="Yes"))&gt;0,"Yes","No"))</f>
        <v>N/A</v>
      </c>
      <c r="BU7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26" s="18" t="str">
        <f>IF(BV$2=0, "N/A", IF(ISNUMBER(SEARCH(UPPER(BV$2), UPPER(ProgramsTable[[#This Row],[Type of Service]]))), "Yes", "No"))</f>
        <v>N/A</v>
      </c>
      <c r="BW726" s="18" t="str">
        <f>IF(BW$2=0, "N/A", IF(ISNUMBER(SEARCH(TRIM(BW$2), ProgramsTable[[#This Row],[Geographic Coverage]])), "Yes", "No"))</f>
        <v>N/A</v>
      </c>
      <c r="BX726" s="18" t="str">
        <f>IF(BX$2=0, "N/A", IF(ISNUMBER(SEARCH(TRIM(BX$2), ProgramsTable[[#This Row],[Geographic Coverage]])), "Yes", "No"))</f>
        <v>N/A</v>
      </c>
      <c r="BY726" s="18" t="str">
        <f>IF(AND(BW$2=0, BX$2=0), "*Required - Please Make a Selection*", IF(OR(ISNUMBER(SEARCH(TRIM(BW$2), ProgramsTable[[#This Row],[Geographic Coverage]])), ISNUMBER(SEARCH(TRIM(BX$2), ProgramsTable[[#This Row],[Geographic Coverage]]))), "Yes", "No"))</f>
        <v>*Required - Please Make a Selection*</v>
      </c>
      <c r="BZ726" s="18" t="str">
        <f>IF(I$2=0, "N/A", IF(I$2="Yes", IF(ProgramsTable[[#This Row],[Program Includes Services for Caregivers]]="Yes", IF(ProgramsTable[[#This Row],[Program May Require Caregiver to be Unpaid]]="No", "Yes", "No"), "No"), "N/A"))</f>
        <v>N/A</v>
      </c>
      <c r="CA7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26" s="18" t="str">
        <f>IF(CB$2=0, "N/A", IF(ISNUMBER(SEARCH(TRIM(UPPER(CB$2)), TRIM(UPPER(ProgramsTable[[#This Row],[Type of Service]])))), "Yes", "No"))</f>
        <v>N/A</v>
      </c>
      <c r="CC726" s="18" t="str">
        <f>IF(CC$2=0, "N/A", IF(ISNUMBER(SEARCH(TRIM(CC$2), ProgramsTable[[#This Row],[Geographic Coverage]])), "Yes", "No"))</f>
        <v>No</v>
      </c>
      <c r="CD726" s="18" t="str">
        <f>IF(CD$2=0, "N/A", IF(ISNUMBER(SEARCH(TRIM(CD$2), ProgramsTable[[#This Row],[Geographic Coverage]])), "Yes", "No"))</f>
        <v>N/A</v>
      </c>
      <c r="CE726" s="18" t="str">
        <f>IF(AND(CC$2=0, CD$2=0), "*Required - Please Make a Selection*", IF(OR(ISNUMBER(SEARCH(TRIM(CC$2), ProgramsTable[[#This Row],[Geographic Coverage]])), ISNUMBER(SEARCH(TRIM(CD$2), ProgramsTable[[#This Row],[Geographic Coverage]]))), "Yes", "No"))</f>
        <v>No</v>
      </c>
      <c r="CF726" s="18" t="str" cm="1">
        <f t="array" ref="CF726">IF(COUNTIF(BK$2:BN$2, "Yes")=0, "N/A", IF(SUMPRODUCT((BK$2:BN$2="Yes")*(ProgramsTable[[#This Row],[Veteran?]:[Disabled Veteran?]]="Yes"))&gt;0, "Yes", "No"))</f>
        <v>No</v>
      </c>
      <c r="CG7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26"/>
      <c r="CI726"/>
      <c r="CJ726"/>
      <c r="CK726"/>
      <c r="CL726"/>
      <c r="CM726"/>
      <c r="CN726"/>
      <c r="CO726"/>
      <c r="CP726"/>
      <c r="CQ726"/>
      <c r="CR726"/>
      <c r="CS726"/>
      <c r="CU726"/>
      <c r="CV726"/>
    </row>
    <row r="727" spans="1:100" hidden="1" x14ac:dyDescent="0.25">
      <c r="A727" s="10">
        <v>378</v>
      </c>
      <c r="B727" t="s">
        <v>527</v>
      </c>
      <c r="C727" t="s">
        <v>611</v>
      </c>
      <c r="D727" t="s">
        <v>545</v>
      </c>
      <c r="E727" t="s">
        <v>546</v>
      </c>
      <c r="F727" t="s">
        <v>558</v>
      </c>
      <c r="G727" t="s">
        <v>103</v>
      </c>
      <c r="H727" t="s">
        <v>207</v>
      </c>
      <c r="I727" t="s">
        <v>207</v>
      </c>
      <c r="J727" t="s">
        <v>208</v>
      </c>
      <c r="K727" t="s">
        <v>208</v>
      </c>
      <c r="L727" s="11" t="s">
        <v>208</v>
      </c>
      <c r="M727" t="s">
        <v>208</v>
      </c>
      <c r="N727" t="s">
        <v>208</v>
      </c>
      <c r="P727" t="s">
        <v>208</v>
      </c>
      <c r="Q727" t="s">
        <v>208</v>
      </c>
      <c r="R727" t="s">
        <v>208</v>
      </c>
      <c r="S727" t="s">
        <v>208</v>
      </c>
      <c r="T727" t="s">
        <v>74</v>
      </c>
      <c r="U727" t="s">
        <v>207</v>
      </c>
      <c r="V727" t="s">
        <v>207</v>
      </c>
      <c r="W727" t="s">
        <v>207</v>
      </c>
      <c r="X727" t="s">
        <v>207</v>
      </c>
      <c r="Y727" t="s">
        <v>207</v>
      </c>
      <c r="Z727" t="s">
        <v>207</v>
      </c>
      <c r="AA727" t="s">
        <v>207</v>
      </c>
      <c r="AB727" t="s">
        <v>207</v>
      </c>
      <c r="AC727" t="s">
        <v>207</v>
      </c>
      <c r="AD727" t="s">
        <v>207</v>
      </c>
      <c r="AE727" t="s">
        <v>207</v>
      </c>
      <c r="AF727" t="s">
        <v>207</v>
      </c>
      <c r="AG727" t="s">
        <v>207</v>
      </c>
      <c r="AH727" t="s">
        <v>207</v>
      </c>
      <c r="AI727" t="s">
        <v>207</v>
      </c>
      <c r="AJ727" t="s">
        <v>207</v>
      </c>
      <c r="AK727" t="s">
        <v>207</v>
      </c>
      <c r="AL727" t="s">
        <v>207</v>
      </c>
      <c r="AM727" t="s">
        <v>207</v>
      </c>
      <c r="AN727" t="s">
        <v>207</v>
      </c>
      <c r="AO727" t="s">
        <v>207</v>
      </c>
      <c r="AP727" t="s">
        <v>207</v>
      </c>
      <c r="AQ727" t="s">
        <v>207</v>
      </c>
      <c r="AR727" t="s">
        <v>207</v>
      </c>
      <c r="AS727" t="s">
        <v>207</v>
      </c>
      <c r="AT727" t="s">
        <v>207</v>
      </c>
      <c r="AU727" t="s">
        <v>207</v>
      </c>
      <c r="AV727" t="s">
        <v>207</v>
      </c>
      <c r="AW727" t="s">
        <v>207</v>
      </c>
      <c r="AX727" t="s">
        <v>207</v>
      </c>
      <c r="AY727" t="s">
        <v>207</v>
      </c>
      <c r="AZ727" t="s">
        <v>207</v>
      </c>
      <c r="BA727" t="s">
        <v>207</v>
      </c>
      <c r="BB727" t="s">
        <v>207</v>
      </c>
      <c r="BC727" t="s">
        <v>207</v>
      </c>
      <c r="BD727" t="s">
        <v>207</v>
      </c>
      <c r="BE727" t="s">
        <v>207</v>
      </c>
      <c r="BF727" t="s">
        <v>207</v>
      </c>
      <c r="BG727" t="s">
        <v>207</v>
      </c>
      <c r="BH727" t="s">
        <v>207</v>
      </c>
      <c r="BI727" t="s">
        <v>207</v>
      </c>
      <c r="BJ727" t="s">
        <v>207</v>
      </c>
      <c r="BK727" t="s">
        <v>207</v>
      </c>
      <c r="BL727" t="s">
        <v>207</v>
      </c>
      <c r="BM727" t="s">
        <v>207</v>
      </c>
      <c r="BN727" t="s">
        <v>207</v>
      </c>
      <c r="BO727" s="18" t="str">
        <f>IF(OR(BO$2=0, BO$2=""), "N/A", IF(ISNUMBER(SEARCH(UPPER(BO$2), UPPER(ProgramsTable[[#This Row],[Type of Service]]))), "Yes", "No"))</f>
        <v>N/A</v>
      </c>
      <c r="BP727" s="18" t="str">
        <f>IF(BP$2=0, "N/A", IF(ISNUMBER(SEARCH(TRIM(BP$2), ProgramsTable[[#This Row],[Geographic Coverage]])), "Yes", "No"))</f>
        <v>N/A</v>
      </c>
      <c r="BQ727" s="18" t="str">
        <f>IF(BQ$2=0, "N/A", IF(ISNUMBER(SEARCH(TRIM(BQ$2), ProgramsTable[[#This Row],[Geographic Coverage]])), "Yes", "No"))</f>
        <v>N/A</v>
      </c>
      <c r="BR727" s="18" t="str">
        <f>IF(AND(BP$2=0, BQ$2=0), "*Required - Please Make a Selection*", IF(OR(ISNUMBER(SEARCH(TRIM(BP$2), ProgramsTable[[#This Row],[Geographic Coverage]])), ISNUMBER(SEARCH(TRIM(BQ$2), ProgramsTable[[#This Row],[Geographic Coverage]]))), "Yes", "No"))</f>
        <v>*Required - Please Make a Selection*</v>
      </c>
      <c r="BS727" s="18" t="str">
        <f>IF(OR(BS$2="",BS$2=0), "N/A", IF(AND(ProgramsTable[[#This Row],[Age Min]]= "None", ProgramsTable[[#This Row],[Age Max]]= "None"), "Yes", IF(AND(BS$2&gt;=ProgramsTable[[#This Row],[Age Min]], BS$2&lt;=ProgramsTable[[#This Row],[Age Max]]), "Yes", "No")))</f>
        <v>N/A</v>
      </c>
      <c r="BT727" s="18" t="str" cm="1">
        <f t="array" ref="BT727">IF(COUNTIF(AM$2:BJ$2,"Yes")=0,"N/A",IF(SUMPRODUCT(--(AM$2:BJ$2="Yes"),--(ProgramsTable[[#This Row],[Developmental Disability]:[Caregivers, Family Members, Advocates, or Practitioners of an Individual with Disabilities or Medical Conditions]]="Yes"))&gt;0,"Yes","No"))</f>
        <v>N/A</v>
      </c>
      <c r="BU7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27" s="18" t="str">
        <f>IF(BV$2=0, "N/A", IF(ISNUMBER(SEARCH(UPPER(BV$2), UPPER(ProgramsTable[[#This Row],[Type of Service]]))), "Yes", "No"))</f>
        <v>N/A</v>
      </c>
      <c r="BW727" s="18" t="str">
        <f>IF(BW$2=0, "N/A", IF(ISNUMBER(SEARCH(TRIM(BW$2), ProgramsTable[[#This Row],[Geographic Coverage]])), "Yes", "No"))</f>
        <v>N/A</v>
      </c>
      <c r="BX727" s="18" t="str">
        <f>IF(BX$2=0, "N/A", IF(ISNUMBER(SEARCH(TRIM(BX$2), ProgramsTable[[#This Row],[Geographic Coverage]])), "Yes", "No"))</f>
        <v>N/A</v>
      </c>
      <c r="BY727" s="18" t="str">
        <f>IF(AND(BW$2=0, BX$2=0), "*Required - Please Make a Selection*", IF(OR(ISNUMBER(SEARCH(TRIM(BW$2), ProgramsTable[[#This Row],[Geographic Coverage]])), ISNUMBER(SEARCH(TRIM(BX$2), ProgramsTable[[#This Row],[Geographic Coverage]]))), "Yes", "No"))</f>
        <v>*Required - Please Make a Selection*</v>
      </c>
      <c r="BZ727" s="18" t="str">
        <f>IF(I$2=0, "N/A", IF(I$2="Yes", IF(ProgramsTable[[#This Row],[Program Includes Services for Caregivers]]="Yes", IF(ProgramsTable[[#This Row],[Program May Require Caregiver to be Unpaid]]="No", "Yes", "No"), "No"), "N/A"))</f>
        <v>N/A</v>
      </c>
      <c r="CA7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27" s="18" t="str">
        <f>IF(CB$2=0, "N/A", IF(ISNUMBER(SEARCH(TRIM(UPPER(CB$2)), TRIM(UPPER(ProgramsTable[[#This Row],[Type of Service]])))), "Yes", "No"))</f>
        <v>N/A</v>
      </c>
      <c r="CC727" s="18" t="str">
        <f>IF(CC$2=0, "N/A", IF(ISNUMBER(SEARCH(TRIM(CC$2), ProgramsTable[[#This Row],[Geographic Coverage]])), "Yes", "No"))</f>
        <v>No</v>
      </c>
      <c r="CD727" s="18" t="str">
        <f>IF(CD$2=0, "N/A", IF(ISNUMBER(SEARCH(TRIM(CD$2), ProgramsTable[[#This Row],[Geographic Coverage]])), "Yes", "No"))</f>
        <v>N/A</v>
      </c>
      <c r="CE727" s="18" t="str">
        <f>IF(AND(CC$2=0, CD$2=0), "*Required - Please Make a Selection*", IF(OR(ISNUMBER(SEARCH(TRIM(CC$2), ProgramsTable[[#This Row],[Geographic Coverage]])), ISNUMBER(SEARCH(TRIM(CD$2), ProgramsTable[[#This Row],[Geographic Coverage]]))), "Yes", "No"))</f>
        <v>No</v>
      </c>
      <c r="CF727" s="18" t="str" cm="1">
        <f t="array" ref="CF727">IF(COUNTIF(BK$2:BN$2, "Yes")=0, "N/A", IF(SUMPRODUCT((BK$2:BN$2="Yes")*(ProgramsTable[[#This Row],[Veteran?]:[Disabled Veteran?]]="Yes"))&gt;0, "Yes", "No"))</f>
        <v>No</v>
      </c>
      <c r="CG7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27"/>
      <c r="CI727"/>
      <c r="CJ727"/>
      <c r="CK727"/>
      <c r="CL727"/>
      <c r="CM727"/>
      <c r="CN727"/>
      <c r="CO727"/>
      <c r="CP727"/>
      <c r="CQ727"/>
      <c r="CR727"/>
      <c r="CS727"/>
      <c r="CU727"/>
      <c r="CV727"/>
    </row>
    <row r="728" spans="1:100" hidden="1" x14ac:dyDescent="0.25">
      <c r="A728" s="10">
        <v>379</v>
      </c>
      <c r="B728" t="s">
        <v>527</v>
      </c>
      <c r="C728" t="s">
        <v>611</v>
      </c>
      <c r="D728" t="s">
        <v>545</v>
      </c>
      <c r="E728" t="s">
        <v>546</v>
      </c>
      <c r="F728" t="s">
        <v>559</v>
      </c>
      <c r="G728" t="s">
        <v>105</v>
      </c>
      <c r="H728" t="s">
        <v>207</v>
      </c>
      <c r="I728" t="s">
        <v>207</v>
      </c>
      <c r="J728" t="s">
        <v>208</v>
      </c>
      <c r="K728" t="s">
        <v>208</v>
      </c>
      <c r="L728" s="11" t="s">
        <v>543</v>
      </c>
      <c r="M728">
        <v>60</v>
      </c>
      <c r="N728">
        <v>120</v>
      </c>
      <c r="P728" t="s">
        <v>208</v>
      </c>
      <c r="Q728" t="s">
        <v>208</v>
      </c>
      <c r="R728" t="s">
        <v>208</v>
      </c>
      <c r="S728" t="s">
        <v>208</v>
      </c>
      <c r="T728" t="s">
        <v>74</v>
      </c>
      <c r="U728" t="s">
        <v>207</v>
      </c>
      <c r="V728" t="s">
        <v>207</v>
      </c>
      <c r="W728" t="s">
        <v>207</v>
      </c>
      <c r="X728" t="s">
        <v>207</v>
      </c>
      <c r="Y728" t="s">
        <v>207</v>
      </c>
      <c r="Z728" t="s">
        <v>207</v>
      </c>
      <c r="AA728" t="s">
        <v>207</v>
      </c>
      <c r="AB728" t="s">
        <v>207</v>
      </c>
      <c r="AC728" t="s">
        <v>207</v>
      </c>
      <c r="AD728" t="s">
        <v>207</v>
      </c>
      <c r="AE728" t="s">
        <v>207</v>
      </c>
      <c r="AF728" t="s">
        <v>207</v>
      </c>
      <c r="AG728" t="s">
        <v>207</v>
      </c>
      <c r="AH728" t="s">
        <v>207</v>
      </c>
      <c r="AI728" t="s">
        <v>207</v>
      </c>
      <c r="AJ728" t="s">
        <v>207</v>
      </c>
      <c r="AK728" t="s">
        <v>207</v>
      </c>
      <c r="AL728" t="s">
        <v>207</v>
      </c>
      <c r="AM728" t="s">
        <v>207</v>
      </c>
      <c r="AN728" t="s">
        <v>207</v>
      </c>
      <c r="AO728" t="s">
        <v>207</v>
      </c>
      <c r="AP728" t="s">
        <v>207</v>
      </c>
      <c r="AQ728" t="s">
        <v>207</v>
      </c>
      <c r="AR728" t="s">
        <v>207</v>
      </c>
      <c r="AS728" t="s">
        <v>207</v>
      </c>
      <c r="AT728" t="s">
        <v>207</v>
      </c>
      <c r="AU728" t="s">
        <v>207</v>
      </c>
      <c r="AV728" t="s">
        <v>207</v>
      </c>
      <c r="AW728" t="s">
        <v>207</v>
      </c>
      <c r="AX728" t="s">
        <v>207</v>
      </c>
      <c r="AY728" t="s">
        <v>207</v>
      </c>
      <c r="AZ728" t="s">
        <v>207</v>
      </c>
      <c r="BA728" t="s">
        <v>207</v>
      </c>
      <c r="BB728" t="s">
        <v>207</v>
      </c>
      <c r="BC728" t="s">
        <v>207</v>
      </c>
      <c r="BD728" t="s">
        <v>207</v>
      </c>
      <c r="BE728" t="s">
        <v>207</v>
      </c>
      <c r="BF728" t="s">
        <v>207</v>
      </c>
      <c r="BG728" t="s">
        <v>207</v>
      </c>
      <c r="BH728" t="s">
        <v>207</v>
      </c>
      <c r="BI728" t="s">
        <v>207</v>
      </c>
      <c r="BJ728" t="s">
        <v>207</v>
      </c>
      <c r="BK728" t="s">
        <v>207</v>
      </c>
      <c r="BL728" t="s">
        <v>207</v>
      </c>
      <c r="BM728" t="s">
        <v>207</v>
      </c>
      <c r="BN728" t="s">
        <v>207</v>
      </c>
      <c r="BO728" s="18" t="str">
        <f>IF(OR(BO$2=0, BO$2=""), "N/A", IF(ISNUMBER(SEARCH(UPPER(BO$2), UPPER(ProgramsTable[[#This Row],[Type of Service]]))), "Yes", "No"))</f>
        <v>N/A</v>
      </c>
      <c r="BP728" s="18" t="str">
        <f>IF(BP$2=0, "N/A", IF(ISNUMBER(SEARCH(TRIM(BP$2), ProgramsTable[[#This Row],[Geographic Coverage]])), "Yes", "No"))</f>
        <v>N/A</v>
      </c>
      <c r="BQ728" s="18" t="str">
        <f>IF(BQ$2=0, "N/A", IF(ISNUMBER(SEARCH(TRIM(BQ$2), ProgramsTable[[#This Row],[Geographic Coverage]])), "Yes", "No"))</f>
        <v>N/A</v>
      </c>
      <c r="BR728" s="18" t="str">
        <f>IF(AND(BP$2=0, BQ$2=0), "*Required - Please Make a Selection*", IF(OR(ISNUMBER(SEARCH(TRIM(BP$2), ProgramsTable[[#This Row],[Geographic Coverage]])), ISNUMBER(SEARCH(TRIM(BQ$2), ProgramsTable[[#This Row],[Geographic Coverage]]))), "Yes", "No"))</f>
        <v>*Required - Please Make a Selection*</v>
      </c>
      <c r="BS728" s="18" t="str">
        <f>IF(OR(BS$2="",BS$2=0), "N/A", IF(AND(ProgramsTable[[#This Row],[Age Min]]= "None", ProgramsTable[[#This Row],[Age Max]]= "None"), "Yes", IF(AND(BS$2&gt;=ProgramsTable[[#This Row],[Age Min]], BS$2&lt;=ProgramsTable[[#This Row],[Age Max]]), "Yes", "No")))</f>
        <v>N/A</v>
      </c>
      <c r="BT728" s="18" t="str" cm="1">
        <f t="array" ref="BT728">IF(COUNTIF(AM$2:BJ$2,"Yes")=0,"N/A",IF(SUMPRODUCT(--(AM$2:BJ$2="Yes"),--(ProgramsTable[[#This Row],[Developmental Disability]:[Caregivers, Family Members, Advocates, or Practitioners of an Individual with Disabilities or Medical Conditions]]="Yes"))&gt;0,"Yes","No"))</f>
        <v>N/A</v>
      </c>
      <c r="BU7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28" s="18" t="str">
        <f>IF(BV$2=0, "N/A", IF(ISNUMBER(SEARCH(UPPER(BV$2), UPPER(ProgramsTable[[#This Row],[Type of Service]]))), "Yes", "No"))</f>
        <v>N/A</v>
      </c>
      <c r="BW728" s="18" t="str">
        <f>IF(BW$2=0, "N/A", IF(ISNUMBER(SEARCH(TRIM(BW$2), ProgramsTable[[#This Row],[Geographic Coverage]])), "Yes", "No"))</f>
        <v>N/A</v>
      </c>
      <c r="BX728" s="18" t="str">
        <f>IF(BX$2=0, "N/A", IF(ISNUMBER(SEARCH(TRIM(BX$2), ProgramsTable[[#This Row],[Geographic Coverage]])), "Yes", "No"))</f>
        <v>N/A</v>
      </c>
      <c r="BY728" s="18" t="str">
        <f>IF(AND(BW$2=0, BX$2=0), "*Required - Please Make a Selection*", IF(OR(ISNUMBER(SEARCH(TRIM(BW$2), ProgramsTable[[#This Row],[Geographic Coverage]])), ISNUMBER(SEARCH(TRIM(BX$2), ProgramsTable[[#This Row],[Geographic Coverage]]))), "Yes", "No"))</f>
        <v>*Required - Please Make a Selection*</v>
      </c>
      <c r="BZ728" s="18" t="str">
        <f>IF(I$2=0, "N/A", IF(I$2="Yes", IF(ProgramsTable[[#This Row],[Program Includes Services for Caregivers]]="Yes", IF(ProgramsTable[[#This Row],[Program May Require Caregiver to be Unpaid]]="No", "Yes", "No"), "No"), "N/A"))</f>
        <v>N/A</v>
      </c>
      <c r="CA7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28" s="18" t="str">
        <f>IF(CB$2=0, "N/A", IF(ISNUMBER(SEARCH(TRIM(UPPER(CB$2)), TRIM(UPPER(ProgramsTable[[#This Row],[Type of Service]])))), "Yes", "No"))</f>
        <v>N/A</v>
      </c>
      <c r="CC728" s="18" t="str">
        <f>IF(CC$2=0, "N/A", IF(ISNUMBER(SEARCH(TRIM(CC$2), ProgramsTable[[#This Row],[Geographic Coverage]])), "Yes", "No"))</f>
        <v>No</v>
      </c>
      <c r="CD728" s="18" t="str">
        <f>IF(CD$2=0, "N/A", IF(ISNUMBER(SEARCH(TRIM(CD$2), ProgramsTable[[#This Row],[Geographic Coverage]])), "Yes", "No"))</f>
        <v>N/A</v>
      </c>
      <c r="CE728" s="18" t="str">
        <f>IF(AND(CC$2=0, CD$2=0), "*Required - Please Make a Selection*", IF(OR(ISNUMBER(SEARCH(TRIM(CC$2), ProgramsTable[[#This Row],[Geographic Coverage]])), ISNUMBER(SEARCH(TRIM(CD$2), ProgramsTable[[#This Row],[Geographic Coverage]]))), "Yes", "No"))</f>
        <v>No</v>
      </c>
      <c r="CF728" s="18" t="str" cm="1">
        <f t="array" ref="CF728">IF(COUNTIF(BK$2:BN$2, "Yes")=0, "N/A", IF(SUMPRODUCT((BK$2:BN$2="Yes")*(ProgramsTable[[#This Row],[Veteran?]:[Disabled Veteran?]]="Yes"))&gt;0, "Yes", "No"))</f>
        <v>No</v>
      </c>
      <c r="CG7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28"/>
      <c r="CI728"/>
      <c r="CJ728"/>
      <c r="CK728"/>
      <c r="CL728"/>
      <c r="CM728"/>
      <c r="CN728"/>
      <c r="CO728"/>
      <c r="CP728"/>
      <c r="CQ728"/>
      <c r="CR728"/>
      <c r="CS728"/>
      <c r="CU728"/>
      <c r="CV728"/>
    </row>
    <row r="729" spans="1:100" hidden="1" x14ac:dyDescent="0.25">
      <c r="A729" s="10">
        <v>380</v>
      </c>
      <c r="B729" t="s">
        <v>527</v>
      </c>
      <c r="C729" t="s">
        <v>611</v>
      </c>
      <c r="D729" t="s">
        <v>545</v>
      </c>
      <c r="E729" t="s">
        <v>546</v>
      </c>
      <c r="F729" t="s">
        <v>560</v>
      </c>
      <c r="G729" t="s">
        <v>103</v>
      </c>
      <c r="H729" t="s">
        <v>207</v>
      </c>
      <c r="I729" t="s">
        <v>207</v>
      </c>
      <c r="J729" t="s">
        <v>208</v>
      </c>
      <c r="K729" t="s">
        <v>208</v>
      </c>
      <c r="L729" s="11" t="s">
        <v>208</v>
      </c>
      <c r="M729" t="s">
        <v>208</v>
      </c>
      <c r="N729" t="s">
        <v>208</v>
      </c>
      <c r="P729" t="s">
        <v>208</v>
      </c>
      <c r="Q729" t="s">
        <v>208</v>
      </c>
      <c r="R729" t="s">
        <v>208</v>
      </c>
      <c r="S729" t="s">
        <v>208</v>
      </c>
      <c r="T729" t="s">
        <v>74</v>
      </c>
      <c r="U729" t="s">
        <v>207</v>
      </c>
      <c r="V729" t="s">
        <v>207</v>
      </c>
      <c r="W729" t="s">
        <v>207</v>
      </c>
      <c r="X729" t="s">
        <v>207</v>
      </c>
      <c r="Y729" t="s">
        <v>207</v>
      </c>
      <c r="Z729" t="s">
        <v>207</v>
      </c>
      <c r="AA729" t="s">
        <v>207</v>
      </c>
      <c r="AB729" t="s">
        <v>207</v>
      </c>
      <c r="AC729" t="s">
        <v>207</v>
      </c>
      <c r="AD729" t="s">
        <v>207</v>
      </c>
      <c r="AE729" t="s">
        <v>207</v>
      </c>
      <c r="AF729" t="s">
        <v>207</v>
      </c>
      <c r="AG729" t="s">
        <v>207</v>
      </c>
      <c r="AH729" t="s">
        <v>207</v>
      </c>
      <c r="AI729" t="s">
        <v>207</v>
      </c>
      <c r="AJ729" t="s">
        <v>207</v>
      </c>
      <c r="AK729" t="s">
        <v>207</v>
      </c>
      <c r="AL729" t="s">
        <v>207</v>
      </c>
      <c r="AM729" t="s">
        <v>207</v>
      </c>
      <c r="AN729" t="s">
        <v>207</v>
      </c>
      <c r="AO729" t="s">
        <v>207</v>
      </c>
      <c r="AP729" t="s">
        <v>207</v>
      </c>
      <c r="AQ729" t="s">
        <v>207</v>
      </c>
      <c r="AR729" t="s">
        <v>207</v>
      </c>
      <c r="AS729" t="s">
        <v>207</v>
      </c>
      <c r="AT729" t="s">
        <v>207</v>
      </c>
      <c r="AU729" t="s">
        <v>207</v>
      </c>
      <c r="AV729" t="s">
        <v>207</v>
      </c>
      <c r="AW729" t="s">
        <v>207</v>
      </c>
      <c r="AX729" t="s">
        <v>207</v>
      </c>
      <c r="AY729" t="s">
        <v>207</v>
      </c>
      <c r="AZ729" t="s">
        <v>207</v>
      </c>
      <c r="BA729" t="s">
        <v>207</v>
      </c>
      <c r="BB729" t="s">
        <v>207</v>
      </c>
      <c r="BC729" t="s">
        <v>207</v>
      </c>
      <c r="BD729" t="s">
        <v>207</v>
      </c>
      <c r="BE729" t="s">
        <v>207</v>
      </c>
      <c r="BF729" t="s">
        <v>207</v>
      </c>
      <c r="BG729" t="s">
        <v>207</v>
      </c>
      <c r="BH729" t="s">
        <v>207</v>
      </c>
      <c r="BI729" t="s">
        <v>207</v>
      </c>
      <c r="BJ729" t="s">
        <v>207</v>
      </c>
      <c r="BK729" t="s">
        <v>207</v>
      </c>
      <c r="BL729" t="s">
        <v>207</v>
      </c>
      <c r="BM729" t="s">
        <v>207</v>
      </c>
      <c r="BN729" t="s">
        <v>207</v>
      </c>
      <c r="BO729" s="18" t="str">
        <f>IF(OR(BO$2=0, BO$2=""), "N/A", IF(ISNUMBER(SEARCH(UPPER(BO$2), UPPER(ProgramsTable[[#This Row],[Type of Service]]))), "Yes", "No"))</f>
        <v>N/A</v>
      </c>
      <c r="BP729" s="18" t="str">
        <f>IF(BP$2=0, "N/A", IF(ISNUMBER(SEARCH(TRIM(BP$2), ProgramsTable[[#This Row],[Geographic Coverage]])), "Yes", "No"))</f>
        <v>N/A</v>
      </c>
      <c r="BQ729" s="18" t="str">
        <f>IF(BQ$2=0, "N/A", IF(ISNUMBER(SEARCH(TRIM(BQ$2), ProgramsTable[[#This Row],[Geographic Coverage]])), "Yes", "No"))</f>
        <v>N/A</v>
      </c>
      <c r="BR729" s="18" t="str">
        <f>IF(AND(BP$2=0, BQ$2=0), "*Required - Please Make a Selection*", IF(OR(ISNUMBER(SEARCH(TRIM(BP$2), ProgramsTable[[#This Row],[Geographic Coverage]])), ISNUMBER(SEARCH(TRIM(BQ$2), ProgramsTable[[#This Row],[Geographic Coverage]]))), "Yes", "No"))</f>
        <v>*Required - Please Make a Selection*</v>
      </c>
      <c r="BS729" s="18" t="str">
        <f>IF(OR(BS$2="",BS$2=0), "N/A", IF(AND(ProgramsTable[[#This Row],[Age Min]]= "None", ProgramsTable[[#This Row],[Age Max]]= "None"), "Yes", IF(AND(BS$2&gt;=ProgramsTable[[#This Row],[Age Min]], BS$2&lt;=ProgramsTable[[#This Row],[Age Max]]), "Yes", "No")))</f>
        <v>N/A</v>
      </c>
      <c r="BT729" s="18" t="str" cm="1">
        <f t="array" ref="BT729">IF(COUNTIF(AM$2:BJ$2,"Yes")=0,"N/A",IF(SUMPRODUCT(--(AM$2:BJ$2="Yes"),--(ProgramsTable[[#This Row],[Developmental Disability]:[Caregivers, Family Members, Advocates, or Practitioners of an Individual with Disabilities or Medical Conditions]]="Yes"))&gt;0,"Yes","No"))</f>
        <v>N/A</v>
      </c>
      <c r="BU7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29" s="18" t="str">
        <f>IF(BV$2=0, "N/A", IF(ISNUMBER(SEARCH(UPPER(BV$2), UPPER(ProgramsTable[[#This Row],[Type of Service]]))), "Yes", "No"))</f>
        <v>N/A</v>
      </c>
      <c r="BW729" s="18" t="str">
        <f>IF(BW$2=0, "N/A", IF(ISNUMBER(SEARCH(TRIM(BW$2), ProgramsTable[[#This Row],[Geographic Coverage]])), "Yes", "No"))</f>
        <v>N/A</v>
      </c>
      <c r="BX729" s="18" t="str">
        <f>IF(BX$2=0, "N/A", IF(ISNUMBER(SEARCH(TRIM(BX$2), ProgramsTable[[#This Row],[Geographic Coverage]])), "Yes", "No"))</f>
        <v>N/A</v>
      </c>
      <c r="BY729" s="18" t="str">
        <f>IF(AND(BW$2=0, BX$2=0), "*Required - Please Make a Selection*", IF(OR(ISNUMBER(SEARCH(TRIM(BW$2), ProgramsTable[[#This Row],[Geographic Coverage]])), ISNUMBER(SEARCH(TRIM(BX$2), ProgramsTable[[#This Row],[Geographic Coverage]]))), "Yes", "No"))</f>
        <v>*Required - Please Make a Selection*</v>
      </c>
      <c r="BZ729" s="18" t="str">
        <f>IF(I$2=0, "N/A", IF(I$2="Yes", IF(ProgramsTable[[#This Row],[Program Includes Services for Caregivers]]="Yes", IF(ProgramsTable[[#This Row],[Program May Require Caregiver to be Unpaid]]="No", "Yes", "No"), "No"), "N/A"))</f>
        <v>N/A</v>
      </c>
      <c r="CA7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29" s="18" t="str">
        <f>IF(CB$2=0, "N/A", IF(ISNUMBER(SEARCH(TRIM(UPPER(CB$2)), TRIM(UPPER(ProgramsTable[[#This Row],[Type of Service]])))), "Yes", "No"))</f>
        <v>N/A</v>
      </c>
      <c r="CC729" s="18" t="str">
        <f>IF(CC$2=0, "N/A", IF(ISNUMBER(SEARCH(TRIM(CC$2), ProgramsTable[[#This Row],[Geographic Coverage]])), "Yes", "No"))</f>
        <v>No</v>
      </c>
      <c r="CD729" s="18" t="str">
        <f>IF(CD$2=0, "N/A", IF(ISNUMBER(SEARCH(TRIM(CD$2), ProgramsTable[[#This Row],[Geographic Coverage]])), "Yes", "No"))</f>
        <v>N/A</v>
      </c>
      <c r="CE729" s="18" t="str">
        <f>IF(AND(CC$2=0, CD$2=0), "*Required - Please Make a Selection*", IF(OR(ISNUMBER(SEARCH(TRIM(CC$2), ProgramsTable[[#This Row],[Geographic Coverage]])), ISNUMBER(SEARCH(TRIM(CD$2), ProgramsTable[[#This Row],[Geographic Coverage]]))), "Yes", "No"))</f>
        <v>No</v>
      </c>
      <c r="CF729" s="18" t="str" cm="1">
        <f t="array" ref="CF729">IF(COUNTIF(BK$2:BN$2, "Yes")=0, "N/A", IF(SUMPRODUCT((BK$2:BN$2="Yes")*(ProgramsTable[[#This Row],[Veteran?]:[Disabled Veteran?]]="Yes"))&gt;0, "Yes", "No"))</f>
        <v>No</v>
      </c>
      <c r="CG7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29"/>
      <c r="CI729"/>
      <c r="CJ729"/>
      <c r="CK729"/>
      <c r="CL729"/>
      <c r="CM729"/>
      <c r="CN729"/>
      <c r="CO729"/>
      <c r="CP729"/>
      <c r="CQ729"/>
      <c r="CR729"/>
      <c r="CS729"/>
      <c r="CU729"/>
      <c r="CV729"/>
    </row>
    <row r="730" spans="1:100" hidden="1" x14ac:dyDescent="0.25">
      <c r="A730" s="10">
        <v>381</v>
      </c>
      <c r="B730" t="s">
        <v>527</v>
      </c>
      <c r="C730" t="s">
        <v>611</v>
      </c>
      <c r="D730" t="s">
        <v>545</v>
      </c>
      <c r="E730" t="s">
        <v>546</v>
      </c>
      <c r="F730" t="s">
        <v>111</v>
      </c>
      <c r="G730" t="s">
        <v>111</v>
      </c>
      <c r="H730" t="s">
        <v>207</v>
      </c>
      <c r="I730" t="s">
        <v>207</v>
      </c>
      <c r="J730" t="s">
        <v>547</v>
      </c>
      <c r="K730" t="s">
        <v>208</v>
      </c>
      <c r="L730" s="11" t="s">
        <v>543</v>
      </c>
      <c r="M730">
        <v>60</v>
      </c>
      <c r="N730">
        <v>120</v>
      </c>
      <c r="P730" t="s">
        <v>561</v>
      </c>
      <c r="Q730" t="s">
        <v>208</v>
      </c>
      <c r="R730" t="s">
        <v>561</v>
      </c>
      <c r="S730" t="s">
        <v>208</v>
      </c>
      <c r="T730" t="s">
        <v>74</v>
      </c>
      <c r="U730" t="s">
        <v>215</v>
      </c>
      <c r="V730" t="s">
        <v>207</v>
      </c>
      <c r="W730" t="s">
        <v>207</v>
      </c>
      <c r="X730" t="s">
        <v>207</v>
      </c>
      <c r="Y730" t="s">
        <v>207</v>
      </c>
      <c r="Z730" t="s">
        <v>207</v>
      </c>
      <c r="AA730" t="s">
        <v>215</v>
      </c>
      <c r="AB730" t="s">
        <v>207</v>
      </c>
      <c r="AC730" t="s">
        <v>207</v>
      </c>
      <c r="AD730" t="s">
        <v>207</v>
      </c>
      <c r="AE730" t="s">
        <v>207</v>
      </c>
      <c r="AF730" t="s">
        <v>207</v>
      </c>
      <c r="AG730" t="s">
        <v>207</v>
      </c>
      <c r="AH730" t="s">
        <v>207</v>
      </c>
      <c r="AI730" t="s">
        <v>207</v>
      </c>
      <c r="AJ730" t="s">
        <v>207</v>
      </c>
      <c r="AK730" t="s">
        <v>207</v>
      </c>
      <c r="AL730" t="s">
        <v>207</v>
      </c>
      <c r="AM730" t="s">
        <v>207</v>
      </c>
      <c r="AN730" t="s">
        <v>207</v>
      </c>
      <c r="AO730" t="s">
        <v>207</v>
      </c>
      <c r="AP730" t="s">
        <v>207</v>
      </c>
      <c r="AQ730" t="s">
        <v>207</v>
      </c>
      <c r="AR730" t="s">
        <v>207</v>
      </c>
      <c r="AS730" t="s">
        <v>207</v>
      </c>
      <c r="AT730" t="s">
        <v>207</v>
      </c>
      <c r="AU730" t="s">
        <v>207</v>
      </c>
      <c r="AV730" t="s">
        <v>207</v>
      </c>
      <c r="AW730" t="s">
        <v>207</v>
      </c>
      <c r="AX730" t="s">
        <v>207</v>
      </c>
      <c r="AY730" t="s">
        <v>207</v>
      </c>
      <c r="AZ730" t="s">
        <v>207</v>
      </c>
      <c r="BA730" t="s">
        <v>215</v>
      </c>
      <c r="BB730" t="s">
        <v>207</v>
      </c>
      <c r="BC730" t="s">
        <v>207</v>
      </c>
      <c r="BD730" t="s">
        <v>207</v>
      </c>
      <c r="BE730" t="s">
        <v>207</v>
      </c>
      <c r="BF730" t="s">
        <v>207</v>
      </c>
      <c r="BG730" t="s">
        <v>207</v>
      </c>
      <c r="BH730" t="s">
        <v>207</v>
      </c>
      <c r="BI730" t="s">
        <v>207</v>
      </c>
      <c r="BJ730" t="s">
        <v>207</v>
      </c>
      <c r="BK730" t="s">
        <v>207</v>
      </c>
      <c r="BL730" t="s">
        <v>207</v>
      </c>
      <c r="BM730" t="s">
        <v>207</v>
      </c>
      <c r="BN730" t="s">
        <v>207</v>
      </c>
      <c r="BO730" s="18" t="str">
        <f>IF(OR(BO$2=0, BO$2=""), "N/A", IF(ISNUMBER(SEARCH(UPPER(BO$2), UPPER(ProgramsTable[[#This Row],[Type of Service]]))), "Yes", "No"))</f>
        <v>N/A</v>
      </c>
      <c r="BP730" s="18" t="str">
        <f>IF(BP$2=0, "N/A", IF(ISNUMBER(SEARCH(TRIM(BP$2), ProgramsTable[[#This Row],[Geographic Coverage]])), "Yes", "No"))</f>
        <v>N/A</v>
      </c>
      <c r="BQ730" s="18" t="str">
        <f>IF(BQ$2=0, "N/A", IF(ISNUMBER(SEARCH(TRIM(BQ$2), ProgramsTable[[#This Row],[Geographic Coverage]])), "Yes", "No"))</f>
        <v>N/A</v>
      </c>
      <c r="BR730" s="18" t="str">
        <f>IF(AND(BP$2=0, BQ$2=0), "*Required - Please Make a Selection*", IF(OR(ISNUMBER(SEARCH(TRIM(BP$2), ProgramsTable[[#This Row],[Geographic Coverage]])), ISNUMBER(SEARCH(TRIM(BQ$2), ProgramsTable[[#This Row],[Geographic Coverage]]))), "Yes", "No"))</f>
        <v>*Required - Please Make a Selection*</v>
      </c>
      <c r="BS730" s="18" t="str">
        <f>IF(OR(BS$2="",BS$2=0), "N/A", IF(AND(ProgramsTable[[#This Row],[Age Min]]= "None", ProgramsTable[[#This Row],[Age Max]]= "None"), "Yes", IF(AND(BS$2&gt;=ProgramsTable[[#This Row],[Age Min]], BS$2&lt;=ProgramsTable[[#This Row],[Age Max]]), "Yes", "No")))</f>
        <v>N/A</v>
      </c>
      <c r="BT730" s="18" t="str" cm="1">
        <f t="array" ref="BT730">IF(COUNTIF(AM$2:BJ$2,"Yes")=0,"N/A",IF(SUMPRODUCT(--(AM$2:BJ$2="Yes"),--(ProgramsTable[[#This Row],[Developmental Disability]:[Caregivers, Family Members, Advocates, or Practitioners of an Individual with Disabilities or Medical Conditions]]="Yes"))&gt;0,"Yes","No"))</f>
        <v>N/A</v>
      </c>
      <c r="BU7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30" s="18" t="str">
        <f>IF(BV$2=0, "N/A", IF(ISNUMBER(SEARCH(UPPER(BV$2), UPPER(ProgramsTable[[#This Row],[Type of Service]]))), "Yes", "No"))</f>
        <v>N/A</v>
      </c>
      <c r="BW730" s="18" t="str">
        <f>IF(BW$2=0, "N/A", IF(ISNUMBER(SEARCH(TRIM(BW$2), ProgramsTable[[#This Row],[Geographic Coverage]])), "Yes", "No"))</f>
        <v>N/A</v>
      </c>
      <c r="BX730" s="18" t="str">
        <f>IF(BX$2=0, "N/A", IF(ISNUMBER(SEARCH(TRIM(BX$2), ProgramsTable[[#This Row],[Geographic Coverage]])), "Yes", "No"))</f>
        <v>N/A</v>
      </c>
      <c r="BY730" s="18" t="str">
        <f>IF(AND(BW$2=0, BX$2=0), "*Required - Please Make a Selection*", IF(OR(ISNUMBER(SEARCH(TRIM(BW$2), ProgramsTable[[#This Row],[Geographic Coverage]])), ISNUMBER(SEARCH(TRIM(BX$2), ProgramsTable[[#This Row],[Geographic Coverage]]))), "Yes", "No"))</f>
        <v>*Required - Please Make a Selection*</v>
      </c>
      <c r="BZ730" s="18" t="str">
        <f>IF(I$2=0, "N/A", IF(I$2="Yes", IF(ProgramsTable[[#This Row],[Program Includes Services for Caregivers]]="Yes", IF(ProgramsTable[[#This Row],[Program May Require Caregiver to be Unpaid]]="No", "Yes", "No"), "No"), "N/A"))</f>
        <v>N/A</v>
      </c>
      <c r="CA7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30" s="18" t="str">
        <f>IF(CB$2=0, "N/A", IF(ISNUMBER(SEARCH(TRIM(UPPER(CB$2)), TRIM(UPPER(ProgramsTable[[#This Row],[Type of Service]])))), "Yes", "No"))</f>
        <v>N/A</v>
      </c>
      <c r="CC730" s="18" t="str">
        <f>IF(CC$2=0, "N/A", IF(ISNUMBER(SEARCH(TRIM(CC$2), ProgramsTable[[#This Row],[Geographic Coverage]])), "Yes", "No"))</f>
        <v>No</v>
      </c>
      <c r="CD730" s="18" t="str">
        <f>IF(CD$2=0, "N/A", IF(ISNUMBER(SEARCH(TRIM(CD$2), ProgramsTable[[#This Row],[Geographic Coverage]])), "Yes", "No"))</f>
        <v>N/A</v>
      </c>
      <c r="CE730" s="18" t="str">
        <f>IF(AND(CC$2=0, CD$2=0), "*Required - Please Make a Selection*", IF(OR(ISNUMBER(SEARCH(TRIM(CC$2), ProgramsTable[[#This Row],[Geographic Coverage]])), ISNUMBER(SEARCH(TRIM(CD$2), ProgramsTable[[#This Row],[Geographic Coverage]]))), "Yes", "No"))</f>
        <v>No</v>
      </c>
      <c r="CF730" s="18" t="str" cm="1">
        <f t="array" ref="CF730">IF(COUNTIF(BK$2:BN$2, "Yes")=0, "N/A", IF(SUMPRODUCT((BK$2:BN$2="Yes")*(ProgramsTable[[#This Row],[Veteran?]:[Disabled Veteran?]]="Yes"))&gt;0, "Yes", "No"))</f>
        <v>No</v>
      </c>
      <c r="CG7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30"/>
      <c r="CI730"/>
      <c r="CJ730"/>
      <c r="CK730"/>
      <c r="CL730"/>
      <c r="CM730"/>
      <c r="CN730"/>
      <c r="CO730"/>
      <c r="CP730"/>
      <c r="CQ730"/>
      <c r="CR730"/>
      <c r="CS730"/>
      <c r="CU730"/>
      <c r="CV730"/>
    </row>
    <row r="731" spans="1:100" hidden="1" x14ac:dyDescent="0.25">
      <c r="A731" s="10">
        <v>382</v>
      </c>
      <c r="B731" t="s">
        <v>527</v>
      </c>
      <c r="C731" t="s">
        <v>611</v>
      </c>
      <c r="D731" t="s">
        <v>545</v>
      </c>
      <c r="E731" t="s">
        <v>546</v>
      </c>
      <c r="F731" t="s">
        <v>562</v>
      </c>
      <c r="G731" t="s">
        <v>103</v>
      </c>
      <c r="H731" t="s">
        <v>207</v>
      </c>
      <c r="I731" t="s">
        <v>207</v>
      </c>
      <c r="J731" t="s">
        <v>208</v>
      </c>
      <c r="K731" t="s">
        <v>208</v>
      </c>
      <c r="L731" s="11" t="s">
        <v>208</v>
      </c>
      <c r="M731" t="s">
        <v>208</v>
      </c>
      <c r="N731" t="s">
        <v>208</v>
      </c>
      <c r="P731" t="s">
        <v>208</v>
      </c>
      <c r="Q731" t="s">
        <v>208</v>
      </c>
      <c r="R731" t="s">
        <v>208</v>
      </c>
      <c r="S731" t="s">
        <v>208</v>
      </c>
      <c r="T731" t="s">
        <v>74</v>
      </c>
      <c r="U731" t="s">
        <v>207</v>
      </c>
      <c r="V731" t="s">
        <v>207</v>
      </c>
      <c r="W731" t="s">
        <v>207</v>
      </c>
      <c r="X731" t="s">
        <v>207</v>
      </c>
      <c r="Y731" t="s">
        <v>207</v>
      </c>
      <c r="Z731" t="s">
        <v>207</v>
      </c>
      <c r="AA731" t="s">
        <v>207</v>
      </c>
      <c r="AB731" t="s">
        <v>207</v>
      </c>
      <c r="AC731" t="s">
        <v>207</v>
      </c>
      <c r="AD731" t="s">
        <v>207</v>
      </c>
      <c r="AE731" t="s">
        <v>207</v>
      </c>
      <c r="AF731" t="s">
        <v>207</v>
      </c>
      <c r="AG731" t="s">
        <v>207</v>
      </c>
      <c r="AH731" t="s">
        <v>207</v>
      </c>
      <c r="AI731" t="s">
        <v>207</v>
      </c>
      <c r="AJ731" t="s">
        <v>207</v>
      </c>
      <c r="AK731" t="s">
        <v>207</v>
      </c>
      <c r="AL731" t="s">
        <v>207</v>
      </c>
      <c r="AM731" t="s">
        <v>207</v>
      </c>
      <c r="AN731" t="s">
        <v>207</v>
      </c>
      <c r="AO731" t="s">
        <v>207</v>
      </c>
      <c r="AP731" t="s">
        <v>207</v>
      </c>
      <c r="AQ731" t="s">
        <v>207</v>
      </c>
      <c r="AR731" t="s">
        <v>207</v>
      </c>
      <c r="AS731" t="s">
        <v>207</v>
      </c>
      <c r="AT731" t="s">
        <v>207</v>
      </c>
      <c r="AU731" t="s">
        <v>207</v>
      </c>
      <c r="AV731" t="s">
        <v>207</v>
      </c>
      <c r="AW731" t="s">
        <v>207</v>
      </c>
      <c r="AX731" t="s">
        <v>207</v>
      </c>
      <c r="AY731" t="s">
        <v>207</v>
      </c>
      <c r="AZ731" t="s">
        <v>207</v>
      </c>
      <c r="BA731" t="s">
        <v>207</v>
      </c>
      <c r="BB731" t="s">
        <v>207</v>
      </c>
      <c r="BC731" t="s">
        <v>207</v>
      </c>
      <c r="BD731" t="s">
        <v>207</v>
      </c>
      <c r="BE731" t="s">
        <v>207</v>
      </c>
      <c r="BF731" t="s">
        <v>207</v>
      </c>
      <c r="BG731" t="s">
        <v>207</v>
      </c>
      <c r="BH731" t="s">
        <v>207</v>
      </c>
      <c r="BI731" t="s">
        <v>207</v>
      </c>
      <c r="BJ731" t="s">
        <v>207</v>
      </c>
      <c r="BK731" t="s">
        <v>207</v>
      </c>
      <c r="BL731" t="s">
        <v>207</v>
      </c>
      <c r="BM731" t="s">
        <v>207</v>
      </c>
      <c r="BN731" t="s">
        <v>207</v>
      </c>
      <c r="BO731" s="18" t="str">
        <f>IF(OR(BO$2=0, BO$2=""), "N/A", IF(ISNUMBER(SEARCH(UPPER(BO$2), UPPER(ProgramsTable[[#This Row],[Type of Service]]))), "Yes", "No"))</f>
        <v>N/A</v>
      </c>
      <c r="BP731" s="18" t="str">
        <f>IF(BP$2=0, "N/A", IF(ISNUMBER(SEARCH(TRIM(BP$2), ProgramsTable[[#This Row],[Geographic Coverage]])), "Yes", "No"))</f>
        <v>N/A</v>
      </c>
      <c r="BQ731" s="18" t="str">
        <f>IF(BQ$2=0, "N/A", IF(ISNUMBER(SEARCH(TRIM(BQ$2), ProgramsTable[[#This Row],[Geographic Coverage]])), "Yes", "No"))</f>
        <v>N/A</v>
      </c>
      <c r="BR731" s="18" t="str">
        <f>IF(AND(BP$2=0, BQ$2=0), "*Required - Please Make a Selection*", IF(OR(ISNUMBER(SEARCH(TRIM(BP$2), ProgramsTable[[#This Row],[Geographic Coverage]])), ISNUMBER(SEARCH(TRIM(BQ$2), ProgramsTable[[#This Row],[Geographic Coverage]]))), "Yes", "No"))</f>
        <v>*Required - Please Make a Selection*</v>
      </c>
      <c r="BS731" s="18" t="str">
        <f>IF(OR(BS$2="",BS$2=0), "N/A", IF(AND(ProgramsTable[[#This Row],[Age Min]]= "None", ProgramsTable[[#This Row],[Age Max]]= "None"), "Yes", IF(AND(BS$2&gt;=ProgramsTable[[#This Row],[Age Min]], BS$2&lt;=ProgramsTable[[#This Row],[Age Max]]), "Yes", "No")))</f>
        <v>N/A</v>
      </c>
      <c r="BT731" s="18" t="str" cm="1">
        <f t="array" ref="BT731">IF(COUNTIF(AM$2:BJ$2,"Yes")=0,"N/A",IF(SUMPRODUCT(--(AM$2:BJ$2="Yes"),--(ProgramsTable[[#This Row],[Developmental Disability]:[Caregivers, Family Members, Advocates, or Practitioners of an Individual with Disabilities or Medical Conditions]]="Yes"))&gt;0,"Yes","No"))</f>
        <v>N/A</v>
      </c>
      <c r="BU7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31" s="18" t="str">
        <f>IF(BV$2=0, "N/A", IF(ISNUMBER(SEARCH(UPPER(BV$2), UPPER(ProgramsTable[[#This Row],[Type of Service]]))), "Yes", "No"))</f>
        <v>N/A</v>
      </c>
      <c r="BW731" s="18" t="str">
        <f>IF(BW$2=0, "N/A", IF(ISNUMBER(SEARCH(TRIM(BW$2), ProgramsTable[[#This Row],[Geographic Coverage]])), "Yes", "No"))</f>
        <v>N/A</v>
      </c>
      <c r="BX731" s="18" t="str">
        <f>IF(BX$2=0, "N/A", IF(ISNUMBER(SEARCH(TRIM(BX$2), ProgramsTable[[#This Row],[Geographic Coverage]])), "Yes", "No"))</f>
        <v>N/A</v>
      </c>
      <c r="BY731" s="18" t="str">
        <f>IF(AND(BW$2=0, BX$2=0), "*Required - Please Make a Selection*", IF(OR(ISNUMBER(SEARCH(TRIM(BW$2), ProgramsTable[[#This Row],[Geographic Coverage]])), ISNUMBER(SEARCH(TRIM(BX$2), ProgramsTable[[#This Row],[Geographic Coverage]]))), "Yes", "No"))</f>
        <v>*Required - Please Make a Selection*</v>
      </c>
      <c r="BZ731" s="18" t="str">
        <f>IF(I$2=0, "N/A", IF(I$2="Yes", IF(ProgramsTable[[#This Row],[Program Includes Services for Caregivers]]="Yes", IF(ProgramsTable[[#This Row],[Program May Require Caregiver to be Unpaid]]="No", "Yes", "No"), "No"), "N/A"))</f>
        <v>N/A</v>
      </c>
      <c r="CA7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31" s="18" t="str">
        <f>IF(CB$2=0, "N/A", IF(ISNUMBER(SEARCH(TRIM(UPPER(CB$2)), TRIM(UPPER(ProgramsTable[[#This Row],[Type of Service]])))), "Yes", "No"))</f>
        <v>N/A</v>
      </c>
      <c r="CC731" s="18" t="str">
        <f>IF(CC$2=0, "N/A", IF(ISNUMBER(SEARCH(TRIM(CC$2), ProgramsTable[[#This Row],[Geographic Coverage]])), "Yes", "No"))</f>
        <v>No</v>
      </c>
      <c r="CD731" s="18" t="str">
        <f>IF(CD$2=0, "N/A", IF(ISNUMBER(SEARCH(TRIM(CD$2), ProgramsTable[[#This Row],[Geographic Coverage]])), "Yes", "No"))</f>
        <v>N/A</v>
      </c>
      <c r="CE731" s="18" t="str">
        <f>IF(AND(CC$2=0, CD$2=0), "*Required - Please Make a Selection*", IF(OR(ISNUMBER(SEARCH(TRIM(CC$2), ProgramsTable[[#This Row],[Geographic Coverage]])), ISNUMBER(SEARCH(TRIM(CD$2), ProgramsTable[[#This Row],[Geographic Coverage]]))), "Yes", "No"))</f>
        <v>No</v>
      </c>
      <c r="CF731" s="18" t="str" cm="1">
        <f t="array" ref="CF731">IF(COUNTIF(BK$2:BN$2, "Yes")=0, "N/A", IF(SUMPRODUCT((BK$2:BN$2="Yes")*(ProgramsTable[[#This Row],[Veteran?]:[Disabled Veteran?]]="Yes"))&gt;0, "Yes", "No"))</f>
        <v>No</v>
      </c>
      <c r="CG7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31"/>
      <c r="CI731"/>
      <c r="CJ731"/>
      <c r="CK731"/>
      <c r="CL731"/>
      <c r="CM731"/>
      <c r="CN731"/>
      <c r="CO731"/>
      <c r="CP731"/>
      <c r="CQ731"/>
      <c r="CR731"/>
      <c r="CS731"/>
      <c r="CU731"/>
      <c r="CV731"/>
    </row>
    <row r="732" spans="1:100" hidden="1" x14ac:dyDescent="0.25">
      <c r="A732" s="10">
        <v>383</v>
      </c>
      <c r="B732" t="s">
        <v>527</v>
      </c>
      <c r="C732" t="s">
        <v>611</v>
      </c>
      <c r="D732" t="s">
        <v>545</v>
      </c>
      <c r="E732" t="s">
        <v>546</v>
      </c>
      <c r="F732" t="s">
        <v>117</v>
      </c>
      <c r="G732" t="s">
        <v>117</v>
      </c>
      <c r="H732" t="s">
        <v>207</v>
      </c>
      <c r="I732" t="s">
        <v>207</v>
      </c>
      <c r="J732" t="s">
        <v>208</v>
      </c>
      <c r="K732" t="s">
        <v>208</v>
      </c>
      <c r="L732" s="11" t="s">
        <v>543</v>
      </c>
      <c r="M732">
        <v>60</v>
      </c>
      <c r="N732">
        <v>120</v>
      </c>
      <c r="P732" t="s">
        <v>563</v>
      </c>
      <c r="Q732" t="s">
        <v>208</v>
      </c>
      <c r="R732" t="s">
        <v>563</v>
      </c>
      <c r="S732" t="s">
        <v>208</v>
      </c>
      <c r="T732" t="s">
        <v>74</v>
      </c>
      <c r="U732" t="s">
        <v>207</v>
      </c>
      <c r="V732" t="s">
        <v>207</v>
      </c>
      <c r="W732" t="s">
        <v>207</v>
      </c>
      <c r="X732" t="s">
        <v>207</v>
      </c>
      <c r="Y732" t="s">
        <v>207</v>
      </c>
      <c r="Z732" t="s">
        <v>207</v>
      </c>
      <c r="AA732" t="s">
        <v>207</v>
      </c>
      <c r="AB732" t="s">
        <v>207</v>
      </c>
      <c r="AC732" t="s">
        <v>207</v>
      </c>
      <c r="AD732" t="s">
        <v>207</v>
      </c>
      <c r="AE732" t="s">
        <v>207</v>
      </c>
      <c r="AF732" t="s">
        <v>207</v>
      </c>
      <c r="AG732" t="s">
        <v>207</v>
      </c>
      <c r="AH732" t="s">
        <v>207</v>
      </c>
      <c r="AI732" t="s">
        <v>207</v>
      </c>
      <c r="AJ732" t="s">
        <v>207</v>
      </c>
      <c r="AK732" t="s">
        <v>207</v>
      </c>
      <c r="AL732" t="s">
        <v>207</v>
      </c>
      <c r="AM732" t="s">
        <v>207</v>
      </c>
      <c r="AN732" t="s">
        <v>207</v>
      </c>
      <c r="AO732" t="s">
        <v>207</v>
      </c>
      <c r="AP732" t="s">
        <v>207</v>
      </c>
      <c r="AQ732" t="s">
        <v>207</v>
      </c>
      <c r="AR732" t="s">
        <v>207</v>
      </c>
      <c r="AS732" t="s">
        <v>207</v>
      </c>
      <c r="AT732" t="s">
        <v>207</v>
      </c>
      <c r="AU732" t="s">
        <v>207</v>
      </c>
      <c r="AV732" t="s">
        <v>207</v>
      </c>
      <c r="AW732" t="s">
        <v>207</v>
      </c>
      <c r="AX732" t="s">
        <v>207</v>
      </c>
      <c r="AY732" t="s">
        <v>207</v>
      </c>
      <c r="AZ732" t="s">
        <v>207</v>
      </c>
      <c r="BA732" t="s">
        <v>215</v>
      </c>
      <c r="BB732" t="s">
        <v>207</v>
      </c>
      <c r="BC732" t="s">
        <v>207</v>
      </c>
      <c r="BD732" t="s">
        <v>207</v>
      </c>
      <c r="BE732" t="s">
        <v>207</v>
      </c>
      <c r="BF732" t="s">
        <v>207</v>
      </c>
      <c r="BG732" t="s">
        <v>207</v>
      </c>
      <c r="BH732" t="s">
        <v>207</v>
      </c>
      <c r="BI732" t="s">
        <v>207</v>
      </c>
      <c r="BJ732" t="s">
        <v>207</v>
      </c>
      <c r="BK732" t="s">
        <v>207</v>
      </c>
      <c r="BL732" t="s">
        <v>207</v>
      </c>
      <c r="BM732" t="s">
        <v>207</v>
      </c>
      <c r="BN732" t="s">
        <v>207</v>
      </c>
      <c r="BO732" s="18" t="str">
        <f>IF(OR(BO$2=0, BO$2=""), "N/A", IF(ISNUMBER(SEARCH(UPPER(BO$2), UPPER(ProgramsTable[[#This Row],[Type of Service]]))), "Yes", "No"))</f>
        <v>N/A</v>
      </c>
      <c r="BP732" s="18" t="str">
        <f>IF(BP$2=0, "N/A", IF(ISNUMBER(SEARCH(TRIM(BP$2), ProgramsTable[[#This Row],[Geographic Coverage]])), "Yes", "No"))</f>
        <v>N/A</v>
      </c>
      <c r="BQ732" s="18" t="str">
        <f>IF(BQ$2=0, "N/A", IF(ISNUMBER(SEARCH(TRIM(BQ$2), ProgramsTable[[#This Row],[Geographic Coverage]])), "Yes", "No"))</f>
        <v>N/A</v>
      </c>
      <c r="BR732" s="18" t="str">
        <f>IF(AND(BP$2=0, BQ$2=0), "*Required - Please Make a Selection*", IF(OR(ISNUMBER(SEARCH(TRIM(BP$2), ProgramsTable[[#This Row],[Geographic Coverage]])), ISNUMBER(SEARCH(TRIM(BQ$2), ProgramsTable[[#This Row],[Geographic Coverage]]))), "Yes", "No"))</f>
        <v>*Required - Please Make a Selection*</v>
      </c>
      <c r="BS732" s="18" t="str">
        <f>IF(OR(BS$2="",BS$2=0), "N/A", IF(AND(ProgramsTable[[#This Row],[Age Min]]= "None", ProgramsTable[[#This Row],[Age Max]]= "None"), "Yes", IF(AND(BS$2&gt;=ProgramsTable[[#This Row],[Age Min]], BS$2&lt;=ProgramsTable[[#This Row],[Age Max]]), "Yes", "No")))</f>
        <v>N/A</v>
      </c>
      <c r="BT732" s="18" t="str" cm="1">
        <f t="array" ref="BT732">IF(COUNTIF(AM$2:BJ$2,"Yes")=0,"N/A",IF(SUMPRODUCT(--(AM$2:BJ$2="Yes"),--(ProgramsTable[[#This Row],[Developmental Disability]:[Caregivers, Family Members, Advocates, or Practitioners of an Individual with Disabilities or Medical Conditions]]="Yes"))&gt;0,"Yes","No"))</f>
        <v>N/A</v>
      </c>
      <c r="BU7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32" s="18" t="str">
        <f>IF(BV$2=0, "N/A", IF(ISNUMBER(SEARCH(UPPER(BV$2), UPPER(ProgramsTable[[#This Row],[Type of Service]]))), "Yes", "No"))</f>
        <v>N/A</v>
      </c>
      <c r="BW732" s="18" t="str">
        <f>IF(BW$2=0, "N/A", IF(ISNUMBER(SEARCH(TRIM(BW$2), ProgramsTable[[#This Row],[Geographic Coverage]])), "Yes", "No"))</f>
        <v>N/A</v>
      </c>
      <c r="BX732" s="18" t="str">
        <f>IF(BX$2=0, "N/A", IF(ISNUMBER(SEARCH(TRIM(BX$2), ProgramsTable[[#This Row],[Geographic Coverage]])), "Yes", "No"))</f>
        <v>N/A</v>
      </c>
      <c r="BY732" s="18" t="str">
        <f>IF(AND(BW$2=0, BX$2=0), "*Required - Please Make a Selection*", IF(OR(ISNUMBER(SEARCH(TRIM(BW$2), ProgramsTable[[#This Row],[Geographic Coverage]])), ISNUMBER(SEARCH(TRIM(BX$2), ProgramsTable[[#This Row],[Geographic Coverage]]))), "Yes", "No"))</f>
        <v>*Required - Please Make a Selection*</v>
      </c>
      <c r="BZ732" s="18" t="str">
        <f>IF(I$2=0, "N/A", IF(I$2="Yes", IF(ProgramsTable[[#This Row],[Program Includes Services for Caregivers]]="Yes", IF(ProgramsTable[[#This Row],[Program May Require Caregiver to be Unpaid]]="No", "Yes", "No"), "No"), "N/A"))</f>
        <v>N/A</v>
      </c>
      <c r="CA7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32" s="18" t="str">
        <f>IF(CB$2=0, "N/A", IF(ISNUMBER(SEARCH(TRIM(UPPER(CB$2)), TRIM(UPPER(ProgramsTable[[#This Row],[Type of Service]])))), "Yes", "No"))</f>
        <v>N/A</v>
      </c>
      <c r="CC732" s="18" t="str">
        <f>IF(CC$2=0, "N/A", IF(ISNUMBER(SEARCH(TRIM(CC$2), ProgramsTable[[#This Row],[Geographic Coverage]])), "Yes", "No"))</f>
        <v>No</v>
      </c>
      <c r="CD732" s="18" t="str">
        <f>IF(CD$2=0, "N/A", IF(ISNUMBER(SEARCH(TRIM(CD$2), ProgramsTable[[#This Row],[Geographic Coverage]])), "Yes", "No"))</f>
        <v>N/A</v>
      </c>
      <c r="CE732" s="18" t="str">
        <f>IF(AND(CC$2=0, CD$2=0), "*Required - Please Make a Selection*", IF(OR(ISNUMBER(SEARCH(TRIM(CC$2), ProgramsTable[[#This Row],[Geographic Coverage]])), ISNUMBER(SEARCH(TRIM(CD$2), ProgramsTable[[#This Row],[Geographic Coverage]]))), "Yes", "No"))</f>
        <v>No</v>
      </c>
      <c r="CF732" s="18" t="str" cm="1">
        <f t="array" ref="CF732">IF(COUNTIF(BK$2:BN$2, "Yes")=0, "N/A", IF(SUMPRODUCT((BK$2:BN$2="Yes")*(ProgramsTable[[#This Row],[Veteran?]:[Disabled Veteran?]]="Yes"))&gt;0, "Yes", "No"))</f>
        <v>No</v>
      </c>
      <c r="CG7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32"/>
      <c r="CI732"/>
      <c r="CJ732"/>
      <c r="CK732"/>
      <c r="CL732"/>
      <c r="CM732"/>
      <c r="CN732"/>
      <c r="CO732"/>
      <c r="CP732"/>
      <c r="CQ732"/>
      <c r="CR732"/>
      <c r="CS732"/>
      <c r="CU732"/>
      <c r="CV732"/>
    </row>
    <row r="733" spans="1:100" x14ac:dyDescent="0.25">
      <c r="A733" s="10">
        <v>384</v>
      </c>
      <c r="B733" t="s">
        <v>527</v>
      </c>
      <c r="C733" t="s">
        <v>611</v>
      </c>
      <c r="D733" t="s">
        <v>564</v>
      </c>
      <c r="E733" t="s">
        <v>546</v>
      </c>
      <c r="F733" t="s">
        <v>565</v>
      </c>
      <c r="G733" t="s">
        <v>107</v>
      </c>
      <c r="H733" t="s">
        <v>207</v>
      </c>
      <c r="I733" t="s">
        <v>207</v>
      </c>
      <c r="J733" t="s">
        <v>566</v>
      </c>
      <c r="K733" t="s">
        <v>208</v>
      </c>
      <c r="L733" s="11" t="s">
        <v>567</v>
      </c>
      <c r="M733">
        <v>60</v>
      </c>
      <c r="N733">
        <v>120</v>
      </c>
      <c r="O733" t="s">
        <v>568</v>
      </c>
      <c r="P733" t="s">
        <v>569</v>
      </c>
      <c r="Q733" t="s">
        <v>208</v>
      </c>
      <c r="R733" t="s">
        <v>569</v>
      </c>
      <c r="S733" t="s">
        <v>208</v>
      </c>
      <c r="T733" t="s">
        <v>74</v>
      </c>
      <c r="U733" t="s">
        <v>207</v>
      </c>
      <c r="V733" t="s">
        <v>215</v>
      </c>
      <c r="W733" t="s">
        <v>207</v>
      </c>
      <c r="X733" t="s">
        <v>207</v>
      </c>
      <c r="Y733" t="s">
        <v>207</v>
      </c>
      <c r="Z733" t="s">
        <v>207</v>
      </c>
      <c r="AA733" t="s">
        <v>207</v>
      </c>
      <c r="AB733" t="s">
        <v>207</v>
      </c>
      <c r="AC733" t="s">
        <v>207</v>
      </c>
      <c r="AD733" t="s">
        <v>207</v>
      </c>
      <c r="AE733" t="s">
        <v>207</v>
      </c>
      <c r="AF733" t="s">
        <v>207</v>
      </c>
      <c r="AG733" t="s">
        <v>207</v>
      </c>
      <c r="AH733" t="s">
        <v>207</v>
      </c>
      <c r="AI733" t="s">
        <v>207</v>
      </c>
      <c r="AJ733" t="s">
        <v>207</v>
      </c>
      <c r="AK733" t="s">
        <v>207</v>
      </c>
      <c r="AL733" t="s">
        <v>207</v>
      </c>
      <c r="AM733" t="s">
        <v>215</v>
      </c>
      <c r="AN733" t="s">
        <v>215</v>
      </c>
      <c r="AO733" t="s">
        <v>215</v>
      </c>
      <c r="AP733" t="s">
        <v>207</v>
      </c>
      <c r="AQ733" t="s">
        <v>207</v>
      </c>
      <c r="AR733" t="s">
        <v>207</v>
      </c>
      <c r="AS733" t="s">
        <v>207</v>
      </c>
      <c r="AT733" t="s">
        <v>207</v>
      </c>
      <c r="AU733" t="s">
        <v>207</v>
      </c>
      <c r="AV733" t="s">
        <v>207</v>
      </c>
      <c r="AW733" t="s">
        <v>207</v>
      </c>
      <c r="AX733" t="s">
        <v>207</v>
      </c>
      <c r="AY733" t="s">
        <v>207</v>
      </c>
      <c r="AZ733" t="s">
        <v>207</v>
      </c>
      <c r="BA733" t="s">
        <v>207</v>
      </c>
      <c r="BB733" t="s">
        <v>207</v>
      </c>
      <c r="BC733" t="s">
        <v>207</v>
      </c>
      <c r="BD733" t="s">
        <v>207</v>
      </c>
      <c r="BE733" t="s">
        <v>207</v>
      </c>
      <c r="BF733" t="s">
        <v>207</v>
      </c>
      <c r="BG733" t="s">
        <v>207</v>
      </c>
      <c r="BH733" t="s">
        <v>207</v>
      </c>
      <c r="BI733" t="s">
        <v>207</v>
      </c>
      <c r="BJ733" t="s">
        <v>207</v>
      </c>
      <c r="BK733" t="s">
        <v>207</v>
      </c>
      <c r="BL733" t="s">
        <v>207</v>
      </c>
      <c r="BM733" t="s">
        <v>207</v>
      </c>
      <c r="BN733" t="s">
        <v>207</v>
      </c>
      <c r="BO733" s="18" t="str">
        <f>IF(OR(BO$2=0, BO$2=""), "N/A", IF(ISNUMBER(SEARCH(UPPER(BO$2), UPPER(ProgramsTable[[#This Row],[Type of Service]]))), "Yes", "No"))</f>
        <v>N/A</v>
      </c>
      <c r="BP733" s="18" t="str">
        <f>IF(BP$2=0, "N/A", IF(ISNUMBER(SEARCH(TRIM(BP$2), ProgramsTable[[#This Row],[Geographic Coverage]])), "Yes", "No"))</f>
        <v>N/A</v>
      </c>
      <c r="BQ733" s="18" t="str">
        <f>IF(BQ$2=0, "N/A", IF(ISNUMBER(SEARCH(TRIM(BQ$2), ProgramsTable[[#This Row],[Geographic Coverage]])), "Yes", "No"))</f>
        <v>N/A</v>
      </c>
      <c r="BR733" s="18" t="str">
        <f>IF(AND(BP$2=0, BQ$2=0), "*Required - Please Make a Selection*", IF(OR(ISNUMBER(SEARCH(TRIM(BP$2), ProgramsTable[[#This Row],[Geographic Coverage]])), ISNUMBER(SEARCH(TRIM(BQ$2), ProgramsTable[[#This Row],[Geographic Coverage]]))), "Yes", "No"))</f>
        <v>*Required - Please Make a Selection*</v>
      </c>
      <c r="BS733" s="18" t="str">
        <f>IF(OR(BS$2="",BS$2=0), "N/A", IF(AND(ProgramsTable[[#This Row],[Age Min]]= "None", ProgramsTable[[#This Row],[Age Max]]= "None"), "Yes", IF(AND(BS$2&gt;=ProgramsTable[[#This Row],[Age Min]], BS$2&lt;=ProgramsTable[[#This Row],[Age Max]]), "Yes", "No")))</f>
        <v>N/A</v>
      </c>
      <c r="BT733" s="18" t="str" cm="1">
        <f t="array" ref="BT733">IF(COUNTIF(AM$2:BJ$2,"Yes")=0,"N/A",IF(SUMPRODUCT(--(AM$2:BJ$2="Yes"),--(ProgramsTable[[#This Row],[Developmental Disability]:[Caregivers, Family Members, Advocates, or Practitioners of an Individual with Disabilities or Medical Conditions]]="Yes"))&gt;0,"Yes","No"))</f>
        <v>N/A</v>
      </c>
      <c r="BU7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33" s="18" t="str">
        <f>IF(BV$2=0, "N/A", IF(ISNUMBER(SEARCH(UPPER(BV$2), UPPER(ProgramsTable[[#This Row],[Type of Service]]))), "Yes", "No"))</f>
        <v>N/A</v>
      </c>
      <c r="BW733" s="18" t="str">
        <f>IF(BW$2=0, "N/A", IF(ISNUMBER(SEARCH(TRIM(BW$2), ProgramsTable[[#This Row],[Geographic Coverage]])), "Yes", "No"))</f>
        <v>N/A</v>
      </c>
      <c r="BX733" s="18" t="str">
        <f>IF(BX$2=0, "N/A", IF(ISNUMBER(SEARCH(TRIM(BX$2), ProgramsTable[[#This Row],[Geographic Coverage]])), "Yes", "No"))</f>
        <v>N/A</v>
      </c>
      <c r="BY733" s="18" t="str">
        <f>IF(AND(BW$2=0, BX$2=0), "*Required - Please Make a Selection*", IF(OR(ISNUMBER(SEARCH(TRIM(BW$2), ProgramsTable[[#This Row],[Geographic Coverage]])), ISNUMBER(SEARCH(TRIM(BX$2), ProgramsTable[[#This Row],[Geographic Coverage]]))), "Yes", "No"))</f>
        <v>*Required - Please Make a Selection*</v>
      </c>
      <c r="BZ733" s="18" t="str">
        <f>IF(I$2=0, "N/A", IF(I$2="Yes", IF(ProgramsTable[[#This Row],[Program Includes Services for Caregivers]]="Yes", IF(ProgramsTable[[#This Row],[Program May Require Caregiver to be Unpaid]]="No", "Yes", "No"), "No"), "N/A"))</f>
        <v>N/A</v>
      </c>
      <c r="CA7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33" s="18" t="str">
        <f>IF(CB$2=0, "N/A", IF(ISNUMBER(SEARCH(TRIM(UPPER(CB$2)), TRIM(UPPER(ProgramsTable[[#This Row],[Type of Service]])))), "Yes", "No"))</f>
        <v>N/A</v>
      </c>
      <c r="CC733" s="18" t="str">
        <f>IF(CC$2=0, "N/A", IF(ISNUMBER(SEARCH(TRIM(CC$2), ProgramsTable[[#This Row],[Geographic Coverage]])), "Yes", "No"))</f>
        <v>No</v>
      </c>
      <c r="CD733" s="18" t="str">
        <f>IF(CD$2=0, "N/A", IF(ISNUMBER(SEARCH(TRIM(CD$2), ProgramsTable[[#This Row],[Geographic Coverage]])), "Yes", "No"))</f>
        <v>N/A</v>
      </c>
      <c r="CE733" s="18" t="str">
        <f>IF(AND(CC$2=0, CD$2=0), "*Required - Please Make a Selection*", IF(OR(ISNUMBER(SEARCH(TRIM(CC$2), ProgramsTable[[#This Row],[Geographic Coverage]])), ISNUMBER(SEARCH(TRIM(CD$2), ProgramsTable[[#This Row],[Geographic Coverage]]))), "Yes", "No"))</f>
        <v>No</v>
      </c>
      <c r="CF733" s="18" t="str" cm="1">
        <f t="array" ref="CF733">IF(COUNTIF(BK$2:BN$2, "Yes")=0, "N/A", IF(SUMPRODUCT((BK$2:BN$2="Yes")*(ProgramsTable[[#This Row],[Veteran?]:[Disabled Veteran?]]="Yes"))&gt;0, "Yes", "No"))</f>
        <v>No</v>
      </c>
      <c r="CG7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33"/>
      <c r="CI733"/>
      <c r="CJ733"/>
      <c r="CK733"/>
      <c r="CL733"/>
      <c r="CM733"/>
      <c r="CN733"/>
      <c r="CO733"/>
      <c r="CP733"/>
      <c r="CQ733"/>
      <c r="CR733"/>
      <c r="CS733"/>
      <c r="CU733"/>
      <c r="CV733"/>
    </row>
    <row r="734" spans="1:100" hidden="1" x14ac:dyDescent="0.25">
      <c r="A734" s="10">
        <v>385</v>
      </c>
      <c r="B734" t="s">
        <v>527</v>
      </c>
      <c r="C734" t="s">
        <v>611</v>
      </c>
      <c r="D734" t="s">
        <v>564</v>
      </c>
      <c r="E734" t="s">
        <v>546</v>
      </c>
      <c r="F734" t="s">
        <v>570</v>
      </c>
      <c r="G734" t="s">
        <v>109</v>
      </c>
      <c r="H734" t="s">
        <v>207</v>
      </c>
      <c r="I734" t="s">
        <v>207</v>
      </c>
      <c r="J734" t="s">
        <v>566</v>
      </c>
      <c r="K734" t="s">
        <v>208</v>
      </c>
      <c r="L734" s="11" t="s">
        <v>571</v>
      </c>
      <c r="M734">
        <v>60</v>
      </c>
      <c r="N734">
        <v>120</v>
      </c>
      <c r="O734" t="s">
        <v>572</v>
      </c>
      <c r="P734" t="s">
        <v>573</v>
      </c>
      <c r="Q734" t="s">
        <v>208</v>
      </c>
      <c r="R734" t="s">
        <v>573</v>
      </c>
      <c r="S734" t="s">
        <v>208</v>
      </c>
      <c r="T734" t="s">
        <v>74</v>
      </c>
      <c r="U734" t="s">
        <v>207</v>
      </c>
      <c r="V734" t="s">
        <v>215</v>
      </c>
      <c r="W734" t="s">
        <v>207</v>
      </c>
      <c r="X734" t="s">
        <v>207</v>
      </c>
      <c r="Y734" t="s">
        <v>207</v>
      </c>
      <c r="Z734" t="s">
        <v>207</v>
      </c>
      <c r="AA734" t="s">
        <v>207</v>
      </c>
      <c r="AB734" t="s">
        <v>207</v>
      </c>
      <c r="AC734" t="s">
        <v>207</v>
      </c>
      <c r="AD734" t="s">
        <v>207</v>
      </c>
      <c r="AE734" t="s">
        <v>207</v>
      </c>
      <c r="AF734" t="s">
        <v>207</v>
      </c>
      <c r="AG734" t="s">
        <v>207</v>
      </c>
      <c r="AH734" t="s">
        <v>207</v>
      </c>
      <c r="AI734" t="s">
        <v>207</v>
      </c>
      <c r="AJ734" t="s">
        <v>207</v>
      </c>
      <c r="AK734" t="s">
        <v>207</v>
      </c>
      <c r="AL734" t="s">
        <v>207</v>
      </c>
      <c r="AM734" t="s">
        <v>215</v>
      </c>
      <c r="AN734" t="s">
        <v>215</v>
      </c>
      <c r="AO734" t="s">
        <v>215</v>
      </c>
      <c r="AP734" t="s">
        <v>207</v>
      </c>
      <c r="AQ734" t="s">
        <v>215</v>
      </c>
      <c r="AR734" t="s">
        <v>207</v>
      </c>
      <c r="AS734" t="s">
        <v>207</v>
      </c>
      <c r="AT734" t="s">
        <v>207</v>
      </c>
      <c r="AU734" t="s">
        <v>207</v>
      </c>
      <c r="AV734" t="s">
        <v>207</v>
      </c>
      <c r="AW734" t="s">
        <v>207</v>
      </c>
      <c r="AX734" t="s">
        <v>215</v>
      </c>
      <c r="AY734" t="s">
        <v>215</v>
      </c>
      <c r="AZ734" t="s">
        <v>207</v>
      </c>
      <c r="BA734" t="s">
        <v>215</v>
      </c>
      <c r="BB734" t="s">
        <v>207</v>
      </c>
      <c r="BC734" t="s">
        <v>207</v>
      </c>
      <c r="BD734" t="s">
        <v>207</v>
      </c>
      <c r="BE734" t="s">
        <v>207</v>
      </c>
      <c r="BF734" t="s">
        <v>207</v>
      </c>
      <c r="BG734" t="s">
        <v>207</v>
      </c>
      <c r="BH734" t="s">
        <v>207</v>
      </c>
      <c r="BI734" t="s">
        <v>207</v>
      </c>
      <c r="BJ734" t="s">
        <v>207</v>
      </c>
      <c r="BK734" t="s">
        <v>207</v>
      </c>
      <c r="BL734" t="s">
        <v>207</v>
      </c>
      <c r="BM734" t="s">
        <v>207</v>
      </c>
      <c r="BN734" t="s">
        <v>207</v>
      </c>
      <c r="BO734" s="18" t="str">
        <f>IF(OR(BO$2=0, BO$2=""), "N/A", IF(ISNUMBER(SEARCH(UPPER(BO$2), UPPER(ProgramsTable[[#This Row],[Type of Service]]))), "Yes", "No"))</f>
        <v>N/A</v>
      </c>
      <c r="BP734" s="18" t="str">
        <f>IF(BP$2=0, "N/A", IF(ISNUMBER(SEARCH(TRIM(BP$2), ProgramsTable[[#This Row],[Geographic Coverage]])), "Yes", "No"))</f>
        <v>N/A</v>
      </c>
      <c r="BQ734" s="18" t="str">
        <f>IF(BQ$2=0, "N/A", IF(ISNUMBER(SEARCH(TRIM(BQ$2), ProgramsTable[[#This Row],[Geographic Coverage]])), "Yes", "No"))</f>
        <v>N/A</v>
      </c>
      <c r="BR734" s="18" t="str">
        <f>IF(AND(BP$2=0, BQ$2=0), "*Required - Please Make a Selection*", IF(OR(ISNUMBER(SEARCH(TRIM(BP$2), ProgramsTable[[#This Row],[Geographic Coverage]])), ISNUMBER(SEARCH(TRIM(BQ$2), ProgramsTable[[#This Row],[Geographic Coverage]]))), "Yes", "No"))</f>
        <v>*Required - Please Make a Selection*</v>
      </c>
      <c r="BS734" s="18" t="str">
        <f>IF(OR(BS$2="",BS$2=0), "N/A", IF(AND(ProgramsTable[[#This Row],[Age Min]]= "None", ProgramsTable[[#This Row],[Age Max]]= "None"), "Yes", IF(AND(BS$2&gt;=ProgramsTable[[#This Row],[Age Min]], BS$2&lt;=ProgramsTable[[#This Row],[Age Max]]), "Yes", "No")))</f>
        <v>N/A</v>
      </c>
      <c r="BT734" s="18" t="str" cm="1">
        <f t="array" ref="BT734">IF(COUNTIF(AM$2:BJ$2,"Yes")=0,"N/A",IF(SUMPRODUCT(--(AM$2:BJ$2="Yes"),--(ProgramsTable[[#This Row],[Developmental Disability]:[Caregivers, Family Members, Advocates, or Practitioners of an Individual with Disabilities or Medical Conditions]]="Yes"))&gt;0,"Yes","No"))</f>
        <v>N/A</v>
      </c>
      <c r="BU7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34" s="18" t="str">
        <f>IF(BV$2=0, "N/A", IF(ISNUMBER(SEARCH(UPPER(BV$2), UPPER(ProgramsTable[[#This Row],[Type of Service]]))), "Yes", "No"))</f>
        <v>N/A</v>
      </c>
      <c r="BW734" s="18" t="str">
        <f>IF(BW$2=0, "N/A", IF(ISNUMBER(SEARCH(TRIM(BW$2), ProgramsTable[[#This Row],[Geographic Coverage]])), "Yes", "No"))</f>
        <v>N/A</v>
      </c>
      <c r="BX734" s="18" t="str">
        <f>IF(BX$2=0, "N/A", IF(ISNUMBER(SEARCH(TRIM(BX$2), ProgramsTable[[#This Row],[Geographic Coverage]])), "Yes", "No"))</f>
        <v>N/A</v>
      </c>
      <c r="BY734" s="18" t="str">
        <f>IF(AND(BW$2=0, BX$2=0), "*Required - Please Make a Selection*", IF(OR(ISNUMBER(SEARCH(TRIM(BW$2), ProgramsTable[[#This Row],[Geographic Coverage]])), ISNUMBER(SEARCH(TRIM(BX$2), ProgramsTable[[#This Row],[Geographic Coverage]]))), "Yes", "No"))</f>
        <v>*Required - Please Make a Selection*</v>
      </c>
      <c r="BZ734" s="18" t="str">
        <f>IF(I$2=0, "N/A", IF(I$2="Yes", IF(ProgramsTable[[#This Row],[Program Includes Services for Caregivers]]="Yes", IF(ProgramsTable[[#This Row],[Program May Require Caregiver to be Unpaid]]="No", "Yes", "No"), "No"), "N/A"))</f>
        <v>N/A</v>
      </c>
      <c r="CA7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34" s="18" t="str">
        <f>IF(CB$2=0, "N/A", IF(ISNUMBER(SEARCH(TRIM(UPPER(CB$2)), TRIM(UPPER(ProgramsTable[[#This Row],[Type of Service]])))), "Yes", "No"))</f>
        <v>N/A</v>
      </c>
      <c r="CC734" s="18" t="str">
        <f>IF(CC$2=0, "N/A", IF(ISNUMBER(SEARCH(TRIM(CC$2), ProgramsTable[[#This Row],[Geographic Coverage]])), "Yes", "No"))</f>
        <v>No</v>
      </c>
      <c r="CD734" s="18" t="str">
        <f>IF(CD$2=0, "N/A", IF(ISNUMBER(SEARCH(TRIM(CD$2), ProgramsTable[[#This Row],[Geographic Coverage]])), "Yes", "No"))</f>
        <v>N/A</v>
      </c>
      <c r="CE734" s="18" t="str">
        <f>IF(AND(CC$2=0, CD$2=0), "*Required - Please Make a Selection*", IF(OR(ISNUMBER(SEARCH(TRIM(CC$2), ProgramsTable[[#This Row],[Geographic Coverage]])), ISNUMBER(SEARCH(TRIM(CD$2), ProgramsTable[[#This Row],[Geographic Coverage]]))), "Yes", "No"))</f>
        <v>No</v>
      </c>
      <c r="CF734" s="18" t="str" cm="1">
        <f t="array" ref="CF734">IF(COUNTIF(BK$2:BN$2, "Yes")=0, "N/A", IF(SUMPRODUCT((BK$2:BN$2="Yes")*(ProgramsTable[[#This Row],[Veteran?]:[Disabled Veteran?]]="Yes"))&gt;0, "Yes", "No"))</f>
        <v>No</v>
      </c>
      <c r="CG7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34"/>
      <c r="CI734"/>
      <c r="CJ734"/>
      <c r="CK734"/>
      <c r="CL734"/>
      <c r="CM734"/>
      <c r="CN734"/>
      <c r="CO734"/>
      <c r="CP734"/>
      <c r="CQ734"/>
      <c r="CR734"/>
      <c r="CS734"/>
      <c r="CU734"/>
      <c r="CV734"/>
    </row>
    <row r="735" spans="1:100" hidden="1" x14ac:dyDescent="0.25">
      <c r="A735" s="10">
        <v>386</v>
      </c>
      <c r="B735" t="s">
        <v>527</v>
      </c>
      <c r="C735" t="s">
        <v>611</v>
      </c>
      <c r="D735" t="s">
        <v>564</v>
      </c>
      <c r="E735" t="s">
        <v>546</v>
      </c>
      <c r="F735" t="s">
        <v>574</v>
      </c>
      <c r="G735" t="s">
        <v>108</v>
      </c>
      <c r="H735" t="s">
        <v>207</v>
      </c>
      <c r="I735" t="s">
        <v>207</v>
      </c>
      <c r="J735" t="s">
        <v>208</v>
      </c>
      <c r="K735" t="s">
        <v>208</v>
      </c>
      <c r="L735" s="11" t="s">
        <v>543</v>
      </c>
      <c r="M735">
        <v>60</v>
      </c>
      <c r="N735">
        <v>120</v>
      </c>
      <c r="P735" t="s">
        <v>575</v>
      </c>
      <c r="Q735" t="s">
        <v>208</v>
      </c>
      <c r="R735" t="s">
        <v>575</v>
      </c>
      <c r="S735" t="s">
        <v>208</v>
      </c>
      <c r="T735" t="s">
        <v>74</v>
      </c>
      <c r="U735" t="s">
        <v>207</v>
      </c>
      <c r="V735" t="s">
        <v>207</v>
      </c>
      <c r="W735" t="s">
        <v>207</v>
      </c>
      <c r="X735" t="s">
        <v>207</v>
      </c>
      <c r="Y735" t="s">
        <v>207</v>
      </c>
      <c r="Z735" t="s">
        <v>207</v>
      </c>
      <c r="AA735" t="s">
        <v>207</v>
      </c>
      <c r="AB735" t="s">
        <v>207</v>
      </c>
      <c r="AC735" t="s">
        <v>207</v>
      </c>
      <c r="AD735" t="s">
        <v>207</v>
      </c>
      <c r="AE735" t="s">
        <v>207</v>
      </c>
      <c r="AF735" t="s">
        <v>207</v>
      </c>
      <c r="AG735" t="s">
        <v>207</v>
      </c>
      <c r="AH735" t="s">
        <v>207</v>
      </c>
      <c r="AI735" t="s">
        <v>207</v>
      </c>
      <c r="AJ735" t="s">
        <v>207</v>
      </c>
      <c r="AK735" t="s">
        <v>207</v>
      </c>
      <c r="AL735" t="s">
        <v>207</v>
      </c>
      <c r="AM735" t="s">
        <v>207</v>
      </c>
      <c r="AN735" t="s">
        <v>207</v>
      </c>
      <c r="AO735" t="s">
        <v>207</v>
      </c>
      <c r="AP735" t="s">
        <v>207</v>
      </c>
      <c r="AQ735" t="s">
        <v>207</v>
      </c>
      <c r="AR735" t="s">
        <v>207</v>
      </c>
      <c r="AS735" t="s">
        <v>207</v>
      </c>
      <c r="AT735" t="s">
        <v>207</v>
      </c>
      <c r="AU735" t="s">
        <v>207</v>
      </c>
      <c r="AV735" t="s">
        <v>207</v>
      </c>
      <c r="AW735" t="s">
        <v>207</v>
      </c>
      <c r="AX735" t="s">
        <v>207</v>
      </c>
      <c r="AY735" t="s">
        <v>207</v>
      </c>
      <c r="AZ735" t="s">
        <v>207</v>
      </c>
      <c r="BA735" t="s">
        <v>215</v>
      </c>
      <c r="BB735" t="s">
        <v>207</v>
      </c>
      <c r="BC735" t="s">
        <v>207</v>
      </c>
      <c r="BD735" t="s">
        <v>207</v>
      </c>
      <c r="BE735" t="s">
        <v>207</v>
      </c>
      <c r="BF735" t="s">
        <v>207</v>
      </c>
      <c r="BG735" t="s">
        <v>207</v>
      </c>
      <c r="BH735" t="s">
        <v>207</v>
      </c>
      <c r="BI735" t="s">
        <v>207</v>
      </c>
      <c r="BJ735" t="s">
        <v>207</v>
      </c>
      <c r="BK735" t="s">
        <v>207</v>
      </c>
      <c r="BL735" t="s">
        <v>207</v>
      </c>
      <c r="BM735" t="s">
        <v>207</v>
      </c>
      <c r="BN735" t="s">
        <v>207</v>
      </c>
      <c r="BO735" s="18" t="str">
        <f>IF(OR(BO$2=0, BO$2=""), "N/A", IF(ISNUMBER(SEARCH(UPPER(BO$2), UPPER(ProgramsTable[[#This Row],[Type of Service]]))), "Yes", "No"))</f>
        <v>N/A</v>
      </c>
      <c r="BP735" s="18" t="str">
        <f>IF(BP$2=0, "N/A", IF(ISNUMBER(SEARCH(TRIM(BP$2), ProgramsTable[[#This Row],[Geographic Coverage]])), "Yes", "No"))</f>
        <v>N/A</v>
      </c>
      <c r="BQ735" s="18" t="str">
        <f>IF(BQ$2=0, "N/A", IF(ISNUMBER(SEARCH(TRIM(BQ$2), ProgramsTable[[#This Row],[Geographic Coverage]])), "Yes", "No"))</f>
        <v>N/A</v>
      </c>
      <c r="BR735" s="18" t="str">
        <f>IF(AND(BP$2=0, BQ$2=0), "*Required - Please Make a Selection*", IF(OR(ISNUMBER(SEARCH(TRIM(BP$2), ProgramsTable[[#This Row],[Geographic Coverage]])), ISNUMBER(SEARCH(TRIM(BQ$2), ProgramsTable[[#This Row],[Geographic Coverage]]))), "Yes", "No"))</f>
        <v>*Required - Please Make a Selection*</v>
      </c>
      <c r="BS735" s="18" t="str">
        <f>IF(OR(BS$2="",BS$2=0), "N/A", IF(AND(ProgramsTable[[#This Row],[Age Min]]= "None", ProgramsTable[[#This Row],[Age Max]]= "None"), "Yes", IF(AND(BS$2&gt;=ProgramsTable[[#This Row],[Age Min]], BS$2&lt;=ProgramsTable[[#This Row],[Age Max]]), "Yes", "No")))</f>
        <v>N/A</v>
      </c>
      <c r="BT735" s="18" t="str" cm="1">
        <f t="array" ref="BT735">IF(COUNTIF(AM$2:BJ$2,"Yes")=0,"N/A",IF(SUMPRODUCT(--(AM$2:BJ$2="Yes"),--(ProgramsTable[[#This Row],[Developmental Disability]:[Caregivers, Family Members, Advocates, or Practitioners of an Individual with Disabilities or Medical Conditions]]="Yes"))&gt;0,"Yes","No"))</f>
        <v>N/A</v>
      </c>
      <c r="BU7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35" s="18" t="str">
        <f>IF(BV$2=0, "N/A", IF(ISNUMBER(SEARCH(UPPER(BV$2), UPPER(ProgramsTable[[#This Row],[Type of Service]]))), "Yes", "No"))</f>
        <v>N/A</v>
      </c>
      <c r="BW735" s="18" t="str">
        <f>IF(BW$2=0, "N/A", IF(ISNUMBER(SEARCH(TRIM(BW$2), ProgramsTable[[#This Row],[Geographic Coverage]])), "Yes", "No"))</f>
        <v>N/A</v>
      </c>
      <c r="BX735" s="18" t="str">
        <f>IF(BX$2=0, "N/A", IF(ISNUMBER(SEARCH(TRIM(BX$2), ProgramsTable[[#This Row],[Geographic Coverage]])), "Yes", "No"))</f>
        <v>N/A</v>
      </c>
      <c r="BY735" s="18" t="str">
        <f>IF(AND(BW$2=0, BX$2=0), "*Required - Please Make a Selection*", IF(OR(ISNUMBER(SEARCH(TRIM(BW$2), ProgramsTable[[#This Row],[Geographic Coverage]])), ISNUMBER(SEARCH(TRIM(BX$2), ProgramsTable[[#This Row],[Geographic Coverage]]))), "Yes", "No"))</f>
        <v>*Required - Please Make a Selection*</v>
      </c>
      <c r="BZ735" s="18" t="str">
        <f>IF(I$2=0, "N/A", IF(I$2="Yes", IF(ProgramsTable[[#This Row],[Program Includes Services for Caregivers]]="Yes", IF(ProgramsTable[[#This Row],[Program May Require Caregiver to be Unpaid]]="No", "Yes", "No"), "No"), "N/A"))</f>
        <v>N/A</v>
      </c>
      <c r="CA7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35" s="18" t="str">
        <f>IF(CB$2=0, "N/A", IF(ISNUMBER(SEARCH(TRIM(UPPER(CB$2)), TRIM(UPPER(ProgramsTable[[#This Row],[Type of Service]])))), "Yes", "No"))</f>
        <v>N/A</v>
      </c>
      <c r="CC735" s="18" t="str">
        <f>IF(CC$2=0, "N/A", IF(ISNUMBER(SEARCH(TRIM(CC$2), ProgramsTable[[#This Row],[Geographic Coverage]])), "Yes", "No"))</f>
        <v>No</v>
      </c>
      <c r="CD735" s="18" t="str">
        <f>IF(CD$2=0, "N/A", IF(ISNUMBER(SEARCH(TRIM(CD$2), ProgramsTable[[#This Row],[Geographic Coverage]])), "Yes", "No"))</f>
        <v>N/A</v>
      </c>
      <c r="CE735" s="18" t="str">
        <f>IF(AND(CC$2=0, CD$2=0), "*Required - Please Make a Selection*", IF(OR(ISNUMBER(SEARCH(TRIM(CC$2), ProgramsTable[[#This Row],[Geographic Coverage]])), ISNUMBER(SEARCH(TRIM(CD$2), ProgramsTable[[#This Row],[Geographic Coverage]]))), "Yes", "No"))</f>
        <v>No</v>
      </c>
      <c r="CF735" s="18" t="str" cm="1">
        <f t="array" ref="CF735">IF(COUNTIF(BK$2:BN$2, "Yes")=0, "N/A", IF(SUMPRODUCT((BK$2:BN$2="Yes")*(ProgramsTable[[#This Row],[Veteran?]:[Disabled Veteran?]]="Yes"))&gt;0, "Yes", "No"))</f>
        <v>No</v>
      </c>
      <c r="CG7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35"/>
      <c r="CI735"/>
      <c r="CJ735"/>
      <c r="CK735"/>
      <c r="CL735"/>
      <c r="CM735"/>
      <c r="CN735"/>
      <c r="CO735"/>
      <c r="CP735"/>
      <c r="CQ735"/>
      <c r="CR735"/>
      <c r="CS735"/>
      <c r="CU735"/>
      <c r="CV735"/>
    </row>
    <row r="736" spans="1:100" hidden="1" x14ac:dyDescent="0.25">
      <c r="A736" s="10">
        <v>387</v>
      </c>
      <c r="B736" t="s">
        <v>527</v>
      </c>
      <c r="C736" t="s">
        <v>611</v>
      </c>
      <c r="D736" t="s">
        <v>576</v>
      </c>
      <c r="E736" t="s">
        <v>546</v>
      </c>
      <c r="F736" t="s">
        <v>612</v>
      </c>
      <c r="G736" t="s">
        <v>98</v>
      </c>
      <c r="H736" t="s">
        <v>207</v>
      </c>
      <c r="I736" t="s">
        <v>207</v>
      </c>
      <c r="J736" t="s">
        <v>208</v>
      </c>
      <c r="K736" t="s">
        <v>208</v>
      </c>
      <c r="L736" s="11" t="s">
        <v>543</v>
      </c>
      <c r="M736">
        <v>60</v>
      </c>
      <c r="N736">
        <v>120</v>
      </c>
      <c r="P736" t="s">
        <v>563</v>
      </c>
      <c r="Q736" t="s">
        <v>208</v>
      </c>
      <c r="R736" t="s">
        <v>563</v>
      </c>
      <c r="S736" t="s">
        <v>208</v>
      </c>
      <c r="T736" t="s">
        <v>74</v>
      </c>
      <c r="U736" t="s">
        <v>207</v>
      </c>
      <c r="V736" t="s">
        <v>207</v>
      </c>
      <c r="W736" t="s">
        <v>207</v>
      </c>
      <c r="X736" t="s">
        <v>207</v>
      </c>
      <c r="Y736" t="s">
        <v>207</v>
      </c>
      <c r="Z736" t="s">
        <v>207</v>
      </c>
      <c r="AA736" t="s">
        <v>207</v>
      </c>
      <c r="AB736" t="s">
        <v>207</v>
      </c>
      <c r="AC736" t="s">
        <v>207</v>
      </c>
      <c r="AD736" t="s">
        <v>207</v>
      </c>
      <c r="AE736" t="s">
        <v>207</v>
      </c>
      <c r="AF736" t="s">
        <v>207</v>
      </c>
      <c r="AG736" t="s">
        <v>207</v>
      </c>
      <c r="AH736" t="s">
        <v>207</v>
      </c>
      <c r="AI736" t="s">
        <v>207</v>
      </c>
      <c r="AJ736" t="s">
        <v>207</v>
      </c>
      <c r="AK736" t="s">
        <v>207</v>
      </c>
      <c r="AL736" t="s">
        <v>207</v>
      </c>
      <c r="AM736" t="s">
        <v>207</v>
      </c>
      <c r="AN736" t="s">
        <v>207</v>
      </c>
      <c r="AO736" t="s">
        <v>207</v>
      </c>
      <c r="AP736" t="s">
        <v>207</v>
      </c>
      <c r="AQ736" t="s">
        <v>207</v>
      </c>
      <c r="AR736" t="s">
        <v>207</v>
      </c>
      <c r="AS736" t="s">
        <v>207</v>
      </c>
      <c r="AT736" t="s">
        <v>207</v>
      </c>
      <c r="AU736" t="s">
        <v>207</v>
      </c>
      <c r="AV736" t="s">
        <v>207</v>
      </c>
      <c r="AW736" t="s">
        <v>207</v>
      </c>
      <c r="AX736" t="s">
        <v>207</v>
      </c>
      <c r="AY736" t="s">
        <v>207</v>
      </c>
      <c r="AZ736" t="s">
        <v>207</v>
      </c>
      <c r="BA736" t="s">
        <v>215</v>
      </c>
      <c r="BB736" t="s">
        <v>207</v>
      </c>
      <c r="BC736" t="s">
        <v>207</v>
      </c>
      <c r="BD736" t="s">
        <v>207</v>
      </c>
      <c r="BE736" t="s">
        <v>207</v>
      </c>
      <c r="BF736" t="s">
        <v>207</v>
      </c>
      <c r="BG736" t="s">
        <v>207</v>
      </c>
      <c r="BH736" t="s">
        <v>207</v>
      </c>
      <c r="BI736" t="s">
        <v>207</v>
      </c>
      <c r="BJ736" t="s">
        <v>207</v>
      </c>
      <c r="BK736" t="s">
        <v>207</v>
      </c>
      <c r="BL736" t="s">
        <v>207</v>
      </c>
      <c r="BM736" t="s">
        <v>207</v>
      </c>
      <c r="BN736" t="s">
        <v>207</v>
      </c>
      <c r="BO736" s="18" t="str">
        <f>IF(OR(BO$2=0, BO$2=""), "N/A", IF(ISNUMBER(SEARCH(UPPER(BO$2), UPPER(ProgramsTable[[#This Row],[Type of Service]]))), "Yes", "No"))</f>
        <v>N/A</v>
      </c>
      <c r="BP736" s="18" t="str">
        <f>IF(BP$2=0, "N/A", IF(ISNUMBER(SEARCH(TRIM(BP$2), ProgramsTable[[#This Row],[Geographic Coverage]])), "Yes", "No"))</f>
        <v>N/A</v>
      </c>
      <c r="BQ736" s="18" t="str">
        <f>IF(BQ$2=0, "N/A", IF(ISNUMBER(SEARCH(TRIM(BQ$2), ProgramsTable[[#This Row],[Geographic Coverage]])), "Yes", "No"))</f>
        <v>N/A</v>
      </c>
      <c r="BR736" s="18" t="str">
        <f>IF(AND(BP$2=0, BQ$2=0), "*Required - Please Make a Selection*", IF(OR(ISNUMBER(SEARCH(TRIM(BP$2), ProgramsTable[[#This Row],[Geographic Coverage]])), ISNUMBER(SEARCH(TRIM(BQ$2), ProgramsTable[[#This Row],[Geographic Coverage]]))), "Yes", "No"))</f>
        <v>*Required - Please Make a Selection*</v>
      </c>
      <c r="BS736" s="18" t="str">
        <f>IF(OR(BS$2="",BS$2=0), "N/A", IF(AND(ProgramsTable[[#This Row],[Age Min]]= "None", ProgramsTable[[#This Row],[Age Max]]= "None"), "Yes", IF(AND(BS$2&gt;=ProgramsTable[[#This Row],[Age Min]], BS$2&lt;=ProgramsTable[[#This Row],[Age Max]]), "Yes", "No")))</f>
        <v>N/A</v>
      </c>
      <c r="BT736" s="18" t="str" cm="1">
        <f t="array" ref="BT736">IF(COUNTIF(AM$2:BJ$2,"Yes")=0,"N/A",IF(SUMPRODUCT(--(AM$2:BJ$2="Yes"),--(ProgramsTable[[#This Row],[Developmental Disability]:[Caregivers, Family Members, Advocates, or Practitioners of an Individual with Disabilities or Medical Conditions]]="Yes"))&gt;0,"Yes","No"))</f>
        <v>N/A</v>
      </c>
      <c r="BU7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36" s="18" t="str">
        <f>IF(BV$2=0, "N/A", IF(ISNUMBER(SEARCH(UPPER(BV$2), UPPER(ProgramsTable[[#This Row],[Type of Service]]))), "Yes", "No"))</f>
        <v>N/A</v>
      </c>
      <c r="BW736" s="18" t="str">
        <f>IF(BW$2=0, "N/A", IF(ISNUMBER(SEARCH(TRIM(BW$2), ProgramsTable[[#This Row],[Geographic Coverage]])), "Yes", "No"))</f>
        <v>N/A</v>
      </c>
      <c r="BX736" s="18" t="str">
        <f>IF(BX$2=0, "N/A", IF(ISNUMBER(SEARCH(TRIM(BX$2), ProgramsTable[[#This Row],[Geographic Coverage]])), "Yes", "No"))</f>
        <v>N/A</v>
      </c>
      <c r="BY736" s="18" t="str">
        <f>IF(AND(BW$2=0, BX$2=0), "*Required - Please Make a Selection*", IF(OR(ISNUMBER(SEARCH(TRIM(BW$2), ProgramsTable[[#This Row],[Geographic Coverage]])), ISNUMBER(SEARCH(TRIM(BX$2), ProgramsTable[[#This Row],[Geographic Coverage]]))), "Yes", "No"))</f>
        <v>*Required - Please Make a Selection*</v>
      </c>
      <c r="BZ736" s="18" t="str">
        <f>IF(I$2=0, "N/A", IF(I$2="Yes", IF(ProgramsTable[[#This Row],[Program Includes Services for Caregivers]]="Yes", IF(ProgramsTable[[#This Row],[Program May Require Caregiver to be Unpaid]]="No", "Yes", "No"), "No"), "N/A"))</f>
        <v>N/A</v>
      </c>
      <c r="CA7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36" s="18" t="str">
        <f>IF(CB$2=0, "N/A", IF(ISNUMBER(SEARCH(TRIM(UPPER(CB$2)), TRIM(UPPER(ProgramsTable[[#This Row],[Type of Service]])))), "Yes", "No"))</f>
        <v>N/A</v>
      </c>
      <c r="CC736" s="18" t="str">
        <f>IF(CC$2=0, "N/A", IF(ISNUMBER(SEARCH(TRIM(CC$2), ProgramsTable[[#This Row],[Geographic Coverage]])), "Yes", "No"))</f>
        <v>No</v>
      </c>
      <c r="CD736" s="18" t="str">
        <f>IF(CD$2=0, "N/A", IF(ISNUMBER(SEARCH(TRIM(CD$2), ProgramsTable[[#This Row],[Geographic Coverage]])), "Yes", "No"))</f>
        <v>N/A</v>
      </c>
      <c r="CE736" s="18" t="str">
        <f>IF(AND(CC$2=0, CD$2=0), "*Required - Please Make a Selection*", IF(OR(ISNUMBER(SEARCH(TRIM(CC$2), ProgramsTable[[#This Row],[Geographic Coverage]])), ISNUMBER(SEARCH(TRIM(CD$2), ProgramsTable[[#This Row],[Geographic Coverage]]))), "Yes", "No"))</f>
        <v>No</v>
      </c>
      <c r="CF736" s="18" t="str" cm="1">
        <f t="array" ref="CF736">IF(COUNTIF(BK$2:BN$2, "Yes")=0, "N/A", IF(SUMPRODUCT((BK$2:BN$2="Yes")*(ProgramsTable[[#This Row],[Veteran?]:[Disabled Veteran?]]="Yes"))&gt;0, "Yes", "No"))</f>
        <v>No</v>
      </c>
      <c r="CG7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36"/>
      <c r="CI736"/>
      <c r="CJ736"/>
      <c r="CK736"/>
      <c r="CL736"/>
      <c r="CM736"/>
      <c r="CN736"/>
      <c r="CO736"/>
      <c r="CP736"/>
      <c r="CQ736"/>
      <c r="CR736"/>
      <c r="CS736"/>
      <c r="CU736"/>
      <c r="CV736"/>
    </row>
    <row r="737" spans="1:100" hidden="1" x14ac:dyDescent="0.25">
      <c r="A737" s="10">
        <v>399</v>
      </c>
      <c r="B737" t="s">
        <v>527</v>
      </c>
      <c r="C737" t="s">
        <v>613</v>
      </c>
      <c r="D737" t="s">
        <v>537</v>
      </c>
      <c r="E737" t="s">
        <v>538</v>
      </c>
      <c r="F737" t="s">
        <v>539</v>
      </c>
      <c r="G737" t="s">
        <v>540</v>
      </c>
      <c r="H737" t="s">
        <v>207</v>
      </c>
      <c r="I737" t="s">
        <v>207</v>
      </c>
      <c r="J737" t="s">
        <v>541</v>
      </c>
      <c r="K737" t="s">
        <v>542</v>
      </c>
      <c r="L737" t="s">
        <v>543</v>
      </c>
      <c r="M737">
        <v>60</v>
      </c>
      <c r="N737">
        <v>120</v>
      </c>
      <c r="P737" t="s">
        <v>544</v>
      </c>
      <c r="Q737" t="s">
        <v>208</v>
      </c>
      <c r="R737" t="s">
        <v>544</v>
      </c>
      <c r="S737" t="s">
        <v>208</v>
      </c>
      <c r="T737" t="s">
        <v>80</v>
      </c>
      <c r="U737" t="s">
        <v>215</v>
      </c>
      <c r="V737" t="s">
        <v>207</v>
      </c>
      <c r="W737" t="s">
        <v>207</v>
      </c>
      <c r="X737" t="s">
        <v>207</v>
      </c>
      <c r="Y737" t="s">
        <v>207</v>
      </c>
      <c r="Z737" t="s">
        <v>207</v>
      </c>
      <c r="AA737" t="s">
        <v>207</v>
      </c>
      <c r="AB737" t="s">
        <v>207</v>
      </c>
      <c r="AC737" t="s">
        <v>207</v>
      </c>
      <c r="AD737" t="s">
        <v>207</v>
      </c>
      <c r="AE737" t="s">
        <v>207</v>
      </c>
      <c r="AF737" t="s">
        <v>207</v>
      </c>
      <c r="AG737" t="s">
        <v>207</v>
      </c>
      <c r="AH737" t="s">
        <v>207</v>
      </c>
      <c r="AI737" t="s">
        <v>207</v>
      </c>
      <c r="AJ737" t="s">
        <v>207</v>
      </c>
      <c r="AK737" t="s">
        <v>207</v>
      </c>
      <c r="AL737" t="s">
        <v>207</v>
      </c>
      <c r="AM737" t="s">
        <v>207</v>
      </c>
      <c r="AN737" t="s">
        <v>207</v>
      </c>
      <c r="AO737" t="s">
        <v>207</v>
      </c>
      <c r="AP737" t="s">
        <v>207</v>
      </c>
      <c r="AQ737" t="s">
        <v>207</v>
      </c>
      <c r="AR737" t="s">
        <v>207</v>
      </c>
      <c r="AS737" t="s">
        <v>207</v>
      </c>
      <c r="AT737" t="s">
        <v>207</v>
      </c>
      <c r="AU737" t="s">
        <v>207</v>
      </c>
      <c r="AV737" t="s">
        <v>207</v>
      </c>
      <c r="AW737" t="s">
        <v>207</v>
      </c>
      <c r="AX737" t="s">
        <v>207</v>
      </c>
      <c r="AY737" t="s">
        <v>207</v>
      </c>
      <c r="AZ737" t="s">
        <v>207</v>
      </c>
      <c r="BA737" t="s">
        <v>215</v>
      </c>
      <c r="BB737" t="s">
        <v>207</v>
      </c>
      <c r="BC737" t="s">
        <v>207</v>
      </c>
      <c r="BD737" t="s">
        <v>207</v>
      </c>
      <c r="BE737" t="s">
        <v>207</v>
      </c>
      <c r="BF737" t="s">
        <v>207</v>
      </c>
      <c r="BG737" t="s">
        <v>207</v>
      </c>
      <c r="BH737" t="s">
        <v>207</v>
      </c>
      <c r="BI737" t="s">
        <v>207</v>
      </c>
      <c r="BJ737" t="s">
        <v>207</v>
      </c>
      <c r="BK737" t="s">
        <v>207</v>
      </c>
      <c r="BL737" t="s">
        <v>207</v>
      </c>
      <c r="BM737" t="s">
        <v>207</v>
      </c>
      <c r="BN737" t="s">
        <v>207</v>
      </c>
      <c r="BO737" s="18" t="str">
        <f>IF(OR(BO$2=0, BO$2=""), "N/A", IF(ISNUMBER(SEARCH(UPPER(BO$2), UPPER(ProgramsTable[[#This Row],[Type of Service]]))), "Yes", "No"))</f>
        <v>N/A</v>
      </c>
      <c r="BP737" s="18" t="str">
        <f>IF(BP$2=0, "N/A", IF(ISNUMBER(SEARCH(TRIM(BP$2), ProgramsTable[[#This Row],[Geographic Coverage]])), "Yes", "No"))</f>
        <v>N/A</v>
      </c>
      <c r="BQ737" s="18" t="str">
        <f>IF(BQ$2=0, "N/A", IF(ISNUMBER(SEARCH(TRIM(BQ$2), ProgramsTable[[#This Row],[Geographic Coverage]])), "Yes", "No"))</f>
        <v>N/A</v>
      </c>
      <c r="BR737" s="18" t="str">
        <f>IF(AND(BP$2=0, BQ$2=0), "*Required - Please Make a Selection*", IF(OR(ISNUMBER(SEARCH(TRIM(BP$2), ProgramsTable[[#This Row],[Geographic Coverage]])), ISNUMBER(SEARCH(TRIM(BQ$2), ProgramsTable[[#This Row],[Geographic Coverage]]))), "Yes", "No"))</f>
        <v>*Required - Please Make a Selection*</v>
      </c>
      <c r="BS737" s="18" t="str">
        <f>IF(OR(BS$2="",BS$2=0), "N/A", IF(AND(ProgramsTable[[#This Row],[Age Min]]= "None", ProgramsTable[[#This Row],[Age Max]]= "None"), "Yes", IF(AND(BS$2&gt;=ProgramsTable[[#This Row],[Age Min]], BS$2&lt;=ProgramsTable[[#This Row],[Age Max]]), "Yes", "No")))</f>
        <v>N/A</v>
      </c>
      <c r="BT737" s="18" t="str" cm="1">
        <f t="array" ref="BT737">IF(COUNTIF(AM$2:BJ$2,"Yes")=0,"N/A",IF(SUMPRODUCT(--(AM$2:BJ$2="Yes"),--(ProgramsTable[[#This Row],[Developmental Disability]:[Caregivers, Family Members, Advocates, or Practitioners of an Individual with Disabilities or Medical Conditions]]="Yes"))&gt;0,"Yes","No"))</f>
        <v>N/A</v>
      </c>
      <c r="BU7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37" s="18" t="str">
        <f>IF(BV$2=0, "N/A", IF(ISNUMBER(SEARCH(UPPER(BV$2), UPPER(ProgramsTable[[#This Row],[Type of Service]]))), "Yes", "No"))</f>
        <v>N/A</v>
      </c>
      <c r="BW737" s="18" t="str">
        <f>IF(BW$2=0, "N/A", IF(ISNUMBER(SEARCH(TRIM(BW$2), ProgramsTable[[#This Row],[Geographic Coverage]])), "Yes", "No"))</f>
        <v>N/A</v>
      </c>
      <c r="BX737" s="18" t="str">
        <f>IF(BX$2=0, "N/A", IF(ISNUMBER(SEARCH(TRIM(BX$2), ProgramsTable[[#This Row],[Geographic Coverage]])), "Yes", "No"))</f>
        <v>N/A</v>
      </c>
      <c r="BY737" s="18" t="str">
        <f>IF(AND(BW$2=0, BX$2=0), "*Required - Please Make a Selection*", IF(OR(ISNUMBER(SEARCH(TRIM(BW$2), ProgramsTable[[#This Row],[Geographic Coverage]])), ISNUMBER(SEARCH(TRIM(BX$2), ProgramsTable[[#This Row],[Geographic Coverage]]))), "Yes", "No"))</f>
        <v>*Required - Please Make a Selection*</v>
      </c>
      <c r="BZ737" s="18" t="str">
        <f>IF(I$2=0, "N/A", IF(I$2="Yes", IF(ProgramsTable[[#This Row],[Program Includes Services for Caregivers]]="Yes", IF(ProgramsTable[[#This Row],[Program May Require Caregiver to be Unpaid]]="No", "Yes", "No"), "No"), "N/A"))</f>
        <v>N/A</v>
      </c>
      <c r="CA7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37" s="18" t="str">
        <f>IF(CB$2=0, "N/A", IF(ISNUMBER(SEARCH(TRIM(UPPER(CB$2)), TRIM(UPPER(ProgramsTable[[#This Row],[Type of Service]])))), "Yes", "No"))</f>
        <v>N/A</v>
      </c>
      <c r="CC737" s="18" t="str">
        <f>IF(CC$2=0, "N/A", IF(ISNUMBER(SEARCH(TRIM(CC$2), ProgramsTable[[#This Row],[Geographic Coverage]])), "Yes", "No"))</f>
        <v>No</v>
      </c>
      <c r="CD737" s="18" t="str">
        <f>IF(CD$2=0, "N/A", IF(ISNUMBER(SEARCH(TRIM(CD$2), ProgramsTable[[#This Row],[Geographic Coverage]])), "Yes", "No"))</f>
        <v>N/A</v>
      </c>
      <c r="CE737" s="18" t="str">
        <f>IF(AND(CC$2=0, CD$2=0), "*Required - Please Make a Selection*", IF(OR(ISNUMBER(SEARCH(TRIM(CC$2), ProgramsTable[[#This Row],[Geographic Coverage]])), ISNUMBER(SEARCH(TRIM(CD$2), ProgramsTable[[#This Row],[Geographic Coverage]]))), "Yes", "No"))</f>
        <v>No</v>
      </c>
      <c r="CF737" s="18" t="str" cm="1">
        <f t="array" ref="CF737">IF(COUNTIF(BK$2:BN$2, "Yes")=0, "N/A", IF(SUMPRODUCT((BK$2:BN$2="Yes")*(ProgramsTable[[#This Row],[Veteran?]:[Disabled Veteran?]]="Yes"))&gt;0, "Yes", "No"))</f>
        <v>No</v>
      </c>
      <c r="CG7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37"/>
      <c r="CI737"/>
      <c r="CJ737"/>
      <c r="CK737"/>
      <c r="CL737"/>
      <c r="CM737"/>
      <c r="CN737"/>
      <c r="CO737"/>
      <c r="CP737"/>
      <c r="CQ737"/>
      <c r="CR737"/>
      <c r="CS737"/>
      <c r="CU737"/>
      <c r="CV737"/>
    </row>
    <row r="738" spans="1:100" hidden="1" x14ac:dyDescent="0.25">
      <c r="A738" s="10">
        <v>400</v>
      </c>
      <c r="B738" t="s">
        <v>527</v>
      </c>
      <c r="C738" t="s">
        <v>613</v>
      </c>
      <c r="D738" t="s">
        <v>545</v>
      </c>
      <c r="E738" t="s">
        <v>546</v>
      </c>
      <c r="F738" t="s">
        <v>86</v>
      </c>
      <c r="G738" t="s">
        <v>86</v>
      </c>
      <c r="H738" t="s">
        <v>207</v>
      </c>
      <c r="I738" t="s">
        <v>207</v>
      </c>
      <c r="J738" t="s">
        <v>547</v>
      </c>
      <c r="K738" t="s">
        <v>208</v>
      </c>
      <c r="L738" s="11" t="s">
        <v>543</v>
      </c>
      <c r="M738">
        <v>60</v>
      </c>
      <c r="N738">
        <v>120</v>
      </c>
      <c r="P738" t="s">
        <v>548</v>
      </c>
      <c r="Q738" t="s">
        <v>208</v>
      </c>
      <c r="R738" t="s">
        <v>548</v>
      </c>
      <c r="S738" t="s">
        <v>208</v>
      </c>
      <c r="T738" t="s">
        <v>80</v>
      </c>
      <c r="U738" t="s">
        <v>215</v>
      </c>
      <c r="V738" t="s">
        <v>207</v>
      </c>
      <c r="W738" t="s">
        <v>207</v>
      </c>
      <c r="X738" t="s">
        <v>207</v>
      </c>
      <c r="Y738" t="s">
        <v>207</v>
      </c>
      <c r="Z738" t="s">
        <v>207</v>
      </c>
      <c r="AA738" t="s">
        <v>215</v>
      </c>
      <c r="AB738" t="s">
        <v>207</v>
      </c>
      <c r="AC738" t="s">
        <v>207</v>
      </c>
      <c r="AD738" t="s">
        <v>207</v>
      </c>
      <c r="AE738" t="s">
        <v>207</v>
      </c>
      <c r="AF738" t="s">
        <v>207</v>
      </c>
      <c r="AG738" t="s">
        <v>207</v>
      </c>
      <c r="AH738" t="s">
        <v>207</v>
      </c>
      <c r="AI738" t="s">
        <v>207</v>
      </c>
      <c r="AJ738" t="s">
        <v>207</v>
      </c>
      <c r="AK738" t="s">
        <v>207</v>
      </c>
      <c r="AL738" t="s">
        <v>207</v>
      </c>
      <c r="AM738" t="s">
        <v>207</v>
      </c>
      <c r="AN738" t="s">
        <v>207</v>
      </c>
      <c r="AO738" t="s">
        <v>207</v>
      </c>
      <c r="AP738" t="s">
        <v>207</v>
      </c>
      <c r="AQ738" t="s">
        <v>207</v>
      </c>
      <c r="AR738" t="s">
        <v>207</v>
      </c>
      <c r="AS738" t="s">
        <v>207</v>
      </c>
      <c r="AT738" t="s">
        <v>207</v>
      </c>
      <c r="AU738" t="s">
        <v>207</v>
      </c>
      <c r="AV738" t="s">
        <v>207</v>
      </c>
      <c r="AW738" t="s">
        <v>207</v>
      </c>
      <c r="AX738" t="s">
        <v>207</v>
      </c>
      <c r="AY738" t="s">
        <v>207</v>
      </c>
      <c r="AZ738" t="s">
        <v>207</v>
      </c>
      <c r="BA738" t="s">
        <v>215</v>
      </c>
      <c r="BB738" t="s">
        <v>207</v>
      </c>
      <c r="BC738" t="s">
        <v>207</v>
      </c>
      <c r="BD738" t="s">
        <v>207</v>
      </c>
      <c r="BE738" t="s">
        <v>207</v>
      </c>
      <c r="BF738" t="s">
        <v>207</v>
      </c>
      <c r="BG738" t="s">
        <v>207</v>
      </c>
      <c r="BH738" t="s">
        <v>207</v>
      </c>
      <c r="BI738" t="s">
        <v>207</v>
      </c>
      <c r="BJ738" t="s">
        <v>207</v>
      </c>
      <c r="BK738" t="s">
        <v>207</v>
      </c>
      <c r="BL738" t="s">
        <v>207</v>
      </c>
      <c r="BM738" t="s">
        <v>207</v>
      </c>
      <c r="BN738" t="s">
        <v>207</v>
      </c>
      <c r="BO738" s="18" t="str">
        <f>IF(OR(BO$2=0, BO$2=""), "N/A", IF(ISNUMBER(SEARCH(UPPER(BO$2), UPPER(ProgramsTable[[#This Row],[Type of Service]]))), "Yes", "No"))</f>
        <v>N/A</v>
      </c>
      <c r="BP738" s="18" t="str">
        <f>IF(BP$2=0, "N/A", IF(ISNUMBER(SEARCH(TRIM(BP$2), ProgramsTable[[#This Row],[Geographic Coverage]])), "Yes", "No"))</f>
        <v>N/A</v>
      </c>
      <c r="BQ738" s="18" t="str">
        <f>IF(BQ$2=0, "N/A", IF(ISNUMBER(SEARCH(TRIM(BQ$2), ProgramsTable[[#This Row],[Geographic Coverage]])), "Yes", "No"))</f>
        <v>N/A</v>
      </c>
      <c r="BR738" s="18" t="str">
        <f>IF(AND(BP$2=0, BQ$2=0), "*Required - Please Make a Selection*", IF(OR(ISNUMBER(SEARCH(TRIM(BP$2), ProgramsTable[[#This Row],[Geographic Coverage]])), ISNUMBER(SEARCH(TRIM(BQ$2), ProgramsTable[[#This Row],[Geographic Coverage]]))), "Yes", "No"))</f>
        <v>*Required - Please Make a Selection*</v>
      </c>
      <c r="BS738" s="18" t="str">
        <f>IF(OR(BS$2="",BS$2=0), "N/A", IF(AND(ProgramsTable[[#This Row],[Age Min]]= "None", ProgramsTable[[#This Row],[Age Max]]= "None"), "Yes", IF(AND(BS$2&gt;=ProgramsTable[[#This Row],[Age Min]], BS$2&lt;=ProgramsTable[[#This Row],[Age Max]]), "Yes", "No")))</f>
        <v>N/A</v>
      </c>
      <c r="BT738" s="18" t="str" cm="1">
        <f t="array" ref="BT738">IF(COUNTIF(AM$2:BJ$2,"Yes")=0,"N/A",IF(SUMPRODUCT(--(AM$2:BJ$2="Yes"),--(ProgramsTable[[#This Row],[Developmental Disability]:[Caregivers, Family Members, Advocates, or Practitioners of an Individual with Disabilities or Medical Conditions]]="Yes"))&gt;0,"Yes","No"))</f>
        <v>N/A</v>
      </c>
      <c r="BU7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38" s="18" t="str">
        <f>IF(BV$2=0, "N/A", IF(ISNUMBER(SEARCH(UPPER(BV$2), UPPER(ProgramsTable[[#This Row],[Type of Service]]))), "Yes", "No"))</f>
        <v>N/A</v>
      </c>
      <c r="BW738" s="18" t="str">
        <f>IF(BW$2=0, "N/A", IF(ISNUMBER(SEARCH(TRIM(BW$2), ProgramsTable[[#This Row],[Geographic Coverage]])), "Yes", "No"))</f>
        <v>N/A</v>
      </c>
      <c r="BX738" s="18" t="str">
        <f>IF(BX$2=0, "N/A", IF(ISNUMBER(SEARCH(TRIM(BX$2), ProgramsTable[[#This Row],[Geographic Coverage]])), "Yes", "No"))</f>
        <v>N/A</v>
      </c>
      <c r="BY738" s="18" t="str">
        <f>IF(AND(BW$2=0, BX$2=0), "*Required - Please Make a Selection*", IF(OR(ISNUMBER(SEARCH(TRIM(BW$2), ProgramsTable[[#This Row],[Geographic Coverage]])), ISNUMBER(SEARCH(TRIM(BX$2), ProgramsTable[[#This Row],[Geographic Coverage]]))), "Yes", "No"))</f>
        <v>*Required - Please Make a Selection*</v>
      </c>
      <c r="BZ738" s="18" t="str">
        <f>IF(I$2=0, "N/A", IF(I$2="Yes", IF(ProgramsTable[[#This Row],[Program Includes Services for Caregivers]]="Yes", IF(ProgramsTable[[#This Row],[Program May Require Caregiver to be Unpaid]]="No", "Yes", "No"), "No"), "N/A"))</f>
        <v>N/A</v>
      </c>
      <c r="CA7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38" s="18" t="str">
        <f>IF(CB$2=0, "N/A", IF(ISNUMBER(SEARCH(TRIM(UPPER(CB$2)), TRIM(UPPER(ProgramsTable[[#This Row],[Type of Service]])))), "Yes", "No"))</f>
        <v>N/A</v>
      </c>
      <c r="CC738" s="18" t="str">
        <f>IF(CC$2=0, "N/A", IF(ISNUMBER(SEARCH(TRIM(CC$2), ProgramsTable[[#This Row],[Geographic Coverage]])), "Yes", "No"))</f>
        <v>No</v>
      </c>
      <c r="CD738" s="18" t="str">
        <f>IF(CD$2=0, "N/A", IF(ISNUMBER(SEARCH(TRIM(CD$2), ProgramsTable[[#This Row],[Geographic Coverage]])), "Yes", "No"))</f>
        <v>N/A</v>
      </c>
      <c r="CE738" s="18" t="str">
        <f>IF(AND(CC$2=0, CD$2=0), "*Required - Please Make a Selection*", IF(OR(ISNUMBER(SEARCH(TRIM(CC$2), ProgramsTable[[#This Row],[Geographic Coverage]])), ISNUMBER(SEARCH(TRIM(CD$2), ProgramsTable[[#This Row],[Geographic Coverage]]))), "Yes", "No"))</f>
        <v>No</v>
      </c>
      <c r="CF738" s="18" t="str" cm="1">
        <f t="array" ref="CF738">IF(COUNTIF(BK$2:BN$2, "Yes")=0, "N/A", IF(SUMPRODUCT((BK$2:BN$2="Yes")*(ProgramsTable[[#This Row],[Veteran?]:[Disabled Veteran?]]="Yes"))&gt;0, "Yes", "No"))</f>
        <v>No</v>
      </c>
      <c r="CG7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38"/>
      <c r="CI738"/>
      <c r="CJ738"/>
      <c r="CK738"/>
      <c r="CL738"/>
      <c r="CM738"/>
      <c r="CN738"/>
      <c r="CO738"/>
      <c r="CP738"/>
      <c r="CQ738"/>
      <c r="CR738"/>
      <c r="CS738"/>
      <c r="CU738"/>
      <c r="CV738"/>
    </row>
    <row r="739" spans="1:100" hidden="1" x14ac:dyDescent="0.25">
      <c r="A739" s="10">
        <v>401</v>
      </c>
      <c r="B739" t="s">
        <v>527</v>
      </c>
      <c r="C739" t="s">
        <v>613</v>
      </c>
      <c r="D739" t="s">
        <v>545</v>
      </c>
      <c r="E739" t="s">
        <v>546</v>
      </c>
      <c r="F739" t="s">
        <v>549</v>
      </c>
      <c r="G739" t="s">
        <v>117</v>
      </c>
      <c r="H739" t="s">
        <v>207</v>
      </c>
      <c r="I739" t="s">
        <v>207</v>
      </c>
      <c r="J739" t="s">
        <v>208</v>
      </c>
      <c r="K739" t="s">
        <v>208</v>
      </c>
      <c r="L739" s="11" t="s">
        <v>543</v>
      </c>
      <c r="M739">
        <v>60</v>
      </c>
      <c r="N739">
        <v>120</v>
      </c>
      <c r="P739" t="s">
        <v>550</v>
      </c>
      <c r="Q739" t="s">
        <v>208</v>
      </c>
      <c r="R739" t="s">
        <v>550</v>
      </c>
      <c r="S739" t="s">
        <v>208</v>
      </c>
      <c r="T739" t="s">
        <v>80</v>
      </c>
      <c r="U739" t="s">
        <v>207</v>
      </c>
      <c r="V739" t="s">
        <v>207</v>
      </c>
      <c r="W739" t="s">
        <v>207</v>
      </c>
      <c r="X739" t="s">
        <v>207</v>
      </c>
      <c r="Y739" t="s">
        <v>207</v>
      </c>
      <c r="Z739" t="s">
        <v>207</v>
      </c>
      <c r="AA739" t="s">
        <v>207</v>
      </c>
      <c r="AB739" t="s">
        <v>207</v>
      </c>
      <c r="AC739" t="s">
        <v>207</v>
      </c>
      <c r="AD739" t="s">
        <v>207</v>
      </c>
      <c r="AE739" t="s">
        <v>207</v>
      </c>
      <c r="AF739" t="s">
        <v>207</v>
      </c>
      <c r="AG739" t="s">
        <v>207</v>
      </c>
      <c r="AH739" t="s">
        <v>207</v>
      </c>
      <c r="AI739" t="s">
        <v>207</v>
      </c>
      <c r="AJ739" t="s">
        <v>207</v>
      </c>
      <c r="AK739" t="s">
        <v>207</v>
      </c>
      <c r="AL739" t="s">
        <v>207</v>
      </c>
      <c r="AM739" t="s">
        <v>207</v>
      </c>
      <c r="AN739" t="s">
        <v>207</v>
      </c>
      <c r="AO739" t="s">
        <v>207</v>
      </c>
      <c r="AP739" t="s">
        <v>207</v>
      </c>
      <c r="AQ739" t="s">
        <v>207</v>
      </c>
      <c r="AR739" t="s">
        <v>207</v>
      </c>
      <c r="AS739" t="s">
        <v>207</v>
      </c>
      <c r="AT739" t="s">
        <v>207</v>
      </c>
      <c r="AU739" t="s">
        <v>207</v>
      </c>
      <c r="AV739" t="s">
        <v>207</v>
      </c>
      <c r="AW739" t="s">
        <v>207</v>
      </c>
      <c r="AX739" t="s">
        <v>207</v>
      </c>
      <c r="AY739" t="s">
        <v>207</v>
      </c>
      <c r="AZ739" t="s">
        <v>207</v>
      </c>
      <c r="BA739" t="s">
        <v>215</v>
      </c>
      <c r="BB739" t="s">
        <v>207</v>
      </c>
      <c r="BC739" t="s">
        <v>207</v>
      </c>
      <c r="BD739" t="s">
        <v>207</v>
      </c>
      <c r="BE739" t="s">
        <v>207</v>
      </c>
      <c r="BF739" t="s">
        <v>207</v>
      </c>
      <c r="BG739" t="s">
        <v>207</v>
      </c>
      <c r="BH739" t="s">
        <v>207</v>
      </c>
      <c r="BI739" t="s">
        <v>207</v>
      </c>
      <c r="BJ739" t="s">
        <v>207</v>
      </c>
      <c r="BK739" t="s">
        <v>207</v>
      </c>
      <c r="BL739" t="s">
        <v>207</v>
      </c>
      <c r="BM739" t="s">
        <v>207</v>
      </c>
      <c r="BN739" t="s">
        <v>207</v>
      </c>
      <c r="BO739" s="18" t="str">
        <f>IF(OR(BO$2=0, BO$2=""), "N/A", IF(ISNUMBER(SEARCH(UPPER(BO$2), UPPER(ProgramsTable[[#This Row],[Type of Service]]))), "Yes", "No"))</f>
        <v>N/A</v>
      </c>
      <c r="BP739" s="18" t="str">
        <f>IF(BP$2=0, "N/A", IF(ISNUMBER(SEARCH(TRIM(BP$2), ProgramsTable[[#This Row],[Geographic Coverage]])), "Yes", "No"))</f>
        <v>N/A</v>
      </c>
      <c r="BQ739" s="18" t="str">
        <f>IF(BQ$2=0, "N/A", IF(ISNUMBER(SEARCH(TRIM(BQ$2), ProgramsTable[[#This Row],[Geographic Coverage]])), "Yes", "No"))</f>
        <v>N/A</v>
      </c>
      <c r="BR739" s="18" t="str">
        <f>IF(AND(BP$2=0, BQ$2=0), "*Required - Please Make a Selection*", IF(OR(ISNUMBER(SEARCH(TRIM(BP$2), ProgramsTable[[#This Row],[Geographic Coverage]])), ISNUMBER(SEARCH(TRIM(BQ$2), ProgramsTable[[#This Row],[Geographic Coverage]]))), "Yes", "No"))</f>
        <v>*Required - Please Make a Selection*</v>
      </c>
      <c r="BS739" s="18" t="str">
        <f>IF(OR(BS$2="",BS$2=0), "N/A", IF(AND(ProgramsTable[[#This Row],[Age Min]]= "None", ProgramsTable[[#This Row],[Age Max]]= "None"), "Yes", IF(AND(BS$2&gt;=ProgramsTable[[#This Row],[Age Min]], BS$2&lt;=ProgramsTable[[#This Row],[Age Max]]), "Yes", "No")))</f>
        <v>N/A</v>
      </c>
      <c r="BT739" s="18" t="str" cm="1">
        <f t="array" ref="BT739">IF(COUNTIF(AM$2:BJ$2,"Yes")=0,"N/A",IF(SUMPRODUCT(--(AM$2:BJ$2="Yes"),--(ProgramsTable[[#This Row],[Developmental Disability]:[Caregivers, Family Members, Advocates, or Practitioners of an Individual with Disabilities or Medical Conditions]]="Yes"))&gt;0,"Yes","No"))</f>
        <v>N/A</v>
      </c>
      <c r="BU7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39" s="18" t="str">
        <f>IF(BV$2=0, "N/A", IF(ISNUMBER(SEARCH(UPPER(BV$2), UPPER(ProgramsTable[[#This Row],[Type of Service]]))), "Yes", "No"))</f>
        <v>N/A</v>
      </c>
      <c r="BW739" s="18" t="str">
        <f>IF(BW$2=0, "N/A", IF(ISNUMBER(SEARCH(TRIM(BW$2), ProgramsTable[[#This Row],[Geographic Coverage]])), "Yes", "No"))</f>
        <v>N/A</v>
      </c>
      <c r="BX739" s="18" t="str">
        <f>IF(BX$2=0, "N/A", IF(ISNUMBER(SEARCH(TRIM(BX$2), ProgramsTable[[#This Row],[Geographic Coverage]])), "Yes", "No"))</f>
        <v>N/A</v>
      </c>
      <c r="BY739" s="18" t="str">
        <f>IF(AND(BW$2=0, BX$2=0), "*Required - Please Make a Selection*", IF(OR(ISNUMBER(SEARCH(TRIM(BW$2), ProgramsTable[[#This Row],[Geographic Coverage]])), ISNUMBER(SEARCH(TRIM(BX$2), ProgramsTable[[#This Row],[Geographic Coverage]]))), "Yes", "No"))</f>
        <v>*Required - Please Make a Selection*</v>
      </c>
      <c r="BZ739" s="18" t="str">
        <f>IF(I$2=0, "N/A", IF(I$2="Yes", IF(ProgramsTable[[#This Row],[Program Includes Services for Caregivers]]="Yes", IF(ProgramsTable[[#This Row],[Program May Require Caregiver to be Unpaid]]="No", "Yes", "No"), "No"), "N/A"))</f>
        <v>N/A</v>
      </c>
      <c r="CA7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39" s="18" t="str">
        <f>IF(CB$2=0, "N/A", IF(ISNUMBER(SEARCH(TRIM(UPPER(CB$2)), TRIM(UPPER(ProgramsTable[[#This Row],[Type of Service]])))), "Yes", "No"))</f>
        <v>N/A</v>
      </c>
      <c r="CC739" s="18" t="str">
        <f>IF(CC$2=0, "N/A", IF(ISNUMBER(SEARCH(TRIM(CC$2), ProgramsTable[[#This Row],[Geographic Coverage]])), "Yes", "No"))</f>
        <v>No</v>
      </c>
      <c r="CD739" s="18" t="str">
        <f>IF(CD$2=0, "N/A", IF(ISNUMBER(SEARCH(TRIM(CD$2), ProgramsTable[[#This Row],[Geographic Coverage]])), "Yes", "No"))</f>
        <v>N/A</v>
      </c>
      <c r="CE739" s="18" t="str">
        <f>IF(AND(CC$2=0, CD$2=0), "*Required - Please Make a Selection*", IF(OR(ISNUMBER(SEARCH(TRIM(CC$2), ProgramsTable[[#This Row],[Geographic Coverage]])), ISNUMBER(SEARCH(TRIM(CD$2), ProgramsTable[[#This Row],[Geographic Coverage]]))), "Yes", "No"))</f>
        <v>No</v>
      </c>
      <c r="CF739" s="18" t="str" cm="1">
        <f t="array" ref="CF739">IF(COUNTIF(BK$2:BN$2, "Yes")=0, "N/A", IF(SUMPRODUCT((BK$2:BN$2="Yes")*(ProgramsTable[[#This Row],[Veteran?]:[Disabled Veteran?]]="Yes"))&gt;0, "Yes", "No"))</f>
        <v>No</v>
      </c>
      <c r="CG7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39"/>
      <c r="CI739"/>
      <c r="CJ739"/>
      <c r="CK739"/>
      <c r="CL739"/>
      <c r="CM739"/>
      <c r="CN739"/>
      <c r="CO739"/>
      <c r="CP739"/>
      <c r="CQ739"/>
      <c r="CR739"/>
      <c r="CS739"/>
      <c r="CU739"/>
      <c r="CV739"/>
    </row>
    <row r="740" spans="1:100" hidden="1" x14ac:dyDescent="0.25">
      <c r="A740" s="10">
        <v>402</v>
      </c>
      <c r="B740" t="s">
        <v>527</v>
      </c>
      <c r="C740" t="s">
        <v>613</v>
      </c>
      <c r="D740" t="s">
        <v>545</v>
      </c>
      <c r="E740" t="s">
        <v>546</v>
      </c>
      <c r="F740" t="s">
        <v>551</v>
      </c>
      <c r="G740" t="s">
        <v>92</v>
      </c>
      <c r="H740" t="s">
        <v>207</v>
      </c>
      <c r="I740" t="s">
        <v>207</v>
      </c>
      <c r="J740" t="s">
        <v>547</v>
      </c>
      <c r="K740" t="s">
        <v>208</v>
      </c>
      <c r="L740" s="11" t="s">
        <v>543</v>
      </c>
      <c r="M740">
        <v>60</v>
      </c>
      <c r="N740">
        <v>120</v>
      </c>
      <c r="P740" t="s">
        <v>552</v>
      </c>
      <c r="Q740" t="s">
        <v>208</v>
      </c>
      <c r="R740" t="s">
        <v>552</v>
      </c>
      <c r="S740" t="s">
        <v>208</v>
      </c>
      <c r="T740" t="s">
        <v>80</v>
      </c>
      <c r="U740" t="s">
        <v>215</v>
      </c>
      <c r="V740" t="s">
        <v>207</v>
      </c>
      <c r="W740" t="s">
        <v>207</v>
      </c>
      <c r="X740" t="s">
        <v>207</v>
      </c>
      <c r="Y740" t="s">
        <v>207</v>
      </c>
      <c r="Z740" t="s">
        <v>207</v>
      </c>
      <c r="AA740" t="s">
        <v>215</v>
      </c>
      <c r="AB740" t="s">
        <v>207</v>
      </c>
      <c r="AC740" t="s">
        <v>207</v>
      </c>
      <c r="AD740" t="s">
        <v>207</v>
      </c>
      <c r="AE740" t="s">
        <v>207</v>
      </c>
      <c r="AF740" t="s">
        <v>207</v>
      </c>
      <c r="AG740" t="s">
        <v>207</v>
      </c>
      <c r="AH740" t="s">
        <v>207</v>
      </c>
      <c r="AI740" t="s">
        <v>207</v>
      </c>
      <c r="AJ740" t="s">
        <v>207</v>
      </c>
      <c r="AK740" t="s">
        <v>207</v>
      </c>
      <c r="AL740" t="s">
        <v>207</v>
      </c>
      <c r="AM740" t="s">
        <v>207</v>
      </c>
      <c r="AN740" t="s">
        <v>207</v>
      </c>
      <c r="AO740" t="s">
        <v>207</v>
      </c>
      <c r="AP740" t="s">
        <v>207</v>
      </c>
      <c r="AQ740" t="s">
        <v>207</v>
      </c>
      <c r="AR740" t="s">
        <v>207</v>
      </c>
      <c r="AS740" t="s">
        <v>207</v>
      </c>
      <c r="AT740" t="s">
        <v>207</v>
      </c>
      <c r="AU740" t="s">
        <v>207</v>
      </c>
      <c r="AV740" t="s">
        <v>207</v>
      </c>
      <c r="AW740" t="s">
        <v>207</v>
      </c>
      <c r="AX740" t="s">
        <v>207</v>
      </c>
      <c r="AY740" t="s">
        <v>207</v>
      </c>
      <c r="AZ740" t="s">
        <v>207</v>
      </c>
      <c r="BA740" t="s">
        <v>215</v>
      </c>
      <c r="BB740" t="s">
        <v>207</v>
      </c>
      <c r="BC740" t="s">
        <v>207</v>
      </c>
      <c r="BD740" t="s">
        <v>207</v>
      </c>
      <c r="BE740" t="s">
        <v>207</v>
      </c>
      <c r="BF740" t="s">
        <v>207</v>
      </c>
      <c r="BG740" t="s">
        <v>207</v>
      </c>
      <c r="BH740" t="s">
        <v>207</v>
      </c>
      <c r="BI740" t="s">
        <v>207</v>
      </c>
      <c r="BJ740" t="s">
        <v>207</v>
      </c>
      <c r="BK740" t="s">
        <v>207</v>
      </c>
      <c r="BL740" t="s">
        <v>207</v>
      </c>
      <c r="BM740" t="s">
        <v>207</v>
      </c>
      <c r="BN740" t="s">
        <v>207</v>
      </c>
      <c r="BO740" s="18" t="str">
        <f>IF(OR(BO$2=0, BO$2=""), "N/A", IF(ISNUMBER(SEARCH(UPPER(BO$2), UPPER(ProgramsTable[[#This Row],[Type of Service]]))), "Yes", "No"))</f>
        <v>N/A</v>
      </c>
      <c r="BP740" s="18" t="str">
        <f>IF(BP$2=0, "N/A", IF(ISNUMBER(SEARCH(TRIM(BP$2), ProgramsTable[[#This Row],[Geographic Coverage]])), "Yes", "No"))</f>
        <v>N/A</v>
      </c>
      <c r="BQ740" s="18" t="str">
        <f>IF(BQ$2=0, "N/A", IF(ISNUMBER(SEARCH(TRIM(BQ$2), ProgramsTable[[#This Row],[Geographic Coverage]])), "Yes", "No"))</f>
        <v>N/A</v>
      </c>
      <c r="BR740" s="18" t="str">
        <f>IF(AND(BP$2=0, BQ$2=0), "*Required - Please Make a Selection*", IF(OR(ISNUMBER(SEARCH(TRIM(BP$2), ProgramsTable[[#This Row],[Geographic Coverage]])), ISNUMBER(SEARCH(TRIM(BQ$2), ProgramsTable[[#This Row],[Geographic Coverage]]))), "Yes", "No"))</f>
        <v>*Required - Please Make a Selection*</v>
      </c>
      <c r="BS740" s="18" t="str">
        <f>IF(OR(BS$2="",BS$2=0), "N/A", IF(AND(ProgramsTable[[#This Row],[Age Min]]= "None", ProgramsTable[[#This Row],[Age Max]]= "None"), "Yes", IF(AND(BS$2&gt;=ProgramsTable[[#This Row],[Age Min]], BS$2&lt;=ProgramsTable[[#This Row],[Age Max]]), "Yes", "No")))</f>
        <v>N/A</v>
      </c>
      <c r="BT740" s="18" t="str" cm="1">
        <f t="array" ref="BT740">IF(COUNTIF(AM$2:BJ$2,"Yes")=0,"N/A",IF(SUMPRODUCT(--(AM$2:BJ$2="Yes"),--(ProgramsTable[[#This Row],[Developmental Disability]:[Caregivers, Family Members, Advocates, or Practitioners of an Individual with Disabilities or Medical Conditions]]="Yes"))&gt;0,"Yes","No"))</f>
        <v>N/A</v>
      </c>
      <c r="BU7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40" s="18" t="str">
        <f>IF(BV$2=0, "N/A", IF(ISNUMBER(SEARCH(UPPER(BV$2), UPPER(ProgramsTable[[#This Row],[Type of Service]]))), "Yes", "No"))</f>
        <v>N/A</v>
      </c>
      <c r="BW740" s="18" t="str">
        <f>IF(BW$2=0, "N/A", IF(ISNUMBER(SEARCH(TRIM(BW$2), ProgramsTable[[#This Row],[Geographic Coverage]])), "Yes", "No"))</f>
        <v>N/A</v>
      </c>
      <c r="BX740" s="18" t="str">
        <f>IF(BX$2=0, "N/A", IF(ISNUMBER(SEARCH(TRIM(BX$2), ProgramsTable[[#This Row],[Geographic Coverage]])), "Yes", "No"))</f>
        <v>N/A</v>
      </c>
      <c r="BY740" s="18" t="str">
        <f>IF(AND(BW$2=0, BX$2=0), "*Required - Please Make a Selection*", IF(OR(ISNUMBER(SEARCH(TRIM(BW$2), ProgramsTable[[#This Row],[Geographic Coverage]])), ISNUMBER(SEARCH(TRIM(BX$2), ProgramsTable[[#This Row],[Geographic Coverage]]))), "Yes", "No"))</f>
        <v>*Required - Please Make a Selection*</v>
      </c>
      <c r="BZ740" s="18" t="str">
        <f>IF(I$2=0, "N/A", IF(I$2="Yes", IF(ProgramsTable[[#This Row],[Program Includes Services for Caregivers]]="Yes", IF(ProgramsTable[[#This Row],[Program May Require Caregiver to be Unpaid]]="No", "Yes", "No"), "No"), "N/A"))</f>
        <v>N/A</v>
      </c>
      <c r="CA7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40" s="18" t="str">
        <f>IF(CB$2=0, "N/A", IF(ISNUMBER(SEARCH(TRIM(UPPER(CB$2)), TRIM(UPPER(ProgramsTable[[#This Row],[Type of Service]])))), "Yes", "No"))</f>
        <v>N/A</v>
      </c>
      <c r="CC740" s="18" t="str">
        <f>IF(CC$2=0, "N/A", IF(ISNUMBER(SEARCH(TRIM(CC$2), ProgramsTable[[#This Row],[Geographic Coverage]])), "Yes", "No"))</f>
        <v>No</v>
      </c>
      <c r="CD740" s="18" t="str">
        <f>IF(CD$2=0, "N/A", IF(ISNUMBER(SEARCH(TRIM(CD$2), ProgramsTable[[#This Row],[Geographic Coverage]])), "Yes", "No"))</f>
        <v>N/A</v>
      </c>
      <c r="CE740" s="18" t="str">
        <f>IF(AND(CC$2=0, CD$2=0), "*Required - Please Make a Selection*", IF(OR(ISNUMBER(SEARCH(TRIM(CC$2), ProgramsTable[[#This Row],[Geographic Coverage]])), ISNUMBER(SEARCH(TRIM(CD$2), ProgramsTable[[#This Row],[Geographic Coverage]]))), "Yes", "No"))</f>
        <v>No</v>
      </c>
      <c r="CF740" s="18" t="str" cm="1">
        <f t="array" ref="CF740">IF(COUNTIF(BK$2:BN$2, "Yes")=0, "N/A", IF(SUMPRODUCT((BK$2:BN$2="Yes")*(ProgramsTable[[#This Row],[Veteran?]:[Disabled Veteran?]]="Yes"))&gt;0, "Yes", "No"))</f>
        <v>No</v>
      </c>
      <c r="CG7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40"/>
      <c r="CI740"/>
      <c r="CJ740"/>
      <c r="CK740"/>
      <c r="CL740"/>
      <c r="CM740"/>
      <c r="CN740"/>
      <c r="CO740"/>
      <c r="CP740"/>
      <c r="CQ740"/>
      <c r="CR740"/>
      <c r="CS740"/>
      <c r="CU740"/>
      <c r="CV740"/>
    </row>
    <row r="741" spans="1:100" hidden="1" x14ac:dyDescent="0.25">
      <c r="A741" s="10">
        <v>403</v>
      </c>
      <c r="B741" t="s">
        <v>527</v>
      </c>
      <c r="C741" t="s">
        <v>613</v>
      </c>
      <c r="D741" t="s">
        <v>545</v>
      </c>
      <c r="E741" t="s">
        <v>546</v>
      </c>
      <c r="F741" t="s">
        <v>553</v>
      </c>
      <c r="G741" t="s">
        <v>99</v>
      </c>
      <c r="H741" t="s">
        <v>207</v>
      </c>
      <c r="I741" t="s">
        <v>207</v>
      </c>
      <c r="J741" t="s">
        <v>208</v>
      </c>
      <c r="K741" t="s">
        <v>208</v>
      </c>
      <c r="L741" s="11" t="s">
        <v>543</v>
      </c>
      <c r="M741">
        <v>60</v>
      </c>
      <c r="N741">
        <v>120</v>
      </c>
      <c r="P741" t="s">
        <v>554</v>
      </c>
      <c r="Q741" t="s">
        <v>208</v>
      </c>
      <c r="R741" t="s">
        <v>554</v>
      </c>
      <c r="S741" t="s">
        <v>208</v>
      </c>
      <c r="T741" t="s">
        <v>80</v>
      </c>
      <c r="U741" t="s">
        <v>207</v>
      </c>
      <c r="V741" t="s">
        <v>207</v>
      </c>
      <c r="W741" t="s">
        <v>207</v>
      </c>
      <c r="X741" t="s">
        <v>207</v>
      </c>
      <c r="Y741" t="s">
        <v>207</v>
      </c>
      <c r="Z741" t="s">
        <v>207</v>
      </c>
      <c r="AA741" t="s">
        <v>207</v>
      </c>
      <c r="AB741" t="s">
        <v>207</v>
      </c>
      <c r="AC741" t="s">
        <v>207</v>
      </c>
      <c r="AD741" t="s">
        <v>207</v>
      </c>
      <c r="AE741" t="s">
        <v>207</v>
      </c>
      <c r="AF741" t="s">
        <v>207</v>
      </c>
      <c r="AG741" t="s">
        <v>207</v>
      </c>
      <c r="AH741" t="s">
        <v>207</v>
      </c>
      <c r="AI741" t="s">
        <v>207</v>
      </c>
      <c r="AJ741" t="s">
        <v>207</v>
      </c>
      <c r="AK741" t="s">
        <v>207</v>
      </c>
      <c r="AL741" t="s">
        <v>207</v>
      </c>
      <c r="AM741" t="s">
        <v>207</v>
      </c>
      <c r="AN741" t="s">
        <v>207</v>
      </c>
      <c r="AO741" t="s">
        <v>207</v>
      </c>
      <c r="AP741" t="s">
        <v>207</v>
      </c>
      <c r="AQ741" t="s">
        <v>207</v>
      </c>
      <c r="AR741" t="s">
        <v>207</v>
      </c>
      <c r="AS741" t="s">
        <v>207</v>
      </c>
      <c r="AT741" t="s">
        <v>207</v>
      </c>
      <c r="AU741" t="s">
        <v>207</v>
      </c>
      <c r="AV741" t="s">
        <v>207</v>
      </c>
      <c r="AW741" t="s">
        <v>207</v>
      </c>
      <c r="AX741" t="s">
        <v>207</v>
      </c>
      <c r="AY741" t="s">
        <v>207</v>
      </c>
      <c r="AZ741" t="s">
        <v>207</v>
      </c>
      <c r="BA741" t="s">
        <v>215</v>
      </c>
      <c r="BB741" t="s">
        <v>207</v>
      </c>
      <c r="BC741" t="s">
        <v>207</v>
      </c>
      <c r="BD741" t="s">
        <v>207</v>
      </c>
      <c r="BE741" t="s">
        <v>207</v>
      </c>
      <c r="BF741" t="s">
        <v>207</v>
      </c>
      <c r="BG741" t="s">
        <v>207</v>
      </c>
      <c r="BH741" t="s">
        <v>207</v>
      </c>
      <c r="BI741" t="s">
        <v>207</v>
      </c>
      <c r="BJ741" t="s">
        <v>207</v>
      </c>
      <c r="BK741" t="s">
        <v>207</v>
      </c>
      <c r="BL741" t="s">
        <v>207</v>
      </c>
      <c r="BM741" t="s">
        <v>207</v>
      </c>
      <c r="BN741" t="s">
        <v>207</v>
      </c>
      <c r="BO741" s="18" t="str">
        <f>IF(OR(BO$2=0, BO$2=""), "N/A", IF(ISNUMBER(SEARCH(UPPER(BO$2), UPPER(ProgramsTable[[#This Row],[Type of Service]]))), "Yes", "No"))</f>
        <v>N/A</v>
      </c>
      <c r="BP741" s="18" t="str">
        <f>IF(BP$2=0, "N/A", IF(ISNUMBER(SEARCH(TRIM(BP$2), ProgramsTable[[#This Row],[Geographic Coverage]])), "Yes", "No"))</f>
        <v>N/A</v>
      </c>
      <c r="BQ741" s="18" t="str">
        <f>IF(BQ$2=0, "N/A", IF(ISNUMBER(SEARCH(TRIM(BQ$2), ProgramsTable[[#This Row],[Geographic Coverage]])), "Yes", "No"))</f>
        <v>N/A</v>
      </c>
      <c r="BR741" s="18" t="str">
        <f>IF(AND(BP$2=0, BQ$2=0), "*Required - Please Make a Selection*", IF(OR(ISNUMBER(SEARCH(TRIM(BP$2), ProgramsTable[[#This Row],[Geographic Coverage]])), ISNUMBER(SEARCH(TRIM(BQ$2), ProgramsTable[[#This Row],[Geographic Coverage]]))), "Yes", "No"))</f>
        <v>*Required - Please Make a Selection*</v>
      </c>
      <c r="BS741" s="18" t="str">
        <f>IF(OR(BS$2="",BS$2=0), "N/A", IF(AND(ProgramsTable[[#This Row],[Age Min]]= "None", ProgramsTable[[#This Row],[Age Max]]= "None"), "Yes", IF(AND(BS$2&gt;=ProgramsTable[[#This Row],[Age Min]], BS$2&lt;=ProgramsTable[[#This Row],[Age Max]]), "Yes", "No")))</f>
        <v>N/A</v>
      </c>
      <c r="BT741" s="18" t="str" cm="1">
        <f t="array" ref="BT741">IF(COUNTIF(AM$2:BJ$2,"Yes")=0,"N/A",IF(SUMPRODUCT(--(AM$2:BJ$2="Yes"),--(ProgramsTable[[#This Row],[Developmental Disability]:[Caregivers, Family Members, Advocates, or Practitioners of an Individual with Disabilities or Medical Conditions]]="Yes"))&gt;0,"Yes","No"))</f>
        <v>N/A</v>
      </c>
      <c r="BU7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41" s="18" t="str">
        <f>IF(BV$2=0, "N/A", IF(ISNUMBER(SEARCH(UPPER(BV$2), UPPER(ProgramsTable[[#This Row],[Type of Service]]))), "Yes", "No"))</f>
        <v>N/A</v>
      </c>
      <c r="BW741" s="18" t="str">
        <f>IF(BW$2=0, "N/A", IF(ISNUMBER(SEARCH(TRIM(BW$2), ProgramsTable[[#This Row],[Geographic Coverage]])), "Yes", "No"))</f>
        <v>N/A</v>
      </c>
      <c r="BX741" s="18" t="str">
        <f>IF(BX$2=0, "N/A", IF(ISNUMBER(SEARCH(TRIM(BX$2), ProgramsTable[[#This Row],[Geographic Coverage]])), "Yes", "No"))</f>
        <v>N/A</v>
      </c>
      <c r="BY741" s="18" t="str">
        <f>IF(AND(BW$2=0, BX$2=0), "*Required - Please Make a Selection*", IF(OR(ISNUMBER(SEARCH(TRIM(BW$2), ProgramsTable[[#This Row],[Geographic Coverage]])), ISNUMBER(SEARCH(TRIM(BX$2), ProgramsTable[[#This Row],[Geographic Coverage]]))), "Yes", "No"))</f>
        <v>*Required - Please Make a Selection*</v>
      </c>
      <c r="BZ741" s="18" t="str">
        <f>IF(I$2=0, "N/A", IF(I$2="Yes", IF(ProgramsTable[[#This Row],[Program Includes Services for Caregivers]]="Yes", IF(ProgramsTable[[#This Row],[Program May Require Caregiver to be Unpaid]]="No", "Yes", "No"), "No"), "N/A"))</f>
        <v>N/A</v>
      </c>
      <c r="CA7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41" s="18" t="str">
        <f>IF(CB$2=0, "N/A", IF(ISNUMBER(SEARCH(TRIM(UPPER(CB$2)), TRIM(UPPER(ProgramsTable[[#This Row],[Type of Service]])))), "Yes", "No"))</f>
        <v>N/A</v>
      </c>
      <c r="CC741" s="18" t="str">
        <f>IF(CC$2=0, "N/A", IF(ISNUMBER(SEARCH(TRIM(CC$2), ProgramsTable[[#This Row],[Geographic Coverage]])), "Yes", "No"))</f>
        <v>No</v>
      </c>
      <c r="CD741" s="18" t="str">
        <f>IF(CD$2=0, "N/A", IF(ISNUMBER(SEARCH(TRIM(CD$2), ProgramsTable[[#This Row],[Geographic Coverage]])), "Yes", "No"))</f>
        <v>N/A</v>
      </c>
      <c r="CE741" s="18" t="str">
        <f>IF(AND(CC$2=0, CD$2=0), "*Required - Please Make a Selection*", IF(OR(ISNUMBER(SEARCH(TRIM(CC$2), ProgramsTable[[#This Row],[Geographic Coverage]])), ISNUMBER(SEARCH(TRIM(CD$2), ProgramsTable[[#This Row],[Geographic Coverage]]))), "Yes", "No"))</f>
        <v>No</v>
      </c>
      <c r="CF741" s="18" t="str" cm="1">
        <f t="array" ref="CF741">IF(COUNTIF(BK$2:BN$2, "Yes")=0, "N/A", IF(SUMPRODUCT((BK$2:BN$2="Yes")*(ProgramsTable[[#This Row],[Veteran?]:[Disabled Veteran?]]="Yes"))&gt;0, "Yes", "No"))</f>
        <v>No</v>
      </c>
      <c r="CG7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41"/>
      <c r="CI741"/>
      <c r="CJ741"/>
      <c r="CK741"/>
      <c r="CL741"/>
      <c r="CM741"/>
      <c r="CN741"/>
      <c r="CO741"/>
      <c r="CP741"/>
      <c r="CQ741"/>
      <c r="CR741"/>
      <c r="CS741"/>
      <c r="CU741"/>
      <c r="CV741"/>
    </row>
    <row r="742" spans="1:100" hidden="1" x14ac:dyDescent="0.25">
      <c r="A742" s="10">
        <v>404</v>
      </c>
      <c r="B742" t="s">
        <v>527</v>
      </c>
      <c r="C742" t="s">
        <v>613</v>
      </c>
      <c r="D742" t="s">
        <v>545</v>
      </c>
      <c r="E742" t="s">
        <v>546</v>
      </c>
      <c r="F742" t="s">
        <v>555</v>
      </c>
      <c r="G742" t="s">
        <v>92</v>
      </c>
      <c r="H742" t="s">
        <v>207</v>
      </c>
      <c r="I742" t="s">
        <v>207</v>
      </c>
      <c r="J742" t="s">
        <v>547</v>
      </c>
      <c r="K742" t="s">
        <v>208</v>
      </c>
      <c r="L742" s="11" t="s">
        <v>543</v>
      </c>
      <c r="M742">
        <v>60</v>
      </c>
      <c r="N742">
        <v>120</v>
      </c>
      <c r="P742" t="s">
        <v>556</v>
      </c>
      <c r="Q742" t="s">
        <v>208</v>
      </c>
      <c r="R742" t="s">
        <v>556</v>
      </c>
      <c r="S742" t="s">
        <v>208</v>
      </c>
      <c r="T742" t="s">
        <v>80</v>
      </c>
      <c r="U742" t="s">
        <v>215</v>
      </c>
      <c r="V742" t="s">
        <v>207</v>
      </c>
      <c r="W742" t="s">
        <v>207</v>
      </c>
      <c r="X742" t="s">
        <v>207</v>
      </c>
      <c r="Y742" t="s">
        <v>207</v>
      </c>
      <c r="Z742" t="s">
        <v>207</v>
      </c>
      <c r="AA742" t="s">
        <v>215</v>
      </c>
      <c r="AB742" t="s">
        <v>207</v>
      </c>
      <c r="AC742" t="s">
        <v>207</v>
      </c>
      <c r="AD742" t="s">
        <v>207</v>
      </c>
      <c r="AE742" t="s">
        <v>207</v>
      </c>
      <c r="AF742" t="s">
        <v>207</v>
      </c>
      <c r="AG742" t="s">
        <v>207</v>
      </c>
      <c r="AH742" t="s">
        <v>207</v>
      </c>
      <c r="AI742" t="s">
        <v>207</v>
      </c>
      <c r="AJ742" t="s">
        <v>207</v>
      </c>
      <c r="AK742" t="s">
        <v>207</v>
      </c>
      <c r="AL742" t="s">
        <v>207</v>
      </c>
      <c r="AM742" t="s">
        <v>207</v>
      </c>
      <c r="AN742" t="s">
        <v>207</v>
      </c>
      <c r="AO742" t="s">
        <v>207</v>
      </c>
      <c r="AP742" t="s">
        <v>207</v>
      </c>
      <c r="AQ742" t="s">
        <v>207</v>
      </c>
      <c r="AR742" t="s">
        <v>207</v>
      </c>
      <c r="AS742" t="s">
        <v>207</v>
      </c>
      <c r="AT742" t="s">
        <v>207</v>
      </c>
      <c r="AU742" t="s">
        <v>207</v>
      </c>
      <c r="AV742" t="s">
        <v>207</v>
      </c>
      <c r="AW742" t="s">
        <v>207</v>
      </c>
      <c r="AX742" t="s">
        <v>207</v>
      </c>
      <c r="AY742" t="s">
        <v>207</v>
      </c>
      <c r="AZ742" t="s">
        <v>207</v>
      </c>
      <c r="BA742" t="s">
        <v>215</v>
      </c>
      <c r="BB742" t="s">
        <v>207</v>
      </c>
      <c r="BC742" t="s">
        <v>207</v>
      </c>
      <c r="BD742" t="s">
        <v>207</v>
      </c>
      <c r="BE742" t="s">
        <v>207</v>
      </c>
      <c r="BF742" t="s">
        <v>207</v>
      </c>
      <c r="BG742" t="s">
        <v>207</v>
      </c>
      <c r="BH742" t="s">
        <v>207</v>
      </c>
      <c r="BI742" t="s">
        <v>207</v>
      </c>
      <c r="BJ742" t="s">
        <v>207</v>
      </c>
      <c r="BK742" t="s">
        <v>207</v>
      </c>
      <c r="BL742" t="s">
        <v>207</v>
      </c>
      <c r="BM742" t="s">
        <v>207</v>
      </c>
      <c r="BN742" t="s">
        <v>207</v>
      </c>
      <c r="BO742" s="18" t="str">
        <f>IF(OR(BO$2=0, BO$2=""), "N/A", IF(ISNUMBER(SEARCH(UPPER(BO$2), UPPER(ProgramsTable[[#This Row],[Type of Service]]))), "Yes", "No"))</f>
        <v>N/A</v>
      </c>
      <c r="BP742" s="18" t="str">
        <f>IF(BP$2=0, "N/A", IF(ISNUMBER(SEARCH(TRIM(BP$2), ProgramsTable[[#This Row],[Geographic Coverage]])), "Yes", "No"))</f>
        <v>N/A</v>
      </c>
      <c r="BQ742" s="18" t="str">
        <f>IF(BQ$2=0, "N/A", IF(ISNUMBER(SEARCH(TRIM(BQ$2), ProgramsTable[[#This Row],[Geographic Coverage]])), "Yes", "No"))</f>
        <v>N/A</v>
      </c>
      <c r="BR742" s="18" t="str">
        <f>IF(AND(BP$2=0, BQ$2=0), "*Required - Please Make a Selection*", IF(OR(ISNUMBER(SEARCH(TRIM(BP$2), ProgramsTable[[#This Row],[Geographic Coverage]])), ISNUMBER(SEARCH(TRIM(BQ$2), ProgramsTable[[#This Row],[Geographic Coverage]]))), "Yes", "No"))</f>
        <v>*Required - Please Make a Selection*</v>
      </c>
      <c r="BS742" s="18" t="str">
        <f>IF(OR(BS$2="",BS$2=0), "N/A", IF(AND(ProgramsTable[[#This Row],[Age Min]]= "None", ProgramsTable[[#This Row],[Age Max]]= "None"), "Yes", IF(AND(BS$2&gt;=ProgramsTable[[#This Row],[Age Min]], BS$2&lt;=ProgramsTable[[#This Row],[Age Max]]), "Yes", "No")))</f>
        <v>N/A</v>
      </c>
      <c r="BT742" s="18" t="str" cm="1">
        <f t="array" ref="BT742">IF(COUNTIF(AM$2:BJ$2,"Yes")=0,"N/A",IF(SUMPRODUCT(--(AM$2:BJ$2="Yes"),--(ProgramsTable[[#This Row],[Developmental Disability]:[Caregivers, Family Members, Advocates, or Practitioners of an Individual with Disabilities or Medical Conditions]]="Yes"))&gt;0,"Yes","No"))</f>
        <v>N/A</v>
      </c>
      <c r="BU7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42" s="18" t="str">
        <f>IF(BV$2=0, "N/A", IF(ISNUMBER(SEARCH(UPPER(BV$2), UPPER(ProgramsTable[[#This Row],[Type of Service]]))), "Yes", "No"))</f>
        <v>N/A</v>
      </c>
      <c r="BW742" s="18" t="str">
        <f>IF(BW$2=0, "N/A", IF(ISNUMBER(SEARCH(TRIM(BW$2), ProgramsTable[[#This Row],[Geographic Coverage]])), "Yes", "No"))</f>
        <v>N/A</v>
      </c>
      <c r="BX742" s="18" t="str">
        <f>IF(BX$2=0, "N/A", IF(ISNUMBER(SEARCH(TRIM(BX$2), ProgramsTable[[#This Row],[Geographic Coverage]])), "Yes", "No"))</f>
        <v>N/A</v>
      </c>
      <c r="BY742" s="18" t="str">
        <f>IF(AND(BW$2=0, BX$2=0), "*Required - Please Make a Selection*", IF(OR(ISNUMBER(SEARCH(TRIM(BW$2), ProgramsTable[[#This Row],[Geographic Coverage]])), ISNUMBER(SEARCH(TRIM(BX$2), ProgramsTable[[#This Row],[Geographic Coverage]]))), "Yes", "No"))</f>
        <v>*Required - Please Make a Selection*</v>
      </c>
      <c r="BZ742" s="18" t="str">
        <f>IF(I$2=0, "N/A", IF(I$2="Yes", IF(ProgramsTable[[#This Row],[Program Includes Services for Caregivers]]="Yes", IF(ProgramsTable[[#This Row],[Program May Require Caregiver to be Unpaid]]="No", "Yes", "No"), "No"), "N/A"))</f>
        <v>N/A</v>
      </c>
      <c r="CA7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42" s="18" t="str">
        <f>IF(CB$2=0, "N/A", IF(ISNUMBER(SEARCH(TRIM(UPPER(CB$2)), TRIM(UPPER(ProgramsTable[[#This Row],[Type of Service]])))), "Yes", "No"))</f>
        <v>N/A</v>
      </c>
      <c r="CC742" s="18" t="str">
        <f>IF(CC$2=0, "N/A", IF(ISNUMBER(SEARCH(TRIM(CC$2), ProgramsTable[[#This Row],[Geographic Coverage]])), "Yes", "No"))</f>
        <v>No</v>
      </c>
      <c r="CD742" s="18" t="str">
        <f>IF(CD$2=0, "N/A", IF(ISNUMBER(SEARCH(TRIM(CD$2), ProgramsTable[[#This Row],[Geographic Coverage]])), "Yes", "No"))</f>
        <v>N/A</v>
      </c>
      <c r="CE742" s="18" t="str">
        <f>IF(AND(CC$2=0, CD$2=0), "*Required - Please Make a Selection*", IF(OR(ISNUMBER(SEARCH(TRIM(CC$2), ProgramsTable[[#This Row],[Geographic Coverage]])), ISNUMBER(SEARCH(TRIM(CD$2), ProgramsTable[[#This Row],[Geographic Coverage]]))), "Yes", "No"))</f>
        <v>No</v>
      </c>
      <c r="CF742" s="18" t="str" cm="1">
        <f t="array" ref="CF742">IF(COUNTIF(BK$2:BN$2, "Yes")=0, "N/A", IF(SUMPRODUCT((BK$2:BN$2="Yes")*(ProgramsTable[[#This Row],[Veteran?]:[Disabled Veteran?]]="Yes"))&gt;0, "Yes", "No"))</f>
        <v>No</v>
      </c>
      <c r="CG7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42"/>
      <c r="CI742"/>
      <c r="CJ742"/>
      <c r="CK742"/>
      <c r="CL742"/>
      <c r="CM742"/>
      <c r="CN742"/>
      <c r="CO742"/>
      <c r="CP742"/>
      <c r="CQ742"/>
      <c r="CR742"/>
      <c r="CS742"/>
      <c r="CU742"/>
      <c r="CV742"/>
    </row>
    <row r="743" spans="1:100" hidden="1" x14ac:dyDescent="0.25">
      <c r="A743" s="10">
        <v>405</v>
      </c>
      <c r="B743" t="s">
        <v>527</v>
      </c>
      <c r="C743" t="s">
        <v>613</v>
      </c>
      <c r="D743" t="s">
        <v>545</v>
      </c>
      <c r="E743" t="s">
        <v>546</v>
      </c>
      <c r="F743" t="s">
        <v>557</v>
      </c>
      <c r="G743" t="s">
        <v>91</v>
      </c>
      <c r="H743" t="s">
        <v>207</v>
      </c>
      <c r="I743" t="s">
        <v>207</v>
      </c>
      <c r="J743" t="s">
        <v>208</v>
      </c>
      <c r="K743" t="s">
        <v>208</v>
      </c>
      <c r="L743" s="11" t="s">
        <v>543</v>
      </c>
      <c r="M743">
        <v>60</v>
      </c>
      <c r="N743">
        <v>120</v>
      </c>
      <c r="P743" t="s">
        <v>208</v>
      </c>
      <c r="Q743" t="s">
        <v>208</v>
      </c>
      <c r="R743" t="s">
        <v>208</v>
      </c>
      <c r="S743" t="s">
        <v>208</v>
      </c>
      <c r="T743" t="s">
        <v>80</v>
      </c>
      <c r="U743" t="s">
        <v>207</v>
      </c>
      <c r="V743" t="s">
        <v>207</v>
      </c>
      <c r="W743" t="s">
        <v>207</v>
      </c>
      <c r="X743" t="s">
        <v>207</v>
      </c>
      <c r="Y743" t="s">
        <v>207</v>
      </c>
      <c r="Z743" t="s">
        <v>207</v>
      </c>
      <c r="AA743" t="s">
        <v>207</v>
      </c>
      <c r="AB743" t="s">
        <v>207</v>
      </c>
      <c r="AC743" t="s">
        <v>207</v>
      </c>
      <c r="AD743" t="s">
        <v>207</v>
      </c>
      <c r="AE743" t="s">
        <v>207</v>
      </c>
      <c r="AF743" t="s">
        <v>207</v>
      </c>
      <c r="AG743" t="s">
        <v>207</v>
      </c>
      <c r="AH743" t="s">
        <v>207</v>
      </c>
      <c r="AI743" t="s">
        <v>207</v>
      </c>
      <c r="AJ743" t="s">
        <v>207</v>
      </c>
      <c r="AK743" t="s">
        <v>207</v>
      </c>
      <c r="AL743" t="s">
        <v>207</v>
      </c>
      <c r="AM743" t="s">
        <v>207</v>
      </c>
      <c r="AN743" t="s">
        <v>207</v>
      </c>
      <c r="AO743" t="s">
        <v>207</v>
      </c>
      <c r="AP743" t="s">
        <v>207</v>
      </c>
      <c r="AQ743" t="s">
        <v>207</v>
      </c>
      <c r="AR743" t="s">
        <v>207</v>
      </c>
      <c r="AS743" t="s">
        <v>207</v>
      </c>
      <c r="AT743" t="s">
        <v>207</v>
      </c>
      <c r="AU743" t="s">
        <v>207</v>
      </c>
      <c r="AV743" t="s">
        <v>207</v>
      </c>
      <c r="AW743" t="s">
        <v>207</v>
      </c>
      <c r="AX743" t="s">
        <v>207</v>
      </c>
      <c r="AY743" t="s">
        <v>207</v>
      </c>
      <c r="AZ743" t="s">
        <v>207</v>
      </c>
      <c r="BA743" t="s">
        <v>207</v>
      </c>
      <c r="BB743" t="s">
        <v>207</v>
      </c>
      <c r="BC743" t="s">
        <v>207</v>
      </c>
      <c r="BD743" t="s">
        <v>207</v>
      </c>
      <c r="BE743" t="s">
        <v>207</v>
      </c>
      <c r="BF743" t="s">
        <v>207</v>
      </c>
      <c r="BG743" t="s">
        <v>207</v>
      </c>
      <c r="BH743" t="s">
        <v>207</v>
      </c>
      <c r="BI743" t="s">
        <v>207</v>
      </c>
      <c r="BJ743" t="s">
        <v>207</v>
      </c>
      <c r="BK743" t="s">
        <v>207</v>
      </c>
      <c r="BL743" t="s">
        <v>207</v>
      </c>
      <c r="BM743" t="s">
        <v>207</v>
      </c>
      <c r="BN743" t="s">
        <v>207</v>
      </c>
      <c r="BO743" s="18" t="str">
        <f>IF(OR(BO$2=0, BO$2=""), "N/A", IF(ISNUMBER(SEARCH(UPPER(BO$2), UPPER(ProgramsTable[[#This Row],[Type of Service]]))), "Yes", "No"))</f>
        <v>N/A</v>
      </c>
      <c r="BP743" s="18" t="str">
        <f>IF(BP$2=0, "N/A", IF(ISNUMBER(SEARCH(TRIM(BP$2), ProgramsTable[[#This Row],[Geographic Coverage]])), "Yes", "No"))</f>
        <v>N/A</v>
      </c>
      <c r="BQ743" s="18" t="str">
        <f>IF(BQ$2=0, "N/A", IF(ISNUMBER(SEARCH(TRIM(BQ$2), ProgramsTable[[#This Row],[Geographic Coverage]])), "Yes", "No"))</f>
        <v>N/A</v>
      </c>
      <c r="BR743" s="18" t="str">
        <f>IF(AND(BP$2=0, BQ$2=0), "*Required - Please Make a Selection*", IF(OR(ISNUMBER(SEARCH(TRIM(BP$2), ProgramsTable[[#This Row],[Geographic Coverage]])), ISNUMBER(SEARCH(TRIM(BQ$2), ProgramsTable[[#This Row],[Geographic Coverage]]))), "Yes", "No"))</f>
        <v>*Required - Please Make a Selection*</v>
      </c>
      <c r="BS743" s="18" t="str">
        <f>IF(OR(BS$2="",BS$2=0), "N/A", IF(AND(ProgramsTable[[#This Row],[Age Min]]= "None", ProgramsTable[[#This Row],[Age Max]]= "None"), "Yes", IF(AND(BS$2&gt;=ProgramsTable[[#This Row],[Age Min]], BS$2&lt;=ProgramsTable[[#This Row],[Age Max]]), "Yes", "No")))</f>
        <v>N/A</v>
      </c>
      <c r="BT743" s="18" t="str" cm="1">
        <f t="array" ref="BT743">IF(COUNTIF(AM$2:BJ$2,"Yes")=0,"N/A",IF(SUMPRODUCT(--(AM$2:BJ$2="Yes"),--(ProgramsTable[[#This Row],[Developmental Disability]:[Caregivers, Family Members, Advocates, or Practitioners of an Individual with Disabilities or Medical Conditions]]="Yes"))&gt;0,"Yes","No"))</f>
        <v>N/A</v>
      </c>
      <c r="BU7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43" s="18" t="str">
        <f>IF(BV$2=0, "N/A", IF(ISNUMBER(SEARCH(UPPER(BV$2), UPPER(ProgramsTable[[#This Row],[Type of Service]]))), "Yes", "No"))</f>
        <v>N/A</v>
      </c>
      <c r="BW743" s="18" t="str">
        <f>IF(BW$2=0, "N/A", IF(ISNUMBER(SEARCH(TRIM(BW$2), ProgramsTable[[#This Row],[Geographic Coverage]])), "Yes", "No"))</f>
        <v>N/A</v>
      </c>
      <c r="BX743" s="18" t="str">
        <f>IF(BX$2=0, "N/A", IF(ISNUMBER(SEARCH(TRIM(BX$2), ProgramsTable[[#This Row],[Geographic Coverage]])), "Yes", "No"))</f>
        <v>N/A</v>
      </c>
      <c r="BY743" s="18" t="str">
        <f>IF(AND(BW$2=0, BX$2=0), "*Required - Please Make a Selection*", IF(OR(ISNUMBER(SEARCH(TRIM(BW$2), ProgramsTable[[#This Row],[Geographic Coverage]])), ISNUMBER(SEARCH(TRIM(BX$2), ProgramsTable[[#This Row],[Geographic Coverage]]))), "Yes", "No"))</f>
        <v>*Required - Please Make a Selection*</v>
      </c>
      <c r="BZ743" s="18" t="str">
        <f>IF(I$2=0, "N/A", IF(I$2="Yes", IF(ProgramsTable[[#This Row],[Program Includes Services for Caregivers]]="Yes", IF(ProgramsTable[[#This Row],[Program May Require Caregiver to be Unpaid]]="No", "Yes", "No"), "No"), "N/A"))</f>
        <v>N/A</v>
      </c>
      <c r="CA7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43" s="18" t="str">
        <f>IF(CB$2=0, "N/A", IF(ISNUMBER(SEARCH(TRIM(UPPER(CB$2)), TRIM(UPPER(ProgramsTable[[#This Row],[Type of Service]])))), "Yes", "No"))</f>
        <v>N/A</v>
      </c>
      <c r="CC743" s="18" t="str">
        <f>IF(CC$2=0, "N/A", IF(ISNUMBER(SEARCH(TRIM(CC$2), ProgramsTable[[#This Row],[Geographic Coverage]])), "Yes", "No"))</f>
        <v>No</v>
      </c>
      <c r="CD743" s="18" t="str">
        <f>IF(CD$2=0, "N/A", IF(ISNUMBER(SEARCH(TRIM(CD$2), ProgramsTable[[#This Row],[Geographic Coverage]])), "Yes", "No"))</f>
        <v>N/A</v>
      </c>
      <c r="CE743" s="18" t="str">
        <f>IF(AND(CC$2=0, CD$2=0), "*Required - Please Make a Selection*", IF(OR(ISNUMBER(SEARCH(TRIM(CC$2), ProgramsTable[[#This Row],[Geographic Coverage]])), ISNUMBER(SEARCH(TRIM(CD$2), ProgramsTable[[#This Row],[Geographic Coverage]]))), "Yes", "No"))</f>
        <v>No</v>
      </c>
      <c r="CF743" s="18" t="str" cm="1">
        <f t="array" ref="CF743">IF(COUNTIF(BK$2:BN$2, "Yes")=0, "N/A", IF(SUMPRODUCT((BK$2:BN$2="Yes")*(ProgramsTable[[#This Row],[Veteran?]:[Disabled Veteran?]]="Yes"))&gt;0, "Yes", "No"))</f>
        <v>No</v>
      </c>
      <c r="CG7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43"/>
      <c r="CI743"/>
      <c r="CJ743"/>
      <c r="CK743"/>
      <c r="CL743"/>
      <c r="CM743"/>
      <c r="CN743"/>
      <c r="CO743"/>
      <c r="CP743"/>
      <c r="CQ743"/>
      <c r="CR743"/>
      <c r="CS743"/>
      <c r="CU743"/>
      <c r="CV743"/>
    </row>
    <row r="744" spans="1:100" hidden="1" x14ac:dyDescent="0.25">
      <c r="A744" s="10">
        <v>406</v>
      </c>
      <c r="B744" t="s">
        <v>527</v>
      </c>
      <c r="C744" t="s">
        <v>613</v>
      </c>
      <c r="D744" t="s">
        <v>545</v>
      </c>
      <c r="E744" t="s">
        <v>546</v>
      </c>
      <c r="F744" t="s">
        <v>558</v>
      </c>
      <c r="G744" t="s">
        <v>103</v>
      </c>
      <c r="H744" t="s">
        <v>207</v>
      </c>
      <c r="I744" t="s">
        <v>207</v>
      </c>
      <c r="J744" t="s">
        <v>208</v>
      </c>
      <c r="K744" t="s">
        <v>208</v>
      </c>
      <c r="L744" s="11" t="s">
        <v>208</v>
      </c>
      <c r="M744" t="s">
        <v>208</v>
      </c>
      <c r="N744" t="s">
        <v>208</v>
      </c>
      <c r="P744" t="s">
        <v>208</v>
      </c>
      <c r="Q744" t="s">
        <v>208</v>
      </c>
      <c r="R744" t="s">
        <v>208</v>
      </c>
      <c r="S744" t="s">
        <v>208</v>
      </c>
      <c r="T744" t="s">
        <v>80</v>
      </c>
      <c r="U744" t="s">
        <v>207</v>
      </c>
      <c r="V744" t="s">
        <v>207</v>
      </c>
      <c r="W744" t="s">
        <v>207</v>
      </c>
      <c r="X744" t="s">
        <v>207</v>
      </c>
      <c r="Y744" t="s">
        <v>207</v>
      </c>
      <c r="Z744" t="s">
        <v>207</v>
      </c>
      <c r="AA744" t="s">
        <v>207</v>
      </c>
      <c r="AB744" t="s">
        <v>207</v>
      </c>
      <c r="AC744" t="s">
        <v>207</v>
      </c>
      <c r="AD744" t="s">
        <v>207</v>
      </c>
      <c r="AE744" t="s">
        <v>207</v>
      </c>
      <c r="AF744" t="s">
        <v>207</v>
      </c>
      <c r="AG744" t="s">
        <v>207</v>
      </c>
      <c r="AH744" t="s">
        <v>207</v>
      </c>
      <c r="AI744" t="s">
        <v>207</v>
      </c>
      <c r="AJ744" t="s">
        <v>207</v>
      </c>
      <c r="AK744" t="s">
        <v>207</v>
      </c>
      <c r="AL744" t="s">
        <v>207</v>
      </c>
      <c r="AM744" t="s">
        <v>207</v>
      </c>
      <c r="AN744" t="s">
        <v>207</v>
      </c>
      <c r="AO744" t="s">
        <v>207</v>
      </c>
      <c r="AP744" t="s">
        <v>207</v>
      </c>
      <c r="AQ744" t="s">
        <v>207</v>
      </c>
      <c r="AR744" t="s">
        <v>207</v>
      </c>
      <c r="AS744" t="s">
        <v>207</v>
      </c>
      <c r="AT744" t="s">
        <v>207</v>
      </c>
      <c r="AU744" t="s">
        <v>207</v>
      </c>
      <c r="AV744" t="s">
        <v>207</v>
      </c>
      <c r="AW744" t="s">
        <v>207</v>
      </c>
      <c r="AX744" t="s">
        <v>207</v>
      </c>
      <c r="AY744" t="s">
        <v>207</v>
      </c>
      <c r="AZ744" t="s">
        <v>207</v>
      </c>
      <c r="BA744" t="s">
        <v>207</v>
      </c>
      <c r="BB744" t="s">
        <v>207</v>
      </c>
      <c r="BC744" t="s">
        <v>207</v>
      </c>
      <c r="BD744" t="s">
        <v>207</v>
      </c>
      <c r="BE744" t="s">
        <v>207</v>
      </c>
      <c r="BF744" t="s">
        <v>207</v>
      </c>
      <c r="BG744" t="s">
        <v>207</v>
      </c>
      <c r="BH744" t="s">
        <v>207</v>
      </c>
      <c r="BI744" t="s">
        <v>207</v>
      </c>
      <c r="BJ744" t="s">
        <v>207</v>
      </c>
      <c r="BK744" t="s">
        <v>207</v>
      </c>
      <c r="BL744" t="s">
        <v>207</v>
      </c>
      <c r="BM744" t="s">
        <v>207</v>
      </c>
      <c r="BN744" t="s">
        <v>207</v>
      </c>
      <c r="BO744" s="18" t="str">
        <f>IF(OR(BO$2=0, BO$2=""), "N/A", IF(ISNUMBER(SEARCH(UPPER(BO$2), UPPER(ProgramsTable[[#This Row],[Type of Service]]))), "Yes", "No"))</f>
        <v>N/A</v>
      </c>
      <c r="BP744" s="18" t="str">
        <f>IF(BP$2=0, "N/A", IF(ISNUMBER(SEARCH(TRIM(BP$2), ProgramsTable[[#This Row],[Geographic Coverage]])), "Yes", "No"))</f>
        <v>N/A</v>
      </c>
      <c r="BQ744" s="18" t="str">
        <f>IF(BQ$2=0, "N/A", IF(ISNUMBER(SEARCH(TRIM(BQ$2), ProgramsTable[[#This Row],[Geographic Coverage]])), "Yes", "No"))</f>
        <v>N/A</v>
      </c>
      <c r="BR744" s="18" t="str">
        <f>IF(AND(BP$2=0, BQ$2=0), "*Required - Please Make a Selection*", IF(OR(ISNUMBER(SEARCH(TRIM(BP$2), ProgramsTable[[#This Row],[Geographic Coverage]])), ISNUMBER(SEARCH(TRIM(BQ$2), ProgramsTable[[#This Row],[Geographic Coverage]]))), "Yes", "No"))</f>
        <v>*Required - Please Make a Selection*</v>
      </c>
      <c r="BS744" s="18" t="str">
        <f>IF(OR(BS$2="",BS$2=0), "N/A", IF(AND(ProgramsTable[[#This Row],[Age Min]]= "None", ProgramsTable[[#This Row],[Age Max]]= "None"), "Yes", IF(AND(BS$2&gt;=ProgramsTable[[#This Row],[Age Min]], BS$2&lt;=ProgramsTable[[#This Row],[Age Max]]), "Yes", "No")))</f>
        <v>N/A</v>
      </c>
      <c r="BT744" s="18" t="str" cm="1">
        <f t="array" ref="BT744">IF(COUNTIF(AM$2:BJ$2,"Yes")=0,"N/A",IF(SUMPRODUCT(--(AM$2:BJ$2="Yes"),--(ProgramsTable[[#This Row],[Developmental Disability]:[Caregivers, Family Members, Advocates, or Practitioners of an Individual with Disabilities or Medical Conditions]]="Yes"))&gt;0,"Yes","No"))</f>
        <v>N/A</v>
      </c>
      <c r="BU7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44" s="18" t="str">
        <f>IF(BV$2=0, "N/A", IF(ISNUMBER(SEARCH(UPPER(BV$2), UPPER(ProgramsTable[[#This Row],[Type of Service]]))), "Yes", "No"))</f>
        <v>N/A</v>
      </c>
      <c r="BW744" s="18" t="str">
        <f>IF(BW$2=0, "N/A", IF(ISNUMBER(SEARCH(TRIM(BW$2), ProgramsTable[[#This Row],[Geographic Coverage]])), "Yes", "No"))</f>
        <v>N/A</v>
      </c>
      <c r="BX744" s="18" t="str">
        <f>IF(BX$2=0, "N/A", IF(ISNUMBER(SEARCH(TRIM(BX$2), ProgramsTable[[#This Row],[Geographic Coverage]])), "Yes", "No"))</f>
        <v>N/A</v>
      </c>
      <c r="BY744" s="18" t="str">
        <f>IF(AND(BW$2=0, BX$2=0), "*Required - Please Make a Selection*", IF(OR(ISNUMBER(SEARCH(TRIM(BW$2), ProgramsTable[[#This Row],[Geographic Coverage]])), ISNUMBER(SEARCH(TRIM(BX$2), ProgramsTable[[#This Row],[Geographic Coverage]]))), "Yes", "No"))</f>
        <v>*Required - Please Make a Selection*</v>
      </c>
      <c r="BZ744" s="18" t="str">
        <f>IF(I$2=0, "N/A", IF(I$2="Yes", IF(ProgramsTable[[#This Row],[Program Includes Services for Caregivers]]="Yes", IF(ProgramsTable[[#This Row],[Program May Require Caregiver to be Unpaid]]="No", "Yes", "No"), "No"), "N/A"))</f>
        <v>N/A</v>
      </c>
      <c r="CA7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44" s="18" t="str">
        <f>IF(CB$2=0, "N/A", IF(ISNUMBER(SEARCH(TRIM(UPPER(CB$2)), TRIM(UPPER(ProgramsTable[[#This Row],[Type of Service]])))), "Yes", "No"))</f>
        <v>N/A</v>
      </c>
      <c r="CC744" s="18" t="str">
        <f>IF(CC$2=0, "N/A", IF(ISNUMBER(SEARCH(TRIM(CC$2), ProgramsTable[[#This Row],[Geographic Coverage]])), "Yes", "No"))</f>
        <v>No</v>
      </c>
      <c r="CD744" s="18" t="str">
        <f>IF(CD$2=0, "N/A", IF(ISNUMBER(SEARCH(TRIM(CD$2), ProgramsTable[[#This Row],[Geographic Coverage]])), "Yes", "No"))</f>
        <v>N/A</v>
      </c>
      <c r="CE744" s="18" t="str">
        <f>IF(AND(CC$2=0, CD$2=0), "*Required - Please Make a Selection*", IF(OR(ISNUMBER(SEARCH(TRIM(CC$2), ProgramsTable[[#This Row],[Geographic Coverage]])), ISNUMBER(SEARCH(TRIM(CD$2), ProgramsTable[[#This Row],[Geographic Coverage]]))), "Yes", "No"))</f>
        <v>No</v>
      </c>
      <c r="CF744" s="18" t="str" cm="1">
        <f t="array" ref="CF744">IF(COUNTIF(BK$2:BN$2, "Yes")=0, "N/A", IF(SUMPRODUCT((BK$2:BN$2="Yes")*(ProgramsTable[[#This Row],[Veteran?]:[Disabled Veteran?]]="Yes"))&gt;0, "Yes", "No"))</f>
        <v>No</v>
      </c>
      <c r="CG7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44"/>
      <c r="CI744"/>
      <c r="CJ744"/>
      <c r="CK744"/>
      <c r="CL744"/>
      <c r="CM744"/>
      <c r="CN744"/>
      <c r="CO744"/>
      <c r="CP744"/>
      <c r="CQ744"/>
      <c r="CR744"/>
      <c r="CS744"/>
      <c r="CU744"/>
      <c r="CV744"/>
    </row>
    <row r="745" spans="1:100" hidden="1" x14ac:dyDescent="0.25">
      <c r="A745" s="10">
        <v>407</v>
      </c>
      <c r="B745" t="s">
        <v>527</v>
      </c>
      <c r="C745" t="s">
        <v>613</v>
      </c>
      <c r="D745" t="s">
        <v>545</v>
      </c>
      <c r="E745" t="s">
        <v>546</v>
      </c>
      <c r="F745" t="s">
        <v>559</v>
      </c>
      <c r="G745" t="s">
        <v>105</v>
      </c>
      <c r="H745" t="s">
        <v>207</v>
      </c>
      <c r="I745" t="s">
        <v>207</v>
      </c>
      <c r="J745" t="s">
        <v>208</v>
      </c>
      <c r="K745" t="s">
        <v>208</v>
      </c>
      <c r="L745" s="11" t="s">
        <v>543</v>
      </c>
      <c r="M745">
        <v>60</v>
      </c>
      <c r="N745">
        <v>120</v>
      </c>
      <c r="P745" t="s">
        <v>208</v>
      </c>
      <c r="Q745" t="s">
        <v>208</v>
      </c>
      <c r="R745" t="s">
        <v>208</v>
      </c>
      <c r="S745" t="s">
        <v>208</v>
      </c>
      <c r="T745" t="s">
        <v>80</v>
      </c>
      <c r="U745" t="s">
        <v>207</v>
      </c>
      <c r="V745" t="s">
        <v>207</v>
      </c>
      <c r="W745" t="s">
        <v>207</v>
      </c>
      <c r="X745" t="s">
        <v>207</v>
      </c>
      <c r="Y745" t="s">
        <v>207</v>
      </c>
      <c r="Z745" t="s">
        <v>207</v>
      </c>
      <c r="AA745" t="s">
        <v>207</v>
      </c>
      <c r="AB745" t="s">
        <v>207</v>
      </c>
      <c r="AC745" t="s">
        <v>207</v>
      </c>
      <c r="AD745" t="s">
        <v>207</v>
      </c>
      <c r="AE745" t="s">
        <v>207</v>
      </c>
      <c r="AF745" t="s">
        <v>207</v>
      </c>
      <c r="AG745" t="s">
        <v>207</v>
      </c>
      <c r="AH745" t="s">
        <v>207</v>
      </c>
      <c r="AI745" t="s">
        <v>207</v>
      </c>
      <c r="AJ745" t="s">
        <v>207</v>
      </c>
      <c r="AK745" t="s">
        <v>207</v>
      </c>
      <c r="AL745" t="s">
        <v>207</v>
      </c>
      <c r="AM745" t="s">
        <v>207</v>
      </c>
      <c r="AN745" t="s">
        <v>207</v>
      </c>
      <c r="AO745" t="s">
        <v>207</v>
      </c>
      <c r="AP745" t="s">
        <v>207</v>
      </c>
      <c r="AQ745" t="s">
        <v>207</v>
      </c>
      <c r="AR745" t="s">
        <v>207</v>
      </c>
      <c r="AS745" t="s">
        <v>207</v>
      </c>
      <c r="AT745" t="s">
        <v>207</v>
      </c>
      <c r="AU745" t="s">
        <v>207</v>
      </c>
      <c r="AV745" t="s">
        <v>207</v>
      </c>
      <c r="AW745" t="s">
        <v>207</v>
      </c>
      <c r="AX745" t="s">
        <v>207</v>
      </c>
      <c r="AY745" t="s">
        <v>207</v>
      </c>
      <c r="AZ745" t="s">
        <v>207</v>
      </c>
      <c r="BA745" t="s">
        <v>207</v>
      </c>
      <c r="BB745" t="s">
        <v>207</v>
      </c>
      <c r="BC745" t="s">
        <v>207</v>
      </c>
      <c r="BD745" t="s">
        <v>207</v>
      </c>
      <c r="BE745" t="s">
        <v>207</v>
      </c>
      <c r="BF745" t="s">
        <v>207</v>
      </c>
      <c r="BG745" t="s">
        <v>207</v>
      </c>
      <c r="BH745" t="s">
        <v>207</v>
      </c>
      <c r="BI745" t="s">
        <v>207</v>
      </c>
      <c r="BJ745" t="s">
        <v>207</v>
      </c>
      <c r="BK745" t="s">
        <v>207</v>
      </c>
      <c r="BL745" t="s">
        <v>207</v>
      </c>
      <c r="BM745" t="s">
        <v>207</v>
      </c>
      <c r="BN745" t="s">
        <v>207</v>
      </c>
      <c r="BO745" s="18" t="str">
        <f>IF(OR(BO$2=0, BO$2=""), "N/A", IF(ISNUMBER(SEARCH(UPPER(BO$2), UPPER(ProgramsTable[[#This Row],[Type of Service]]))), "Yes", "No"))</f>
        <v>N/A</v>
      </c>
      <c r="BP745" s="18" t="str">
        <f>IF(BP$2=0, "N/A", IF(ISNUMBER(SEARCH(TRIM(BP$2), ProgramsTable[[#This Row],[Geographic Coverage]])), "Yes", "No"))</f>
        <v>N/A</v>
      </c>
      <c r="BQ745" s="18" t="str">
        <f>IF(BQ$2=0, "N/A", IF(ISNUMBER(SEARCH(TRIM(BQ$2), ProgramsTable[[#This Row],[Geographic Coverage]])), "Yes", "No"))</f>
        <v>N/A</v>
      </c>
      <c r="BR745" s="18" t="str">
        <f>IF(AND(BP$2=0, BQ$2=0), "*Required - Please Make a Selection*", IF(OR(ISNUMBER(SEARCH(TRIM(BP$2), ProgramsTable[[#This Row],[Geographic Coverage]])), ISNUMBER(SEARCH(TRIM(BQ$2), ProgramsTable[[#This Row],[Geographic Coverage]]))), "Yes", "No"))</f>
        <v>*Required - Please Make a Selection*</v>
      </c>
      <c r="BS745" s="18" t="str">
        <f>IF(OR(BS$2="",BS$2=0), "N/A", IF(AND(ProgramsTable[[#This Row],[Age Min]]= "None", ProgramsTable[[#This Row],[Age Max]]= "None"), "Yes", IF(AND(BS$2&gt;=ProgramsTable[[#This Row],[Age Min]], BS$2&lt;=ProgramsTable[[#This Row],[Age Max]]), "Yes", "No")))</f>
        <v>N/A</v>
      </c>
      <c r="BT745" s="18" t="str" cm="1">
        <f t="array" ref="BT745">IF(COUNTIF(AM$2:BJ$2,"Yes")=0,"N/A",IF(SUMPRODUCT(--(AM$2:BJ$2="Yes"),--(ProgramsTable[[#This Row],[Developmental Disability]:[Caregivers, Family Members, Advocates, or Practitioners of an Individual with Disabilities or Medical Conditions]]="Yes"))&gt;0,"Yes","No"))</f>
        <v>N/A</v>
      </c>
      <c r="BU7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45" s="18" t="str">
        <f>IF(BV$2=0, "N/A", IF(ISNUMBER(SEARCH(UPPER(BV$2), UPPER(ProgramsTable[[#This Row],[Type of Service]]))), "Yes", "No"))</f>
        <v>N/A</v>
      </c>
      <c r="BW745" s="18" t="str">
        <f>IF(BW$2=0, "N/A", IF(ISNUMBER(SEARCH(TRIM(BW$2), ProgramsTable[[#This Row],[Geographic Coverage]])), "Yes", "No"))</f>
        <v>N/A</v>
      </c>
      <c r="BX745" s="18" t="str">
        <f>IF(BX$2=0, "N/A", IF(ISNUMBER(SEARCH(TRIM(BX$2), ProgramsTable[[#This Row],[Geographic Coverage]])), "Yes", "No"))</f>
        <v>N/A</v>
      </c>
      <c r="BY745" s="18" t="str">
        <f>IF(AND(BW$2=0, BX$2=0), "*Required - Please Make a Selection*", IF(OR(ISNUMBER(SEARCH(TRIM(BW$2), ProgramsTable[[#This Row],[Geographic Coverage]])), ISNUMBER(SEARCH(TRIM(BX$2), ProgramsTable[[#This Row],[Geographic Coverage]]))), "Yes", "No"))</f>
        <v>*Required - Please Make a Selection*</v>
      </c>
      <c r="BZ745" s="18" t="str">
        <f>IF(I$2=0, "N/A", IF(I$2="Yes", IF(ProgramsTable[[#This Row],[Program Includes Services for Caregivers]]="Yes", IF(ProgramsTable[[#This Row],[Program May Require Caregiver to be Unpaid]]="No", "Yes", "No"), "No"), "N/A"))</f>
        <v>N/A</v>
      </c>
      <c r="CA7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45" s="18" t="str">
        <f>IF(CB$2=0, "N/A", IF(ISNUMBER(SEARCH(TRIM(UPPER(CB$2)), TRIM(UPPER(ProgramsTable[[#This Row],[Type of Service]])))), "Yes", "No"))</f>
        <v>N/A</v>
      </c>
      <c r="CC745" s="18" t="str">
        <f>IF(CC$2=0, "N/A", IF(ISNUMBER(SEARCH(TRIM(CC$2), ProgramsTable[[#This Row],[Geographic Coverage]])), "Yes", "No"))</f>
        <v>No</v>
      </c>
      <c r="CD745" s="18" t="str">
        <f>IF(CD$2=0, "N/A", IF(ISNUMBER(SEARCH(TRIM(CD$2), ProgramsTable[[#This Row],[Geographic Coverage]])), "Yes", "No"))</f>
        <v>N/A</v>
      </c>
      <c r="CE745" s="18" t="str">
        <f>IF(AND(CC$2=0, CD$2=0), "*Required - Please Make a Selection*", IF(OR(ISNUMBER(SEARCH(TRIM(CC$2), ProgramsTable[[#This Row],[Geographic Coverage]])), ISNUMBER(SEARCH(TRIM(CD$2), ProgramsTable[[#This Row],[Geographic Coverage]]))), "Yes", "No"))</f>
        <v>No</v>
      </c>
      <c r="CF745" s="18" t="str" cm="1">
        <f t="array" ref="CF745">IF(COUNTIF(BK$2:BN$2, "Yes")=0, "N/A", IF(SUMPRODUCT((BK$2:BN$2="Yes")*(ProgramsTable[[#This Row],[Veteran?]:[Disabled Veteran?]]="Yes"))&gt;0, "Yes", "No"))</f>
        <v>No</v>
      </c>
      <c r="CG7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45"/>
      <c r="CI745"/>
      <c r="CJ745"/>
      <c r="CK745"/>
      <c r="CL745"/>
      <c r="CM745"/>
      <c r="CN745"/>
      <c r="CO745"/>
      <c r="CP745"/>
      <c r="CQ745"/>
      <c r="CR745"/>
      <c r="CS745"/>
      <c r="CU745"/>
      <c r="CV745"/>
    </row>
    <row r="746" spans="1:100" hidden="1" x14ac:dyDescent="0.25">
      <c r="A746" s="10">
        <v>408</v>
      </c>
      <c r="B746" t="s">
        <v>527</v>
      </c>
      <c r="C746" t="s">
        <v>613</v>
      </c>
      <c r="D746" t="s">
        <v>545</v>
      </c>
      <c r="E746" t="s">
        <v>546</v>
      </c>
      <c r="F746" t="s">
        <v>560</v>
      </c>
      <c r="G746" t="s">
        <v>103</v>
      </c>
      <c r="H746" t="s">
        <v>207</v>
      </c>
      <c r="I746" t="s">
        <v>207</v>
      </c>
      <c r="J746" t="s">
        <v>208</v>
      </c>
      <c r="K746" t="s">
        <v>208</v>
      </c>
      <c r="L746" s="11" t="s">
        <v>208</v>
      </c>
      <c r="M746" t="s">
        <v>208</v>
      </c>
      <c r="N746" t="s">
        <v>208</v>
      </c>
      <c r="P746" t="s">
        <v>208</v>
      </c>
      <c r="Q746" t="s">
        <v>208</v>
      </c>
      <c r="R746" t="s">
        <v>208</v>
      </c>
      <c r="S746" t="s">
        <v>208</v>
      </c>
      <c r="T746" t="s">
        <v>80</v>
      </c>
      <c r="U746" t="s">
        <v>207</v>
      </c>
      <c r="V746" t="s">
        <v>207</v>
      </c>
      <c r="W746" t="s">
        <v>207</v>
      </c>
      <c r="X746" t="s">
        <v>207</v>
      </c>
      <c r="Y746" t="s">
        <v>207</v>
      </c>
      <c r="Z746" t="s">
        <v>207</v>
      </c>
      <c r="AA746" t="s">
        <v>207</v>
      </c>
      <c r="AB746" t="s">
        <v>207</v>
      </c>
      <c r="AC746" t="s">
        <v>207</v>
      </c>
      <c r="AD746" t="s">
        <v>207</v>
      </c>
      <c r="AE746" t="s">
        <v>207</v>
      </c>
      <c r="AF746" t="s">
        <v>207</v>
      </c>
      <c r="AG746" t="s">
        <v>207</v>
      </c>
      <c r="AH746" t="s">
        <v>207</v>
      </c>
      <c r="AI746" t="s">
        <v>207</v>
      </c>
      <c r="AJ746" t="s">
        <v>207</v>
      </c>
      <c r="AK746" t="s">
        <v>207</v>
      </c>
      <c r="AL746" t="s">
        <v>207</v>
      </c>
      <c r="AM746" t="s">
        <v>207</v>
      </c>
      <c r="AN746" t="s">
        <v>207</v>
      </c>
      <c r="AO746" t="s">
        <v>207</v>
      </c>
      <c r="AP746" t="s">
        <v>207</v>
      </c>
      <c r="AQ746" t="s">
        <v>207</v>
      </c>
      <c r="AR746" t="s">
        <v>207</v>
      </c>
      <c r="AS746" t="s">
        <v>207</v>
      </c>
      <c r="AT746" t="s">
        <v>207</v>
      </c>
      <c r="AU746" t="s">
        <v>207</v>
      </c>
      <c r="AV746" t="s">
        <v>207</v>
      </c>
      <c r="AW746" t="s">
        <v>207</v>
      </c>
      <c r="AX746" t="s">
        <v>207</v>
      </c>
      <c r="AY746" t="s">
        <v>207</v>
      </c>
      <c r="AZ746" t="s">
        <v>207</v>
      </c>
      <c r="BA746" t="s">
        <v>207</v>
      </c>
      <c r="BB746" t="s">
        <v>207</v>
      </c>
      <c r="BC746" t="s">
        <v>207</v>
      </c>
      <c r="BD746" t="s">
        <v>207</v>
      </c>
      <c r="BE746" t="s">
        <v>207</v>
      </c>
      <c r="BF746" t="s">
        <v>207</v>
      </c>
      <c r="BG746" t="s">
        <v>207</v>
      </c>
      <c r="BH746" t="s">
        <v>207</v>
      </c>
      <c r="BI746" t="s">
        <v>207</v>
      </c>
      <c r="BJ746" t="s">
        <v>207</v>
      </c>
      <c r="BK746" t="s">
        <v>207</v>
      </c>
      <c r="BL746" t="s">
        <v>207</v>
      </c>
      <c r="BM746" t="s">
        <v>207</v>
      </c>
      <c r="BN746" t="s">
        <v>207</v>
      </c>
      <c r="BO746" s="18" t="str">
        <f>IF(OR(BO$2=0, BO$2=""), "N/A", IF(ISNUMBER(SEARCH(UPPER(BO$2), UPPER(ProgramsTable[[#This Row],[Type of Service]]))), "Yes", "No"))</f>
        <v>N/A</v>
      </c>
      <c r="BP746" s="18" t="str">
        <f>IF(BP$2=0, "N/A", IF(ISNUMBER(SEARCH(TRIM(BP$2), ProgramsTable[[#This Row],[Geographic Coverage]])), "Yes", "No"))</f>
        <v>N/A</v>
      </c>
      <c r="BQ746" s="18" t="str">
        <f>IF(BQ$2=0, "N/A", IF(ISNUMBER(SEARCH(TRIM(BQ$2), ProgramsTable[[#This Row],[Geographic Coverage]])), "Yes", "No"))</f>
        <v>N/A</v>
      </c>
      <c r="BR746" s="18" t="str">
        <f>IF(AND(BP$2=0, BQ$2=0), "*Required - Please Make a Selection*", IF(OR(ISNUMBER(SEARCH(TRIM(BP$2), ProgramsTable[[#This Row],[Geographic Coverage]])), ISNUMBER(SEARCH(TRIM(BQ$2), ProgramsTable[[#This Row],[Geographic Coverage]]))), "Yes", "No"))</f>
        <v>*Required - Please Make a Selection*</v>
      </c>
      <c r="BS746" s="18" t="str">
        <f>IF(OR(BS$2="",BS$2=0), "N/A", IF(AND(ProgramsTable[[#This Row],[Age Min]]= "None", ProgramsTable[[#This Row],[Age Max]]= "None"), "Yes", IF(AND(BS$2&gt;=ProgramsTable[[#This Row],[Age Min]], BS$2&lt;=ProgramsTable[[#This Row],[Age Max]]), "Yes", "No")))</f>
        <v>N/A</v>
      </c>
      <c r="BT746" s="18" t="str" cm="1">
        <f t="array" ref="BT746">IF(COUNTIF(AM$2:BJ$2,"Yes")=0,"N/A",IF(SUMPRODUCT(--(AM$2:BJ$2="Yes"),--(ProgramsTable[[#This Row],[Developmental Disability]:[Caregivers, Family Members, Advocates, or Practitioners of an Individual with Disabilities or Medical Conditions]]="Yes"))&gt;0,"Yes","No"))</f>
        <v>N/A</v>
      </c>
      <c r="BU7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46" s="18" t="str">
        <f>IF(BV$2=0, "N/A", IF(ISNUMBER(SEARCH(UPPER(BV$2), UPPER(ProgramsTable[[#This Row],[Type of Service]]))), "Yes", "No"))</f>
        <v>N/A</v>
      </c>
      <c r="BW746" s="18" t="str">
        <f>IF(BW$2=0, "N/A", IF(ISNUMBER(SEARCH(TRIM(BW$2), ProgramsTable[[#This Row],[Geographic Coverage]])), "Yes", "No"))</f>
        <v>N/A</v>
      </c>
      <c r="BX746" s="18" t="str">
        <f>IF(BX$2=0, "N/A", IF(ISNUMBER(SEARCH(TRIM(BX$2), ProgramsTable[[#This Row],[Geographic Coverage]])), "Yes", "No"))</f>
        <v>N/A</v>
      </c>
      <c r="BY746" s="18" t="str">
        <f>IF(AND(BW$2=0, BX$2=0), "*Required - Please Make a Selection*", IF(OR(ISNUMBER(SEARCH(TRIM(BW$2), ProgramsTable[[#This Row],[Geographic Coverage]])), ISNUMBER(SEARCH(TRIM(BX$2), ProgramsTable[[#This Row],[Geographic Coverage]]))), "Yes", "No"))</f>
        <v>*Required - Please Make a Selection*</v>
      </c>
      <c r="BZ746" s="18" t="str">
        <f>IF(I$2=0, "N/A", IF(I$2="Yes", IF(ProgramsTable[[#This Row],[Program Includes Services for Caregivers]]="Yes", IF(ProgramsTable[[#This Row],[Program May Require Caregiver to be Unpaid]]="No", "Yes", "No"), "No"), "N/A"))</f>
        <v>N/A</v>
      </c>
      <c r="CA7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46" s="18" t="str">
        <f>IF(CB$2=0, "N/A", IF(ISNUMBER(SEARCH(TRIM(UPPER(CB$2)), TRIM(UPPER(ProgramsTable[[#This Row],[Type of Service]])))), "Yes", "No"))</f>
        <v>N/A</v>
      </c>
      <c r="CC746" s="18" t="str">
        <f>IF(CC$2=0, "N/A", IF(ISNUMBER(SEARCH(TRIM(CC$2), ProgramsTable[[#This Row],[Geographic Coverage]])), "Yes", "No"))</f>
        <v>No</v>
      </c>
      <c r="CD746" s="18" t="str">
        <f>IF(CD$2=0, "N/A", IF(ISNUMBER(SEARCH(TRIM(CD$2), ProgramsTable[[#This Row],[Geographic Coverage]])), "Yes", "No"))</f>
        <v>N/A</v>
      </c>
      <c r="CE746" s="18" t="str">
        <f>IF(AND(CC$2=0, CD$2=0), "*Required - Please Make a Selection*", IF(OR(ISNUMBER(SEARCH(TRIM(CC$2), ProgramsTable[[#This Row],[Geographic Coverage]])), ISNUMBER(SEARCH(TRIM(CD$2), ProgramsTable[[#This Row],[Geographic Coverage]]))), "Yes", "No"))</f>
        <v>No</v>
      </c>
      <c r="CF746" s="18" t="str" cm="1">
        <f t="array" ref="CF746">IF(COUNTIF(BK$2:BN$2, "Yes")=0, "N/A", IF(SUMPRODUCT((BK$2:BN$2="Yes")*(ProgramsTable[[#This Row],[Veteran?]:[Disabled Veteran?]]="Yes"))&gt;0, "Yes", "No"))</f>
        <v>No</v>
      </c>
      <c r="CG7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46"/>
      <c r="CI746"/>
      <c r="CJ746"/>
      <c r="CK746"/>
      <c r="CL746"/>
      <c r="CM746"/>
      <c r="CN746"/>
      <c r="CO746"/>
      <c r="CP746"/>
      <c r="CQ746"/>
      <c r="CR746"/>
      <c r="CS746"/>
      <c r="CU746"/>
      <c r="CV746"/>
    </row>
    <row r="747" spans="1:100" hidden="1" x14ac:dyDescent="0.25">
      <c r="A747" s="10">
        <v>409</v>
      </c>
      <c r="B747" t="s">
        <v>527</v>
      </c>
      <c r="C747" t="s">
        <v>613</v>
      </c>
      <c r="D747" t="s">
        <v>545</v>
      </c>
      <c r="E747" t="s">
        <v>546</v>
      </c>
      <c r="F747" t="s">
        <v>111</v>
      </c>
      <c r="G747" t="s">
        <v>111</v>
      </c>
      <c r="H747" t="s">
        <v>207</v>
      </c>
      <c r="I747" t="s">
        <v>207</v>
      </c>
      <c r="J747" t="s">
        <v>547</v>
      </c>
      <c r="K747" t="s">
        <v>208</v>
      </c>
      <c r="L747" s="11" t="s">
        <v>543</v>
      </c>
      <c r="M747">
        <v>60</v>
      </c>
      <c r="N747">
        <v>120</v>
      </c>
      <c r="P747" t="s">
        <v>561</v>
      </c>
      <c r="Q747" t="s">
        <v>208</v>
      </c>
      <c r="R747" t="s">
        <v>561</v>
      </c>
      <c r="S747" t="s">
        <v>208</v>
      </c>
      <c r="T747" t="s">
        <v>80</v>
      </c>
      <c r="U747" t="s">
        <v>215</v>
      </c>
      <c r="V747" t="s">
        <v>207</v>
      </c>
      <c r="W747" t="s">
        <v>207</v>
      </c>
      <c r="X747" t="s">
        <v>207</v>
      </c>
      <c r="Y747" t="s">
        <v>207</v>
      </c>
      <c r="Z747" t="s">
        <v>207</v>
      </c>
      <c r="AA747" t="s">
        <v>215</v>
      </c>
      <c r="AB747" t="s">
        <v>207</v>
      </c>
      <c r="AC747" t="s">
        <v>207</v>
      </c>
      <c r="AD747" t="s">
        <v>207</v>
      </c>
      <c r="AE747" t="s">
        <v>207</v>
      </c>
      <c r="AF747" t="s">
        <v>207</v>
      </c>
      <c r="AG747" t="s">
        <v>207</v>
      </c>
      <c r="AH747" t="s">
        <v>207</v>
      </c>
      <c r="AI747" t="s">
        <v>207</v>
      </c>
      <c r="AJ747" t="s">
        <v>207</v>
      </c>
      <c r="AK747" t="s">
        <v>207</v>
      </c>
      <c r="AL747" t="s">
        <v>207</v>
      </c>
      <c r="AM747" t="s">
        <v>207</v>
      </c>
      <c r="AN747" t="s">
        <v>207</v>
      </c>
      <c r="AO747" t="s">
        <v>207</v>
      </c>
      <c r="AP747" t="s">
        <v>207</v>
      </c>
      <c r="AQ747" t="s">
        <v>207</v>
      </c>
      <c r="AR747" t="s">
        <v>207</v>
      </c>
      <c r="AS747" t="s">
        <v>207</v>
      </c>
      <c r="AT747" t="s">
        <v>207</v>
      </c>
      <c r="AU747" t="s">
        <v>207</v>
      </c>
      <c r="AV747" t="s">
        <v>207</v>
      </c>
      <c r="AW747" t="s">
        <v>207</v>
      </c>
      <c r="AX747" t="s">
        <v>207</v>
      </c>
      <c r="AY747" t="s">
        <v>207</v>
      </c>
      <c r="AZ747" t="s">
        <v>207</v>
      </c>
      <c r="BA747" t="s">
        <v>215</v>
      </c>
      <c r="BB747" t="s">
        <v>207</v>
      </c>
      <c r="BC747" t="s">
        <v>207</v>
      </c>
      <c r="BD747" t="s">
        <v>207</v>
      </c>
      <c r="BE747" t="s">
        <v>207</v>
      </c>
      <c r="BF747" t="s">
        <v>207</v>
      </c>
      <c r="BG747" t="s">
        <v>207</v>
      </c>
      <c r="BH747" t="s">
        <v>207</v>
      </c>
      <c r="BI747" t="s">
        <v>207</v>
      </c>
      <c r="BJ747" t="s">
        <v>207</v>
      </c>
      <c r="BK747" t="s">
        <v>207</v>
      </c>
      <c r="BL747" t="s">
        <v>207</v>
      </c>
      <c r="BM747" t="s">
        <v>207</v>
      </c>
      <c r="BN747" t="s">
        <v>207</v>
      </c>
      <c r="BO747" s="18" t="str">
        <f>IF(OR(BO$2=0, BO$2=""), "N/A", IF(ISNUMBER(SEARCH(UPPER(BO$2), UPPER(ProgramsTable[[#This Row],[Type of Service]]))), "Yes", "No"))</f>
        <v>N/A</v>
      </c>
      <c r="BP747" s="18" t="str">
        <f>IF(BP$2=0, "N/A", IF(ISNUMBER(SEARCH(TRIM(BP$2), ProgramsTable[[#This Row],[Geographic Coverage]])), "Yes", "No"))</f>
        <v>N/A</v>
      </c>
      <c r="BQ747" s="18" t="str">
        <f>IF(BQ$2=0, "N/A", IF(ISNUMBER(SEARCH(TRIM(BQ$2), ProgramsTable[[#This Row],[Geographic Coverage]])), "Yes", "No"))</f>
        <v>N/A</v>
      </c>
      <c r="BR747" s="18" t="str">
        <f>IF(AND(BP$2=0, BQ$2=0), "*Required - Please Make a Selection*", IF(OR(ISNUMBER(SEARCH(TRIM(BP$2), ProgramsTable[[#This Row],[Geographic Coverage]])), ISNUMBER(SEARCH(TRIM(BQ$2), ProgramsTable[[#This Row],[Geographic Coverage]]))), "Yes", "No"))</f>
        <v>*Required - Please Make a Selection*</v>
      </c>
      <c r="BS747" s="18" t="str">
        <f>IF(OR(BS$2="",BS$2=0), "N/A", IF(AND(ProgramsTable[[#This Row],[Age Min]]= "None", ProgramsTable[[#This Row],[Age Max]]= "None"), "Yes", IF(AND(BS$2&gt;=ProgramsTable[[#This Row],[Age Min]], BS$2&lt;=ProgramsTable[[#This Row],[Age Max]]), "Yes", "No")))</f>
        <v>N/A</v>
      </c>
      <c r="BT747" s="18" t="str" cm="1">
        <f t="array" ref="BT747">IF(COUNTIF(AM$2:BJ$2,"Yes")=0,"N/A",IF(SUMPRODUCT(--(AM$2:BJ$2="Yes"),--(ProgramsTable[[#This Row],[Developmental Disability]:[Caregivers, Family Members, Advocates, or Practitioners of an Individual with Disabilities or Medical Conditions]]="Yes"))&gt;0,"Yes","No"))</f>
        <v>N/A</v>
      </c>
      <c r="BU7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47" s="18" t="str">
        <f>IF(BV$2=0, "N/A", IF(ISNUMBER(SEARCH(UPPER(BV$2), UPPER(ProgramsTable[[#This Row],[Type of Service]]))), "Yes", "No"))</f>
        <v>N/A</v>
      </c>
      <c r="BW747" s="18" t="str">
        <f>IF(BW$2=0, "N/A", IF(ISNUMBER(SEARCH(TRIM(BW$2), ProgramsTable[[#This Row],[Geographic Coverage]])), "Yes", "No"))</f>
        <v>N/A</v>
      </c>
      <c r="BX747" s="18" t="str">
        <f>IF(BX$2=0, "N/A", IF(ISNUMBER(SEARCH(TRIM(BX$2), ProgramsTable[[#This Row],[Geographic Coverage]])), "Yes", "No"))</f>
        <v>N/A</v>
      </c>
      <c r="BY747" s="18" t="str">
        <f>IF(AND(BW$2=0, BX$2=0), "*Required - Please Make a Selection*", IF(OR(ISNUMBER(SEARCH(TRIM(BW$2), ProgramsTable[[#This Row],[Geographic Coverage]])), ISNUMBER(SEARCH(TRIM(BX$2), ProgramsTable[[#This Row],[Geographic Coverage]]))), "Yes", "No"))</f>
        <v>*Required - Please Make a Selection*</v>
      </c>
      <c r="BZ747" s="18" t="str">
        <f>IF(I$2=0, "N/A", IF(I$2="Yes", IF(ProgramsTable[[#This Row],[Program Includes Services for Caregivers]]="Yes", IF(ProgramsTable[[#This Row],[Program May Require Caregiver to be Unpaid]]="No", "Yes", "No"), "No"), "N/A"))</f>
        <v>N/A</v>
      </c>
      <c r="CA7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47" s="18" t="str">
        <f>IF(CB$2=0, "N/A", IF(ISNUMBER(SEARCH(TRIM(UPPER(CB$2)), TRIM(UPPER(ProgramsTable[[#This Row],[Type of Service]])))), "Yes", "No"))</f>
        <v>N/A</v>
      </c>
      <c r="CC747" s="18" t="str">
        <f>IF(CC$2=0, "N/A", IF(ISNUMBER(SEARCH(TRIM(CC$2), ProgramsTable[[#This Row],[Geographic Coverage]])), "Yes", "No"))</f>
        <v>No</v>
      </c>
      <c r="CD747" s="18" t="str">
        <f>IF(CD$2=0, "N/A", IF(ISNUMBER(SEARCH(TRIM(CD$2), ProgramsTable[[#This Row],[Geographic Coverage]])), "Yes", "No"))</f>
        <v>N/A</v>
      </c>
      <c r="CE747" s="18" t="str">
        <f>IF(AND(CC$2=0, CD$2=0), "*Required - Please Make a Selection*", IF(OR(ISNUMBER(SEARCH(TRIM(CC$2), ProgramsTable[[#This Row],[Geographic Coverage]])), ISNUMBER(SEARCH(TRIM(CD$2), ProgramsTable[[#This Row],[Geographic Coverage]]))), "Yes", "No"))</f>
        <v>No</v>
      </c>
      <c r="CF747" s="18" t="str" cm="1">
        <f t="array" ref="CF747">IF(COUNTIF(BK$2:BN$2, "Yes")=0, "N/A", IF(SUMPRODUCT((BK$2:BN$2="Yes")*(ProgramsTable[[#This Row],[Veteran?]:[Disabled Veteran?]]="Yes"))&gt;0, "Yes", "No"))</f>
        <v>No</v>
      </c>
      <c r="CG7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47"/>
      <c r="CI747"/>
      <c r="CJ747"/>
      <c r="CK747"/>
      <c r="CL747"/>
      <c r="CM747"/>
      <c r="CN747"/>
      <c r="CO747"/>
      <c r="CP747"/>
      <c r="CQ747"/>
      <c r="CR747"/>
      <c r="CS747"/>
      <c r="CU747"/>
      <c r="CV747"/>
    </row>
    <row r="748" spans="1:100" hidden="1" x14ac:dyDescent="0.25">
      <c r="A748" s="10">
        <v>410</v>
      </c>
      <c r="B748" t="s">
        <v>527</v>
      </c>
      <c r="C748" t="s">
        <v>613</v>
      </c>
      <c r="D748" t="s">
        <v>545</v>
      </c>
      <c r="E748" t="s">
        <v>546</v>
      </c>
      <c r="F748" t="s">
        <v>562</v>
      </c>
      <c r="G748" t="s">
        <v>103</v>
      </c>
      <c r="H748" t="s">
        <v>207</v>
      </c>
      <c r="I748" t="s">
        <v>207</v>
      </c>
      <c r="J748" t="s">
        <v>208</v>
      </c>
      <c r="K748" t="s">
        <v>208</v>
      </c>
      <c r="L748" s="11" t="s">
        <v>208</v>
      </c>
      <c r="M748" t="s">
        <v>208</v>
      </c>
      <c r="N748" t="s">
        <v>208</v>
      </c>
      <c r="P748" t="s">
        <v>208</v>
      </c>
      <c r="Q748" t="s">
        <v>208</v>
      </c>
      <c r="R748" t="s">
        <v>208</v>
      </c>
      <c r="S748" t="s">
        <v>208</v>
      </c>
      <c r="T748" t="s">
        <v>80</v>
      </c>
      <c r="U748" t="s">
        <v>207</v>
      </c>
      <c r="V748" t="s">
        <v>207</v>
      </c>
      <c r="W748" t="s">
        <v>207</v>
      </c>
      <c r="X748" t="s">
        <v>207</v>
      </c>
      <c r="Y748" t="s">
        <v>207</v>
      </c>
      <c r="Z748" t="s">
        <v>207</v>
      </c>
      <c r="AA748" t="s">
        <v>207</v>
      </c>
      <c r="AB748" t="s">
        <v>207</v>
      </c>
      <c r="AC748" t="s">
        <v>207</v>
      </c>
      <c r="AD748" t="s">
        <v>207</v>
      </c>
      <c r="AE748" t="s">
        <v>207</v>
      </c>
      <c r="AF748" t="s">
        <v>207</v>
      </c>
      <c r="AG748" t="s">
        <v>207</v>
      </c>
      <c r="AH748" t="s">
        <v>207</v>
      </c>
      <c r="AI748" t="s">
        <v>207</v>
      </c>
      <c r="AJ748" t="s">
        <v>207</v>
      </c>
      <c r="AK748" t="s">
        <v>207</v>
      </c>
      <c r="AL748" t="s">
        <v>207</v>
      </c>
      <c r="AM748" t="s">
        <v>207</v>
      </c>
      <c r="AN748" t="s">
        <v>207</v>
      </c>
      <c r="AO748" t="s">
        <v>207</v>
      </c>
      <c r="AP748" t="s">
        <v>207</v>
      </c>
      <c r="AQ748" t="s">
        <v>207</v>
      </c>
      <c r="AR748" t="s">
        <v>207</v>
      </c>
      <c r="AS748" t="s">
        <v>207</v>
      </c>
      <c r="AT748" t="s">
        <v>207</v>
      </c>
      <c r="AU748" t="s">
        <v>207</v>
      </c>
      <c r="AV748" t="s">
        <v>207</v>
      </c>
      <c r="AW748" t="s">
        <v>207</v>
      </c>
      <c r="AX748" t="s">
        <v>207</v>
      </c>
      <c r="AY748" t="s">
        <v>207</v>
      </c>
      <c r="AZ748" t="s">
        <v>207</v>
      </c>
      <c r="BA748" t="s">
        <v>207</v>
      </c>
      <c r="BB748" t="s">
        <v>207</v>
      </c>
      <c r="BC748" t="s">
        <v>207</v>
      </c>
      <c r="BD748" t="s">
        <v>207</v>
      </c>
      <c r="BE748" t="s">
        <v>207</v>
      </c>
      <c r="BF748" t="s">
        <v>207</v>
      </c>
      <c r="BG748" t="s">
        <v>207</v>
      </c>
      <c r="BH748" t="s">
        <v>207</v>
      </c>
      <c r="BI748" t="s">
        <v>207</v>
      </c>
      <c r="BJ748" t="s">
        <v>207</v>
      </c>
      <c r="BK748" t="s">
        <v>207</v>
      </c>
      <c r="BL748" t="s">
        <v>207</v>
      </c>
      <c r="BM748" t="s">
        <v>207</v>
      </c>
      <c r="BN748" t="s">
        <v>207</v>
      </c>
      <c r="BO748" s="18" t="str">
        <f>IF(OR(BO$2=0, BO$2=""), "N/A", IF(ISNUMBER(SEARCH(UPPER(BO$2), UPPER(ProgramsTable[[#This Row],[Type of Service]]))), "Yes", "No"))</f>
        <v>N/A</v>
      </c>
      <c r="BP748" s="18" t="str">
        <f>IF(BP$2=0, "N/A", IF(ISNUMBER(SEARCH(TRIM(BP$2), ProgramsTable[[#This Row],[Geographic Coverage]])), "Yes", "No"))</f>
        <v>N/A</v>
      </c>
      <c r="BQ748" s="18" t="str">
        <f>IF(BQ$2=0, "N/A", IF(ISNUMBER(SEARCH(TRIM(BQ$2), ProgramsTable[[#This Row],[Geographic Coverage]])), "Yes", "No"))</f>
        <v>N/A</v>
      </c>
      <c r="BR748" s="18" t="str">
        <f>IF(AND(BP$2=0, BQ$2=0), "*Required - Please Make a Selection*", IF(OR(ISNUMBER(SEARCH(TRIM(BP$2), ProgramsTable[[#This Row],[Geographic Coverage]])), ISNUMBER(SEARCH(TRIM(BQ$2), ProgramsTable[[#This Row],[Geographic Coverage]]))), "Yes", "No"))</f>
        <v>*Required - Please Make a Selection*</v>
      </c>
      <c r="BS748" s="18" t="str">
        <f>IF(OR(BS$2="",BS$2=0), "N/A", IF(AND(ProgramsTable[[#This Row],[Age Min]]= "None", ProgramsTable[[#This Row],[Age Max]]= "None"), "Yes", IF(AND(BS$2&gt;=ProgramsTable[[#This Row],[Age Min]], BS$2&lt;=ProgramsTable[[#This Row],[Age Max]]), "Yes", "No")))</f>
        <v>N/A</v>
      </c>
      <c r="BT748" s="18" t="str" cm="1">
        <f t="array" ref="BT748">IF(COUNTIF(AM$2:BJ$2,"Yes")=0,"N/A",IF(SUMPRODUCT(--(AM$2:BJ$2="Yes"),--(ProgramsTable[[#This Row],[Developmental Disability]:[Caregivers, Family Members, Advocates, or Practitioners of an Individual with Disabilities or Medical Conditions]]="Yes"))&gt;0,"Yes","No"))</f>
        <v>N/A</v>
      </c>
      <c r="BU7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48" s="18" t="str">
        <f>IF(BV$2=0, "N/A", IF(ISNUMBER(SEARCH(UPPER(BV$2), UPPER(ProgramsTable[[#This Row],[Type of Service]]))), "Yes", "No"))</f>
        <v>N/A</v>
      </c>
      <c r="BW748" s="18" t="str">
        <f>IF(BW$2=0, "N/A", IF(ISNUMBER(SEARCH(TRIM(BW$2), ProgramsTable[[#This Row],[Geographic Coverage]])), "Yes", "No"))</f>
        <v>N/A</v>
      </c>
      <c r="BX748" s="18" t="str">
        <f>IF(BX$2=0, "N/A", IF(ISNUMBER(SEARCH(TRIM(BX$2), ProgramsTable[[#This Row],[Geographic Coverage]])), "Yes", "No"))</f>
        <v>N/A</v>
      </c>
      <c r="BY748" s="18" t="str">
        <f>IF(AND(BW$2=0, BX$2=0), "*Required - Please Make a Selection*", IF(OR(ISNUMBER(SEARCH(TRIM(BW$2), ProgramsTable[[#This Row],[Geographic Coverage]])), ISNUMBER(SEARCH(TRIM(BX$2), ProgramsTable[[#This Row],[Geographic Coverage]]))), "Yes", "No"))</f>
        <v>*Required - Please Make a Selection*</v>
      </c>
      <c r="BZ748" s="18" t="str">
        <f>IF(I$2=0, "N/A", IF(I$2="Yes", IF(ProgramsTable[[#This Row],[Program Includes Services for Caregivers]]="Yes", IF(ProgramsTable[[#This Row],[Program May Require Caregiver to be Unpaid]]="No", "Yes", "No"), "No"), "N/A"))</f>
        <v>N/A</v>
      </c>
      <c r="CA7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48" s="18" t="str">
        <f>IF(CB$2=0, "N/A", IF(ISNUMBER(SEARCH(TRIM(UPPER(CB$2)), TRIM(UPPER(ProgramsTable[[#This Row],[Type of Service]])))), "Yes", "No"))</f>
        <v>N/A</v>
      </c>
      <c r="CC748" s="18" t="str">
        <f>IF(CC$2=0, "N/A", IF(ISNUMBER(SEARCH(TRIM(CC$2), ProgramsTable[[#This Row],[Geographic Coverage]])), "Yes", "No"))</f>
        <v>No</v>
      </c>
      <c r="CD748" s="18" t="str">
        <f>IF(CD$2=0, "N/A", IF(ISNUMBER(SEARCH(TRIM(CD$2), ProgramsTable[[#This Row],[Geographic Coverage]])), "Yes", "No"))</f>
        <v>N/A</v>
      </c>
      <c r="CE748" s="18" t="str">
        <f>IF(AND(CC$2=0, CD$2=0), "*Required - Please Make a Selection*", IF(OR(ISNUMBER(SEARCH(TRIM(CC$2), ProgramsTable[[#This Row],[Geographic Coverage]])), ISNUMBER(SEARCH(TRIM(CD$2), ProgramsTable[[#This Row],[Geographic Coverage]]))), "Yes", "No"))</f>
        <v>No</v>
      </c>
      <c r="CF748" s="18" t="str" cm="1">
        <f t="array" ref="CF748">IF(COUNTIF(BK$2:BN$2, "Yes")=0, "N/A", IF(SUMPRODUCT((BK$2:BN$2="Yes")*(ProgramsTable[[#This Row],[Veteran?]:[Disabled Veteran?]]="Yes"))&gt;0, "Yes", "No"))</f>
        <v>No</v>
      </c>
      <c r="CG7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48"/>
      <c r="CI748"/>
      <c r="CJ748"/>
      <c r="CK748"/>
      <c r="CL748"/>
      <c r="CM748"/>
      <c r="CN748"/>
      <c r="CO748"/>
      <c r="CP748"/>
      <c r="CQ748"/>
      <c r="CR748"/>
      <c r="CS748"/>
      <c r="CU748"/>
      <c r="CV748"/>
    </row>
    <row r="749" spans="1:100" hidden="1" x14ac:dyDescent="0.25">
      <c r="A749" s="10">
        <v>411</v>
      </c>
      <c r="B749" t="s">
        <v>527</v>
      </c>
      <c r="C749" t="s">
        <v>613</v>
      </c>
      <c r="D749" t="s">
        <v>545</v>
      </c>
      <c r="E749" t="s">
        <v>546</v>
      </c>
      <c r="F749" t="s">
        <v>117</v>
      </c>
      <c r="G749" t="s">
        <v>117</v>
      </c>
      <c r="H749" t="s">
        <v>207</v>
      </c>
      <c r="I749" t="s">
        <v>207</v>
      </c>
      <c r="J749" t="s">
        <v>208</v>
      </c>
      <c r="K749" t="s">
        <v>208</v>
      </c>
      <c r="L749" s="11" t="s">
        <v>543</v>
      </c>
      <c r="M749">
        <v>60</v>
      </c>
      <c r="N749">
        <v>120</v>
      </c>
      <c r="P749" t="s">
        <v>563</v>
      </c>
      <c r="Q749" t="s">
        <v>208</v>
      </c>
      <c r="R749" t="s">
        <v>563</v>
      </c>
      <c r="S749" t="s">
        <v>208</v>
      </c>
      <c r="T749" t="s">
        <v>80</v>
      </c>
      <c r="U749" t="s">
        <v>207</v>
      </c>
      <c r="V749" t="s">
        <v>207</v>
      </c>
      <c r="W749" t="s">
        <v>207</v>
      </c>
      <c r="X749" t="s">
        <v>207</v>
      </c>
      <c r="Y749" t="s">
        <v>207</v>
      </c>
      <c r="Z749" t="s">
        <v>207</v>
      </c>
      <c r="AA749" t="s">
        <v>207</v>
      </c>
      <c r="AB749" t="s">
        <v>207</v>
      </c>
      <c r="AC749" t="s">
        <v>207</v>
      </c>
      <c r="AD749" t="s">
        <v>207</v>
      </c>
      <c r="AE749" t="s">
        <v>207</v>
      </c>
      <c r="AF749" t="s">
        <v>207</v>
      </c>
      <c r="AG749" t="s">
        <v>207</v>
      </c>
      <c r="AH749" t="s">
        <v>207</v>
      </c>
      <c r="AI749" t="s">
        <v>207</v>
      </c>
      <c r="AJ749" t="s">
        <v>207</v>
      </c>
      <c r="AK749" t="s">
        <v>207</v>
      </c>
      <c r="AL749" t="s">
        <v>207</v>
      </c>
      <c r="AM749" t="s">
        <v>207</v>
      </c>
      <c r="AN749" t="s">
        <v>207</v>
      </c>
      <c r="AO749" t="s">
        <v>207</v>
      </c>
      <c r="AP749" t="s">
        <v>207</v>
      </c>
      <c r="AQ749" t="s">
        <v>207</v>
      </c>
      <c r="AR749" t="s">
        <v>207</v>
      </c>
      <c r="AS749" t="s">
        <v>207</v>
      </c>
      <c r="AT749" t="s">
        <v>207</v>
      </c>
      <c r="AU749" t="s">
        <v>207</v>
      </c>
      <c r="AV749" t="s">
        <v>207</v>
      </c>
      <c r="AW749" t="s">
        <v>207</v>
      </c>
      <c r="AX749" t="s">
        <v>207</v>
      </c>
      <c r="AY749" t="s">
        <v>207</v>
      </c>
      <c r="AZ749" t="s">
        <v>207</v>
      </c>
      <c r="BA749" t="s">
        <v>215</v>
      </c>
      <c r="BB749" t="s">
        <v>207</v>
      </c>
      <c r="BC749" t="s">
        <v>207</v>
      </c>
      <c r="BD749" t="s">
        <v>207</v>
      </c>
      <c r="BE749" t="s">
        <v>207</v>
      </c>
      <c r="BF749" t="s">
        <v>207</v>
      </c>
      <c r="BG749" t="s">
        <v>207</v>
      </c>
      <c r="BH749" t="s">
        <v>207</v>
      </c>
      <c r="BI749" t="s">
        <v>207</v>
      </c>
      <c r="BJ749" t="s">
        <v>207</v>
      </c>
      <c r="BK749" t="s">
        <v>207</v>
      </c>
      <c r="BL749" t="s">
        <v>207</v>
      </c>
      <c r="BM749" t="s">
        <v>207</v>
      </c>
      <c r="BN749" t="s">
        <v>207</v>
      </c>
      <c r="BO749" s="18" t="str">
        <f>IF(OR(BO$2=0, BO$2=""), "N/A", IF(ISNUMBER(SEARCH(UPPER(BO$2), UPPER(ProgramsTable[[#This Row],[Type of Service]]))), "Yes", "No"))</f>
        <v>N/A</v>
      </c>
      <c r="BP749" s="18" t="str">
        <f>IF(BP$2=0, "N/A", IF(ISNUMBER(SEARCH(TRIM(BP$2), ProgramsTable[[#This Row],[Geographic Coverage]])), "Yes", "No"))</f>
        <v>N/A</v>
      </c>
      <c r="BQ749" s="18" t="str">
        <f>IF(BQ$2=0, "N/A", IF(ISNUMBER(SEARCH(TRIM(BQ$2), ProgramsTable[[#This Row],[Geographic Coverage]])), "Yes", "No"))</f>
        <v>N/A</v>
      </c>
      <c r="BR749" s="18" t="str">
        <f>IF(AND(BP$2=0, BQ$2=0), "*Required - Please Make a Selection*", IF(OR(ISNUMBER(SEARCH(TRIM(BP$2), ProgramsTable[[#This Row],[Geographic Coverage]])), ISNUMBER(SEARCH(TRIM(BQ$2), ProgramsTable[[#This Row],[Geographic Coverage]]))), "Yes", "No"))</f>
        <v>*Required - Please Make a Selection*</v>
      </c>
      <c r="BS749" s="18" t="str">
        <f>IF(OR(BS$2="",BS$2=0), "N/A", IF(AND(ProgramsTable[[#This Row],[Age Min]]= "None", ProgramsTable[[#This Row],[Age Max]]= "None"), "Yes", IF(AND(BS$2&gt;=ProgramsTable[[#This Row],[Age Min]], BS$2&lt;=ProgramsTable[[#This Row],[Age Max]]), "Yes", "No")))</f>
        <v>N/A</v>
      </c>
      <c r="BT749" s="18" t="str" cm="1">
        <f t="array" ref="BT749">IF(COUNTIF(AM$2:BJ$2,"Yes")=0,"N/A",IF(SUMPRODUCT(--(AM$2:BJ$2="Yes"),--(ProgramsTable[[#This Row],[Developmental Disability]:[Caregivers, Family Members, Advocates, or Practitioners of an Individual with Disabilities or Medical Conditions]]="Yes"))&gt;0,"Yes","No"))</f>
        <v>N/A</v>
      </c>
      <c r="BU7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49" s="18" t="str">
        <f>IF(BV$2=0, "N/A", IF(ISNUMBER(SEARCH(UPPER(BV$2), UPPER(ProgramsTable[[#This Row],[Type of Service]]))), "Yes", "No"))</f>
        <v>N/A</v>
      </c>
      <c r="BW749" s="18" t="str">
        <f>IF(BW$2=0, "N/A", IF(ISNUMBER(SEARCH(TRIM(BW$2), ProgramsTable[[#This Row],[Geographic Coverage]])), "Yes", "No"))</f>
        <v>N/A</v>
      </c>
      <c r="BX749" s="18" t="str">
        <f>IF(BX$2=0, "N/A", IF(ISNUMBER(SEARCH(TRIM(BX$2), ProgramsTable[[#This Row],[Geographic Coverage]])), "Yes", "No"))</f>
        <v>N/A</v>
      </c>
      <c r="BY749" s="18" t="str">
        <f>IF(AND(BW$2=0, BX$2=0), "*Required - Please Make a Selection*", IF(OR(ISNUMBER(SEARCH(TRIM(BW$2), ProgramsTable[[#This Row],[Geographic Coverage]])), ISNUMBER(SEARCH(TRIM(BX$2), ProgramsTable[[#This Row],[Geographic Coverage]]))), "Yes", "No"))</f>
        <v>*Required - Please Make a Selection*</v>
      </c>
      <c r="BZ749" s="18" t="str">
        <f>IF(I$2=0, "N/A", IF(I$2="Yes", IF(ProgramsTable[[#This Row],[Program Includes Services for Caregivers]]="Yes", IF(ProgramsTable[[#This Row],[Program May Require Caregiver to be Unpaid]]="No", "Yes", "No"), "No"), "N/A"))</f>
        <v>N/A</v>
      </c>
      <c r="CA7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49" s="18" t="str">
        <f>IF(CB$2=0, "N/A", IF(ISNUMBER(SEARCH(TRIM(UPPER(CB$2)), TRIM(UPPER(ProgramsTable[[#This Row],[Type of Service]])))), "Yes", "No"))</f>
        <v>N/A</v>
      </c>
      <c r="CC749" s="18" t="str">
        <f>IF(CC$2=0, "N/A", IF(ISNUMBER(SEARCH(TRIM(CC$2), ProgramsTable[[#This Row],[Geographic Coverage]])), "Yes", "No"))</f>
        <v>No</v>
      </c>
      <c r="CD749" s="18" t="str">
        <f>IF(CD$2=0, "N/A", IF(ISNUMBER(SEARCH(TRIM(CD$2), ProgramsTable[[#This Row],[Geographic Coverage]])), "Yes", "No"))</f>
        <v>N/A</v>
      </c>
      <c r="CE749" s="18" t="str">
        <f>IF(AND(CC$2=0, CD$2=0), "*Required - Please Make a Selection*", IF(OR(ISNUMBER(SEARCH(TRIM(CC$2), ProgramsTable[[#This Row],[Geographic Coverage]])), ISNUMBER(SEARCH(TRIM(CD$2), ProgramsTable[[#This Row],[Geographic Coverage]]))), "Yes", "No"))</f>
        <v>No</v>
      </c>
      <c r="CF749" s="18" t="str" cm="1">
        <f t="array" ref="CF749">IF(COUNTIF(BK$2:BN$2, "Yes")=0, "N/A", IF(SUMPRODUCT((BK$2:BN$2="Yes")*(ProgramsTable[[#This Row],[Veteran?]:[Disabled Veteran?]]="Yes"))&gt;0, "Yes", "No"))</f>
        <v>No</v>
      </c>
      <c r="CG7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49"/>
      <c r="CI749"/>
      <c r="CJ749"/>
      <c r="CK749"/>
      <c r="CL749"/>
      <c r="CM749"/>
      <c r="CN749"/>
      <c r="CO749"/>
      <c r="CP749"/>
      <c r="CQ749"/>
      <c r="CR749"/>
      <c r="CS749"/>
      <c r="CU749"/>
      <c r="CV749"/>
    </row>
    <row r="750" spans="1:100" x14ac:dyDescent="0.25">
      <c r="A750" s="10">
        <v>412</v>
      </c>
      <c r="B750" t="s">
        <v>527</v>
      </c>
      <c r="C750" t="s">
        <v>613</v>
      </c>
      <c r="D750" t="s">
        <v>564</v>
      </c>
      <c r="E750" t="s">
        <v>546</v>
      </c>
      <c r="F750" t="s">
        <v>565</v>
      </c>
      <c r="G750" t="s">
        <v>107</v>
      </c>
      <c r="H750" t="s">
        <v>207</v>
      </c>
      <c r="I750" t="s">
        <v>207</v>
      </c>
      <c r="J750" t="s">
        <v>566</v>
      </c>
      <c r="K750" t="s">
        <v>208</v>
      </c>
      <c r="L750" s="11" t="s">
        <v>567</v>
      </c>
      <c r="M750">
        <v>60</v>
      </c>
      <c r="N750">
        <v>120</v>
      </c>
      <c r="O750" t="s">
        <v>568</v>
      </c>
      <c r="P750" t="s">
        <v>569</v>
      </c>
      <c r="Q750" t="s">
        <v>208</v>
      </c>
      <c r="R750" t="s">
        <v>569</v>
      </c>
      <c r="S750" t="s">
        <v>208</v>
      </c>
      <c r="T750" t="s">
        <v>80</v>
      </c>
      <c r="U750" t="s">
        <v>207</v>
      </c>
      <c r="V750" t="s">
        <v>215</v>
      </c>
      <c r="W750" t="s">
        <v>207</v>
      </c>
      <c r="X750" t="s">
        <v>207</v>
      </c>
      <c r="Y750" t="s">
        <v>207</v>
      </c>
      <c r="Z750" t="s">
        <v>207</v>
      </c>
      <c r="AA750" t="s">
        <v>207</v>
      </c>
      <c r="AB750" t="s">
        <v>207</v>
      </c>
      <c r="AC750" t="s">
        <v>207</v>
      </c>
      <c r="AD750" t="s">
        <v>207</v>
      </c>
      <c r="AE750" t="s">
        <v>207</v>
      </c>
      <c r="AF750" t="s">
        <v>207</v>
      </c>
      <c r="AG750" t="s">
        <v>207</v>
      </c>
      <c r="AH750" t="s">
        <v>207</v>
      </c>
      <c r="AI750" t="s">
        <v>207</v>
      </c>
      <c r="AJ750" t="s">
        <v>207</v>
      </c>
      <c r="AK750" t="s">
        <v>207</v>
      </c>
      <c r="AL750" t="s">
        <v>207</v>
      </c>
      <c r="AM750" t="s">
        <v>215</v>
      </c>
      <c r="AN750" t="s">
        <v>215</v>
      </c>
      <c r="AO750" t="s">
        <v>215</v>
      </c>
      <c r="AP750" t="s">
        <v>207</v>
      </c>
      <c r="AQ750" t="s">
        <v>207</v>
      </c>
      <c r="AR750" t="s">
        <v>207</v>
      </c>
      <c r="AS750" t="s">
        <v>207</v>
      </c>
      <c r="AT750" t="s">
        <v>207</v>
      </c>
      <c r="AU750" t="s">
        <v>207</v>
      </c>
      <c r="AV750" t="s">
        <v>207</v>
      </c>
      <c r="AW750" t="s">
        <v>207</v>
      </c>
      <c r="AX750" t="s">
        <v>207</v>
      </c>
      <c r="AY750" t="s">
        <v>207</v>
      </c>
      <c r="AZ750" t="s">
        <v>207</v>
      </c>
      <c r="BA750" t="s">
        <v>207</v>
      </c>
      <c r="BB750" t="s">
        <v>207</v>
      </c>
      <c r="BC750" t="s">
        <v>207</v>
      </c>
      <c r="BD750" t="s">
        <v>207</v>
      </c>
      <c r="BE750" t="s">
        <v>207</v>
      </c>
      <c r="BF750" t="s">
        <v>207</v>
      </c>
      <c r="BG750" t="s">
        <v>207</v>
      </c>
      <c r="BH750" t="s">
        <v>207</v>
      </c>
      <c r="BI750" t="s">
        <v>207</v>
      </c>
      <c r="BJ750" t="s">
        <v>207</v>
      </c>
      <c r="BK750" t="s">
        <v>207</v>
      </c>
      <c r="BL750" t="s">
        <v>207</v>
      </c>
      <c r="BM750" t="s">
        <v>207</v>
      </c>
      <c r="BN750" t="s">
        <v>207</v>
      </c>
      <c r="BO750" s="18" t="str">
        <f>IF(OR(BO$2=0, BO$2=""), "N/A", IF(ISNUMBER(SEARCH(UPPER(BO$2), UPPER(ProgramsTable[[#This Row],[Type of Service]]))), "Yes", "No"))</f>
        <v>N/A</v>
      </c>
      <c r="BP750" s="18" t="str">
        <f>IF(BP$2=0, "N/A", IF(ISNUMBER(SEARCH(TRIM(BP$2), ProgramsTable[[#This Row],[Geographic Coverage]])), "Yes", "No"))</f>
        <v>N/A</v>
      </c>
      <c r="BQ750" s="18" t="str">
        <f>IF(BQ$2=0, "N/A", IF(ISNUMBER(SEARCH(TRIM(BQ$2), ProgramsTable[[#This Row],[Geographic Coverage]])), "Yes", "No"))</f>
        <v>N/A</v>
      </c>
      <c r="BR750" s="18" t="str">
        <f>IF(AND(BP$2=0, BQ$2=0), "*Required - Please Make a Selection*", IF(OR(ISNUMBER(SEARCH(TRIM(BP$2), ProgramsTable[[#This Row],[Geographic Coverage]])), ISNUMBER(SEARCH(TRIM(BQ$2), ProgramsTable[[#This Row],[Geographic Coverage]]))), "Yes", "No"))</f>
        <v>*Required - Please Make a Selection*</v>
      </c>
      <c r="BS750" s="18" t="str">
        <f>IF(OR(BS$2="",BS$2=0), "N/A", IF(AND(ProgramsTable[[#This Row],[Age Min]]= "None", ProgramsTable[[#This Row],[Age Max]]= "None"), "Yes", IF(AND(BS$2&gt;=ProgramsTable[[#This Row],[Age Min]], BS$2&lt;=ProgramsTable[[#This Row],[Age Max]]), "Yes", "No")))</f>
        <v>N/A</v>
      </c>
      <c r="BT750" s="18" t="str" cm="1">
        <f t="array" ref="BT750">IF(COUNTIF(AM$2:BJ$2,"Yes")=0,"N/A",IF(SUMPRODUCT(--(AM$2:BJ$2="Yes"),--(ProgramsTable[[#This Row],[Developmental Disability]:[Caregivers, Family Members, Advocates, or Practitioners of an Individual with Disabilities or Medical Conditions]]="Yes"))&gt;0,"Yes","No"))</f>
        <v>N/A</v>
      </c>
      <c r="BU7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50" s="18" t="str">
        <f>IF(BV$2=0, "N/A", IF(ISNUMBER(SEARCH(UPPER(BV$2), UPPER(ProgramsTable[[#This Row],[Type of Service]]))), "Yes", "No"))</f>
        <v>N/A</v>
      </c>
      <c r="BW750" s="18" t="str">
        <f>IF(BW$2=0, "N/A", IF(ISNUMBER(SEARCH(TRIM(BW$2), ProgramsTable[[#This Row],[Geographic Coverage]])), "Yes", "No"))</f>
        <v>N/A</v>
      </c>
      <c r="BX750" s="18" t="str">
        <f>IF(BX$2=0, "N/A", IF(ISNUMBER(SEARCH(TRIM(BX$2), ProgramsTable[[#This Row],[Geographic Coverage]])), "Yes", "No"))</f>
        <v>N/A</v>
      </c>
      <c r="BY750" s="18" t="str">
        <f>IF(AND(BW$2=0, BX$2=0), "*Required - Please Make a Selection*", IF(OR(ISNUMBER(SEARCH(TRIM(BW$2), ProgramsTable[[#This Row],[Geographic Coverage]])), ISNUMBER(SEARCH(TRIM(BX$2), ProgramsTable[[#This Row],[Geographic Coverage]]))), "Yes", "No"))</f>
        <v>*Required - Please Make a Selection*</v>
      </c>
      <c r="BZ750" s="18" t="str">
        <f>IF(I$2=0, "N/A", IF(I$2="Yes", IF(ProgramsTable[[#This Row],[Program Includes Services for Caregivers]]="Yes", IF(ProgramsTable[[#This Row],[Program May Require Caregiver to be Unpaid]]="No", "Yes", "No"), "No"), "N/A"))</f>
        <v>N/A</v>
      </c>
      <c r="CA7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50" s="18" t="str">
        <f>IF(CB$2=0, "N/A", IF(ISNUMBER(SEARCH(TRIM(UPPER(CB$2)), TRIM(UPPER(ProgramsTable[[#This Row],[Type of Service]])))), "Yes", "No"))</f>
        <v>N/A</v>
      </c>
      <c r="CC750" s="18" t="str">
        <f>IF(CC$2=0, "N/A", IF(ISNUMBER(SEARCH(TRIM(CC$2), ProgramsTable[[#This Row],[Geographic Coverage]])), "Yes", "No"))</f>
        <v>No</v>
      </c>
      <c r="CD750" s="18" t="str">
        <f>IF(CD$2=0, "N/A", IF(ISNUMBER(SEARCH(TRIM(CD$2), ProgramsTable[[#This Row],[Geographic Coverage]])), "Yes", "No"))</f>
        <v>N/A</v>
      </c>
      <c r="CE750" s="18" t="str">
        <f>IF(AND(CC$2=0, CD$2=0), "*Required - Please Make a Selection*", IF(OR(ISNUMBER(SEARCH(TRIM(CC$2), ProgramsTable[[#This Row],[Geographic Coverage]])), ISNUMBER(SEARCH(TRIM(CD$2), ProgramsTable[[#This Row],[Geographic Coverage]]))), "Yes", "No"))</f>
        <v>No</v>
      </c>
      <c r="CF750" s="18" t="str" cm="1">
        <f t="array" ref="CF750">IF(COUNTIF(BK$2:BN$2, "Yes")=0, "N/A", IF(SUMPRODUCT((BK$2:BN$2="Yes")*(ProgramsTable[[#This Row],[Veteran?]:[Disabled Veteran?]]="Yes"))&gt;0, "Yes", "No"))</f>
        <v>No</v>
      </c>
      <c r="CG7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50"/>
      <c r="CI750"/>
      <c r="CJ750"/>
      <c r="CK750"/>
      <c r="CL750"/>
      <c r="CM750"/>
      <c r="CN750"/>
      <c r="CO750"/>
      <c r="CP750"/>
      <c r="CQ750"/>
      <c r="CR750"/>
      <c r="CS750"/>
      <c r="CU750"/>
      <c r="CV750"/>
    </row>
    <row r="751" spans="1:100" hidden="1" x14ac:dyDescent="0.25">
      <c r="A751" s="10">
        <v>413</v>
      </c>
      <c r="B751" t="s">
        <v>527</v>
      </c>
      <c r="C751" t="s">
        <v>613</v>
      </c>
      <c r="D751" t="s">
        <v>564</v>
      </c>
      <c r="E751" t="s">
        <v>546</v>
      </c>
      <c r="F751" t="s">
        <v>570</v>
      </c>
      <c r="G751" t="s">
        <v>109</v>
      </c>
      <c r="H751" t="s">
        <v>207</v>
      </c>
      <c r="I751" t="s">
        <v>207</v>
      </c>
      <c r="J751" t="s">
        <v>566</v>
      </c>
      <c r="K751" t="s">
        <v>208</v>
      </c>
      <c r="L751" s="11" t="s">
        <v>571</v>
      </c>
      <c r="M751">
        <v>60</v>
      </c>
      <c r="N751">
        <v>120</v>
      </c>
      <c r="O751" t="s">
        <v>572</v>
      </c>
      <c r="P751" t="s">
        <v>573</v>
      </c>
      <c r="Q751" t="s">
        <v>208</v>
      </c>
      <c r="R751" t="s">
        <v>573</v>
      </c>
      <c r="S751" t="s">
        <v>208</v>
      </c>
      <c r="T751" t="s">
        <v>80</v>
      </c>
      <c r="U751" t="s">
        <v>207</v>
      </c>
      <c r="V751" t="s">
        <v>215</v>
      </c>
      <c r="W751" t="s">
        <v>207</v>
      </c>
      <c r="X751" t="s">
        <v>207</v>
      </c>
      <c r="Y751" t="s">
        <v>207</v>
      </c>
      <c r="Z751" t="s">
        <v>207</v>
      </c>
      <c r="AA751" t="s">
        <v>207</v>
      </c>
      <c r="AB751" t="s">
        <v>207</v>
      </c>
      <c r="AC751" t="s">
        <v>207</v>
      </c>
      <c r="AD751" t="s">
        <v>207</v>
      </c>
      <c r="AE751" t="s">
        <v>207</v>
      </c>
      <c r="AF751" t="s">
        <v>207</v>
      </c>
      <c r="AG751" t="s">
        <v>207</v>
      </c>
      <c r="AH751" t="s">
        <v>207</v>
      </c>
      <c r="AI751" t="s">
        <v>207</v>
      </c>
      <c r="AJ751" t="s">
        <v>207</v>
      </c>
      <c r="AK751" t="s">
        <v>207</v>
      </c>
      <c r="AL751" t="s">
        <v>207</v>
      </c>
      <c r="AM751" t="s">
        <v>215</v>
      </c>
      <c r="AN751" t="s">
        <v>215</v>
      </c>
      <c r="AO751" t="s">
        <v>215</v>
      </c>
      <c r="AP751" t="s">
        <v>207</v>
      </c>
      <c r="AQ751" t="s">
        <v>215</v>
      </c>
      <c r="AR751" t="s">
        <v>207</v>
      </c>
      <c r="AS751" t="s">
        <v>207</v>
      </c>
      <c r="AT751" t="s">
        <v>207</v>
      </c>
      <c r="AU751" t="s">
        <v>207</v>
      </c>
      <c r="AV751" t="s">
        <v>207</v>
      </c>
      <c r="AW751" t="s">
        <v>207</v>
      </c>
      <c r="AX751" t="s">
        <v>215</v>
      </c>
      <c r="AY751" t="s">
        <v>215</v>
      </c>
      <c r="AZ751" t="s">
        <v>207</v>
      </c>
      <c r="BA751" t="s">
        <v>215</v>
      </c>
      <c r="BB751" t="s">
        <v>207</v>
      </c>
      <c r="BC751" t="s">
        <v>207</v>
      </c>
      <c r="BD751" t="s">
        <v>207</v>
      </c>
      <c r="BE751" t="s">
        <v>207</v>
      </c>
      <c r="BF751" t="s">
        <v>207</v>
      </c>
      <c r="BG751" t="s">
        <v>207</v>
      </c>
      <c r="BH751" t="s">
        <v>207</v>
      </c>
      <c r="BI751" t="s">
        <v>207</v>
      </c>
      <c r="BJ751" t="s">
        <v>207</v>
      </c>
      <c r="BK751" t="s">
        <v>207</v>
      </c>
      <c r="BL751" t="s">
        <v>207</v>
      </c>
      <c r="BM751" t="s">
        <v>207</v>
      </c>
      <c r="BN751" t="s">
        <v>207</v>
      </c>
      <c r="BO751" s="18" t="str">
        <f>IF(OR(BO$2=0, BO$2=""), "N/A", IF(ISNUMBER(SEARCH(UPPER(BO$2), UPPER(ProgramsTable[[#This Row],[Type of Service]]))), "Yes", "No"))</f>
        <v>N/A</v>
      </c>
      <c r="BP751" s="18" t="str">
        <f>IF(BP$2=0, "N/A", IF(ISNUMBER(SEARCH(TRIM(BP$2), ProgramsTable[[#This Row],[Geographic Coverage]])), "Yes", "No"))</f>
        <v>N/A</v>
      </c>
      <c r="BQ751" s="18" t="str">
        <f>IF(BQ$2=0, "N/A", IF(ISNUMBER(SEARCH(TRIM(BQ$2), ProgramsTable[[#This Row],[Geographic Coverage]])), "Yes", "No"))</f>
        <v>N/A</v>
      </c>
      <c r="BR751" s="18" t="str">
        <f>IF(AND(BP$2=0, BQ$2=0), "*Required - Please Make a Selection*", IF(OR(ISNUMBER(SEARCH(TRIM(BP$2), ProgramsTable[[#This Row],[Geographic Coverage]])), ISNUMBER(SEARCH(TRIM(BQ$2), ProgramsTable[[#This Row],[Geographic Coverage]]))), "Yes", "No"))</f>
        <v>*Required - Please Make a Selection*</v>
      </c>
      <c r="BS751" s="18" t="str">
        <f>IF(OR(BS$2="",BS$2=0), "N/A", IF(AND(ProgramsTable[[#This Row],[Age Min]]= "None", ProgramsTable[[#This Row],[Age Max]]= "None"), "Yes", IF(AND(BS$2&gt;=ProgramsTable[[#This Row],[Age Min]], BS$2&lt;=ProgramsTable[[#This Row],[Age Max]]), "Yes", "No")))</f>
        <v>N/A</v>
      </c>
      <c r="BT751" s="18" t="str" cm="1">
        <f t="array" ref="BT751">IF(COUNTIF(AM$2:BJ$2,"Yes")=0,"N/A",IF(SUMPRODUCT(--(AM$2:BJ$2="Yes"),--(ProgramsTable[[#This Row],[Developmental Disability]:[Caregivers, Family Members, Advocates, or Practitioners of an Individual with Disabilities or Medical Conditions]]="Yes"))&gt;0,"Yes","No"))</f>
        <v>N/A</v>
      </c>
      <c r="BU7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51" s="18" t="str">
        <f>IF(BV$2=0, "N/A", IF(ISNUMBER(SEARCH(UPPER(BV$2), UPPER(ProgramsTable[[#This Row],[Type of Service]]))), "Yes", "No"))</f>
        <v>N/A</v>
      </c>
      <c r="BW751" s="18" t="str">
        <f>IF(BW$2=0, "N/A", IF(ISNUMBER(SEARCH(TRIM(BW$2), ProgramsTable[[#This Row],[Geographic Coverage]])), "Yes", "No"))</f>
        <v>N/A</v>
      </c>
      <c r="BX751" s="18" t="str">
        <f>IF(BX$2=0, "N/A", IF(ISNUMBER(SEARCH(TRIM(BX$2), ProgramsTable[[#This Row],[Geographic Coverage]])), "Yes", "No"))</f>
        <v>N/A</v>
      </c>
      <c r="BY751" s="18" t="str">
        <f>IF(AND(BW$2=0, BX$2=0), "*Required - Please Make a Selection*", IF(OR(ISNUMBER(SEARCH(TRIM(BW$2), ProgramsTable[[#This Row],[Geographic Coverage]])), ISNUMBER(SEARCH(TRIM(BX$2), ProgramsTable[[#This Row],[Geographic Coverage]]))), "Yes", "No"))</f>
        <v>*Required - Please Make a Selection*</v>
      </c>
      <c r="BZ751" s="18" t="str">
        <f>IF(I$2=0, "N/A", IF(I$2="Yes", IF(ProgramsTable[[#This Row],[Program Includes Services for Caregivers]]="Yes", IF(ProgramsTable[[#This Row],[Program May Require Caregiver to be Unpaid]]="No", "Yes", "No"), "No"), "N/A"))</f>
        <v>N/A</v>
      </c>
      <c r="CA7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51" s="18" t="str">
        <f>IF(CB$2=0, "N/A", IF(ISNUMBER(SEARCH(TRIM(UPPER(CB$2)), TRIM(UPPER(ProgramsTable[[#This Row],[Type of Service]])))), "Yes", "No"))</f>
        <v>N/A</v>
      </c>
      <c r="CC751" s="18" t="str">
        <f>IF(CC$2=0, "N/A", IF(ISNUMBER(SEARCH(TRIM(CC$2), ProgramsTable[[#This Row],[Geographic Coverage]])), "Yes", "No"))</f>
        <v>No</v>
      </c>
      <c r="CD751" s="18" t="str">
        <f>IF(CD$2=0, "N/A", IF(ISNUMBER(SEARCH(TRIM(CD$2), ProgramsTable[[#This Row],[Geographic Coverage]])), "Yes", "No"))</f>
        <v>N/A</v>
      </c>
      <c r="CE751" s="18" t="str">
        <f>IF(AND(CC$2=0, CD$2=0), "*Required - Please Make a Selection*", IF(OR(ISNUMBER(SEARCH(TRIM(CC$2), ProgramsTable[[#This Row],[Geographic Coverage]])), ISNUMBER(SEARCH(TRIM(CD$2), ProgramsTable[[#This Row],[Geographic Coverage]]))), "Yes", "No"))</f>
        <v>No</v>
      </c>
      <c r="CF751" s="18" t="str" cm="1">
        <f t="array" ref="CF751">IF(COUNTIF(BK$2:BN$2, "Yes")=0, "N/A", IF(SUMPRODUCT((BK$2:BN$2="Yes")*(ProgramsTable[[#This Row],[Veteran?]:[Disabled Veteran?]]="Yes"))&gt;0, "Yes", "No"))</f>
        <v>No</v>
      </c>
      <c r="CG7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51"/>
      <c r="CI751"/>
      <c r="CJ751"/>
      <c r="CK751"/>
      <c r="CL751"/>
      <c r="CM751"/>
      <c r="CN751"/>
      <c r="CO751"/>
      <c r="CP751"/>
      <c r="CQ751"/>
      <c r="CR751"/>
      <c r="CS751"/>
      <c r="CU751"/>
      <c r="CV751"/>
    </row>
    <row r="752" spans="1:100" hidden="1" x14ac:dyDescent="0.25">
      <c r="A752" s="10">
        <v>414</v>
      </c>
      <c r="B752" t="s">
        <v>527</v>
      </c>
      <c r="C752" t="s">
        <v>613</v>
      </c>
      <c r="D752" t="s">
        <v>564</v>
      </c>
      <c r="E752" t="s">
        <v>546</v>
      </c>
      <c r="F752" t="s">
        <v>574</v>
      </c>
      <c r="G752" t="s">
        <v>108</v>
      </c>
      <c r="H752" t="s">
        <v>207</v>
      </c>
      <c r="I752" t="s">
        <v>207</v>
      </c>
      <c r="J752" t="s">
        <v>208</v>
      </c>
      <c r="K752" t="s">
        <v>208</v>
      </c>
      <c r="L752" s="11" t="s">
        <v>543</v>
      </c>
      <c r="M752">
        <v>60</v>
      </c>
      <c r="N752">
        <v>120</v>
      </c>
      <c r="P752" t="s">
        <v>575</v>
      </c>
      <c r="Q752" t="s">
        <v>208</v>
      </c>
      <c r="R752" t="s">
        <v>575</v>
      </c>
      <c r="S752" t="s">
        <v>208</v>
      </c>
      <c r="T752" t="s">
        <v>80</v>
      </c>
      <c r="U752" t="s">
        <v>207</v>
      </c>
      <c r="V752" t="s">
        <v>207</v>
      </c>
      <c r="W752" t="s">
        <v>207</v>
      </c>
      <c r="X752" t="s">
        <v>207</v>
      </c>
      <c r="Y752" t="s">
        <v>207</v>
      </c>
      <c r="Z752" t="s">
        <v>207</v>
      </c>
      <c r="AA752" t="s">
        <v>207</v>
      </c>
      <c r="AB752" t="s">
        <v>207</v>
      </c>
      <c r="AC752" t="s">
        <v>207</v>
      </c>
      <c r="AD752" t="s">
        <v>207</v>
      </c>
      <c r="AE752" t="s">
        <v>207</v>
      </c>
      <c r="AF752" t="s">
        <v>207</v>
      </c>
      <c r="AG752" t="s">
        <v>207</v>
      </c>
      <c r="AH752" t="s">
        <v>207</v>
      </c>
      <c r="AI752" t="s">
        <v>207</v>
      </c>
      <c r="AJ752" t="s">
        <v>207</v>
      </c>
      <c r="AK752" t="s">
        <v>207</v>
      </c>
      <c r="AL752" t="s">
        <v>207</v>
      </c>
      <c r="AM752" t="s">
        <v>207</v>
      </c>
      <c r="AN752" t="s">
        <v>207</v>
      </c>
      <c r="AO752" t="s">
        <v>207</v>
      </c>
      <c r="AP752" t="s">
        <v>207</v>
      </c>
      <c r="AQ752" t="s">
        <v>207</v>
      </c>
      <c r="AR752" t="s">
        <v>207</v>
      </c>
      <c r="AS752" t="s">
        <v>207</v>
      </c>
      <c r="AT752" t="s">
        <v>207</v>
      </c>
      <c r="AU752" t="s">
        <v>207</v>
      </c>
      <c r="AV752" t="s">
        <v>207</v>
      </c>
      <c r="AW752" t="s">
        <v>207</v>
      </c>
      <c r="AX752" t="s">
        <v>207</v>
      </c>
      <c r="AY752" t="s">
        <v>207</v>
      </c>
      <c r="AZ752" t="s">
        <v>207</v>
      </c>
      <c r="BA752" t="s">
        <v>215</v>
      </c>
      <c r="BB752" t="s">
        <v>207</v>
      </c>
      <c r="BC752" t="s">
        <v>207</v>
      </c>
      <c r="BD752" t="s">
        <v>207</v>
      </c>
      <c r="BE752" t="s">
        <v>207</v>
      </c>
      <c r="BF752" t="s">
        <v>207</v>
      </c>
      <c r="BG752" t="s">
        <v>207</v>
      </c>
      <c r="BH752" t="s">
        <v>207</v>
      </c>
      <c r="BI752" t="s">
        <v>207</v>
      </c>
      <c r="BJ752" t="s">
        <v>207</v>
      </c>
      <c r="BK752" t="s">
        <v>207</v>
      </c>
      <c r="BL752" t="s">
        <v>207</v>
      </c>
      <c r="BM752" t="s">
        <v>207</v>
      </c>
      <c r="BN752" t="s">
        <v>207</v>
      </c>
      <c r="BO752" s="18" t="str">
        <f>IF(OR(BO$2=0, BO$2=""), "N/A", IF(ISNUMBER(SEARCH(UPPER(BO$2), UPPER(ProgramsTable[[#This Row],[Type of Service]]))), "Yes", "No"))</f>
        <v>N/A</v>
      </c>
      <c r="BP752" s="18" t="str">
        <f>IF(BP$2=0, "N/A", IF(ISNUMBER(SEARCH(TRIM(BP$2), ProgramsTable[[#This Row],[Geographic Coverage]])), "Yes", "No"))</f>
        <v>N/A</v>
      </c>
      <c r="BQ752" s="18" t="str">
        <f>IF(BQ$2=0, "N/A", IF(ISNUMBER(SEARCH(TRIM(BQ$2), ProgramsTable[[#This Row],[Geographic Coverage]])), "Yes", "No"))</f>
        <v>N/A</v>
      </c>
      <c r="BR752" s="18" t="str">
        <f>IF(AND(BP$2=0, BQ$2=0), "*Required - Please Make a Selection*", IF(OR(ISNUMBER(SEARCH(TRIM(BP$2), ProgramsTable[[#This Row],[Geographic Coverage]])), ISNUMBER(SEARCH(TRIM(BQ$2), ProgramsTable[[#This Row],[Geographic Coverage]]))), "Yes", "No"))</f>
        <v>*Required - Please Make a Selection*</v>
      </c>
      <c r="BS752" s="18" t="str">
        <f>IF(OR(BS$2="",BS$2=0), "N/A", IF(AND(ProgramsTable[[#This Row],[Age Min]]= "None", ProgramsTable[[#This Row],[Age Max]]= "None"), "Yes", IF(AND(BS$2&gt;=ProgramsTable[[#This Row],[Age Min]], BS$2&lt;=ProgramsTable[[#This Row],[Age Max]]), "Yes", "No")))</f>
        <v>N/A</v>
      </c>
      <c r="BT752" s="18" t="str" cm="1">
        <f t="array" ref="BT752">IF(COUNTIF(AM$2:BJ$2,"Yes")=0,"N/A",IF(SUMPRODUCT(--(AM$2:BJ$2="Yes"),--(ProgramsTable[[#This Row],[Developmental Disability]:[Caregivers, Family Members, Advocates, or Practitioners of an Individual with Disabilities or Medical Conditions]]="Yes"))&gt;0,"Yes","No"))</f>
        <v>N/A</v>
      </c>
      <c r="BU7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52" s="18" t="str">
        <f>IF(BV$2=0, "N/A", IF(ISNUMBER(SEARCH(UPPER(BV$2), UPPER(ProgramsTable[[#This Row],[Type of Service]]))), "Yes", "No"))</f>
        <v>N/A</v>
      </c>
      <c r="BW752" s="18" t="str">
        <f>IF(BW$2=0, "N/A", IF(ISNUMBER(SEARCH(TRIM(BW$2), ProgramsTable[[#This Row],[Geographic Coverage]])), "Yes", "No"))</f>
        <v>N/A</v>
      </c>
      <c r="BX752" s="18" t="str">
        <f>IF(BX$2=0, "N/A", IF(ISNUMBER(SEARCH(TRIM(BX$2), ProgramsTable[[#This Row],[Geographic Coverage]])), "Yes", "No"))</f>
        <v>N/A</v>
      </c>
      <c r="BY752" s="18" t="str">
        <f>IF(AND(BW$2=0, BX$2=0), "*Required - Please Make a Selection*", IF(OR(ISNUMBER(SEARCH(TRIM(BW$2), ProgramsTable[[#This Row],[Geographic Coverage]])), ISNUMBER(SEARCH(TRIM(BX$2), ProgramsTable[[#This Row],[Geographic Coverage]]))), "Yes", "No"))</f>
        <v>*Required - Please Make a Selection*</v>
      </c>
      <c r="BZ752" s="18" t="str">
        <f>IF(I$2=0, "N/A", IF(I$2="Yes", IF(ProgramsTable[[#This Row],[Program Includes Services for Caregivers]]="Yes", IF(ProgramsTable[[#This Row],[Program May Require Caregiver to be Unpaid]]="No", "Yes", "No"), "No"), "N/A"))</f>
        <v>N/A</v>
      </c>
      <c r="CA7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52" s="18" t="str">
        <f>IF(CB$2=0, "N/A", IF(ISNUMBER(SEARCH(TRIM(UPPER(CB$2)), TRIM(UPPER(ProgramsTable[[#This Row],[Type of Service]])))), "Yes", "No"))</f>
        <v>N/A</v>
      </c>
      <c r="CC752" s="18" t="str">
        <f>IF(CC$2=0, "N/A", IF(ISNUMBER(SEARCH(TRIM(CC$2), ProgramsTable[[#This Row],[Geographic Coverage]])), "Yes", "No"))</f>
        <v>No</v>
      </c>
      <c r="CD752" s="18" t="str">
        <f>IF(CD$2=0, "N/A", IF(ISNUMBER(SEARCH(TRIM(CD$2), ProgramsTable[[#This Row],[Geographic Coverage]])), "Yes", "No"))</f>
        <v>N/A</v>
      </c>
      <c r="CE752" s="18" t="str">
        <f>IF(AND(CC$2=0, CD$2=0), "*Required - Please Make a Selection*", IF(OR(ISNUMBER(SEARCH(TRIM(CC$2), ProgramsTable[[#This Row],[Geographic Coverage]])), ISNUMBER(SEARCH(TRIM(CD$2), ProgramsTable[[#This Row],[Geographic Coverage]]))), "Yes", "No"))</f>
        <v>No</v>
      </c>
      <c r="CF752" s="18" t="str" cm="1">
        <f t="array" ref="CF752">IF(COUNTIF(BK$2:BN$2, "Yes")=0, "N/A", IF(SUMPRODUCT((BK$2:BN$2="Yes")*(ProgramsTable[[#This Row],[Veteran?]:[Disabled Veteran?]]="Yes"))&gt;0, "Yes", "No"))</f>
        <v>No</v>
      </c>
      <c r="CG7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52"/>
      <c r="CI752"/>
      <c r="CJ752"/>
      <c r="CK752"/>
      <c r="CL752"/>
      <c r="CM752"/>
      <c r="CN752"/>
      <c r="CO752"/>
      <c r="CP752"/>
      <c r="CQ752"/>
      <c r="CR752"/>
      <c r="CS752"/>
      <c r="CU752"/>
      <c r="CV752"/>
    </row>
    <row r="753" spans="1:100" x14ac:dyDescent="0.25">
      <c r="A753" s="10">
        <v>424</v>
      </c>
      <c r="B753" t="s">
        <v>614</v>
      </c>
      <c r="C753" t="s">
        <v>615</v>
      </c>
      <c r="D753" t="s">
        <v>564</v>
      </c>
      <c r="E753" t="s">
        <v>546</v>
      </c>
      <c r="F753" t="s">
        <v>565</v>
      </c>
      <c r="G753" t="s">
        <v>107</v>
      </c>
      <c r="H753" t="s">
        <v>207</v>
      </c>
      <c r="I753" t="s">
        <v>207</v>
      </c>
      <c r="J753" t="s">
        <v>566</v>
      </c>
      <c r="K753" t="s">
        <v>208</v>
      </c>
      <c r="L753" s="11" t="s">
        <v>567</v>
      </c>
      <c r="M753">
        <v>60</v>
      </c>
      <c r="N753">
        <v>120</v>
      </c>
      <c r="O753" t="s">
        <v>568</v>
      </c>
      <c r="P753" t="s">
        <v>569</v>
      </c>
      <c r="Q753" t="s">
        <v>208</v>
      </c>
      <c r="R753" t="s">
        <v>569</v>
      </c>
      <c r="S753" t="s">
        <v>208</v>
      </c>
      <c r="T753" t="s">
        <v>616</v>
      </c>
      <c r="U753" t="s">
        <v>207</v>
      </c>
      <c r="V753" t="s">
        <v>215</v>
      </c>
      <c r="W753" t="s">
        <v>207</v>
      </c>
      <c r="X753" t="s">
        <v>207</v>
      </c>
      <c r="Y753" t="s">
        <v>207</v>
      </c>
      <c r="Z753" t="s">
        <v>207</v>
      </c>
      <c r="AA753" t="s">
        <v>207</v>
      </c>
      <c r="AB753" t="s">
        <v>207</v>
      </c>
      <c r="AC753" t="s">
        <v>207</v>
      </c>
      <c r="AD753" t="s">
        <v>207</v>
      </c>
      <c r="AE753" t="s">
        <v>207</v>
      </c>
      <c r="AF753" t="s">
        <v>207</v>
      </c>
      <c r="AG753" t="s">
        <v>207</v>
      </c>
      <c r="AH753" t="s">
        <v>207</v>
      </c>
      <c r="AI753" t="s">
        <v>207</v>
      </c>
      <c r="AJ753" t="s">
        <v>207</v>
      </c>
      <c r="AK753" t="s">
        <v>207</v>
      </c>
      <c r="AL753" t="s">
        <v>207</v>
      </c>
      <c r="AM753" t="s">
        <v>215</v>
      </c>
      <c r="AN753" t="s">
        <v>215</v>
      </c>
      <c r="AO753" t="s">
        <v>215</v>
      </c>
      <c r="AP753" t="s">
        <v>207</v>
      </c>
      <c r="AQ753" t="s">
        <v>207</v>
      </c>
      <c r="AR753" t="s">
        <v>207</v>
      </c>
      <c r="AS753" t="s">
        <v>207</v>
      </c>
      <c r="AT753" t="s">
        <v>207</v>
      </c>
      <c r="AU753" t="s">
        <v>207</v>
      </c>
      <c r="AV753" t="s">
        <v>207</v>
      </c>
      <c r="AW753" t="s">
        <v>207</v>
      </c>
      <c r="AX753" t="s">
        <v>207</v>
      </c>
      <c r="AY753" t="s">
        <v>207</v>
      </c>
      <c r="AZ753" t="s">
        <v>207</v>
      </c>
      <c r="BA753" t="s">
        <v>207</v>
      </c>
      <c r="BB753" t="s">
        <v>207</v>
      </c>
      <c r="BC753" t="s">
        <v>207</v>
      </c>
      <c r="BD753" t="s">
        <v>207</v>
      </c>
      <c r="BE753" t="s">
        <v>207</v>
      </c>
      <c r="BF753" t="s">
        <v>207</v>
      </c>
      <c r="BG753" t="s">
        <v>207</v>
      </c>
      <c r="BH753" t="s">
        <v>207</v>
      </c>
      <c r="BI753" t="s">
        <v>207</v>
      </c>
      <c r="BJ753" t="s">
        <v>207</v>
      </c>
      <c r="BK753" t="s">
        <v>207</v>
      </c>
      <c r="BL753" t="s">
        <v>207</v>
      </c>
      <c r="BM753" t="s">
        <v>207</v>
      </c>
      <c r="BN753" t="s">
        <v>207</v>
      </c>
      <c r="BO753" s="18" t="str">
        <f>IF(OR(BO$2=0, BO$2=""), "N/A", IF(ISNUMBER(SEARCH(UPPER(BO$2), UPPER(ProgramsTable[[#This Row],[Type of Service]]))), "Yes", "No"))</f>
        <v>N/A</v>
      </c>
      <c r="BP753" s="18" t="str">
        <f>IF(BP$2=0, "N/A", IF(ISNUMBER(SEARCH(TRIM(BP$2), ProgramsTable[[#This Row],[Geographic Coverage]])), "Yes", "No"))</f>
        <v>N/A</v>
      </c>
      <c r="BQ753" s="18" t="str">
        <f>IF(BQ$2=0, "N/A", IF(ISNUMBER(SEARCH(TRIM(BQ$2), ProgramsTable[[#This Row],[Geographic Coverage]])), "Yes", "No"))</f>
        <v>N/A</v>
      </c>
      <c r="BR753" s="18" t="str">
        <f>IF(AND(BP$2=0, BQ$2=0), "*Required - Please Make a Selection*", IF(OR(ISNUMBER(SEARCH(TRIM(BP$2), ProgramsTable[[#This Row],[Geographic Coverage]])), ISNUMBER(SEARCH(TRIM(BQ$2), ProgramsTable[[#This Row],[Geographic Coverage]]))), "Yes", "No"))</f>
        <v>*Required - Please Make a Selection*</v>
      </c>
      <c r="BS753" s="18" t="str">
        <f>IF(OR(BS$2="",BS$2=0), "N/A", IF(AND(ProgramsTable[[#This Row],[Age Min]]= "None", ProgramsTable[[#This Row],[Age Max]]= "None"), "Yes", IF(AND(BS$2&gt;=ProgramsTable[[#This Row],[Age Min]], BS$2&lt;=ProgramsTable[[#This Row],[Age Max]]), "Yes", "No")))</f>
        <v>N/A</v>
      </c>
      <c r="BT753" s="18" t="str" cm="1">
        <f t="array" ref="BT753">IF(COUNTIF(AM$2:BJ$2,"Yes")=0,"N/A",IF(SUMPRODUCT(--(AM$2:BJ$2="Yes"),--(ProgramsTable[[#This Row],[Developmental Disability]:[Caregivers, Family Members, Advocates, or Practitioners of an Individual with Disabilities or Medical Conditions]]="Yes"))&gt;0,"Yes","No"))</f>
        <v>N/A</v>
      </c>
      <c r="BU7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53" s="18" t="str">
        <f>IF(BV$2=0, "N/A", IF(ISNUMBER(SEARCH(UPPER(BV$2), UPPER(ProgramsTable[[#This Row],[Type of Service]]))), "Yes", "No"))</f>
        <v>N/A</v>
      </c>
      <c r="BW753" s="18" t="str">
        <f>IF(BW$2=0, "N/A", IF(ISNUMBER(SEARCH(TRIM(BW$2), ProgramsTable[[#This Row],[Geographic Coverage]])), "Yes", "No"))</f>
        <v>N/A</v>
      </c>
      <c r="BX753" s="18" t="str">
        <f>IF(BX$2=0, "N/A", IF(ISNUMBER(SEARCH(TRIM(BX$2), ProgramsTable[[#This Row],[Geographic Coverage]])), "Yes", "No"))</f>
        <v>N/A</v>
      </c>
      <c r="BY753" s="18" t="str">
        <f>IF(AND(BW$2=0, BX$2=0), "*Required - Please Make a Selection*", IF(OR(ISNUMBER(SEARCH(TRIM(BW$2), ProgramsTable[[#This Row],[Geographic Coverage]])), ISNUMBER(SEARCH(TRIM(BX$2), ProgramsTable[[#This Row],[Geographic Coverage]]))), "Yes", "No"))</f>
        <v>*Required - Please Make a Selection*</v>
      </c>
      <c r="BZ753" s="18" t="str">
        <f>IF(I$2=0, "N/A", IF(I$2="Yes", IF(ProgramsTable[[#This Row],[Program Includes Services for Caregivers]]="Yes", IF(ProgramsTable[[#This Row],[Program May Require Caregiver to be Unpaid]]="No", "Yes", "No"), "No"), "N/A"))</f>
        <v>N/A</v>
      </c>
      <c r="CA7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53" s="18" t="str">
        <f>IF(CB$2=0, "N/A", IF(ISNUMBER(SEARCH(TRIM(UPPER(CB$2)), TRIM(UPPER(ProgramsTable[[#This Row],[Type of Service]])))), "Yes", "No"))</f>
        <v>N/A</v>
      </c>
      <c r="CC753" s="18" t="str">
        <f>IF(CC$2=0, "N/A", IF(ISNUMBER(SEARCH(TRIM(CC$2), ProgramsTable[[#This Row],[Geographic Coverage]])), "Yes", "No"))</f>
        <v>No</v>
      </c>
      <c r="CD753" s="18" t="str">
        <f>IF(CD$2=0, "N/A", IF(ISNUMBER(SEARCH(TRIM(CD$2), ProgramsTable[[#This Row],[Geographic Coverage]])), "Yes", "No"))</f>
        <v>N/A</v>
      </c>
      <c r="CE753" s="18" t="str">
        <f>IF(AND(CC$2=0, CD$2=0), "*Required - Please Make a Selection*", IF(OR(ISNUMBER(SEARCH(TRIM(CC$2), ProgramsTable[[#This Row],[Geographic Coverage]])), ISNUMBER(SEARCH(TRIM(CD$2), ProgramsTable[[#This Row],[Geographic Coverage]]))), "Yes", "No"))</f>
        <v>No</v>
      </c>
      <c r="CF753" s="18" t="str" cm="1">
        <f t="array" ref="CF753">IF(COUNTIF(BK$2:BN$2, "Yes")=0, "N/A", IF(SUMPRODUCT((BK$2:BN$2="Yes")*(ProgramsTable[[#This Row],[Veteran?]:[Disabled Veteran?]]="Yes"))&gt;0, "Yes", "No"))</f>
        <v>No</v>
      </c>
      <c r="CG7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53"/>
      <c r="CI753"/>
      <c r="CJ753"/>
      <c r="CK753"/>
      <c r="CL753"/>
      <c r="CM753"/>
      <c r="CN753"/>
      <c r="CO753"/>
      <c r="CP753"/>
      <c r="CQ753"/>
      <c r="CR753"/>
      <c r="CS753"/>
      <c r="CU753"/>
      <c r="CV753"/>
    </row>
    <row r="754" spans="1:100" hidden="1" x14ac:dyDescent="0.25">
      <c r="A754" s="10">
        <v>425</v>
      </c>
      <c r="B754" t="s">
        <v>614</v>
      </c>
      <c r="C754" t="s">
        <v>615</v>
      </c>
      <c r="D754" t="s">
        <v>564</v>
      </c>
      <c r="E754" t="s">
        <v>546</v>
      </c>
      <c r="F754" t="s">
        <v>617</v>
      </c>
      <c r="G754" t="s">
        <v>109</v>
      </c>
      <c r="H754" t="s">
        <v>207</v>
      </c>
      <c r="I754" t="s">
        <v>207</v>
      </c>
      <c r="J754" t="s">
        <v>566</v>
      </c>
      <c r="K754" t="s">
        <v>208</v>
      </c>
      <c r="L754" s="11" t="s">
        <v>571</v>
      </c>
      <c r="M754">
        <v>60</v>
      </c>
      <c r="N754">
        <v>120</v>
      </c>
      <c r="O754" t="s">
        <v>572</v>
      </c>
      <c r="P754" t="s">
        <v>573</v>
      </c>
      <c r="Q754" t="s">
        <v>208</v>
      </c>
      <c r="R754" t="s">
        <v>573</v>
      </c>
      <c r="S754" t="s">
        <v>208</v>
      </c>
      <c r="T754" t="s">
        <v>616</v>
      </c>
      <c r="U754" t="s">
        <v>207</v>
      </c>
      <c r="V754" t="s">
        <v>215</v>
      </c>
      <c r="W754" t="s">
        <v>207</v>
      </c>
      <c r="X754" t="s">
        <v>207</v>
      </c>
      <c r="Y754" t="s">
        <v>207</v>
      </c>
      <c r="Z754" t="s">
        <v>207</v>
      </c>
      <c r="AA754" t="s">
        <v>207</v>
      </c>
      <c r="AB754" t="s">
        <v>207</v>
      </c>
      <c r="AC754" t="s">
        <v>207</v>
      </c>
      <c r="AD754" t="s">
        <v>207</v>
      </c>
      <c r="AE754" t="s">
        <v>207</v>
      </c>
      <c r="AF754" t="s">
        <v>207</v>
      </c>
      <c r="AG754" t="s">
        <v>207</v>
      </c>
      <c r="AH754" t="s">
        <v>207</v>
      </c>
      <c r="AI754" t="s">
        <v>207</v>
      </c>
      <c r="AJ754" t="s">
        <v>207</v>
      </c>
      <c r="AK754" t="s">
        <v>207</v>
      </c>
      <c r="AL754" t="s">
        <v>207</v>
      </c>
      <c r="AM754" t="s">
        <v>215</v>
      </c>
      <c r="AN754" t="s">
        <v>215</v>
      </c>
      <c r="AO754" t="s">
        <v>215</v>
      </c>
      <c r="AP754" t="s">
        <v>207</v>
      </c>
      <c r="AQ754" t="s">
        <v>215</v>
      </c>
      <c r="AR754" t="s">
        <v>207</v>
      </c>
      <c r="AS754" t="s">
        <v>207</v>
      </c>
      <c r="AT754" t="s">
        <v>207</v>
      </c>
      <c r="AU754" t="s">
        <v>207</v>
      </c>
      <c r="AV754" t="s">
        <v>207</v>
      </c>
      <c r="AW754" t="s">
        <v>207</v>
      </c>
      <c r="AX754" t="s">
        <v>215</v>
      </c>
      <c r="AY754" t="s">
        <v>215</v>
      </c>
      <c r="AZ754" t="s">
        <v>207</v>
      </c>
      <c r="BA754" t="s">
        <v>215</v>
      </c>
      <c r="BB754" t="s">
        <v>207</v>
      </c>
      <c r="BC754" t="s">
        <v>207</v>
      </c>
      <c r="BD754" t="s">
        <v>207</v>
      </c>
      <c r="BE754" t="s">
        <v>207</v>
      </c>
      <c r="BF754" t="s">
        <v>207</v>
      </c>
      <c r="BG754" t="s">
        <v>207</v>
      </c>
      <c r="BH754" t="s">
        <v>207</v>
      </c>
      <c r="BI754" t="s">
        <v>207</v>
      </c>
      <c r="BJ754" t="s">
        <v>207</v>
      </c>
      <c r="BK754" t="s">
        <v>207</v>
      </c>
      <c r="BL754" t="s">
        <v>207</v>
      </c>
      <c r="BM754" t="s">
        <v>207</v>
      </c>
      <c r="BN754" t="s">
        <v>207</v>
      </c>
      <c r="BO754" s="18" t="str">
        <f>IF(OR(BO$2=0, BO$2=""), "N/A", IF(ISNUMBER(SEARCH(UPPER(BO$2), UPPER(ProgramsTable[[#This Row],[Type of Service]]))), "Yes", "No"))</f>
        <v>N/A</v>
      </c>
      <c r="BP754" s="18" t="str">
        <f>IF(BP$2=0, "N/A", IF(ISNUMBER(SEARCH(TRIM(BP$2), ProgramsTable[[#This Row],[Geographic Coverage]])), "Yes", "No"))</f>
        <v>N/A</v>
      </c>
      <c r="BQ754" s="18" t="str">
        <f>IF(BQ$2=0, "N/A", IF(ISNUMBER(SEARCH(TRIM(BQ$2), ProgramsTable[[#This Row],[Geographic Coverage]])), "Yes", "No"))</f>
        <v>N/A</v>
      </c>
      <c r="BR754" s="18" t="str">
        <f>IF(AND(BP$2=0, BQ$2=0), "*Required - Please Make a Selection*", IF(OR(ISNUMBER(SEARCH(TRIM(BP$2), ProgramsTable[[#This Row],[Geographic Coverage]])), ISNUMBER(SEARCH(TRIM(BQ$2), ProgramsTable[[#This Row],[Geographic Coverage]]))), "Yes", "No"))</f>
        <v>*Required - Please Make a Selection*</v>
      </c>
      <c r="BS754" s="18" t="str">
        <f>IF(OR(BS$2="",BS$2=0), "N/A", IF(AND(ProgramsTable[[#This Row],[Age Min]]= "None", ProgramsTable[[#This Row],[Age Max]]= "None"), "Yes", IF(AND(BS$2&gt;=ProgramsTable[[#This Row],[Age Min]], BS$2&lt;=ProgramsTable[[#This Row],[Age Max]]), "Yes", "No")))</f>
        <v>N/A</v>
      </c>
      <c r="BT754" s="18" t="str" cm="1">
        <f t="array" ref="BT754">IF(COUNTIF(AM$2:BJ$2,"Yes")=0,"N/A",IF(SUMPRODUCT(--(AM$2:BJ$2="Yes"),--(ProgramsTable[[#This Row],[Developmental Disability]:[Caregivers, Family Members, Advocates, or Practitioners of an Individual with Disabilities or Medical Conditions]]="Yes"))&gt;0,"Yes","No"))</f>
        <v>N/A</v>
      </c>
      <c r="BU7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54" s="18" t="str">
        <f>IF(BV$2=0, "N/A", IF(ISNUMBER(SEARCH(UPPER(BV$2), UPPER(ProgramsTable[[#This Row],[Type of Service]]))), "Yes", "No"))</f>
        <v>N/A</v>
      </c>
      <c r="BW754" s="18" t="str">
        <f>IF(BW$2=0, "N/A", IF(ISNUMBER(SEARCH(TRIM(BW$2), ProgramsTable[[#This Row],[Geographic Coverage]])), "Yes", "No"))</f>
        <v>N/A</v>
      </c>
      <c r="BX754" s="18" t="str">
        <f>IF(BX$2=0, "N/A", IF(ISNUMBER(SEARCH(TRIM(BX$2), ProgramsTable[[#This Row],[Geographic Coverage]])), "Yes", "No"))</f>
        <v>N/A</v>
      </c>
      <c r="BY754" s="18" t="str">
        <f>IF(AND(BW$2=0, BX$2=0), "*Required - Please Make a Selection*", IF(OR(ISNUMBER(SEARCH(TRIM(BW$2), ProgramsTable[[#This Row],[Geographic Coverage]])), ISNUMBER(SEARCH(TRIM(BX$2), ProgramsTable[[#This Row],[Geographic Coverage]]))), "Yes", "No"))</f>
        <v>*Required - Please Make a Selection*</v>
      </c>
      <c r="BZ754" s="18" t="str">
        <f>IF(I$2=0, "N/A", IF(I$2="Yes", IF(ProgramsTable[[#This Row],[Program Includes Services for Caregivers]]="Yes", IF(ProgramsTable[[#This Row],[Program May Require Caregiver to be Unpaid]]="No", "Yes", "No"), "No"), "N/A"))</f>
        <v>N/A</v>
      </c>
      <c r="CA7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54" s="18" t="str">
        <f>IF(CB$2=0, "N/A", IF(ISNUMBER(SEARCH(TRIM(UPPER(CB$2)), TRIM(UPPER(ProgramsTable[[#This Row],[Type of Service]])))), "Yes", "No"))</f>
        <v>N/A</v>
      </c>
      <c r="CC754" s="18" t="str">
        <f>IF(CC$2=0, "N/A", IF(ISNUMBER(SEARCH(TRIM(CC$2), ProgramsTable[[#This Row],[Geographic Coverage]])), "Yes", "No"))</f>
        <v>No</v>
      </c>
      <c r="CD754" s="18" t="str">
        <f>IF(CD$2=0, "N/A", IF(ISNUMBER(SEARCH(TRIM(CD$2), ProgramsTable[[#This Row],[Geographic Coverage]])), "Yes", "No"))</f>
        <v>N/A</v>
      </c>
      <c r="CE754" s="18" t="str">
        <f>IF(AND(CC$2=0, CD$2=0), "*Required - Please Make a Selection*", IF(OR(ISNUMBER(SEARCH(TRIM(CC$2), ProgramsTable[[#This Row],[Geographic Coverage]])), ISNUMBER(SEARCH(TRIM(CD$2), ProgramsTable[[#This Row],[Geographic Coverage]]))), "Yes", "No"))</f>
        <v>No</v>
      </c>
      <c r="CF754" s="18" t="str" cm="1">
        <f t="array" ref="CF754">IF(COUNTIF(BK$2:BN$2, "Yes")=0, "N/A", IF(SUMPRODUCT((BK$2:BN$2="Yes")*(ProgramsTable[[#This Row],[Veteran?]:[Disabled Veteran?]]="Yes"))&gt;0, "Yes", "No"))</f>
        <v>No</v>
      </c>
      <c r="CG7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54"/>
      <c r="CI754"/>
      <c r="CJ754"/>
      <c r="CK754"/>
      <c r="CL754"/>
      <c r="CM754"/>
      <c r="CN754"/>
      <c r="CO754"/>
      <c r="CP754"/>
      <c r="CQ754"/>
      <c r="CR754"/>
      <c r="CS754"/>
      <c r="CU754"/>
      <c r="CV754"/>
    </row>
    <row r="755" spans="1:100" hidden="1" x14ac:dyDescent="0.25">
      <c r="A755" s="10">
        <v>426</v>
      </c>
      <c r="B755" t="s">
        <v>614</v>
      </c>
      <c r="C755" t="s">
        <v>615</v>
      </c>
      <c r="D755" t="s">
        <v>564</v>
      </c>
      <c r="E755" t="s">
        <v>546</v>
      </c>
      <c r="F755" t="s">
        <v>574</v>
      </c>
      <c r="G755" t="s">
        <v>108</v>
      </c>
      <c r="H755" t="s">
        <v>207</v>
      </c>
      <c r="I755" t="s">
        <v>207</v>
      </c>
      <c r="J755" t="s">
        <v>208</v>
      </c>
      <c r="K755" t="s">
        <v>208</v>
      </c>
      <c r="L755" s="11" t="s">
        <v>543</v>
      </c>
      <c r="M755">
        <v>60</v>
      </c>
      <c r="N755">
        <v>120</v>
      </c>
      <c r="P755" t="s">
        <v>575</v>
      </c>
      <c r="Q755" t="s">
        <v>208</v>
      </c>
      <c r="R755" t="s">
        <v>575</v>
      </c>
      <c r="S755" t="s">
        <v>208</v>
      </c>
      <c r="T755" t="s">
        <v>616</v>
      </c>
      <c r="U755" t="s">
        <v>207</v>
      </c>
      <c r="V755" t="s">
        <v>207</v>
      </c>
      <c r="W755" t="s">
        <v>207</v>
      </c>
      <c r="X755" t="s">
        <v>207</v>
      </c>
      <c r="Y755" t="s">
        <v>207</v>
      </c>
      <c r="Z755" t="s">
        <v>207</v>
      </c>
      <c r="AA755" t="s">
        <v>207</v>
      </c>
      <c r="AB755" t="s">
        <v>207</v>
      </c>
      <c r="AC755" t="s">
        <v>207</v>
      </c>
      <c r="AD755" t="s">
        <v>207</v>
      </c>
      <c r="AE755" t="s">
        <v>207</v>
      </c>
      <c r="AF755" t="s">
        <v>207</v>
      </c>
      <c r="AG755" t="s">
        <v>207</v>
      </c>
      <c r="AH755" t="s">
        <v>207</v>
      </c>
      <c r="AI755" t="s">
        <v>207</v>
      </c>
      <c r="AJ755" t="s">
        <v>207</v>
      </c>
      <c r="AK755" t="s">
        <v>207</v>
      </c>
      <c r="AL755" t="s">
        <v>207</v>
      </c>
      <c r="AM755" t="s">
        <v>207</v>
      </c>
      <c r="AN755" t="s">
        <v>207</v>
      </c>
      <c r="AO755" t="s">
        <v>207</v>
      </c>
      <c r="AP755" t="s">
        <v>207</v>
      </c>
      <c r="AQ755" t="s">
        <v>207</v>
      </c>
      <c r="AR755" t="s">
        <v>207</v>
      </c>
      <c r="AS755" t="s">
        <v>207</v>
      </c>
      <c r="AT755" t="s">
        <v>207</v>
      </c>
      <c r="AU755" t="s">
        <v>207</v>
      </c>
      <c r="AV755" t="s">
        <v>207</v>
      </c>
      <c r="AW755" t="s">
        <v>207</v>
      </c>
      <c r="AX755" t="s">
        <v>207</v>
      </c>
      <c r="AY755" t="s">
        <v>207</v>
      </c>
      <c r="AZ755" t="s">
        <v>207</v>
      </c>
      <c r="BA755" t="s">
        <v>215</v>
      </c>
      <c r="BB755" t="s">
        <v>207</v>
      </c>
      <c r="BC755" t="s">
        <v>207</v>
      </c>
      <c r="BD755" t="s">
        <v>207</v>
      </c>
      <c r="BE755" t="s">
        <v>207</v>
      </c>
      <c r="BF755" t="s">
        <v>207</v>
      </c>
      <c r="BG755" t="s">
        <v>207</v>
      </c>
      <c r="BH755" t="s">
        <v>207</v>
      </c>
      <c r="BI755" t="s">
        <v>207</v>
      </c>
      <c r="BJ755" t="s">
        <v>207</v>
      </c>
      <c r="BK755" t="s">
        <v>207</v>
      </c>
      <c r="BL755" t="s">
        <v>207</v>
      </c>
      <c r="BM755" t="s">
        <v>207</v>
      </c>
      <c r="BN755" t="s">
        <v>207</v>
      </c>
      <c r="BO755" s="18" t="str">
        <f>IF(OR(BO$2=0, BO$2=""), "N/A", IF(ISNUMBER(SEARCH(UPPER(BO$2), UPPER(ProgramsTable[[#This Row],[Type of Service]]))), "Yes", "No"))</f>
        <v>N/A</v>
      </c>
      <c r="BP755" s="18" t="str">
        <f>IF(BP$2=0, "N/A", IF(ISNUMBER(SEARCH(TRIM(BP$2), ProgramsTable[[#This Row],[Geographic Coverage]])), "Yes", "No"))</f>
        <v>N/A</v>
      </c>
      <c r="BQ755" s="18" t="str">
        <f>IF(BQ$2=0, "N/A", IF(ISNUMBER(SEARCH(TRIM(BQ$2), ProgramsTable[[#This Row],[Geographic Coverage]])), "Yes", "No"))</f>
        <v>N/A</v>
      </c>
      <c r="BR755" s="18" t="str">
        <f>IF(AND(BP$2=0, BQ$2=0), "*Required - Please Make a Selection*", IF(OR(ISNUMBER(SEARCH(TRIM(BP$2), ProgramsTable[[#This Row],[Geographic Coverage]])), ISNUMBER(SEARCH(TRIM(BQ$2), ProgramsTable[[#This Row],[Geographic Coverage]]))), "Yes", "No"))</f>
        <v>*Required - Please Make a Selection*</v>
      </c>
      <c r="BS755" s="18" t="str">
        <f>IF(OR(BS$2="",BS$2=0), "N/A", IF(AND(ProgramsTable[[#This Row],[Age Min]]= "None", ProgramsTable[[#This Row],[Age Max]]= "None"), "Yes", IF(AND(BS$2&gt;=ProgramsTable[[#This Row],[Age Min]], BS$2&lt;=ProgramsTable[[#This Row],[Age Max]]), "Yes", "No")))</f>
        <v>N/A</v>
      </c>
      <c r="BT755" s="18" t="str" cm="1">
        <f t="array" ref="BT755">IF(COUNTIF(AM$2:BJ$2,"Yes")=0,"N/A",IF(SUMPRODUCT(--(AM$2:BJ$2="Yes"),--(ProgramsTable[[#This Row],[Developmental Disability]:[Caregivers, Family Members, Advocates, or Practitioners of an Individual with Disabilities or Medical Conditions]]="Yes"))&gt;0,"Yes","No"))</f>
        <v>N/A</v>
      </c>
      <c r="BU7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55" s="18" t="str">
        <f>IF(BV$2=0, "N/A", IF(ISNUMBER(SEARCH(UPPER(BV$2), UPPER(ProgramsTable[[#This Row],[Type of Service]]))), "Yes", "No"))</f>
        <v>N/A</v>
      </c>
      <c r="BW755" s="18" t="str">
        <f>IF(BW$2=0, "N/A", IF(ISNUMBER(SEARCH(TRIM(BW$2), ProgramsTable[[#This Row],[Geographic Coverage]])), "Yes", "No"))</f>
        <v>N/A</v>
      </c>
      <c r="BX755" s="18" t="str">
        <f>IF(BX$2=0, "N/A", IF(ISNUMBER(SEARCH(TRIM(BX$2), ProgramsTable[[#This Row],[Geographic Coverage]])), "Yes", "No"))</f>
        <v>N/A</v>
      </c>
      <c r="BY755" s="18" t="str">
        <f>IF(AND(BW$2=0, BX$2=0), "*Required - Please Make a Selection*", IF(OR(ISNUMBER(SEARCH(TRIM(BW$2), ProgramsTable[[#This Row],[Geographic Coverage]])), ISNUMBER(SEARCH(TRIM(BX$2), ProgramsTable[[#This Row],[Geographic Coverage]]))), "Yes", "No"))</f>
        <v>*Required - Please Make a Selection*</v>
      </c>
      <c r="BZ755" s="18" t="str">
        <f>IF(I$2=0, "N/A", IF(I$2="Yes", IF(ProgramsTable[[#This Row],[Program Includes Services for Caregivers]]="Yes", IF(ProgramsTable[[#This Row],[Program May Require Caregiver to be Unpaid]]="No", "Yes", "No"), "No"), "N/A"))</f>
        <v>N/A</v>
      </c>
      <c r="CA7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55" s="18" t="str">
        <f>IF(CB$2=0, "N/A", IF(ISNUMBER(SEARCH(TRIM(UPPER(CB$2)), TRIM(UPPER(ProgramsTable[[#This Row],[Type of Service]])))), "Yes", "No"))</f>
        <v>N/A</v>
      </c>
      <c r="CC755" s="18" t="str">
        <f>IF(CC$2=0, "N/A", IF(ISNUMBER(SEARCH(TRIM(CC$2), ProgramsTable[[#This Row],[Geographic Coverage]])), "Yes", "No"))</f>
        <v>No</v>
      </c>
      <c r="CD755" s="18" t="str">
        <f>IF(CD$2=0, "N/A", IF(ISNUMBER(SEARCH(TRIM(CD$2), ProgramsTable[[#This Row],[Geographic Coverage]])), "Yes", "No"))</f>
        <v>N/A</v>
      </c>
      <c r="CE755" s="18" t="str">
        <f>IF(AND(CC$2=0, CD$2=0), "*Required - Please Make a Selection*", IF(OR(ISNUMBER(SEARCH(TRIM(CC$2), ProgramsTable[[#This Row],[Geographic Coverage]])), ISNUMBER(SEARCH(TRIM(CD$2), ProgramsTable[[#This Row],[Geographic Coverage]]))), "Yes", "No"))</f>
        <v>No</v>
      </c>
      <c r="CF755" s="18" t="str" cm="1">
        <f t="array" ref="CF755">IF(COUNTIF(BK$2:BN$2, "Yes")=0, "N/A", IF(SUMPRODUCT((BK$2:BN$2="Yes")*(ProgramsTable[[#This Row],[Veteran?]:[Disabled Veteran?]]="Yes"))&gt;0, "Yes", "No"))</f>
        <v>No</v>
      </c>
      <c r="CG7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55"/>
      <c r="CI755"/>
      <c r="CJ755"/>
      <c r="CK755"/>
      <c r="CL755"/>
      <c r="CM755"/>
      <c r="CN755"/>
      <c r="CO755"/>
      <c r="CP755"/>
      <c r="CQ755"/>
      <c r="CR755"/>
      <c r="CS755"/>
      <c r="CU755"/>
      <c r="CV755"/>
    </row>
    <row r="756" spans="1:100" hidden="1" x14ac:dyDescent="0.25">
      <c r="A756" s="10">
        <v>429</v>
      </c>
      <c r="B756" t="s">
        <v>614</v>
      </c>
      <c r="C756" t="s">
        <v>618</v>
      </c>
      <c r="D756" t="s">
        <v>537</v>
      </c>
      <c r="E756" t="s">
        <v>538</v>
      </c>
      <c r="F756" t="s">
        <v>539</v>
      </c>
      <c r="G756" t="s">
        <v>540</v>
      </c>
      <c r="H756" t="s">
        <v>207</v>
      </c>
      <c r="I756" t="s">
        <v>207</v>
      </c>
      <c r="J756" t="s">
        <v>541</v>
      </c>
      <c r="K756" t="s">
        <v>542</v>
      </c>
      <c r="L756" t="s">
        <v>543</v>
      </c>
      <c r="M756">
        <v>60</v>
      </c>
      <c r="N756">
        <v>120</v>
      </c>
      <c r="P756" t="s">
        <v>544</v>
      </c>
      <c r="Q756" t="s">
        <v>208</v>
      </c>
      <c r="R756" t="s">
        <v>544</v>
      </c>
      <c r="S756" t="s">
        <v>208</v>
      </c>
      <c r="T756" t="s">
        <v>36</v>
      </c>
      <c r="U756" t="s">
        <v>215</v>
      </c>
      <c r="V756" t="s">
        <v>207</v>
      </c>
      <c r="W756" t="s">
        <v>207</v>
      </c>
      <c r="X756" t="s">
        <v>207</v>
      </c>
      <c r="Y756" t="s">
        <v>207</v>
      </c>
      <c r="Z756" t="s">
        <v>207</v>
      </c>
      <c r="AA756" t="s">
        <v>207</v>
      </c>
      <c r="AB756" t="s">
        <v>207</v>
      </c>
      <c r="AC756" t="s">
        <v>207</v>
      </c>
      <c r="AD756" t="s">
        <v>207</v>
      </c>
      <c r="AE756" t="s">
        <v>207</v>
      </c>
      <c r="AF756" t="s">
        <v>207</v>
      </c>
      <c r="AG756" t="s">
        <v>207</v>
      </c>
      <c r="AH756" t="s">
        <v>207</v>
      </c>
      <c r="AI756" t="s">
        <v>207</v>
      </c>
      <c r="AJ756" t="s">
        <v>207</v>
      </c>
      <c r="AK756" t="s">
        <v>207</v>
      </c>
      <c r="AL756" t="s">
        <v>207</v>
      </c>
      <c r="AM756" t="s">
        <v>207</v>
      </c>
      <c r="AN756" t="s">
        <v>207</v>
      </c>
      <c r="AO756" t="s">
        <v>207</v>
      </c>
      <c r="AP756" t="s">
        <v>207</v>
      </c>
      <c r="AQ756" t="s">
        <v>207</v>
      </c>
      <c r="AR756" t="s">
        <v>207</v>
      </c>
      <c r="AS756" t="s">
        <v>207</v>
      </c>
      <c r="AT756" t="s">
        <v>207</v>
      </c>
      <c r="AU756" t="s">
        <v>207</v>
      </c>
      <c r="AV756" t="s">
        <v>207</v>
      </c>
      <c r="AW756" t="s">
        <v>207</v>
      </c>
      <c r="AX756" t="s">
        <v>207</v>
      </c>
      <c r="AY756" t="s">
        <v>207</v>
      </c>
      <c r="AZ756" t="s">
        <v>207</v>
      </c>
      <c r="BA756" t="s">
        <v>215</v>
      </c>
      <c r="BB756" t="s">
        <v>207</v>
      </c>
      <c r="BC756" t="s">
        <v>207</v>
      </c>
      <c r="BD756" t="s">
        <v>207</v>
      </c>
      <c r="BE756" t="s">
        <v>207</v>
      </c>
      <c r="BF756" t="s">
        <v>207</v>
      </c>
      <c r="BG756" t="s">
        <v>207</v>
      </c>
      <c r="BH756" t="s">
        <v>207</v>
      </c>
      <c r="BI756" t="s">
        <v>207</v>
      </c>
      <c r="BJ756" t="s">
        <v>207</v>
      </c>
      <c r="BK756" t="s">
        <v>207</v>
      </c>
      <c r="BL756" t="s">
        <v>207</v>
      </c>
      <c r="BM756" t="s">
        <v>207</v>
      </c>
      <c r="BN756" t="s">
        <v>207</v>
      </c>
      <c r="BO756" s="18" t="str">
        <f>IF(OR(BO$2=0, BO$2=""), "N/A", IF(ISNUMBER(SEARCH(UPPER(BO$2), UPPER(ProgramsTable[[#This Row],[Type of Service]]))), "Yes", "No"))</f>
        <v>N/A</v>
      </c>
      <c r="BP756" s="18" t="str">
        <f>IF(BP$2=0, "N/A", IF(ISNUMBER(SEARCH(TRIM(BP$2), ProgramsTable[[#This Row],[Geographic Coverage]])), "Yes", "No"))</f>
        <v>N/A</v>
      </c>
      <c r="BQ756" s="18" t="str">
        <f>IF(BQ$2=0, "N/A", IF(ISNUMBER(SEARCH(TRIM(BQ$2), ProgramsTable[[#This Row],[Geographic Coverage]])), "Yes", "No"))</f>
        <v>N/A</v>
      </c>
      <c r="BR756" s="18" t="str">
        <f>IF(AND(BP$2=0, BQ$2=0), "*Required - Please Make a Selection*", IF(OR(ISNUMBER(SEARCH(TRIM(BP$2), ProgramsTable[[#This Row],[Geographic Coverage]])), ISNUMBER(SEARCH(TRIM(BQ$2), ProgramsTable[[#This Row],[Geographic Coverage]]))), "Yes", "No"))</f>
        <v>*Required - Please Make a Selection*</v>
      </c>
      <c r="BS756" s="18" t="str">
        <f>IF(OR(BS$2="",BS$2=0), "N/A", IF(AND(ProgramsTable[[#This Row],[Age Min]]= "None", ProgramsTable[[#This Row],[Age Max]]= "None"), "Yes", IF(AND(BS$2&gt;=ProgramsTable[[#This Row],[Age Min]], BS$2&lt;=ProgramsTable[[#This Row],[Age Max]]), "Yes", "No")))</f>
        <v>N/A</v>
      </c>
      <c r="BT756" s="18" t="str" cm="1">
        <f t="array" ref="BT756">IF(COUNTIF(AM$2:BJ$2,"Yes")=0,"N/A",IF(SUMPRODUCT(--(AM$2:BJ$2="Yes"),--(ProgramsTable[[#This Row],[Developmental Disability]:[Caregivers, Family Members, Advocates, or Practitioners of an Individual with Disabilities or Medical Conditions]]="Yes"))&gt;0,"Yes","No"))</f>
        <v>N/A</v>
      </c>
      <c r="BU7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56" s="18" t="str">
        <f>IF(BV$2=0, "N/A", IF(ISNUMBER(SEARCH(UPPER(BV$2), UPPER(ProgramsTable[[#This Row],[Type of Service]]))), "Yes", "No"))</f>
        <v>N/A</v>
      </c>
      <c r="BW756" s="18" t="str">
        <f>IF(BW$2=0, "N/A", IF(ISNUMBER(SEARCH(TRIM(BW$2), ProgramsTable[[#This Row],[Geographic Coverage]])), "Yes", "No"))</f>
        <v>N/A</v>
      </c>
      <c r="BX756" s="18" t="str">
        <f>IF(BX$2=0, "N/A", IF(ISNUMBER(SEARCH(TRIM(BX$2), ProgramsTable[[#This Row],[Geographic Coverage]])), "Yes", "No"))</f>
        <v>N/A</v>
      </c>
      <c r="BY756" s="18" t="str">
        <f>IF(AND(BW$2=0, BX$2=0), "*Required - Please Make a Selection*", IF(OR(ISNUMBER(SEARCH(TRIM(BW$2), ProgramsTable[[#This Row],[Geographic Coverage]])), ISNUMBER(SEARCH(TRIM(BX$2), ProgramsTable[[#This Row],[Geographic Coverage]]))), "Yes", "No"))</f>
        <v>*Required - Please Make a Selection*</v>
      </c>
      <c r="BZ756" s="18" t="str">
        <f>IF(I$2=0, "N/A", IF(I$2="Yes", IF(ProgramsTable[[#This Row],[Program Includes Services for Caregivers]]="Yes", IF(ProgramsTable[[#This Row],[Program May Require Caregiver to be Unpaid]]="No", "Yes", "No"), "No"), "N/A"))</f>
        <v>N/A</v>
      </c>
      <c r="CA7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56" s="18" t="str">
        <f>IF(CB$2=0, "N/A", IF(ISNUMBER(SEARCH(TRIM(UPPER(CB$2)), TRIM(UPPER(ProgramsTable[[#This Row],[Type of Service]])))), "Yes", "No"))</f>
        <v>N/A</v>
      </c>
      <c r="CC756" s="18" t="str">
        <f>IF(CC$2=0, "N/A", IF(ISNUMBER(SEARCH(TRIM(CC$2), ProgramsTable[[#This Row],[Geographic Coverage]])), "Yes", "No"))</f>
        <v>No</v>
      </c>
      <c r="CD756" s="18" t="str">
        <f>IF(CD$2=0, "N/A", IF(ISNUMBER(SEARCH(TRIM(CD$2), ProgramsTable[[#This Row],[Geographic Coverage]])), "Yes", "No"))</f>
        <v>N/A</v>
      </c>
      <c r="CE756" s="18" t="str">
        <f>IF(AND(CC$2=0, CD$2=0), "*Required - Please Make a Selection*", IF(OR(ISNUMBER(SEARCH(TRIM(CC$2), ProgramsTable[[#This Row],[Geographic Coverage]])), ISNUMBER(SEARCH(TRIM(CD$2), ProgramsTable[[#This Row],[Geographic Coverage]]))), "Yes", "No"))</f>
        <v>No</v>
      </c>
      <c r="CF756" s="18" t="str" cm="1">
        <f t="array" ref="CF756">IF(COUNTIF(BK$2:BN$2, "Yes")=0, "N/A", IF(SUMPRODUCT((BK$2:BN$2="Yes")*(ProgramsTable[[#This Row],[Veteran?]:[Disabled Veteran?]]="Yes"))&gt;0, "Yes", "No"))</f>
        <v>No</v>
      </c>
      <c r="CG7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56"/>
      <c r="CI756"/>
      <c r="CJ756"/>
      <c r="CK756"/>
      <c r="CL756"/>
      <c r="CM756"/>
      <c r="CN756"/>
      <c r="CO756"/>
      <c r="CP756"/>
      <c r="CQ756"/>
      <c r="CR756"/>
      <c r="CS756"/>
      <c r="CU756"/>
      <c r="CV756"/>
    </row>
    <row r="757" spans="1:100" hidden="1" x14ac:dyDescent="0.25">
      <c r="A757" s="10">
        <v>431</v>
      </c>
      <c r="B757" t="s">
        <v>614</v>
      </c>
      <c r="C757" t="s">
        <v>618</v>
      </c>
      <c r="D757" t="s">
        <v>545</v>
      </c>
      <c r="E757" t="s">
        <v>546</v>
      </c>
      <c r="F757" t="s">
        <v>549</v>
      </c>
      <c r="G757" t="s">
        <v>117</v>
      </c>
      <c r="H757" t="s">
        <v>207</v>
      </c>
      <c r="I757" t="s">
        <v>207</v>
      </c>
      <c r="J757" t="s">
        <v>208</v>
      </c>
      <c r="K757" t="s">
        <v>208</v>
      </c>
      <c r="L757" s="11" t="s">
        <v>543</v>
      </c>
      <c r="M757">
        <v>60</v>
      </c>
      <c r="N757">
        <v>120</v>
      </c>
      <c r="P757" t="s">
        <v>550</v>
      </c>
      <c r="Q757" t="s">
        <v>208</v>
      </c>
      <c r="R757" t="s">
        <v>550</v>
      </c>
      <c r="S757" t="s">
        <v>208</v>
      </c>
      <c r="T757" t="s">
        <v>36</v>
      </c>
      <c r="U757" t="s">
        <v>207</v>
      </c>
      <c r="V757" t="s">
        <v>207</v>
      </c>
      <c r="W757" t="s">
        <v>207</v>
      </c>
      <c r="X757" t="s">
        <v>207</v>
      </c>
      <c r="Y757" t="s">
        <v>207</v>
      </c>
      <c r="Z757" t="s">
        <v>207</v>
      </c>
      <c r="AA757" t="s">
        <v>207</v>
      </c>
      <c r="AB757" t="s">
        <v>207</v>
      </c>
      <c r="AC757" t="s">
        <v>207</v>
      </c>
      <c r="AD757" t="s">
        <v>207</v>
      </c>
      <c r="AE757" t="s">
        <v>207</v>
      </c>
      <c r="AF757" t="s">
        <v>207</v>
      </c>
      <c r="AG757" t="s">
        <v>207</v>
      </c>
      <c r="AH757" t="s">
        <v>207</v>
      </c>
      <c r="AI757" t="s">
        <v>207</v>
      </c>
      <c r="AJ757" t="s">
        <v>207</v>
      </c>
      <c r="AK757" t="s">
        <v>207</v>
      </c>
      <c r="AL757" t="s">
        <v>207</v>
      </c>
      <c r="AM757" t="s">
        <v>207</v>
      </c>
      <c r="AN757" t="s">
        <v>207</v>
      </c>
      <c r="AO757" t="s">
        <v>207</v>
      </c>
      <c r="AP757" t="s">
        <v>207</v>
      </c>
      <c r="AQ757" t="s">
        <v>207</v>
      </c>
      <c r="AR757" t="s">
        <v>207</v>
      </c>
      <c r="AS757" t="s">
        <v>207</v>
      </c>
      <c r="AT757" t="s">
        <v>207</v>
      </c>
      <c r="AU757" t="s">
        <v>207</v>
      </c>
      <c r="AV757" t="s">
        <v>207</v>
      </c>
      <c r="AW757" t="s">
        <v>207</v>
      </c>
      <c r="AX757" t="s">
        <v>207</v>
      </c>
      <c r="AY757" t="s">
        <v>207</v>
      </c>
      <c r="AZ757" t="s">
        <v>207</v>
      </c>
      <c r="BA757" t="s">
        <v>215</v>
      </c>
      <c r="BB757" t="s">
        <v>207</v>
      </c>
      <c r="BC757" t="s">
        <v>207</v>
      </c>
      <c r="BD757" t="s">
        <v>207</v>
      </c>
      <c r="BE757" t="s">
        <v>207</v>
      </c>
      <c r="BF757" t="s">
        <v>207</v>
      </c>
      <c r="BG757" t="s">
        <v>207</v>
      </c>
      <c r="BH757" t="s">
        <v>207</v>
      </c>
      <c r="BI757" t="s">
        <v>207</v>
      </c>
      <c r="BJ757" t="s">
        <v>207</v>
      </c>
      <c r="BK757" t="s">
        <v>207</v>
      </c>
      <c r="BL757" t="s">
        <v>207</v>
      </c>
      <c r="BM757" t="s">
        <v>207</v>
      </c>
      <c r="BN757" t="s">
        <v>207</v>
      </c>
      <c r="BO757" s="18" t="str">
        <f>IF(OR(BO$2=0, BO$2=""), "N/A", IF(ISNUMBER(SEARCH(UPPER(BO$2), UPPER(ProgramsTable[[#This Row],[Type of Service]]))), "Yes", "No"))</f>
        <v>N/A</v>
      </c>
      <c r="BP757" s="18" t="str">
        <f>IF(BP$2=0, "N/A", IF(ISNUMBER(SEARCH(TRIM(BP$2), ProgramsTable[[#This Row],[Geographic Coverage]])), "Yes", "No"))</f>
        <v>N/A</v>
      </c>
      <c r="BQ757" s="18" t="str">
        <f>IF(BQ$2=0, "N/A", IF(ISNUMBER(SEARCH(TRIM(BQ$2), ProgramsTable[[#This Row],[Geographic Coverage]])), "Yes", "No"))</f>
        <v>N/A</v>
      </c>
      <c r="BR757" s="18" t="str">
        <f>IF(AND(BP$2=0, BQ$2=0), "*Required - Please Make a Selection*", IF(OR(ISNUMBER(SEARCH(TRIM(BP$2), ProgramsTable[[#This Row],[Geographic Coverage]])), ISNUMBER(SEARCH(TRIM(BQ$2), ProgramsTable[[#This Row],[Geographic Coverage]]))), "Yes", "No"))</f>
        <v>*Required - Please Make a Selection*</v>
      </c>
      <c r="BS757" s="18" t="str">
        <f>IF(OR(BS$2="",BS$2=0), "N/A", IF(AND(ProgramsTable[[#This Row],[Age Min]]= "None", ProgramsTable[[#This Row],[Age Max]]= "None"), "Yes", IF(AND(BS$2&gt;=ProgramsTable[[#This Row],[Age Min]], BS$2&lt;=ProgramsTable[[#This Row],[Age Max]]), "Yes", "No")))</f>
        <v>N/A</v>
      </c>
      <c r="BT757" s="18" t="str" cm="1">
        <f t="array" ref="BT757">IF(COUNTIF(AM$2:BJ$2,"Yes")=0,"N/A",IF(SUMPRODUCT(--(AM$2:BJ$2="Yes"),--(ProgramsTable[[#This Row],[Developmental Disability]:[Caregivers, Family Members, Advocates, or Practitioners of an Individual with Disabilities or Medical Conditions]]="Yes"))&gt;0,"Yes","No"))</f>
        <v>N/A</v>
      </c>
      <c r="BU7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57" s="18" t="str">
        <f>IF(BV$2=0, "N/A", IF(ISNUMBER(SEARCH(UPPER(BV$2), UPPER(ProgramsTable[[#This Row],[Type of Service]]))), "Yes", "No"))</f>
        <v>N/A</v>
      </c>
      <c r="BW757" s="18" t="str">
        <f>IF(BW$2=0, "N/A", IF(ISNUMBER(SEARCH(TRIM(BW$2), ProgramsTable[[#This Row],[Geographic Coverage]])), "Yes", "No"))</f>
        <v>N/A</v>
      </c>
      <c r="BX757" s="18" t="str">
        <f>IF(BX$2=0, "N/A", IF(ISNUMBER(SEARCH(TRIM(BX$2), ProgramsTable[[#This Row],[Geographic Coverage]])), "Yes", "No"))</f>
        <v>N/A</v>
      </c>
      <c r="BY757" s="18" t="str">
        <f>IF(AND(BW$2=0, BX$2=0), "*Required - Please Make a Selection*", IF(OR(ISNUMBER(SEARCH(TRIM(BW$2), ProgramsTable[[#This Row],[Geographic Coverage]])), ISNUMBER(SEARCH(TRIM(BX$2), ProgramsTable[[#This Row],[Geographic Coverage]]))), "Yes", "No"))</f>
        <v>*Required - Please Make a Selection*</v>
      </c>
      <c r="BZ757" s="18" t="str">
        <f>IF(I$2=0, "N/A", IF(I$2="Yes", IF(ProgramsTable[[#This Row],[Program Includes Services for Caregivers]]="Yes", IF(ProgramsTable[[#This Row],[Program May Require Caregiver to be Unpaid]]="No", "Yes", "No"), "No"), "N/A"))</f>
        <v>N/A</v>
      </c>
      <c r="CA7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57" s="18" t="str">
        <f>IF(CB$2=0, "N/A", IF(ISNUMBER(SEARCH(TRIM(UPPER(CB$2)), TRIM(UPPER(ProgramsTable[[#This Row],[Type of Service]])))), "Yes", "No"))</f>
        <v>N/A</v>
      </c>
      <c r="CC757" s="18" t="str">
        <f>IF(CC$2=0, "N/A", IF(ISNUMBER(SEARCH(TRIM(CC$2), ProgramsTable[[#This Row],[Geographic Coverage]])), "Yes", "No"))</f>
        <v>No</v>
      </c>
      <c r="CD757" s="18" t="str">
        <f>IF(CD$2=0, "N/A", IF(ISNUMBER(SEARCH(TRIM(CD$2), ProgramsTable[[#This Row],[Geographic Coverage]])), "Yes", "No"))</f>
        <v>N/A</v>
      </c>
      <c r="CE757" s="18" t="str">
        <f>IF(AND(CC$2=0, CD$2=0), "*Required - Please Make a Selection*", IF(OR(ISNUMBER(SEARCH(TRIM(CC$2), ProgramsTable[[#This Row],[Geographic Coverage]])), ISNUMBER(SEARCH(TRIM(CD$2), ProgramsTable[[#This Row],[Geographic Coverage]]))), "Yes", "No"))</f>
        <v>No</v>
      </c>
      <c r="CF757" s="18" t="str" cm="1">
        <f t="array" ref="CF757">IF(COUNTIF(BK$2:BN$2, "Yes")=0, "N/A", IF(SUMPRODUCT((BK$2:BN$2="Yes")*(ProgramsTable[[#This Row],[Veteran?]:[Disabled Veteran?]]="Yes"))&gt;0, "Yes", "No"))</f>
        <v>No</v>
      </c>
      <c r="CG7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57"/>
      <c r="CI757"/>
      <c r="CJ757"/>
      <c r="CK757"/>
      <c r="CL757"/>
      <c r="CM757"/>
      <c r="CN757"/>
      <c r="CO757"/>
      <c r="CP757"/>
      <c r="CQ757"/>
      <c r="CR757"/>
      <c r="CS757"/>
      <c r="CU757"/>
      <c r="CV757"/>
    </row>
    <row r="758" spans="1:100" hidden="1" x14ac:dyDescent="0.25">
      <c r="A758" s="10">
        <v>433</v>
      </c>
      <c r="B758" t="s">
        <v>614</v>
      </c>
      <c r="C758" t="s">
        <v>618</v>
      </c>
      <c r="D758" t="s">
        <v>545</v>
      </c>
      <c r="E758" t="s">
        <v>546</v>
      </c>
      <c r="F758" t="s">
        <v>553</v>
      </c>
      <c r="G758" t="s">
        <v>99</v>
      </c>
      <c r="H758" t="s">
        <v>207</v>
      </c>
      <c r="I758" t="s">
        <v>207</v>
      </c>
      <c r="J758" t="s">
        <v>208</v>
      </c>
      <c r="K758" t="s">
        <v>208</v>
      </c>
      <c r="L758" s="11" t="s">
        <v>543</v>
      </c>
      <c r="M758">
        <v>60</v>
      </c>
      <c r="N758">
        <v>120</v>
      </c>
      <c r="P758" t="s">
        <v>554</v>
      </c>
      <c r="Q758" t="s">
        <v>208</v>
      </c>
      <c r="R758" t="s">
        <v>554</v>
      </c>
      <c r="S758" t="s">
        <v>208</v>
      </c>
      <c r="T758" t="s">
        <v>36</v>
      </c>
      <c r="U758" t="s">
        <v>207</v>
      </c>
      <c r="V758" t="s">
        <v>207</v>
      </c>
      <c r="W758" t="s">
        <v>207</v>
      </c>
      <c r="X758" t="s">
        <v>207</v>
      </c>
      <c r="Y758" t="s">
        <v>207</v>
      </c>
      <c r="Z758" t="s">
        <v>207</v>
      </c>
      <c r="AA758" t="s">
        <v>207</v>
      </c>
      <c r="AB758" t="s">
        <v>207</v>
      </c>
      <c r="AC758" t="s">
        <v>207</v>
      </c>
      <c r="AD758" t="s">
        <v>207</v>
      </c>
      <c r="AE758" t="s">
        <v>207</v>
      </c>
      <c r="AF758" t="s">
        <v>207</v>
      </c>
      <c r="AG758" t="s">
        <v>207</v>
      </c>
      <c r="AH758" t="s">
        <v>207</v>
      </c>
      <c r="AI758" t="s">
        <v>207</v>
      </c>
      <c r="AJ758" t="s">
        <v>207</v>
      </c>
      <c r="AK758" t="s">
        <v>207</v>
      </c>
      <c r="AL758" t="s">
        <v>207</v>
      </c>
      <c r="AM758" t="s">
        <v>207</v>
      </c>
      <c r="AN758" t="s">
        <v>207</v>
      </c>
      <c r="AO758" t="s">
        <v>207</v>
      </c>
      <c r="AP758" t="s">
        <v>207</v>
      </c>
      <c r="AQ758" t="s">
        <v>207</v>
      </c>
      <c r="AR758" t="s">
        <v>207</v>
      </c>
      <c r="AS758" t="s">
        <v>207</v>
      </c>
      <c r="AT758" t="s">
        <v>207</v>
      </c>
      <c r="AU758" t="s">
        <v>207</v>
      </c>
      <c r="AV758" t="s">
        <v>207</v>
      </c>
      <c r="AW758" t="s">
        <v>207</v>
      </c>
      <c r="AX758" t="s">
        <v>207</v>
      </c>
      <c r="AY758" t="s">
        <v>207</v>
      </c>
      <c r="AZ758" t="s">
        <v>207</v>
      </c>
      <c r="BA758" t="s">
        <v>215</v>
      </c>
      <c r="BB758" t="s">
        <v>207</v>
      </c>
      <c r="BC758" t="s">
        <v>207</v>
      </c>
      <c r="BD758" t="s">
        <v>207</v>
      </c>
      <c r="BE758" t="s">
        <v>207</v>
      </c>
      <c r="BF758" t="s">
        <v>207</v>
      </c>
      <c r="BG758" t="s">
        <v>207</v>
      </c>
      <c r="BH758" t="s">
        <v>207</v>
      </c>
      <c r="BI758" t="s">
        <v>207</v>
      </c>
      <c r="BJ758" t="s">
        <v>207</v>
      </c>
      <c r="BK758" t="s">
        <v>207</v>
      </c>
      <c r="BL758" t="s">
        <v>207</v>
      </c>
      <c r="BM758" t="s">
        <v>207</v>
      </c>
      <c r="BN758" t="s">
        <v>207</v>
      </c>
      <c r="BO758" s="18" t="str">
        <f>IF(OR(BO$2=0, BO$2=""), "N/A", IF(ISNUMBER(SEARCH(UPPER(BO$2), UPPER(ProgramsTable[[#This Row],[Type of Service]]))), "Yes", "No"))</f>
        <v>N/A</v>
      </c>
      <c r="BP758" s="18" t="str">
        <f>IF(BP$2=0, "N/A", IF(ISNUMBER(SEARCH(TRIM(BP$2), ProgramsTable[[#This Row],[Geographic Coverage]])), "Yes", "No"))</f>
        <v>N/A</v>
      </c>
      <c r="BQ758" s="18" t="str">
        <f>IF(BQ$2=0, "N/A", IF(ISNUMBER(SEARCH(TRIM(BQ$2), ProgramsTable[[#This Row],[Geographic Coverage]])), "Yes", "No"))</f>
        <v>N/A</v>
      </c>
      <c r="BR758" s="18" t="str">
        <f>IF(AND(BP$2=0, BQ$2=0), "*Required - Please Make a Selection*", IF(OR(ISNUMBER(SEARCH(TRIM(BP$2), ProgramsTable[[#This Row],[Geographic Coverage]])), ISNUMBER(SEARCH(TRIM(BQ$2), ProgramsTable[[#This Row],[Geographic Coverage]]))), "Yes", "No"))</f>
        <v>*Required - Please Make a Selection*</v>
      </c>
      <c r="BS758" s="18" t="str">
        <f>IF(OR(BS$2="",BS$2=0), "N/A", IF(AND(ProgramsTable[[#This Row],[Age Min]]= "None", ProgramsTable[[#This Row],[Age Max]]= "None"), "Yes", IF(AND(BS$2&gt;=ProgramsTable[[#This Row],[Age Min]], BS$2&lt;=ProgramsTable[[#This Row],[Age Max]]), "Yes", "No")))</f>
        <v>N/A</v>
      </c>
      <c r="BT758" s="18" t="str" cm="1">
        <f t="array" ref="BT758">IF(COUNTIF(AM$2:BJ$2,"Yes")=0,"N/A",IF(SUMPRODUCT(--(AM$2:BJ$2="Yes"),--(ProgramsTable[[#This Row],[Developmental Disability]:[Caregivers, Family Members, Advocates, or Practitioners of an Individual with Disabilities or Medical Conditions]]="Yes"))&gt;0,"Yes","No"))</f>
        <v>N/A</v>
      </c>
      <c r="BU7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58" s="18" t="str">
        <f>IF(BV$2=0, "N/A", IF(ISNUMBER(SEARCH(UPPER(BV$2), UPPER(ProgramsTable[[#This Row],[Type of Service]]))), "Yes", "No"))</f>
        <v>N/A</v>
      </c>
      <c r="BW758" s="18" t="str">
        <f>IF(BW$2=0, "N/A", IF(ISNUMBER(SEARCH(TRIM(BW$2), ProgramsTable[[#This Row],[Geographic Coverage]])), "Yes", "No"))</f>
        <v>N/A</v>
      </c>
      <c r="BX758" s="18" t="str">
        <f>IF(BX$2=0, "N/A", IF(ISNUMBER(SEARCH(TRIM(BX$2), ProgramsTable[[#This Row],[Geographic Coverage]])), "Yes", "No"))</f>
        <v>N/A</v>
      </c>
      <c r="BY758" s="18" t="str">
        <f>IF(AND(BW$2=0, BX$2=0), "*Required - Please Make a Selection*", IF(OR(ISNUMBER(SEARCH(TRIM(BW$2), ProgramsTable[[#This Row],[Geographic Coverage]])), ISNUMBER(SEARCH(TRIM(BX$2), ProgramsTable[[#This Row],[Geographic Coverage]]))), "Yes", "No"))</f>
        <v>*Required - Please Make a Selection*</v>
      </c>
      <c r="BZ758" s="18" t="str">
        <f>IF(I$2=0, "N/A", IF(I$2="Yes", IF(ProgramsTable[[#This Row],[Program Includes Services for Caregivers]]="Yes", IF(ProgramsTable[[#This Row],[Program May Require Caregiver to be Unpaid]]="No", "Yes", "No"), "No"), "N/A"))</f>
        <v>N/A</v>
      </c>
      <c r="CA7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58" s="18" t="str">
        <f>IF(CB$2=0, "N/A", IF(ISNUMBER(SEARCH(TRIM(UPPER(CB$2)), TRIM(UPPER(ProgramsTable[[#This Row],[Type of Service]])))), "Yes", "No"))</f>
        <v>N/A</v>
      </c>
      <c r="CC758" s="18" t="str">
        <f>IF(CC$2=0, "N/A", IF(ISNUMBER(SEARCH(TRIM(CC$2), ProgramsTable[[#This Row],[Geographic Coverage]])), "Yes", "No"))</f>
        <v>No</v>
      </c>
      <c r="CD758" s="18" t="str">
        <f>IF(CD$2=0, "N/A", IF(ISNUMBER(SEARCH(TRIM(CD$2), ProgramsTable[[#This Row],[Geographic Coverage]])), "Yes", "No"))</f>
        <v>N/A</v>
      </c>
      <c r="CE758" s="18" t="str">
        <f>IF(AND(CC$2=0, CD$2=0), "*Required - Please Make a Selection*", IF(OR(ISNUMBER(SEARCH(TRIM(CC$2), ProgramsTable[[#This Row],[Geographic Coverage]])), ISNUMBER(SEARCH(TRIM(CD$2), ProgramsTable[[#This Row],[Geographic Coverage]]))), "Yes", "No"))</f>
        <v>No</v>
      </c>
      <c r="CF758" s="18" t="str" cm="1">
        <f t="array" ref="CF758">IF(COUNTIF(BK$2:BN$2, "Yes")=0, "N/A", IF(SUMPRODUCT((BK$2:BN$2="Yes")*(ProgramsTable[[#This Row],[Veteran?]:[Disabled Veteran?]]="Yes"))&gt;0, "Yes", "No"))</f>
        <v>No</v>
      </c>
      <c r="CG7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58"/>
      <c r="CI758"/>
      <c r="CJ758"/>
      <c r="CK758"/>
      <c r="CL758"/>
      <c r="CM758"/>
      <c r="CN758"/>
      <c r="CO758"/>
      <c r="CP758"/>
      <c r="CQ758"/>
      <c r="CR758"/>
      <c r="CS758"/>
      <c r="CU758"/>
      <c r="CV758"/>
    </row>
    <row r="759" spans="1:100" hidden="1" x14ac:dyDescent="0.25">
      <c r="A759" s="10">
        <v>435</v>
      </c>
      <c r="B759" t="s">
        <v>614</v>
      </c>
      <c r="C759" t="s">
        <v>618</v>
      </c>
      <c r="D759" t="s">
        <v>545</v>
      </c>
      <c r="E759" t="s">
        <v>546</v>
      </c>
      <c r="F759" t="s">
        <v>557</v>
      </c>
      <c r="G759" t="s">
        <v>91</v>
      </c>
      <c r="H759" t="s">
        <v>207</v>
      </c>
      <c r="I759" t="s">
        <v>207</v>
      </c>
      <c r="J759" t="s">
        <v>208</v>
      </c>
      <c r="K759" t="s">
        <v>208</v>
      </c>
      <c r="L759" s="11" t="s">
        <v>543</v>
      </c>
      <c r="M759">
        <v>60</v>
      </c>
      <c r="N759">
        <v>120</v>
      </c>
      <c r="P759" t="s">
        <v>208</v>
      </c>
      <c r="Q759" t="s">
        <v>208</v>
      </c>
      <c r="R759" t="s">
        <v>208</v>
      </c>
      <c r="S759" t="s">
        <v>208</v>
      </c>
      <c r="T759" t="s">
        <v>36</v>
      </c>
      <c r="U759" t="s">
        <v>207</v>
      </c>
      <c r="V759" t="s">
        <v>207</v>
      </c>
      <c r="W759" t="s">
        <v>207</v>
      </c>
      <c r="X759" t="s">
        <v>207</v>
      </c>
      <c r="Y759" t="s">
        <v>207</v>
      </c>
      <c r="Z759" t="s">
        <v>207</v>
      </c>
      <c r="AA759" t="s">
        <v>207</v>
      </c>
      <c r="AB759" t="s">
        <v>207</v>
      </c>
      <c r="AC759" t="s">
        <v>207</v>
      </c>
      <c r="AD759" t="s">
        <v>207</v>
      </c>
      <c r="AE759" t="s">
        <v>207</v>
      </c>
      <c r="AF759" t="s">
        <v>207</v>
      </c>
      <c r="AG759" t="s">
        <v>207</v>
      </c>
      <c r="AH759" t="s">
        <v>207</v>
      </c>
      <c r="AI759" t="s">
        <v>207</v>
      </c>
      <c r="AJ759" t="s">
        <v>207</v>
      </c>
      <c r="AK759" t="s">
        <v>207</v>
      </c>
      <c r="AL759" t="s">
        <v>207</v>
      </c>
      <c r="AM759" t="s">
        <v>207</v>
      </c>
      <c r="AN759" t="s">
        <v>207</v>
      </c>
      <c r="AO759" t="s">
        <v>207</v>
      </c>
      <c r="AP759" t="s">
        <v>207</v>
      </c>
      <c r="AQ759" t="s">
        <v>207</v>
      </c>
      <c r="AR759" t="s">
        <v>207</v>
      </c>
      <c r="AS759" t="s">
        <v>207</v>
      </c>
      <c r="AT759" t="s">
        <v>207</v>
      </c>
      <c r="AU759" t="s">
        <v>207</v>
      </c>
      <c r="AV759" t="s">
        <v>207</v>
      </c>
      <c r="AW759" t="s">
        <v>207</v>
      </c>
      <c r="AX759" t="s">
        <v>207</v>
      </c>
      <c r="AY759" t="s">
        <v>207</v>
      </c>
      <c r="AZ759" t="s">
        <v>207</v>
      </c>
      <c r="BA759" t="s">
        <v>207</v>
      </c>
      <c r="BB759" t="s">
        <v>207</v>
      </c>
      <c r="BC759" t="s">
        <v>207</v>
      </c>
      <c r="BD759" t="s">
        <v>207</v>
      </c>
      <c r="BE759" t="s">
        <v>207</v>
      </c>
      <c r="BF759" t="s">
        <v>207</v>
      </c>
      <c r="BG759" t="s">
        <v>207</v>
      </c>
      <c r="BH759" t="s">
        <v>207</v>
      </c>
      <c r="BI759" t="s">
        <v>207</v>
      </c>
      <c r="BJ759" t="s">
        <v>207</v>
      </c>
      <c r="BK759" t="s">
        <v>207</v>
      </c>
      <c r="BL759" t="s">
        <v>207</v>
      </c>
      <c r="BM759" t="s">
        <v>207</v>
      </c>
      <c r="BN759" t="s">
        <v>207</v>
      </c>
      <c r="BO759" s="18" t="str">
        <f>IF(OR(BO$2=0, BO$2=""), "N/A", IF(ISNUMBER(SEARCH(UPPER(BO$2), UPPER(ProgramsTable[[#This Row],[Type of Service]]))), "Yes", "No"))</f>
        <v>N/A</v>
      </c>
      <c r="BP759" s="18" t="str">
        <f>IF(BP$2=0, "N/A", IF(ISNUMBER(SEARCH(TRIM(BP$2), ProgramsTable[[#This Row],[Geographic Coverage]])), "Yes", "No"))</f>
        <v>N/A</v>
      </c>
      <c r="BQ759" s="18" t="str">
        <f>IF(BQ$2=0, "N/A", IF(ISNUMBER(SEARCH(TRIM(BQ$2), ProgramsTable[[#This Row],[Geographic Coverage]])), "Yes", "No"))</f>
        <v>N/A</v>
      </c>
      <c r="BR759" s="18" t="str">
        <f>IF(AND(BP$2=0, BQ$2=0), "*Required - Please Make a Selection*", IF(OR(ISNUMBER(SEARCH(TRIM(BP$2), ProgramsTable[[#This Row],[Geographic Coverage]])), ISNUMBER(SEARCH(TRIM(BQ$2), ProgramsTable[[#This Row],[Geographic Coverage]]))), "Yes", "No"))</f>
        <v>*Required - Please Make a Selection*</v>
      </c>
      <c r="BS759" s="18" t="str">
        <f>IF(OR(BS$2="",BS$2=0), "N/A", IF(AND(ProgramsTable[[#This Row],[Age Min]]= "None", ProgramsTable[[#This Row],[Age Max]]= "None"), "Yes", IF(AND(BS$2&gt;=ProgramsTable[[#This Row],[Age Min]], BS$2&lt;=ProgramsTable[[#This Row],[Age Max]]), "Yes", "No")))</f>
        <v>N/A</v>
      </c>
      <c r="BT759" s="18" t="str" cm="1">
        <f t="array" ref="BT759">IF(COUNTIF(AM$2:BJ$2,"Yes")=0,"N/A",IF(SUMPRODUCT(--(AM$2:BJ$2="Yes"),--(ProgramsTable[[#This Row],[Developmental Disability]:[Caregivers, Family Members, Advocates, or Practitioners of an Individual with Disabilities or Medical Conditions]]="Yes"))&gt;0,"Yes","No"))</f>
        <v>N/A</v>
      </c>
      <c r="BU7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59" s="18" t="str">
        <f>IF(BV$2=0, "N/A", IF(ISNUMBER(SEARCH(UPPER(BV$2), UPPER(ProgramsTable[[#This Row],[Type of Service]]))), "Yes", "No"))</f>
        <v>N/A</v>
      </c>
      <c r="BW759" s="18" t="str">
        <f>IF(BW$2=0, "N/A", IF(ISNUMBER(SEARCH(TRIM(BW$2), ProgramsTable[[#This Row],[Geographic Coverage]])), "Yes", "No"))</f>
        <v>N/A</v>
      </c>
      <c r="BX759" s="18" t="str">
        <f>IF(BX$2=0, "N/A", IF(ISNUMBER(SEARCH(TRIM(BX$2), ProgramsTable[[#This Row],[Geographic Coverage]])), "Yes", "No"))</f>
        <v>N/A</v>
      </c>
      <c r="BY759" s="18" t="str">
        <f>IF(AND(BW$2=0, BX$2=0), "*Required - Please Make a Selection*", IF(OR(ISNUMBER(SEARCH(TRIM(BW$2), ProgramsTable[[#This Row],[Geographic Coverage]])), ISNUMBER(SEARCH(TRIM(BX$2), ProgramsTable[[#This Row],[Geographic Coverage]]))), "Yes", "No"))</f>
        <v>*Required - Please Make a Selection*</v>
      </c>
      <c r="BZ759" s="18" t="str">
        <f>IF(I$2=0, "N/A", IF(I$2="Yes", IF(ProgramsTable[[#This Row],[Program Includes Services for Caregivers]]="Yes", IF(ProgramsTable[[#This Row],[Program May Require Caregiver to be Unpaid]]="No", "Yes", "No"), "No"), "N/A"))</f>
        <v>N/A</v>
      </c>
      <c r="CA7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59" s="18" t="str">
        <f>IF(CB$2=0, "N/A", IF(ISNUMBER(SEARCH(TRIM(UPPER(CB$2)), TRIM(UPPER(ProgramsTable[[#This Row],[Type of Service]])))), "Yes", "No"))</f>
        <v>N/A</v>
      </c>
      <c r="CC759" s="18" t="str">
        <f>IF(CC$2=0, "N/A", IF(ISNUMBER(SEARCH(TRIM(CC$2), ProgramsTable[[#This Row],[Geographic Coverage]])), "Yes", "No"))</f>
        <v>No</v>
      </c>
      <c r="CD759" s="18" t="str">
        <f>IF(CD$2=0, "N/A", IF(ISNUMBER(SEARCH(TRIM(CD$2), ProgramsTable[[#This Row],[Geographic Coverage]])), "Yes", "No"))</f>
        <v>N/A</v>
      </c>
      <c r="CE759" s="18" t="str">
        <f>IF(AND(CC$2=0, CD$2=0), "*Required - Please Make a Selection*", IF(OR(ISNUMBER(SEARCH(TRIM(CC$2), ProgramsTable[[#This Row],[Geographic Coverage]])), ISNUMBER(SEARCH(TRIM(CD$2), ProgramsTable[[#This Row],[Geographic Coverage]]))), "Yes", "No"))</f>
        <v>No</v>
      </c>
      <c r="CF759" s="18" t="str" cm="1">
        <f t="array" ref="CF759">IF(COUNTIF(BK$2:BN$2, "Yes")=0, "N/A", IF(SUMPRODUCT((BK$2:BN$2="Yes")*(ProgramsTable[[#This Row],[Veteran?]:[Disabled Veteran?]]="Yes"))&gt;0, "Yes", "No"))</f>
        <v>No</v>
      </c>
      <c r="CG7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59"/>
      <c r="CI759"/>
      <c r="CJ759"/>
      <c r="CK759"/>
      <c r="CL759"/>
      <c r="CM759"/>
      <c r="CN759"/>
      <c r="CO759"/>
      <c r="CP759"/>
      <c r="CQ759"/>
      <c r="CR759"/>
      <c r="CS759"/>
      <c r="CU759"/>
      <c r="CV759"/>
    </row>
    <row r="760" spans="1:100" hidden="1" x14ac:dyDescent="0.25">
      <c r="A760" s="10">
        <v>441</v>
      </c>
      <c r="B760" t="s">
        <v>614</v>
      </c>
      <c r="C760" t="s">
        <v>618</v>
      </c>
      <c r="D760" t="s">
        <v>545</v>
      </c>
      <c r="E760" t="s">
        <v>546</v>
      </c>
      <c r="F760" t="s">
        <v>117</v>
      </c>
      <c r="G760" t="s">
        <v>117</v>
      </c>
      <c r="H760" t="s">
        <v>207</v>
      </c>
      <c r="I760" t="s">
        <v>207</v>
      </c>
      <c r="J760" t="s">
        <v>208</v>
      </c>
      <c r="K760" t="s">
        <v>208</v>
      </c>
      <c r="L760" s="11" t="s">
        <v>543</v>
      </c>
      <c r="M760">
        <v>60</v>
      </c>
      <c r="N760">
        <v>120</v>
      </c>
      <c r="P760" t="s">
        <v>563</v>
      </c>
      <c r="Q760" t="s">
        <v>208</v>
      </c>
      <c r="R760" t="s">
        <v>563</v>
      </c>
      <c r="S760" t="s">
        <v>208</v>
      </c>
      <c r="T760" t="s">
        <v>36</v>
      </c>
      <c r="U760" t="s">
        <v>207</v>
      </c>
      <c r="V760" t="s">
        <v>207</v>
      </c>
      <c r="W760" t="s">
        <v>207</v>
      </c>
      <c r="X760" t="s">
        <v>207</v>
      </c>
      <c r="Y760" t="s">
        <v>207</v>
      </c>
      <c r="Z760" t="s">
        <v>207</v>
      </c>
      <c r="AA760" t="s">
        <v>207</v>
      </c>
      <c r="AB760" t="s">
        <v>207</v>
      </c>
      <c r="AC760" t="s">
        <v>207</v>
      </c>
      <c r="AD760" t="s">
        <v>207</v>
      </c>
      <c r="AE760" t="s">
        <v>207</v>
      </c>
      <c r="AF760" t="s">
        <v>207</v>
      </c>
      <c r="AG760" t="s">
        <v>207</v>
      </c>
      <c r="AH760" t="s">
        <v>207</v>
      </c>
      <c r="AI760" t="s">
        <v>207</v>
      </c>
      <c r="AJ760" t="s">
        <v>207</v>
      </c>
      <c r="AK760" t="s">
        <v>207</v>
      </c>
      <c r="AL760" t="s">
        <v>207</v>
      </c>
      <c r="AM760" t="s">
        <v>207</v>
      </c>
      <c r="AN760" t="s">
        <v>207</v>
      </c>
      <c r="AO760" t="s">
        <v>207</v>
      </c>
      <c r="AP760" t="s">
        <v>207</v>
      </c>
      <c r="AQ760" t="s">
        <v>207</v>
      </c>
      <c r="AR760" t="s">
        <v>207</v>
      </c>
      <c r="AS760" t="s">
        <v>207</v>
      </c>
      <c r="AT760" t="s">
        <v>207</v>
      </c>
      <c r="AU760" t="s">
        <v>207</v>
      </c>
      <c r="AV760" t="s">
        <v>207</v>
      </c>
      <c r="AW760" t="s">
        <v>207</v>
      </c>
      <c r="AX760" t="s">
        <v>207</v>
      </c>
      <c r="AY760" t="s">
        <v>207</v>
      </c>
      <c r="AZ760" t="s">
        <v>207</v>
      </c>
      <c r="BA760" t="s">
        <v>215</v>
      </c>
      <c r="BB760" t="s">
        <v>207</v>
      </c>
      <c r="BC760" t="s">
        <v>207</v>
      </c>
      <c r="BD760" t="s">
        <v>207</v>
      </c>
      <c r="BE760" t="s">
        <v>207</v>
      </c>
      <c r="BF760" t="s">
        <v>207</v>
      </c>
      <c r="BG760" t="s">
        <v>207</v>
      </c>
      <c r="BH760" t="s">
        <v>207</v>
      </c>
      <c r="BI760" t="s">
        <v>207</v>
      </c>
      <c r="BJ760" t="s">
        <v>207</v>
      </c>
      <c r="BK760" t="s">
        <v>207</v>
      </c>
      <c r="BL760" t="s">
        <v>207</v>
      </c>
      <c r="BM760" t="s">
        <v>207</v>
      </c>
      <c r="BN760" t="s">
        <v>207</v>
      </c>
      <c r="BO760" s="18" t="str">
        <f>IF(OR(BO$2=0, BO$2=""), "N/A", IF(ISNUMBER(SEARCH(UPPER(BO$2), UPPER(ProgramsTable[[#This Row],[Type of Service]]))), "Yes", "No"))</f>
        <v>N/A</v>
      </c>
      <c r="BP760" s="18" t="str">
        <f>IF(BP$2=0, "N/A", IF(ISNUMBER(SEARCH(TRIM(BP$2), ProgramsTable[[#This Row],[Geographic Coverage]])), "Yes", "No"))</f>
        <v>N/A</v>
      </c>
      <c r="BQ760" s="18" t="str">
        <f>IF(BQ$2=0, "N/A", IF(ISNUMBER(SEARCH(TRIM(BQ$2), ProgramsTable[[#This Row],[Geographic Coverage]])), "Yes", "No"))</f>
        <v>N/A</v>
      </c>
      <c r="BR760" s="18" t="str">
        <f>IF(AND(BP$2=0, BQ$2=0), "*Required - Please Make a Selection*", IF(OR(ISNUMBER(SEARCH(TRIM(BP$2), ProgramsTable[[#This Row],[Geographic Coverage]])), ISNUMBER(SEARCH(TRIM(BQ$2), ProgramsTable[[#This Row],[Geographic Coverage]]))), "Yes", "No"))</f>
        <v>*Required - Please Make a Selection*</v>
      </c>
      <c r="BS760" s="18" t="str">
        <f>IF(OR(BS$2="",BS$2=0), "N/A", IF(AND(ProgramsTable[[#This Row],[Age Min]]= "None", ProgramsTable[[#This Row],[Age Max]]= "None"), "Yes", IF(AND(BS$2&gt;=ProgramsTable[[#This Row],[Age Min]], BS$2&lt;=ProgramsTable[[#This Row],[Age Max]]), "Yes", "No")))</f>
        <v>N/A</v>
      </c>
      <c r="BT760" s="18" t="str" cm="1">
        <f t="array" ref="BT760">IF(COUNTIF(AM$2:BJ$2,"Yes")=0,"N/A",IF(SUMPRODUCT(--(AM$2:BJ$2="Yes"),--(ProgramsTable[[#This Row],[Developmental Disability]:[Caregivers, Family Members, Advocates, or Practitioners of an Individual with Disabilities or Medical Conditions]]="Yes"))&gt;0,"Yes","No"))</f>
        <v>N/A</v>
      </c>
      <c r="BU7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60" s="18" t="str">
        <f>IF(BV$2=0, "N/A", IF(ISNUMBER(SEARCH(UPPER(BV$2), UPPER(ProgramsTable[[#This Row],[Type of Service]]))), "Yes", "No"))</f>
        <v>N/A</v>
      </c>
      <c r="BW760" s="18" t="str">
        <f>IF(BW$2=0, "N/A", IF(ISNUMBER(SEARCH(TRIM(BW$2), ProgramsTable[[#This Row],[Geographic Coverage]])), "Yes", "No"))</f>
        <v>N/A</v>
      </c>
      <c r="BX760" s="18" t="str">
        <f>IF(BX$2=0, "N/A", IF(ISNUMBER(SEARCH(TRIM(BX$2), ProgramsTable[[#This Row],[Geographic Coverage]])), "Yes", "No"))</f>
        <v>N/A</v>
      </c>
      <c r="BY760" s="18" t="str">
        <f>IF(AND(BW$2=0, BX$2=0), "*Required - Please Make a Selection*", IF(OR(ISNUMBER(SEARCH(TRIM(BW$2), ProgramsTable[[#This Row],[Geographic Coverage]])), ISNUMBER(SEARCH(TRIM(BX$2), ProgramsTable[[#This Row],[Geographic Coverage]]))), "Yes", "No"))</f>
        <v>*Required - Please Make a Selection*</v>
      </c>
      <c r="BZ760" s="18" t="str">
        <f>IF(I$2=0, "N/A", IF(I$2="Yes", IF(ProgramsTable[[#This Row],[Program Includes Services for Caregivers]]="Yes", IF(ProgramsTable[[#This Row],[Program May Require Caregiver to be Unpaid]]="No", "Yes", "No"), "No"), "N/A"))</f>
        <v>N/A</v>
      </c>
      <c r="CA7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60" s="18" t="str">
        <f>IF(CB$2=0, "N/A", IF(ISNUMBER(SEARCH(TRIM(UPPER(CB$2)), TRIM(UPPER(ProgramsTable[[#This Row],[Type of Service]])))), "Yes", "No"))</f>
        <v>N/A</v>
      </c>
      <c r="CC760" s="18" t="str">
        <f>IF(CC$2=0, "N/A", IF(ISNUMBER(SEARCH(TRIM(CC$2), ProgramsTable[[#This Row],[Geographic Coverage]])), "Yes", "No"))</f>
        <v>No</v>
      </c>
      <c r="CD760" s="18" t="str">
        <f>IF(CD$2=0, "N/A", IF(ISNUMBER(SEARCH(TRIM(CD$2), ProgramsTable[[#This Row],[Geographic Coverage]])), "Yes", "No"))</f>
        <v>N/A</v>
      </c>
      <c r="CE760" s="18" t="str">
        <f>IF(AND(CC$2=0, CD$2=0), "*Required - Please Make a Selection*", IF(OR(ISNUMBER(SEARCH(TRIM(CC$2), ProgramsTable[[#This Row],[Geographic Coverage]])), ISNUMBER(SEARCH(TRIM(CD$2), ProgramsTable[[#This Row],[Geographic Coverage]]))), "Yes", "No"))</f>
        <v>No</v>
      </c>
      <c r="CF760" s="18" t="str" cm="1">
        <f t="array" ref="CF760">IF(COUNTIF(BK$2:BN$2, "Yes")=0, "N/A", IF(SUMPRODUCT((BK$2:BN$2="Yes")*(ProgramsTable[[#This Row],[Veteran?]:[Disabled Veteran?]]="Yes"))&gt;0, "Yes", "No"))</f>
        <v>No</v>
      </c>
      <c r="CG7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60"/>
      <c r="CI760"/>
      <c r="CJ760"/>
      <c r="CK760"/>
      <c r="CL760"/>
      <c r="CM760"/>
      <c r="CN760"/>
      <c r="CO760"/>
      <c r="CP760"/>
      <c r="CQ760"/>
      <c r="CR760"/>
      <c r="CS760"/>
      <c r="CU760"/>
      <c r="CV760"/>
    </row>
    <row r="761" spans="1:100" x14ac:dyDescent="0.25">
      <c r="A761" s="10">
        <v>442</v>
      </c>
      <c r="B761" t="s">
        <v>614</v>
      </c>
      <c r="C761" t="s">
        <v>618</v>
      </c>
      <c r="D761" t="s">
        <v>564</v>
      </c>
      <c r="E761" t="s">
        <v>546</v>
      </c>
      <c r="F761" t="s">
        <v>565</v>
      </c>
      <c r="G761" t="s">
        <v>107</v>
      </c>
      <c r="H761" t="s">
        <v>207</v>
      </c>
      <c r="I761" t="s">
        <v>207</v>
      </c>
      <c r="J761" t="s">
        <v>566</v>
      </c>
      <c r="K761" t="s">
        <v>208</v>
      </c>
      <c r="L761" s="11" t="s">
        <v>567</v>
      </c>
      <c r="M761">
        <v>60</v>
      </c>
      <c r="N761">
        <v>120</v>
      </c>
      <c r="O761" t="s">
        <v>568</v>
      </c>
      <c r="P761" t="s">
        <v>569</v>
      </c>
      <c r="Q761" t="s">
        <v>208</v>
      </c>
      <c r="R761" t="s">
        <v>569</v>
      </c>
      <c r="S761" t="s">
        <v>208</v>
      </c>
      <c r="T761" t="s">
        <v>36</v>
      </c>
      <c r="U761" t="s">
        <v>207</v>
      </c>
      <c r="V761" t="s">
        <v>215</v>
      </c>
      <c r="W761" t="s">
        <v>207</v>
      </c>
      <c r="X761" t="s">
        <v>207</v>
      </c>
      <c r="Y761" t="s">
        <v>207</v>
      </c>
      <c r="Z761" t="s">
        <v>207</v>
      </c>
      <c r="AA761" t="s">
        <v>207</v>
      </c>
      <c r="AB761" t="s">
        <v>207</v>
      </c>
      <c r="AC761" t="s">
        <v>207</v>
      </c>
      <c r="AD761" t="s">
        <v>207</v>
      </c>
      <c r="AE761" t="s">
        <v>207</v>
      </c>
      <c r="AF761" t="s">
        <v>207</v>
      </c>
      <c r="AG761" t="s">
        <v>207</v>
      </c>
      <c r="AH761" t="s">
        <v>207</v>
      </c>
      <c r="AI761" t="s">
        <v>207</v>
      </c>
      <c r="AJ761" t="s">
        <v>207</v>
      </c>
      <c r="AK761" t="s">
        <v>207</v>
      </c>
      <c r="AL761" t="s">
        <v>207</v>
      </c>
      <c r="AM761" t="s">
        <v>215</v>
      </c>
      <c r="AN761" t="s">
        <v>215</v>
      </c>
      <c r="AO761" t="s">
        <v>215</v>
      </c>
      <c r="AP761" t="s">
        <v>207</v>
      </c>
      <c r="AQ761" t="s">
        <v>207</v>
      </c>
      <c r="AR761" t="s">
        <v>207</v>
      </c>
      <c r="AS761" t="s">
        <v>207</v>
      </c>
      <c r="AT761" t="s">
        <v>207</v>
      </c>
      <c r="AU761" t="s">
        <v>207</v>
      </c>
      <c r="AV761" t="s">
        <v>207</v>
      </c>
      <c r="AW761" t="s">
        <v>207</v>
      </c>
      <c r="AX761" t="s">
        <v>207</v>
      </c>
      <c r="AY761" t="s">
        <v>207</v>
      </c>
      <c r="AZ761" t="s">
        <v>207</v>
      </c>
      <c r="BA761" t="s">
        <v>207</v>
      </c>
      <c r="BB761" t="s">
        <v>207</v>
      </c>
      <c r="BC761" t="s">
        <v>207</v>
      </c>
      <c r="BD761" t="s">
        <v>207</v>
      </c>
      <c r="BE761" t="s">
        <v>207</v>
      </c>
      <c r="BF761" t="s">
        <v>207</v>
      </c>
      <c r="BG761" t="s">
        <v>207</v>
      </c>
      <c r="BH761" t="s">
        <v>207</v>
      </c>
      <c r="BI761" t="s">
        <v>207</v>
      </c>
      <c r="BJ761" t="s">
        <v>207</v>
      </c>
      <c r="BK761" t="s">
        <v>207</v>
      </c>
      <c r="BL761" t="s">
        <v>207</v>
      </c>
      <c r="BM761" t="s">
        <v>207</v>
      </c>
      <c r="BN761" t="s">
        <v>207</v>
      </c>
      <c r="BO761" s="18" t="str">
        <f>IF(OR(BO$2=0, BO$2=""), "N/A", IF(ISNUMBER(SEARCH(UPPER(BO$2), UPPER(ProgramsTable[[#This Row],[Type of Service]]))), "Yes", "No"))</f>
        <v>N/A</v>
      </c>
      <c r="BP761" s="18" t="str">
        <f>IF(BP$2=0, "N/A", IF(ISNUMBER(SEARCH(TRIM(BP$2), ProgramsTable[[#This Row],[Geographic Coverage]])), "Yes", "No"))</f>
        <v>N/A</v>
      </c>
      <c r="BQ761" s="18" t="str">
        <f>IF(BQ$2=0, "N/A", IF(ISNUMBER(SEARCH(TRIM(BQ$2), ProgramsTable[[#This Row],[Geographic Coverage]])), "Yes", "No"))</f>
        <v>N/A</v>
      </c>
      <c r="BR761" s="18" t="str">
        <f>IF(AND(BP$2=0, BQ$2=0), "*Required - Please Make a Selection*", IF(OR(ISNUMBER(SEARCH(TRIM(BP$2), ProgramsTable[[#This Row],[Geographic Coverage]])), ISNUMBER(SEARCH(TRIM(BQ$2), ProgramsTable[[#This Row],[Geographic Coverage]]))), "Yes", "No"))</f>
        <v>*Required - Please Make a Selection*</v>
      </c>
      <c r="BS761" s="18" t="str">
        <f>IF(OR(BS$2="",BS$2=0), "N/A", IF(AND(ProgramsTable[[#This Row],[Age Min]]= "None", ProgramsTable[[#This Row],[Age Max]]= "None"), "Yes", IF(AND(BS$2&gt;=ProgramsTable[[#This Row],[Age Min]], BS$2&lt;=ProgramsTable[[#This Row],[Age Max]]), "Yes", "No")))</f>
        <v>N/A</v>
      </c>
      <c r="BT761" s="18" t="str" cm="1">
        <f t="array" ref="BT761">IF(COUNTIF(AM$2:BJ$2,"Yes")=0,"N/A",IF(SUMPRODUCT(--(AM$2:BJ$2="Yes"),--(ProgramsTable[[#This Row],[Developmental Disability]:[Caregivers, Family Members, Advocates, or Practitioners of an Individual with Disabilities or Medical Conditions]]="Yes"))&gt;0,"Yes","No"))</f>
        <v>N/A</v>
      </c>
      <c r="BU7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61" s="18" t="str">
        <f>IF(BV$2=0, "N/A", IF(ISNUMBER(SEARCH(UPPER(BV$2), UPPER(ProgramsTable[[#This Row],[Type of Service]]))), "Yes", "No"))</f>
        <v>N/A</v>
      </c>
      <c r="BW761" s="18" t="str">
        <f>IF(BW$2=0, "N/A", IF(ISNUMBER(SEARCH(TRIM(BW$2), ProgramsTable[[#This Row],[Geographic Coverage]])), "Yes", "No"))</f>
        <v>N/A</v>
      </c>
      <c r="BX761" s="18" t="str">
        <f>IF(BX$2=0, "N/A", IF(ISNUMBER(SEARCH(TRIM(BX$2), ProgramsTable[[#This Row],[Geographic Coverage]])), "Yes", "No"))</f>
        <v>N/A</v>
      </c>
      <c r="BY761" s="18" t="str">
        <f>IF(AND(BW$2=0, BX$2=0), "*Required - Please Make a Selection*", IF(OR(ISNUMBER(SEARCH(TRIM(BW$2), ProgramsTable[[#This Row],[Geographic Coverage]])), ISNUMBER(SEARCH(TRIM(BX$2), ProgramsTable[[#This Row],[Geographic Coverage]]))), "Yes", "No"))</f>
        <v>*Required - Please Make a Selection*</v>
      </c>
      <c r="BZ761" s="18" t="str">
        <f>IF(I$2=0, "N/A", IF(I$2="Yes", IF(ProgramsTable[[#This Row],[Program Includes Services for Caregivers]]="Yes", IF(ProgramsTable[[#This Row],[Program May Require Caregiver to be Unpaid]]="No", "Yes", "No"), "No"), "N/A"))</f>
        <v>N/A</v>
      </c>
      <c r="CA7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61" s="18" t="str">
        <f>IF(CB$2=0, "N/A", IF(ISNUMBER(SEARCH(TRIM(UPPER(CB$2)), TRIM(UPPER(ProgramsTable[[#This Row],[Type of Service]])))), "Yes", "No"))</f>
        <v>N/A</v>
      </c>
      <c r="CC761" s="18" t="str">
        <f>IF(CC$2=0, "N/A", IF(ISNUMBER(SEARCH(TRIM(CC$2), ProgramsTable[[#This Row],[Geographic Coverage]])), "Yes", "No"))</f>
        <v>No</v>
      </c>
      <c r="CD761" s="18" t="str">
        <f>IF(CD$2=0, "N/A", IF(ISNUMBER(SEARCH(TRIM(CD$2), ProgramsTable[[#This Row],[Geographic Coverage]])), "Yes", "No"))</f>
        <v>N/A</v>
      </c>
      <c r="CE761" s="18" t="str">
        <f>IF(AND(CC$2=0, CD$2=0), "*Required - Please Make a Selection*", IF(OR(ISNUMBER(SEARCH(TRIM(CC$2), ProgramsTable[[#This Row],[Geographic Coverage]])), ISNUMBER(SEARCH(TRIM(CD$2), ProgramsTable[[#This Row],[Geographic Coverage]]))), "Yes", "No"))</f>
        <v>No</v>
      </c>
      <c r="CF761" s="18" t="str" cm="1">
        <f t="array" ref="CF761">IF(COUNTIF(BK$2:BN$2, "Yes")=0, "N/A", IF(SUMPRODUCT((BK$2:BN$2="Yes")*(ProgramsTable[[#This Row],[Veteran?]:[Disabled Veteran?]]="Yes"))&gt;0, "Yes", "No"))</f>
        <v>No</v>
      </c>
      <c r="CG7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61"/>
      <c r="CI761"/>
      <c r="CJ761"/>
      <c r="CK761"/>
      <c r="CL761"/>
      <c r="CM761"/>
      <c r="CN761"/>
      <c r="CO761"/>
      <c r="CP761"/>
      <c r="CQ761"/>
      <c r="CR761"/>
      <c r="CS761"/>
      <c r="CU761"/>
      <c r="CV761"/>
    </row>
    <row r="762" spans="1:100" hidden="1" x14ac:dyDescent="0.25">
      <c r="A762" s="10">
        <v>448</v>
      </c>
      <c r="B762" t="s">
        <v>614</v>
      </c>
      <c r="C762" t="s">
        <v>619</v>
      </c>
      <c r="D762" t="s">
        <v>564</v>
      </c>
      <c r="E762" t="s">
        <v>546</v>
      </c>
      <c r="F762" t="s">
        <v>621</v>
      </c>
      <c r="G762" t="s">
        <v>109</v>
      </c>
      <c r="H762" t="s">
        <v>207</v>
      </c>
      <c r="I762" t="s">
        <v>207</v>
      </c>
      <c r="J762" t="s">
        <v>566</v>
      </c>
      <c r="K762" t="s">
        <v>208</v>
      </c>
      <c r="L762" s="11" t="s">
        <v>571</v>
      </c>
      <c r="M762">
        <v>60</v>
      </c>
      <c r="N762">
        <v>120</v>
      </c>
      <c r="O762" t="s">
        <v>572</v>
      </c>
      <c r="P762" t="s">
        <v>208</v>
      </c>
      <c r="Q762" t="s">
        <v>208</v>
      </c>
      <c r="R762" t="s">
        <v>208</v>
      </c>
      <c r="S762" t="s">
        <v>208</v>
      </c>
      <c r="T762" t="s">
        <v>620</v>
      </c>
      <c r="U762" t="s">
        <v>207</v>
      </c>
      <c r="V762" t="s">
        <v>207</v>
      </c>
      <c r="W762" t="s">
        <v>207</v>
      </c>
      <c r="X762" t="s">
        <v>207</v>
      </c>
      <c r="Y762" t="s">
        <v>207</v>
      </c>
      <c r="Z762" t="s">
        <v>207</v>
      </c>
      <c r="AA762" t="s">
        <v>207</v>
      </c>
      <c r="AB762" t="s">
        <v>207</v>
      </c>
      <c r="AC762" t="s">
        <v>207</v>
      </c>
      <c r="AD762" t="s">
        <v>207</v>
      </c>
      <c r="AE762" t="s">
        <v>207</v>
      </c>
      <c r="AF762" t="s">
        <v>207</v>
      </c>
      <c r="AG762" t="s">
        <v>207</v>
      </c>
      <c r="AH762" t="s">
        <v>207</v>
      </c>
      <c r="AI762" t="s">
        <v>207</v>
      </c>
      <c r="AJ762" t="s">
        <v>207</v>
      </c>
      <c r="AK762" t="s">
        <v>207</v>
      </c>
      <c r="AL762" t="s">
        <v>207</v>
      </c>
      <c r="AM762" t="s">
        <v>207</v>
      </c>
      <c r="AN762" t="s">
        <v>207</v>
      </c>
      <c r="AO762" t="s">
        <v>207</v>
      </c>
      <c r="AP762" t="s">
        <v>207</v>
      </c>
      <c r="AQ762" t="s">
        <v>207</v>
      </c>
      <c r="AR762" t="s">
        <v>207</v>
      </c>
      <c r="AS762" t="s">
        <v>207</v>
      </c>
      <c r="AT762" t="s">
        <v>207</v>
      </c>
      <c r="AU762" t="s">
        <v>207</v>
      </c>
      <c r="AV762" t="s">
        <v>207</v>
      </c>
      <c r="AW762" t="s">
        <v>207</v>
      </c>
      <c r="AX762" t="s">
        <v>207</v>
      </c>
      <c r="AY762" t="s">
        <v>207</v>
      </c>
      <c r="AZ762" t="s">
        <v>207</v>
      </c>
      <c r="BA762" t="s">
        <v>207</v>
      </c>
      <c r="BB762" t="s">
        <v>207</v>
      </c>
      <c r="BC762" t="s">
        <v>207</v>
      </c>
      <c r="BD762" t="s">
        <v>207</v>
      </c>
      <c r="BE762" t="s">
        <v>207</v>
      </c>
      <c r="BF762" t="s">
        <v>207</v>
      </c>
      <c r="BG762" t="s">
        <v>207</v>
      </c>
      <c r="BH762" t="s">
        <v>207</v>
      </c>
      <c r="BI762" t="s">
        <v>207</v>
      </c>
      <c r="BJ762" t="s">
        <v>207</v>
      </c>
      <c r="BK762" t="s">
        <v>207</v>
      </c>
      <c r="BL762" t="s">
        <v>207</v>
      </c>
      <c r="BM762" t="s">
        <v>207</v>
      </c>
      <c r="BN762" t="s">
        <v>207</v>
      </c>
      <c r="BO762" s="18" t="str">
        <f>IF(OR(BO$2=0, BO$2=""), "N/A", IF(ISNUMBER(SEARCH(UPPER(BO$2), UPPER(ProgramsTable[[#This Row],[Type of Service]]))), "Yes", "No"))</f>
        <v>N/A</v>
      </c>
      <c r="BP762" s="18" t="str">
        <f>IF(BP$2=0, "N/A", IF(ISNUMBER(SEARCH(TRIM(BP$2), ProgramsTable[[#This Row],[Geographic Coverage]])), "Yes", "No"))</f>
        <v>N/A</v>
      </c>
      <c r="BQ762" s="18" t="str">
        <f>IF(BQ$2=0, "N/A", IF(ISNUMBER(SEARCH(TRIM(BQ$2), ProgramsTable[[#This Row],[Geographic Coverage]])), "Yes", "No"))</f>
        <v>N/A</v>
      </c>
      <c r="BR762" s="18" t="str">
        <f>IF(AND(BP$2=0, BQ$2=0), "*Required - Please Make a Selection*", IF(OR(ISNUMBER(SEARCH(TRIM(BP$2), ProgramsTable[[#This Row],[Geographic Coverage]])), ISNUMBER(SEARCH(TRIM(BQ$2), ProgramsTable[[#This Row],[Geographic Coverage]]))), "Yes", "No"))</f>
        <v>*Required - Please Make a Selection*</v>
      </c>
      <c r="BS762" s="18" t="str">
        <f>IF(OR(BS$2="",BS$2=0), "N/A", IF(AND(ProgramsTable[[#This Row],[Age Min]]= "None", ProgramsTable[[#This Row],[Age Max]]= "None"), "Yes", IF(AND(BS$2&gt;=ProgramsTable[[#This Row],[Age Min]], BS$2&lt;=ProgramsTable[[#This Row],[Age Max]]), "Yes", "No")))</f>
        <v>N/A</v>
      </c>
      <c r="BT762" s="18" t="str" cm="1">
        <f t="array" ref="BT762">IF(COUNTIF(AM$2:BJ$2,"Yes")=0,"N/A",IF(SUMPRODUCT(--(AM$2:BJ$2="Yes"),--(ProgramsTable[[#This Row],[Developmental Disability]:[Caregivers, Family Members, Advocates, or Practitioners of an Individual with Disabilities or Medical Conditions]]="Yes"))&gt;0,"Yes","No"))</f>
        <v>N/A</v>
      </c>
      <c r="BU7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62" s="18" t="str">
        <f>IF(BV$2=0, "N/A", IF(ISNUMBER(SEARCH(UPPER(BV$2), UPPER(ProgramsTable[[#This Row],[Type of Service]]))), "Yes", "No"))</f>
        <v>N/A</v>
      </c>
      <c r="BW762" s="18" t="str">
        <f>IF(BW$2=0, "N/A", IF(ISNUMBER(SEARCH(TRIM(BW$2), ProgramsTable[[#This Row],[Geographic Coverage]])), "Yes", "No"))</f>
        <v>N/A</v>
      </c>
      <c r="BX762" s="18" t="str">
        <f>IF(BX$2=0, "N/A", IF(ISNUMBER(SEARCH(TRIM(BX$2), ProgramsTable[[#This Row],[Geographic Coverage]])), "Yes", "No"))</f>
        <v>N/A</v>
      </c>
      <c r="BY762" s="18" t="str">
        <f>IF(AND(BW$2=0, BX$2=0), "*Required - Please Make a Selection*", IF(OR(ISNUMBER(SEARCH(TRIM(BW$2), ProgramsTable[[#This Row],[Geographic Coverage]])), ISNUMBER(SEARCH(TRIM(BX$2), ProgramsTable[[#This Row],[Geographic Coverage]]))), "Yes", "No"))</f>
        <v>*Required - Please Make a Selection*</v>
      </c>
      <c r="BZ762" s="18" t="str">
        <f>IF(I$2=0, "N/A", IF(I$2="Yes", IF(ProgramsTable[[#This Row],[Program Includes Services for Caregivers]]="Yes", IF(ProgramsTable[[#This Row],[Program May Require Caregiver to be Unpaid]]="No", "Yes", "No"), "No"), "N/A"))</f>
        <v>N/A</v>
      </c>
      <c r="CA7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62" s="18" t="str">
        <f>IF(CB$2=0, "N/A", IF(ISNUMBER(SEARCH(TRIM(UPPER(CB$2)), TRIM(UPPER(ProgramsTable[[#This Row],[Type of Service]])))), "Yes", "No"))</f>
        <v>N/A</v>
      </c>
      <c r="CC762" s="18" t="str">
        <f>IF(CC$2=0, "N/A", IF(ISNUMBER(SEARCH(TRIM(CC$2), ProgramsTable[[#This Row],[Geographic Coverage]])), "Yes", "No"))</f>
        <v>No</v>
      </c>
      <c r="CD762" s="18" t="str">
        <f>IF(CD$2=0, "N/A", IF(ISNUMBER(SEARCH(TRIM(CD$2), ProgramsTable[[#This Row],[Geographic Coverage]])), "Yes", "No"))</f>
        <v>N/A</v>
      </c>
      <c r="CE762" s="18" t="str">
        <f>IF(AND(CC$2=0, CD$2=0), "*Required - Please Make a Selection*", IF(OR(ISNUMBER(SEARCH(TRIM(CC$2), ProgramsTable[[#This Row],[Geographic Coverage]])), ISNUMBER(SEARCH(TRIM(CD$2), ProgramsTable[[#This Row],[Geographic Coverage]]))), "Yes", "No"))</f>
        <v>No</v>
      </c>
      <c r="CF762" s="18" t="str" cm="1">
        <f t="array" ref="CF762">IF(COUNTIF(BK$2:BN$2, "Yes")=0, "N/A", IF(SUMPRODUCT((BK$2:BN$2="Yes")*(ProgramsTable[[#This Row],[Veteran?]:[Disabled Veteran?]]="Yes"))&gt;0, "Yes", "No"))</f>
        <v>No</v>
      </c>
      <c r="CG7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62"/>
      <c r="CI762"/>
      <c r="CJ762"/>
      <c r="CK762"/>
      <c r="CL762"/>
      <c r="CM762"/>
      <c r="CN762"/>
      <c r="CO762"/>
      <c r="CP762"/>
      <c r="CQ762"/>
      <c r="CR762"/>
      <c r="CS762"/>
      <c r="CU762"/>
      <c r="CV762"/>
    </row>
    <row r="763" spans="1:100" hidden="1" x14ac:dyDescent="0.25">
      <c r="A763" s="10">
        <v>449</v>
      </c>
      <c r="B763" t="s">
        <v>614</v>
      </c>
      <c r="C763" t="s">
        <v>619</v>
      </c>
      <c r="D763" t="s">
        <v>564</v>
      </c>
      <c r="E763" t="s">
        <v>546</v>
      </c>
      <c r="F763" t="s">
        <v>574</v>
      </c>
      <c r="G763" t="s">
        <v>108</v>
      </c>
      <c r="H763" t="s">
        <v>207</v>
      </c>
      <c r="I763" t="s">
        <v>207</v>
      </c>
      <c r="J763" t="s">
        <v>208</v>
      </c>
      <c r="K763" t="s">
        <v>208</v>
      </c>
      <c r="L763" s="11" t="s">
        <v>543</v>
      </c>
      <c r="M763">
        <v>60</v>
      </c>
      <c r="N763">
        <v>120</v>
      </c>
      <c r="P763" t="s">
        <v>208</v>
      </c>
      <c r="Q763" t="s">
        <v>208</v>
      </c>
      <c r="R763" t="s">
        <v>208</v>
      </c>
      <c r="S763" t="s">
        <v>208</v>
      </c>
      <c r="T763" t="s">
        <v>36</v>
      </c>
      <c r="U763" t="s">
        <v>207</v>
      </c>
      <c r="V763" t="s">
        <v>207</v>
      </c>
      <c r="W763" t="s">
        <v>207</v>
      </c>
      <c r="X763" t="s">
        <v>207</v>
      </c>
      <c r="Y763" t="s">
        <v>207</v>
      </c>
      <c r="Z763" t="s">
        <v>207</v>
      </c>
      <c r="AA763" t="s">
        <v>207</v>
      </c>
      <c r="AB763" t="s">
        <v>207</v>
      </c>
      <c r="AC763" t="s">
        <v>207</v>
      </c>
      <c r="AD763" t="s">
        <v>207</v>
      </c>
      <c r="AE763" t="s">
        <v>207</v>
      </c>
      <c r="AF763" t="s">
        <v>207</v>
      </c>
      <c r="AG763" t="s">
        <v>207</v>
      </c>
      <c r="AH763" t="s">
        <v>207</v>
      </c>
      <c r="AI763" t="s">
        <v>207</v>
      </c>
      <c r="AJ763" t="s">
        <v>207</v>
      </c>
      <c r="AK763" t="s">
        <v>207</v>
      </c>
      <c r="AL763" t="s">
        <v>207</v>
      </c>
      <c r="AM763" t="s">
        <v>207</v>
      </c>
      <c r="AN763" t="s">
        <v>207</v>
      </c>
      <c r="AO763" t="s">
        <v>207</v>
      </c>
      <c r="AP763" t="s">
        <v>207</v>
      </c>
      <c r="AQ763" t="s">
        <v>207</v>
      </c>
      <c r="AR763" t="s">
        <v>207</v>
      </c>
      <c r="AS763" t="s">
        <v>207</v>
      </c>
      <c r="AT763" t="s">
        <v>207</v>
      </c>
      <c r="AU763" t="s">
        <v>207</v>
      </c>
      <c r="AV763" t="s">
        <v>207</v>
      </c>
      <c r="AW763" t="s">
        <v>207</v>
      </c>
      <c r="AX763" t="s">
        <v>207</v>
      </c>
      <c r="AY763" t="s">
        <v>207</v>
      </c>
      <c r="AZ763" t="s">
        <v>207</v>
      </c>
      <c r="BA763" t="s">
        <v>207</v>
      </c>
      <c r="BB763" t="s">
        <v>207</v>
      </c>
      <c r="BC763" t="s">
        <v>207</v>
      </c>
      <c r="BD763" t="s">
        <v>207</v>
      </c>
      <c r="BE763" t="s">
        <v>207</v>
      </c>
      <c r="BF763" t="s">
        <v>207</v>
      </c>
      <c r="BG763" t="s">
        <v>207</v>
      </c>
      <c r="BH763" t="s">
        <v>207</v>
      </c>
      <c r="BI763" t="s">
        <v>207</v>
      </c>
      <c r="BJ763" t="s">
        <v>207</v>
      </c>
      <c r="BK763" t="s">
        <v>207</v>
      </c>
      <c r="BL763" t="s">
        <v>207</v>
      </c>
      <c r="BM763" t="s">
        <v>207</v>
      </c>
      <c r="BN763" t="s">
        <v>207</v>
      </c>
      <c r="BO763" s="18" t="str">
        <f>IF(OR(BO$2=0, BO$2=""), "N/A", IF(ISNUMBER(SEARCH(UPPER(BO$2), UPPER(ProgramsTable[[#This Row],[Type of Service]]))), "Yes", "No"))</f>
        <v>N/A</v>
      </c>
      <c r="BP763" s="18" t="str">
        <f>IF(BP$2=0, "N/A", IF(ISNUMBER(SEARCH(TRIM(BP$2), ProgramsTable[[#This Row],[Geographic Coverage]])), "Yes", "No"))</f>
        <v>N/A</v>
      </c>
      <c r="BQ763" s="18" t="str">
        <f>IF(BQ$2=0, "N/A", IF(ISNUMBER(SEARCH(TRIM(BQ$2), ProgramsTable[[#This Row],[Geographic Coverage]])), "Yes", "No"))</f>
        <v>N/A</v>
      </c>
      <c r="BR763" s="18" t="str">
        <f>IF(AND(BP$2=0, BQ$2=0), "*Required - Please Make a Selection*", IF(OR(ISNUMBER(SEARCH(TRIM(BP$2), ProgramsTable[[#This Row],[Geographic Coverage]])), ISNUMBER(SEARCH(TRIM(BQ$2), ProgramsTable[[#This Row],[Geographic Coverage]]))), "Yes", "No"))</f>
        <v>*Required - Please Make a Selection*</v>
      </c>
      <c r="BS763" s="18" t="str">
        <f>IF(OR(BS$2="",BS$2=0), "N/A", IF(AND(ProgramsTable[[#This Row],[Age Min]]= "None", ProgramsTable[[#This Row],[Age Max]]= "None"), "Yes", IF(AND(BS$2&gt;=ProgramsTable[[#This Row],[Age Min]], BS$2&lt;=ProgramsTable[[#This Row],[Age Max]]), "Yes", "No")))</f>
        <v>N/A</v>
      </c>
      <c r="BT763" s="18" t="str" cm="1">
        <f t="array" ref="BT763">IF(COUNTIF(AM$2:BJ$2,"Yes")=0,"N/A",IF(SUMPRODUCT(--(AM$2:BJ$2="Yes"),--(ProgramsTable[[#This Row],[Developmental Disability]:[Caregivers, Family Members, Advocates, or Practitioners of an Individual with Disabilities or Medical Conditions]]="Yes"))&gt;0,"Yes","No"))</f>
        <v>N/A</v>
      </c>
      <c r="BU7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63" s="18" t="str">
        <f>IF(BV$2=0, "N/A", IF(ISNUMBER(SEARCH(UPPER(BV$2), UPPER(ProgramsTable[[#This Row],[Type of Service]]))), "Yes", "No"))</f>
        <v>N/A</v>
      </c>
      <c r="BW763" s="18" t="str">
        <f>IF(BW$2=0, "N/A", IF(ISNUMBER(SEARCH(TRIM(BW$2), ProgramsTable[[#This Row],[Geographic Coverage]])), "Yes", "No"))</f>
        <v>N/A</v>
      </c>
      <c r="BX763" s="18" t="str">
        <f>IF(BX$2=0, "N/A", IF(ISNUMBER(SEARCH(TRIM(BX$2), ProgramsTable[[#This Row],[Geographic Coverage]])), "Yes", "No"))</f>
        <v>N/A</v>
      </c>
      <c r="BY763" s="18" t="str">
        <f>IF(AND(BW$2=0, BX$2=0), "*Required - Please Make a Selection*", IF(OR(ISNUMBER(SEARCH(TRIM(BW$2), ProgramsTable[[#This Row],[Geographic Coverage]])), ISNUMBER(SEARCH(TRIM(BX$2), ProgramsTable[[#This Row],[Geographic Coverage]]))), "Yes", "No"))</f>
        <v>*Required - Please Make a Selection*</v>
      </c>
      <c r="BZ763" s="18" t="str">
        <f>IF(I$2=0, "N/A", IF(I$2="Yes", IF(ProgramsTable[[#This Row],[Program Includes Services for Caregivers]]="Yes", IF(ProgramsTable[[#This Row],[Program May Require Caregiver to be Unpaid]]="No", "Yes", "No"), "No"), "N/A"))</f>
        <v>N/A</v>
      </c>
      <c r="CA7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63" s="18" t="str">
        <f>IF(CB$2=0, "N/A", IF(ISNUMBER(SEARCH(TRIM(UPPER(CB$2)), TRIM(UPPER(ProgramsTable[[#This Row],[Type of Service]])))), "Yes", "No"))</f>
        <v>N/A</v>
      </c>
      <c r="CC763" s="18" t="str">
        <f>IF(CC$2=0, "N/A", IF(ISNUMBER(SEARCH(TRIM(CC$2), ProgramsTable[[#This Row],[Geographic Coverage]])), "Yes", "No"))</f>
        <v>No</v>
      </c>
      <c r="CD763" s="18" t="str">
        <f>IF(CD$2=0, "N/A", IF(ISNUMBER(SEARCH(TRIM(CD$2), ProgramsTable[[#This Row],[Geographic Coverage]])), "Yes", "No"))</f>
        <v>N/A</v>
      </c>
      <c r="CE763" s="18" t="str">
        <f>IF(AND(CC$2=0, CD$2=0), "*Required - Please Make a Selection*", IF(OR(ISNUMBER(SEARCH(TRIM(CC$2), ProgramsTable[[#This Row],[Geographic Coverage]])), ISNUMBER(SEARCH(TRIM(CD$2), ProgramsTable[[#This Row],[Geographic Coverage]]))), "Yes", "No"))</f>
        <v>No</v>
      </c>
      <c r="CF763" s="18" t="str" cm="1">
        <f t="array" ref="CF763">IF(COUNTIF(BK$2:BN$2, "Yes")=0, "N/A", IF(SUMPRODUCT((BK$2:BN$2="Yes")*(ProgramsTable[[#This Row],[Veteran?]:[Disabled Veteran?]]="Yes"))&gt;0, "Yes", "No"))</f>
        <v>No</v>
      </c>
      <c r="CG7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63"/>
      <c r="CI763"/>
      <c r="CJ763"/>
      <c r="CK763"/>
      <c r="CL763"/>
      <c r="CM763"/>
      <c r="CN763"/>
      <c r="CO763"/>
      <c r="CP763"/>
      <c r="CQ763"/>
      <c r="CR763"/>
      <c r="CS763"/>
      <c r="CU763"/>
      <c r="CV763"/>
    </row>
    <row r="764" spans="1:100" hidden="1" x14ac:dyDescent="0.25">
      <c r="A764" s="10">
        <v>456</v>
      </c>
      <c r="B764" t="s">
        <v>614</v>
      </c>
      <c r="C764" t="s">
        <v>497</v>
      </c>
      <c r="D764" t="s">
        <v>537</v>
      </c>
      <c r="E764" t="s">
        <v>538</v>
      </c>
      <c r="F764" t="s">
        <v>539</v>
      </c>
      <c r="G764" t="s">
        <v>540</v>
      </c>
      <c r="H764" t="s">
        <v>207</v>
      </c>
      <c r="I764" t="s">
        <v>207</v>
      </c>
      <c r="J764" t="s">
        <v>541</v>
      </c>
      <c r="K764" t="s">
        <v>542</v>
      </c>
      <c r="L764" t="s">
        <v>543</v>
      </c>
      <c r="M764">
        <v>60</v>
      </c>
      <c r="N764">
        <v>120</v>
      </c>
      <c r="P764" t="s">
        <v>544</v>
      </c>
      <c r="Q764" t="s">
        <v>208</v>
      </c>
      <c r="R764" t="s">
        <v>544</v>
      </c>
      <c r="S764" t="s">
        <v>208</v>
      </c>
      <c r="T764" t="s">
        <v>38</v>
      </c>
      <c r="U764" t="s">
        <v>215</v>
      </c>
      <c r="V764" t="s">
        <v>207</v>
      </c>
      <c r="W764" t="s">
        <v>207</v>
      </c>
      <c r="X764" t="s">
        <v>207</v>
      </c>
      <c r="Y764" t="s">
        <v>207</v>
      </c>
      <c r="Z764" t="s">
        <v>207</v>
      </c>
      <c r="AA764" t="s">
        <v>207</v>
      </c>
      <c r="AB764" t="s">
        <v>207</v>
      </c>
      <c r="AC764" t="s">
        <v>207</v>
      </c>
      <c r="AD764" t="s">
        <v>207</v>
      </c>
      <c r="AE764" t="s">
        <v>207</v>
      </c>
      <c r="AF764" t="s">
        <v>207</v>
      </c>
      <c r="AG764" t="s">
        <v>207</v>
      </c>
      <c r="AH764" t="s">
        <v>207</v>
      </c>
      <c r="AI764" t="s">
        <v>207</v>
      </c>
      <c r="AJ764" t="s">
        <v>207</v>
      </c>
      <c r="AK764" t="s">
        <v>207</v>
      </c>
      <c r="AL764" t="s">
        <v>207</v>
      </c>
      <c r="AM764" t="s">
        <v>207</v>
      </c>
      <c r="AN764" t="s">
        <v>207</v>
      </c>
      <c r="AO764" t="s">
        <v>207</v>
      </c>
      <c r="AP764" t="s">
        <v>207</v>
      </c>
      <c r="AQ764" t="s">
        <v>207</v>
      </c>
      <c r="AR764" t="s">
        <v>207</v>
      </c>
      <c r="AS764" t="s">
        <v>207</v>
      </c>
      <c r="AT764" t="s">
        <v>207</v>
      </c>
      <c r="AU764" t="s">
        <v>207</v>
      </c>
      <c r="AV764" t="s">
        <v>207</v>
      </c>
      <c r="AW764" t="s">
        <v>207</v>
      </c>
      <c r="AX764" t="s">
        <v>207</v>
      </c>
      <c r="AY764" t="s">
        <v>207</v>
      </c>
      <c r="AZ764" t="s">
        <v>207</v>
      </c>
      <c r="BA764" t="s">
        <v>215</v>
      </c>
      <c r="BB764" t="s">
        <v>207</v>
      </c>
      <c r="BC764" t="s">
        <v>207</v>
      </c>
      <c r="BD764" t="s">
        <v>207</v>
      </c>
      <c r="BE764" t="s">
        <v>207</v>
      </c>
      <c r="BF764" t="s">
        <v>207</v>
      </c>
      <c r="BG764" t="s">
        <v>207</v>
      </c>
      <c r="BH764" t="s">
        <v>207</v>
      </c>
      <c r="BI764" t="s">
        <v>207</v>
      </c>
      <c r="BJ764" t="s">
        <v>207</v>
      </c>
      <c r="BK764" t="s">
        <v>207</v>
      </c>
      <c r="BL764" t="s">
        <v>207</v>
      </c>
      <c r="BM764" t="s">
        <v>207</v>
      </c>
      <c r="BN764" t="s">
        <v>207</v>
      </c>
      <c r="BO764" s="18" t="str">
        <f>IF(OR(BO$2=0, BO$2=""), "N/A", IF(ISNUMBER(SEARCH(UPPER(BO$2), UPPER(ProgramsTable[[#This Row],[Type of Service]]))), "Yes", "No"))</f>
        <v>N/A</v>
      </c>
      <c r="BP764" s="18" t="str">
        <f>IF(BP$2=0, "N/A", IF(ISNUMBER(SEARCH(TRIM(BP$2), ProgramsTable[[#This Row],[Geographic Coverage]])), "Yes", "No"))</f>
        <v>N/A</v>
      </c>
      <c r="BQ764" s="18" t="str">
        <f>IF(BQ$2=0, "N/A", IF(ISNUMBER(SEARCH(TRIM(BQ$2), ProgramsTable[[#This Row],[Geographic Coverage]])), "Yes", "No"))</f>
        <v>N/A</v>
      </c>
      <c r="BR764" s="18" t="str">
        <f>IF(AND(BP$2=0, BQ$2=0), "*Required - Please Make a Selection*", IF(OR(ISNUMBER(SEARCH(TRIM(BP$2), ProgramsTable[[#This Row],[Geographic Coverage]])), ISNUMBER(SEARCH(TRIM(BQ$2), ProgramsTable[[#This Row],[Geographic Coverage]]))), "Yes", "No"))</f>
        <v>*Required - Please Make a Selection*</v>
      </c>
      <c r="BS764" s="18" t="str">
        <f>IF(OR(BS$2="",BS$2=0), "N/A", IF(AND(ProgramsTable[[#This Row],[Age Min]]= "None", ProgramsTable[[#This Row],[Age Max]]= "None"), "Yes", IF(AND(BS$2&gt;=ProgramsTable[[#This Row],[Age Min]], BS$2&lt;=ProgramsTable[[#This Row],[Age Max]]), "Yes", "No")))</f>
        <v>N/A</v>
      </c>
      <c r="BT764" s="18" t="str" cm="1">
        <f t="array" ref="BT764">IF(COUNTIF(AM$2:BJ$2,"Yes")=0,"N/A",IF(SUMPRODUCT(--(AM$2:BJ$2="Yes"),--(ProgramsTable[[#This Row],[Developmental Disability]:[Caregivers, Family Members, Advocates, or Practitioners of an Individual with Disabilities or Medical Conditions]]="Yes"))&gt;0,"Yes","No"))</f>
        <v>N/A</v>
      </c>
      <c r="BU7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64" s="18" t="str">
        <f>IF(BV$2=0, "N/A", IF(ISNUMBER(SEARCH(UPPER(BV$2), UPPER(ProgramsTable[[#This Row],[Type of Service]]))), "Yes", "No"))</f>
        <v>N/A</v>
      </c>
      <c r="BW764" s="18" t="str">
        <f>IF(BW$2=0, "N/A", IF(ISNUMBER(SEARCH(TRIM(BW$2), ProgramsTable[[#This Row],[Geographic Coverage]])), "Yes", "No"))</f>
        <v>N/A</v>
      </c>
      <c r="BX764" s="18" t="str">
        <f>IF(BX$2=0, "N/A", IF(ISNUMBER(SEARCH(TRIM(BX$2), ProgramsTable[[#This Row],[Geographic Coverage]])), "Yes", "No"))</f>
        <v>N/A</v>
      </c>
      <c r="BY764" s="18" t="str">
        <f>IF(AND(BW$2=0, BX$2=0), "*Required - Please Make a Selection*", IF(OR(ISNUMBER(SEARCH(TRIM(BW$2), ProgramsTable[[#This Row],[Geographic Coverage]])), ISNUMBER(SEARCH(TRIM(BX$2), ProgramsTable[[#This Row],[Geographic Coverage]]))), "Yes", "No"))</f>
        <v>*Required - Please Make a Selection*</v>
      </c>
      <c r="BZ764" s="18" t="str">
        <f>IF(I$2=0, "N/A", IF(I$2="Yes", IF(ProgramsTable[[#This Row],[Program Includes Services for Caregivers]]="Yes", IF(ProgramsTable[[#This Row],[Program May Require Caregiver to be Unpaid]]="No", "Yes", "No"), "No"), "N/A"))</f>
        <v>N/A</v>
      </c>
      <c r="CA7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64" s="18" t="str">
        <f>IF(CB$2=0, "N/A", IF(ISNUMBER(SEARCH(TRIM(UPPER(CB$2)), TRIM(UPPER(ProgramsTable[[#This Row],[Type of Service]])))), "Yes", "No"))</f>
        <v>N/A</v>
      </c>
      <c r="CC764" s="18" t="str">
        <f>IF(CC$2=0, "N/A", IF(ISNUMBER(SEARCH(TRIM(CC$2), ProgramsTable[[#This Row],[Geographic Coverage]])), "Yes", "No"))</f>
        <v>Yes</v>
      </c>
      <c r="CD764" s="18" t="str">
        <f>IF(CD$2=0, "N/A", IF(ISNUMBER(SEARCH(TRIM(CD$2), ProgramsTable[[#This Row],[Geographic Coverage]])), "Yes", "No"))</f>
        <v>N/A</v>
      </c>
      <c r="CE764" s="18" t="str">
        <f>IF(AND(CC$2=0, CD$2=0), "*Required - Please Make a Selection*", IF(OR(ISNUMBER(SEARCH(TRIM(CC$2), ProgramsTable[[#This Row],[Geographic Coverage]])), ISNUMBER(SEARCH(TRIM(CD$2), ProgramsTable[[#This Row],[Geographic Coverage]]))), "Yes", "No"))</f>
        <v>Yes</v>
      </c>
      <c r="CF764" s="18" t="str" cm="1">
        <f t="array" ref="CF764">IF(COUNTIF(BK$2:BN$2, "Yes")=0, "N/A", IF(SUMPRODUCT((BK$2:BN$2="Yes")*(ProgramsTable[[#This Row],[Veteran?]:[Disabled Veteran?]]="Yes"))&gt;0, "Yes", "No"))</f>
        <v>No</v>
      </c>
      <c r="CG7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64"/>
      <c r="CI764"/>
      <c r="CJ764"/>
      <c r="CK764"/>
      <c r="CL764"/>
      <c r="CM764"/>
      <c r="CN764"/>
      <c r="CO764"/>
      <c r="CP764"/>
      <c r="CQ764"/>
      <c r="CR764"/>
      <c r="CS764"/>
      <c r="CU764"/>
      <c r="CV764"/>
    </row>
    <row r="765" spans="1:100" hidden="1" x14ac:dyDescent="0.25">
      <c r="A765" s="10">
        <v>460</v>
      </c>
      <c r="B765" t="s">
        <v>614</v>
      </c>
      <c r="C765" t="s">
        <v>497</v>
      </c>
      <c r="D765" t="s">
        <v>545</v>
      </c>
      <c r="E765" t="s">
        <v>546</v>
      </c>
      <c r="F765" t="s">
        <v>553</v>
      </c>
      <c r="G765" t="s">
        <v>99</v>
      </c>
      <c r="H765" t="s">
        <v>207</v>
      </c>
      <c r="I765" t="s">
        <v>207</v>
      </c>
      <c r="J765" t="s">
        <v>208</v>
      </c>
      <c r="K765" t="s">
        <v>208</v>
      </c>
      <c r="L765" s="11" t="s">
        <v>543</v>
      </c>
      <c r="M765">
        <v>60</v>
      </c>
      <c r="N765">
        <v>120</v>
      </c>
      <c r="P765" t="s">
        <v>554</v>
      </c>
      <c r="Q765" t="s">
        <v>208</v>
      </c>
      <c r="R765" t="s">
        <v>554</v>
      </c>
      <c r="S765" t="s">
        <v>208</v>
      </c>
      <c r="T765" t="s">
        <v>38</v>
      </c>
      <c r="U765" t="s">
        <v>207</v>
      </c>
      <c r="V765" t="s">
        <v>207</v>
      </c>
      <c r="W765" t="s">
        <v>207</v>
      </c>
      <c r="X765" t="s">
        <v>207</v>
      </c>
      <c r="Y765" t="s">
        <v>207</v>
      </c>
      <c r="Z765" t="s">
        <v>207</v>
      </c>
      <c r="AA765" t="s">
        <v>207</v>
      </c>
      <c r="AB765" t="s">
        <v>207</v>
      </c>
      <c r="AC765" t="s">
        <v>207</v>
      </c>
      <c r="AD765" t="s">
        <v>207</v>
      </c>
      <c r="AE765" t="s">
        <v>207</v>
      </c>
      <c r="AF765" t="s">
        <v>207</v>
      </c>
      <c r="AG765" t="s">
        <v>207</v>
      </c>
      <c r="AH765" t="s">
        <v>207</v>
      </c>
      <c r="AI765" t="s">
        <v>207</v>
      </c>
      <c r="AJ765" t="s">
        <v>207</v>
      </c>
      <c r="AK765" t="s">
        <v>207</v>
      </c>
      <c r="AL765" t="s">
        <v>207</v>
      </c>
      <c r="AM765" t="s">
        <v>207</v>
      </c>
      <c r="AN765" t="s">
        <v>207</v>
      </c>
      <c r="AO765" t="s">
        <v>207</v>
      </c>
      <c r="AP765" t="s">
        <v>207</v>
      </c>
      <c r="AQ765" t="s">
        <v>207</v>
      </c>
      <c r="AR765" t="s">
        <v>207</v>
      </c>
      <c r="AS765" t="s">
        <v>207</v>
      </c>
      <c r="AT765" t="s">
        <v>207</v>
      </c>
      <c r="AU765" t="s">
        <v>207</v>
      </c>
      <c r="AV765" t="s">
        <v>207</v>
      </c>
      <c r="AW765" t="s">
        <v>207</v>
      </c>
      <c r="AX765" t="s">
        <v>207</v>
      </c>
      <c r="AY765" t="s">
        <v>207</v>
      </c>
      <c r="AZ765" t="s">
        <v>207</v>
      </c>
      <c r="BA765" t="s">
        <v>215</v>
      </c>
      <c r="BB765" t="s">
        <v>207</v>
      </c>
      <c r="BC765" t="s">
        <v>207</v>
      </c>
      <c r="BD765" t="s">
        <v>207</v>
      </c>
      <c r="BE765" t="s">
        <v>207</v>
      </c>
      <c r="BF765" t="s">
        <v>207</v>
      </c>
      <c r="BG765" t="s">
        <v>207</v>
      </c>
      <c r="BH765" t="s">
        <v>207</v>
      </c>
      <c r="BI765" t="s">
        <v>207</v>
      </c>
      <c r="BJ765" t="s">
        <v>207</v>
      </c>
      <c r="BK765" t="s">
        <v>207</v>
      </c>
      <c r="BL765" t="s">
        <v>207</v>
      </c>
      <c r="BM765" t="s">
        <v>207</v>
      </c>
      <c r="BN765" t="s">
        <v>207</v>
      </c>
      <c r="BO765" s="18" t="str">
        <f>IF(OR(BO$2=0, BO$2=""), "N/A", IF(ISNUMBER(SEARCH(UPPER(BO$2), UPPER(ProgramsTable[[#This Row],[Type of Service]]))), "Yes", "No"))</f>
        <v>N/A</v>
      </c>
      <c r="BP765" s="18" t="str">
        <f>IF(BP$2=0, "N/A", IF(ISNUMBER(SEARCH(TRIM(BP$2), ProgramsTable[[#This Row],[Geographic Coverage]])), "Yes", "No"))</f>
        <v>N/A</v>
      </c>
      <c r="BQ765" s="18" t="str">
        <f>IF(BQ$2=0, "N/A", IF(ISNUMBER(SEARCH(TRIM(BQ$2), ProgramsTable[[#This Row],[Geographic Coverage]])), "Yes", "No"))</f>
        <v>N/A</v>
      </c>
      <c r="BR765" s="18" t="str">
        <f>IF(AND(BP$2=0, BQ$2=0), "*Required - Please Make a Selection*", IF(OR(ISNUMBER(SEARCH(TRIM(BP$2), ProgramsTable[[#This Row],[Geographic Coverage]])), ISNUMBER(SEARCH(TRIM(BQ$2), ProgramsTable[[#This Row],[Geographic Coverage]]))), "Yes", "No"))</f>
        <v>*Required - Please Make a Selection*</v>
      </c>
      <c r="BS765" s="18" t="str">
        <f>IF(OR(BS$2="",BS$2=0), "N/A", IF(AND(ProgramsTable[[#This Row],[Age Min]]= "None", ProgramsTable[[#This Row],[Age Max]]= "None"), "Yes", IF(AND(BS$2&gt;=ProgramsTable[[#This Row],[Age Min]], BS$2&lt;=ProgramsTable[[#This Row],[Age Max]]), "Yes", "No")))</f>
        <v>N/A</v>
      </c>
      <c r="BT765" s="18" t="str" cm="1">
        <f t="array" ref="BT765">IF(COUNTIF(AM$2:BJ$2,"Yes")=0,"N/A",IF(SUMPRODUCT(--(AM$2:BJ$2="Yes"),--(ProgramsTable[[#This Row],[Developmental Disability]:[Caregivers, Family Members, Advocates, or Practitioners of an Individual with Disabilities or Medical Conditions]]="Yes"))&gt;0,"Yes","No"))</f>
        <v>N/A</v>
      </c>
      <c r="BU7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65" s="18" t="str">
        <f>IF(BV$2=0, "N/A", IF(ISNUMBER(SEARCH(UPPER(BV$2), UPPER(ProgramsTable[[#This Row],[Type of Service]]))), "Yes", "No"))</f>
        <v>N/A</v>
      </c>
      <c r="BW765" s="18" t="str">
        <f>IF(BW$2=0, "N/A", IF(ISNUMBER(SEARCH(TRIM(BW$2), ProgramsTable[[#This Row],[Geographic Coverage]])), "Yes", "No"))</f>
        <v>N/A</v>
      </c>
      <c r="BX765" s="18" t="str">
        <f>IF(BX$2=0, "N/A", IF(ISNUMBER(SEARCH(TRIM(BX$2), ProgramsTable[[#This Row],[Geographic Coverage]])), "Yes", "No"))</f>
        <v>N/A</v>
      </c>
      <c r="BY765" s="18" t="str">
        <f>IF(AND(BW$2=0, BX$2=0), "*Required - Please Make a Selection*", IF(OR(ISNUMBER(SEARCH(TRIM(BW$2), ProgramsTable[[#This Row],[Geographic Coverage]])), ISNUMBER(SEARCH(TRIM(BX$2), ProgramsTable[[#This Row],[Geographic Coverage]]))), "Yes", "No"))</f>
        <v>*Required - Please Make a Selection*</v>
      </c>
      <c r="BZ765" s="18" t="str">
        <f>IF(I$2=0, "N/A", IF(I$2="Yes", IF(ProgramsTable[[#This Row],[Program Includes Services for Caregivers]]="Yes", IF(ProgramsTable[[#This Row],[Program May Require Caregiver to be Unpaid]]="No", "Yes", "No"), "No"), "N/A"))</f>
        <v>N/A</v>
      </c>
      <c r="CA7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65" s="18" t="str">
        <f>IF(CB$2=0, "N/A", IF(ISNUMBER(SEARCH(TRIM(UPPER(CB$2)), TRIM(UPPER(ProgramsTable[[#This Row],[Type of Service]])))), "Yes", "No"))</f>
        <v>N/A</v>
      </c>
      <c r="CC765" s="18" t="str">
        <f>IF(CC$2=0, "N/A", IF(ISNUMBER(SEARCH(TRIM(CC$2), ProgramsTable[[#This Row],[Geographic Coverage]])), "Yes", "No"))</f>
        <v>Yes</v>
      </c>
      <c r="CD765" s="18" t="str">
        <f>IF(CD$2=0, "N/A", IF(ISNUMBER(SEARCH(TRIM(CD$2), ProgramsTable[[#This Row],[Geographic Coverage]])), "Yes", "No"))</f>
        <v>N/A</v>
      </c>
      <c r="CE765" s="18" t="str">
        <f>IF(AND(CC$2=0, CD$2=0), "*Required - Please Make a Selection*", IF(OR(ISNUMBER(SEARCH(TRIM(CC$2), ProgramsTable[[#This Row],[Geographic Coverage]])), ISNUMBER(SEARCH(TRIM(CD$2), ProgramsTable[[#This Row],[Geographic Coverage]]))), "Yes", "No"))</f>
        <v>Yes</v>
      </c>
      <c r="CF765" s="18" t="str" cm="1">
        <f t="array" ref="CF765">IF(COUNTIF(BK$2:BN$2, "Yes")=0, "N/A", IF(SUMPRODUCT((BK$2:BN$2="Yes")*(ProgramsTable[[#This Row],[Veteran?]:[Disabled Veteran?]]="Yes"))&gt;0, "Yes", "No"))</f>
        <v>No</v>
      </c>
      <c r="CG7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65"/>
      <c r="CI765"/>
      <c r="CJ765"/>
      <c r="CK765"/>
      <c r="CL765"/>
      <c r="CM765"/>
      <c r="CN765"/>
      <c r="CO765"/>
      <c r="CP765"/>
      <c r="CQ765"/>
      <c r="CR765"/>
      <c r="CS765"/>
      <c r="CU765"/>
      <c r="CV765"/>
    </row>
    <row r="766" spans="1:100" hidden="1" x14ac:dyDescent="0.25">
      <c r="A766" s="10">
        <v>461</v>
      </c>
      <c r="B766" t="s">
        <v>614</v>
      </c>
      <c r="C766" t="s">
        <v>497</v>
      </c>
      <c r="D766" t="s">
        <v>545</v>
      </c>
      <c r="E766" t="s">
        <v>546</v>
      </c>
      <c r="F766" t="s">
        <v>555</v>
      </c>
      <c r="G766" t="s">
        <v>92</v>
      </c>
      <c r="H766" t="s">
        <v>207</v>
      </c>
      <c r="I766" t="s">
        <v>207</v>
      </c>
      <c r="J766" t="s">
        <v>547</v>
      </c>
      <c r="K766" t="s">
        <v>208</v>
      </c>
      <c r="L766" s="11" t="s">
        <v>543</v>
      </c>
      <c r="M766">
        <v>60</v>
      </c>
      <c r="N766">
        <v>120</v>
      </c>
      <c r="P766" t="s">
        <v>556</v>
      </c>
      <c r="Q766" t="s">
        <v>208</v>
      </c>
      <c r="R766" t="s">
        <v>556</v>
      </c>
      <c r="S766" t="s">
        <v>208</v>
      </c>
      <c r="T766" t="s">
        <v>38</v>
      </c>
      <c r="U766" t="s">
        <v>215</v>
      </c>
      <c r="V766" t="s">
        <v>207</v>
      </c>
      <c r="W766" t="s">
        <v>207</v>
      </c>
      <c r="X766" t="s">
        <v>207</v>
      </c>
      <c r="Y766" t="s">
        <v>207</v>
      </c>
      <c r="Z766" t="s">
        <v>207</v>
      </c>
      <c r="AA766" t="s">
        <v>215</v>
      </c>
      <c r="AB766" t="s">
        <v>207</v>
      </c>
      <c r="AC766" t="s">
        <v>207</v>
      </c>
      <c r="AD766" t="s">
        <v>207</v>
      </c>
      <c r="AE766" t="s">
        <v>207</v>
      </c>
      <c r="AF766" t="s">
        <v>207</v>
      </c>
      <c r="AG766" t="s">
        <v>207</v>
      </c>
      <c r="AH766" t="s">
        <v>207</v>
      </c>
      <c r="AI766" t="s">
        <v>207</v>
      </c>
      <c r="AJ766" t="s">
        <v>207</v>
      </c>
      <c r="AK766" t="s">
        <v>207</v>
      </c>
      <c r="AL766" t="s">
        <v>207</v>
      </c>
      <c r="AM766" t="s">
        <v>207</v>
      </c>
      <c r="AN766" t="s">
        <v>207</v>
      </c>
      <c r="AO766" t="s">
        <v>207</v>
      </c>
      <c r="AP766" t="s">
        <v>207</v>
      </c>
      <c r="AQ766" t="s">
        <v>207</v>
      </c>
      <c r="AR766" t="s">
        <v>207</v>
      </c>
      <c r="AS766" t="s">
        <v>207</v>
      </c>
      <c r="AT766" t="s">
        <v>207</v>
      </c>
      <c r="AU766" t="s">
        <v>207</v>
      </c>
      <c r="AV766" t="s">
        <v>207</v>
      </c>
      <c r="AW766" t="s">
        <v>207</v>
      </c>
      <c r="AX766" t="s">
        <v>207</v>
      </c>
      <c r="AY766" t="s">
        <v>207</v>
      </c>
      <c r="AZ766" t="s">
        <v>207</v>
      </c>
      <c r="BA766" t="s">
        <v>215</v>
      </c>
      <c r="BB766" t="s">
        <v>207</v>
      </c>
      <c r="BC766" t="s">
        <v>207</v>
      </c>
      <c r="BD766" t="s">
        <v>207</v>
      </c>
      <c r="BE766" t="s">
        <v>207</v>
      </c>
      <c r="BF766" t="s">
        <v>207</v>
      </c>
      <c r="BG766" t="s">
        <v>207</v>
      </c>
      <c r="BH766" t="s">
        <v>207</v>
      </c>
      <c r="BI766" t="s">
        <v>207</v>
      </c>
      <c r="BJ766" t="s">
        <v>207</v>
      </c>
      <c r="BK766" t="s">
        <v>207</v>
      </c>
      <c r="BL766" t="s">
        <v>207</v>
      </c>
      <c r="BM766" t="s">
        <v>207</v>
      </c>
      <c r="BN766" t="s">
        <v>207</v>
      </c>
      <c r="BO766" s="18" t="str">
        <f>IF(OR(BO$2=0, BO$2=""), "N/A", IF(ISNUMBER(SEARCH(UPPER(BO$2), UPPER(ProgramsTable[[#This Row],[Type of Service]]))), "Yes", "No"))</f>
        <v>N/A</v>
      </c>
      <c r="BP766" s="18" t="str">
        <f>IF(BP$2=0, "N/A", IF(ISNUMBER(SEARCH(TRIM(BP$2), ProgramsTable[[#This Row],[Geographic Coverage]])), "Yes", "No"))</f>
        <v>N/A</v>
      </c>
      <c r="BQ766" s="18" t="str">
        <f>IF(BQ$2=0, "N/A", IF(ISNUMBER(SEARCH(TRIM(BQ$2), ProgramsTable[[#This Row],[Geographic Coverage]])), "Yes", "No"))</f>
        <v>N/A</v>
      </c>
      <c r="BR766" s="18" t="str">
        <f>IF(AND(BP$2=0, BQ$2=0), "*Required - Please Make a Selection*", IF(OR(ISNUMBER(SEARCH(TRIM(BP$2), ProgramsTable[[#This Row],[Geographic Coverage]])), ISNUMBER(SEARCH(TRIM(BQ$2), ProgramsTable[[#This Row],[Geographic Coverage]]))), "Yes", "No"))</f>
        <v>*Required - Please Make a Selection*</v>
      </c>
      <c r="BS766" s="18" t="str">
        <f>IF(OR(BS$2="",BS$2=0), "N/A", IF(AND(ProgramsTable[[#This Row],[Age Min]]= "None", ProgramsTable[[#This Row],[Age Max]]= "None"), "Yes", IF(AND(BS$2&gt;=ProgramsTable[[#This Row],[Age Min]], BS$2&lt;=ProgramsTable[[#This Row],[Age Max]]), "Yes", "No")))</f>
        <v>N/A</v>
      </c>
      <c r="BT766" s="18" t="str" cm="1">
        <f t="array" ref="BT766">IF(COUNTIF(AM$2:BJ$2,"Yes")=0,"N/A",IF(SUMPRODUCT(--(AM$2:BJ$2="Yes"),--(ProgramsTable[[#This Row],[Developmental Disability]:[Caregivers, Family Members, Advocates, or Practitioners of an Individual with Disabilities or Medical Conditions]]="Yes"))&gt;0,"Yes","No"))</f>
        <v>N/A</v>
      </c>
      <c r="BU7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66" s="18" t="str">
        <f>IF(BV$2=0, "N/A", IF(ISNUMBER(SEARCH(UPPER(BV$2), UPPER(ProgramsTable[[#This Row],[Type of Service]]))), "Yes", "No"))</f>
        <v>N/A</v>
      </c>
      <c r="BW766" s="18" t="str">
        <f>IF(BW$2=0, "N/A", IF(ISNUMBER(SEARCH(TRIM(BW$2), ProgramsTable[[#This Row],[Geographic Coverage]])), "Yes", "No"))</f>
        <v>N/A</v>
      </c>
      <c r="BX766" s="18" t="str">
        <f>IF(BX$2=0, "N/A", IF(ISNUMBER(SEARCH(TRIM(BX$2), ProgramsTable[[#This Row],[Geographic Coverage]])), "Yes", "No"))</f>
        <v>N/A</v>
      </c>
      <c r="BY766" s="18" t="str">
        <f>IF(AND(BW$2=0, BX$2=0), "*Required - Please Make a Selection*", IF(OR(ISNUMBER(SEARCH(TRIM(BW$2), ProgramsTable[[#This Row],[Geographic Coverage]])), ISNUMBER(SEARCH(TRIM(BX$2), ProgramsTable[[#This Row],[Geographic Coverage]]))), "Yes", "No"))</f>
        <v>*Required - Please Make a Selection*</v>
      </c>
      <c r="BZ766" s="18" t="str">
        <f>IF(I$2=0, "N/A", IF(I$2="Yes", IF(ProgramsTable[[#This Row],[Program Includes Services for Caregivers]]="Yes", IF(ProgramsTable[[#This Row],[Program May Require Caregiver to be Unpaid]]="No", "Yes", "No"), "No"), "N/A"))</f>
        <v>N/A</v>
      </c>
      <c r="CA7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66" s="18" t="str">
        <f>IF(CB$2=0, "N/A", IF(ISNUMBER(SEARCH(TRIM(UPPER(CB$2)), TRIM(UPPER(ProgramsTable[[#This Row],[Type of Service]])))), "Yes", "No"))</f>
        <v>N/A</v>
      </c>
      <c r="CC766" s="18" t="str">
        <f>IF(CC$2=0, "N/A", IF(ISNUMBER(SEARCH(TRIM(CC$2), ProgramsTable[[#This Row],[Geographic Coverage]])), "Yes", "No"))</f>
        <v>Yes</v>
      </c>
      <c r="CD766" s="18" t="str">
        <f>IF(CD$2=0, "N/A", IF(ISNUMBER(SEARCH(TRIM(CD$2), ProgramsTable[[#This Row],[Geographic Coverage]])), "Yes", "No"))</f>
        <v>N/A</v>
      </c>
      <c r="CE766" s="18" t="str">
        <f>IF(AND(CC$2=0, CD$2=0), "*Required - Please Make a Selection*", IF(OR(ISNUMBER(SEARCH(TRIM(CC$2), ProgramsTable[[#This Row],[Geographic Coverage]])), ISNUMBER(SEARCH(TRIM(CD$2), ProgramsTable[[#This Row],[Geographic Coverage]]))), "Yes", "No"))</f>
        <v>Yes</v>
      </c>
      <c r="CF766" s="18" t="str" cm="1">
        <f t="array" ref="CF766">IF(COUNTIF(BK$2:BN$2, "Yes")=0, "N/A", IF(SUMPRODUCT((BK$2:BN$2="Yes")*(ProgramsTable[[#This Row],[Veteran?]:[Disabled Veteran?]]="Yes"))&gt;0, "Yes", "No"))</f>
        <v>No</v>
      </c>
      <c r="CG7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66"/>
      <c r="CI766"/>
      <c r="CJ766"/>
      <c r="CK766"/>
      <c r="CL766"/>
      <c r="CM766"/>
      <c r="CN766"/>
      <c r="CO766"/>
      <c r="CP766"/>
      <c r="CQ766"/>
      <c r="CR766"/>
      <c r="CS766"/>
      <c r="CU766"/>
      <c r="CV766"/>
    </row>
    <row r="767" spans="1:100" hidden="1" x14ac:dyDescent="0.25">
      <c r="A767" s="10">
        <v>463</v>
      </c>
      <c r="B767" t="s">
        <v>614</v>
      </c>
      <c r="C767" t="s">
        <v>497</v>
      </c>
      <c r="D767" t="s">
        <v>545</v>
      </c>
      <c r="E767" t="s">
        <v>546</v>
      </c>
      <c r="F767" t="s">
        <v>558</v>
      </c>
      <c r="G767" t="s">
        <v>103</v>
      </c>
      <c r="H767" t="s">
        <v>207</v>
      </c>
      <c r="I767" t="s">
        <v>207</v>
      </c>
      <c r="J767" t="s">
        <v>208</v>
      </c>
      <c r="K767" t="s">
        <v>208</v>
      </c>
      <c r="L767" s="11" t="s">
        <v>208</v>
      </c>
      <c r="M767" t="s">
        <v>208</v>
      </c>
      <c r="N767" t="s">
        <v>208</v>
      </c>
      <c r="P767" t="s">
        <v>208</v>
      </c>
      <c r="Q767" t="s">
        <v>208</v>
      </c>
      <c r="R767" t="s">
        <v>208</v>
      </c>
      <c r="S767" t="s">
        <v>208</v>
      </c>
      <c r="T767" t="s">
        <v>38</v>
      </c>
      <c r="U767" t="s">
        <v>207</v>
      </c>
      <c r="V767" t="s">
        <v>207</v>
      </c>
      <c r="W767" t="s">
        <v>207</v>
      </c>
      <c r="X767" t="s">
        <v>207</v>
      </c>
      <c r="Y767" t="s">
        <v>207</v>
      </c>
      <c r="Z767" t="s">
        <v>207</v>
      </c>
      <c r="AA767" t="s">
        <v>207</v>
      </c>
      <c r="AB767" t="s">
        <v>207</v>
      </c>
      <c r="AC767" t="s">
        <v>207</v>
      </c>
      <c r="AD767" t="s">
        <v>207</v>
      </c>
      <c r="AE767" t="s">
        <v>207</v>
      </c>
      <c r="AF767" t="s">
        <v>207</v>
      </c>
      <c r="AG767" t="s">
        <v>207</v>
      </c>
      <c r="AH767" t="s">
        <v>207</v>
      </c>
      <c r="AI767" t="s">
        <v>207</v>
      </c>
      <c r="AJ767" t="s">
        <v>207</v>
      </c>
      <c r="AK767" t="s">
        <v>207</v>
      </c>
      <c r="AL767" t="s">
        <v>207</v>
      </c>
      <c r="AM767" t="s">
        <v>207</v>
      </c>
      <c r="AN767" t="s">
        <v>207</v>
      </c>
      <c r="AO767" t="s">
        <v>207</v>
      </c>
      <c r="AP767" t="s">
        <v>207</v>
      </c>
      <c r="AQ767" t="s">
        <v>207</v>
      </c>
      <c r="AR767" t="s">
        <v>207</v>
      </c>
      <c r="AS767" t="s">
        <v>207</v>
      </c>
      <c r="AT767" t="s">
        <v>207</v>
      </c>
      <c r="AU767" t="s">
        <v>207</v>
      </c>
      <c r="AV767" t="s">
        <v>207</v>
      </c>
      <c r="AW767" t="s">
        <v>207</v>
      </c>
      <c r="AX767" t="s">
        <v>207</v>
      </c>
      <c r="AY767" t="s">
        <v>207</v>
      </c>
      <c r="AZ767" t="s">
        <v>207</v>
      </c>
      <c r="BA767" t="s">
        <v>207</v>
      </c>
      <c r="BB767" t="s">
        <v>207</v>
      </c>
      <c r="BC767" t="s">
        <v>207</v>
      </c>
      <c r="BD767" t="s">
        <v>207</v>
      </c>
      <c r="BE767" t="s">
        <v>207</v>
      </c>
      <c r="BF767" t="s">
        <v>207</v>
      </c>
      <c r="BG767" t="s">
        <v>207</v>
      </c>
      <c r="BH767" t="s">
        <v>207</v>
      </c>
      <c r="BI767" t="s">
        <v>207</v>
      </c>
      <c r="BJ767" t="s">
        <v>207</v>
      </c>
      <c r="BK767" t="s">
        <v>207</v>
      </c>
      <c r="BL767" t="s">
        <v>207</v>
      </c>
      <c r="BM767" t="s">
        <v>207</v>
      </c>
      <c r="BN767" t="s">
        <v>207</v>
      </c>
      <c r="BO767" s="18" t="str">
        <f>IF(OR(BO$2=0, BO$2=""), "N/A", IF(ISNUMBER(SEARCH(UPPER(BO$2), UPPER(ProgramsTable[[#This Row],[Type of Service]]))), "Yes", "No"))</f>
        <v>N/A</v>
      </c>
      <c r="BP767" s="18" t="str">
        <f>IF(BP$2=0, "N/A", IF(ISNUMBER(SEARCH(TRIM(BP$2), ProgramsTable[[#This Row],[Geographic Coverage]])), "Yes", "No"))</f>
        <v>N/A</v>
      </c>
      <c r="BQ767" s="18" t="str">
        <f>IF(BQ$2=0, "N/A", IF(ISNUMBER(SEARCH(TRIM(BQ$2), ProgramsTable[[#This Row],[Geographic Coverage]])), "Yes", "No"))</f>
        <v>N/A</v>
      </c>
      <c r="BR767" s="18" t="str">
        <f>IF(AND(BP$2=0, BQ$2=0), "*Required - Please Make a Selection*", IF(OR(ISNUMBER(SEARCH(TRIM(BP$2), ProgramsTable[[#This Row],[Geographic Coverage]])), ISNUMBER(SEARCH(TRIM(BQ$2), ProgramsTable[[#This Row],[Geographic Coverage]]))), "Yes", "No"))</f>
        <v>*Required - Please Make a Selection*</v>
      </c>
      <c r="BS767" s="18" t="str">
        <f>IF(OR(BS$2="",BS$2=0), "N/A", IF(AND(ProgramsTable[[#This Row],[Age Min]]= "None", ProgramsTable[[#This Row],[Age Max]]= "None"), "Yes", IF(AND(BS$2&gt;=ProgramsTable[[#This Row],[Age Min]], BS$2&lt;=ProgramsTable[[#This Row],[Age Max]]), "Yes", "No")))</f>
        <v>N/A</v>
      </c>
      <c r="BT767" s="18" t="str" cm="1">
        <f t="array" ref="BT767">IF(COUNTIF(AM$2:BJ$2,"Yes")=0,"N/A",IF(SUMPRODUCT(--(AM$2:BJ$2="Yes"),--(ProgramsTable[[#This Row],[Developmental Disability]:[Caregivers, Family Members, Advocates, or Practitioners of an Individual with Disabilities or Medical Conditions]]="Yes"))&gt;0,"Yes","No"))</f>
        <v>N/A</v>
      </c>
      <c r="BU7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67" s="18" t="str">
        <f>IF(BV$2=0, "N/A", IF(ISNUMBER(SEARCH(UPPER(BV$2), UPPER(ProgramsTable[[#This Row],[Type of Service]]))), "Yes", "No"))</f>
        <v>N/A</v>
      </c>
      <c r="BW767" s="18" t="str">
        <f>IF(BW$2=0, "N/A", IF(ISNUMBER(SEARCH(TRIM(BW$2), ProgramsTable[[#This Row],[Geographic Coverage]])), "Yes", "No"))</f>
        <v>N/A</v>
      </c>
      <c r="BX767" s="18" t="str">
        <f>IF(BX$2=0, "N/A", IF(ISNUMBER(SEARCH(TRIM(BX$2), ProgramsTable[[#This Row],[Geographic Coverage]])), "Yes", "No"))</f>
        <v>N/A</v>
      </c>
      <c r="BY767" s="18" t="str">
        <f>IF(AND(BW$2=0, BX$2=0), "*Required - Please Make a Selection*", IF(OR(ISNUMBER(SEARCH(TRIM(BW$2), ProgramsTable[[#This Row],[Geographic Coverage]])), ISNUMBER(SEARCH(TRIM(BX$2), ProgramsTable[[#This Row],[Geographic Coverage]]))), "Yes", "No"))</f>
        <v>*Required - Please Make a Selection*</v>
      </c>
      <c r="BZ767" s="18" t="str">
        <f>IF(I$2=0, "N/A", IF(I$2="Yes", IF(ProgramsTable[[#This Row],[Program Includes Services for Caregivers]]="Yes", IF(ProgramsTable[[#This Row],[Program May Require Caregiver to be Unpaid]]="No", "Yes", "No"), "No"), "N/A"))</f>
        <v>N/A</v>
      </c>
      <c r="CA7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67" s="18" t="str">
        <f>IF(CB$2=0, "N/A", IF(ISNUMBER(SEARCH(TRIM(UPPER(CB$2)), TRIM(UPPER(ProgramsTable[[#This Row],[Type of Service]])))), "Yes", "No"))</f>
        <v>N/A</v>
      </c>
      <c r="CC767" s="18" t="str">
        <f>IF(CC$2=0, "N/A", IF(ISNUMBER(SEARCH(TRIM(CC$2), ProgramsTable[[#This Row],[Geographic Coverage]])), "Yes", "No"))</f>
        <v>Yes</v>
      </c>
      <c r="CD767" s="18" t="str">
        <f>IF(CD$2=0, "N/A", IF(ISNUMBER(SEARCH(TRIM(CD$2), ProgramsTable[[#This Row],[Geographic Coverage]])), "Yes", "No"))</f>
        <v>N/A</v>
      </c>
      <c r="CE767" s="18" t="str">
        <f>IF(AND(CC$2=0, CD$2=0), "*Required - Please Make a Selection*", IF(OR(ISNUMBER(SEARCH(TRIM(CC$2), ProgramsTable[[#This Row],[Geographic Coverage]])), ISNUMBER(SEARCH(TRIM(CD$2), ProgramsTable[[#This Row],[Geographic Coverage]]))), "Yes", "No"))</f>
        <v>Yes</v>
      </c>
      <c r="CF767" s="18" t="str" cm="1">
        <f t="array" ref="CF767">IF(COUNTIF(BK$2:BN$2, "Yes")=0, "N/A", IF(SUMPRODUCT((BK$2:BN$2="Yes")*(ProgramsTable[[#This Row],[Veteran?]:[Disabled Veteran?]]="Yes"))&gt;0, "Yes", "No"))</f>
        <v>No</v>
      </c>
      <c r="CG7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67"/>
      <c r="CI767"/>
      <c r="CJ767"/>
      <c r="CK767"/>
      <c r="CL767"/>
      <c r="CM767"/>
      <c r="CN767"/>
      <c r="CO767"/>
      <c r="CP767"/>
      <c r="CQ767"/>
      <c r="CR767"/>
      <c r="CS767"/>
      <c r="CU767"/>
      <c r="CV767"/>
    </row>
    <row r="768" spans="1:100" hidden="1" x14ac:dyDescent="0.25">
      <c r="A768" s="10">
        <v>465</v>
      </c>
      <c r="B768" t="s">
        <v>614</v>
      </c>
      <c r="C768" t="s">
        <v>497</v>
      </c>
      <c r="D768" t="s">
        <v>545</v>
      </c>
      <c r="E768" t="s">
        <v>546</v>
      </c>
      <c r="F768" t="s">
        <v>560</v>
      </c>
      <c r="G768" t="s">
        <v>103</v>
      </c>
      <c r="H768" t="s">
        <v>207</v>
      </c>
      <c r="I768" t="s">
        <v>207</v>
      </c>
      <c r="J768" t="s">
        <v>208</v>
      </c>
      <c r="K768" t="s">
        <v>208</v>
      </c>
      <c r="L768" s="11" t="s">
        <v>208</v>
      </c>
      <c r="M768" t="s">
        <v>208</v>
      </c>
      <c r="N768" t="s">
        <v>208</v>
      </c>
      <c r="P768" t="s">
        <v>208</v>
      </c>
      <c r="Q768" t="s">
        <v>208</v>
      </c>
      <c r="R768" t="s">
        <v>208</v>
      </c>
      <c r="S768" t="s">
        <v>208</v>
      </c>
      <c r="T768" t="s">
        <v>38</v>
      </c>
      <c r="U768" t="s">
        <v>207</v>
      </c>
      <c r="V768" t="s">
        <v>207</v>
      </c>
      <c r="W768" t="s">
        <v>207</v>
      </c>
      <c r="X768" t="s">
        <v>207</v>
      </c>
      <c r="Y768" t="s">
        <v>207</v>
      </c>
      <c r="Z768" t="s">
        <v>207</v>
      </c>
      <c r="AA768" t="s">
        <v>207</v>
      </c>
      <c r="AB768" t="s">
        <v>207</v>
      </c>
      <c r="AC768" t="s">
        <v>207</v>
      </c>
      <c r="AD768" t="s">
        <v>207</v>
      </c>
      <c r="AE768" t="s">
        <v>207</v>
      </c>
      <c r="AF768" t="s">
        <v>207</v>
      </c>
      <c r="AG768" t="s">
        <v>207</v>
      </c>
      <c r="AH768" t="s">
        <v>207</v>
      </c>
      <c r="AI768" t="s">
        <v>207</v>
      </c>
      <c r="AJ768" t="s">
        <v>207</v>
      </c>
      <c r="AK768" t="s">
        <v>207</v>
      </c>
      <c r="AL768" t="s">
        <v>207</v>
      </c>
      <c r="AM768" t="s">
        <v>207</v>
      </c>
      <c r="AN768" t="s">
        <v>207</v>
      </c>
      <c r="AO768" t="s">
        <v>207</v>
      </c>
      <c r="AP768" t="s">
        <v>207</v>
      </c>
      <c r="AQ768" t="s">
        <v>207</v>
      </c>
      <c r="AR768" t="s">
        <v>207</v>
      </c>
      <c r="AS768" t="s">
        <v>207</v>
      </c>
      <c r="AT768" t="s">
        <v>207</v>
      </c>
      <c r="AU768" t="s">
        <v>207</v>
      </c>
      <c r="AV768" t="s">
        <v>207</v>
      </c>
      <c r="AW768" t="s">
        <v>207</v>
      </c>
      <c r="AX768" t="s">
        <v>207</v>
      </c>
      <c r="AY768" t="s">
        <v>207</v>
      </c>
      <c r="AZ768" t="s">
        <v>207</v>
      </c>
      <c r="BA768" t="s">
        <v>207</v>
      </c>
      <c r="BB768" t="s">
        <v>207</v>
      </c>
      <c r="BC768" t="s">
        <v>207</v>
      </c>
      <c r="BD768" t="s">
        <v>207</v>
      </c>
      <c r="BE768" t="s">
        <v>207</v>
      </c>
      <c r="BF768" t="s">
        <v>207</v>
      </c>
      <c r="BG768" t="s">
        <v>207</v>
      </c>
      <c r="BH768" t="s">
        <v>207</v>
      </c>
      <c r="BI768" t="s">
        <v>207</v>
      </c>
      <c r="BJ768" t="s">
        <v>207</v>
      </c>
      <c r="BK768" t="s">
        <v>207</v>
      </c>
      <c r="BL768" t="s">
        <v>207</v>
      </c>
      <c r="BM768" t="s">
        <v>207</v>
      </c>
      <c r="BN768" t="s">
        <v>207</v>
      </c>
      <c r="BO768" s="18" t="str">
        <f>IF(OR(BO$2=0, BO$2=""), "N/A", IF(ISNUMBER(SEARCH(UPPER(BO$2), UPPER(ProgramsTable[[#This Row],[Type of Service]]))), "Yes", "No"))</f>
        <v>N/A</v>
      </c>
      <c r="BP768" s="18" t="str">
        <f>IF(BP$2=0, "N/A", IF(ISNUMBER(SEARCH(TRIM(BP$2), ProgramsTable[[#This Row],[Geographic Coverage]])), "Yes", "No"))</f>
        <v>N/A</v>
      </c>
      <c r="BQ768" s="18" t="str">
        <f>IF(BQ$2=0, "N/A", IF(ISNUMBER(SEARCH(TRIM(BQ$2), ProgramsTable[[#This Row],[Geographic Coverage]])), "Yes", "No"))</f>
        <v>N/A</v>
      </c>
      <c r="BR768" s="18" t="str">
        <f>IF(AND(BP$2=0, BQ$2=0), "*Required - Please Make a Selection*", IF(OR(ISNUMBER(SEARCH(TRIM(BP$2), ProgramsTable[[#This Row],[Geographic Coverage]])), ISNUMBER(SEARCH(TRIM(BQ$2), ProgramsTable[[#This Row],[Geographic Coverage]]))), "Yes", "No"))</f>
        <v>*Required - Please Make a Selection*</v>
      </c>
      <c r="BS768" s="18" t="str">
        <f>IF(OR(BS$2="",BS$2=0), "N/A", IF(AND(ProgramsTable[[#This Row],[Age Min]]= "None", ProgramsTable[[#This Row],[Age Max]]= "None"), "Yes", IF(AND(BS$2&gt;=ProgramsTable[[#This Row],[Age Min]], BS$2&lt;=ProgramsTable[[#This Row],[Age Max]]), "Yes", "No")))</f>
        <v>N/A</v>
      </c>
      <c r="BT768" s="18" t="str" cm="1">
        <f t="array" ref="BT768">IF(COUNTIF(AM$2:BJ$2,"Yes")=0,"N/A",IF(SUMPRODUCT(--(AM$2:BJ$2="Yes"),--(ProgramsTable[[#This Row],[Developmental Disability]:[Caregivers, Family Members, Advocates, or Practitioners of an Individual with Disabilities or Medical Conditions]]="Yes"))&gt;0,"Yes","No"))</f>
        <v>N/A</v>
      </c>
      <c r="BU7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68" s="18" t="str">
        <f>IF(BV$2=0, "N/A", IF(ISNUMBER(SEARCH(UPPER(BV$2), UPPER(ProgramsTable[[#This Row],[Type of Service]]))), "Yes", "No"))</f>
        <v>N/A</v>
      </c>
      <c r="BW768" s="18" t="str">
        <f>IF(BW$2=0, "N/A", IF(ISNUMBER(SEARCH(TRIM(BW$2), ProgramsTable[[#This Row],[Geographic Coverage]])), "Yes", "No"))</f>
        <v>N/A</v>
      </c>
      <c r="BX768" s="18" t="str">
        <f>IF(BX$2=0, "N/A", IF(ISNUMBER(SEARCH(TRIM(BX$2), ProgramsTable[[#This Row],[Geographic Coverage]])), "Yes", "No"))</f>
        <v>N/A</v>
      </c>
      <c r="BY768" s="18" t="str">
        <f>IF(AND(BW$2=0, BX$2=0), "*Required - Please Make a Selection*", IF(OR(ISNUMBER(SEARCH(TRIM(BW$2), ProgramsTable[[#This Row],[Geographic Coverage]])), ISNUMBER(SEARCH(TRIM(BX$2), ProgramsTable[[#This Row],[Geographic Coverage]]))), "Yes", "No"))</f>
        <v>*Required - Please Make a Selection*</v>
      </c>
      <c r="BZ768" s="18" t="str">
        <f>IF(I$2=0, "N/A", IF(I$2="Yes", IF(ProgramsTable[[#This Row],[Program Includes Services for Caregivers]]="Yes", IF(ProgramsTable[[#This Row],[Program May Require Caregiver to be Unpaid]]="No", "Yes", "No"), "No"), "N/A"))</f>
        <v>N/A</v>
      </c>
      <c r="CA7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68" s="18" t="str">
        <f>IF(CB$2=0, "N/A", IF(ISNUMBER(SEARCH(TRIM(UPPER(CB$2)), TRIM(UPPER(ProgramsTable[[#This Row],[Type of Service]])))), "Yes", "No"))</f>
        <v>N/A</v>
      </c>
      <c r="CC768" s="18" t="str">
        <f>IF(CC$2=0, "N/A", IF(ISNUMBER(SEARCH(TRIM(CC$2), ProgramsTable[[#This Row],[Geographic Coverage]])), "Yes", "No"))</f>
        <v>Yes</v>
      </c>
      <c r="CD768" s="18" t="str">
        <f>IF(CD$2=0, "N/A", IF(ISNUMBER(SEARCH(TRIM(CD$2), ProgramsTable[[#This Row],[Geographic Coverage]])), "Yes", "No"))</f>
        <v>N/A</v>
      </c>
      <c r="CE768" s="18" t="str">
        <f>IF(AND(CC$2=0, CD$2=0), "*Required - Please Make a Selection*", IF(OR(ISNUMBER(SEARCH(TRIM(CC$2), ProgramsTable[[#This Row],[Geographic Coverage]])), ISNUMBER(SEARCH(TRIM(CD$2), ProgramsTable[[#This Row],[Geographic Coverage]]))), "Yes", "No"))</f>
        <v>Yes</v>
      </c>
      <c r="CF768" s="18" t="str" cm="1">
        <f t="array" ref="CF768">IF(COUNTIF(BK$2:BN$2, "Yes")=0, "N/A", IF(SUMPRODUCT((BK$2:BN$2="Yes")*(ProgramsTable[[#This Row],[Veteran?]:[Disabled Veteran?]]="Yes"))&gt;0, "Yes", "No"))</f>
        <v>No</v>
      </c>
      <c r="CG7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68"/>
      <c r="CI768"/>
      <c r="CJ768"/>
      <c r="CK768"/>
      <c r="CL768"/>
      <c r="CM768"/>
      <c r="CN768"/>
      <c r="CO768"/>
      <c r="CP768"/>
      <c r="CQ768"/>
      <c r="CR768"/>
      <c r="CS768"/>
      <c r="CU768"/>
      <c r="CV768"/>
    </row>
    <row r="769" spans="1:100" hidden="1" x14ac:dyDescent="0.25">
      <c r="A769" s="10">
        <v>468</v>
      </c>
      <c r="B769" t="s">
        <v>614</v>
      </c>
      <c r="C769" t="s">
        <v>497</v>
      </c>
      <c r="D769" t="s">
        <v>545</v>
      </c>
      <c r="E769" t="s">
        <v>546</v>
      </c>
      <c r="F769" t="s">
        <v>117</v>
      </c>
      <c r="G769" t="s">
        <v>117</v>
      </c>
      <c r="H769" t="s">
        <v>207</v>
      </c>
      <c r="I769" t="s">
        <v>207</v>
      </c>
      <c r="J769" t="s">
        <v>208</v>
      </c>
      <c r="K769" t="s">
        <v>208</v>
      </c>
      <c r="L769" s="11" t="s">
        <v>543</v>
      </c>
      <c r="M769">
        <v>60</v>
      </c>
      <c r="N769">
        <v>120</v>
      </c>
      <c r="P769" t="s">
        <v>563</v>
      </c>
      <c r="Q769" t="s">
        <v>208</v>
      </c>
      <c r="R769" t="s">
        <v>563</v>
      </c>
      <c r="S769" t="s">
        <v>208</v>
      </c>
      <c r="T769" t="s">
        <v>38</v>
      </c>
      <c r="U769" t="s">
        <v>207</v>
      </c>
      <c r="V769" t="s">
        <v>207</v>
      </c>
      <c r="W769" t="s">
        <v>207</v>
      </c>
      <c r="X769" t="s">
        <v>207</v>
      </c>
      <c r="Y769" t="s">
        <v>207</v>
      </c>
      <c r="Z769" t="s">
        <v>207</v>
      </c>
      <c r="AA769" t="s">
        <v>207</v>
      </c>
      <c r="AB769" t="s">
        <v>207</v>
      </c>
      <c r="AC769" t="s">
        <v>207</v>
      </c>
      <c r="AD769" t="s">
        <v>207</v>
      </c>
      <c r="AE769" t="s">
        <v>207</v>
      </c>
      <c r="AF769" t="s">
        <v>207</v>
      </c>
      <c r="AG769" t="s">
        <v>207</v>
      </c>
      <c r="AH769" t="s">
        <v>207</v>
      </c>
      <c r="AI769" t="s">
        <v>207</v>
      </c>
      <c r="AJ769" t="s">
        <v>207</v>
      </c>
      <c r="AK769" t="s">
        <v>207</v>
      </c>
      <c r="AL769" t="s">
        <v>207</v>
      </c>
      <c r="AM769" t="s">
        <v>207</v>
      </c>
      <c r="AN769" t="s">
        <v>207</v>
      </c>
      <c r="AO769" t="s">
        <v>207</v>
      </c>
      <c r="AP769" t="s">
        <v>207</v>
      </c>
      <c r="AQ769" t="s">
        <v>207</v>
      </c>
      <c r="AR769" t="s">
        <v>207</v>
      </c>
      <c r="AS769" t="s">
        <v>207</v>
      </c>
      <c r="AT769" t="s">
        <v>207</v>
      </c>
      <c r="AU769" t="s">
        <v>207</v>
      </c>
      <c r="AV769" t="s">
        <v>207</v>
      </c>
      <c r="AW769" t="s">
        <v>207</v>
      </c>
      <c r="AX769" t="s">
        <v>207</v>
      </c>
      <c r="AY769" t="s">
        <v>207</v>
      </c>
      <c r="AZ769" t="s">
        <v>207</v>
      </c>
      <c r="BA769" t="s">
        <v>215</v>
      </c>
      <c r="BB769" t="s">
        <v>207</v>
      </c>
      <c r="BC769" t="s">
        <v>207</v>
      </c>
      <c r="BD769" t="s">
        <v>207</v>
      </c>
      <c r="BE769" t="s">
        <v>207</v>
      </c>
      <c r="BF769" t="s">
        <v>207</v>
      </c>
      <c r="BG769" t="s">
        <v>207</v>
      </c>
      <c r="BH769" t="s">
        <v>207</v>
      </c>
      <c r="BI769" t="s">
        <v>207</v>
      </c>
      <c r="BJ769" t="s">
        <v>207</v>
      </c>
      <c r="BK769" t="s">
        <v>207</v>
      </c>
      <c r="BL769" t="s">
        <v>207</v>
      </c>
      <c r="BM769" t="s">
        <v>207</v>
      </c>
      <c r="BN769" t="s">
        <v>207</v>
      </c>
      <c r="BO769" s="18" t="str">
        <f>IF(OR(BO$2=0, BO$2=""), "N/A", IF(ISNUMBER(SEARCH(UPPER(BO$2), UPPER(ProgramsTable[[#This Row],[Type of Service]]))), "Yes", "No"))</f>
        <v>N/A</v>
      </c>
      <c r="BP769" s="18" t="str">
        <f>IF(BP$2=0, "N/A", IF(ISNUMBER(SEARCH(TRIM(BP$2), ProgramsTable[[#This Row],[Geographic Coverage]])), "Yes", "No"))</f>
        <v>N/A</v>
      </c>
      <c r="BQ769" s="18" t="str">
        <f>IF(BQ$2=0, "N/A", IF(ISNUMBER(SEARCH(TRIM(BQ$2), ProgramsTable[[#This Row],[Geographic Coverage]])), "Yes", "No"))</f>
        <v>N/A</v>
      </c>
      <c r="BR769" s="18" t="str">
        <f>IF(AND(BP$2=0, BQ$2=0), "*Required - Please Make a Selection*", IF(OR(ISNUMBER(SEARCH(TRIM(BP$2), ProgramsTable[[#This Row],[Geographic Coverage]])), ISNUMBER(SEARCH(TRIM(BQ$2), ProgramsTable[[#This Row],[Geographic Coverage]]))), "Yes", "No"))</f>
        <v>*Required - Please Make a Selection*</v>
      </c>
      <c r="BS769" s="18" t="str">
        <f>IF(OR(BS$2="",BS$2=0), "N/A", IF(AND(ProgramsTable[[#This Row],[Age Min]]= "None", ProgramsTable[[#This Row],[Age Max]]= "None"), "Yes", IF(AND(BS$2&gt;=ProgramsTable[[#This Row],[Age Min]], BS$2&lt;=ProgramsTable[[#This Row],[Age Max]]), "Yes", "No")))</f>
        <v>N/A</v>
      </c>
      <c r="BT769" s="18" t="str" cm="1">
        <f t="array" ref="BT769">IF(COUNTIF(AM$2:BJ$2,"Yes")=0,"N/A",IF(SUMPRODUCT(--(AM$2:BJ$2="Yes"),--(ProgramsTable[[#This Row],[Developmental Disability]:[Caregivers, Family Members, Advocates, or Practitioners of an Individual with Disabilities or Medical Conditions]]="Yes"))&gt;0,"Yes","No"))</f>
        <v>N/A</v>
      </c>
      <c r="BU7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69" s="18" t="str">
        <f>IF(BV$2=0, "N/A", IF(ISNUMBER(SEARCH(UPPER(BV$2), UPPER(ProgramsTable[[#This Row],[Type of Service]]))), "Yes", "No"))</f>
        <v>N/A</v>
      </c>
      <c r="BW769" s="18" t="str">
        <f>IF(BW$2=0, "N/A", IF(ISNUMBER(SEARCH(TRIM(BW$2), ProgramsTable[[#This Row],[Geographic Coverage]])), "Yes", "No"))</f>
        <v>N/A</v>
      </c>
      <c r="BX769" s="18" t="str">
        <f>IF(BX$2=0, "N/A", IF(ISNUMBER(SEARCH(TRIM(BX$2), ProgramsTable[[#This Row],[Geographic Coverage]])), "Yes", "No"))</f>
        <v>N/A</v>
      </c>
      <c r="BY769" s="18" t="str">
        <f>IF(AND(BW$2=0, BX$2=0), "*Required - Please Make a Selection*", IF(OR(ISNUMBER(SEARCH(TRIM(BW$2), ProgramsTable[[#This Row],[Geographic Coverage]])), ISNUMBER(SEARCH(TRIM(BX$2), ProgramsTable[[#This Row],[Geographic Coverage]]))), "Yes", "No"))</f>
        <v>*Required - Please Make a Selection*</v>
      </c>
      <c r="BZ769" s="18" t="str">
        <f>IF(I$2=0, "N/A", IF(I$2="Yes", IF(ProgramsTable[[#This Row],[Program Includes Services for Caregivers]]="Yes", IF(ProgramsTable[[#This Row],[Program May Require Caregiver to be Unpaid]]="No", "Yes", "No"), "No"), "N/A"))</f>
        <v>N/A</v>
      </c>
      <c r="CA7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69" s="18" t="str">
        <f>IF(CB$2=0, "N/A", IF(ISNUMBER(SEARCH(TRIM(UPPER(CB$2)), TRIM(UPPER(ProgramsTable[[#This Row],[Type of Service]])))), "Yes", "No"))</f>
        <v>N/A</v>
      </c>
      <c r="CC769" s="18" t="str">
        <f>IF(CC$2=0, "N/A", IF(ISNUMBER(SEARCH(TRIM(CC$2), ProgramsTable[[#This Row],[Geographic Coverage]])), "Yes", "No"))</f>
        <v>Yes</v>
      </c>
      <c r="CD769" s="18" t="str">
        <f>IF(CD$2=0, "N/A", IF(ISNUMBER(SEARCH(TRIM(CD$2), ProgramsTable[[#This Row],[Geographic Coverage]])), "Yes", "No"))</f>
        <v>N/A</v>
      </c>
      <c r="CE769" s="18" t="str">
        <f>IF(AND(CC$2=0, CD$2=0), "*Required - Please Make a Selection*", IF(OR(ISNUMBER(SEARCH(TRIM(CC$2), ProgramsTable[[#This Row],[Geographic Coverage]])), ISNUMBER(SEARCH(TRIM(CD$2), ProgramsTable[[#This Row],[Geographic Coverage]]))), "Yes", "No"))</f>
        <v>Yes</v>
      </c>
      <c r="CF769" s="18" t="str" cm="1">
        <f t="array" ref="CF769">IF(COUNTIF(BK$2:BN$2, "Yes")=0, "N/A", IF(SUMPRODUCT((BK$2:BN$2="Yes")*(ProgramsTable[[#This Row],[Veteran?]:[Disabled Veteran?]]="Yes"))&gt;0, "Yes", "No"))</f>
        <v>No</v>
      </c>
      <c r="CG7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69"/>
      <c r="CI769"/>
      <c r="CJ769"/>
      <c r="CK769"/>
      <c r="CL769"/>
      <c r="CM769"/>
      <c r="CN769"/>
      <c r="CO769"/>
      <c r="CP769"/>
      <c r="CQ769"/>
      <c r="CR769"/>
      <c r="CS769"/>
      <c r="CU769"/>
      <c r="CV769"/>
    </row>
    <row r="770" spans="1:100" x14ac:dyDescent="0.25">
      <c r="A770" s="10">
        <v>469</v>
      </c>
      <c r="B770" t="s">
        <v>614</v>
      </c>
      <c r="C770" t="s">
        <v>497</v>
      </c>
      <c r="D770" t="s">
        <v>564</v>
      </c>
      <c r="E770" t="s">
        <v>546</v>
      </c>
      <c r="F770" t="s">
        <v>622</v>
      </c>
      <c r="G770" t="s">
        <v>107</v>
      </c>
      <c r="H770" t="s">
        <v>207</v>
      </c>
      <c r="I770" t="s">
        <v>207</v>
      </c>
      <c r="J770" t="s">
        <v>566</v>
      </c>
      <c r="K770" t="s">
        <v>208</v>
      </c>
      <c r="L770" s="11" t="s">
        <v>567</v>
      </c>
      <c r="M770">
        <v>60</v>
      </c>
      <c r="N770">
        <v>120</v>
      </c>
      <c r="O770" t="s">
        <v>568</v>
      </c>
      <c r="P770" t="s">
        <v>569</v>
      </c>
      <c r="Q770" t="s">
        <v>208</v>
      </c>
      <c r="R770" t="s">
        <v>569</v>
      </c>
      <c r="S770" t="s">
        <v>208</v>
      </c>
      <c r="T770" t="s">
        <v>38</v>
      </c>
      <c r="U770" t="s">
        <v>207</v>
      </c>
      <c r="V770" t="s">
        <v>215</v>
      </c>
      <c r="W770" t="s">
        <v>207</v>
      </c>
      <c r="X770" t="s">
        <v>207</v>
      </c>
      <c r="Y770" t="s">
        <v>207</v>
      </c>
      <c r="Z770" t="s">
        <v>207</v>
      </c>
      <c r="AA770" t="s">
        <v>207</v>
      </c>
      <c r="AB770" t="s">
        <v>207</v>
      </c>
      <c r="AC770" t="s">
        <v>207</v>
      </c>
      <c r="AD770" t="s">
        <v>207</v>
      </c>
      <c r="AE770" t="s">
        <v>207</v>
      </c>
      <c r="AF770" t="s">
        <v>207</v>
      </c>
      <c r="AG770" t="s">
        <v>207</v>
      </c>
      <c r="AH770" t="s">
        <v>207</v>
      </c>
      <c r="AI770" t="s">
        <v>207</v>
      </c>
      <c r="AJ770" t="s">
        <v>207</v>
      </c>
      <c r="AK770" t="s">
        <v>207</v>
      </c>
      <c r="AL770" t="s">
        <v>207</v>
      </c>
      <c r="AM770" t="s">
        <v>215</v>
      </c>
      <c r="AN770" t="s">
        <v>215</v>
      </c>
      <c r="AO770" t="s">
        <v>215</v>
      </c>
      <c r="AP770" t="s">
        <v>207</v>
      </c>
      <c r="AQ770" t="s">
        <v>207</v>
      </c>
      <c r="AR770" t="s">
        <v>207</v>
      </c>
      <c r="AS770" t="s">
        <v>207</v>
      </c>
      <c r="AT770" t="s">
        <v>207</v>
      </c>
      <c r="AU770" t="s">
        <v>207</v>
      </c>
      <c r="AV770" t="s">
        <v>207</v>
      </c>
      <c r="AW770" t="s">
        <v>207</v>
      </c>
      <c r="AX770" t="s">
        <v>207</v>
      </c>
      <c r="AY770" t="s">
        <v>207</v>
      </c>
      <c r="AZ770" t="s">
        <v>207</v>
      </c>
      <c r="BA770" t="s">
        <v>207</v>
      </c>
      <c r="BB770" t="s">
        <v>207</v>
      </c>
      <c r="BC770" t="s">
        <v>207</v>
      </c>
      <c r="BD770" t="s">
        <v>207</v>
      </c>
      <c r="BE770" t="s">
        <v>207</v>
      </c>
      <c r="BF770" t="s">
        <v>207</v>
      </c>
      <c r="BG770" t="s">
        <v>207</v>
      </c>
      <c r="BH770" t="s">
        <v>207</v>
      </c>
      <c r="BI770" t="s">
        <v>207</v>
      </c>
      <c r="BJ770" t="s">
        <v>207</v>
      </c>
      <c r="BK770" t="s">
        <v>207</v>
      </c>
      <c r="BL770" t="s">
        <v>207</v>
      </c>
      <c r="BM770" t="s">
        <v>207</v>
      </c>
      <c r="BN770" t="s">
        <v>207</v>
      </c>
      <c r="BO770" s="18" t="str">
        <f>IF(OR(BO$2=0, BO$2=""), "N/A", IF(ISNUMBER(SEARCH(UPPER(BO$2), UPPER(ProgramsTable[[#This Row],[Type of Service]]))), "Yes", "No"))</f>
        <v>N/A</v>
      </c>
      <c r="BP770" s="18" t="str">
        <f>IF(BP$2=0, "N/A", IF(ISNUMBER(SEARCH(TRIM(BP$2), ProgramsTable[[#This Row],[Geographic Coverage]])), "Yes", "No"))</f>
        <v>N/A</v>
      </c>
      <c r="BQ770" s="18" t="str">
        <f>IF(BQ$2=0, "N/A", IF(ISNUMBER(SEARCH(TRIM(BQ$2), ProgramsTable[[#This Row],[Geographic Coverage]])), "Yes", "No"))</f>
        <v>N/A</v>
      </c>
      <c r="BR770" s="18" t="str">
        <f>IF(AND(BP$2=0, BQ$2=0), "*Required - Please Make a Selection*", IF(OR(ISNUMBER(SEARCH(TRIM(BP$2), ProgramsTable[[#This Row],[Geographic Coverage]])), ISNUMBER(SEARCH(TRIM(BQ$2), ProgramsTable[[#This Row],[Geographic Coverage]]))), "Yes", "No"))</f>
        <v>*Required - Please Make a Selection*</v>
      </c>
      <c r="BS770" s="18" t="str">
        <f>IF(OR(BS$2="",BS$2=0), "N/A", IF(AND(ProgramsTable[[#This Row],[Age Min]]= "None", ProgramsTable[[#This Row],[Age Max]]= "None"), "Yes", IF(AND(BS$2&gt;=ProgramsTable[[#This Row],[Age Min]], BS$2&lt;=ProgramsTable[[#This Row],[Age Max]]), "Yes", "No")))</f>
        <v>N/A</v>
      </c>
      <c r="BT770" s="18" t="str" cm="1">
        <f t="array" ref="BT770">IF(COUNTIF(AM$2:BJ$2,"Yes")=0,"N/A",IF(SUMPRODUCT(--(AM$2:BJ$2="Yes"),--(ProgramsTable[[#This Row],[Developmental Disability]:[Caregivers, Family Members, Advocates, or Practitioners of an Individual with Disabilities or Medical Conditions]]="Yes"))&gt;0,"Yes","No"))</f>
        <v>N/A</v>
      </c>
      <c r="BU7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70" s="18" t="str">
        <f>IF(BV$2=0, "N/A", IF(ISNUMBER(SEARCH(UPPER(BV$2), UPPER(ProgramsTable[[#This Row],[Type of Service]]))), "Yes", "No"))</f>
        <v>N/A</v>
      </c>
      <c r="BW770" s="18" t="str">
        <f>IF(BW$2=0, "N/A", IF(ISNUMBER(SEARCH(TRIM(BW$2), ProgramsTable[[#This Row],[Geographic Coverage]])), "Yes", "No"))</f>
        <v>N/A</v>
      </c>
      <c r="BX770" s="18" t="str">
        <f>IF(BX$2=0, "N/A", IF(ISNUMBER(SEARCH(TRIM(BX$2), ProgramsTable[[#This Row],[Geographic Coverage]])), "Yes", "No"))</f>
        <v>N/A</v>
      </c>
      <c r="BY770" s="18" t="str">
        <f>IF(AND(BW$2=0, BX$2=0), "*Required - Please Make a Selection*", IF(OR(ISNUMBER(SEARCH(TRIM(BW$2), ProgramsTable[[#This Row],[Geographic Coverage]])), ISNUMBER(SEARCH(TRIM(BX$2), ProgramsTable[[#This Row],[Geographic Coverage]]))), "Yes", "No"))</f>
        <v>*Required - Please Make a Selection*</v>
      </c>
      <c r="BZ770" s="18" t="str">
        <f>IF(I$2=0, "N/A", IF(I$2="Yes", IF(ProgramsTable[[#This Row],[Program Includes Services for Caregivers]]="Yes", IF(ProgramsTable[[#This Row],[Program May Require Caregiver to be Unpaid]]="No", "Yes", "No"), "No"), "N/A"))</f>
        <v>N/A</v>
      </c>
      <c r="CA7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70" s="18" t="str">
        <f>IF(CB$2=0, "N/A", IF(ISNUMBER(SEARCH(TRIM(UPPER(CB$2)), TRIM(UPPER(ProgramsTable[[#This Row],[Type of Service]])))), "Yes", "No"))</f>
        <v>N/A</v>
      </c>
      <c r="CC770" s="18" t="str">
        <f>IF(CC$2=0, "N/A", IF(ISNUMBER(SEARCH(TRIM(CC$2), ProgramsTable[[#This Row],[Geographic Coverage]])), "Yes", "No"))</f>
        <v>Yes</v>
      </c>
      <c r="CD770" s="18" t="str">
        <f>IF(CD$2=0, "N/A", IF(ISNUMBER(SEARCH(TRIM(CD$2), ProgramsTable[[#This Row],[Geographic Coverage]])), "Yes", "No"))</f>
        <v>N/A</v>
      </c>
      <c r="CE770" s="18" t="str">
        <f>IF(AND(CC$2=0, CD$2=0), "*Required - Please Make a Selection*", IF(OR(ISNUMBER(SEARCH(TRIM(CC$2), ProgramsTable[[#This Row],[Geographic Coverage]])), ISNUMBER(SEARCH(TRIM(CD$2), ProgramsTable[[#This Row],[Geographic Coverage]]))), "Yes", "No"))</f>
        <v>Yes</v>
      </c>
      <c r="CF770" s="18" t="str" cm="1">
        <f t="array" ref="CF770">IF(COUNTIF(BK$2:BN$2, "Yes")=0, "N/A", IF(SUMPRODUCT((BK$2:BN$2="Yes")*(ProgramsTable[[#This Row],[Veteran?]:[Disabled Veteran?]]="Yes"))&gt;0, "Yes", "No"))</f>
        <v>No</v>
      </c>
      <c r="CG7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70"/>
      <c r="CI770"/>
      <c r="CJ770"/>
      <c r="CK770"/>
      <c r="CL770"/>
      <c r="CM770"/>
      <c r="CN770"/>
      <c r="CO770"/>
      <c r="CP770"/>
      <c r="CQ770"/>
      <c r="CR770"/>
      <c r="CS770"/>
      <c r="CU770"/>
      <c r="CV770"/>
    </row>
    <row r="771" spans="1:100" hidden="1" x14ac:dyDescent="0.25">
      <c r="A771" s="10">
        <v>470</v>
      </c>
      <c r="B771" t="s">
        <v>614</v>
      </c>
      <c r="C771" t="s">
        <v>497</v>
      </c>
      <c r="D771" t="s">
        <v>564</v>
      </c>
      <c r="E771" t="s">
        <v>546</v>
      </c>
      <c r="F771" t="s">
        <v>623</v>
      </c>
      <c r="G771" t="s">
        <v>109</v>
      </c>
      <c r="H771" t="s">
        <v>207</v>
      </c>
      <c r="I771" t="s">
        <v>207</v>
      </c>
      <c r="J771" t="s">
        <v>566</v>
      </c>
      <c r="K771" t="s">
        <v>208</v>
      </c>
      <c r="L771" s="11" t="s">
        <v>571</v>
      </c>
      <c r="M771">
        <v>60</v>
      </c>
      <c r="N771">
        <v>120</v>
      </c>
      <c r="O771" t="s">
        <v>572</v>
      </c>
      <c r="P771" t="s">
        <v>573</v>
      </c>
      <c r="Q771" t="s">
        <v>208</v>
      </c>
      <c r="R771" t="s">
        <v>573</v>
      </c>
      <c r="S771" t="s">
        <v>208</v>
      </c>
      <c r="T771" t="s">
        <v>38</v>
      </c>
      <c r="U771" t="s">
        <v>207</v>
      </c>
      <c r="V771" t="s">
        <v>215</v>
      </c>
      <c r="W771" t="s">
        <v>207</v>
      </c>
      <c r="X771" t="s">
        <v>207</v>
      </c>
      <c r="Y771" t="s">
        <v>207</v>
      </c>
      <c r="Z771" t="s">
        <v>207</v>
      </c>
      <c r="AA771" t="s">
        <v>207</v>
      </c>
      <c r="AB771" t="s">
        <v>207</v>
      </c>
      <c r="AC771" t="s">
        <v>207</v>
      </c>
      <c r="AD771" t="s">
        <v>207</v>
      </c>
      <c r="AE771" t="s">
        <v>207</v>
      </c>
      <c r="AF771" t="s">
        <v>207</v>
      </c>
      <c r="AG771" t="s">
        <v>207</v>
      </c>
      <c r="AH771" t="s">
        <v>207</v>
      </c>
      <c r="AI771" t="s">
        <v>207</v>
      </c>
      <c r="AJ771" t="s">
        <v>207</v>
      </c>
      <c r="AK771" t="s">
        <v>207</v>
      </c>
      <c r="AL771" t="s">
        <v>207</v>
      </c>
      <c r="AM771" t="s">
        <v>215</v>
      </c>
      <c r="AN771" t="s">
        <v>215</v>
      </c>
      <c r="AO771" t="s">
        <v>215</v>
      </c>
      <c r="AP771" t="s">
        <v>207</v>
      </c>
      <c r="AQ771" t="s">
        <v>215</v>
      </c>
      <c r="AR771" t="s">
        <v>207</v>
      </c>
      <c r="AS771" t="s">
        <v>207</v>
      </c>
      <c r="AT771" t="s">
        <v>207</v>
      </c>
      <c r="AU771" t="s">
        <v>207</v>
      </c>
      <c r="AV771" t="s">
        <v>207</v>
      </c>
      <c r="AW771" t="s">
        <v>207</v>
      </c>
      <c r="AX771" t="s">
        <v>215</v>
      </c>
      <c r="AY771" t="s">
        <v>215</v>
      </c>
      <c r="AZ771" t="s">
        <v>207</v>
      </c>
      <c r="BA771" t="s">
        <v>215</v>
      </c>
      <c r="BB771" t="s">
        <v>207</v>
      </c>
      <c r="BC771" t="s">
        <v>207</v>
      </c>
      <c r="BD771" t="s">
        <v>207</v>
      </c>
      <c r="BE771" t="s">
        <v>207</v>
      </c>
      <c r="BF771" t="s">
        <v>207</v>
      </c>
      <c r="BG771" t="s">
        <v>207</v>
      </c>
      <c r="BH771" t="s">
        <v>207</v>
      </c>
      <c r="BI771" t="s">
        <v>207</v>
      </c>
      <c r="BJ771" t="s">
        <v>207</v>
      </c>
      <c r="BK771" t="s">
        <v>207</v>
      </c>
      <c r="BL771" t="s">
        <v>207</v>
      </c>
      <c r="BM771" t="s">
        <v>207</v>
      </c>
      <c r="BN771" t="s">
        <v>207</v>
      </c>
      <c r="BO771" s="18" t="str">
        <f>IF(OR(BO$2=0, BO$2=""), "N/A", IF(ISNUMBER(SEARCH(UPPER(BO$2), UPPER(ProgramsTable[[#This Row],[Type of Service]]))), "Yes", "No"))</f>
        <v>N/A</v>
      </c>
      <c r="BP771" s="18" t="str">
        <f>IF(BP$2=0, "N/A", IF(ISNUMBER(SEARCH(TRIM(BP$2), ProgramsTable[[#This Row],[Geographic Coverage]])), "Yes", "No"))</f>
        <v>N/A</v>
      </c>
      <c r="BQ771" s="18" t="str">
        <f>IF(BQ$2=0, "N/A", IF(ISNUMBER(SEARCH(TRIM(BQ$2), ProgramsTable[[#This Row],[Geographic Coverage]])), "Yes", "No"))</f>
        <v>N/A</v>
      </c>
      <c r="BR771" s="18" t="str">
        <f>IF(AND(BP$2=0, BQ$2=0), "*Required - Please Make a Selection*", IF(OR(ISNUMBER(SEARCH(TRIM(BP$2), ProgramsTable[[#This Row],[Geographic Coverage]])), ISNUMBER(SEARCH(TRIM(BQ$2), ProgramsTable[[#This Row],[Geographic Coverage]]))), "Yes", "No"))</f>
        <v>*Required - Please Make a Selection*</v>
      </c>
      <c r="BS771" s="18" t="str">
        <f>IF(OR(BS$2="",BS$2=0), "N/A", IF(AND(ProgramsTable[[#This Row],[Age Min]]= "None", ProgramsTable[[#This Row],[Age Max]]= "None"), "Yes", IF(AND(BS$2&gt;=ProgramsTable[[#This Row],[Age Min]], BS$2&lt;=ProgramsTable[[#This Row],[Age Max]]), "Yes", "No")))</f>
        <v>N/A</v>
      </c>
      <c r="BT771" s="18" t="str" cm="1">
        <f t="array" ref="BT771">IF(COUNTIF(AM$2:BJ$2,"Yes")=0,"N/A",IF(SUMPRODUCT(--(AM$2:BJ$2="Yes"),--(ProgramsTable[[#This Row],[Developmental Disability]:[Caregivers, Family Members, Advocates, or Practitioners of an Individual with Disabilities or Medical Conditions]]="Yes"))&gt;0,"Yes","No"))</f>
        <v>N/A</v>
      </c>
      <c r="BU7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71" s="18" t="str">
        <f>IF(BV$2=0, "N/A", IF(ISNUMBER(SEARCH(UPPER(BV$2), UPPER(ProgramsTable[[#This Row],[Type of Service]]))), "Yes", "No"))</f>
        <v>N/A</v>
      </c>
      <c r="BW771" s="18" t="str">
        <f>IF(BW$2=0, "N/A", IF(ISNUMBER(SEARCH(TRIM(BW$2), ProgramsTable[[#This Row],[Geographic Coverage]])), "Yes", "No"))</f>
        <v>N/A</v>
      </c>
      <c r="BX771" s="18" t="str">
        <f>IF(BX$2=0, "N/A", IF(ISNUMBER(SEARCH(TRIM(BX$2), ProgramsTable[[#This Row],[Geographic Coverage]])), "Yes", "No"))</f>
        <v>N/A</v>
      </c>
      <c r="BY771" s="18" t="str">
        <f>IF(AND(BW$2=0, BX$2=0), "*Required - Please Make a Selection*", IF(OR(ISNUMBER(SEARCH(TRIM(BW$2), ProgramsTable[[#This Row],[Geographic Coverage]])), ISNUMBER(SEARCH(TRIM(BX$2), ProgramsTable[[#This Row],[Geographic Coverage]]))), "Yes", "No"))</f>
        <v>*Required - Please Make a Selection*</v>
      </c>
      <c r="BZ771" s="18" t="str">
        <f>IF(I$2=0, "N/A", IF(I$2="Yes", IF(ProgramsTable[[#This Row],[Program Includes Services for Caregivers]]="Yes", IF(ProgramsTable[[#This Row],[Program May Require Caregiver to be Unpaid]]="No", "Yes", "No"), "No"), "N/A"))</f>
        <v>N/A</v>
      </c>
      <c r="CA7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71" s="18" t="str">
        <f>IF(CB$2=0, "N/A", IF(ISNUMBER(SEARCH(TRIM(UPPER(CB$2)), TRIM(UPPER(ProgramsTable[[#This Row],[Type of Service]])))), "Yes", "No"))</f>
        <v>N/A</v>
      </c>
      <c r="CC771" s="18" t="str">
        <f>IF(CC$2=0, "N/A", IF(ISNUMBER(SEARCH(TRIM(CC$2), ProgramsTable[[#This Row],[Geographic Coverage]])), "Yes", "No"))</f>
        <v>Yes</v>
      </c>
      <c r="CD771" s="18" t="str">
        <f>IF(CD$2=0, "N/A", IF(ISNUMBER(SEARCH(TRIM(CD$2), ProgramsTable[[#This Row],[Geographic Coverage]])), "Yes", "No"))</f>
        <v>N/A</v>
      </c>
      <c r="CE771" s="18" t="str">
        <f>IF(AND(CC$2=0, CD$2=0), "*Required - Please Make a Selection*", IF(OR(ISNUMBER(SEARCH(TRIM(CC$2), ProgramsTable[[#This Row],[Geographic Coverage]])), ISNUMBER(SEARCH(TRIM(CD$2), ProgramsTable[[#This Row],[Geographic Coverage]]))), "Yes", "No"))</f>
        <v>Yes</v>
      </c>
      <c r="CF771" s="18" t="str" cm="1">
        <f t="array" ref="CF771">IF(COUNTIF(BK$2:BN$2, "Yes")=0, "N/A", IF(SUMPRODUCT((BK$2:BN$2="Yes")*(ProgramsTable[[#This Row],[Veteran?]:[Disabled Veteran?]]="Yes"))&gt;0, "Yes", "No"))</f>
        <v>No</v>
      </c>
      <c r="CG7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71"/>
      <c r="CI771"/>
      <c r="CJ771"/>
      <c r="CK771"/>
      <c r="CL771"/>
      <c r="CM771"/>
      <c r="CN771"/>
      <c r="CO771"/>
      <c r="CP771"/>
      <c r="CQ771"/>
      <c r="CR771"/>
      <c r="CS771"/>
      <c r="CU771"/>
      <c r="CV771"/>
    </row>
    <row r="772" spans="1:100" hidden="1" x14ac:dyDescent="0.25">
      <c r="A772" s="10">
        <v>471</v>
      </c>
      <c r="B772" t="s">
        <v>614</v>
      </c>
      <c r="C772" t="s">
        <v>497</v>
      </c>
      <c r="D772" t="s">
        <v>564</v>
      </c>
      <c r="E772" t="s">
        <v>546</v>
      </c>
      <c r="F772" t="s">
        <v>574</v>
      </c>
      <c r="G772" t="s">
        <v>108</v>
      </c>
      <c r="H772" t="s">
        <v>207</v>
      </c>
      <c r="I772" t="s">
        <v>207</v>
      </c>
      <c r="J772" t="s">
        <v>208</v>
      </c>
      <c r="K772" t="s">
        <v>208</v>
      </c>
      <c r="L772" s="11" t="s">
        <v>543</v>
      </c>
      <c r="M772">
        <v>60</v>
      </c>
      <c r="N772">
        <v>120</v>
      </c>
      <c r="P772" t="s">
        <v>575</v>
      </c>
      <c r="Q772" t="s">
        <v>208</v>
      </c>
      <c r="R772" t="s">
        <v>575</v>
      </c>
      <c r="S772" t="s">
        <v>208</v>
      </c>
      <c r="T772" t="s">
        <v>38</v>
      </c>
      <c r="U772" t="s">
        <v>207</v>
      </c>
      <c r="V772" t="s">
        <v>207</v>
      </c>
      <c r="W772" t="s">
        <v>207</v>
      </c>
      <c r="X772" t="s">
        <v>207</v>
      </c>
      <c r="Y772" t="s">
        <v>207</v>
      </c>
      <c r="Z772" t="s">
        <v>207</v>
      </c>
      <c r="AA772" t="s">
        <v>207</v>
      </c>
      <c r="AB772" t="s">
        <v>207</v>
      </c>
      <c r="AC772" t="s">
        <v>207</v>
      </c>
      <c r="AD772" t="s">
        <v>207</v>
      </c>
      <c r="AE772" t="s">
        <v>207</v>
      </c>
      <c r="AF772" t="s">
        <v>207</v>
      </c>
      <c r="AG772" t="s">
        <v>207</v>
      </c>
      <c r="AH772" t="s">
        <v>207</v>
      </c>
      <c r="AI772" t="s">
        <v>207</v>
      </c>
      <c r="AJ772" t="s">
        <v>207</v>
      </c>
      <c r="AK772" t="s">
        <v>207</v>
      </c>
      <c r="AL772" t="s">
        <v>207</v>
      </c>
      <c r="AM772" t="s">
        <v>207</v>
      </c>
      <c r="AN772" t="s">
        <v>207</v>
      </c>
      <c r="AO772" t="s">
        <v>207</v>
      </c>
      <c r="AP772" t="s">
        <v>207</v>
      </c>
      <c r="AQ772" t="s">
        <v>207</v>
      </c>
      <c r="AR772" t="s">
        <v>207</v>
      </c>
      <c r="AS772" t="s">
        <v>207</v>
      </c>
      <c r="AT772" t="s">
        <v>207</v>
      </c>
      <c r="AU772" t="s">
        <v>207</v>
      </c>
      <c r="AV772" t="s">
        <v>207</v>
      </c>
      <c r="AW772" t="s">
        <v>207</v>
      </c>
      <c r="AX772" t="s">
        <v>207</v>
      </c>
      <c r="AY772" t="s">
        <v>207</v>
      </c>
      <c r="AZ772" t="s">
        <v>207</v>
      </c>
      <c r="BA772" t="s">
        <v>215</v>
      </c>
      <c r="BB772" t="s">
        <v>207</v>
      </c>
      <c r="BC772" t="s">
        <v>207</v>
      </c>
      <c r="BD772" t="s">
        <v>207</v>
      </c>
      <c r="BE772" t="s">
        <v>207</v>
      </c>
      <c r="BF772" t="s">
        <v>207</v>
      </c>
      <c r="BG772" t="s">
        <v>207</v>
      </c>
      <c r="BH772" t="s">
        <v>207</v>
      </c>
      <c r="BI772" t="s">
        <v>207</v>
      </c>
      <c r="BJ772" t="s">
        <v>207</v>
      </c>
      <c r="BK772" t="s">
        <v>207</v>
      </c>
      <c r="BL772" t="s">
        <v>207</v>
      </c>
      <c r="BM772" t="s">
        <v>207</v>
      </c>
      <c r="BN772" t="s">
        <v>207</v>
      </c>
      <c r="BO772" s="18" t="str">
        <f>IF(OR(BO$2=0, BO$2=""), "N/A", IF(ISNUMBER(SEARCH(UPPER(BO$2), UPPER(ProgramsTable[[#This Row],[Type of Service]]))), "Yes", "No"))</f>
        <v>N/A</v>
      </c>
      <c r="BP772" s="18" t="str">
        <f>IF(BP$2=0, "N/A", IF(ISNUMBER(SEARCH(TRIM(BP$2), ProgramsTable[[#This Row],[Geographic Coverage]])), "Yes", "No"))</f>
        <v>N/A</v>
      </c>
      <c r="BQ772" s="18" t="str">
        <f>IF(BQ$2=0, "N/A", IF(ISNUMBER(SEARCH(TRIM(BQ$2), ProgramsTable[[#This Row],[Geographic Coverage]])), "Yes", "No"))</f>
        <v>N/A</v>
      </c>
      <c r="BR772" s="18" t="str">
        <f>IF(AND(BP$2=0, BQ$2=0), "*Required - Please Make a Selection*", IF(OR(ISNUMBER(SEARCH(TRIM(BP$2), ProgramsTable[[#This Row],[Geographic Coverage]])), ISNUMBER(SEARCH(TRIM(BQ$2), ProgramsTable[[#This Row],[Geographic Coverage]]))), "Yes", "No"))</f>
        <v>*Required - Please Make a Selection*</v>
      </c>
      <c r="BS772" s="18" t="str">
        <f>IF(OR(BS$2="",BS$2=0), "N/A", IF(AND(ProgramsTable[[#This Row],[Age Min]]= "None", ProgramsTable[[#This Row],[Age Max]]= "None"), "Yes", IF(AND(BS$2&gt;=ProgramsTable[[#This Row],[Age Min]], BS$2&lt;=ProgramsTable[[#This Row],[Age Max]]), "Yes", "No")))</f>
        <v>N/A</v>
      </c>
      <c r="BT772" s="18" t="str" cm="1">
        <f t="array" ref="BT772">IF(COUNTIF(AM$2:BJ$2,"Yes")=0,"N/A",IF(SUMPRODUCT(--(AM$2:BJ$2="Yes"),--(ProgramsTable[[#This Row],[Developmental Disability]:[Caregivers, Family Members, Advocates, or Practitioners of an Individual with Disabilities or Medical Conditions]]="Yes"))&gt;0,"Yes","No"))</f>
        <v>N/A</v>
      </c>
      <c r="BU7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72" s="18" t="str">
        <f>IF(BV$2=0, "N/A", IF(ISNUMBER(SEARCH(UPPER(BV$2), UPPER(ProgramsTable[[#This Row],[Type of Service]]))), "Yes", "No"))</f>
        <v>N/A</v>
      </c>
      <c r="BW772" s="18" t="str">
        <f>IF(BW$2=0, "N/A", IF(ISNUMBER(SEARCH(TRIM(BW$2), ProgramsTable[[#This Row],[Geographic Coverage]])), "Yes", "No"))</f>
        <v>N/A</v>
      </c>
      <c r="BX772" s="18" t="str">
        <f>IF(BX$2=0, "N/A", IF(ISNUMBER(SEARCH(TRIM(BX$2), ProgramsTable[[#This Row],[Geographic Coverage]])), "Yes", "No"))</f>
        <v>N/A</v>
      </c>
      <c r="BY772" s="18" t="str">
        <f>IF(AND(BW$2=0, BX$2=0), "*Required - Please Make a Selection*", IF(OR(ISNUMBER(SEARCH(TRIM(BW$2), ProgramsTable[[#This Row],[Geographic Coverage]])), ISNUMBER(SEARCH(TRIM(BX$2), ProgramsTable[[#This Row],[Geographic Coverage]]))), "Yes", "No"))</f>
        <v>*Required - Please Make a Selection*</v>
      </c>
      <c r="BZ772" s="18" t="str">
        <f>IF(I$2=0, "N/A", IF(I$2="Yes", IF(ProgramsTable[[#This Row],[Program Includes Services for Caregivers]]="Yes", IF(ProgramsTable[[#This Row],[Program May Require Caregiver to be Unpaid]]="No", "Yes", "No"), "No"), "N/A"))</f>
        <v>N/A</v>
      </c>
      <c r="CA7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72" s="18" t="str">
        <f>IF(CB$2=0, "N/A", IF(ISNUMBER(SEARCH(TRIM(UPPER(CB$2)), TRIM(UPPER(ProgramsTable[[#This Row],[Type of Service]])))), "Yes", "No"))</f>
        <v>N/A</v>
      </c>
      <c r="CC772" s="18" t="str">
        <f>IF(CC$2=0, "N/A", IF(ISNUMBER(SEARCH(TRIM(CC$2), ProgramsTable[[#This Row],[Geographic Coverage]])), "Yes", "No"))</f>
        <v>Yes</v>
      </c>
      <c r="CD772" s="18" t="str">
        <f>IF(CD$2=0, "N/A", IF(ISNUMBER(SEARCH(TRIM(CD$2), ProgramsTable[[#This Row],[Geographic Coverage]])), "Yes", "No"))</f>
        <v>N/A</v>
      </c>
      <c r="CE772" s="18" t="str">
        <f>IF(AND(CC$2=0, CD$2=0), "*Required - Please Make a Selection*", IF(OR(ISNUMBER(SEARCH(TRIM(CC$2), ProgramsTable[[#This Row],[Geographic Coverage]])), ISNUMBER(SEARCH(TRIM(CD$2), ProgramsTable[[#This Row],[Geographic Coverage]]))), "Yes", "No"))</f>
        <v>Yes</v>
      </c>
      <c r="CF772" s="18" t="str" cm="1">
        <f t="array" ref="CF772">IF(COUNTIF(BK$2:BN$2, "Yes")=0, "N/A", IF(SUMPRODUCT((BK$2:BN$2="Yes")*(ProgramsTable[[#This Row],[Veteran?]:[Disabled Veteran?]]="Yes"))&gt;0, "Yes", "No"))</f>
        <v>No</v>
      </c>
      <c r="CG7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72"/>
      <c r="CI772"/>
      <c r="CJ772"/>
      <c r="CK772"/>
      <c r="CL772"/>
      <c r="CM772"/>
      <c r="CN772"/>
      <c r="CO772"/>
      <c r="CP772"/>
      <c r="CQ772"/>
      <c r="CR772"/>
      <c r="CS772"/>
      <c r="CU772"/>
      <c r="CV772"/>
    </row>
    <row r="773" spans="1:100" hidden="1" x14ac:dyDescent="0.25">
      <c r="A773" s="10">
        <v>483</v>
      </c>
      <c r="B773" t="s">
        <v>614</v>
      </c>
      <c r="C773" t="s">
        <v>500</v>
      </c>
      <c r="D773" t="s">
        <v>537</v>
      </c>
      <c r="E773" t="s">
        <v>538</v>
      </c>
      <c r="F773" t="s">
        <v>539</v>
      </c>
      <c r="G773" t="s">
        <v>540</v>
      </c>
      <c r="H773" t="s">
        <v>207</v>
      </c>
      <c r="I773" t="s">
        <v>207</v>
      </c>
      <c r="J773" t="s">
        <v>541</v>
      </c>
      <c r="K773" t="s">
        <v>542</v>
      </c>
      <c r="L773" t="s">
        <v>543</v>
      </c>
      <c r="M773">
        <v>60</v>
      </c>
      <c r="N773">
        <v>120</v>
      </c>
      <c r="P773" t="s">
        <v>544</v>
      </c>
      <c r="Q773" t="s">
        <v>208</v>
      </c>
      <c r="R773" t="s">
        <v>544</v>
      </c>
      <c r="S773" t="s">
        <v>208</v>
      </c>
      <c r="T773" t="s">
        <v>42</v>
      </c>
      <c r="U773" t="s">
        <v>215</v>
      </c>
      <c r="V773" t="s">
        <v>207</v>
      </c>
      <c r="W773" t="s">
        <v>207</v>
      </c>
      <c r="X773" t="s">
        <v>207</v>
      </c>
      <c r="Y773" t="s">
        <v>207</v>
      </c>
      <c r="Z773" t="s">
        <v>207</v>
      </c>
      <c r="AA773" t="s">
        <v>207</v>
      </c>
      <c r="AB773" t="s">
        <v>207</v>
      </c>
      <c r="AC773" t="s">
        <v>207</v>
      </c>
      <c r="AD773" t="s">
        <v>207</v>
      </c>
      <c r="AE773" t="s">
        <v>207</v>
      </c>
      <c r="AF773" t="s">
        <v>207</v>
      </c>
      <c r="AG773" t="s">
        <v>207</v>
      </c>
      <c r="AH773" t="s">
        <v>207</v>
      </c>
      <c r="AI773" t="s">
        <v>207</v>
      </c>
      <c r="AJ773" t="s">
        <v>207</v>
      </c>
      <c r="AK773" t="s">
        <v>207</v>
      </c>
      <c r="AL773" t="s">
        <v>207</v>
      </c>
      <c r="AM773" t="s">
        <v>207</v>
      </c>
      <c r="AN773" t="s">
        <v>207</v>
      </c>
      <c r="AO773" t="s">
        <v>207</v>
      </c>
      <c r="AP773" t="s">
        <v>207</v>
      </c>
      <c r="AQ773" t="s">
        <v>207</v>
      </c>
      <c r="AR773" t="s">
        <v>207</v>
      </c>
      <c r="AS773" t="s">
        <v>207</v>
      </c>
      <c r="AT773" t="s">
        <v>207</v>
      </c>
      <c r="AU773" t="s">
        <v>207</v>
      </c>
      <c r="AV773" t="s">
        <v>207</v>
      </c>
      <c r="AW773" t="s">
        <v>207</v>
      </c>
      <c r="AX773" t="s">
        <v>207</v>
      </c>
      <c r="AY773" t="s">
        <v>207</v>
      </c>
      <c r="AZ773" t="s">
        <v>207</v>
      </c>
      <c r="BA773" t="s">
        <v>215</v>
      </c>
      <c r="BB773" t="s">
        <v>207</v>
      </c>
      <c r="BC773" t="s">
        <v>207</v>
      </c>
      <c r="BD773" t="s">
        <v>207</v>
      </c>
      <c r="BE773" t="s">
        <v>207</v>
      </c>
      <c r="BF773" t="s">
        <v>207</v>
      </c>
      <c r="BG773" t="s">
        <v>207</v>
      </c>
      <c r="BH773" t="s">
        <v>207</v>
      </c>
      <c r="BI773" t="s">
        <v>207</v>
      </c>
      <c r="BJ773" t="s">
        <v>207</v>
      </c>
      <c r="BK773" t="s">
        <v>207</v>
      </c>
      <c r="BL773" t="s">
        <v>207</v>
      </c>
      <c r="BM773" t="s">
        <v>207</v>
      </c>
      <c r="BN773" t="s">
        <v>207</v>
      </c>
      <c r="BO773" s="18" t="str">
        <f>IF(OR(BO$2=0, BO$2=""), "N/A", IF(ISNUMBER(SEARCH(UPPER(BO$2), UPPER(ProgramsTable[[#This Row],[Type of Service]]))), "Yes", "No"))</f>
        <v>N/A</v>
      </c>
      <c r="BP773" s="18" t="str">
        <f>IF(BP$2=0, "N/A", IF(ISNUMBER(SEARCH(TRIM(BP$2), ProgramsTable[[#This Row],[Geographic Coverage]])), "Yes", "No"))</f>
        <v>N/A</v>
      </c>
      <c r="BQ773" s="18" t="str">
        <f>IF(BQ$2=0, "N/A", IF(ISNUMBER(SEARCH(TRIM(BQ$2), ProgramsTable[[#This Row],[Geographic Coverage]])), "Yes", "No"))</f>
        <v>N/A</v>
      </c>
      <c r="BR773" s="18" t="str">
        <f>IF(AND(BP$2=0, BQ$2=0), "*Required - Please Make a Selection*", IF(OR(ISNUMBER(SEARCH(TRIM(BP$2), ProgramsTable[[#This Row],[Geographic Coverage]])), ISNUMBER(SEARCH(TRIM(BQ$2), ProgramsTable[[#This Row],[Geographic Coverage]]))), "Yes", "No"))</f>
        <v>*Required - Please Make a Selection*</v>
      </c>
      <c r="BS773" s="18" t="str">
        <f>IF(OR(BS$2="",BS$2=0), "N/A", IF(AND(ProgramsTable[[#This Row],[Age Min]]= "None", ProgramsTable[[#This Row],[Age Max]]= "None"), "Yes", IF(AND(BS$2&gt;=ProgramsTable[[#This Row],[Age Min]], BS$2&lt;=ProgramsTable[[#This Row],[Age Max]]), "Yes", "No")))</f>
        <v>N/A</v>
      </c>
      <c r="BT773" s="18" t="str" cm="1">
        <f t="array" ref="BT773">IF(COUNTIF(AM$2:BJ$2,"Yes")=0,"N/A",IF(SUMPRODUCT(--(AM$2:BJ$2="Yes"),--(ProgramsTable[[#This Row],[Developmental Disability]:[Caregivers, Family Members, Advocates, or Practitioners of an Individual with Disabilities or Medical Conditions]]="Yes"))&gt;0,"Yes","No"))</f>
        <v>N/A</v>
      </c>
      <c r="BU7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73" s="18" t="str">
        <f>IF(BV$2=0, "N/A", IF(ISNUMBER(SEARCH(UPPER(BV$2), UPPER(ProgramsTable[[#This Row],[Type of Service]]))), "Yes", "No"))</f>
        <v>N/A</v>
      </c>
      <c r="BW773" s="18" t="str">
        <f>IF(BW$2=0, "N/A", IF(ISNUMBER(SEARCH(TRIM(BW$2), ProgramsTable[[#This Row],[Geographic Coverage]])), "Yes", "No"))</f>
        <v>N/A</v>
      </c>
      <c r="BX773" s="18" t="str">
        <f>IF(BX$2=0, "N/A", IF(ISNUMBER(SEARCH(TRIM(BX$2), ProgramsTable[[#This Row],[Geographic Coverage]])), "Yes", "No"))</f>
        <v>N/A</v>
      </c>
      <c r="BY773" s="18" t="str">
        <f>IF(AND(BW$2=0, BX$2=0), "*Required - Please Make a Selection*", IF(OR(ISNUMBER(SEARCH(TRIM(BW$2), ProgramsTable[[#This Row],[Geographic Coverage]])), ISNUMBER(SEARCH(TRIM(BX$2), ProgramsTable[[#This Row],[Geographic Coverage]]))), "Yes", "No"))</f>
        <v>*Required - Please Make a Selection*</v>
      </c>
      <c r="BZ773" s="18" t="str">
        <f>IF(I$2=0, "N/A", IF(I$2="Yes", IF(ProgramsTable[[#This Row],[Program Includes Services for Caregivers]]="Yes", IF(ProgramsTable[[#This Row],[Program May Require Caregiver to be Unpaid]]="No", "Yes", "No"), "No"), "N/A"))</f>
        <v>N/A</v>
      </c>
      <c r="CA7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73" s="18" t="str">
        <f>IF(CB$2=0, "N/A", IF(ISNUMBER(SEARCH(TRIM(UPPER(CB$2)), TRIM(UPPER(ProgramsTable[[#This Row],[Type of Service]])))), "Yes", "No"))</f>
        <v>N/A</v>
      </c>
      <c r="CC773" s="18" t="str">
        <f>IF(CC$2=0, "N/A", IF(ISNUMBER(SEARCH(TRIM(CC$2), ProgramsTable[[#This Row],[Geographic Coverage]])), "Yes", "No"))</f>
        <v>No</v>
      </c>
      <c r="CD773" s="18" t="str">
        <f>IF(CD$2=0, "N/A", IF(ISNUMBER(SEARCH(TRIM(CD$2), ProgramsTable[[#This Row],[Geographic Coverage]])), "Yes", "No"))</f>
        <v>N/A</v>
      </c>
      <c r="CE773" s="18" t="str">
        <f>IF(AND(CC$2=0, CD$2=0), "*Required - Please Make a Selection*", IF(OR(ISNUMBER(SEARCH(TRIM(CC$2), ProgramsTable[[#This Row],[Geographic Coverage]])), ISNUMBER(SEARCH(TRIM(CD$2), ProgramsTable[[#This Row],[Geographic Coverage]]))), "Yes", "No"))</f>
        <v>No</v>
      </c>
      <c r="CF773" s="18" t="str" cm="1">
        <f t="array" ref="CF773">IF(COUNTIF(BK$2:BN$2, "Yes")=0, "N/A", IF(SUMPRODUCT((BK$2:BN$2="Yes")*(ProgramsTable[[#This Row],[Veteran?]:[Disabled Veteran?]]="Yes"))&gt;0, "Yes", "No"))</f>
        <v>No</v>
      </c>
      <c r="CG7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73"/>
      <c r="CI773"/>
      <c r="CJ773"/>
      <c r="CK773"/>
      <c r="CL773"/>
      <c r="CM773"/>
      <c r="CN773"/>
      <c r="CO773"/>
      <c r="CP773"/>
      <c r="CQ773"/>
      <c r="CR773"/>
      <c r="CS773"/>
      <c r="CU773"/>
      <c r="CV773"/>
    </row>
    <row r="774" spans="1:100" hidden="1" x14ac:dyDescent="0.25">
      <c r="A774" s="10">
        <v>485</v>
      </c>
      <c r="B774" t="s">
        <v>614</v>
      </c>
      <c r="C774" t="s">
        <v>500</v>
      </c>
      <c r="D774" t="s">
        <v>545</v>
      </c>
      <c r="E774" t="s">
        <v>546</v>
      </c>
      <c r="F774" t="s">
        <v>549</v>
      </c>
      <c r="G774" t="s">
        <v>117</v>
      </c>
      <c r="H774" t="s">
        <v>207</v>
      </c>
      <c r="I774" t="s">
        <v>207</v>
      </c>
      <c r="J774" t="s">
        <v>208</v>
      </c>
      <c r="K774" t="s">
        <v>208</v>
      </c>
      <c r="L774" s="11" t="s">
        <v>543</v>
      </c>
      <c r="M774">
        <v>60</v>
      </c>
      <c r="N774">
        <v>120</v>
      </c>
      <c r="P774" t="s">
        <v>550</v>
      </c>
      <c r="Q774" t="s">
        <v>208</v>
      </c>
      <c r="R774" t="s">
        <v>550</v>
      </c>
      <c r="S774" t="s">
        <v>208</v>
      </c>
      <c r="T774" t="s">
        <v>42</v>
      </c>
      <c r="U774" t="s">
        <v>207</v>
      </c>
      <c r="V774" t="s">
        <v>207</v>
      </c>
      <c r="W774" t="s">
        <v>207</v>
      </c>
      <c r="X774" t="s">
        <v>207</v>
      </c>
      <c r="Y774" t="s">
        <v>207</v>
      </c>
      <c r="Z774" t="s">
        <v>207</v>
      </c>
      <c r="AA774" t="s">
        <v>207</v>
      </c>
      <c r="AB774" t="s">
        <v>207</v>
      </c>
      <c r="AC774" t="s">
        <v>207</v>
      </c>
      <c r="AD774" t="s">
        <v>207</v>
      </c>
      <c r="AE774" t="s">
        <v>207</v>
      </c>
      <c r="AF774" t="s">
        <v>207</v>
      </c>
      <c r="AG774" t="s">
        <v>207</v>
      </c>
      <c r="AH774" t="s">
        <v>207</v>
      </c>
      <c r="AI774" t="s">
        <v>207</v>
      </c>
      <c r="AJ774" t="s">
        <v>207</v>
      </c>
      <c r="AK774" t="s">
        <v>207</v>
      </c>
      <c r="AL774" t="s">
        <v>207</v>
      </c>
      <c r="AM774" t="s">
        <v>207</v>
      </c>
      <c r="AN774" t="s">
        <v>207</v>
      </c>
      <c r="AO774" t="s">
        <v>207</v>
      </c>
      <c r="AP774" t="s">
        <v>207</v>
      </c>
      <c r="AQ774" t="s">
        <v>207</v>
      </c>
      <c r="AR774" t="s">
        <v>207</v>
      </c>
      <c r="AS774" t="s">
        <v>207</v>
      </c>
      <c r="AT774" t="s">
        <v>207</v>
      </c>
      <c r="AU774" t="s">
        <v>207</v>
      </c>
      <c r="AV774" t="s">
        <v>207</v>
      </c>
      <c r="AW774" t="s">
        <v>207</v>
      </c>
      <c r="AX774" t="s">
        <v>207</v>
      </c>
      <c r="AY774" t="s">
        <v>207</v>
      </c>
      <c r="AZ774" t="s">
        <v>207</v>
      </c>
      <c r="BA774" t="s">
        <v>215</v>
      </c>
      <c r="BB774" t="s">
        <v>207</v>
      </c>
      <c r="BC774" t="s">
        <v>207</v>
      </c>
      <c r="BD774" t="s">
        <v>207</v>
      </c>
      <c r="BE774" t="s">
        <v>207</v>
      </c>
      <c r="BF774" t="s">
        <v>207</v>
      </c>
      <c r="BG774" t="s">
        <v>207</v>
      </c>
      <c r="BH774" t="s">
        <v>207</v>
      </c>
      <c r="BI774" t="s">
        <v>207</v>
      </c>
      <c r="BJ774" t="s">
        <v>207</v>
      </c>
      <c r="BK774" t="s">
        <v>207</v>
      </c>
      <c r="BL774" t="s">
        <v>207</v>
      </c>
      <c r="BM774" t="s">
        <v>207</v>
      </c>
      <c r="BN774" t="s">
        <v>207</v>
      </c>
      <c r="BO774" s="18" t="str">
        <f>IF(OR(BO$2=0, BO$2=""), "N/A", IF(ISNUMBER(SEARCH(UPPER(BO$2), UPPER(ProgramsTable[[#This Row],[Type of Service]]))), "Yes", "No"))</f>
        <v>N/A</v>
      </c>
      <c r="BP774" s="18" t="str">
        <f>IF(BP$2=0, "N/A", IF(ISNUMBER(SEARCH(TRIM(BP$2), ProgramsTable[[#This Row],[Geographic Coverage]])), "Yes", "No"))</f>
        <v>N/A</v>
      </c>
      <c r="BQ774" s="18" t="str">
        <f>IF(BQ$2=0, "N/A", IF(ISNUMBER(SEARCH(TRIM(BQ$2), ProgramsTable[[#This Row],[Geographic Coverage]])), "Yes", "No"))</f>
        <v>N/A</v>
      </c>
      <c r="BR774" s="18" t="str">
        <f>IF(AND(BP$2=0, BQ$2=0), "*Required - Please Make a Selection*", IF(OR(ISNUMBER(SEARCH(TRIM(BP$2), ProgramsTable[[#This Row],[Geographic Coverage]])), ISNUMBER(SEARCH(TRIM(BQ$2), ProgramsTable[[#This Row],[Geographic Coverage]]))), "Yes", "No"))</f>
        <v>*Required - Please Make a Selection*</v>
      </c>
      <c r="BS774" s="18" t="str">
        <f>IF(OR(BS$2="",BS$2=0), "N/A", IF(AND(ProgramsTable[[#This Row],[Age Min]]= "None", ProgramsTable[[#This Row],[Age Max]]= "None"), "Yes", IF(AND(BS$2&gt;=ProgramsTable[[#This Row],[Age Min]], BS$2&lt;=ProgramsTable[[#This Row],[Age Max]]), "Yes", "No")))</f>
        <v>N/A</v>
      </c>
      <c r="BT774" s="18" t="str" cm="1">
        <f t="array" ref="BT774">IF(COUNTIF(AM$2:BJ$2,"Yes")=0,"N/A",IF(SUMPRODUCT(--(AM$2:BJ$2="Yes"),--(ProgramsTable[[#This Row],[Developmental Disability]:[Caregivers, Family Members, Advocates, or Practitioners of an Individual with Disabilities or Medical Conditions]]="Yes"))&gt;0,"Yes","No"))</f>
        <v>N/A</v>
      </c>
      <c r="BU7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74" s="18" t="str">
        <f>IF(BV$2=0, "N/A", IF(ISNUMBER(SEARCH(UPPER(BV$2), UPPER(ProgramsTable[[#This Row],[Type of Service]]))), "Yes", "No"))</f>
        <v>N/A</v>
      </c>
      <c r="BW774" s="18" t="str">
        <f>IF(BW$2=0, "N/A", IF(ISNUMBER(SEARCH(TRIM(BW$2), ProgramsTable[[#This Row],[Geographic Coverage]])), "Yes", "No"))</f>
        <v>N/A</v>
      </c>
      <c r="BX774" s="18" t="str">
        <f>IF(BX$2=0, "N/A", IF(ISNUMBER(SEARCH(TRIM(BX$2), ProgramsTable[[#This Row],[Geographic Coverage]])), "Yes", "No"))</f>
        <v>N/A</v>
      </c>
      <c r="BY774" s="18" t="str">
        <f>IF(AND(BW$2=0, BX$2=0), "*Required - Please Make a Selection*", IF(OR(ISNUMBER(SEARCH(TRIM(BW$2), ProgramsTable[[#This Row],[Geographic Coverage]])), ISNUMBER(SEARCH(TRIM(BX$2), ProgramsTable[[#This Row],[Geographic Coverage]]))), "Yes", "No"))</f>
        <v>*Required - Please Make a Selection*</v>
      </c>
      <c r="BZ774" s="18" t="str">
        <f>IF(I$2=0, "N/A", IF(I$2="Yes", IF(ProgramsTable[[#This Row],[Program Includes Services for Caregivers]]="Yes", IF(ProgramsTable[[#This Row],[Program May Require Caregiver to be Unpaid]]="No", "Yes", "No"), "No"), "N/A"))</f>
        <v>N/A</v>
      </c>
      <c r="CA7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74" s="18" t="str">
        <f>IF(CB$2=0, "N/A", IF(ISNUMBER(SEARCH(TRIM(UPPER(CB$2)), TRIM(UPPER(ProgramsTable[[#This Row],[Type of Service]])))), "Yes", "No"))</f>
        <v>N/A</v>
      </c>
      <c r="CC774" s="18" t="str">
        <f>IF(CC$2=0, "N/A", IF(ISNUMBER(SEARCH(TRIM(CC$2), ProgramsTable[[#This Row],[Geographic Coverage]])), "Yes", "No"))</f>
        <v>No</v>
      </c>
      <c r="CD774" s="18" t="str">
        <f>IF(CD$2=0, "N/A", IF(ISNUMBER(SEARCH(TRIM(CD$2), ProgramsTable[[#This Row],[Geographic Coverage]])), "Yes", "No"))</f>
        <v>N/A</v>
      </c>
      <c r="CE774" s="18" t="str">
        <f>IF(AND(CC$2=0, CD$2=0), "*Required - Please Make a Selection*", IF(OR(ISNUMBER(SEARCH(TRIM(CC$2), ProgramsTable[[#This Row],[Geographic Coverage]])), ISNUMBER(SEARCH(TRIM(CD$2), ProgramsTable[[#This Row],[Geographic Coverage]]))), "Yes", "No"))</f>
        <v>No</v>
      </c>
      <c r="CF774" s="18" t="str" cm="1">
        <f t="array" ref="CF774">IF(COUNTIF(BK$2:BN$2, "Yes")=0, "N/A", IF(SUMPRODUCT((BK$2:BN$2="Yes")*(ProgramsTable[[#This Row],[Veteran?]:[Disabled Veteran?]]="Yes"))&gt;0, "Yes", "No"))</f>
        <v>No</v>
      </c>
      <c r="CG7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74"/>
      <c r="CI774"/>
      <c r="CJ774"/>
      <c r="CK774"/>
      <c r="CL774"/>
      <c r="CM774"/>
      <c r="CN774"/>
      <c r="CO774"/>
      <c r="CP774"/>
      <c r="CQ774"/>
      <c r="CR774"/>
      <c r="CS774"/>
      <c r="CU774"/>
      <c r="CV774"/>
    </row>
    <row r="775" spans="1:100" hidden="1" x14ac:dyDescent="0.25">
      <c r="A775" s="10">
        <v>487</v>
      </c>
      <c r="B775" t="s">
        <v>614</v>
      </c>
      <c r="C775" t="s">
        <v>500</v>
      </c>
      <c r="D775" t="s">
        <v>545</v>
      </c>
      <c r="E775" t="s">
        <v>546</v>
      </c>
      <c r="F775" t="s">
        <v>553</v>
      </c>
      <c r="G775" t="s">
        <v>99</v>
      </c>
      <c r="H775" t="s">
        <v>207</v>
      </c>
      <c r="I775" t="s">
        <v>207</v>
      </c>
      <c r="J775" t="s">
        <v>208</v>
      </c>
      <c r="K775" t="s">
        <v>208</v>
      </c>
      <c r="L775" s="11" t="s">
        <v>543</v>
      </c>
      <c r="M775">
        <v>60</v>
      </c>
      <c r="N775">
        <v>120</v>
      </c>
      <c r="P775" t="s">
        <v>554</v>
      </c>
      <c r="Q775" t="s">
        <v>208</v>
      </c>
      <c r="R775" t="s">
        <v>554</v>
      </c>
      <c r="S775" t="s">
        <v>208</v>
      </c>
      <c r="T775" t="s">
        <v>42</v>
      </c>
      <c r="U775" t="s">
        <v>207</v>
      </c>
      <c r="V775" t="s">
        <v>207</v>
      </c>
      <c r="W775" t="s">
        <v>207</v>
      </c>
      <c r="X775" t="s">
        <v>207</v>
      </c>
      <c r="Y775" t="s">
        <v>207</v>
      </c>
      <c r="Z775" t="s">
        <v>207</v>
      </c>
      <c r="AA775" t="s">
        <v>207</v>
      </c>
      <c r="AB775" t="s">
        <v>207</v>
      </c>
      <c r="AC775" t="s">
        <v>207</v>
      </c>
      <c r="AD775" t="s">
        <v>207</v>
      </c>
      <c r="AE775" t="s">
        <v>207</v>
      </c>
      <c r="AF775" t="s">
        <v>207</v>
      </c>
      <c r="AG775" t="s">
        <v>207</v>
      </c>
      <c r="AH775" t="s">
        <v>207</v>
      </c>
      <c r="AI775" t="s">
        <v>207</v>
      </c>
      <c r="AJ775" t="s">
        <v>207</v>
      </c>
      <c r="AK775" t="s">
        <v>207</v>
      </c>
      <c r="AL775" t="s">
        <v>207</v>
      </c>
      <c r="AM775" t="s">
        <v>207</v>
      </c>
      <c r="AN775" t="s">
        <v>207</v>
      </c>
      <c r="AO775" t="s">
        <v>207</v>
      </c>
      <c r="AP775" t="s">
        <v>207</v>
      </c>
      <c r="AQ775" t="s">
        <v>207</v>
      </c>
      <c r="AR775" t="s">
        <v>207</v>
      </c>
      <c r="AS775" t="s">
        <v>207</v>
      </c>
      <c r="AT775" t="s">
        <v>207</v>
      </c>
      <c r="AU775" t="s">
        <v>207</v>
      </c>
      <c r="AV775" t="s">
        <v>207</v>
      </c>
      <c r="AW775" t="s">
        <v>207</v>
      </c>
      <c r="AX775" t="s">
        <v>207</v>
      </c>
      <c r="AY775" t="s">
        <v>207</v>
      </c>
      <c r="AZ775" t="s">
        <v>207</v>
      </c>
      <c r="BA775" t="s">
        <v>215</v>
      </c>
      <c r="BB775" t="s">
        <v>207</v>
      </c>
      <c r="BC775" t="s">
        <v>207</v>
      </c>
      <c r="BD775" t="s">
        <v>207</v>
      </c>
      <c r="BE775" t="s">
        <v>207</v>
      </c>
      <c r="BF775" t="s">
        <v>207</v>
      </c>
      <c r="BG775" t="s">
        <v>207</v>
      </c>
      <c r="BH775" t="s">
        <v>207</v>
      </c>
      <c r="BI775" t="s">
        <v>207</v>
      </c>
      <c r="BJ775" t="s">
        <v>207</v>
      </c>
      <c r="BK775" t="s">
        <v>207</v>
      </c>
      <c r="BL775" t="s">
        <v>207</v>
      </c>
      <c r="BM775" t="s">
        <v>207</v>
      </c>
      <c r="BN775" t="s">
        <v>207</v>
      </c>
      <c r="BO775" s="18" t="str">
        <f>IF(OR(BO$2=0, BO$2=""), "N/A", IF(ISNUMBER(SEARCH(UPPER(BO$2), UPPER(ProgramsTable[[#This Row],[Type of Service]]))), "Yes", "No"))</f>
        <v>N/A</v>
      </c>
      <c r="BP775" s="18" t="str">
        <f>IF(BP$2=0, "N/A", IF(ISNUMBER(SEARCH(TRIM(BP$2), ProgramsTable[[#This Row],[Geographic Coverage]])), "Yes", "No"))</f>
        <v>N/A</v>
      </c>
      <c r="BQ775" s="18" t="str">
        <f>IF(BQ$2=0, "N/A", IF(ISNUMBER(SEARCH(TRIM(BQ$2), ProgramsTable[[#This Row],[Geographic Coverage]])), "Yes", "No"))</f>
        <v>N/A</v>
      </c>
      <c r="BR775" s="18" t="str">
        <f>IF(AND(BP$2=0, BQ$2=0), "*Required - Please Make a Selection*", IF(OR(ISNUMBER(SEARCH(TRIM(BP$2), ProgramsTable[[#This Row],[Geographic Coverage]])), ISNUMBER(SEARCH(TRIM(BQ$2), ProgramsTable[[#This Row],[Geographic Coverage]]))), "Yes", "No"))</f>
        <v>*Required - Please Make a Selection*</v>
      </c>
      <c r="BS775" s="18" t="str">
        <f>IF(OR(BS$2="",BS$2=0), "N/A", IF(AND(ProgramsTable[[#This Row],[Age Min]]= "None", ProgramsTable[[#This Row],[Age Max]]= "None"), "Yes", IF(AND(BS$2&gt;=ProgramsTable[[#This Row],[Age Min]], BS$2&lt;=ProgramsTable[[#This Row],[Age Max]]), "Yes", "No")))</f>
        <v>N/A</v>
      </c>
      <c r="BT775" s="18" t="str" cm="1">
        <f t="array" ref="BT775">IF(COUNTIF(AM$2:BJ$2,"Yes")=0,"N/A",IF(SUMPRODUCT(--(AM$2:BJ$2="Yes"),--(ProgramsTable[[#This Row],[Developmental Disability]:[Caregivers, Family Members, Advocates, or Practitioners of an Individual with Disabilities or Medical Conditions]]="Yes"))&gt;0,"Yes","No"))</f>
        <v>N/A</v>
      </c>
      <c r="BU7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75" s="18" t="str">
        <f>IF(BV$2=0, "N/A", IF(ISNUMBER(SEARCH(UPPER(BV$2), UPPER(ProgramsTable[[#This Row],[Type of Service]]))), "Yes", "No"))</f>
        <v>N/A</v>
      </c>
      <c r="BW775" s="18" t="str">
        <f>IF(BW$2=0, "N/A", IF(ISNUMBER(SEARCH(TRIM(BW$2), ProgramsTable[[#This Row],[Geographic Coverage]])), "Yes", "No"))</f>
        <v>N/A</v>
      </c>
      <c r="BX775" s="18" t="str">
        <f>IF(BX$2=0, "N/A", IF(ISNUMBER(SEARCH(TRIM(BX$2), ProgramsTable[[#This Row],[Geographic Coverage]])), "Yes", "No"))</f>
        <v>N/A</v>
      </c>
      <c r="BY775" s="18" t="str">
        <f>IF(AND(BW$2=0, BX$2=0), "*Required - Please Make a Selection*", IF(OR(ISNUMBER(SEARCH(TRIM(BW$2), ProgramsTable[[#This Row],[Geographic Coverage]])), ISNUMBER(SEARCH(TRIM(BX$2), ProgramsTable[[#This Row],[Geographic Coverage]]))), "Yes", "No"))</f>
        <v>*Required - Please Make a Selection*</v>
      </c>
      <c r="BZ775" s="18" t="str">
        <f>IF(I$2=0, "N/A", IF(I$2="Yes", IF(ProgramsTable[[#This Row],[Program Includes Services for Caregivers]]="Yes", IF(ProgramsTable[[#This Row],[Program May Require Caregiver to be Unpaid]]="No", "Yes", "No"), "No"), "N/A"))</f>
        <v>N/A</v>
      </c>
      <c r="CA7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75" s="18" t="str">
        <f>IF(CB$2=0, "N/A", IF(ISNUMBER(SEARCH(TRIM(UPPER(CB$2)), TRIM(UPPER(ProgramsTable[[#This Row],[Type of Service]])))), "Yes", "No"))</f>
        <v>N/A</v>
      </c>
      <c r="CC775" s="18" t="str">
        <f>IF(CC$2=0, "N/A", IF(ISNUMBER(SEARCH(TRIM(CC$2), ProgramsTable[[#This Row],[Geographic Coverage]])), "Yes", "No"))</f>
        <v>No</v>
      </c>
      <c r="CD775" s="18" t="str">
        <f>IF(CD$2=0, "N/A", IF(ISNUMBER(SEARCH(TRIM(CD$2), ProgramsTable[[#This Row],[Geographic Coverage]])), "Yes", "No"))</f>
        <v>N/A</v>
      </c>
      <c r="CE775" s="18" t="str">
        <f>IF(AND(CC$2=0, CD$2=0), "*Required - Please Make a Selection*", IF(OR(ISNUMBER(SEARCH(TRIM(CC$2), ProgramsTable[[#This Row],[Geographic Coverage]])), ISNUMBER(SEARCH(TRIM(CD$2), ProgramsTable[[#This Row],[Geographic Coverage]]))), "Yes", "No"))</f>
        <v>No</v>
      </c>
      <c r="CF775" s="18" t="str" cm="1">
        <f t="array" ref="CF775">IF(COUNTIF(BK$2:BN$2, "Yes")=0, "N/A", IF(SUMPRODUCT((BK$2:BN$2="Yes")*(ProgramsTable[[#This Row],[Veteran?]:[Disabled Veteran?]]="Yes"))&gt;0, "Yes", "No"))</f>
        <v>No</v>
      </c>
      <c r="CG7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75"/>
      <c r="CI775"/>
      <c r="CJ775"/>
      <c r="CK775"/>
      <c r="CL775"/>
      <c r="CM775"/>
      <c r="CN775"/>
      <c r="CO775"/>
      <c r="CP775"/>
      <c r="CQ775"/>
      <c r="CR775"/>
      <c r="CS775"/>
      <c r="CU775"/>
      <c r="CV775"/>
    </row>
    <row r="776" spans="1:100" hidden="1" x14ac:dyDescent="0.25">
      <c r="A776" s="10">
        <v>489</v>
      </c>
      <c r="B776" t="s">
        <v>614</v>
      </c>
      <c r="C776" t="s">
        <v>500</v>
      </c>
      <c r="D776" t="s">
        <v>545</v>
      </c>
      <c r="E776" t="s">
        <v>546</v>
      </c>
      <c r="F776" t="s">
        <v>557</v>
      </c>
      <c r="G776" t="s">
        <v>91</v>
      </c>
      <c r="H776" t="s">
        <v>207</v>
      </c>
      <c r="I776" t="s">
        <v>207</v>
      </c>
      <c r="J776" t="s">
        <v>208</v>
      </c>
      <c r="K776" t="s">
        <v>208</v>
      </c>
      <c r="L776" s="11" t="s">
        <v>543</v>
      </c>
      <c r="M776">
        <v>60</v>
      </c>
      <c r="N776">
        <v>120</v>
      </c>
      <c r="P776" t="s">
        <v>208</v>
      </c>
      <c r="Q776" t="s">
        <v>208</v>
      </c>
      <c r="R776" t="s">
        <v>208</v>
      </c>
      <c r="S776" t="s">
        <v>208</v>
      </c>
      <c r="T776" t="s">
        <v>42</v>
      </c>
      <c r="U776" t="s">
        <v>207</v>
      </c>
      <c r="V776" t="s">
        <v>207</v>
      </c>
      <c r="W776" t="s">
        <v>207</v>
      </c>
      <c r="X776" t="s">
        <v>207</v>
      </c>
      <c r="Y776" t="s">
        <v>207</v>
      </c>
      <c r="Z776" t="s">
        <v>207</v>
      </c>
      <c r="AA776" t="s">
        <v>207</v>
      </c>
      <c r="AB776" t="s">
        <v>207</v>
      </c>
      <c r="AC776" t="s">
        <v>207</v>
      </c>
      <c r="AD776" t="s">
        <v>207</v>
      </c>
      <c r="AE776" t="s">
        <v>207</v>
      </c>
      <c r="AF776" t="s">
        <v>207</v>
      </c>
      <c r="AG776" t="s">
        <v>207</v>
      </c>
      <c r="AH776" t="s">
        <v>207</v>
      </c>
      <c r="AI776" t="s">
        <v>207</v>
      </c>
      <c r="AJ776" t="s">
        <v>207</v>
      </c>
      <c r="AK776" t="s">
        <v>207</v>
      </c>
      <c r="AL776" t="s">
        <v>207</v>
      </c>
      <c r="AM776" t="s">
        <v>207</v>
      </c>
      <c r="AN776" t="s">
        <v>207</v>
      </c>
      <c r="AO776" t="s">
        <v>207</v>
      </c>
      <c r="AP776" t="s">
        <v>207</v>
      </c>
      <c r="AQ776" t="s">
        <v>207</v>
      </c>
      <c r="AR776" t="s">
        <v>207</v>
      </c>
      <c r="AS776" t="s">
        <v>207</v>
      </c>
      <c r="AT776" t="s">
        <v>207</v>
      </c>
      <c r="AU776" t="s">
        <v>207</v>
      </c>
      <c r="AV776" t="s">
        <v>207</v>
      </c>
      <c r="AW776" t="s">
        <v>207</v>
      </c>
      <c r="AX776" t="s">
        <v>207</v>
      </c>
      <c r="AY776" t="s">
        <v>207</v>
      </c>
      <c r="AZ776" t="s">
        <v>207</v>
      </c>
      <c r="BA776" t="s">
        <v>207</v>
      </c>
      <c r="BB776" t="s">
        <v>207</v>
      </c>
      <c r="BC776" t="s">
        <v>207</v>
      </c>
      <c r="BD776" t="s">
        <v>207</v>
      </c>
      <c r="BE776" t="s">
        <v>207</v>
      </c>
      <c r="BF776" t="s">
        <v>207</v>
      </c>
      <c r="BG776" t="s">
        <v>207</v>
      </c>
      <c r="BH776" t="s">
        <v>207</v>
      </c>
      <c r="BI776" t="s">
        <v>207</v>
      </c>
      <c r="BJ776" t="s">
        <v>207</v>
      </c>
      <c r="BK776" t="s">
        <v>207</v>
      </c>
      <c r="BL776" t="s">
        <v>207</v>
      </c>
      <c r="BM776" t="s">
        <v>207</v>
      </c>
      <c r="BN776" t="s">
        <v>207</v>
      </c>
      <c r="BO776" s="18" t="str">
        <f>IF(OR(BO$2=0, BO$2=""), "N/A", IF(ISNUMBER(SEARCH(UPPER(BO$2), UPPER(ProgramsTable[[#This Row],[Type of Service]]))), "Yes", "No"))</f>
        <v>N/A</v>
      </c>
      <c r="BP776" s="18" t="str">
        <f>IF(BP$2=0, "N/A", IF(ISNUMBER(SEARCH(TRIM(BP$2), ProgramsTable[[#This Row],[Geographic Coverage]])), "Yes", "No"))</f>
        <v>N/A</v>
      </c>
      <c r="BQ776" s="18" t="str">
        <f>IF(BQ$2=0, "N/A", IF(ISNUMBER(SEARCH(TRIM(BQ$2), ProgramsTable[[#This Row],[Geographic Coverage]])), "Yes", "No"))</f>
        <v>N/A</v>
      </c>
      <c r="BR776" s="18" t="str">
        <f>IF(AND(BP$2=0, BQ$2=0), "*Required - Please Make a Selection*", IF(OR(ISNUMBER(SEARCH(TRIM(BP$2), ProgramsTable[[#This Row],[Geographic Coverage]])), ISNUMBER(SEARCH(TRIM(BQ$2), ProgramsTable[[#This Row],[Geographic Coverage]]))), "Yes", "No"))</f>
        <v>*Required - Please Make a Selection*</v>
      </c>
      <c r="BS776" s="18" t="str">
        <f>IF(OR(BS$2="",BS$2=0), "N/A", IF(AND(ProgramsTable[[#This Row],[Age Min]]= "None", ProgramsTable[[#This Row],[Age Max]]= "None"), "Yes", IF(AND(BS$2&gt;=ProgramsTable[[#This Row],[Age Min]], BS$2&lt;=ProgramsTable[[#This Row],[Age Max]]), "Yes", "No")))</f>
        <v>N/A</v>
      </c>
      <c r="BT776" s="18" t="str" cm="1">
        <f t="array" ref="BT776">IF(COUNTIF(AM$2:BJ$2,"Yes")=0,"N/A",IF(SUMPRODUCT(--(AM$2:BJ$2="Yes"),--(ProgramsTable[[#This Row],[Developmental Disability]:[Caregivers, Family Members, Advocates, or Practitioners of an Individual with Disabilities or Medical Conditions]]="Yes"))&gt;0,"Yes","No"))</f>
        <v>N/A</v>
      </c>
      <c r="BU7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76" s="18" t="str">
        <f>IF(BV$2=0, "N/A", IF(ISNUMBER(SEARCH(UPPER(BV$2), UPPER(ProgramsTable[[#This Row],[Type of Service]]))), "Yes", "No"))</f>
        <v>N/A</v>
      </c>
      <c r="BW776" s="18" t="str">
        <f>IF(BW$2=0, "N/A", IF(ISNUMBER(SEARCH(TRIM(BW$2), ProgramsTable[[#This Row],[Geographic Coverage]])), "Yes", "No"))</f>
        <v>N/A</v>
      </c>
      <c r="BX776" s="18" t="str">
        <f>IF(BX$2=0, "N/A", IF(ISNUMBER(SEARCH(TRIM(BX$2), ProgramsTable[[#This Row],[Geographic Coverage]])), "Yes", "No"))</f>
        <v>N/A</v>
      </c>
      <c r="BY776" s="18" t="str">
        <f>IF(AND(BW$2=0, BX$2=0), "*Required - Please Make a Selection*", IF(OR(ISNUMBER(SEARCH(TRIM(BW$2), ProgramsTable[[#This Row],[Geographic Coverage]])), ISNUMBER(SEARCH(TRIM(BX$2), ProgramsTable[[#This Row],[Geographic Coverage]]))), "Yes", "No"))</f>
        <v>*Required - Please Make a Selection*</v>
      </c>
      <c r="BZ776" s="18" t="str">
        <f>IF(I$2=0, "N/A", IF(I$2="Yes", IF(ProgramsTable[[#This Row],[Program Includes Services for Caregivers]]="Yes", IF(ProgramsTable[[#This Row],[Program May Require Caregiver to be Unpaid]]="No", "Yes", "No"), "No"), "N/A"))</f>
        <v>N/A</v>
      </c>
      <c r="CA7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76" s="18" t="str">
        <f>IF(CB$2=0, "N/A", IF(ISNUMBER(SEARCH(TRIM(UPPER(CB$2)), TRIM(UPPER(ProgramsTable[[#This Row],[Type of Service]])))), "Yes", "No"))</f>
        <v>N/A</v>
      </c>
      <c r="CC776" s="18" t="str">
        <f>IF(CC$2=0, "N/A", IF(ISNUMBER(SEARCH(TRIM(CC$2), ProgramsTable[[#This Row],[Geographic Coverage]])), "Yes", "No"))</f>
        <v>No</v>
      </c>
      <c r="CD776" s="18" t="str">
        <f>IF(CD$2=0, "N/A", IF(ISNUMBER(SEARCH(TRIM(CD$2), ProgramsTable[[#This Row],[Geographic Coverage]])), "Yes", "No"))</f>
        <v>N/A</v>
      </c>
      <c r="CE776" s="18" t="str">
        <f>IF(AND(CC$2=0, CD$2=0), "*Required - Please Make a Selection*", IF(OR(ISNUMBER(SEARCH(TRIM(CC$2), ProgramsTable[[#This Row],[Geographic Coverage]])), ISNUMBER(SEARCH(TRIM(CD$2), ProgramsTable[[#This Row],[Geographic Coverage]]))), "Yes", "No"))</f>
        <v>No</v>
      </c>
      <c r="CF776" s="18" t="str" cm="1">
        <f t="array" ref="CF776">IF(COUNTIF(BK$2:BN$2, "Yes")=0, "N/A", IF(SUMPRODUCT((BK$2:BN$2="Yes")*(ProgramsTable[[#This Row],[Veteran?]:[Disabled Veteran?]]="Yes"))&gt;0, "Yes", "No"))</f>
        <v>No</v>
      </c>
      <c r="CG7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76"/>
      <c r="CI776"/>
      <c r="CJ776"/>
      <c r="CK776"/>
      <c r="CL776"/>
      <c r="CM776"/>
      <c r="CN776"/>
      <c r="CO776"/>
      <c r="CP776"/>
      <c r="CQ776"/>
      <c r="CR776"/>
      <c r="CS776"/>
      <c r="CU776"/>
      <c r="CV776"/>
    </row>
    <row r="777" spans="1:100" hidden="1" x14ac:dyDescent="0.25">
      <c r="A777" s="10">
        <v>490</v>
      </c>
      <c r="B777" t="s">
        <v>614</v>
      </c>
      <c r="C777" t="s">
        <v>500</v>
      </c>
      <c r="D777" t="s">
        <v>545</v>
      </c>
      <c r="E777" t="s">
        <v>546</v>
      </c>
      <c r="F777" t="s">
        <v>558</v>
      </c>
      <c r="G777" t="s">
        <v>103</v>
      </c>
      <c r="H777" t="s">
        <v>207</v>
      </c>
      <c r="I777" t="s">
        <v>207</v>
      </c>
      <c r="J777" t="s">
        <v>208</v>
      </c>
      <c r="K777" t="s">
        <v>208</v>
      </c>
      <c r="L777" s="11" t="s">
        <v>208</v>
      </c>
      <c r="M777" t="s">
        <v>208</v>
      </c>
      <c r="N777" t="s">
        <v>208</v>
      </c>
      <c r="P777" t="s">
        <v>208</v>
      </c>
      <c r="Q777" t="s">
        <v>208</v>
      </c>
      <c r="R777" t="s">
        <v>208</v>
      </c>
      <c r="S777" t="s">
        <v>208</v>
      </c>
      <c r="T777" t="s">
        <v>42</v>
      </c>
      <c r="U777" t="s">
        <v>207</v>
      </c>
      <c r="V777" t="s">
        <v>207</v>
      </c>
      <c r="W777" t="s">
        <v>207</v>
      </c>
      <c r="X777" t="s">
        <v>207</v>
      </c>
      <c r="Y777" t="s">
        <v>207</v>
      </c>
      <c r="Z777" t="s">
        <v>207</v>
      </c>
      <c r="AA777" t="s">
        <v>207</v>
      </c>
      <c r="AB777" t="s">
        <v>207</v>
      </c>
      <c r="AC777" t="s">
        <v>207</v>
      </c>
      <c r="AD777" t="s">
        <v>207</v>
      </c>
      <c r="AE777" t="s">
        <v>207</v>
      </c>
      <c r="AF777" t="s">
        <v>207</v>
      </c>
      <c r="AG777" t="s">
        <v>207</v>
      </c>
      <c r="AH777" t="s">
        <v>207</v>
      </c>
      <c r="AI777" t="s">
        <v>207</v>
      </c>
      <c r="AJ777" t="s">
        <v>207</v>
      </c>
      <c r="AK777" t="s">
        <v>207</v>
      </c>
      <c r="AL777" t="s">
        <v>207</v>
      </c>
      <c r="AM777" t="s">
        <v>207</v>
      </c>
      <c r="AN777" t="s">
        <v>207</v>
      </c>
      <c r="AO777" t="s">
        <v>207</v>
      </c>
      <c r="AP777" t="s">
        <v>207</v>
      </c>
      <c r="AQ777" t="s">
        <v>207</v>
      </c>
      <c r="AR777" t="s">
        <v>207</v>
      </c>
      <c r="AS777" t="s">
        <v>207</v>
      </c>
      <c r="AT777" t="s">
        <v>207</v>
      </c>
      <c r="AU777" t="s">
        <v>207</v>
      </c>
      <c r="AV777" t="s">
        <v>207</v>
      </c>
      <c r="AW777" t="s">
        <v>207</v>
      </c>
      <c r="AX777" t="s">
        <v>207</v>
      </c>
      <c r="AY777" t="s">
        <v>207</v>
      </c>
      <c r="AZ777" t="s">
        <v>207</v>
      </c>
      <c r="BA777" t="s">
        <v>207</v>
      </c>
      <c r="BB777" t="s">
        <v>207</v>
      </c>
      <c r="BC777" t="s">
        <v>207</v>
      </c>
      <c r="BD777" t="s">
        <v>207</v>
      </c>
      <c r="BE777" t="s">
        <v>207</v>
      </c>
      <c r="BF777" t="s">
        <v>207</v>
      </c>
      <c r="BG777" t="s">
        <v>207</v>
      </c>
      <c r="BH777" t="s">
        <v>207</v>
      </c>
      <c r="BI777" t="s">
        <v>207</v>
      </c>
      <c r="BJ777" t="s">
        <v>207</v>
      </c>
      <c r="BK777" t="s">
        <v>207</v>
      </c>
      <c r="BL777" t="s">
        <v>207</v>
      </c>
      <c r="BM777" t="s">
        <v>207</v>
      </c>
      <c r="BN777" t="s">
        <v>207</v>
      </c>
      <c r="BO777" s="18" t="str">
        <f>IF(OR(BO$2=0, BO$2=""), "N/A", IF(ISNUMBER(SEARCH(UPPER(BO$2), UPPER(ProgramsTable[[#This Row],[Type of Service]]))), "Yes", "No"))</f>
        <v>N/A</v>
      </c>
      <c r="BP777" s="18" t="str">
        <f>IF(BP$2=0, "N/A", IF(ISNUMBER(SEARCH(TRIM(BP$2), ProgramsTable[[#This Row],[Geographic Coverage]])), "Yes", "No"))</f>
        <v>N/A</v>
      </c>
      <c r="BQ777" s="18" t="str">
        <f>IF(BQ$2=0, "N/A", IF(ISNUMBER(SEARCH(TRIM(BQ$2), ProgramsTable[[#This Row],[Geographic Coverage]])), "Yes", "No"))</f>
        <v>N/A</v>
      </c>
      <c r="BR777" s="18" t="str">
        <f>IF(AND(BP$2=0, BQ$2=0), "*Required - Please Make a Selection*", IF(OR(ISNUMBER(SEARCH(TRIM(BP$2), ProgramsTable[[#This Row],[Geographic Coverage]])), ISNUMBER(SEARCH(TRIM(BQ$2), ProgramsTable[[#This Row],[Geographic Coverage]]))), "Yes", "No"))</f>
        <v>*Required - Please Make a Selection*</v>
      </c>
      <c r="BS777" s="18" t="str">
        <f>IF(OR(BS$2="",BS$2=0), "N/A", IF(AND(ProgramsTable[[#This Row],[Age Min]]= "None", ProgramsTable[[#This Row],[Age Max]]= "None"), "Yes", IF(AND(BS$2&gt;=ProgramsTable[[#This Row],[Age Min]], BS$2&lt;=ProgramsTable[[#This Row],[Age Max]]), "Yes", "No")))</f>
        <v>N/A</v>
      </c>
      <c r="BT777" s="18" t="str" cm="1">
        <f t="array" ref="BT777">IF(COUNTIF(AM$2:BJ$2,"Yes")=0,"N/A",IF(SUMPRODUCT(--(AM$2:BJ$2="Yes"),--(ProgramsTable[[#This Row],[Developmental Disability]:[Caregivers, Family Members, Advocates, or Practitioners of an Individual with Disabilities or Medical Conditions]]="Yes"))&gt;0,"Yes","No"))</f>
        <v>N/A</v>
      </c>
      <c r="BU7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77" s="18" t="str">
        <f>IF(BV$2=0, "N/A", IF(ISNUMBER(SEARCH(UPPER(BV$2), UPPER(ProgramsTable[[#This Row],[Type of Service]]))), "Yes", "No"))</f>
        <v>N/A</v>
      </c>
      <c r="BW777" s="18" t="str">
        <f>IF(BW$2=0, "N/A", IF(ISNUMBER(SEARCH(TRIM(BW$2), ProgramsTable[[#This Row],[Geographic Coverage]])), "Yes", "No"))</f>
        <v>N/A</v>
      </c>
      <c r="BX777" s="18" t="str">
        <f>IF(BX$2=0, "N/A", IF(ISNUMBER(SEARCH(TRIM(BX$2), ProgramsTable[[#This Row],[Geographic Coverage]])), "Yes", "No"))</f>
        <v>N/A</v>
      </c>
      <c r="BY777" s="18" t="str">
        <f>IF(AND(BW$2=0, BX$2=0), "*Required - Please Make a Selection*", IF(OR(ISNUMBER(SEARCH(TRIM(BW$2), ProgramsTable[[#This Row],[Geographic Coverage]])), ISNUMBER(SEARCH(TRIM(BX$2), ProgramsTable[[#This Row],[Geographic Coverage]]))), "Yes", "No"))</f>
        <v>*Required - Please Make a Selection*</v>
      </c>
      <c r="BZ777" s="18" t="str">
        <f>IF(I$2=0, "N/A", IF(I$2="Yes", IF(ProgramsTable[[#This Row],[Program Includes Services for Caregivers]]="Yes", IF(ProgramsTable[[#This Row],[Program May Require Caregiver to be Unpaid]]="No", "Yes", "No"), "No"), "N/A"))</f>
        <v>N/A</v>
      </c>
      <c r="CA7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77" s="18" t="str">
        <f>IF(CB$2=0, "N/A", IF(ISNUMBER(SEARCH(TRIM(UPPER(CB$2)), TRIM(UPPER(ProgramsTable[[#This Row],[Type of Service]])))), "Yes", "No"))</f>
        <v>N/A</v>
      </c>
      <c r="CC777" s="18" t="str">
        <f>IF(CC$2=0, "N/A", IF(ISNUMBER(SEARCH(TRIM(CC$2), ProgramsTable[[#This Row],[Geographic Coverage]])), "Yes", "No"))</f>
        <v>No</v>
      </c>
      <c r="CD777" s="18" t="str">
        <f>IF(CD$2=0, "N/A", IF(ISNUMBER(SEARCH(TRIM(CD$2), ProgramsTable[[#This Row],[Geographic Coverage]])), "Yes", "No"))</f>
        <v>N/A</v>
      </c>
      <c r="CE777" s="18" t="str">
        <f>IF(AND(CC$2=0, CD$2=0), "*Required - Please Make a Selection*", IF(OR(ISNUMBER(SEARCH(TRIM(CC$2), ProgramsTable[[#This Row],[Geographic Coverage]])), ISNUMBER(SEARCH(TRIM(CD$2), ProgramsTable[[#This Row],[Geographic Coverage]]))), "Yes", "No"))</f>
        <v>No</v>
      </c>
      <c r="CF777" s="18" t="str" cm="1">
        <f t="array" ref="CF777">IF(COUNTIF(BK$2:BN$2, "Yes")=0, "N/A", IF(SUMPRODUCT((BK$2:BN$2="Yes")*(ProgramsTable[[#This Row],[Veteran?]:[Disabled Veteran?]]="Yes"))&gt;0, "Yes", "No"))</f>
        <v>No</v>
      </c>
      <c r="CG7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77"/>
      <c r="CI777"/>
      <c r="CJ777"/>
      <c r="CK777"/>
      <c r="CL777"/>
      <c r="CM777"/>
      <c r="CN777"/>
      <c r="CO777"/>
      <c r="CP777"/>
      <c r="CQ777"/>
      <c r="CR777"/>
      <c r="CS777"/>
      <c r="CU777"/>
      <c r="CV777"/>
    </row>
    <row r="778" spans="1:100" hidden="1" x14ac:dyDescent="0.25">
      <c r="A778" s="10">
        <v>492</v>
      </c>
      <c r="B778" t="s">
        <v>614</v>
      </c>
      <c r="C778" t="s">
        <v>500</v>
      </c>
      <c r="D778" t="s">
        <v>545</v>
      </c>
      <c r="E778" t="s">
        <v>546</v>
      </c>
      <c r="F778" t="s">
        <v>560</v>
      </c>
      <c r="G778" t="s">
        <v>103</v>
      </c>
      <c r="H778" t="s">
        <v>207</v>
      </c>
      <c r="I778" t="s">
        <v>207</v>
      </c>
      <c r="J778" t="s">
        <v>208</v>
      </c>
      <c r="K778" t="s">
        <v>208</v>
      </c>
      <c r="L778" s="11" t="s">
        <v>208</v>
      </c>
      <c r="M778" t="s">
        <v>208</v>
      </c>
      <c r="N778" t="s">
        <v>208</v>
      </c>
      <c r="P778" t="s">
        <v>208</v>
      </c>
      <c r="Q778" t="s">
        <v>208</v>
      </c>
      <c r="R778" t="s">
        <v>208</v>
      </c>
      <c r="S778" t="s">
        <v>208</v>
      </c>
      <c r="T778" t="s">
        <v>42</v>
      </c>
      <c r="U778" t="s">
        <v>207</v>
      </c>
      <c r="V778" t="s">
        <v>207</v>
      </c>
      <c r="W778" t="s">
        <v>207</v>
      </c>
      <c r="X778" t="s">
        <v>207</v>
      </c>
      <c r="Y778" t="s">
        <v>207</v>
      </c>
      <c r="Z778" t="s">
        <v>207</v>
      </c>
      <c r="AA778" t="s">
        <v>207</v>
      </c>
      <c r="AB778" t="s">
        <v>207</v>
      </c>
      <c r="AC778" t="s">
        <v>207</v>
      </c>
      <c r="AD778" t="s">
        <v>207</v>
      </c>
      <c r="AE778" t="s">
        <v>207</v>
      </c>
      <c r="AF778" t="s">
        <v>207</v>
      </c>
      <c r="AG778" t="s">
        <v>207</v>
      </c>
      <c r="AH778" t="s">
        <v>207</v>
      </c>
      <c r="AI778" t="s">
        <v>207</v>
      </c>
      <c r="AJ778" t="s">
        <v>207</v>
      </c>
      <c r="AK778" t="s">
        <v>207</v>
      </c>
      <c r="AL778" t="s">
        <v>207</v>
      </c>
      <c r="AM778" t="s">
        <v>207</v>
      </c>
      <c r="AN778" t="s">
        <v>207</v>
      </c>
      <c r="AO778" t="s">
        <v>207</v>
      </c>
      <c r="AP778" t="s">
        <v>207</v>
      </c>
      <c r="AQ778" t="s">
        <v>207</v>
      </c>
      <c r="AR778" t="s">
        <v>207</v>
      </c>
      <c r="AS778" t="s">
        <v>207</v>
      </c>
      <c r="AT778" t="s">
        <v>207</v>
      </c>
      <c r="AU778" t="s">
        <v>207</v>
      </c>
      <c r="AV778" t="s">
        <v>207</v>
      </c>
      <c r="AW778" t="s">
        <v>207</v>
      </c>
      <c r="AX778" t="s">
        <v>207</v>
      </c>
      <c r="AY778" t="s">
        <v>207</v>
      </c>
      <c r="AZ778" t="s">
        <v>207</v>
      </c>
      <c r="BA778" t="s">
        <v>207</v>
      </c>
      <c r="BB778" t="s">
        <v>207</v>
      </c>
      <c r="BC778" t="s">
        <v>207</v>
      </c>
      <c r="BD778" t="s">
        <v>207</v>
      </c>
      <c r="BE778" t="s">
        <v>207</v>
      </c>
      <c r="BF778" t="s">
        <v>207</v>
      </c>
      <c r="BG778" t="s">
        <v>207</v>
      </c>
      <c r="BH778" t="s">
        <v>207</v>
      </c>
      <c r="BI778" t="s">
        <v>207</v>
      </c>
      <c r="BJ778" t="s">
        <v>207</v>
      </c>
      <c r="BK778" t="s">
        <v>207</v>
      </c>
      <c r="BL778" t="s">
        <v>207</v>
      </c>
      <c r="BM778" t="s">
        <v>207</v>
      </c>
      <c r="BN778" t="s">
        <v>207</v>
      </c>
      <c r="BO778" s="18" t="str">
        <f>IF(OR(BO$2=0, BO$2=""), "N/A", IF(ISNUMBER(SEARCH(UPPER(BO$2), UPPER(ProgramsTable[[#This Row],[Type of Service]]))), "Yes", "No"))</f>
        <v>N/A</v>
      </c>
      <c r="BP778" s="18" t="str">
        <f>IF(BP$2=0, "N/A", IF(ISNUMBER(SEARCH(TRIM(BP$2), ProgramsTable[[#This Row],[Geographic Coverage]])), "Yes", "No"))</f>
        <v>N/A</v>
      </c>
      <c r="BQ778" s="18" t="str">
        <f>IF(BQ$2=0, "N/A", IF(ISNUMBER(SEARCH(TRIM(BQ$2), ProgramsTable[[#This Row],[Geographic Coverage]])), "Yes", "No"))</f>
        <v>N/A</v>
      </c>
      <c r="BR778" s="18" t="str">
        <f>IF(AND(BP$2=0, BQ$2=0), "*Required - Please Make a Selection*", IF(OR(ISNUMBER(SEARCH(TRIM(BP$2), ProgramsTable[[#This Row],[Geographic Coverage]])), ISNUMBER(SEARCH(TRIM(BQ$2), ProgramsTable[[#This Row],[Geographic Coverage]]))), "Yes", "No"))</f>
        <v>*Required - Please Make a Selection*</v>
      </c>
      <c r="BS778" s="18" t="str">
        <f>IF(OR(BS$2="",BS$2=0), "N/A", IF(AND(ProgramsTable[[#This Row],[Age Min]]= "None", ProgramsTable[[#This Row],[Age Max]]= "None"), "Yes", IF(AND(BS$2&gt;=ProgramsTable[[#This Row],[Age Min]], BS$2&lt;=ProgramsTable[[#This Row],[Age Max]]), "Yes", "No")))</f>
        <v>N/A</v>
      </c>
      <c r="BT778" s="18" t="str" cm="1">
        <f t="array" ref="BT778">IF(COUNTIF(AM$2:BJ$2,"Yes")=0,"N/A",IF(SUMPRODUCT(--(AM$2:BJ$2="Yes"),--(ProgramsTable[[#This Row],[Developmental Disability]:[Caregivers, Family Members, Advocates, or Practitioners of an Individual with Disabilities or Medical Conditions]]="Yes"))&gt;0,"Yes","No"))</f>
        <v>N/A</v>
      </c>
      <c r="BU7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78" s="18" t="str">
        <f>IF(BV$2=0, "N/A", IF(ISNUMBER(SEARCH(UPPER(BV$2), UPPER(ProgramsTable[[#This Row],[Type of Service]]))), "Yes", "No"))</f>
        <v>N/A</v>
      </c>
      <c r="BW778" s="18" t="str">
        <f>IF(BW$2=0, "N/A", IF(ISNUMBER(SEARCH(TRIM(BW$2), ProgramsTable[[#This Row],[Geographic Coverage]])), "Yes", "No"))</f>
        <v>N/A</v>
      </c>
      <c r="BX778" s="18" t="str">
        <f>IF(BX$2=0, "N/A", IF(ISNUMBER(SEARCH(TRIM(BX$2), ProgramsTable[[#This Row],[Geographic Coverage]])), "Yes", "No"))</f>
        <v>N/A</v>
      </c>
      <c r="BY778" s="18" t="str">
        <f>IF(AND(BW$2=0, BX$2=0), "*Required - Please Make a Selection*", IF(OR(ISNUMBER(SEARCH(TRIM(BW$2), ProgramsTable[[#This Row],[Geographic Coverage]])), ISNUMBER(SEARCH(TRIM(BX$2), ProgramsTable[[#This Row],[Geographic Coverage]]))), "Yes", "No"))</f>
        <v>*Required - Please Make a Selection*</v>
      </c>
      <c r="BZ778" s="18" t="str">
        <f>IF(I$2=0, "N/A", IF(I$2="Yes", IF(ProgramsTable[[#This Row],[Program Includes Services for Caregivers]]="Yes", IF(ProgramsTable[[#This Row],[Program May Require Caregiver to be Unpaid]]="No", "Yes", "No"), "No"), "N/A"))</f>
        <v>N/A</v>
      </c>
      <c r="CA7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78" s="18" t="str">
        <f>IF(CB$2=0, "N/A", IF(ISNUMBER(SEARCH(TRIM(UPPER(CB$2)), TRIM(UPPER(ProgramsTable[[#This Row],[Type of Service]])))), "Yes", "No"))</f>
        <v>N/A</v>
      </c>
      <c r="CC778" s="18" t="str">
        <f>IF(CC$2=0, "N/A", IF(ISNUMBER(SEARCH(TRIM(CC$2), ProgramsTable[[#This Row],[Geographic Coverage]])), "Yes", "No"))</f>
        <v>No</v>
      </c>
      <c r="CD778" s="18" t="str">
        <f>IF(CD$2=0, "N/A", IF(ISNUMBER(SEARCH(TRIM(CD$2), ProgramsTable[[#This Row],[Geographic Coverage]])), "Yes", "No"))</f>
        <v>N/A</v>
      </c>
      <c r="CE778" s="18" t="str">
        <f>IF(AND(CC$2=0, CD$2=0), "*Required - Please Make a Selection*", IF(OR(ISNUMBER(SEARCH(TRIM(CC$2), ProgramsTable[[#This Row],[Geographic Coverage]])), ISNUMBER(SEARCH(TRIM(CD$2), ProgramsTable[[#This Row],[Geographic Coverage]]))), "Yes", "No"))</f>
        <v>No</v>
      </c>
      <c r="CF778" s="18" t="str" cm="1">
        <f t="array" ref="CF778">IF(COUNTIF(BK$2:BN$2, "Yes")=0, "N/A", IF(SUMPRODUCT((BK$2:BN$2="Yes")*(ProgramsTable[[#This Row],[Veteran?]:[Disabled Veteran?]]="Yes"))&gt;0, "Yes", "No"))</f>
        <v>No</v>
      </c>
      <c r="CG7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78"/>
      <c r="CI778"/>
      <c r="CJ778"/>
      <c r="CK778"/>
      <c r="CL778"/>
      <c r="CM778"/>
      <c r="CN778"/>
      <c r="CO778"/>
      <c r="CP778"/>
      <c r="CQ778"/>
      <c r="CR778"/>
      <c r="CS778"/>
      <c r="CU778"/>
      <c r="CV778"/>
    </row>
    <row r="779" spans="1:100" hidden="1" x14ac:dyDescent="0.25">
      <c r="A779" s="10">
        <v>495</v>
      </c>
      <c r="B779" t="s">
        <v>614</v>
      </c>
      <c r="C779" t="s">
        <v>500</v>
      </c>
      <c r="D779" t="s">
        <v>545</v>
      </c>
      <c r="E779" t="s">
        <v>546</v>
      </c>
      <c r="F779" t="s">
        <v>117</v>
      </c>
      <c r="G779" t="s">
        <v>117</v>
      </c>
      <c r="H779" t="s">
        <v>207</v>
      </c>
      <c r="I779" t="s">
        <v>207</v>
      </c>
      <c r="J779" t="s">
        <v>208</v>
      </c>
      <c r="K779" t="s">
        <v>208</v>
      </c>
      <c r="L779" s="11" t="s">
        <v>543</v>
      </c>
      <c r="M779">
        <v>60</v>
      </c>
      <c r="N779">
        <v>120</v>
      </c>
      <c r="P779" t="s">
        <v>563</v>
      </c>
      <c r="Q779" t="s">
        <v>208</v>
      </c>
      <c r="R779" t="s">
        <v>563</v>
      </c>
      <c r="S779" t="s">
        <v>208</v>
      </c>
      <c r="T779" t="s">
        <v>42</v>
      </c>
      <c r="U779" t="s">
        <v>207</v>
      </c>
      <c r="V779" t="s">
        <v>207</v>
      </c>
      <c r="W779" t="s">
        <v>207</v>
      </c>
      <c r="X779" t="s">
        <v>207</v>
      </c>
      <c r="Y779" t="s">
        <v>207</v>
      </c>
      <c r="Z779" t="s">
        <v>207</v>
      </c>
      <c r="AA779" t="s">
        <v>207</v>
      </c>
      <c r="AB779" t="s">
        <v>207</v>
      </c>
      <c r="AC779" t="s">
        <v>207</v>
      </c>
      <c r="AD779" t="s">
        <v>207</v>
      </c>
      <c r="AE779" t="s">
        <v>207</v>
      </c>
      <c r="AF779" t="s">
        <v>207</v>
      </c>
      <c r="AG779" t="s">
        <v>207</v>
      </c>
      <c r="AH779" t="s">
        <v>207</v>
      </c>
      <c r="AI779" t="s">
        <v>207</v>
      </c>
      <c r="AJ779" t="s">
        <v>207</v>
      </c>
      <c r="AK779" t="s">
        <v>207</v>
      </c>
      <c r="AL779" t="s">
        <v>207</v>
      </c>
      <c r="AM779" t="s">
        <v>207</v>
      </c>
      <c r="AN779" t="s">
        <v>207</v>
      </c>
      <c r="AO779" t="s">
        <v>207</v>
      </c>
      <c r="AP779" t="s">
        <v>207</v>
      </c>
      <c r="AQ779" t="s">
        <v>207</v>
      </c>
      <c r="AR779" t="s">
        <v>207</v>
      </c>
      <c r="AS779" t="s">
        <v>207</v>
      </c>
      <c r="AT779" t="s">
        <v>207</v>
      </c>
      <c r="AU779" t="s">
        <v>207</v>
      </c>
      <c r="AV779" t="s">
        <v>207</v>
      </c>
      <c r="AW779" t="s">
        <v>207</v>
      </c>
      <c r="AX779" t="s">
        <v>207</v>
      </c>
      <c r="AY779" t="s">
        <v>207</v>
      </c>
      <c r="AZ779" t="s">
        <v>207</v>
      </c>
      <c r="BA779" t="s">
        <v>215</v>
      </c>
      <c r="BB779" t="s">
        <v>207</v>
      </c>
      <c r="BC779" t="s">
        <v>207</v>
      </c>
      <c r="BD779" t="s">
        <v>207</v>
      </c>
      <c r="BE779" t="s">
        <v>207</v>
      </c>
      <c r="BF779" t="s">
        <v>207</v>
      </c>
      <c r="BG779" t="s">
        <v>207</v>
      </c>
      <c r="BH779" t="s">
        <v>207</v>
      </c>
      <c r="BI779" t="s">
        <v>207</v>
      </c>
      <c r="BJ779" t="s">
        <v>207</v>
      </c>
      <c r="BK779" t="s">
        <v>207</v>
      </c>
      <c r="BL779" t="s">
        <v>207</v>
      </c>
      <c r="BM779" t="s">
        <v>207</v>
      </c>
      <c r="BN779" t="s">
        <v>207</v>
      </c>
      <c r="BO779" s="18" t="str">
        <f>IF(OR(BO$2=0, BO$2=""), "N/A", IF(ISNUMBER(SEARCH(UPPER(BO$2), UPPER(ProgramsTable[[#This Row],[Type of Service]]))), "Yes", "No"))</f>
        <v>N/A</v>
      </c>
      <c r="BP779" s="18" t="str">
        <f>IF(BP$2=0, "N/A", IF(ISNUMBER(SEARCH(TRIM(BP$2), ProgramsTable[[#This Row],[Geographic Coverage]])), "Yes", "No"))</f>
        <v>N/A</v>
      </c>
      <c r="BQ779" s="18" t="str">
        <f>IF(BQ$2=0, "N/A", IF(ISNUMBER(SEARCH(TRIM(BQ$2), ProgramsTable[[#This Row],[Geographic Coverage]])), "Yes", "No"))</f>
        <v>N/A</v>
      </c>
      <c r="BR779" s="18" t="str">
        <f>IF(AND(BP$2=0, BQ$2=0), "*Required - Please Make a Selection*", IF(OR(ISNUMBER(SEARCH(TRIM(BP$2), ProgramsTable[[#This Row],[Geographic Coverage]])), ISNUMBER(SEARCH(TRIM(BQ$2), ProgramsTable[[#This Row],[Geographic Coverage]]))), "Yes", "No"))</f>
        <v>*Required - Please Make a Selection*</v>
      </c>
      <c r="BS779" s="18" t="str">
        <f>IF(OR(BS$2="",BS$2=0), "N/A", IF(AND(ProgramsTable[[#This Row],[Age Min]]= "None", ProgramsTable[[#This Row],[Age Max]]= "None"), "Yes", IF(AND(BS$2&gt;=ProgramsTable[[#This Row],[Age Min]], BS$2&lt;=ProgramsTable[[#This Row],[Age Max]]), "Yes", "No")))</f>
        <v>N/A</v>
      </c>
      <c r="BT779" s="18" t="str" cm="1">
        <f t="array" ref="BT779">IF(COUNTIF(AM$2:BJ$2,"Yes")=0,"N/A",IF(SUMPRODUCT(--(AM$2:BJ$2="Yes"),--(ProgramsTable[[#This Row],[Developmental Disability]:[Caregivers, Family Members, Advocates, or Practitioners of an Individual with Disabilities or Medical Conditions]]="Yes"))&gt;0,"Yes","No"))</f>
        <v>N/A</v>
      </c>
      <c r="BU7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79" s="18" t="str">
        <f>IF(BV$2=0, "N/A", IF(ISNUMBER(SEARCH(UPPER(BV$2), UPPER(ProgramsTable[[#This Row],[Type of Service]]))), "Yes", "No"))</f>
        <v>N/A</v>
      </c>
      <c r="BW779" s="18" t="str">
        <f>IF(BW$2=0, "N/A", IF(ISNUMBER(SEARCH(TRIM(BW$2), ProgramsTable[[#This Row],[Geographic Coverage]])), "Yes", "No"))</f>
        <v>N/A</v>
      </c>
      <c r="BX779" s="18" t="str">
        <f>IF(BX$2=0, "N/A", IF(ISNUMBER(SEARCH(TRIM(BX$2), ProgramsTable[[#This Row],[Geographic Coverage]])), "Yes", "No"))</f>
        <v>N/A</v>
      </c>
      <c r="BY779" s="18" t="str">
        <f>IF(AND(BW$2=0, BX$2=0), "*Required - Please Make a Selection*", IF(OR(ISNUMBER(SEARCH(TRIM(BW$2), ProgramsTable[[#This Row],[Geographic Coverage]])), ISNUMBER(SEARCH(TRIM(BX$2), ProgramsTable[[#This Row],[Geographic Coverage]]))), "Yes", "No"))</f>
        <v>*Required - Please Make a Selection*</v>
      </c>
      <c r="BZ779" s="18" t="str">
        <f>IF(I$2=0, "N/A", IF(I$2="Yes", IF(ProgramsTable[[#This Row],[Program Includes Services for Caregivers]]="Yes", IF(ProgramsTable[[#This Row],[Program May Require Caregiver to be Unpaid]]="No", "Yes", "No"), "No"), "N/A"))</f>
        <v>N/A</v>
      </c>
      <c r="CA7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79" s="18" t="str">
        <f>IF(CB$2=0, "N/A", IF(ISNUMBER(SEARCH(TRIM(UPPER(CB$2)), TRIM(UPPER(ProgramsTable[[#This Row],[Type of Service]])))), "Yes", "No"))</f>
        <v>N/A</v>
      </c>
      <c r="CC779" s="18" t="str">
        <f>IF(CC$2=0, "N/A", IF(ISNUMBER(SEARCH(TRIM(CC$2), ProgramsTable[[#This Row],[Geographic Coverage]])), "Yes", "No"))</f>
        <v>No</v>
      </c>
      <c r="CD779" s="18" t="str">
        <f>IF(CD$2=0, "N/A", IF(ISNUMBER(SEARCH(TRIM(CD$2), ProgramsTable[[#This Row],[Geographic Coverage]])), "Yes", "No"))</f>
        <v>N/A</v>
      </c>
      <c r="CE779" s="18" t="str">
        <f>IF(AND(CC$2=0, CD$2=0), "*Required - Please Make a Selection*", IF(OR(ISNUMBER(SEARCH(TRIM(CC$2), ProgramsTable[[#This Row],[Geographic Coverage]])), ISNUMBER(SEARCH(TRIM(CD$2), ProgramsTable[[#This Row],[Geographic Coverage]]))), "Yes", "No"))</f>
        <v>No</v>
      </c>
      <c r="CF779" s="18" t="str" cm="1">
        <f t="array" ref="CF779">IF(COUNTIF(BK$2:BN$2, "Yes")=0, "N/A", IF(SUMPRODUCT((BK$2:BN$2="Yes")*(ProgramsTable[[#This Row],[Veteran?]:[Disabled Veteran?]]="Yes"))&gt;0, "Yes", "No"))</f>
        <v>No</v>
      </c>
      <c r="CG7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79"/>
      <c r="CI779"/>
      <c r="CJ779"/>
      <c r="CK779"/>
      <c r="CL779"/>
      <c r="CM779"/>
      <c r="CN779"/>
      <c r="CO779"/>
      <c r="CP779"/>
      <c r="CQ779"/>
      <c r="CR779"/>
      <c r="CS779"/>
      <c r="CU779"/>
      <c r="CV779"/>
    </row>
    <row r="780" spans="1:100" x14ac:dyDescent="0.25">
      <c r="A780" s="10">
        <v>496</v>
      </c>
      <c r="B780" t="s">
        <v>614</v>
      </c>
      <c r="C780" t="s">
        <v>500</v>
      </c>
      <c r="D780" t="s">
        <v>564</v>
      </c>
      <c r="E780" t="s">
        <v>546</v>
      </c>
      <c r="F780" t="s">
        <v>565</v>
      </c>
      <c r="G780" t="s">
        <v>107</v>
      </c>
      <c r="H780" t="s">
        <v>207</v>
      </c>
      <c r="I780" t="s">
        <v>207</v>
      </c>
      <c r="J780" t="s">
        <v>566</v>
      </c>
      <c r="K780" t="s">
        <v>208</v>
      </c>
      <c r="L780" s="11" t="s">
        <v>567</v>
      </c>
      <c r="M780">
        <v>60</v>
      </c>
      <c r="N780">
        <v>120</v>
      </c>
      <c r="O780" t="s">
        <v>568</v>
      </c>
      <c r="P780" t="s">
        <v>569</v>
      </c>
      <c r="Q780" t="s">
        <v>208</v>
      </c>
      <c r="R780" t="s">
        <v>569</v>
      </c>
      <c r="S780" t="s">
        <v>208</v>
      </c>
      <c r="T780" t="s">
        <v>42</v>
      </c>
      <c r="U780" t="s">
        <v>207</v>
      </c>
      <c r="V780" t="s">
        <v>215</v>
      </c>
      <c r="W780" t="s">
        <v>207</v>
      </c>
      <c r="X780" t="s">
        <v>207</v>
      </c>
      <c r="Y780" t="s">
        <v>207</v>
      </c>
      <c r="Z780" t="s">
        <v>207</v>
      </c>
      <c r="AA780" t="s">
        <v>207</v>
      </c>
      <c r="AB780" t="s">
        <v>207</v>
      </c>
      <c r="AC780" t="s">
        <v>207</v>
      </c>
      <c r="AD780" t="s">
        <v>207</v>
      </c>
      <c r="AE780" t="s">
        <v>207</v>
      </c>
      <c r="AF780" t="s">
        <v>207</v>
      </c>
      <c r="AG780" t="s">
        <v>207</v>
      </c>
      <c r="AH780" t="s">
        <v>207</v>
      </c>
      <c r="AI780" t="s">
        <v>207</v>
      </c>
      <c r="AJ780" t="s">
        <v>207</v>
      </c>
      <c r="AK780" t="s">
        <v>207</v>
      </c>
      <c r="AL780" t="s">
        <v>207</v>
      </c>
      <c r="AM780" t="s">
        <v>215</v>
      </c>
      <c r="AN780" t="s">
        <v>215</v>
      </c>
      <c r="AO780" t="s">
        <v>215</v>
      </c>
      <c r="AP780" t="s">
        <v>207</v>
      </c>
      <c r="AQ780" t="s">
        <v>207</v>
      </c>
      <c r="AR780" t="s">
        <v>207</v>
      </c>
      <c r="AS780" t="s">
        <v>207</v>
      </c>
      <c r="AT780" t="s">
        <v>207</v>
      </c>
      <c r="AU780" t="s">
        <v>207</v>
      </c>
      <c r="AV780" t="s">
        <v>207</v>
      </c>
      <c r="AW780" t="s">
        <v>207</v>
      </c>
      <c r="AX780" t="s">
        <v>207</v>
      </c>
      <c r="AY780" t="s">
        <v>207</v>
      </c>
      <c r="AZ780" t="s">
        <v>207</v>
      </c>
      <c r="BA780" t="s">
        <v>207</v>
      </c>
      <c r="BB780" t="s">
        <v>207</v>
      </c>
      <c r="BC780" t="s">
        <v>207</v>
      </c>
      <c r="BD780" t="s">
        <v>207</v>
      </c>
      <c r="BE780" t="s">
        <v>207</v>
      </c>
      <c r="BF780" t="s">
        <v>207</v>
      </c>
      <c r="BG780" t="s">
        <v>207</v>
      </c>
      <c r="BH780" t="s">
        <v>207</v>
      </c>
      <c r="BI780" t="s">
        <v>207</v>
      </c>
      <c r="BJ780" t="s">
        <v>207</v>
      </c>
      <c r="BK780" t="s">
        <v>207</v>
      </c>
      <c r="BL780" t="s">
        <v>207</v>
      </c>
      <c r="BM780" t="s">
        <v>207</v>
      </c>
      <c r="BN780" t="s">
        <v>207</v>
      </c>
      <c r="BO780" s="18" t="str">
        <f>IF(OR(BO$2=0, BO$2=""), "N/A", IF(ISNUMBER(SEARCH(UPPER(BO$2), UPPER(ProgramsTable[[#This Row],[Type of Service]]))), "Yes", "No"))</f>
        <v>N/A</v>
      </c>
      <c r="BP780" s="18" t="str">
        <f>IF(BP$2=0, "N/A", IF(ISNUMBER(SEARCH(TRIM(BP$2), ProgramsTable[[#This Row],[Geographic Coverage]])), "Yes", "No"))</f>
        <v>N/A</v>
      </c>
      <c r="BQ780" s="18" t="str">
        <f>IF(BQ$2=0, "N/A", IF(ISNUMBER(SEARCH(TRIM(BQ$2), ProgramsTable[[#This Row],[Geographic Coverage]])), "Yes", "No"))</f>
        <v>N/A</v>
      </c>
      <c r="BR780" s="18" t="str">
        <f>IF(AND(BP$2=0, BQ$2=0), "*Required - Please Make a Selection*", IF(OR(ISNUMBER(SEARCH(TRIM(BP$2), ProgramsTable[[#This Row],[Geographic Coverage]])), ISNUMBER(SEARCH(TRIM(BQ$2), ProgramsTable[[#This Row],[Geographic Coverage]]))), "Yes", "No"))</f>
        <v>*Required - Please Make a Selection*</v>
      </c>
      <c r="BS780" s="18" t="str">
        <f>IF(OR(BS$2="",BS$2=0), "N/A", IF(AND(ProgramsTable[[#This Row],[Age Min]]= "None", ProgramsTable[[#This Row],[Age Max]]= "None"), "Yes", IF(AND(BS$2&gt;=ProgramsTable[[#This Row],[Age Min]], BS$2&lt;=ProgramsTable[[#This Row],[Age Max]]), "Yes", "No")))</f>
        <v>N/A</v>
      </c>
      <c r="BT780" s="18" t="str" cm="1">
        <f t="array" ref="BT780">IF(COUNTIF(AM$2:BJ$2,"Yes")=0,"N/A",IF(SUMPRODUCT(--(AM$2:BJ$2="Yes"),--(ProgramsTable[[#This Row],[Developmental Disability]:[Caregivers, Family Members, Advocates, or Practitioners of an Individual with Disabilities or Medical Conditions]]="Yes"))&gt;0,"Yes","No"))</f>
        <v>N/A</v>
      </c>
      <c r="BU7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80" s="18" t="str">
        <f>IF(BV$2=0, "N/A", IF(ISNUMBER(SEARCH(UPPER(BV$2), UPPER(ProgramsTable[[#This Row],[Type of Service]]))), "Yes", "No"))</f>
        <v>N/A</v>
      </c>
      <c r="BW780" s="18" t="str">
        <f>IF(BW$2=0, "N/A", IF(ISNUMBER(SEARCH(TRIM(BW$2), ProgramsTable[[#This Row],[Geographic Coverage]])), "Yes", "No"))</f>
        <v>N/A</v>
      </c>
      <c r="BX780" s="18" t="str">
        <f>IF(BX$2=0, "N/A", IF(ISNUMBER(SEARCH(TRIM(BX$2), ProgramsTable[[#This Row],[Geographic Coverage]])), "Yes", "No"))</f>
        <v>N/A</v>
      </c>
      <c r="BY780" s="18" t="str">
        <f>IF(AND(BW$2=0, BX$2=0), "*Required - Please Make a Selection*", IF(OR(ISNUMBER(SEARCH(TRIM(BW$2), ProgramsTable[[#This Row],[Geographic Coverage]])), ISNUMBER(SEARCH(TRIM(BX$2), ProgramsTable[[#This Row],[Geographic Coverage]]))), "Yes", "No"))</f>
        <v>*Required - Please Make a Selection*</v>
      </c>
      <c r="BZ780" s="18" t="str">
        <f>IF(I$2=0, "N/A", IF(I$2="Yes", IF(ProgramsTable[[#This Row],[Program Includes Services for Caregivers]]="Yes", IF(ProgramsTable[[#This Row],[Program May Require Caregiver to be Unpaid]]="No", "Yes", "No"), "No"), "N/A"))</f>
        <v>N/A</v>
      </c>
      <c r="CA7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80" s="18" t="str">
        <f>IF(CB$2=0, "N/A", IF(ISNUMBER(SEARCH(TRIM(UPPER(CB$2)), TRIM(UPPER(ProgramsTable[[#This Row],[Type of Service]])))), "Yes", "No"))</f>
        <v>N/A</v>
      </c>
      <c r="CC780" s="18" t="str">
        <f>IF(CC$2=0, "N/A", IF(ISNUMBER(SEARCH(TRIM(CC$2), ProgramsTable[[#This Row],[Geographic Coverage]])), "Yes", "No"))</f>
        <v>No</v>
      </c>
      <c r="CD780" s="18" t="str">
        <f>IF(CD$2=0, "N/A", IF(ISNUMBER(SEARCH(TRIM(CD$2), ProgramsTable[[#This Row],[Geographic Coverage]])), "Yes", "No"))</f>
        <v>N/A</v>
      </c>
      <c r="CE780" s="18" t="str">
        <f>IF(AND(CC$2=0, CD$2=0), "*Required - Please Make a Selection*", IF(OR(ISNUMBER(SEARCH(TRIM(CC$2), ProgramsTable[[#This Row],[Geographic Coverage]])), ISNUMBER(SEARCH(TRIM(CD$2), ProgramsTable[[#This Row],[Geographic Coverage]]))), "Yes", "No"))</f>
        <v>No</v>
      </c>
      <c r="CF780" s="18" t="str" cm="1">
        <f t="array" ref="CF780">IF(COUNTIF(BK$2:BN$2, "Yes")=0, "N/A", IF(SUMPRODUCT((BK$2:BN$2="Yes")*(ProgramsTable[[#This Row],[Veteran?]:[Disabled Veteran?]]="Yes"))&gt;0, "Yes", "No"))</f>
        <v>No</v>
      </c>
      <c r="CG7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80"/>
      <c r="CI780"/>
      <c r="CJ780"/>
      <c r="CK780"/>
      <c r="CL780"/>
      <c r="CM780"/>
      <c r="CN780"/>
      <c r="CO780"/>
      <c r="CP780"/>
      <c r="CQ780"/>
      <c r="CR780"/>
      <c r="CS780"/>
      <c r="CU780"/>
      <c r="CV780"/>
    </row>
    <row r="781" spans="1:100" hidden="1" x14ac:dyDescent="0.25">
      <c r="A781" s="10">
        <v>497</v>
      </c>
      <c r="B781" t="s">
        <v>614</v>
      </c>
      <c r="C781" t="s">
        <v>500</v>
      </c>
      <c r="D781" t="s">
        <v>564</v>
      </c>
      <c r="E781" t="s">
        <v>546</v>
      </c>
      <c r="F781" t="s">
        <v>623</v>
      </c>
      <c r="G781" t="s">
        <v>109</v>
      </c>
      <c r="H781" t="s">
        <v>207</v>
      </c>
      <c r="I781" t="s">
        <v>207</v>
      </c>
      <c r="J781" t="s">
        <v>566</v>
      </c>
      <c r="K781" t="s">
        <v>208</v>
      </c>
      <c r="L781" s="11" t="s">
        <v>571</v>
      </c>
      <c r="M781">
        <v>60</v>
      </c>
      <c r="N781">
        <v>120</v>
      </c>
      <c r="O781" t="s">
        <v>572</v>
      </c>
      <c r="P781" t="s">
        <v>573</v>
      </c>
      <c r="Q781" t="s">
        <v>208</v>
      </c>
      <c r="R781" t="s">
        <v>573</v>
      </c>
      <c r="S781" t="s">
        <v>208</v>
      </c>
      <c r="T781" t="s">
        <v>42</v>
      </c>
      <c r="U781" t="s">
        <v>207</v>
      </c>
      <c r="V781" t="s">
        <v>215</v>
      </c>
      <c r="W781" t="s">
        <v>207</v>
      </c>
      <c r="X781" t="s">
        <v>207</v>
      </c>
      <c r="Y781" t="s">
        <v>207</v>
      </c>
      <c r="Z781" t="s">
        <v>207</v>
      </c>
      <c r="AA781" t="s">
        <v>207</v>
      </c>
      <c r="AB781" t="s">
        <v>207</v>
      </c>
      <c r="AC781" t="s">
        <v>207</v>
      </c>
      <c r="AD781" t="s">
        <v>207</v>
      </c>
      <c r="AE781" t="s">
        <v>207</v>
      </c>
      <c r="AF781" t="s">
        <v>207</v>
      </c>
      <c r="AG781" t="s">
        <v>207</v>
      </c>
      <c r="AH781" t="s">
        <v>207</v>
      </c>
      <c r="AI781" t="s">
        <v>207</v>
      </c>
      <c r="AJ781" t="s">
        <v>207</v>
      </c>
      <c r="AK781" t="s">
        <v>207</v>
      </c>
      <c r="AL781" t="s">
        <v>207</v>
      </c>
      <c r="AM781" t="s">
        <v>215</v>
      </c>
      <c r="AN781" t="s">
        <v>215</v>
      </c>
      <c r="AO781" t="s">
        <v>215</v>
      </c>
      <c r="AP781" t="s">
        <v>207</v>
      </c>
      <c r="AQ781" t="s">
        <v>215</v>
      </c>
      <c r="AR781" t="s">
        <v>207</v>
      </c>
      <c r="AS781" t="s">
        <v>207</v>
      </c>
      <c r="AT781" t="s">
        <v>207</v>
      </c>
      <c r="AU781" t="s">
        <v>207</v>
      </c>
      <c r="AV781" t="s">
        <v>207</v>
      </c>
      <c r="AW781" t="s">
        <v>207</v>
      </c>
      <c r="AX781" t="s">
        <v>215</v>
      </c>
      <c r="AY781" t="s">
        <v>215</v>
      </c>
      <c r="AZ781" t="s">
        <v>207</v>
      </c>
      <c r="BA781" t="s">
        <v>215</v>
      </c>
      <c r="BB781" t="s">
        <v>207</v>
      </c>
      <c r="BC781" t="s">
        <v>207</v>
      </c>
      <c r="BD781" t="s">
        <v>207</v>
      </c>
      <c r="BE781" t="s">
        <v>207</v>
      </c>
      <c r="BF781" t="s">
        <v>207</v>
      </c>
      <c r="BG781" t="s">
        <v>207</v>
      </c>
      <c r="BH781" t="s">
        <v>207</v>
      </c>
      <c r="BI781" t="s">
        <v>207</v>
      </c>
      <c r="BJ781" t="s">
        <v>207</v>
      </c>
      <c r="BK781" t="s">
        <v>207</v>
      </c>
      <c r="BL781" t="s">
        <v>207</v>
      </c>
      <c r="BM781" t="s">
        <v>207</v>
      </c>
      <c r="BN781" t="s">
        <v>207</v>
      </c>
      <c r="BO781" s="18" t="str">
        <f>IF(OR(BO$2=0, BO$2=""), "N/A", IF(ISNUMBER(SEARCH(UPPER(BO$2), UPPER(ProgramsTable[[#This Row],[Type of Service]]))), "Yes", "No"))</f>
        <v>N/A</v>
      </c>
      <c r="BP781" s="18" t="str">
        <f>IF(BP$2=0, "N/A", IF(ISNUMBER(SEARCH(TRIM(BP$2), ProgramsTable[[#This Row],[Geographic Coverage]])), "Yes", "No"))</f>
        <v>N/A</v>
      </c>
      <c r="BQ781" s="18" t="str">
        <f>IF(BQ$2=0, "N/A", IF(ISNUMBER(SEARCH(TRIM(BQ$2), ProgramsTable[[#This Row],[Geographic Coverage]])), "Yes", "No"))</f>
        <v>N/A</v>
      </c>
      <c r="BR781" s="18" t="str">
        <f>IF(AND(BP$2=0, BQ$2=0), "*Required - Please Make a Selection*", IF(OR(ISNUMBER(SEARCH(TRIM(BP$2), ProgramsTable[[#This Row],[Geographic Coverage]])), ISNUMBER(SEARCH(TRIM(BQ$2), ProgramsTable[[#This Row],[Geographic Coverage]]))), "Yes", "No"))</f>
        <v>*Required - Please Make a Selection*</v>
      </c>
      <c r="BS781" s="18" t="str">
        <f>IF(OR(BS$2="",BS$2=0), "N/A", IF(AND(ProgramsTable[[#This Row],[Age Min]]= "None", ProgramsTable[[#This Row],[Age Max]]= "None"), "Yes", IF(AND(BS$2&gt;=ProgramsTable[[#This Row],[Age Min]], BS$2&lt;=ProgramsTable[[#This Row],[Age Max]]), "Yes", "No")))</f>
        <v>N/A</v>
      </c>
      <c r="BT781" s="18" t="str" cm="1">
        <f t="array" ref="BT781">IF(COUNTIF(AM$2:BJ$2,"Yes")=0,"N/A",IF(SUMPRODUCT(--(AM$2:BJ$2="Yes"),--(ProgramsTable[[#This Row],[Developmental Disability]:[Caregivers, Family Members, Advocates, or Practitioners of an Individual with Disabilities or Medical Conditions]]="Yes"))&gt;0,"Yes","No"))</f>
        <v>N/A</v>
      </c>
      <c r="BU7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81" s="18" t="str">
        <f>IF(BV$2=0, "N/A", IF(ISNUMBER(SEARCH(UPPER(BV$2), UPPER(ProgramsTable[[#This Row],[Type of Service]]))), "Yes", "No"))</f>
        <v>N/A</v>
      </c>
      <c r="BW781" s="18" t="str">
        <f>IF(BW$2=0, "N/A", IF(ISNUMBER(SEARCH(TRIM(BW$2), ProgramsTable[[#This Row],[Geographic Coverage]])), "Yes", "No"))</f>
        <v>N/A</v>
      </c>
      <c r="BX781" s="18" t="str">
        <f>IF(BX$2=0, "N/A", IF(ISNUMBER(SEARCH(TRIM(BX$2), ProgramsTable[[#This Row],[Geographic Coverage]])), "Yes", "No"))</f>
        <v>N/A</v>
      </c>
      <c r="BY781" s="18" t="str">
        <f>IF(AND(BW$2=0, BX$2=0), "*Required - Please Make a Selection*", IF(OR(ISNUMBER(SEARCH(TRIM(BW$2), ProgramsTable[[#This Row],[Geographic Coverage]])), ISNUMBER(SEARCH(TRIM(BX$2), ProgramsTable[[#This Row],[Geographic Coverage]]))), "Yes", "No"))</f>
        <v>*Required - Please Make a Selection*</v>
      </c>
      <c r="BZ781" s="18" t="str">
        <f>IF(I$2=0, "N/A", IF(I$2="Yes", IF(ProgramsTable[[#This Row],[Program Includes Services for Caregivers]]="Yes", IF(ProgramsTable[[#This Row],[Program May Require Caregiver to be Unpaid]]="No", "Yes", "No"), "No"), "N/A"))</f>
        <v>N/A</v>
      </c>
      <c r="CA7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81" s="18" t="str">
        <f>IF(CB$2=0, "N/A", IF(ISNUMBER(SEARCH(TRIM(UPPER(CB$2)), TRIM(UPPER(ProgramsTable[[#This Row],[Type of Service]])))), "Yes", "No"))</f>
        <v>N/A</v>
      </c>
      <c r="CC781" s="18" t="str">
        <f>IF(CC$2=0, "N/A", IF(ISNUMBER(SEARCH(TRIM(CC$2), ProgramsTable[[#This Row],[Geographic Coverage]])), "Yes", "No"))</f>
        <v>No</v>
      </c>
      <c r="CD781" s="18" t="str">
        <f>IF(CD$2=0, "N/A", IF(ISNUMBER(SEARCH(TRIM(CD$2), ProgramsTable[[#This Row],[Geographic Coverage]])), "Yes", "No"))</f>
        <v>N/A</v>
      </c>
      <c r="CE781" s="18" t="str">
        <f>IF(AND(CC$2=0, CD$2=0), "*Required - Please Make a Selection*", IF(OR(ISNUMBER(SEARCH(TRIM(CC$2), ProgramsTable[[#This Row],[Geographic Coverage]])), ISNUMBER(SEARCH(TRIM(CD$2), ProgramsTable[[#This Row],[Geographic Coverage]]))), "Yes", "No"))</f>
        <v>No</v>
      </c>
      <c r="CF781" s="18" t="str" cm="1">
        <f t="array" ref="CF781">IF(COUNTIF(BK$2:BN$2, "Yes")=0, "N/A", IF(SUMPRODUCT((BK$2:BN$2="Yes")*(ProgramsTable[[#This Row],[Veteran?]:[Disabled Veteran?]]="Yes"))&gt;0, "Yes", "No"))</f>
        <v>No</v>
      </c>
      <c r="CG7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81"/>
      <c r="CI781"/>
      <c r="CJ781"/>
      <c r="CK781"/>
      <c r="CL781"/>
      <c r="CM781"/>
      <c r="CN781"/>
      <c r="CO781"/>
      <c r="CP781"/>
      <c r="CQ781"/>
      <c r="CR781"/>
      <c r="CS781"/>
      <c r="CU781"/>
      <c r="CV781"/>
    </row>
    <row r="782" spans="1:100" hidden="1" x14ac:dyDescent="0.25">
      <c r="A782" s="10">
        <v>498</v>
      </c>
      <c r="B782" t="s">
        <v>614</v>
      </c>
      <c r="C782" t="s">
        <v>500</v>
      </c>
      <c r="D782" t="s">
        <v>564</v>
      </c>
      <c r="E782" t="s">
        <v>546</v>
      </c>
      <c r="F782" t="s">
        <v>574</v>
      </c>
      <c r="G782" t="s">
        <v>108</v>
      </c>
      <c r="H782" t="s">
        <v>207</v>
      </c>
      <c r="I782" t="s">
        <v>207</v>
      </c>
      <c r="J782" t="s">
        <v>208</v>
      </c>
      <c r="K782" t="s">
        <v>208</v>
      </c>
      <c r="L782" s="11" t="s">
        <v>543</v>
      </c>
      <c r="M782">
        <v>60</v>
      </c>
      <c r="N782">
        <v>120</v>
      </c>
      <c r="P782" t="s">
        <v>575</v>
      </c>
      <c r="Q782" t="s">
        <v>208</v>
      </c>
      <c r="R782" t="s">
        <v>575</v>
      </c>
      <c r="S782" t="s">
        <v>208</v>
      </c>
      <c r="T782" t="s">
        <v>42</v>
      </c>
      <c r="U782" t="s">
        <v>207</v>
      </c>
      <c r="V782" t="s">
        <v>207</v>
      </c>
      <c r="W782" t="s">
        <v>207</v>
      </c>
      <c r="X782" t="s">
        <v>207</v>
      </c>
      <c r="Y782" t="s">
        <v>207</v>
      </c>
      <c r="Z782" t="s">
        <v>207</v>
      </c>
      <c r="AA782" t="s">
        <v>207</v>
      </c>
      <c r="AB782" t="s">
        <v>207</v>
      </c>
      <c r="AC782" t="s">
        <v>207</v>
      </c>
      <c r="AD782" t="s">
        <v>207</v>
      </c>
      <c r="AE782" t="s">
        <v>207</v>
      </c>
      <c r="AF782" t="s">
        <v>207</v>
      </c>
      <c r="AG782" t="s">
        <v>207</v>
      </c>
      <c r="AH782" t="s">
        <v>207</v>
      </c>
      <c r="AI782" t="s">
        <v>207</v>
      </c>
      <c r="AJ782" t="s">
        <v>207</v>
      </c>
      <c r="AK782" t="s">
        <v>207</v>
      </c>
      <c r="AL782" t="s">
        <v>207</v>
      </c>
      <c r="AM782" t="s">
        <v>207</v>
      </c>
      <c r="AN782" t="s">
        <v>207</v>
      </c>
      <c r="AO782" t="s">
        <v>207</v>
      </c>
      <c r="AP782" t="s">
        <v>207</v>
      </c>
      <c r="AQ782" t="s">
        <v>207</v>
      </c>
      <c r="AR782" t="s">
        <v>207</v>
      </c>
      <c r="AS782" t="s">
        <v>207</v>
      </c>
      <c r="AT782" t="s">
        <v>207</v>
      </c>
      <c r="AU782" t="s">
        <v>207</v>
      </c>
      <c r="AV782" t="s">
        <v>207</v>
      </c>
      <c r="AW782" t="s">
        <v>207</v>
      </c>
      <c r="AX782" t="s">
        <v>207</v>
      </c>
      <c r="AY782" t="s">
        <v>207</v>
      </c>
      <c r="AZ782" t="s">
        <v>207</v>
      </c>
      <c r="BA782" t="s">
        <v>215</v>
      </c>
      <c r="BB782" t="s">
        <v>207</v>
      </c>
      <c r="BC782" t="s">
        <v>207</v>
      </c>
      <c r="BD782" t="s">
        <v>207</v>
      </c>
      <c r="BE782" t="s">
        <v>207</v>
      </c>
      <c r="BF782" t="s">
        <v>207</v>
      </c>
      <c r="BG782" t="s">
        <v>207</v>
      </c>
      <c r="BH782" t="s">
        <v>207</v>
      </c>
      <c r="BI782" t="s">
        <v>207</v>
      </c>
      <c r="BJ782" t="s">
        <v>207</v>
      </c>
      <c r="BK782" t="s">
        <v>207</v>
      </c>
      <c r="BL782" t="s">
        <v>207</v>
      </c>
      <c r="BM782" t="s">
        <v>207</v>
      </c>
      <c r="BN782" t="s">
        <v>207</v>
      </c>
      <c r="BO782" s="18" t="str">
        <f>IF(OR(BO$2=0, BO$2=""), "N/A", IF(ISNUMBER(SEARCH(UPPER(BO$2), UPPER(ProgramsTable[[#This Row],[Type of Service]]))), "Yes", "No"))</f>
        <v>N/A</v>
      </c>
      <c r="BP782" s="18" t="str">
        <f>IF(BP$2=0, "N/A", IF(ISNUMBER(SEARCH(TRIM(BP$2), ProgramsTable[[#This Row],[Geographic Coverage]])), "Yes", "No"))</f>
        <v>N/A</v>
      </c>
      <c r="BQ782" s="18" t="str">
        <f>IF(BQ$2=0, "N/A", IF(ISNUMBER(SEARCH(TRIM(BQ$2), ProgramsTable[[#This Row],[Geographic Coverage]])), "Yes", "No"))</f>
        <v>N/A</v>
      </c>
      <c r="BR782" s="18" t="str">
        <f>IF(AND(BP$2=0, BQ$2=0), "*Required - Please Make a Selection*", IF(OR(ISNUMBER(SEARCH(TRIM(BP$2), ProgramsTable[[#This Row],[Geographic Coverage]])), ISNUMBER(SEARCH(TRIM(BQ$2), ProgramsTable[[#This Row],[Geographic Coverage]]))), "Yes", "No"))</f>
        <v>*Required - Please Make a Selection*</v>
      </c>
      <c r="BS782" s="18" t="str">
        <f>IF(OR(BS$2="",BS$2=0), "N/A", IF(AND(ProgramsTable[[#This Row],[Age Min]]= "None", ProgramsTable[[#This Row],[Age Max]]= "None"), "Yes", IF(AND(BS$2&gt;=ProgramsTable[[#This Row],[Age Min]], BS$2&lt;=ProgramsTable[[#This Row],[Age Max]]), "Yes", "No")))</f>
        <v>N/A</v>
      </c>
      <c r="BT782" s="18" t="str" cm="1">
        <f t="array" ref="BT782">IF(COUNTIF(AM$2:BJ$2,"Yes")=0,"N/A",IF(SUMPRODUCT(--(AM$2:BJ$2="Yes"),--(ProgramsTable[[#This Row],[Developmental Disability]:[Caregivers, Family Members, Advocates, or Practitioners of an Individual with Disabilities or Medical Conditions]]="Yes"))&gt;0,"Yes","No"))</f>
        <v>N/A</v>
      </c>
      <c r="BU7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82" s="18" t="str">
        <f>IF(BV$2=0, "N/A", IF(ISNUMBER(SEARCH(UPPER(BV$2), UPPER(ProgramsTable[[#This Row],[Type of Service]]))), "Yes", "No"))</f>
        <v>N/A</v>
      </c>
      <c r="BW782" s="18" t="str">
        <f>IF(BW$2=0, "N/A", IF(ISNUMBER(SEARCH(TRIM(BW$2), ProgramsTable[[#This Row],[Geographic Coverage]])), "Yes", "No"))</f>
        <v>N/A</v>
      </c>
      <c r="BX782" s="18" t="str">
        <f>IF(BX$2=0, "N/A", IF(ISNUMBER(SEARCH(TRIM(BX$2), ProgramsTable[[#This Row],[Geographic Coverage]])), "Yes", "No"))</f>
        <v>N/A</v>
      </c>
      <c r="BY782" s="18" t="str">
        <f>IF(AND(BW$2=0, BX$2=0), "*Required - Please Make a Selection*", IF(OR(ISNUMBER(SEARCH(TRIM(BW$2), ProgramsTable[[#This Row],[Geographic Coverage]])), ISNUMBER(SEARCH(TRIM(BX$2), ProgramsTable[[#This Row],[Geographic Coverage]]))), "Yes", "No"))</f>
        <v>*Required - Please Make a Selection*</v>
      </c>
      <c r="BZ782" s="18" t="str">
        <f>IF(I$2=0, "N/A", IF(I$2="Yes", IF(ProgramsTable[[#This Row],[Program Includes Services for Caregivers]]="Yes", IF(ProgramsTable[[#This Row],[Program May Require Caregiver to be Unpaid]]="No", "Yes", "No"), "No"), "N/A"))</f>
        <v>N/A</v>
      </c>
      <c r="CA7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82" s="18" t="str">
        <f>IF(CB$2=0, "N/A", IF(ISNUMBER(SEARCH(TRIM(UPPER(CB$2)), TRIM(UPPER(ProgramsTable[[#This Row],[Type of Service]])))), "Yes", "No"))</f>
        <v>N/A</v>
      </c>
      <c r="CC782" s="18" t="str">
        <f>IF(CC$2=0, "N/A", IF(ISNUMBER(SEARCH(TRIM(CC$2), ProgramsTable[[#This Row],[Geographic Coverage]])), "Yes", "No"))</f>
        <v>No</v>
      </c>
      <c r="CD782" s="18" t="str">
        <f>IF(CD$2=0, "N/A", IF(ISNUMBER(SEARCH(TRIM(CD$2), ProgramsTable[[#This Row],[Geographic Coverage]])), "Yes", "No"))</f>
        <v>N/A</v>
      </c>
      <c r="CE782" s="18" t="str">
        <f>IF(AND(CC$2=0, CD$2=0), "*Required - Please Make a Selection*", IF(OR(ISNUMBER(SEARCH(TRIM(CC$2), ProgramsTable[[#This Row],[Geographic Coverage]])), ISNUMBER(SEARCH(TRIM(CD$2), ProgramsTable[[#This Row],[Geographic Coverage]]))), "Yes", "No"))</f>
        <v>No</v>
      </c>
      <c r="CF782" s="18" t="str" cm="1">
        <f t="array" ref="CF782">IF(COUNTIF(BK$2:BN$2, "Yes")=0, "N/A", IF(SUMPRODUCT((BK$2:BN$2="Yes")*(ProgramsTable[[#This Row],[Veteran?]:[Disabled Veteran?]]="Yes"))&gt;0, "Yes", "No"))</f>
        <v>No</v>
      </c>
      <c r="CG7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82"/>
      <c r="CI782"/>
      <c r="CJ782"/>
      <c r="CK782"/>
      <c r="CL782"/>
      <c r="CM782"/>
      <c r="CN782"/>
      <c r="CO782"/>
      <c r="CP782"/>
      <c r="CQ782"/>
      <c r="CR782"/>
      <c r="CS782"/>
      <c r="CU782"/>
      <c r="CV782"/>
    </row>
    <row r="783" spans="1:100" hidden="1" x14ac:dyDescent="0.25">
      <c r="A783" s="10">
        <v>499</v>
      </c>
      <c r="B783" t="s">
        <v>614</v>
      </c>
      <c r="C783" t="s">
        <v>500</v>
      </c>
      <c r="D783" t="s">
        <v>576</v>
      </c>
      <c r="E783" t="s">
        <v>546</v>
      </c>
      <c r="F783" t="s">
        <v>577</v>
      </c>
      <c r="G783" t="s">
        <v>98</v>
      </c>
      <c r="H783" t="s">
        <v>207</v>
      </c>
      <c r="I783" t="s">
        <v>207</v>
      </c>
      <c r="J783" t="s">
        <v>208</v>
      </c>
      <c r="K783" t="s">
        <v>208</v>
      </c>
      <c r="L783" s="11" t="s">
        <v>543</v>
      </c>
      <c r="M783">
        <v>60</v>
      </c>
      <c r="N783">
        <v>120</v>
      </c>
      <c r="P783" t="s">
        <v>563</v>
      </c>
      <c r="Q783" t="s">
        <v>208</v>
      </c>
      <c r="R783" t="s">
        <v>563</v>
      </c>
      <c r="S783" t="s">
        <v>208</v>
      </c>
      <c r="T783" t="s">
        <v>42</v>
      </c>
      <c r="U783" t="s">
        <v>207</v>
      </c>
      <c r="V783" t="s">
        <v>207</v>
      </c>
      <c r="W783" t="s">
        <v>207</v>
      </c>
      <c r="X783" t="s">
        <v>207</v>
      </c>
      <c r="Y783" t="s">
        <v>207</v>
      </c>
      <c r="Z783" t="s">
        <v>207</v>
      </c>
      <c r="AA783" t="s">
        <v>207</v>
      </c>
      <c r="AB783" t="s">
        <v>207</v>
      </c>
      <c r="AC783" t="s">
        <v>207</v>
      </c>
      <c r="AD783" t="s">
        <v>207</v>
      </c>
      <c r="AE783" t="s">
        <v>207</v>
      </c>
      <c r="AF783" t="s">
        <v>207</v>
      </c>
      <c r="AG783" t="s">
        <v>207</v>
      </c>
      <c r="AH783" t="s">
        <v>207</v>
      </c>
      <c r="AI783" t="s">
        <v>207</v>
      </c>
      <c r="AJ783" t="s">
        <v>207</v>
      </c>
      <c r="AK783" t="s">
        <v>207</v>
      </c>
      <c r="AL783" t="s">
        <v>207</v>
      </c>
      <c r="AM783" t="s">
        <v>207</v>
      </c>
      <c r="AN783" t="s">
        <v>207</v>
      </c>
      <c r="AO783" t="s">
        <v>207</v>
      </c>
      <c r="AP783" t="s">
        <v>207</v>
      </c>
      <c r="AQ783" t="s">
        <v>207</v>
      </c>
      <c r="AR783" t="s">
        <v>207</v>
      </c>
      <c r="AS783" t="s">
        <v>207</v>
      </c>
      <c r="AT783" t="s">
        <v>207</v>
      </c>
      <c r="AU783" t="s">
        <v>207</v>
      </c>
      <c r="AV783" t="s">
        <v>207</v>
      </c>
      <c r="AW783" t="s">
        <v>207</v>
      </c>
      <c r="AX783" t="s">
        <v>207</v>
      </c>
      <c r="AY783" t="s">
        <v>207</v>
      </c>
      <c r="AZ783" t="s">
        <v>207</v>
      </c>
      <c r="BA783" t="s">
        <v>215</v>
      </c>
      <c r="BB783" t="s">
        <v>207</v>
      </c>
      <c r="BC783" t="s">
        <v>207</v>
      </c>
      <c r="BD783" t="s">
        <v>207</v>
      </c>
      <c r="BE783" t="s">
        <v>207</v>
      </c>
      <c r="BF783" t="s">
        <v>207</v>
      </c>
      <c r="BG783" t="s">
        <v>207</v>
      </c>
      <c r="BH783" t="s">
        <v>207</v>
      </c>
      <c r="BI783" t="s">
        <v>207</v>
      </c>
      <c r="BJ783" t="s">
        <v>207</v>
      </c>
      <c r="BK783" t="s">
        <v>207</v>
      </c>
      <c r="BL783" t="s">
        <v>207</v>
      </c>
      <c r="BM783" t="s">
        <v>207</v>
      </c>
      <c r="BN783" t="s">
        <v>207</v>
      </c>
      <c r="BO783" s="18" t="str">
        <f>IF(OR(BO$2=0, BO$2=""), "N/A", IF(ISNUMBER(SEARCH(UPPER(BO$2), UPPER(ProgramsTable[[#This Row],[Type of Service]]))), "Yes", "No"))</f>
        <v>N/A</v>
      </c>
      <c r="BP783" s="18" t="str">
        <f>IF(BP$2=0, "N/A", IF(ISNUMBER(SEARCH(TRIM(BP$2), ProgramsTable[[#This Row],[Geographic Coverage]])), "Yes", "No"))</f>
        <v>N/A</v>
      </c>
      <c r="BQ783" s="18" t="str">
        <f>IF(BQ$2=0, "N/A", IF(ISNUMBER(SEARCH(TRIM(BQ$2), ProgramsTable[[#This Row],[Geographic Coverage]])), "Yes", "No"))</f>
        <v>N/A</v>
      </c>
      <c r="BR783" s="18" t="str">
        <f>IF(AND(BP$2=0, BQ$2=0), "*Required - Please Make a Selection*", IF(OR(ISNUMBER(SEARCH(TRIM(BP$2), ProgramsTable[[#This Row],[Geographic Coverage]])), ISNUMBER(SEARCH(TRIM(BQ$2), ProgramsTable[[#This Row],[Geographic Coverage]]))), "Yes", "No"))</f>
        <v>*Required - Please Make a Selection*</v>
      </c>
      <c r="BS783" s="18" t="str">
        <f>IF(OR(BS$2="",BS$2=0), "N/A", IF(AND(ProgramsTable[[#This Row],[Age Min]]= "None", ProgramsTable[[#This Row],[Age Max]]= "None"), "Yes", IF(AND(BS$2&gt;=ProgramsTable[[#This Row],[Age Min]], BS$2&lt;=ProgramsTable[[#This Row],[Age Max]]), "Yes", "No")))</f>
        <v>N/A</v>
      </c>
      <c r="BT783" s="18" t="str" cm="1">
        <f t="array" ref="BT783">IF(COUNTIF(AM$2:BJ$2,"Yes")=0,"N/A",IF(SUMPRODUCT(--(AM$2:BJ$2="Yes"),--(ProgramsTable[[#This Row],[Developmental Disability]:[Caregivers, Family Members, Advocates, or Practitioners of an Individual with Disabilities or Medical Conditions]]="Yes"))&gt;0,"Yes","No"))</f>
        <v>N/A</v>
      </c>
      <c r="BU7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83" s="18" t="str">
        <f>IF(BV$2=0, "N/A", IF(ISNUMBER(SEARCH(UPPER(BV$2), UPPER(ProgramsTable[[#This Row],[Type of Service]]))), "Yes", "No"))</f>
        <v>N/A</v>
      </c>
      <c r="BW783" s="18" t="str">
        <f>IF(BW$2=0, "N/A", IF(ISNUMBER(SEARCH(TRIM(BW$2), ProgramsTable[[#This Row],[Geographic Coverage]])), "Yes", "No"))</f>
        <v>N/A</v>
      </c>
      <c r="BX783" s="18" t="str">
        <f>IF(BX$2=0, "N/A", IF(ISNUMBER(SEARCH(TRIM(BX$2), ProgramsTable[[#This Row],[Geographic Coverage]])), "Yes", "No"))</f>
        <v>N/A</v>
      </c>
      <c r="BY783" s="18" t="str">
        <f>IF(AND(BW$2=0, BX$2=0), "*Required - Please Make a Selection*", IF(OR(ISNUMBER(SEARCH(TRIM(BW$2), ProgramsTable[[#This Row],[Geographic Coverage]])), ISNUMBER(SEARCH(TRIM(BX$2), ProgramsTable[[#This Row],[Geographic Coverage]]))), "Yes", "No"))</f>
        <v>*Required - Please Make a Selection*</v>
      </c>
      <c r="BZ783" s="18" t="str">
        <f>IF(I$2=0, "N/A", IF(I$2="Yes", IF(ProgramsTable[[#This Row],[Program Includes Services for Caregivers]]="Yes", IF(ProgramsTable[[#This Row],[Program May Require Caregiver to be Unpaid]]="No", "Yes", "No"), "No"), "N/A"))</f>
        <v>N/A</v>
      </c>
      <c r="CA7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83" s="18" t="str">
        <f>IF(CB$2=0, "N/A", IF(ISNUMBER(SEARCH(TRIM(UPPER(CB$2)), TRIM(UPPER(ProgramsTable[[#This Row],[Type of Service]])))), "Yes", "No"))</f>
        <v>N/A</v>
      </c>
      <c r="CC783" s="18" t="str">
        <f>IF(CC$2=0, "N/A", IF(ISNUMBER(SEARCH(TRIM(CC$2), ProgramsTable[[#This Row],[Geographic Coverage]])), "Yes", "No"))</f>
        <v>No</v>
      </c>
      <c r="CD783" s="18" t="str">
        <f>IF(CD$2=0, "N/A", IF(ISNUMBER(SEARCH(TRIM(CD$2), ProgramsTable[[#This Row],[Geographic Coverage]])), "Yes", "No"))</f>
        <v>N/A</v>
      </c>
      <c r="CE783" s="18" t="str">
        <f>IF(AND(CC$2=0, CD$2=0), "*Required - Please Make a Selection*", IF(OR(ISNUMBER(SEARCH(TRIM(CC$2), ProgramsTable[[#This Row],[Geographic Coverage]])), ISNUMBER(SEARCH(TRIM(CD$2), ProgramsTable[[#This Row],[Geographic Coverage]]))), "Yes", "No"))</f>
        <v>No</v>
      </c>
      <c r="CF783" s="18" t="str" cm="1">
        <f t="array" ref="CF783">IF(COUNTIF(BK$2:BN$2, "Yes")=0, "N/A", IF(SUMPRODUCT((BK$2:BN$2="Yes")*(ProgramsTable[[#This Row],[Veteran?]:[Disabled Veteran?]]="Yes"))&gt;0, "Yes", "No"))</f>
        <v>No</v>
      </c>
      <c r="CG7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83"/>
      <c r="CI783"/>
      <c r="CJ783"/>
      <c r="CK783"/>
      <c r="CL783"/>
      <c r="CM783"/>
      <c r="CN783"/>
      <c r="CO783"/>
      <c r="CP783"/>
      <c r="CQ783"/>
      <c r="CR783"/>
      <c r="CS783"/>
      <c r="CU783"/>
      <c r="CV783"/>
    </row>
    <row r="784" spans="1:100" hidden="1" x14ac:dyDescent="0.25">
      <c r="A784" s="10">
        <v>511</v>
      </c>
      <c r="B784" t="s">
        <v>614</v>
      </c>
      <c r="C784" t="s">
        <v>624</v>
      </c>
      <c r="D784" t="s">
        <v>537</v>
      </c>
      <c r="E784" t="s">
        <v>538</v>
      </c>
      <c r="F784" t="s">
        <v>539</v>
      </c>
      <c r="G784" t="s">
        <v>540</v>
      </c>
      <c r="H784" t="s">
        <v>207</v>
      </c>
      <c r="I784" t="s">
        <v>207</v>
      </c>
      <c r="J784" t="s">
        <v>541</v>
      </c>
      <c r="K784" t="s">
        <v>542</v>
      </c>
      <c r="L784" t="s">
        <v>543</v>
      </c>
      <c r="M784">
        <v>60</v>
      </c>
      <c r="N784">
        <v>120</v>
      </c>
      <c r="P784" t="s">
        <v>544</v>
      </c>
      <c r="Q784" t="s">
        <v>208</v>
      </c>
      <c r="R784" t="s">
        <v>544</v>
      </c>
      <c r="S784" t="s">
        <v>208</v>
      </c>
      <c r="T784" t="s">
        <v>77</v>
      </c>
      <c r="U784" t="s">
        <v>215</v>
      </c>
      <c r="V784" t="s">
        <v>207</v>
      </c>
      <c r="W784" t="s">
        <v>207</v>
      </c>
      <c r="X784" t="s">
        <v>207</v>
      </c>
      <c r="Y784" t="s">
        <v>207</v>
      </c>
      <c r="Z784" t="s">
        <v>207</v>
      </c>
      <c r="AA784" t="s">
        <v>207</v>
      </c>
      <c r="AB784" t="s">
        <v>207</v>
      </c>
      <c r="AC784" t="s">
        <v>207</v>
      </c>
      <c r="AD784" t="s">
        <v>207</v>
      </c>
      <c r="AE784" t="s">
        <v>207</v>
      </c>
      <c r="AF784" t="s">
        <v>207</v>
      </c>
      <c r="AG784" t="s">
        <v>207</v>
      </c>
      <c r="AH784" t="s">
        <v>207</v>
      </c>
      <c r="AI784" t="s">
        <v>207</v>
      </c>
      <c r="AJ784" t="s">
        <v>207</v>
      </c>
      <c r="AK784" t="s">
        <v>207</v>
      </c>
      <c r="AL784" t="s">
        <v>207</v>
      </c>
      <c r="AM784" t="s">
        <v>207</v>
      </c>
      <c r="AN784" t="s">
        <v>207</v>
      </c>
      <c r="AO784" t="s">
        <v>207</v>
      </c>
      <c r="AP784" t="s">
        <v>207</v>
      </c>
      <c r="AQ784" t="s">
        <v>207</v>
      </c>
      <c r="AR784" t="s">
        <v>207</v>
      </c>
      <c r="AS784" t="s">
        <v>207</v>
      </c>
      <c r="AT784" t="s">
        <v>207</v>
      </c>
      <c r="AU784" t="s">
        <v>207</v>
      </c>
      <c r="AV784" t="s">
        <v>207</v>
      </c>
      <c r="AW784" t="s">
        <v>207</v>
      </c>
      <c r="AX784" t="s">
        <v>207</v>
      </c>
      <c r="AY784" t="s">
        <v>207</v>
      </c>
      <c r="AZ784" t="s">
        <v>207</v>
      </c>
      <c r="BA784" t="s">
        <v>215</v>
      </c>
      <c r="BB784" t="s">
        <v>207</v>
      </c>
      <c r="BC784" t="s">
        <v>207</v>
      </c>
      <c r="BD784" t="s">
        <v>207</v>
      </c>
      <c r="BE784" t="s">
        <v>207</v>
      </c>
      <c r="BF784" t="s">
        <v>207</v>
      </c>
      <c r="BG784" t="s">
        <v>207</v>
      </c>
      <c r="BH784" t="s">
        <v>207</v>
      </c>
      <c r="BI784" t="s">
        <v>207</v>
      </c>
      <c r="BJ784" t="s">
        <v>207</v>
      </c>
      <c r="BK784" t="s">
        <v>207</v>
      </c>
      <c r="BL784" t="s">
        <v>207</v>
      </c>
      <c r="BM784" t="s">
        <v>207</v>
      </c>
      <c r="BN784" t="s">
        <v>207</v>
      </c>
      <c r="BO784" s="18" t="str">
        <f>IF(OR(BO$2=0, BO$2=""), "N/A", IF(ISNUMBER(SEARCH(UPPER(BO$2), UPPER(ProgramsTable[[#This Row],[Type of Service]]))), "Yes", "No"))</f>
        <v>N/A</v>
      </c>
      <c r="BP784" s="18" t="str">
        <f>IF(BP$2=0, "N/A", IF(ISNUMBER(SEARCH(TRIM(BP$2), ProgramsTable[[#This Row],[Geographic Coverage]])), "Yes", "No"))</f>
        <v>N/A</v>
      </c>
      <c r="BQ784" s="18" t="str">
        <f>IF(BQ$2=0, "N/A", IF(ISNUMBER(SEARCH(TRIM(BQ$2), ProgramsTable[[#This Row],[Geographic Coverage]])), "Yes", "No"))</f>
        <v>N/A</v>
      </c>
      <c r="BR784" s="18" t="str">
        <f>IF(AND(BP$2=0, BQ$2=0), "*Required - Please Make a Selection*", IF(OR(ISNUMBER(SEARCH(TRIM(BP$2), ProgramsTable[[#This Row],[Geographic Coverage]])), ISNUMBER(SEARCH(TRIM(BQ$2), ProgramsTable[[#This Row],[Geographic Coverage]]))), "Yes", "No"))</f>
        <v>*Required - Please Make a Selection*</v>
      </c>
      <c r="BS784" s="18" t="str">
        <f>IF(OR(BS$2="",BS$2=0), "N/A", IF(AND(ProgramsTable[[#This Row],[Age Min]]= "None", ProgramsTable[[#This Row],[Age Max]]= "None"), "Yes", IF(AND(BS$2&gt;=ProgramsTable[[#This Row],[Age Min]], BS$2&lt;=ProgramsTable[[#This Row],[Age Max]]), "Yes", "No")))</f>
        <v>N/A</v>
      </c>
      <c r="BT784" s="18" t="str" cm="1">
        <f t="array" ref="BT784">IF(COUNTIF(AM$2:BJ$2,"Yes")=0,"N/A",IF(SUMPRODUCT(--(AM$2:BJ$2="Yes"),--(ProgramsTable[[#This Row],[Developmental Disability]:[Caregivers, Family Members, Advocates, or Practitioners of an Individual with Disabilities or Medical Conditions]]="Yes"))&gt;0,"Yes","No"))</f>
        <v>N/A</v>
      </c>
      <c r="BU7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84" s="18" t="str">
        <f>IF(BV$2=0, "N/A", IF(ISNUMBER(SEARCH(UPPER(BV$2), UPPER(ProgramsTable[[#This Row],[Type of Service]]))), "Yes", "No"))</f>
        <v>N/A</v>
      </c>
      <c r="BW784" s="18" t="str">
        <f>IF(BW$2=0, "N/A", IF(ISNUMBER(SEARCH(TRIM(BW$2), ProgramsTable[[#This Row],[Geographic Coverage]])), "Yes", "No"))</f>
        <v>N/A</v>
      </c>
      <c r="BX784" s="18" t="str">
        <f>IF(BX$2=0, "N/A", IF(ISNUMBER(SEARCH(TRIM(BX$2), ProgramsTable[[#This Row],[Geographic Coverage]])), "Yes", "No"))</f>
        <v>N/A</v>
      </c>
      <c r="BY784" s="18" t="str">
        <f>IF(AND(BW$2=0, BX$2=0), "*Required - Please Make a Selection*", IF(OR(ISNUMBER(SEARCH(TRIM(BW$2), ProgramsTable[[#This Row],[Geographic Coverage]])), ISNUMBER(SEARCH(TRIM(BX$2), ProgramsTable[[#This Row],[Geographic Coverage]]))), "Yes", "No"))</f>
        <v>*Required - Please Make a Selection*</v>
      </c>
      <c r="BZ784" s="18" t="str">
        <f>IF(I$2=0, "N/A", IF(I$2="Yes", IF(ProgramsTable[[#This Row],[Program Includes Services for Caregivers]]="Yes", IF(ProgramsTable[[#This Row],[Program May Require Caregiver to be Unpaid]]="No", "Yes", "No"), "No"), "N/A"))</f>
        <v>N/A</v>
      </c>
      <c r="CA7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84" s="18" t="str">
        <f>IF(CB$2=0, "N/A", IF(ISNUMBER(SEARCH(TRIM(UPPER(CB$2)), TRIM(UPPER(ProgramsTable[[#This Row],[Type of Service]])))), "Yes", "No"))</f>
        <v>N/A</v>
      </c>
      <c r="CC784" s="18" t="str">
        <f>IF(CC$2=0, "N/A", IF(ISNUMBER(SEARCH(TRIM(CC$2), ProgramsTable[[#This Row],[Geographic Coverage]])), "Yes", "No"))</f>
        <v>No</v>
      </c>
      <c r="CD784" s="18" t="str">
        <f>IF(CD$2=0, "N/A", IF(ISNUMBER(SEARCH(TRIM(CD$2), ProgramsTable[[#This Row],[Geographic Coverage]])), "Yes", "No"))</f>
        <v>N/A</v>
      </c>
      <c r="CE784" s="18" t="str">
        <f>IF(AND(CC$2=0, CD$2=0), "*Required - Please Make a Selection*", IF(OR(ISNUMBER(SEARCH(TRIM(CC$2), ProgramsTable[[#This Row],[Geographic Coverage]])), ISNUMBER(SEARCH(TRIM(CD$2), ProgramsTable[[#This Row],[Geographic Coverage]]))), "Yes", "No"))</f>
        <v>No</v>
      </c>
      <c r="CF784" s="18" t="str" cm="1">
        <f t="array" ref="CF784">IF(COUNTIF(BK$2:BN$2, "Yes")=0, "N/A", IF(SUMPRODUCT((BK$2:BN$2="Yes")*(ProgramsTable[[#This Row],[Veteran?]:[Disabled Veteran?]]="Yes"))&gt;0, "Yes", "No"))</f>
        <v>No</v>
      </c>
      <c r="CG7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84"/>
      <c r="CI784"/>
      <c r="CJ784"/>
      <c r="CK784"/>
      <c r="CL784"/>
      <c r="CM784"/>
      <c r="CN784"/>
      <c r="CO784"/>
      <c r="CP784"/>
      <c r="CQ784"/>
      <c r="CR784"/>
      <c r="CS784"/>
      <c r="CU784"/>
      <c r="CV784"/>
    </row>
    <row r="785" spans="1:100" hidden="1" x14ac:dyDescent="0.25">
      <c r="A785" s="10">
        <v>513</v>
      </c>
      <c r="B785" t="s">
        <v>614</v>
      </c>
      <c r="C785" t="s">
        <v>624</v>
      </c>
      <c r="D785" t="s">
        <v>545</v>
      </c>
      <c r="E785" t="s">
        <v>546</v>
      </c>
      <c r="F785" t="s">
        <v>549</v>
      </c>
      <c r="G785" t="s">
        <v>117</v>
      </c>
      <c r="H785" t="s">
        <v>207</v>
      </c>
      <c r="I785" t="s">
        <v>207</v>
      </c>
      <c r="J785" t="s">
        <v>208</v>
      </c>
      <c r="K785" t="s">
        <v>208</v>
      </c>
      <c r="L785" s="11" t="s">
        <v>543</v>
      </c>
      <c r="M785">
        <v>60</v>
      </c>
      <c r="N785">
        <v>120</v>
      </c>
      <c r="P785" t="s">
        <v>550</v>
      </c>
      <c r="Q785" t="s">
        <v>208</v>
      </c>
      <c r="R785" t="s">
        <v>550</v>
      </c>
      <c r="S785" t="s">
        <v>208</v>
      </c>
      <c r="T785" t="s">
        <v>77</v>
      </c>
      <c r="U785" t="s">
        <v>207</v>
      </c>
      <c r="V785" t="s">
        <v>207</v>
      </c>
      <c r="W785" t="s">
        <v>207</v>
      </c>
      <c r="X785" t="s">
        <v>207</v>
      </c>
      <c r="Y785" t="s">
        <v>207</v>
      </c>
      <c r="Z785" t="s">
        <v>207</v>
      </c>
      <c r="AA785" t="s">
        <v>207</v>
      </c>
      <c r="AB785" t="s">
        <v>207</v>
      </c>
      <c r="AC785" t="s">
        <v>207</v>
      </c>
      <c r="AD785" t="s">
        <v>207</v>
      </c>
      <c r="AE785" t="s">
        <v>207</v>
      </c>
      <c r="AF785" t="s">
        <v>207</v>
      </c>
      <c r="AG785" t="s">
        <v>207</v>
      </c>
      <c r="AH785" t="s">
        <v>207</v>
      </c>
      <c r="AI785" t="s">
        <v>207</v>
      </c>
      <c r="AJ785" t="s">
        <v>207</v>
      </c>
      <c r="AK785" t="s">
        <v>207</v>
      </c>
      <c r="AL785" t="s">
        <v>207</v>
      </c>
      <c r="AM785" t="s">
        <v>207</v>
      </c>
      <c r="AN785" t="s">
        <v>207</v>
      </c>
      <c r="AO785" t="s">
        <v>207</v>
      </c>
      <c r="AP785" t="s">
        <v>207</v>
      </c>
      <c r="AQ785" t="s">
        <v>207</v>
      </c>
      <c r="AR785" t="s">
        <v>207</v>
      </c>
      <c r="AS785" t="s">
        <v>207</v>
      </c>
      <c r="AT785" t="s">
        <v>207</v>
      </c>
      <c r="AU785" t="s">
        <v>207</v>
      </c>
      <c r="AV785" t="s">
        <v>207</v>
      </c>
      <c r="AW785" t="s">
        <v>207</v>
      </c>
      <c r="AX785" t="s">
        <v>207</v>
      </c>
      <c r="AY785" t="s">
        <v>207</v>
      </c>
      <c r="AZ785" t="s">
        <v>207</v>
      </c>
      <c r="BA785" t="s">
        <v>215</v>
      </c>
      <c r="BB785" t="s">
        <v>207</v>
      </c>
      <c r="BC785" t="s">
        <v>207</v>
      </c>
      <c r="BD785" t="s">
        <v>207</v>
      </c>
      <c r="BE785" t="s">
        <v>207</v>
      </c>
      <c r="BF785" t="s">
        <v>207</v>
      </c>
      <c r="BG785" t="s">
        <v>207</v>
      </c>
      <c r="BH785" t="s">
        <v>207</v>
      </c>
      <c r="BI785" t="s">
        <v>207</v>
      </c>
      <c r="BJ785" t="s">
        <v>207</v>
      </c>
      <c r="BK785" t="s">
        <v>207</v>
      </c>
      <c r="BL785" t="s">
        <v>207</v>
      </c>
      <c r="BM785" t="s">
        <v>207</v>
      </c>
      <c r="BN785" t="s">
        <v>207</v>
      </c>
      <c r="BO785" s="18" t="str">
        <f>IF(OR(BO$2=0, BO$2=""), "N/A", IF(ISNUMBER(SEARCH(UPPER(BO$2), UPPER(ProgramsTable[[#This Row],[Type of Service]]))), "Yes", "No"))</f>
        <v>N/A</v>
      </c>
      <c r="BP785" s="18" t="str">
        <f>IF(BP$2=0, "N/A", IF(ISNUMBER(SEARCH(TRIM(BP$2), ProgramsTable[[#This Row],[Geographic Coverage]])), "Yes", "No"))</f>
        <v>N/A</v>
      </c>
      <c r="BQ785" s="18" t="str">
        <f>IF(BQ$2=0, "N/A", IF(ISNUMBER(SEARCH(TRIM(BQ$2), ProgramsTable[[#This Row],[Geographic Coverage]])), "Yes", "No"))</f>
        <v>N/A</v>
      </c>
      <c r="BR785" s="18" t="str">
        <f>IF(AND(BP$2=0, BQ$2=0), "*Required - Please Make a Selection*", IF(OR(ISNUMBER(SEARCH(TRIM(BP$2), ProgramsTable[[#This Row],[Geographic Coverage]])), ISNUMBER(SEARCH(TRIM(BQ$2), ProgramsTable[[#This Row],[Geographic Coverage]]))), "Yes", "No"))</f>
        <v>*Required - Please Make a Selection*</v>
      </c>
      <c r="BS785" s="18" t="str">
        <f>IF(OR(BS$2="",BS$2=0), "N/A", IF(AND(ProgramsTable[[#This Row],[Age Min]]= "None", ProgramsTable[[#This Row],[Age Max]]= "None"), "Yes", IF(AND(BS$2&gt;=ProgramsTable[[#This Row],[Age Min]], BS$2&lt;=ProgramsTable[[#This Row],[Age Max]]), "Yes", "No")))</f>
        <v>N/A</v>
      </c>
      <c r="BT785" s="18" t="str" cm="1">
        <f t="array" ref="BT785">IF(COUNTIF(AM$2:BJ$2,"Yes")=0,"N/A",IF(SUMPRODUCT(--(AM$2:BJ$2="Yes"),--(ProgramsTable[[#This Row],[Developmental Disability]:[Caregivers, Family Members, Advocates, or Practitioners of an Individual with Disabilities or Medical Conditions]]="Yes"))&gt;0,"Yes","No"))</f>
        <v>N/A</v>
      </c>
      <c r="BU7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85" s="18" t="str">
        <f>IF(BV$2=0, "N/A", IF(ISNUMBER(SEARCH(UPPER(BV$2), UPPER(ProgramsTable[[#This Row],[Type of Service]]))), "Yes", "No"))</f>
        <v>N/A</v>
      </c>
      <c r="BW785" s="18" t="str">
        <f>IF(BW$2=0, "N/A", IF(ISNUMBER(SEARCH(TRIM(BW$2), ProgramsTable[[#This Row],[Geographic Coverage]])), "Yes", "No"))</f>
        <v>N/A</v>
      </c>
      <c r="BX785" s="18" t="str">
        <f>IF(BX$2=0, "N/A", IF(ISNUMBER(SEARCH(TRIM(BX$2), ProgramsTable[[#This Row],[Geographic Coverage]])), "Yes", "No"))</f>
        <v>N/A</v>
      </c>
      <c r="BY785" s="18" t="str">
        <f>IF(AND(BW$2=0, BX$2=0), "*Required - Please Make a Selection*", IF(OR(ISNUMBER(SEARCH(TRIM(BW$2), ProgramsTable[[#This Row],[Geographic Coverage]])), ISNUMBER(SEARCH(TRIM(BX$2), ProgramsTable[[#This Row],[Geographic Coverage]]))), "Yes", "No"))</f>
        <v>*Required - Please Make a Selection*</v>
      </c>
      <c r="BZ785" s="18" t="str">
        <f>IF(I$2=0, "N/A", IF(I$2="Yes", IF(ProgramsTable[[#This Row],[Program Includes Services for Caregivers]]="Yes", IF(ProgramsTable[[#This Row],[Program May Require Caregiver to be Unpaid]]="No", "Yes", "No"), "No"), "N/A"))</f>
        <v>N/A</v>
      </c>
      <c r="CA7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85" s="18" t="str">
        <f>IF(CB$2=0, "N/A", IF(ISNUMBER(SEARCH(TRIM(UPPER(CB$2)), TRIM(UPPER(ProgramsTable[[#This Row],[Type of Service]])))), "Yes", "No"))</f>
        <v>N/A</v>
      </c>
      <c r="CC785" s="18" t="str">
        <f>IF(CC$2=0, "N/A", IF(ISNUMBER(SEARCH(TRIM(CC$2), ProgramsTable[[#This Row],[Geographic Coverage]])), "Yes", "No"))</f>
        <v>No</v>
      </c>
      <c r="CD785" s="18" t="str">
        <f>IF(CD$2=0, "N/A", IF(ISNUMBER(SEARCH(TRIM(CD$2), ProgramsTable[[#This Row],[Geographic Coverage]])), "Yes", "No"))</f>
        <v>N/A</v>
      </c>
      <c r="CE785" s="18" t="str">
        <f>IF(AND(CC$2=0, CD$2=0), "*Required - Please Make a Selection*", IF(OR(ISNUMBER(SEARCH(TRIM(CC$2), ProgramsTable[[#This Row],[Geographic Coverage]])), ISNUMBER(SEARCH(TRIM(CD$2), ProgramsTable[[#This Row],[Geographic Coverage]]))), "Yes", "No"))</f>
        <v>No</v>
      </c>
      <c r="CF785" s="18" t="str" cm="1">
        <f t="array" ref="CF785">IF(COUNTIF(BK$2:BN$2, "Yes")=0, "N/A", IF(SUMPRODUCT((BK$2:BN$2="Yes")*(ProgramsTable[[#This Row],[Veteran?]:[Disabled Veteran?]]="Yes"))&gt;0, "Yes", "No"))</f>
        <v>No</v>
      </c>
      <c r="CG7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85"/>
      <c r="CI785"/>
      <c r="CJ785"/>
      <c r="CK785"/>
      <c r="CL785"/>
      <c r="CM785"/>
      <c r="CN785"/>
      <c r="CO785"/>
      <c r="CP785"/>
      <c r="CQ785"/>
      <c r="CR785"/>
      <c r="CS785"/>
      <c r="CU785"/>
      <c r="CV785"/>
    </row>
    <row r="786" spans="1:100" hidden="1" x14ac:dyDescent="0.25">
      <c r="A786" s="10">
        <v>515</v>
      </c>
      <c r="B786" t="s">
        <v>614</v>
      </c>
      <c r="C786" t="s">
        <v>624</v>
      </c>
      <c r="D786" t="s">
        <v>545</v>
      </c>
      <c r="E786" t="s">
        <v>546</v>
      </c>
      <c r="F786" t="s">
        <v>553</v>
      </c>
      <c r="G786" t="s">
        <v>99</v>
      </c>
      <c r="H786" t="s">
        <v>207</v>
      </c>
      <c r="I786" t="s">
        <v>207</v>
      </c>
      <c r="J786" t="s">
        <v>208</v>
      </c>
      <c r="K786" t="s">
        <v>208</v>
      </c>
      <c r="L786" s="11" t="s">
        <v>543</v>
      </c>
      <c r="M786">
        <v>60</v>
      </c>
      <c r="N786">
        <v>120</v>
      </c>
      <c r="P786" t="s">
        <v>554</v>
      </c>
      <c r="Q786" t="s">
        <v>208</v>
      </c>
      <c r="R786" t="s">
        <v>554</v>
      </c>
      <c r="S786" t="s">
        <v>208</v>
      </c>
      <c r="T786" t="s">
        <v>77</v>
      </c>
      <c r="U786" t="s">
        <v>207</v>
      </c>
      <c r="V786" t="s">
        <v>207</v>
      </c>
      <c r="W786" t="s">
        <v>207</v>
      </c>
      <c r="X786" t="s">
        <v>207</v>
      </c>
      <c r="Y786" t="s">
        <v>207</v>
      </c>
      <c r="Z786" t="s">
        <v>207</v>
      </c>
      <c r="AA786" t="s">
        <v>207</v>
      </c>
      <c r="AB786" t="s">
        <v>207</v>
      </c>
      <c r="AC786" t="s">
        <v>207</v>
      </c>
      <c r="AD786" t="s">
        <v>207</v>
      </c>
      <c r="AE786" t="s">
        <v>207</v>
      </c>
      <c r="AF786" t="s">
        <v>207</v>
      </c>
      <c r="AG786" t="s">
        <v>207</v>
      </c>
      <c r="AH786" t="s">
        <v>207</v>
      </c>
      <c r="AI786" t="s">
        <v>207</v>
      </c>
      <c r="AJ786" t="s">
        <v>207</v>
      </c>
      <c r="AK786" t="s">
        <v>207</v>
      </c>
      <c r="AL786" t="s">
        <v>207</v>
      </c>
      <c r="AM786" t="s">
        <v>207</v>
      </c>
      <c r="AN786" t="s">
        <v>207</v>
      </c>
      <c r="AO786" t="s">
        <v>207</v>
      </c>
      <c r="AP786" t="s">
        <v>207</v>
      </c>
      <c r="AQ786" t="s">
        <v>207</v>
      </c>
      <c r="AR786" t="s">
        <v>207</v>
      </c>
      <c r="AS786" t="s">
        <v>207</v>
      </c>
      <c r="AT786" t="s">
        <v>207</v>
      </c>
      <c r="AU786" t="s">
        <v>207</v>
      </c>
      <c r="AV786" t="s">
        <v>207</v>
      </c>
      <c r="AW786" t="s">
        <v>207</v>
      </c>
      <c r="AX786" t="s">
        <v>207</v>
      </c>
      <c r="AY786" t="s">
        <v>207</v>
      </c>
      <c r="AZ786" t="s">
        <v>207</v>
      </c>
      <c r="BA786" t="s">
        <v>215</v>
      </c>
      <c r="BB786" t="s">
        <v>207</v>
      </c>
      <c r="BC786" t="s">
        <v>207</v>
      </c>
      <c r="BD786" t="s">
        <v>207</v>
      </c>
      <c r="BE786" t="s">
        <v>207</v>
      </c>
      <c r="BF786" t="s">
        <v>207</v>
      </c>
      <c r="BG786" t="s">
        <v>207</v>
      </c>
      <c r="BH786" t="s">
        <v>207</v>
      </c>
      <c r="BI786" t="s">
        <v>207</v>
      </c>
      <c r="BJ786" t="s">
        <v>207</v>
      </c>
      <c r="BK786" t="s">
        <v>207</v>
      </c>
      <c r="BL786" t="s">
        <v>207</v>
      </c>
      <c r="BM786" t="s">
        <v>207</v>
      </c>
      <c r="BN786" t="s">
        <v>207</v>
      </c>
      <c r="BO786" s="18" t="str">
        <f>IF(OR(BO$2=0, BO$2=""), "N/A", IF(ISNUMBER(SEARCH(UPPER(BO$2), UPPER(ProgramsTable[[#This Row],[Type of Service]]))), "Yes", "No"))</f>
        <v>N/A</v>
      </c>
      <c r="BP786" s="18" t="str">
        <f>IF(BP$2=0, "N/A", IF(ISNUMBER(SEARCH(TRIM(BP$2), ProgramsTable[[#This Row],[Geographic Coverage]])), "Yes", "No"))</f>
        <v>N/A</v>
      </c>
      <c r="BQ786" s="18" t="str">
        <f>IF(BQ$2=0, "N/A", IF(ISNUMBER(SEARCH(TRIM(BQ$2), ProgramsTable[[#This Row],[Geographic Coverage]])), "Yes", "No"))</f>
        <v>N/A</v>
      </c>
      <c r="BR786" s="18" t="str">
        <f>IF(AND(BP$2=0, BQ$2=0), "*Required - Please Make a Selection*", IF(OR(ISNUMBER(SEARCH(TRIM(BP$2), ProgramsTable[[#This Row],[Geographic Coverage]])), ISNUMBER(SEARCH(TRIM(BQ$2), ProgramsTable[[#This Row],[Geographic Coverage]]))), "Yes", "No"))</f>
        <v>*Required - Please Make a Selection*</v>
      </c>
      <c r="BS786" s="18" t="str">
        <f>IF(OR(BS$2="",BS$2=0), "N/A", IF(AND(ProgramsTable[[#This Row],[Age Min]]= "None", ProgramsTable[[#This Row],[Age Max]]= "None"), "Yes", IF(AND(BS$2&gt;=ProgramsTable[[#This Row],[Age Min]], BS$2&lt;=ProgramsTable[[#This Row],[Age Max]]), "Yes", "No")))</f>
        <v>N/A</v>
      </c>
      <c r="BT786" s="18" t="str" cm="1">
        <f t="array" ref="BT786">IF(COUNTIF(AM$2:BJ$2,"Yes")=0,"N/A",IF(SUMPRODUCT(--(AM$2:BJ$2="Yes"),--(ProgramsTable[[#This Row],[Developmental Disability]:[Caregivers, Family Members, Advocates, or Practitioners of an Individual with Disabilities or Medical Conditions]]="Yes"))&gt;0,"Yes","No"))</f>
        <v>N/A</v>
      </c>
      <c r="BU7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86" s="18" t="str">
        <f>IF(BV$2=0, "N/A", IF(ISNUMBER(SEARCH(UPPER(BV$2), UPPER(ProgramsTable[[#This Row],[Type of Service]]))), "Yes", "No"))</f>
        <v>N/A</v>
      </c>
      <c r="BW786" s="18" t="str">
        <f>IF(BW$2=0, "N/A", IF(ISNUMBER(SEARCH(TRIM(BW$2), ProgramsTable[[#This Row],[Geographic Coverage]])), "Yes", "No"))</f>
        <v>N/A</v>
      </c>
      <c r="BX786" s="18" t="str">
        <f>IF(BX$2=0, "N/A", IF(ISNUMBER(SEARCH(TRIM(BX$2), ProgramsTable[[#This Row],[Geographic Coverage]])), "Yes", "No"))</f>
        <v>N/A</v>
      </c>
      <c r="BY786" s="18" t="str">
        <f>IF(AND(BW$2=0, BX$2=0), "*Required - Please Make a Selection*", IF(OR(ISNUMBER(SEARCH(TRIM(BW$2), ProgramsTable[[#This Row],[Geographic Coverage]])), ISNUMBER(SEARCH(TRIM(BX$2), ProgramsTable[[#This Row],[Geographic Coverage]]))), "Yes", "No"))</f>
        <v>*Required - Please Make a Selection*</v>
      </c>
      <c r="BZ786" s="18" t="str">
        <f>IF(I$2=0, "N/A", IF(I$2="Yes", IF(ProgramsTable[[#This Row],[Program Includes Services for Caregivers]]="Yes", IF(ProgramsTable[[#This Row],[Program May Require Caregiver to be Unpaid]]="No", "Yes", "No"), "No"), "N/A"))</f>
        <v>N/A</v>
      </c>
      <c r="CA7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86" s="18" t="str">
        <f>IF(CB$2=0, "N/A", IF(ISNUMBER(SEARCH(TRIM(UPPER(CB$2)), TRIM(UPPER(ProgramsTable[[#This Row],[Type of Service]])))), "Yes", "No"))</f>
        <v>N/A</v>
      </c>
      <c r="CC786" s="18" t="str">
        <f>IF(CC$2=0, "N/A", IF(ISNUMBER(SEARCH(TRIM(CC$2), ProgramsTable[[#This Row],[Geographic Coverage]])), "Yes", "No"))</f>
        <v>No</v>
      </c>
      <c r="CD786" s="18" t="str">
        <f>IF(CD$2=0, "N/A", IF(ISNUMBER(SEARCH(TRIM(CD$2), ProgramsTable[[#This Row],[Geographic Coverage]])), "Yes", "No"))</f>
        <v>N/A</v>
      </c>
      <c r="CE786" s="18" t="str">
        <f>IF(AND(CC$2=0, CD$2=0), "*Required - Please Make a Selection*", IF(OR(ISNUMBER(SEARCH(TRIM(CC$2), ProgramsTable[[#This Row],[Geographic Coverage]])), ISNUMBER(SEARCH(TRIM(CD$2), ProgramsTable[[#This Row],[Geographic Coverage]]))), "Yes", "No"))</f>
        <v>No</v>
      </c>
      <c r="CF786" s="18" t="str" cm="1">
        <f t="array" ref="CF786">IF(COUNTIF(BK$2:BN$2, "Yes")=0, "N/A", IF(SUMPRODUCT((BK$2:BN$2="Yes")*(ProgramsTable[[#This Row],[Veteran?]:[Disabled Veteran?]]="Yes"))&gt;0, "Yes", "No"))</f>
        <v>No</v>
      </c>
      <c r="CG7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86"/>
      <c r="CI786"/>
      <c r="CJ786"/>
      <c r="CK786"/>
      <c r="CL786"/>
      <c r="CM786"/>
      <c r="CN786"/>
      <c r="CO786"/>
      <c r="CP786"/>
      <c r="CQ786"/>
      <c r="CR786"/>
      <c r="CS786"/>
      <c r="CU786"/>
      <c r="CV786"/>
    </row>
    <row r="787" spans="1:100" hidden="1" x14ac:dyDescent="0.25">
      <c r="A787" s="10">
        <v>516</v>
      </c>
      <c r="B787" t="s">
        <v>614</v>
      </c>
      <c r="C787" t="s">
        <v>624</v>
      </c>
      <c r="D787" t="s">
        <v>545</v>
      </c>
      <c r="E787" t="s">
        <v>546</v>
      </c>
      <c r="F787" t="s">
        <v>555</v>
      </c>
      <c r="G787" t="s">
        <v>92</v>
      </c>
      <c r="H787" t="s">
        <v>207</v>
      </c>
      <c r="I787" t="s">
        <v>207</v>
      </c>
      <c r="J787" t="s">
        <v>547</v>
      </c>
      <c r="K787" t="s">
        <v>208</v>
      </c>
      <c r="L787" s="11" t="s">
        <v>543</v>
      </c>
      <c r="M787">
        <v>60</v>
      </c>
      <c r="N787">
        <v>120</v>
      </c>
      <c r="P787" t="s">
        <v>556</v>
      </c>
      <c r="Q787" t="s">
        <v>208</v>
      </c>
      <c r="R787" t="s">
        <v>556</v>
      </c>
      <c r="S787" t="s">
        <v>208</v>
      </c>
      <c r="T787" t="s">
        <v>77</v>
      </c>
      <c r="U787" t="s">
        <v>215</v>
      </c>
      <c r="V787" t="s">
        <v>207</v>
      </c>
      <c r="W787" t="s">
        <v>207</v>
      </c>
      <c r="X787" t="s">
        <v>207</v>
      </c>
      <c r="Y787" t="s">
        <v>207</v>
      </c>
      <c r="Z787" t="s">
        <v>207</v>
      </c>
      <c r="AA787" t="s">
        <v>215</v>
      </c>
      <c r="AB787" t="s">
        <v>207</v>
      </c>
      <c r="AC787" t="s">
        <v>207</v>
      </c>
      <c r="AD787" t="s">
        <v>207</v>
      </c>
      <c r="AE787" t="s">
        <v>207</v>
      </c>
      <c r="AF787" t="s">
        <v>207</v>
      </c>
      <c r="AG787" t="s">
        <v>207</v>
      </c>
      <c r="AH787" t="s">
        <v>207</v>
      </c>
      <c r="AI787" t="s">
        <v>207</v>
      </c>
      <c r="AJ787" t="s">
        <v>207</v>
      </c>
      <c r="AK787" t="s">
        <v>207</v>
      </c>
      <c r="AL787" t="s">
        <v>207</v>
      </c>
      <c r="AM787" t="s">
        <v>207</v>
      </c>
      <c r="AN787" t="s">
        <v>207</v>
      </c>
      <c r="AO787" t="s">
        <v>207</v>
      </c>
      <c r="AP787" t="s">
        <v>207</v>
      </c>
      <c r="AQ787" t="s">
        <v>207</v>
      </c>
      <c r="AR787" t="s">
        <v>207</v>
      </c>
      <c r="AS787" t="s">
        <v>207</v>
      </c>
      <c r="AT787" t="s">
        <v>207</v>
      </c>
      <c r="AU787" t="s">
        <v>207</v>
      </c>
      <c r="AV787" t="s">
        <v>207</v>
      </c>
      <c r="AW787" t="s">
        <v>207</v>
      </c>
      <c r="AX787" t="s">
        <v>207</v>
      </c>
      <c r="AY787" t="s">
        <v>207</v>
      </c>
      <c r="AZ787" t="s">
        <v>207</v>
      </c>
      <c r="BA787" t="s">
        <v>215</v>
      </c>
      <c r="BB787" t="s">
        <v>207</v>
      </c>
      <c r="BC787" t="s">
        <v>207</v>
      </c>
      <c r="BD787" t="s">
        <v>207</v>
      </c>
      <c r="BE787" t="s">
        <v>207</v>
      </c>
      <c r="BF787" t="s">
        <v>207</v>
      </c>
      <c r="BG787" t="s">
        <v>207</v>
      </c>
      <c r="BH787" t="s">
        <v>207</v>
      </c>
      <c r="BI787" t="s">
        <v>207</v>
      </c>
      <c r="BJ787" t="s">
        <v>207</v>
      </c>
      <c r="BK787" t="s">
        <v>207</v>
      </c>
      <c r="BL787" t="s">
        <v>207</v>
      </c>
      <c r="BM787" t="s">
        <v>207</v>
      </c>
      <c r="BN787" t="s">
        <v>207</v>
      </c>
      <c r="BO787" s="18" t="str">
        <f>IF(OR(BO$2=0, BO$2=""), "N/A", IF(ISNUMBER(SEARCH(UPPER(BO$2), UPPER(ProgramsTable[[#This Row],[Type of Service]]))), "Yes", "No"))</f>
        <v>N/A</v>
      </c>
      <c r="BP787" s="18" t="str">
        <f>IF(BP$2=0, "N/A", IF(ISNUMBER(SEARCH(TRIM(BP$2), ProgramsTable[[#This Row],[Geographic Coverage]])), "Yes", "No"))</f>
        <v>N/A</v>
      </c>
      <c r="BQ787" s="18" t="str">
        <f>IF(BQ$2=0, "N/A", IF(ISNUMBER(SEARCH(TRIM(BQ$2), ProgramsTable[[#This Row],[Geographic Coverage]])), "Yes", "No"))</f>
        <v>N/A</v>
      </c>
      <c r="BR787" s="18" t="str">
        <f>IF(AND(BP$2=0, BQ$2=0), "*Required - Please Make a Selection*", IF(OR(ISNUMBER(SEARCH(TRIM(BP$2), ProgramsTable[[#This Row],[Geographic Coverage]])), ISNUMBER(SEARCH(TRIM(BQ$2), ProgramsTable[[#This Row],[Geographic Coverage]]))), "Yes", "No"))</f>
        <v>*Required - Please Make a Selection*</v>
      </c>
      <c r="BS787" s="18" t="str">
        <f>IF(OR(BS$2="",BS$2=0), "N/A", IF(AND(ProgramsTable[[#This Row],[Age Min]]= "None", ProgramsTable[[#This Row],[Age Max]]= "None"), "Yes", IF(AND(BS$2&gt;=ProgramsTable[[#This Row],[Age Min]], BS$2&lt;=ProgramsTable[[#This Row],[Age Max]]), "Yes", "No")))</f>
        <v>N/A</v>
      </c>
      <c r="BT787" s="18" t="str" cm="1">
        <f t="array" ref="BT787">IF(COUNTIF(AM$2:BJ$2,"Yes")=0,"N/A",IF(SUMPRODUCT(--(AM$2:BJ$2="Yes"),--(ProgramsTable[[#This Row],[Developmental Disability]:[Caregivers, Family Members, Advocates, or Practitioners of an Individual with Disabilities or Medical Conditions]]="Yes"))&gt;0,"Yes","No"))</f>
        <v>N/A</v>
      </c>
      <c r="BU7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87" s="18" t="str">
        <f>IF(BV$2=0, "N/A", IF(ISNUMBER(SEARCH(UPPER(BV$2), UPPER(ProgramsTable[[#This Row],[Type of Service]]))), "Yes", "No"))</f>
        <v>N/A</v>
      </c>
      <c r="BW787" s="18" t="str">
        <f>IF(BW$2=0, "N/A", IF(ISNUMBER(SEARCH(TRIM(BW$2), ProgramsTable[[#This Row],[Geographic Coverage]])), "Yes", "No"))</f>
        <v>N/A</v>
      </c>
      <c r="BX787" s="18" t="str">
        <f>IF(BX$2=0, "N/A", IF(ISNUMBER(SEARCH(TRIM(BX$2), ProgramsTable[[#This Row],[Geographic Coverage]])), "Yes", "No"))</f>
        <v>N/A</v>
      </c>
      <c r="BY787" s="18" t="str">
        <f>IF(AND(BW$2=0, BX$2=0), "*Required - Please Make a Selection*", IF(OR(ISNUMBER(SEARCH(TRIM(BW$2), ProgramsTable[[#This Row],[Geographic Coverage]])), ISNUMBER(SEARCH(TRIM(BX$2), ProgramsTable[[#This Row],[Geographic Coverage]]))), "Yes", "No"))</f>
        <v>*Required - Please Make a Selection*</v>
      </c>
      <c r="BZ787" s="18" t="str">
        <f>IF(I$2=0, "N/A", IF(I$2="Yes", IF(ProgramsTable[[#This Row],[Program Includes Services for Caregivers]]="Yes", IF(ProgramsTable[[#This Row],[Program May Require Caregiver to be Unpaid]]="No", "Yes", "No"), "No"), "N/A"))</f>
        <v>N/A</v>
      </c>
      <c r="CA7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87" s="18" t="str">
        <f>IF(CB$2=0, "N/A", IF(ISNUMBER(SEARCH(TRIM(UPPER(CB$2)), TRIM(UPPER(ProgramsTable[[#This Row],[Type of Service]])))), "Yes", "No"))</f>
        <v>N/A</v>
      </c>
      <c r="CC787" s="18" t="str">
        <f>IF(CC$2=0, "N/A", IF(ISNUMBER(SEARCH(TRIM(CC$2), ProgramsTable[[#This Row],[Geographic Coverage]])), "Yes", "No"))</f>
        <v>No</v>
      </c>
      <c r="CD787" s="18" t="str">
        <f>IF(CD$2=0, "N/A", IF(ISNUMBER(SEARCH(TRIM(CD$2), ProgramsTable[[#This Row],[Geographic Coverage]])), "Yes", "No"))</f>
        <v>N/A</v>
      </c>
      <c r="CE787" s="18" t="str">
        <f>IF(AND(CC$2=0, CD$2=0), "*Required - Please Make a Selection*", IF(OR(ISNUMBER(SEARCH(TRIM(CC$2), ProgramsTable[[#This Row],[Geographic Coverage]])), ISNUMBER(SEARCH(TRIM(CD$2), ProgramsTable[[#This Row],[Geographic Coverage]]))), "Yes", "No"))</f>
        <v>No</v>
      </c>
      <c r="CF787" s="18" t="str" cm="1">
        <f t="array" ref="CF787">IF(COUNTIF(BK$2:BN$2, "Yes")=0, "N/A", IF(SUMPRODUCT((BK$2:BN$2="Yes")*(ProgramsTable[[#This Row],[Veteran?]:[Disabled Veteran?]]="Yes"))&gt;0, "Yes", "No"))</f>
        <v>No</v>
      </c>
      <c r="CG7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87"/>
      <c r="CI787"/>
      <c r="CJ787"/>
      <c r="CK787"/>
      <c r="CL787"/>
      <c r="CM787"/>
      <c r="CN787"/>
      <c r="CO787"/>
      <c r="CP787"/>
      <c r="CQ787"/>
      <c r="CR787"/>
      <c r="CS787"/>
      <c r="CU787"/>
      <c r="CV787"/>
    </row>
    <row r="788" spans="1:100" hidden="1" x14ac:dyDescent="0.25">
      <c r="A788" s="10">
        <v>517</v>
      </c>
      <c r="B788" t="s">
        <v>614</v>
      </c>
      <c r="C788" t="s">
        <v>624</v>
      </c>
      <c r="D788" t="s">
        <v>545</v>
      </c>
      <c r="E788" t="s">
        <v>546</v>
      </c>
      <c r="F788" t="s">
        <v>557</v>
      </c>
      <c r="G788" t="s">
        <v>91</v>
      </c>
      <c r="H788" t="s">
        <v>207</v>
      </c>
      <c r="I788" t="s">
        <v>207</v>
      </c>
      <c r="J788" t="s">
        <v>208</v>
      </c>
      <c r="K788" t="s">
        <v>208</v>
      </c>
      <c r="L788" s="11" t="s">
        <v>543</v>
      </c>
      <c r="M788">
        <v>60</v>
      </c>
      <c r="N788">
        <v>120</v>
      </c>
      <c r="P788" t="s">
        <v>208</v>
      </c>
      <c r="Q788" t="s">
        <v>208</v>
      </c>
      <c r="R788" t="s">
        <v>208</v>
      </c>
      <c r="S788" t="s">
        <v>208</v>
      </c>
      <c r="T788" t="s">
        <v>77</v>
      </c>
      <c r="U788" t="s">
        <v>207</v>
      </c>
      <c r="V788" t="s">
        <v>207</v>
      </c>
      <c r="W788" t="s">
        <v>207</v>
      </c>
      <c r="X788" t="s">
        <v>207</v>
      </c>
      <c r="Y788" t="s">
        <v>207</v>
      </c>
      <c r="Z788" t="s">
        <v>207</v>
      </c>
      <c r="AA788" t="s">
        <v>207</v>
      </c>
      <c r="AB788" t="s">
        <v>207</v>
      </c>
      <c r="AC788" t="s">
        <v>207</v>
      </c>
      <c r="AD788" t="s">
        <v>207</v>
      </c>
      <c r="AE788" t="s">
        <v>207</v>
      </c>
      <c r="AF788" t="s">
        <v>207</v>
      </c>
      <c r="AG788" t="s">
        <v>207</v>
      </c>
      <c r="AH788" t="s">
        <v>207</v>
      </c>
      <c r="AI788" t="s">
        <v>207</v>
      </c>
      <c r="AJ788" t="s">
        <v>207</v>
      </c>
      <c r="AK788" t="s">
        <v>207</v>
      </c>
      <c r="AL788" t="s">
        <v>207</v>
      </c>
      <c r="AM788" t="s">
        <v>207</v>
      </c>
      <c r="AN788" t="s">
        <v>207</v>
      </c>
      <c r="AO788" t="s">
        <v>207</v>
      </c>
      <c r="AP788" t="s">
        <v>207</v>
      </c>
      <c r="AQ788" t="s">
        <v>207</v>
      </c>
      <c r="AR788" t="s">
        <v>207</v>
      </c>
      <c r="AS788" t="s">
        <v>207</v>
      </c>
      <c r="AT788" t="s">
        <v>207</v>
      </c>
      <c r="AU788" t="s">
        <v>207</v>
      </c>
      <c r="AV788" t="s">
        <v>207</v>
      </c>
      <c r="AW788" t="s">
        <v>207</v>
      </c>
      <c r="AX788" t="s">
        <v>207</v>
      </c>
      <c r="AY788" t="s">
        <v>207</v>
      </c>
      <c r="AZ788" t="s">
        <v>207</v>
      </c>
      <c r="BA788" t="s">
        <v>207</v>
      </c>
      <c r="BB788" t="s">
        <v>207</v>
      </c>
      <c r="BC788" t="s">
        <v>207</v>
      </c>
      <c r="BD788" t="s">
        <v>207</v>
      </c>
      <c r="BE788" t="s">
        <v>207</v>
      </c>
      <c r="BF788" t="s">
        <v>207</v>
      </c>
      <c r="BG788" t="s">
        <v>207</v>
      </c>
      <c r="BH788" t="s">
        <v>207</v>
      </c>
      <c r="BI788" t="s">
        <v>207</v>
      </c>
      <c r="BJ788" t="s">
        <v>207</v>
      </c>
      <c r="BK788" t="s">
        <v>207</v>
      </c>
      <c r="BL788" t="s">
        <v>207</v>
      </c>
      <c r="BM788" t="s">
        <v>207</v>
      </c>
      <c r="BN788" t="s">
        <v>207</v>
      </c>
      <c r="BO788" s="18" t="str">
        <f>IF(OR(BO$2=0, BO$2=""), "N/A", IF(ISNUMBER(SEARCH(UPPER(BO$2), UPPER(ProgramsTable[[#This Row],[Type of Service]]))), "Yes", "No"))</f>
        <v>N/A</v>
      </c>
      <c r="BP788" s="18" t="str">
        <f>IF(BP$2=0, "N/A", IF(ISNUMBER(SEARCH(TRIM(BP$2), ProgramsTable[[#This Row],[Geographic Coverage]])), "Yes", "No"))</f>
        <v>N/A</v>
      </c>
      <c r="BQ788" s="18" t="str">
        <f>IF(BQ$2=0, "N/A", IF(ISNUMBER(SEARCH(TRIM(BQ$2), ProgramsTable[[#This Row],[Geographic Coverage]])), "Yes", "No"))</f>
        <v>N/A</v>
      </c>
      <c r="BR788" s="18" t="str">
        <f>IF(AND(BP$2=0, BQ$2=0), "*Required - Please Make a Selection*", IF(OR(ISNUMBER(SEARCH(TRIM(BP$2), ProgramsTable[[#This Row],[Geographic Coverage]])), ISNUMBER(SEARCH(TRIM(BQ$2), ProgramsTable[[#This Row],[Geographic Coverage]]))), "Yes", "No"))</f>
        <v>*Required - Please Make a Selection*</v>
      </c>
      <c r="BS788" s="18" t="str">
        <f>IF(OR(BS$2="",BS$2=0), "N/A", IF(AND(ProgramsTable[[#This Row],[Age Min]]= "None", ProgramsTable[[#This Row],[Age Max]]= "None"), "Yes", IF(AND(BS$2&gt;=ProgramsTable[[#This Row],[Age Min]], BS$2&lt;=ProgramsTable[[#This Row],[Age Max]]), "Yes", "No")))</f>
        <v>N/A</v>
      </c>
      <c r="BT788" s="18" t="str" cm="1">
        <f t="array" ref="BT788">IF(COUNTIF(AM$2:BJ$2,"Yes")=0,"N/A",IF(SUMPRODUCT(--(AM$2:BJ$2="Yes"),--(ProgramsTable[[#This Row],[Developmental Disability]:[Caregivers, Family Members, Advocates, or Practitioners of an Individual with Disabilities or Medical Conditions]]="Yes"))&gt;0,"Yes","No"))</f>
        <v>N/A</v>
      </c>
      <c r="BU7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88" s="18" t="str">
        <f>IF(BV$2=0, "N/A", IF(ISNUMBER(SEARCH(UPPER(BV$2), UPPER(ProgramsTable[[#This Row],[Type of Service]]))), "Yes", "No"))</f>
        <v>N/A</v>
      </c>
      <c r="BW788" s="18" t="str">
        <f>IF(BW$2=0, "N/A", IF(ISNUMBER(SEARCH(TRIM(BW$2), ProgramsTable[[#This Row],[Geographic Coverage]])), "Yes", "No"))</f>
        <v>N/A</v>
      </c>
      <c r="BX788" s="18" t="str">
        <f>IF(BX$2=0, "N/A", IF(ISNUMBER(SEARCH(TRIM(BX$2), ProgramsTable[[#This Row],[Geographic Coverage]])), "Yes", "No"))</f>
        <v>N/A</v>
      </c>
      <c r="BY788" s="18" t="str">
        <f>IF(AND(BW$2=0, BX$2=0), "*Required - Please Make a Selection*", IF(OR(ISNUMBER(SEARCH(TRIM(BW$2), ProgramsTable[[#This Row],[Geographic Coverage]])), ISNUMBER(SEARCH(TRIM(BX$2), ProgramsTable[[#This Row],[Geographic Coverage]]))), "Yes", "No"))</f>
        <v>*Required - Please Make a Selection*</v>
      </c>
      <c r="BZ788" s="18" t="str">
        <f>IF(I$2=0, "N/A", IF(I$2="Yes", IF(ProgramsTable[[#This Row],[Program Includes Services for Caregivers]]="Yes", IF(ProgramsTable[[#This Row],[Program May Require Caregiver to be Unpaid]]="No", "Yes", "No"), "No"), "N/A"))</f>
        <v>N/A</v>
      </c>
      <c r="CA7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88" s="18" t="str">
        <f>IF(CB$2=0, "N/A", IF(ISNUMBER(SEARCH(TRIM(UPPER(CB$2)), TRIM(UPPER(ProgramsTable[[#This Row],[Type of Service]])))), "Yes", "No"))</f>
        <v>N/A</v>
      </c>
      <c r="CC788" s="18" t="str">
        <f>IF(CC$2=0, "N/A", IF(ISNUMBER(SEARCH(TRIM(CC$2), ProgramsTable[[#This Row],[Geographic Coverage]])), "Yes", "No"))</f>
        <v>No</v>
      </c>
      <c r="CD788" s="18" t="str">
        <f>IF(CD$2=0, "N/A", IF(ISNUMBER(SEARCH(TRIM(CD$2), ProgramsTable[[#This Row],[Geographic Coverage]])), "Yes", "No"))</f>
        <v>N/A</v>
      </c>
      <c r="CE788" s="18" t="str">
        <f>IF(AND(CC$2=0, CD$2=0), "*Required - Please Make a Selection*", IF(OR(ISNUMBER(SEARCH(TRIM(CC$2), ProgramsTable[[#This Row],[Geographic Coverage]])), ISNUMBER(SEARCH(TRIM(CD$2), ProgramsTable[[#This Row],[Geographic Coverage]]))), "Yes", "No"))</f>
        <v>No</v>
      </c>
      <c r="CF788" s="18" t="str" cm="1">
        <f t="array" ref="CF788">IF(COUNTIF(BK$2:BN$2, "Yes")=0, "N/A", IF(SUMPRODUCT((BK$2:BN$2="Yes")*(ProgramsTable[[#This Row],[Veteran?]:[Disabled Veteran?]]="Yes"))&gt;0, "Yes", "No"))</f>
        <v>No</v>
      </c>
      <c r="CG7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88"/>
      <c r="CI788"/>
      <c r="CJ788"/>
      <c r="CK788"/>
      <c r="CL788"/>
      <c r="CM788"/>
      <c r="CN788"/>
      <c r="CO788"/>
      <c r="CP788"/>
      <c r="CQ788"/>
      <c r="CR788"/>
      <c r="CS788"/>
      <c r="CU788"/>
      <c r="CV788"/>
    </row>
    <row r="789" spans="1:100" hidden="1" x14ac:dyDescent="0.25">
      <c r="A789" s="10">
        <v>518</v>
      </c>
      <c r="B789" t="s">
        <v>614</v>
      </c>
      <c r="C789" t="s">
        <v>624</v>
      </c>
      <c r="D789" t="s">
        <v>545</v>
      </c>
      <c r="E789" t="s">
        <v>546</v>
      </c>
      <c r="F789" t="s">
        <v>558</v>
      </c>
      <c r="G789" t="s">
        <v>103</v>
      </c>
      <c r="H789" t="s">
        <v>207</v>
      </c>
      <c r="I789" t="s">
        <v>207</v>
      </c>
      <c r="J789" t="s">
        <v>208</v>
      </c>
      <c r="K789" t="s">
        <v>208</v>
      </c>
      <c r="L789" s="11" t="s">
        <v>208</v>
      </c>
      <c r="M789" t="s">
        <v>208</v>
      </c>
      <c r="N789" t="s">
        <v>208</v>
      </c>
      <c r="P789" t="s">
        <v>208</v>
      </c>
      <c r="Q789" t="s">
        <v>208</v>
      </c>
      <c r="R789" t="s">
        <v>208</v>
      </c>
      <c r="S789" t="s">
        <v>208</v>
      </c>
      <c r="T789" t="s">
        <v>77</v>
      </c>
      <c r="U789" t="s">
        <v>207</v>
      </c>
      <c r="V789" t="s">
        <v>207</v>
      </c>
      <c r="W789" t="s">
        <v>207</v>
      </c>
      <c r="X789" t="s">
        <v>207</v>
      </c>
      <c r="Y789" t="s">
        <v>207</v>
      </c>
      <c r="Z789" t="s">
        <v>207</v>
      </c>
      <c r="AA789" t="s">
        <v>207</v>
      </c>
      <c r="AB789" t="s">
        <v>207</v>
      </c>
      <c r="AC789" t="s">
        <v>207</v>
      </c>
      <c r="AD789" t="s">
        <v>207</v>
      </c>
      <c r="AE789" t="s">
        <v>207</v>
      </c>
      <c r="AF789" t="s">
        <v>207</v>
      </c>
      <c r="AG789" t="s">
        <v>207</v>
      </c>
      <c r="AH789" t="s">
        <v>207</v>
      </c>
      <c r="AI789" t="s">
        <v>207</v>
      </c>
      <c r="AJ789" t="s">
        <v>207</v>
      </c>
      <c r="AK789" t="s">
        <v>207</v>
      </c>
      <c r="AL789" t="s">
        <v>207</v>
      </c>
      <c r="AM789" t="s">
        <v>207</v>
      </c>
      <c r="AN789" t="s">
        <v>207</v>
      </c>
      <c r="AO789" t="s">
        <v>207</v>
      </c>
      <c r="AP789" t="s">
        <v>207</v>
      </c>
      <c r="AQ789" t="s">
        <v>207</v>
      </c>
      <c r="AR789" t="s">
        <v>207</v>
      </c>
      <c r="AS789" t="s">
        <v>207</v>
      </c>
      <c r="AT789" t="s">
        <v>207</v>
      </c>
      <c r="AU789" t="s">
        <v>207</v>
      </c>
      <c r="AV789" t="s">
        <v>207</v>
      </c>
      <c r="AW789" t="s">
        <v>207</v>
      </c>
      <c r="AX789" t="s">
        <v>207</v>
      </c>
      <c r="AY789" t="s">
        <v>207</v>
      </c>
      <c r="AZ789" t="s">
        <v>207</v>
      </c>
      <c r="BA789" t="s">
        <v>207</v>
      </c>
      <c r="BB789" t="s">
        <v>207</v>
      </c>
      <c r="BC789" t="s">
        <v>207</v>
      </c>
      <c r="BD789" t="s">
        <v>207</v>
      </c>
      <c r="BE789" t="s">
        <v>207</v>
      </c>
      <c r="BF789" t="s">
        <v>207</v>
      </c>
      <c r="BG789" t="s">
        <v>207</v>
      </c>
      <c r="BH789" t="s">
        <v>207</v>
      </c>
      <c r="BI789" t="s">
        <v>207</v>
      </c>
      <c r="BJ789" t="s">
        <v>207</v>
      </c>
      <c r="BK789" t="s">
        <v>207</v>
      </c>
      <c r="BL789" t="s">
        <v>207</v>
      </c>
      <c r="BM789" t="s">
        <v>207</v>
      </c>
      <c r="BN789" t="s">
        <v>207</v>
      </c>
      <c r="BO789" s="18" t="str">
        <f>IF(OR(BO$2=0, BO$2=""), "N/A", IF(ISNUMBER(SEARCH(UPPER(BO$2), UPPER(ProgramsTable[[#This Row],[Type of Service]]))), "Yes", "No"))</f>
        <v>N/A</v>
      </c>
      <c r="BP789" s="18" t="str">
        <f>IF(BP$2=0, "N/A", IF(ISNUMBER(SEARCH(TRIM(BP$2), ProgramsTable[[#This Row],[Geographic Coverage]])), "Yes", "No"))</f>
        <v>N/A</v>
      </c>
      <c r="BQ789" s="18" t="str">
        <f>IF(BQ$2=0, "N/A", IF(ISNUMBER(SEARCH(TRIM(BQ$2), ProgramsTable[[#This Row],[Geographic Coverage]])), "Yes", "No"))</f>
        <v>N/A</v>
      </c>
      <c r="BR789" s="18" t="str">
        <f>IF(AND(BP$2=0, BQ$2=0), "*Required - Please Make a Selection*", IF(OR(ISNUMBER(SEARCH(TRIM(BP$2), ProgramsTable[[#This Row],[Geographic Coverage]])), ISNUMBER(SEARCH(TRIM(BQ$2), ProgramsTable[[#This Row],[Geographic Coverage]]))), "Yes", "No"))</f>
        <v>*Required - Please Make a Selection*</v>
      </c>
      <c r="BS789" s="18" t="str">
        <f>IF(OR(BS$2="",BS$2=0), "N/A", IF(AND(ProgramsTable[[#This Row],[Age Min]]= "None", ProgramsTable[[#This Row],[Age Max]]= "None"), "Yes", IF(AND(BS$2&gt;=ProgramsTable[[#This Row],[Age Min]], BS$2&lt;=ProgramsTable[[#This Row],[Age Max]]), "Yes", "No")))</f>
        <v>N/A</v>
      </c>
      <c r="BT789" s="18" t="str" cm="1">
        <f t="array" ref="BT789">IF(COUNTIF(AM$2:BJ$2,"Yes")=0,"N/A",IF(SUMPRODUCT(--(AM$2:BJ$2="Yes"),--(ProgramsTable[[#This Row],[Developmental Disability]:[Caregivers, Family Members, Advocates, or Practitioners of an Individual with Disabilities or Medical Conditions]]="Yes"))&gt;0,"Yes","No"))</f>
        <v>N/A</v>
      </c>
      <c r="BU7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89" s="18" t="str">
        <f>IF(BV$2=0, "N/A", IF(ISNUMBER(SEARCH(UPPER(BV$2), UPPER(ProgramsTable[[#This Row],[Type of Service]]))), "Yes", "No"))</f>
        <v>N/A</v>
      </c>
      <c r="BW789" s="18" t="str">
        <f>IF(BW$2=0, "N/A", IF(ISNUMBER(SEARCH(TRIM(BW$2), ProgramsTable[[#This Row],[Geographic Coverage]])), "Yes", "No"))</f>
        <v>N/A</v>
      </c>
      <c r="BX789" s="18" t="str">
        <f>IF(BX$2=0, "N/A", IF(ISNUMBER(SEARCH(TRIM(BX$2), ProgramsTable[[#This Row],[Geographic Coverage]])), "Yes", "No"))</f>
        <v>N/A</v>
      </c>
      <c r="BY789" s="18" t="str">
        <f>IF(AND(BW$2=0, BX$2=0), "*Required - Please Make a Selection*", IF(OR(ISNUMBER(SEARCH(TRIM(BW$2), ProgramsTable[[#This Row],[Geographic Coverage]])), ISNUMBER(SEARCH(TRIM(BX$2), ProgramsTable[[#This Row],[Geographic Coverage]]))), "Yes", "No"))</f>
        <v>*Required - Please Make a Selection*</v>
      </c>
      <c r="BZ789" s="18" t="str">
        <f>IF(I$2=0, "N/A", IF(I$2="Yes", IF(ProgramsTable[[#This Row],[Program Includes Services for Caregivers]]="Yes", IF(ProgramsTable[[#This Row],[Program May Require Caregiver to be Unpaid]]="No", "Yes", "No"), "No"), "N/A"))</f>
        <v>N/A</v>
      </c>
      <c r="CA7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89" s="18" t="str">
        <f>IF(CB$2=0, "N/A", IF(ISNUMBER(SEARCH(TRIM(UPPER(CB$2)), TRIM(UPPER(ProgramsTable[[#This Row],[Type of Service]])))), "Yes", "No"))</f>
        <v>N/A</v>
      </c>
      <c r="CC789" s="18" t="str">
        <f>IF(CC$2=0, "N/A", IF(ISNUMBER(SEARCH(TRIM(CC$2), ProgramsTable[[#This Row],[Geographic Coverage]])), "Yes", "No"))</f>
        <v>No</v>
      </c>
      <c r="CD789" s="18" t="str">
        <f>IF(CD$2=0, "N/A", IF(ISNUMBER(SEARCH(TRIM(CD$2), ProgramsTable[[#This Row],[Geographic Coverage]])), "Yes", "No"))</f>
        <v>N/A</v>
      </c>
      <c r="CE789" s="18" t="str">
        <f>IF(AND(CC$2=0, CD$2=0), "*Required - Please Make a Selection*", IF(OR(ISNUMBER(SEARCH(TRIM(CC$2), ProgramsTable[[#This Row],[Geographic Coverage]])), ISNUMBER(SEARCH(TRIM(CD$2), ProgramsTable[[#This Row],[Geographic Coverage]]))), "Yes", "No"))</f>
        <v>No</v>
      </c>
      <c r="CF789" s="18" t="str" cm="1">
        <f t="array" ref="CF789">IF(COUNTIF(BK$2:BN$2, "Yes")=0, "N/A", IF(SUMPRODUCT((BK$2:BN$2="Yes")*(ProgramsTable[[#This Row],[Veteran?]:[Disabled Veteran?]]="Yes"))&gt;0, "Yes", "No"))</f>
        <v>No</v>
      </c>
      <c r="CG7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89"/>
      <c r="CI789"/>
      <c r="CJ789"/>
      <c r="CK789"/>
      <c r="CL789"/>
      <c r="CM789"/>
      <c r="CN789"/>
      <c r="CO789"/>
      <c r="CP789"/>
      <c r="CQ789"/>
      <c r="CR789"/>
      <c r="CS789"/>
      <c r="CU789"/>
      <c r="CV789"/>
    </row>
    <row r="790" spans="1:100" hidden="1" x14ac:dyDescent="0.25">
      <c r="A790" s="10">
        <v>520</v>
      </c>
      <c r="B790" t="s">
        <v>614</v>
      </c>
      <c r="C790" t="s">
        <v>624</v>
      </c>
      <c r="D790" t="s">
        <v>545</v>
      </c>
      <c r="E790" t="s">
        <v>546</v>
      </c>
      <c r="F790" t="s">
        <v>560</v>
      </c>
      <c r="G790" t="s">
        <v>103</v>
      </c>
      <c r="H790" t="s">
        <v>207</v>
      </c>
      <c r="I790" t="s">
        <v>207</v>
      </c>
      <c r="J790" t="s">
        <v>208</v>
      </c>
      <c r="K790" t="s">
        <v>208</v>
      </c>
      <c r="L790" s="11" t="s">
        <v>208</v>
      </c>
      <c r="M790" t="s">
        <v>208</v>
      </c>
      <c r="N790" t="s">
        <v>208</v>
      </c>
      <c r="P790" t="s">
        <v>208</v>
      </c>
      <c r="Q790" t="s">
        <v>208</v>
      </c>
      <c r="R790" t="s">
        <v>208</v>
      </c>
      <c r="S790" t="s">
        <v>208</v>
      </c>
      <c r="T790" t="s">
        <v>77</v>
      </c>
      <c r="U790" t="s">
        <v>207</v>
      </c>
      <c r="V790" t="s">
        <v>207</v>
      </c>
      <c r="W790" t="s">
        <v>207</v>
      </c>
      <c r="X790" t="s">
        <v>207</v>
      </c>
      <c r="Y790" t="s">
        <v>207</v>
      </c>
      <c r="Z790" t="s">
        <v>207</v>
      </c>
      <c r="AA790" t="s">
        <v>207</v>
      </c>
      <c r="AB790" t="s">
        <v>207</v>
      </c>
      <c r="AC790" t="s">
        <v>207</v>
      </c>
      <c r="AD790" t="s">
        <v>207</v>
      </c>
      <c r="AE790" t="s">
        <v>207</v>
      </c>
      <c r="AF790" t="s">
        <v>207</v>
      </c>
      <c r="AG790" t="s">
        <v>207</v>
      </c>
      <c r="AH790" t="s">
        <v>207</v>
      </c>
      <c r="AI790" t="s">
        <v>207</v>
      </c>
      <c r="AJ790" t="s">
        <v>207</v>
      </c>
      <c r="AK790" t="s">
        <v>207</v>
      </c>
      <c r="AL790" t="s">
        <v>207</v>
      </c>
      <c r="AM790" t="s">
        <v>207</v>
      </c>
      <c r="AN790" t="s">
        <v>207</v>
      </c>
      <c r="AO790" t="s">
        <v>207</v>
      </c>
      <c r="AP790" t="s">
        <v>207</v>
      </c>
      <c r="AQ790" t="s">
        <v>207</v>
      </c>
      <c r="AR790" t="s">
        <v>207</v>
      </c>
      <c r="AS790" t="s">
        <v>207</v>
      </c>
      <c r="AT790" t="s">
        <v>207</v>
      </c>
      <c r="AU790" t="s">
        <v>207</v>
      </c>
      <c r="AV790" t="s">
        <v>207</v>
      </c>
      <c r="AW790" t="s">
        <v>207</v>
      </c>
      <c r="AX790" t="s">
        <v>207</v>
      </c>
      <c r="AY790" t="s">
        <v>207</v>
      </c>
      <c r="AZ790" t="s">
        <v>207</v>
      </c>
      <c r="BA790" t="s">
        <v>207</v>
      </c>
      <c r="BB790" t="s">
        <v>207</v>
      </c>
      <c r="BC790" t="s">
        <v>207</v>
      </c>
      <c r="BD790" t="s">
        <v>207</v>
      </c>
      <c r="BE790" t="s">
        <v>207</v>
      </c>
      <c r="BF790" t="s">
        <v>207</v>
      </c>
      <c r="BG790" t="s">
        <v>207</v>
      </c>
      <c r="BH790" t="s">
        <v>207</v>
      </c>
      <c r="BI790" t="s">
        <v>207</v>
      </c>
      <c r="BJ790" t="s">
        <v>207</v>
      </c>
      <c r="BK790" t="s">
        <v>207</v>
      </c>
      <c r="BL790" t="s">
        <v>207</v>
      </c>
      <c r="BM790" t="s">
        <v>207</v>
      </c>
      <c r="BN790" t="s">
        <v>207</v>
      </c>
      <c r="BO790" s="18" t="str">
        <f>IF(OR(BO$2=0, BO$2=""), "N/A", IF(ISNUMBER(SEARCH(UPPER(BO$2), UPPER(ProgramsTable[[#This Row],[Type of Service]]))), "Yes", "No"))</f>
        <v>N/A</v>
      </c>
      <c r="BP790" s="18" t="str">
        <f>IF(BP$2=0, "N/A", IF(ISNUMBER(SEARCH(TRIM(BP$2), ProgramsTable[[#This Row],[Geographic Coverage]])), "Yes", "No"))</f>
        <v>N/A</v>
      </c>
      <c r="BQ790" s="18" t="str">
        <f>IF(BQ$2=0, "N/A", IF(ISNUMBER(SEARCH(TRIM(BQ$2), ProgramsTable[[#This Row],[Geographic Coverage]])), "Yes", "No"))</f>
        <v>N/A</v>
      </c>
      <c r="BR790" s="18" t="str">
        <f>IF(AND(BP$2=0, BQ$2=0), "*Required - Please Make a Selection*", IF(OR(ISNUMBER(SEARCH(TRIM(BP$2), ProgramsTable[[#This Row],[Geographic Coverage]])), ISNUMBER(SEARCH(TRIM(BQ$2), ProgramsTable[[#This Row],[Geographic Coverage]]))), "Yes", "No"))</f>
        <v>*Required - Please Make a Selection*</v>
      </c>
      <c r="BS790" s="18" t="str">
        <f>IF(OR(BS$2="",BS$2=0), "N/A", IF(AND(ProgramsTable[[#This Row],[Age Min]]= "None", ProgramsTable[[#This Row],[Age Max]]= "None"), "Yes", IF(AND(BS$2&gt;=ProgramsTable[[#This Row],[Age Min]], BS$2&lt;=ProgramsTable[[#This Row],[Age Max]]), "Yes", "No")))</f>
        <v>N/A</v>
      </c>
      <c r="BT790" s="18" t="str" cm="1">
        <f t="array" ref="BT790">IF(COUNTIF(AM$2:BJ$2,"Yes")=0,"N/A",IF(SUMPRODUCT(--(AM$2:BJ$2="Yes"),--(ProgramsTable[[#This Row],[Developmental Disability]:[Caregivers, Family Members, Advocates, or Practitioners of an Individual with Disabilities or Medical Conditions]]="Yes"))&gt;0,"Yes","No"))</f>
        <v>N/A</v>
      </c>
      <c r="BU7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90" s="18" t="str">
        <f>IF(BV$2=0, "N/A", IF(ISNUMBER(SEARCH(UPPER(BV$2), UPPER(ProgramsTable[[#This Row],[Type of Service]]))), "Yes", "No"))</f>
        <v>N/A</v>
      </c>
      <c r="BW790" s="18" t="str">
        <f>IF(BW$2=0, "N/A", IF(ISNUMBER(SEARCH(TRIM(BW$2), ProgramsTable[[#This Row],[Geographic Coverage]])), "Yes", "No"))</f>
        <v>N/A</v>
      </c>
      <c r="BX790" s="18" t="str">
        <f>IF(BX$2=0, "N/A", IF(ISNUMBER(SEARCH(TRIM(BX$2), ProgramsTable[[#This Row],[Geographic Coverage]])), "Yes", "No"))</f>
        <v>N/A</v>
      </c>
      <c r="BY790" s="18" t="str">
        <f>IF(AND(BW$2=0, BX$2=0), "*Required - Please Make a Selection*", IF(OR(ISNUMBER(SEARCH(TRIM(BW$2), ProgramsTable[[#This Row],[Geographic Coverage]])), ISNUMBER(SEARCH(TRIM(BX$2), ProgramsTable[[#This Row],[Geographic Coverage]]))), "Yes", "No"))</f>
        <v>*Required - Please Make a Selection*</v>
      </c>
      <c r="BZ790" s="18" t="str">
        <f>IF(I$2=0, "N/A", IF(I$2="Yes", IF(ProgramsTable[[#This Row],[Program Includes Services for Caregivers]]="Yes", IF(ProgramsTable[[#This Row],[Program May Require Caregiver to be Unpaid]]="No", "Yes", "No"), "No"), "N/A"))</f>
        <v>N/A</v>
      </c>
      <c r="CA7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90" s="18" t="str">
        <f>IF(CB$2=0, "N/A", IF(ISNUMBER(SEARCH(TRIM(UPPER(CB$2)), TRIM(UPPER(ProgramsTable[[#This Row],[Type of Service]])))), "Yes", "No"))</f>
        <v>N/A</v>
      </c>
      <c r="CC790" s="18" t="str">
        <f>IF(CC$2=0, "N/A", IF(ISNUMBER(SEARCH(TRIM(CC$2), ProgramsTable[[#This Row],[Geographic Coverage]])), "Yes", "No"))</f>
        <v>No</v>
      </c>
      <c r="CD790" s="18" t="str">
        <f>IF(CD$2=0, "N/A", IF(ISNUMBER(SEARCH(TRIM(CD$2), ProgramsTable[[#This Row],[Geographic Coverage]])), "Yes", "No"))</f>
        <v>N/A</v>
      </c>
      <c r="CE790" s="18" t="str">
        <f>IF(AND(CC$2=0, CD$2=0), "*Required - Please Make a Selection*", IF(OR(ISNUMBER(SEARCH(TRIM(CC$2), ProgramsTable[[#This Row],[Geographic Coverage]])), ISNUMBER(SEARCH(TRIM(CD$2), ProgramsTable[[#This Row],[Geographic Coverage]]))), "Yes", "No"))</f>
        <v>No</v>
      </c>
      <c r="CF790" s="18" t="str" cm="1">
        <f t="array" ref="CF790">IF(COUNTIF(BK$2:BN$2, "Yes")=0, "N/A", IF(SUMPRODUCT((BK$2:BN$2="Yes")*(ProgramsTable[[#This Row],[Veteran?]:[Disabled Veteran?]]="Yes"))&gt;0, "Yes", "No"))</f>
        <v>No</v>
      </c>
      <c r="CG7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90"/>
      <c r="CI790"/>
      <c r="CJ790"/>
      <c r="CK790"/>
      <c r="CL790"/>
      <c r="CM790"/>
      <c r="CN790"/>
      <c r="CO790"/>
      <c r="CP790"/>
      <c r="CQ790"/>
      <c r="CR790"/>
      <c r="CS790"/>
      <c r="CU790"/>
      <c r="CV790"/>
    </row>
    <row r="791" spans="1:100" x14ac:dyDescent="0.25">
      <c r="A791" s="10">
        <v>524</v>
      </c>
      <c r="B791" t="s">
        <v>614</v>
      </c>
      <c r="C791" t="s">
        <v>624</v>
      </c>
      <c r="D791" t="s">
        <v>564</v>
      </c>
      <c r="E791" t="s">
        <v>546</v>
      </c>
      <c r="F791" t="s">
        <v>625</v>
      </c>
      <c r="G791" t="s">
        <v>107</v>
      </c>
      <c r="H791" t="s">
        <v>207</v>
      </c>
      <c r="I791" t="s">
        <v>207</v>
      </c>
      <c r="J791" t="s">
        <v>566</v>
      </c>
      <c r="K791" t="s">
        <v>208</v>
      </c>
      <c r="L791" s="11" t="s">
        <v>567</v>
      </c>
      <c r="M791">
        <v>60</v>
      </c>
      <c r="N791">
        <v>120</v>
      </c>
      <c r="O791" t="s">
        <v>568</v>
      </c>
      <c r="P791" t="s">
        <v>569</v>
      </c>
      <c r="Q791" t="s">
        <v>208</v>
      </c>
      <c r="R791" t="s">
        <v>569</v>
      </c>
      <c r="S791" t="s">
        <v>208</v>
      </c>
      <c r="T791" t="s">
        <v>77</v>
      </c>
      <c r="U791" t="s">
        <v>207</v>
      </c>
      <c r="V791" t="s">
        <v>215</v>
      </c>
      <c r="W791" t="s">
        <v>207</v>
      </c>
      <c r="X791" t="s">
        <v>207</v>
      </c>
      <c r="Y791" t="s">
        <v>207</v>
      </c>
      <c r="Z791" t="s">
        <v>207</v>
      </c>
      <c r="AA791" t="s">
        <v>207</v>
      </c>
      <c r="AB791" t="s">
        <v>207</v>
      </c>
      <c r="AC791" t="s">
        <v>207</v>
      </c>
      <c r="AD791" t="s">
        <v>207</v>
      </c>
      <c r="AE791" t="s">
        <v>207</v>
      </c>
      <c r="AF791" t="s">
        <v>207</v>
      </c>
      <c r="AG791" t="s">
        <v>207</v>
      </c>
      <c r="AH791" t="s">
        <v>207</v>
      </c>
      <c r="AI791" t="s">
        <v>207</v>
      </c>
      <c r="AJ791" t="s">
        <v>207</v>
      </c>
      <c r="AK791" t="s">
        <v>207</v>
      </c>
      <c r="AL791" t="s">
        <v>207</v>
      </c>
      <c r="AM791" t="s">
        <v>215</v>
      </c>
      <c r="AN791" t="s">
        <v>215</v>
      </c>
      <c r="AO791" t="s">
        <v>215</v>
      </c>
      <c r="AP791" t="s">
        <v>207</v>
      </c>
      <c r="AQ791" t="s">
        <v>207</v>
      </c>
      <c r="AR791" t="s">
        <v>207</v>
      </c>
      <c r="AS791" t="s">
        <v>207</v>
      </c>
      <c r="AT791" t="s">
        <v>207</v>
      </c>
      <c r="AU791" t="s">
        <v>207</v>
      </c>
      <c r="AV791" t="s">
        <v>207</v>
      </c>
      <c r="AW791" t="s">
        <v>207</v>
      </c>
      <c r="AX791" t="s">
        <v>207</v>
      </c>
      <c r="AY791" t="s">
        <v>207</v>
      </c>
      <c r="AZ791" t="s">
        <v>207</v>
      </c>
      <c r="BA791" t="s">
        <v>207</v>
      </c>
      <c r="BB791" t="s">
        <v>207</v>
      </c>
      <c r="BC791" t="s">
        <v>207</v>
      </c>
      <c r="BD791" t="s">
        <v>207</v>
      </c>
      <c r="BE791" t="s">
        <v>207</v>
      </c>
      <c r="BF791" t="s">
        <v>207</v>
      </c>
      <c r="BG791" t="s">
        <v>207</v>
      </c>
      <c r="BH791" t="s">
        <v>207</v>
      </c>
      <c r="BI791" t="s">
        <v>207</v>
      </c>
      <c r="BJ791" t="s">
        <v>207</v>
      </c>
      <c r="BK791" t="s">
        <v>207</v>
      </c>
      <c r="BL791" t="s">
        <v>207</v>
      </c>
      <c r="BM791" t="s">
        <v>207</v>
      </c>
      <c r="BN791" t="s">
        <v>207</v>
      </c>
      <c r="BO791" s="18" t="str">
        <f>IF(OR(BO$2=0, BO$2=""), "N/A", IF(ISNUMBER(SEARCH(UPPER(BO$2), UPPER(ProgramsTable[[#This Row],[Type of Service]]))), "Yes", "No"))</f>
        <v>N/A</v>
      </c>
      <c r="BP791" s="18" t="str">
        <f>IF(BP$2=0, "N/A", IF(ISNUMBER(SEARCH(TRIM(BP$2), ProgramsTable[[#This Row],[Geographic Coverage]])), "Yes", "No"))</f>
        <v>N/A</v>
      </c>
      <c r="BQ791" s="18" t="str">
        <f>IF(BQ$2=0, "N/A", IF(ISNUMBER(SEARCH(TRIM(BQ$2), ProgramsTable[[#This Row],[Geographic Coverage]])), "Yes", "No"))</f>
        <v>N/A</v>
      </c>
      <c r="BR791" s="18" t="str">
        <f>IF(AND(BP$2=0, BQ$2=0), "*Required - Please Make a Selection*", IF(OR(ISNUMBER(SEARCH(TRIM(BP$2), ProgramsTable[[#This Row],[Geographic Coverage]])), ISNUMBER(SEARCH(TRIM(BQ$2), ProgramsTable[[#This Row],[Geographic Coverage]]))), "Yes", "No"))</f>
        <v>*Required - Please Make a Selection*</v>
      </c>
      <c r="BS791" s="18" t="str">
        <f>IF(OR(BS$2="",BS$2=0), "N/A", IF(AND(ProgramsTable[[#This Row],[Age Min]]= "None", ProgramsTable[[#This Row],[Age Max]]= "None"), "Yes", IF(AND(BS$2&gt;=ProgramsTable[[#This Row],[Age Min]], BS$2&lt;=ProgramsTable[[#This Row],[Age Max]]), "Yes", "No")))</f>
        <v>N/A</v>
      </c>
      <c r="BT791" s="18" t="str" cm="1">
        <f t="array" ref="BT791">IF(COUNTIF(AM$2:BJ$2,"Yes")=0,"N/A",IF(SUMPRODUCT(--(AM$2:BJ$2="Yes"),--(ProgramsTable[[#This Row],[Developmental Disability]:[Caregivers, Family Members, Advocates, or Practitioners of an Individual with Disabilities or Medical Conditions]]="Yes"))&gt;0,"Yes","No"))</f>
        <v>N/A</v>
      </c>
      <c r="BU7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91" s="18" t="str">
        <f>IF(BV$2=0, "N/A", IF(ISNUMBER(SEARCH(UPPER(BV$2), UPPER(ProgramsTable[[#This Row],[Type of Service]]))), "Yes", "No"))</f>
        <v>N/A</v>
      </c>
      <c r="BW791" s="18" t="str">
        <f>IF(BW$2=0, "N/A", IF(ISNUMBER(SEARCH(TRIM(BW$2), ProgramsTable[[#This Row],[Geographic Coverage]])), "Yes", "No"))</f>
        <v>N/A</v>
      </c>
      <c r="BX791" s="18" t="str">
        <f>IF(BX$2=0, "N/A", IF(ISNUMBER(SEARCH(TRIM(BX$2), ProgramsTable[[#This Row],[Geographic Coverage]])), "Yes", "No"))</f>
        <v>N/A</v>
      </c>
      <c r="BY791" s="18" t="str">
        <f>IF(AND(BW$2=0, BX$2=0), "*Required - Please Make a Selection*", IF(OR(ISNUMBER(SEARCH(TRIM(BW$2), ProgramsTable[[#This Row],[Geographic Coverage]])), ISNUMBER(SEARCH(TRIM(BX$2), ProgramsTable[[#This Row],[Geographic Coverage]]))), "Yes", "No"))</f>
        <v>*Required - Please Make a Selection*</v>
      </c>
      <c r="BZ791" s="18" t="str">
        <f>IF(I$2=0, "N/A", IF(I$2="Yes", IF(ProgramsTable[[#This Row],[Program Includes Services for Caregivers]]="Yes", IF(ProgramsTable[[#This Row],[Program May Require Caregiver to be Unpaid]]="No", "Yes", "No"), "No"), "N/A"))</f>
        <v>N/A</v>
      </c>
      <c r="CA7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91" s="18" t="str">
        <f>IF(CB$2=0, "N/A", IF(ISNUMBER(SEARCH(TRIM(UPPER(CB$2)), TRIM(UPPER(ProgramsTable[[#This Row],[Type of Service]])))), "Yes", "No"))</f>
        <v>N/A</v>
      </c>
      <c r="CC791" s="18" t="str">
        <f>IF(CC$2=0, "N/A", IF(ISNUMBER(SEARCH(TRIM(CC$2), ProgramsTable[[#This Row],[Geographic Coverage]])), "Yes", "No"))</f>
        <v>No</v>
      </c>
      <c r="CD791" s="18" t="str">
        <f>IF(CD$2=0, "N/A", IF(ISNUMBER(SEARCH(TRIM(CD$2), ProgramsTable[[#This Row],[Geographic Coverage]])), "Yes", "No"))</f>
        <v>N/A</v>
      </c>
      <c r="CE791" s="18" t="str">
        <f>IF(AND(CC$2=0, CD$2=0), "*Required - Please Make a Selection*", IF(OR(ISNUMBER(SEARCH(TRIM(CC$2), ProgramsTable[[#This Row],[Geographic Coverage]])), ISNUMBER(SEARCH(TRIM(CD$2), ProgramsTable[[#This Row],[Geographic Coverage]]))), "Yes", "No"))</f>
        <v>No</v>
      </c>
      <c r="CF791" s="18" t="str" cm="1">
        <f t="array" ref="CF791">IF(COUNTIF(BK$2:BN$2, "Yes")=0, "N/A", IF(SUMPRODUCT((BK$2:BN$2="Yes")*(ProgramsTable[[#This Row],[Veteran?]:[Disabled Veteran?]]="Yes"))&gt;0, "Yes", "No"))</f>
        <v>No</v>
      </c>
      <c r="CG7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91"/>
      <c r="CI791"/>
      <c r="CJ791"/>
      <c r="CK791"/>
      <c r="CL791"/>
      <c r="CM791"/>
      <c r="CN791"/>
      <c r="CO791"/>
      <c r="CP791"/>
      <c r="CQ791"/>
      <c r="CR791"/>
      <c r="CS791"/>
      <c r="CU791"/>
      <c r="CV791"/>
    </row>
    <row r="792" spans="1:100" hidden="1" x14ac:dyDescent="0.25">
      <c r="A792" s="10">
        <v>525</v>
      </c>
      <c r="B792" t="s">
        <v>614</v>
      </c>
      <c r="C792" t="s">
        <v>624</v>
      </c>
      <c r="D792" t="s">
        <v>564</v>
      </c>
      <c r="E792" t="s">
        <v>546</v>
      </c>
      <c r="F792" t="s">
        <v>626</v>
      </c>
      <c r="G792" t="s">
        <v>109</v>
      </c>
      <c r="H792" t="s">
        <v>207</v>
      </c>
      <c r="I792" t="s">
        <v>207</v>
      </c>
      <c r="J792" t="s">
        <v>566</v>
      </c>
      <c r="K792" t="s">
        <v>208</v>
      </c>
      <c r="L792" s="11" t="s">
        <v>571</v>
      </c>
      <c r="M792">
        <v>60</v>
      </c>
      <c r="N792">
        <v>120</v>
      </c>
      <c r="O792" t="s">
        <v>572</v>
      </c>
      <c r="P792" t="s">
        <v>573</v>
      </c>
      <c r="Q792" t="s">
        <v>208</v>
      </c>
      <c r="R792" t="s">
        <v>573</v>
      </c>
      <c r="S792" t="s">
        <v>208</v>
      </c>
      <c r="T792" t="s">
        <v>77</v>
      </c>
      <c r="U792" t="s">
        <v>207</v>
      </c>
      <c r="V792" t="s">
        <v>215</v>
      </c>
      <c r="W792" t="s">
        <v>207</v>
      </c>
      <c r="X792" t="s">
        <v>207</v>
      </c>
      <c r="Y792" t="s">
        <v>207</v>
      </c>
      <c r="Z792" t="s">
        <v>207</v>
      </c>
      <c r="AA792" t="s">
        <v>207</v>
      </c>
      <c r="AB792" t="s">
        <v>207</v>
      </c>
      <c r="AC792" t="s">
        <v>207</v>
      </c>
      <c r="AD792" t="s">
        <v>207</v>
      </c>
      <c r="AE792" t="s">
        <v>207</v>
      </c>
      <c r="AF792" t="s">
        <v>207</v>
      </c>
      <c r="AG792" t="s">
        <v>207</v>
      </c>
      <c r="AH792" t="s">
        <v>207</v>
      </c>
      <c r="AI792" t="s">
        <v>207</v>
      </c>
      <c r="AJ792" t="s">
        <v>207</v>
      </c>
      <c r="AK792" t="s">
        <v>207</v>
      </c>
      <c r="AL792" t="s">
        <v>207</v>
      </c>
      <c r="AM792" t="s">
        <v>215</v>
      </c>
      <c r="AN792" t="s">
        <v>215</v>
      </c>
      <c r="AO792" t="s">
        <v>215</v>
      </c>
      <c r="AP792" t="s">
        <v>207</v>
      </c>
      <c r="AQ792" t="s">
        <v>215</v>
      </c>
      <c r="AR792" t="s">
        <v>207</v>
      </c>
      <c r="AS792" t="s">
        <v>207</v>
      </c>
      <c r="AT792" t="s">
        <v>207</v>
      </c>
      <c r="AU792" t="s">
        <v>207</v>
      </c>
      <c r="AV792" t="s">
        <v>207</v>
      </c>
      <c r="AW792" t="s">
        <v>207</v>
      </c>
      <c r="AX792" t="s">
        <v>215</v>
      </c>
      <c r="AY792" t="s">
        <v>215</v>
      </c>
      <c r="AZ792" t="s">
        <v>207</v>
      </c>
      <c r="BA792" t="s">
        <v>215</v>
      </c>
      <c r="BB792" t="s">
        <v>207</v>
      </c>
      <c r="BC792" t="s">
        <v>207</v>
      </c>
      <c r="BD792" t="s">
        <v>207</v>
      </c>
      <c r="BE792" t="s">
        <v>207</v>
      </c>
      <c r="BF792" t="s">
        <v>207</v>
      </c>
      <c r="BG792" t="s">
        <v>207</v>
      </c>
      <c r="BH792" t="s">
        <v>207</v>
      </c>
      <c r="BI792" t="s">
        <v>207</v>
      </c>
      <c r="BJ792" t="s">
        <v>207</v>
      </c>
      <c r="BK792" t="s">
        <v>207</v>
      </c>
      <c r="BL792" t="s">
        <v>207</v>
      </c>
      <c r="BM792" t="s">
        <v>207</v>
      </c>
      <c r="BN792" t="s">
        <v>207</v>
      </c>
      <c r="BO792" s="18" t="str">
        <f>IF(OR(BO$2=0, BO$2=""), "N/A", IF(ISNUMBER(SEARCH(UPPER(BO$2), UPPER(ProgramsTable[[#This Row],[Type of Service]]))), "Yes", "No"))</f>
        <v>N/A</v>
      </c>
      <c r="BP792" s="18" t="str">
        <f>IF(BP$2=0, "N/A", IF(ISNUMBER(SEARCH(TRIM(BP$2), ProgramsTable[[#This Row],[Geographic Coverage]])), "Yes", "No"))</f>
        <v>N/A</v>
      </c>
      <c r="BQ792" s="18" t="str">
        <f>IF(BQ$2=0, "N/A", IF(ISNUMBER(SEARCH(TRIM(BQ$2), ProgramsTable[[#This Row],[Geographic Coverage]])), "Yes", "No"))</f>
        <v>N/A</v>
      </c>
      <c r="BR792" s="18" t="str">
        <f>IF(AND(BP$2=0, BQ$2=0), "*Required - Please Make a Selection*", IF(OR(ISNUMBER(SEARCH(TRIM(BP$2), ProgramsTable[[#This Row],[Geographic Coverage]])), ISNUMBER(SEARCH(TRIM(BQ$2), ProgramsTable[[#This Row],[Geographic Coverage]]))), "Yes", "No"))</f>
        <v>*Required - Please Make a Selection*</v>
      </c>
      <c r="BS792" s="18" t="str">
        <f>IF(OR(BS$2="",BS$2=0), "N/A", IF(AND(ProgramsTable[[#This Row],[Age Min]]= "None", ProgramsTable[[#This Row],[Age Max]]= "None"), "Yes", IF(AND(BS$2&gt;=ProgramsTable[[#This Row],[Age Min]], BS$2&lt;=ProgramsTable[[#This Row],[Age Max]]), "Yes", "No")))</f>
        <v>N/A</v>
      </c>
      <c r="BT792" s="18" t="str" cm="1">
        <f t="array" ref="BT792">IF(COUNTIF(AM$2:BJ$2,"Yes")=0,"N/A",IF(SUMPRODUCT(--(AM$2:BJ$2="Yes"),--(ProgramsTable[[#This Row],[Developmental Disability]:[Caregivers, Family Members, Advocates, or Practitioners of an Individual with Disabilities or Medical Conditions]]="Yes"))&gt;0,"Yes","No"))</f>
        <v>N/A</v>
      </c>
      <c r="BU7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92" s="18" t="str">
        <f>IF(BV$2=0, "N/A", IF(ISNUMBER(SEARCH(UPPER(BV$2), UPPER(ProgramsTable[[#This Row],[Type of Service]]))), "Yes", "No"))</f>
        <v>N/A</v>
      </c>
      <c r="BW792" s="18" t="str">
        <f>IF(BW$2=0, "N/A", IF(ISNUMBER(SEARCH(TRIM(BW$2), ProgramsTable[[#This Row],[Geographic Coverage]])), "Yes", "No"))</f>
        <v>N/A</v>
      </c>
      <c r="BX792" s="18" t="str">
        <f>IF(BX$2=0, "N/A", IF(ISNUMBER(SEARCH(TRIM(BX$2), ProgramsTable[[#This Row],[Geographic Coverage]])), "Yes", "No"))</f>
        <v>N/A</v>
      </c>
      <c r="BY792" s="18" t="str">
        <f>IF(AND(BW$2=0, BX$2=0), "*Required - Please Make a Selection*", IF(OR(ISNUMBER(SEARCH(TRIM(BW$2), ProgramsTable[[#This Row],[Geographic Coverage]])), ISNUMBER(SEARCH(TRIM(BX$2), ProgramsTable[[#This Row],[Geographic Coverage]]))), "Yes", "No"))</f>
        <v>*Required - Please Make a Selection*</v>
      </c>
      <c r="BZ792" s="18" t="str">
        <f>IF(I$2=0, "N/A", IF(I$2="Yes", IF(ProgramsTable[[#This Row],[Program Includes Services for Caregivers]]="Yes", IF(ProgramsTable[[#This Row],[Program May Require Caregiver to be Unpaid]]="No", "Yes", "No"), "No"), "N/A"))</f>
        <v>N/A</v>
      </c>
      <c r="CA7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92" s="18" t="str">
        <f>IF(CB$2=0, "N/A", IF(ISNUMBER(SEARCH(TRIM(UPPER(CB$2)), TRIM(UPPER(ProgramsTable[[#This Row],[Type of Service]])))), "Yes", "No"))</f>
        <v>N/A</v>
      </c>
      <c r="CC792" s="18" t="str">
        <f>IF(CC$2=0, "N/A", IF(ISNUMBER(SEARCH(TRIM(CC$2), ProgramsTable[[#This Row],[Geographic Coverage]])), "Yes", "No"))</f>
        <v>No</v>
      </c>
      <c r="CD792" s="18" t="str">
        <f>IF(CD$2=0, "N/A", IF(ISNUMBER(SEARCH(TRIM(CD$2), ProgramsTable[[#This Row],[Geographic Coverage]])), "Yes", "No"))</f>
        <v>N/A</v>
      </c>
      <c r="CE792" s="18" t="str">
        <f>IF(AND(CC$2=0, CD$2=0), "*Required - Please Make a Selection*", IF(OR(ISNUMBER(SEARCH(TRIM(CC$2), ProgramsTable[[#This Row],[Geographic Coverage]])), ISNUMBER(SEARCH(TRIM(CD$2), ProgramsTable[[#This Row],[Geographic Coverage]]))), "Yes", "No"))</f>
        <v>No</v>
      </c>
      <c r="CF792" s="18" t="str" cm="1">
        <f t="array" ref="CF792">IF(COUNTIF(BK$2:BN$2, "Yes")=0, "N/A", IF(SUMPRODUCT((BK$2:BN$2="Yes")*(ProgramsTable[[#This Row],[Veteran?]:[Disabled Veteran?]]="Yes"))&gt;0, "Yes", "No"))</f>
        <v>No</v>
      </c>
      <c r="CG7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92"/>
      <c r="CI792"/>
      <c r="CJ792"/>
      <c r="CK792"/>
      <c r="CL792"/>
      <c r="CM792"/>
      <c r="CN792"/>
      <c r="CO792"/>
      <c r="CP792"/>
      <c r="CQ792"/>
      <c r="CR792"/>
      <c r="CS792"/>
      <c r="CU792"/>
      <c r="CV792"/>
    </row>
    <row r="793" spans="1:100" hidden="1" x14ac:dyDescent="0.25">
      <c r="A793" s="10">
        <v>526</v>
      </c>
      <c r="B793" t="s">
        <v>614</v>
      </c>
      <c r="C793" t="s">
        <v>624</v>
      </c>
      <c r="D793" t="s">
        <v>564</v>
      </c>
      <c r="E793" t="s">
        <v>546</v>
      </c>
      <c r="F793" t="s">
        <v>574</v>
      </c>
      <c r="G793" t="s">
        <v>108</v>
      </c>
      <c r="H793" t="s">
        <v>207</v>
      </c>
      <c r="I793" t="s">
        <v>207</v>
      </c>
      <c r="J793" t="s">
        <v>208</v>
      </c>
      <c r="K793" t="s">
        <v>208</v>
      </c>
      <c r="L793" s="11" t="s">
        <v>543</v>
      </c>
      <c r="M793">
        <v>60</v>
      </c>
      <c r="N793">
        <v>120</v>
      </c>
      <c r="P793" t="s">
        <v>575</v>
      </c>
      <c r="Q793" t="s">
        <v>208</v>
      </c>
      <c r="R793" t="s">
        <v>575</v>
      </c>
      <c r="S793" t="s">
        <v>208</v>
      </c>
      <c r="T793" t="s">
        <v>77</v>
      </c>
      <c r="U793" t="s">
        <v>207</v>
      </c>
      <c r="V793" t="s">
        <v>207</v>
      </c>
      <c r="W793" t="s">
        <v>207</v>
      </c>
      <c r="X793" t="s">
        <v>207</v>
      </c>
      <c r="Y793" t="s">
        <v>207</v>
      </c>
      <c r="Z793" t="s">
        <v>207</v>
      </c>
      <c r="AA793" t="s">
        <v>207</v>
      </c>
      <c r="AB793" t="s">
        <v>207</v>
      </c>
      <c r="AC793" t="s">
        <v>207</v>
      </c>
      <c r="AD793" t="s">
        <v>207</v>
      </c>
      <c r="AE793" t="s">
        <v>207</v>
      </c>
      <c r="AF793" t="s">
        <v>207</v>
      </c>
      <c r="AG793" t="s">
        <v>207</v>
      </c>
      <c r="AH793" t="s">
        <v>207</v>
      </c>
      <c r="AI793" t="s">
        <v>207</v>
      </c>
      <c r="AJ793" t="s">
        <v>207</v>
      </c>
      <c r="AK793" t="s">
        <v>207</v>
      </c>
      <c r="AL793" t="s">
        <v>207</v>
      </c>
      <c r="AM793" t="s">
        <v>207</v>
      </c>
      <c r="AN793" t="s">
        <v>207</v>
      </c>
      <c r="AO793" t="s">
        <v>207</v>
      </c>
      <c r="AP793" t="s">
        <v>207</v>
      </c>
      <c r="AQ793" t="s">
        <v>207</v>
      </c>
      <c r="AR793" t="s">
        <v>207</v>
      </c>
      <c r="AS793" t="s">
        <v>207</v>
      </c>
      <c r="AT793" t="s">
        <v>207</v>
      </c>
      <c r="AU793" t="s">
        <v>207</v>
      </c>
      <c r="AV793" t="s">
        <v>207</v>
      </c>
      <c r="AW793" t="s">
        <v>207</v>
      </c>
      <c r="AX793" t="s">
        <v>207</v>
      </c>
      <c r="AY793" t="s">
        <v>207</v>
      </c>
      <c r="AZ793" t="s">
        <v>207</v>
      </c>
      <c r="BA793" t="s">
        <v>215</v>
      </c>
      <c r="BB793" t="s">
        <v>207</v>
      </c>
      <c r="BC793" t="s">
        <v>207</v>
      </c>
      <c r="BD793" t="s">
        <v>207</v>
      </c>
      <c r="BE793" t="s">
        <v>207</v>
      </c>
      <c r="BF793" t="s">
        <v>207</v>
      </c>
      <c r="BG793" t="s">
        <v>207</v>
      </c>
      <c r="BH793" t="s">
        <v>207</v>
      </c>
      <c r="BI793" t="s">
        <v>207</v>
      </c>
      <c r="BJ793" t="s">
        <v>207</v>
      </c>
      <c r="BK793" t="s">
        <v>207</v>
      </c>
      <c r="BL793" t="s">
        <v>207</v>
      </c>
      <c r="BM793" t="s">
        <v>207</v>
      </c>
      <c r="BN793" t="s">
        <v>207</v>
      </c>
      <c r="BO793" s="18" t="str">
        <f>IF(OR(BO$2=0, BO$2=""), "N/A", IF(ISNUMBER(SEARCH(UPPER(BO$2), UPPER(ProgramsTable[[#This Row],[Type of Service]]))), "Yes", "No"))</f>
        <v>N/A</v>
      </c>
      <c r="BP793" s="18" t="str">
        <f>IF(BP$2=0, "N/A", IF(ISNUMBER(SEARCH(TRIM(BP$2), ProgramsTable[[#This Row],[Geographic Coverage]])), "Yes", "No"))</f>
        <v>N/A</v>
      </c>
      <c r="BQ793" s="18" t="str">
        <f>IF(BQ$2=0, "N/A", IF(ISNUMBER(SEARCH(TRIM(BQ$2), ProgramsTable[[#This Row],[Geographic Coverage]])), "Yes", "No"))</f>
        <v>N/A</v>
      </c>
      <c r="BR793" s="18" t="str">
        <f>IF(AND(BP$2=0, BQ$2=0), "*Required - Please Make a Selection*", IF(OR(ISNUMBER(SEARCH(TRIM(BP$2), ProgramsTable[[#This Row],[Geographic Coverage]])), ISNUMBER(SEARCH(TRIM(BQ$2), ProgramsTable[[#This Row],[Geographic Coverage]]))), "Yes", "No"))</f>
        <v>*Required - Please Make a Selection*</v>
      </c>
      <c r="BS793" s="18" t="str">
        <f>IF(OR(BS$2="",BS$2=0), "N/A", IF(AND(ProgramsTable[[#This Row],[Age Min]]= "None", ProgramsTable[[#This Row],[Age Max]]= "None"), "Yes", IF(AND(BS$2&gt;=ProgramsTable[[#This Row],[Age Min]], BS$2&lt;=ProgramsTable[[#This Row],[Age Max]]), "Yes", "No")))</f>
        <v>N/A</v>
      </c>
      <c r="BT793" s="18" t="str" cm="1">
        <f t="array" ref="BT793">IF(COUNTIF(AM$2:BJ$2,"Yes")=0,"N/A",IF(SUMPRODUCT(--(AM$2:BJ$2="Yes"),--(ProgramsTable[[#This Row],[Developmental Disability]:[Caregivers, Family Members, Advocates, or Practitioners of an Individual with Disabilities or Medical Conditions]]="Yes"))&gt;0,"Yes","No"))</f>
        <v>N/A</v>
      </c>
      <c r="BU7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93" s="18" t="str">
        <f>IF(BV$2=0, "N/A", IF(ISNUMBER(SEARCH(UPPER(BV$2), UPPER(ProgramsTable[[#This Row],[Type of Service]]))), "Yes", "No"))</f>
        <v>N/A</v>
      </c>
      <c r="BW793" s="18" t="str">
        <f>IF(BW$2=0, "N/A", IF(ISNUMBER(SEARCH(TRIM(BW$2), ProgramsTable[[#This Row],[Geographic Coverage]])), "Yes", "No"))</f>
        <v>N/A</v>
      </c>
      <c r="BX793" s="18" t="str">
        <f>IF(BX$2=0, "N/A", IF(ISNUMBER(SEARCH(TRIM(BX$2), ProgramsTable[[#This Row],[Geographic Coverage]])), "Yes", "No"))</f>
        <v>N/A</v>
      </c>
      <c r="BY793" s="18" t="str">
        <f>IF(AND(BW$2=0, BX$2=0), "*Required - Please Make a Selection*", IF(OR(ISNUMBER(SEARCH(TRIM(BW$2), ProgramsTable[[#This Row],[Geographic Coverage]])), ISNUMBER(SEARCH(TRIM(BX$2), ProgramsTable[[#This Row],[Geographic Coverage]]))), "Yes", "No"))</f>
        <v>*Required - Please Make a Selection*</v>
      </c>
      <c r="BZ793" s="18" t="str">
        <f>IF(I$2=0, "N/A", IF(I$2="Yes", IF(ProgramsTable[[#This Row],[Program Includes Services for Caregivers]]="Yes", IF(ProgramsTable[[#This Row],[Program May Require Caregiver to be Unpaid]]="No", "Yes", "No"), "No"), "N/A"))</f>
        <v>N/A</v>
      </c>
      <c r="CA7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93" s="18" t="str">
        <f>IF(CB$2=0, "N/A", IF(ISNUMBER(SEARCH(TRIM(UPPER(CB$2)), TRIM(UPPER(ProgramsTable[[#This Row],[Type of Service]])))), "Yes", "No"))</f>
        <v>N/A</v>
      </c>
      <c r="CC793" s="18" t="str">
        <f>IF(CC$2=0, "N/A", IF(ISNUMBER(SEARCH(TRIM(CC$2), ProgramsTable[[#This Row],[Geographic Coverage]])), "Yes", "No"))</f>
        <v>No</v>
      </c>
      <c r="CD793" s="18" t="str">
        <f>IF(CD$2=0, "N/A", IF(ISNUMBER(SEARCH(TRIM(CD$2), ProgramsTable[[#This Row],[Geographic Coverage]])), "Yes", "No"))</f>
        <v>N/A</v>
      </c>
      <c r="CE793" s="18" t="str">
        <f>IF(AND(CC$2=0, CD$2=0), "*Required - Please Make a Selection*", IF(OR(ISNUMBER(SEARCH(TRIM(CC$2), ProgramsTable[[#This Row],[Geographic Coverage]])), ISNUMBER(SEARCH(TRIM(CD$2), ProgramsTable[[#This Row],[Geographic Coverage]]))), "Yes", "No"))</f>
        <v>No</v>
      </c>
      <c r="CF793" s="18" t="str" cm="1">
        <f t="array" ref="CF793">IF(COUNTIF(BK$2:BN$2, "Yes")=0, "N/A", IF(SUMPRODUCT((BK$2:BN$2="Yes")*(ProgramsTable[[#This Row],[Veteran?]:[Disabled Veteran?]]="Yes"))&gt;0, "Yes", "No"))</f>
        <v>No</v>
      </c>
      <c r="CG7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93"/>
      <c r="CI793"/>
      <c r="CJ793"/>
      <c r="CK793"/>
      <c r="CL793"/>
      <c r="CM793"/>
      <c r="CN793"/>
      <c r="CO793"/>
      <c r="CP793"/>
      <c r="CQ793"/>
      <c r="CR793"/>
      <c r="CS793"/>
      <c r="CU793"/>
      <c r="CV793"/>
    </row>
    <row r="794" spans="1:100" hidden="1" x14ac:dyDescent="0.25">
      <c r="A794" s="10">
        <v>536</v>
      </c>
      <c r="B794" t="s">
        <v>614</v>
      </c>
      <c r="C794" t="s">
        <v>627</v>
      </c>
      <c r="D794" t="s">
        <v>537</v>
      </c>
      <c r="E794" t="s">
        <v>538</v>
      </c>
      <c r="F794" t="s">
        <v>539</v>
      </c>
      <c r="G794" t="s">
        <v>540</v>
      </c>
      <c r="H794" t="s">
        <v>207</v>
      </c>
      <c r="I794" t="s">
        <v>207</v>
      </c>
      <c r="J794" t="s">
        <v>541</v>
      </c>
      <c r="K794" t="s">
        <v>542</v>
      </c>
      <c r="L794" t="s">
        <v>543</v>
      </c>
      <c r="M794">
        <v>60</v>
      </c>
      <c r="N794">
        <v>120</v>
      </c>
      <c r="P794" t="s">
        <v>544</v>
      </c>
      <c r="Q794" t="s">
        <v>208</v>
      </c>
      <c r="R794" t="s">
        <v>544</v>
      </c>
      <c r="S794" t="s">
        <v>208</v>
      </c>
      <c r="T794" t="s">
        <v>40</v>
      </c>
      <c r="U794" t="s">
        <v>207</v>
      </c>
      <c r="V794" t="s">
        <v>207</v>
      </c>
      <c r="W794" t="s">
        <v>207</v>
      </c>
      <c r="X794" t="s">
        <v>207</v>
      </c>
      <c r="Y794" t="s">
        <v>207</v>
      </c>
      <c r="Z794" t="s">
        <v>207</v>
      </c>
      <c r="AA794" t="s">
        <v>207</v>
      </c>
      <c r="AB794" t="s">
        <v>207</v>
      </c>
      <c r="AC794" t="s">
        <v>207</v>
      </c>
      <c r="AD794" t="s">
        <v>207</v>
      </c>
      <c r="AE794" t="s">
        <v>207</v>
      </c>
      <c r="AF794" t="s">
        <v>207</v>
      </c>
      <c r="AG794" t="s">
        <v>207</v>
      </c>
      <c r="AH794" t="s">
        <v>207</v>
      </c>
      <c r="AI794" t="s">
        <v>207</v>
      </c>
      <c r="AJ794" t="s">
        <v>207</v>
      </c>
      <c r="AK794" t="s">
        <v>207</v>
      </c>
      <c r="AL794" t="s">
        <v>207</v>
      </c>
      <c r="AM794" t="s">
        <v>207</v>
      </c>
      <c r="AN794" t="s">
        <v>207</v>
      </c>
      <c r="AO794" t="s">
        <v>207</v>
      </c>
      <c r="AP794" t="s">
        <v>207</v>
      </c>
      <c r="AQ794" t="s">
        <v>207</v>
      </c>
      <c r="AR794" t="s">
        <v>207</v>
      </c>
      <c r="AS794" t="s">
        <v>207</v>
      </c>
      <c r="AT794" t="s">
        <v>207</v>
      </c>
      <c r="AU794" t="s">
        <v>207</v>
      </c>
      <c r="AV794" t="s">
        <v>207</v>
      </c>
      <c r="AW794" t="s">
        <v>207</v>
      </c>
      <c r="AX794" t="s">
        <v>207</v>
      </c>
      <c r="AY794" t="s">
        <v>207</v>
      </c>
      <c r="AZ794" t="s">
        <v>207</v>
      </c>
      <c r="BA794" t="s">
        <v>215</v>
      </c>
      <c r="BB794" t="s">
        <v>207</v>
      </c>
      <c r="BC794" t="s">
        <v>207</v>
      </c>
      <c r="BD794" t="s">
        <v>207</v>
      </c>
      <c r="BE794" t="s">
        <v>207</v>
      </c>
      <c r="BF794" t="s">
        <v>207</v>
      </c>
      <c r="BG794" t="s">
        <v>207</v>
      </c>
      <c r="BH794" t="s">
        <v>207</v>
      </c>
      <c r="BI794" t="s">
        <v>207</v>
      </c>
      <c r="BJ794" t="s">
        <v>207</v>
      </c>
      <c r="BK794" t="s">
        <v>207</v>
      </c>
      <c r="BL794" t="s">
        <v>207</v>
      </c>
      <c r="BM794" t="s">
        <v>207</v>
      </c>
      <c r="BN794" t="s">
        <v>207</v>
      </c>
      <c r="BO794" s="18" t="str">
        <f>IF(OR(BO$2=0, BO$2=""), "N/A", IF(ISNUMBER(SEARCH(UPPER(BO$2), UPPER(ProgramsTable[[#This Row],[Type of Service]]))), "Yes", "No"))</f>
        <v>N/A</v>
      </c>
      <c r="BP794" s="18" t="str">
        <f>IF(BP$2=0, "N/A", IF(ISNUMBER(SEARCH(TRIM(BP$2), ProgramsTable[[#This Row],[Geographic Coverage]])), "Yes", "No"))</f>
        <v>N/A</v>
      </c>
      <c r="BQ794" s="18" t="str">
        <f>IF(BQ$2=0, "N/A", IF(ISNUMBER(SEARCH(TRIM(BQ$2), ProgramsTable[[#This Row],[Geographic Coverage]])), "Yes", "No"))</f>
        <v>N/A</v>
      </c>
      <c r="BR794" s="18" t="str">
        <f>IF(AND(BP$2=0, BQ$2=0), "*Required - Please Make a Selection*", IF(OR(ISNUMBER(SEARCH(TRIM(BP$2), ProgramsTable[[#This Row],[Geographic Coverage]])), ISNUMBER(SEARCH(TRIM(BQ$2), ProgramsTable[[#This Row],[Geographic Coverage]]))), "Yes", "No"))</f>
        <v>*Required - Please Make a Selection*</v>
      </c>
      <c r="BS794" s="18" t="str">
        <f>IF(OR(BS$2="",BS$2=0), "N/A", IF(AND(ProgramsTable[[#This Row],[Age Min]]= "None", ProgramsTable[[#This Row],[Age Max]]= "None"), "Yes", IF(AND(BS$2&gt;=ProgramsTable[[#This Row],[Age Min]], BS$2&lt;=ProgramsTable[[#This Row],[Age Max]]), "Yes", "No")))</f>
        <v>N/A</v>
      </c>
      <c r="BT794" s="18" t="str" cm="1">
        <f t="array" ref="BT794">IF(COUNTIF(AM$2:BJ$2,"Yes")=0,"N/A",IF(SUMPRODUCT(--(AM$2:BJ$2="Yes"),--(ProgramsTable[[#This Row],[Developmental Disability]:[Caregivers, Family Members, Advocates, or Practitioners of an Individual with Disabilities or Medical Conditions]]="Yes"))&gt;0,"Yes","No"))</f>
        <v>N/A</v>
      </c>
      <c r="BU7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94" s="18" t="str">
        <f>IF(BV$2=0, "N/A", IF(ISNUMBER(SEARCH(UPPER(BV$2), UPPER(ProgramsTable[[#This Row],[Type of Service]]))), "Yes", "No"))</f>
        <v>N/A</v>
      </c>
      <c r="BW794" s="18" t="str">
        <f>IF(BW$2=0, "N/A", IF(ISNUMBER(SEARCH(TRIM(BW$2), ProgramsTable[[#This Row],[Geographic Coverage]])), "Yes", "No"))</f>
        <v>N/A</v>
      </c>
      <c r="BX794" s="18" t="str">
        <f>IF(BX$2=0, "N/A", IF(ISNUMBER(SEARCH(TRIM(BX$2), ProgramsTable[[#This Row],[Geographic Coverage]])), "Yes", "No"))</f>
        <v>N/A</v>
      </c>
      <c r="BY794" s="18" t="str">
        <f>IF(AND(BW$2=0, BX$2=0), "*Required - Please Make a Selection*", IF(OR(ISNUMBER(SEARCH(TRIM(BW$2), ProgramsTable[[#This Row],[Geographic Coverage]])), ISNUMBER(SEARCH(TRIM(BX$2), ProgramsTable[[#This Row],[Geographic Coverage]]))), "Yes", "No"))</f>
        <v>*Required - Please Make a Selection*</v>
      </c>
      <c r="BZ794" s="18" t="str">
        <f>IF(I$2=0, "N/A", IF(I$2="Yes", IF(ProgramsTable[[#This Row],[Program Includes Services for Caregivers]]="Yes", IF(ProgramsTable[[#This Row],[Program May Require Caregiver to be Unpaid]]="No", "Yes", "No"), "No"), "N/A"))</f>
        <v>N/A</v>
      </c>
      <c r="CA7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94" s="18" t="str">
        <f>IF(CB$2=0, "N/A", IF(ISNUMBER(SEARCH(TRIM(UPPER(CB$2)), TRIM(UPPER(ProgramsTable[[#This Row],[Type of Service]])))), "Yes", "No"))</f>
        <v>N/A</v>
      </c>
      <c r="CC794" s="18" t="str">
        <f>IF(CC$2=0, "N/A", IF(ISNUMBER(SEARCH(TRIM(CC$2), ProgramsTable[[#This Row],[Geographic Coverage]])), "Yes", "No"))</f>
        <v>No</v>
      </c>
      <c r="CD794" s="18" t="str">
        <f>IF(CD$2=0, "N/A", IF(ISNUMBER(SEARCH(TRIM(CD$2), ProgramsTable[[#This Row],[Geographic Coverage]])), "Yes", "No"))</f>
        <v>N/A</v>
      </c>
      <c r="CE794" s="18" t="str">
        <f>IF(AND(CC$2=0, CD$2=0), "*Required - Please Make a Selection*", IF(OR(ISNUMBER(SEARCH(TRIM(CC$2), ProgramsTable[[#This Row],[Geographic Coverage]])), ISNUMBER(SEARCH(TRIM(CD$2), ProgramsTable[[#This Row],[Geographic Coverage]]))), "Yes", "No"))</f>
        <v>No</v>
      </c>
      <c r="CF794" s="18" t="str" cm="1">
        <f t="array" ref="CF794">IF(COUNTIF(BK$2:BN$2, "Yes")=0, "N/A", IF(SUMPRODUCT((BK$2:BN$2="Yes")*(ProgramsTable[[#This Row],[Veteran?]:[Disabled Veteran?]]="Yes"))&gt;0, "Yes", "No"))</f>
        <v>No</v>
      </c>
      <c r="CG7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94"/>
      <c r="CI794"/>
      <c r="CJ794"/>
      <c r="CK794"/>
      <c r="CL794"/>
      <c r="CM794"/>
      <c r="CN794"/>
      <c r="CO794"/>
      <c r="CP794"/>
      <c r="CQ794"/>
      <c r="CR794"/>
      <c r="CS794"/>
      <c r="CU794"/>
      <c r="CV794"/>
    </row>
    <row r="795" spans="1:100" hidden="1" x14ac:dyDescent="0.25">
      <c r="A795" s="10">
        <v>537</v>
      </c>
      <c r="B795" t="s">
        <v>614</v>
      </c>
      <c r="C795" t="s">
        <v>627</v>
      </c>
      <c r="D795" t="s">
        <v>545</v>
      </c>
      <c r="E795" t="s">
        <v>546</v>
      </c>
      <c r="F795" t="s">
        <v>549</v>
      </c>
      <c r="G795" t="s">
        <v>117</v>
      </c>
      <c r="H795" t="s">
        <v>207</v>
      </c>
      <c r="I795" t="s">
        <v>207</v>
      </c>
      <c r="J795" t="s">
        <v>208</v>
      </c>
      <c r="K795" t="s">
        <v>208</v>
      </c>
      <c r="L795" s="11" t="s">
        <v>543</v>
      </c>
      <c r="M795">
        <v>60</v>
      </c>
      <c r="N795">
        <v>120</v>
      </c>
      <c r="P795" t="s">
        <v>550</v>
      </c>
      <c r="Q795" t="s">
        <v>208</v>
      </c>
      <c r="R795" t="s">
        <v>550</v>
      </c>
      <c r="S795" t="s">
        <v>208</v>
      </c>
      <c r="T795" t="s">
        <v>40</v>
      </c>
      <c r="U795" t="s">
        <v>207</v>
      </c>
      <c r="V795" t="s">
        <v>207</v>
      </c>
      <c r="W795" t="s">
        <v>207</v>
      </c>
      <c r="X795" t="s">
        <v>207</v>
      </c>
      <c r="Y795" t="s">
        <v>207</v>
      </c>
      <c r="Z795" t="s">
        <v>207</v>
      </c>
      <c r="AA795" t="s">
        <v>207</v>
      </c>
      <c r="AB795" t="s">
        <v>207</v>
      </c>
      <c r="AC795" t="s">
        <v>207</v>
      </c>
      <c r="AD795" t="s">
        <v>207</v>
      </c>
      <c r="AE795" t="s">
        <v>207</v>
      </c>
      <c r="AF795" t="s">
        <v>207</v>
      </c>
      <c r="AG795" t="s">
        <v>207</v>
      </c>
      <c r="AH795" t="s">
        <v>207</v>
      </c>
      <c r="AI795" t="s">
        <v>207</v>
      </c>
      <c r="AJ795" t="s">
        <v>207</v>
      </c>
      <c r="AK795" t="s">
        <v>207</v>
      </c>
      <c r="AL795" t="s">
        <v>207</v>
      </c>
      <c r="AM795" t="s">
        <v>207</v>
      </c>
      <c r="AN795" t="s">
        <v>207</v>
      </c>
      <c r="AO795" t="s">
        <v>207</v>
      </c>
      <c r="AP795" t="s">
        <v>207</v>
      </c>
      <c r="AQ795" t="s">
        <v>207</v>
      </c>
      <c r="AR795" t="s">
        <v>207</v>
      </c>
      <c r="AS795" t="s">
        <v>207</v>
      </c>
      <c r="AT795" t="s">
        <v>207</v>
      </c>
      <c r="AU795" t="s">
        <v>207</v>
      </c>
      <c r="AV795" t="s">
        <v>207</v>
      </c>
      <c r="AW795" t="s">
        <v>207</v>
      </c>
      <c r="AX795" t="s">
        <v>207</v>
      </c>
      <c r="AY795" t="s">
        <v>207</v>
      </c>
      <c r="AZ795" t="s">
        <v>207</v>
      </c>
      <c r="BA795" t="s">
        <v>215</v>
      </c>
      <c r="BB795" t="s">
        <v>207</v>
      </c>
      <c r="BC795" t="s">
        <v>207</v>
      </c>
      <c r="BD795" t="s">
        <v>207</v>
      </c>
      <c r="BE795" t="s">
        <v>207</v>
      </c>
      <c r="BF795" t="s">
        <v>207</v>
      </c>
      <c r="BG795" t="s">
        <v>207</v>
      </c>
      <c r="BH795" t="s">
        <v>207</v>
      </c>
      <c r="BI795" t="s">
        <v>207</v>
      </c>
      <c r="BJ795" t="s">
        <v>207</v>
      </c>
      <c r="BK795" t="s">
        <v>207</v>
      </c>
      <c r="BL795" t="s">
        <v>207</v>
      </c>
      <c r="BM795" t="s">
        <v>207</v>
      </c>
      <c r="BN795" t="s">
        <v>207</v>
      </c>
      <c r="BO795" s="18" t="str">
        <f>IF(OR(BO$2=0, BO$2=""), "N/A", IF(ISNUMBER(SEARCH(UPPER(BO$2), UPPER(ProgramsTable[[#This Row],[Type of Service]]))), "Yes", "No"))</f>
        <v>N/A</v>
      </c>
      <c r="BP795" s="18" t="str">
        <f>IF(BP$2=0, "N/A", IF(ISNUMBER(SEARCH(TRIM(BP$2), ProgramsTable[[#This Row],[Geographic Coverage]])), "Yes", "No"))</f>
        <v>N/A</v>
      </c>
      <c r="BQ795" s="18" t="str">
        <f>IF(BQ$2=0, "N/A", IF(ISNUMBER(SEARCH(TRIM(BQ$2), ProgramsTable[[#This Row],[Geographic Coverage]])), "Yes", "No"))</f>
        <v>N/A</v>
      </c>
      <c r="BR795" s="18" t="str">
        <f>IF(AND(BP$2=0, BQ$2=0), "*Required - Please Make a Selection*", IF(OR(ISNUMBER(SEARCH(TRIM(BP$2), ProgramsTable[[#This Row],[Geographic Coverage]])), ISNUMBER(SEARCH(TRIM(BQ$2), ProgramsTable[[#This Row],[Geographic Coverage]]))), "Yes", "No"))</f>
        <v>*Required - Please Make a Selection*</v>
      </c>
      <c r="BS795" s="18" t="str">
        <f>IF(OR(BS$2="",BS$2=0), "N/A", IF(AND(ProgramsTable[[#This Row],[Age Min]]= "None", ProgramsTable[[#This Row],[Age Max]]= "None"), "Yes", IF(AND(BS$2&gt;=ProgramsTable[[#This Row],[Age Min]], BS$2&lt;=ProgramsTable[[#This Row],[Age Max]]), "Yes", "No")))</f>
        <v>N/A</v>
      </c>
      <c r="BT795" s="18" t="str" cm="1">
        <f t="array" ref="BT795">IF(COUNTIF(AM$2:BJ$2,"Yes")=0,"N/A",IF(SUMPRODUCT(--(AM$2:BJ$2="Yes"),--(ProgramsTable[[#This Row],[Developmental Disability]:[Caregivers, Family Members, Advocates, or Practitioners of an Individual with Disabilities or Medical Conditions]]="Yes"))&gt;0,"Yes","No"))</f>
        <v>N/A</v>
      </c>
      <c r="BU7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95" s="18" t="str">
        <f>IF(BV$2=0, "N/A", IF(ISNUMBER(SEARCH(UPPER(BV$2), UPPER(ProgramsTable[[#This Row],[Type of Service]]))), "Yes", "No"))</f>
        <v>N/A</v>
      </c>
      <c r="BW795" s="18" t="str">
        <f>IF(BW$2=0, "N/A", IF(ISNUMBER(SEARCH(TRIM(BW$2), ProgramsTable[[#This Row],[Geographic Coverage]])), "Yes", "No"))</f>
        <v>N/A</v>
      </c>
      <c r="BX795" s="18" t="str">
        <f>IF(BX$2=0, "N/A", IF(ISNUMBER(SEARCH(TRIM(BX$2), ProgramsTable[[#This Row],[Geographic Coverage]])), "Yes", "No"))</f>
        <v>N/A</v>
      </c>
      <c r="BY795" s="18" t="str">
        <f>IF(AND(BW$2=0, BX$2=0), "*Required - Please Make a Selection*", IF(OR(ISNUMBER(SEARCH(TRIM(BW$2), ProgramsTable[[#This Row],[Geographic Coverage]])), ISNUMBER(SEARCH(TRIM(BX$2), ProgramsTable[[#This Row],[Geographic Coverage]]))), "Yes", "No"))</f>
        <v>*Required - Please Make a Selection*</v>
      </c>
      <c r="BZ795" s="18" t="str">
        <f>IF(I$2=0, "N/A", IF(I$2="Yes", IF(ProgramsTable[[#This Row],[Program Includes Services for Caregivers]]="Yes", IF(ProgramsTable[[#This Row],[Program May Require Caregiver to be Unpaid]]="No", "Yes", "No"), "No"), "N/A"))</f>
        <v>N/A</v>
      </c>
      <c r="CA7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95" s="18" t="str">
        <f>IF(CB$2=0, "N/A", IF(ISNUMBER(SEARCH(TRIM(UPPER(CB$2)), TRIM(UPPER(ProgramsTable[[#This Row],[Type of Service]])))), "Yes", "No"))</f>
        <v>N/A</v>
      </c>
      <c r="CC795" s="18" t="str">
        <f>IF(CC$2=0, "N/A", IF(ISNUMBER(SEARCH(TRIM(CC$2), ProgramsTable[[#This Row],[Geographic Coverage]])), "Yes", "No"))</f>
        <v>No</v>
      </c>
      <c r="CD795" s="18" t="str">
        <f>IF(CD$2=0, "N/A", IF(ISNUMBER(SEARCH(TRIM(CD$2), ProgramsTable[[#This Row],[Geographic Coverage]])), "Yes", "No"))</f>
        <v>N/A</v>
      </c>
      <c r="CE795" s="18" t="str">
        <f>IF(AND(CC$2=0, CD$2=0), "*Required - Please Make a Selection*", IF(OR(ISNUMBER(SEARCH(TRIM(CC$2), ProgramsTable[[#This Row],[Geographic Coverage]])), ISNUMBER(SEARCH(TRIM(CD$2), ProgramsTable[[#This Row],[Geographic Coverage]]))), "Yes", "No"))</f>
        <v>No</v>
      </c>
      <c r="CF795" s="18" t="str" cm="1">
        <f t="array" ref="CF795">IF(COUNTIF(BK$2:BN$2, "Yes")=0, "N/A", IF(SUMPRODUCT((BK$2:BN$2="Yes")*(ProgramsTable[[#This Row],[Veteran?]:[Disabled Veteran?]]="Yes"))&gt;0, "Yes", "No"))</f>
        <v>No</v>
      </c>
      <c r="CG7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95"/>
      <c r="CI795"/>
      <c r="CJ795"/>
      <c r="CK795"/>
      <c r="CL795"/>
      <c r="CM795"/>
      <c r="CN795"/>
      <c r="CO795"/>
      <c r="CP795"/>
      <c r="CQ795"/>
      <c r="CR795"/>
      <c r="CS795"/>
      <c r="CU795"/>
      <c r="CV795"/>
    </row>
    <row r="796" spans="1:100" hidden="1" x14ac:dyDescent="0.25">
      <c r="A796" s="10">
        <v>540</v>
      </c>
      <c r="B796" t="s">
        <v>614</v>
      </c>
      <c r="C796" t="s">
        <v>627</v>
      </c>
      <c r="D796" t="s">
        <v>545</v>
      </c>
      <c r="E796" t="s">
        <v>546</v>
      </c>
      <c r="F796" t="s">
        <v>555</v>
      </c>
      <c r="G796" t="s">
        <v>92</v>
      </c>
      <c r="H796" t="s">
        <v>207</v>
      </c>
      <c r="I796" t="s">
        <v>207</v>
      </c>
      <c r="J796" t="s">
        <v>547</v>
      </c>
      <c r="K796" t="s">
        <v>208</v>
      </c>
      <c r="L796" s="11" t="s">
        <v>543</v>
      </c>
      <c r="M796">
        <v>60</v>
      </c>
      <c r="N796">
        <v>120</v>
      </c>
      <c r="P796" t="s">
        <v>556</v>
      </c>
      <c r="Q796" t="s">
        <v>208</v>
      </c>
      <c r="R796" t="s">
        <v>556</v>
      </c>
      <c r="S796" t="s">
        <v>208</v>
      </c>
      <c r="T796" t="s">
        <v>40</v>
      </c>
      <c r="U796" t="s">
        <v>215</v>
      </c>
      <c r="V796" t="s">
        <v>207</v>
      </c>
      <c r="W796" t="s">
        <v>207</v>
      </c>
      <c r="X796" t="s">
        <v>207</v>
      </c>
      <c r="Y796" t="s">
        <v>207</v>
      </c>
      <c r="Z796" t="s">
        <v>207</v>
      </c>
      <c r="AA796" t="s">
        <v>215</v>
      </c>
      <c r="AB796" t="s">
        <v>207</v>
      </c>
      <c r="AC796" t="s">
        <v>207</v>
      </c>
      <c r="AD796" t="s">
        <v>207</v>
      </c>
      <c r="AE796" t="s">
        <v>207</v>
      </c>
      <c r="AF796" t="s">
        <v>207</v>
      </c>
      <c r="AG796" t="s">
        <v>207</v>
      </c>
      <c r="AH796" t="s">
        <v>207</v>
      </c>
      <c r="AI796" t="s">
        <v>207</v>
      </c>
      <c r="AJ796" t="s">
        <v>207</v>
      </c>
      <c r="AK796" t="s">
        <v>207</v>
      </c>
      <c r="AL796" t="s">
        <v>207</v>
      </c>
      <c r="AM796" t="s">
        <v>207</v>
      </c>
      <c r="AN796" t="s">
        <v>207</v>
      </c>
      <c r="AO796" t="s">
        <v>207</v>
      </c>
      <c r="AP796" t="s">
        <v>207</v>
      </c>
      <c r="AQ796" t="s">
        <v>207</v>
      </c>
      <c r="AR796" t="s">
        <v>207</v>
      </c>
      <c r="AS796" t="s">
        <v>207</v>
      </c>
      <c r="AT796" t="s">
        <v>207</v>
      </c>
      <c r="AU796" t="s">
        <v>207</v>
      </c>
      <c r="AV796" t="s">
        <v>207</v>
      </c>
      <c r="AW796" t="s">
        <v>207</v>
      </c>
      <c r="AX796" t="s">
        <v>207</v>
      </c>
      <c r="AY796" t="s">
        <v>207</v>
      </c>
      <c r="AZ796" t="s">
        <v>207</v>
      </c>
      <c r="BA796" t="s">
        <v>215</v>
      </c>
      <c r="BB796" t="s">
        <v>207</v>
      </c>
      <c r="BC796" t="s">
        <v>207</v>
      </c>
      <c r="BD796" t="s">
        <v>207</v>
      </c>
      <c r="BE796" t="s">
        <v>207</v>
      </c>
      <c r="BF796" t="s">
        <v>207</v>
      </c>
      <c r="BG796" t="s">
        <v>207</v>
      </c>
      <c r="BH796" t="s">
        <v>207</v>
      </c>
      <c r="BI796" t="s">
        <v>207</v>
      </c>
      <c r="BJ796" t="s">
        <v>207</v>
      </c>
      <c r="BK796" t="s">
        <v>207</v>
      </c>
      <c r="BL796" t="s">
        <v>207</v>
      </c>
      <c r="BM796" t="s">
        <v>207</v>
      </c>
      <c r="BN796" t="s">
        <v>207</v>
      </c>
      <c r="BO796" s="18" t="str">
        <f>IF(OR(BO$2=0, BO$2=""), "N/A", IF(ISNUMBER(SEARCH(UPPER(BO$2), UPPER(ProgramsTable[[#This Row],[Type of Service]]))), "Yes", "No"))</f>
        <v>N/A</v>
      </c>
      <c r="BP796" s="18" t="str">
        <f>IF(BP$2=0, "N/A", IF(ISNUMBER(SEARCH(TRIM(BP$2), ProgramsTable[[#This Row],[Geographic Coverage]])), "Yes", "No"))</f>
        <v>N/A</v>
      </c>
      <c r="BQ796" s="18" t="str">
        <f>IF(BQ$2=0, "N/A", IF(ISNUMBER(SEARCH(TRIM(BQ$2), ProgramsTable[[#This Row],[Geographic Coverage]])), "Yes", "No"))</f>
        <v>N/A</v>
      </c>
      <c r="BR796" s="18" t="str">
        <f>IF(AND(BP$2=0, BQ$2=0), "*Required - Please Make a Selection*", IF(OR(ISNUMBER(SEARCH(TRIM(BP$2), ProgramsTable[[#This Row],[Geographic Coverage]])), ISNUMBER(SEARCH(TRIM(BQ$2), ProgramsTable[[#This Row],[Geographic Coverage]]))), "Yes", "No"))</f>
        <v>*Required - Please Make a Selection*</v>
      </c>
      <c r="BS796" s="18" t="str">
        <f>IF(OR(BS$2="",BS$2=0), "N/A", IF(AND(ProgramsTable[[#This Row],[Age Min]]= "None", ProgramsTable[[#This Row],[Age Max]]= "None"), "Yes", IF(AND(BS$2&gt;=ProgramsTable[[#This Row],[Age Min]], BS$2&lt;=ProgramsTable[[#This Row],[Age Max]]), "Yes", "No")))</f>
        <v>N/A</v>
      </c>
      <c r="BT796" s="18" t="str" cm="1">
        <f t="array" ref="BT796">IF(COUNTIF(AM$2:BJ$2,"Yes")=0,"N/A",IF(SUMPRODUCT(--(AM$2:BJ$2="Yes"),--(ProgramsTable[[#This Row],[Developmental Disability]:[Caregivers, Family Members, Advocates, or Practitioners of an Individual with Disabilities or Medical Conditions]]="Yes"))&gt;0,"Yes","No"))</f>
        <v>N/A</v>
      </c>
      <c r="BU7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96" s="18" t="str">
        <f>IF(BV$2=0, "N/A", IF(ISNUMBER(SEARCH(UPPER(BV$2), UPPER(ProgramsTable[[#This Row],[Type of Service]]))), "Yes", "No"))</f>
        <v>N/A</v>
      </c>
      <c r="BW796" s="18" t="str">
        <f>IF(BW$2=0, "N/A", IF(ISNUMBER(SEARCH(TRIM(BW$2), ProgramsTable[[#This Row],[Geographic Coverage]])), "Yes", "No"))</f>
        <v>N/A</v>
      </c>
      <c r="BX796" s="18" t="str">
        <f>IF(BX$2=0, "N/A", IF(ISNUMBER(SEARCH(TRIM(BX$2), ProgramsTable[[#This Row],[Geographic Coverage]])), "Yes", "No"))</f>
        <v>N/A</v>
      </c>
      <c r="BY796" s="18" t="str">
        <f>IF(AND(BW$2=0, BX$2=0), "*Required - Please Make a Selection*", IF(OR(ISNUMBER(SEARCH(TRIM(BW$2), ProgramsTable[[#This Row],[Geographic Coverage]])), ISNUMBER(SEARCH(TRIM(BX$2), ProgramsTable[[#This Row],[Geographic Coverage]]))), "Yes", "No"))</f>
        <v>*Required - Please Make a Selection*</v>
      </c>
      <c r="BZ796" s="18" t="str">
        <f>IF(I$2=0, "N/A", IF(I$2="Yes", IF(ProgramsTable[[#This Row],[Program Includes Services for Caregivers]]="Yes", IF(ProgramsTable[[#This Row],[Program May Require Caregiver to be Unpaid]]="No", "Yes", "No"), "No"), "N/A"))</f>
        <v>N/A</v>
      </c>
      <c r="CA7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96" s="18" t="str">
        <f>IF(CB$2=0, "N/A", IF(ISNUMBER(SEARCH(TRIM(UPPER(CB$2)), TRIM(UPPER(ProgramsTable[[#This Row],[Type of Service]])))), "Yes", "No"))</f>
        <v>N/A</v>
      </c>
      <c r="CC796" s="18" t="str">
        <f>IF(CC$2=0, "N/A", IF(ISNUMBER(SEARCH(TRIM(CC$2), ProgramsTable[[#This Row],[Geographic Coverage]])), "Yes", "No"))</f>
        <v>No</v>
      </c>
      <c r="CD796" s="18" t="str">
        <f>IF(CD$2=0, "N/A", IF(ISNUMBER(SEARCH(TRIM(CD$2), ProgramsTable[[#This Row],[Geographic Coverage]])), "Yes", "No"))</f>
        <v>N/A</v>
      </c>
      <c r="CE796" s="18" t="str">
        <f>IF(AND(CC$2=0, CD$2=0), "*Required - Please Make a Selection*", IF(OR(ISNUMBER(SEARCH(TRIM(CC$2), ProgramsTable[[#This Row],[Geographic Coverage]])), ISNUMBER(SEARCH(TRIM(CD$2), ProgramsTable[[#This Row],[Geographic Coverage]]))), "Yes", "No"))</f>
        <v>No</v>
      </c>
      <c r="CF796" s="18" t="str" cm="1">
        <f t="array" ref="CF796">IF(COUNTIF(BK$2:BN$2, "Yes")=0, "N/A", IF(SUMPRODUCT((BK$2:BN$2="Yes")*(ProgramsTable[[#This Row],[Veteran?]:[Disabled Veteran?]]="Yes"))&gt;0, "Yes", "No"))</f>
        <v>No</v>
      </c>
      <c r="CG7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96"/>
      <c r="CI796"/>
      <c r="CJ796"/>
      <c r="CK796"/>
      <c r="CL796"/>
      <c r="CM796"/>
      <c r="CN796"/>
      <c r="CO796"/>
      <c r="CP796"/>
      <c r="CQ796"/>
      <c r="CR796"/>
      <c r="CS796"/>
      <c r="CU796"/>
      <c r="CV796"/>
    </row>
    <row r="797" spans="1:100" hidden="1" x14ac:dyDescent="0.25">
      <c r="A797" s="10">
        <v>542</v>
      </c>
      <c r="B797" t="s">
        <v>614</v>
      </c>
      <c r="C797" t="s">
        <v>627</v>
      </c>
      <c r="D797" t="s">
        <v>545</v>
      </c>
      <c r="E797" t="s">
        <v>546</v>
      </c>
      <c r="F797" t="s">
        <v>558</v>
      </c>
      <c r="G797" t="s">
        <v>103</v>
      </c>
      <c r="H797" t="s">
        <v>207</v>
      </c>
      <c r="I797" t="s">
        <v>207</v>
      </c>
      <c r="J797" t="s">
        <v>208</v>
      </c>
      <c r="K797" t="s">
        <v>208</v>
      </c>
      <c r="L797" s="11" t="s">
        <v>208</v>
      </c>
      <c r="M797" t="s">
        <v>208</v>
      </c>
      <c r="N797" t="s">
        <v>208</v>
      </c>
      <c r="P797" t="s">
        <v>208</v>
      </c>
      <c r="Q797" t="s">
        <v>208</v>
      </c>
      <c r="R797" t="s">
        <v>208</v>
      </c>
      <c r="S797" t="s">
        <v>208</v>
      </c>
      <c r="T797" t="s">
        <v>40</v>
      </c>
      <c r="U797" t="s">
        <v>207</v>
      </c>
      <c r="V797" t="s">
        <v>207</v>
      </c>
      <c r="W797" t="s">
        <v>207</v>
      </c>
      <c r="X797" t="s">
        <v>207</v>
      </c>
      <c r="Y797" t="s">
        <v>207</v>
      </c>
      <c r="Z797" t="s">
        <v>207</v>
      </c>
      <c r="AA797" t="s">
        <v>207</v>
      </c>
      <c r="AB797" t="s">
        <v>207</v>
      </c>
      <c r="AC797" t="s">
        <v>207</v>
      </c>
      <c r="AD797" t="s">
        <v>207</v>
      </c>
      <c r="AE797" t="s">
        <v>207</v>
      </c>
      <c r="AF797" t="s">
        <v>207</v>
      </c>
      <c r="AG797" t="s">
        <v>207</v>
      </c>
      <c r="AH797" t="s">
        <v>207</v>
      </c>
      <c r="AI797" t="s">
        <v>207</v>
      </c>
      <c r="AJ797" t="s">
        <v>207</v>
      </c>
      <c r="AK797" t="s">
        <v>207</v>
      </c>
      <c r="AL797" t="s">
        <v>207</v>
      </c>
      <c r="AM797" t="s">
        <v>207</v>
      </c>
      <c r="AN797" t="s">
        <v>207</v>
      </c>
      <c r="AO797" t="s">
        <v>207</v>
      </c>
      <c r="AP797" t="s">
        <v>207</v>
      </c>
      <c r="AQ797" t="s">
        <v>207</v>
      </c>
      <c r="AR797" t="s">
        <v>207</v>
      </c>
      <c r="AS797" t="s">
        <v>207</v>
      </c>
      <c r="AT797" t="s">
        <v>207</v>
      </c>
      <c r="AU797" t="s">
        <v>207</v>
      </c>
      <c r="AV797" t="s">
        <v>207</v>
      </c>
      <c r="AW797" t="s">
        <v>207</v>
      </c>
      <c r="AX797" t="s">
        <v>207</v>
      </c>
      <c r="AY797" t="s">
        <v>207</v>
      </c>
      <c r="AZ797" t="s">
        <v>207</v>
      </c>
      <c r="BA797" t="s">
        <v>207</v>
      </c>
      <c r="BB797" t="s">
        <v>207</v>
      </c>
      <c r="BC797" t="s">
        <v>207</v>
      </c>
      <c r="BD797" t="s">
        <v>207</v>
      </c>
      <c r="BE797" t="s">
        <v>207</v>
      </c>
      <c r="BF797" t="s">
        <v>207</v>
      </c>
      <c r="BG797" t="s">
        <v>207</v>
      </c>
      <c r="BH797" t="s">
        <v>207</v>
      </c>
      <c r="BI797" t="s">
        <v>207</v>
      </c>
      <c r="BJ797" t="s">
        <v>207</v>
      </c>
      <c r="BK797" t="s">
        <v>207</v>
      </c>
      <c r="BL797" t="s">
        <v>207</v>
      </c>
      <c r="BM797" t="s">
        <v>207</v>
      </c>
      <c r="BN797" t="s">
        <v>207</v>
      </c>
      <c r="BO797" s="18" t="str">
        <f>IF(OR(BO$2=0, BO$2=""), "N/A", IF(ISNUMBER(SEARCH(UPPER(BO$2), UPPER(ProgramsTable[[#This Row],[Type of Service]]))), "Yes", "No"))</f>
        <v>N/A</v>
      </c>
      <c r="BP797" s="18" t="str">
        <f>IF(BP$2=0, "N/A", IF(ISNUMBER(SEARCH(TRIM(BP$2), ProgramsTable[[#This Row],[Geographic Coverage]])), "Yes", "No"))</f>
        <v>N/A</v>
      </c>
      <c r="BQ797" s="18" t="str">
        <f>IF(BQ$2=0, "N/A", IF(ISNUMBER(SEARCH(TRIM(BQ$2), ProgramsTable[[#This Row],[Geographic Coverage]])), "Yes", "No"))</f>
        <v>N/A</v>
      </c>
      <c r="BR797" s="18" t="str">
        <f>IF(AND(BP$2=0, BQ$2=0), "*Required - Please Make a Selection*", IF(OR(ISNUMBER(SEARCH(TRIM(BP$2), ProgramsTable[[#This Row],[Geographic Coverage]])), ISNUMBER(SEARCH(TRIM(BQ$2), ProgramsTable[[#This Row],[Geographic Coverage]]))), "Yes", "No"))</f>
        <v>*Required - Please Make a Selection*</v>
      </c>
      <c r="BS797" s="18" t="str">
        <f>IF(OR(BS$2="",BS$2=0), "N/A", IF(AND(ProgramsTable[[#This Row],[Age Min]]= "None", ProgramsTable[[#This Row],[Age Max]]= "None"), "Yes", IF(AND(BS$2&gt;=ProgramsTable[[#This Row],[Age Min]], BS$2&lt;=ProgramsTable[[#This Row],[Age Max]]), "Yes", "No")))</f>
        <v>N/A</v>
      </c>
      <c r="BT797" s="18" t="str" cm="1">
        <f t="array" ref="BT797">IF(COUNTIF(AM$2:BJ$2,"Yes")=0,"N/A",IF(SUMPRODUCT(--(AM$2:BJ$2="Yes"),--(ProgramsTable[[#This Row],[Developmental Disability]:[Caregivers, Family Members, Advocates, or Practitioners of an Individual with Disabilities or Medical Conditions]]="Yes"))&gt;0,"Yes","No"))</f>
        <v>N/A</v>
      </c>
      <c r="BU7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97" s="18" t="str">
        <f>IF(BV$2=0, "N/A", IF(ISNUMBER(SEARCH(UPPER(BV$2), UPPER(ProgramsTable[[#This Row],[Type of Service]]))), "Yes", "No"))</f>
        <v>N/A</v>
      </c>
      <c r="BW797" s="18" t="str">
        <f>IF(BW$2=0, "N/A", IF(ISNUMBER(SEARCH(TRIM(BW$2), ProgramsTable[[#This Row],[Geographic Coverage]])), "Yes", "No"))</f>
        <v>N/A</v>
      </c>
      <c r="BX797" s="18" t="str">
        <f>IF(BX$2=0, "N/A", IF(ISNUMBER(SEARCH(TRIM(BX$2), ProgramsTable[[#This Row],[Geographic Coverage]])), "Yes", "No"))</f>
        <v>N/A</v>
      </c>
      <c r="BY797" s="18" t="str">
        <f>IF(AND(BW$2=0, BX$2=0), "*Required - Please Make a Selection*", IF(OR(ISNUMBER(SEARCH(TRIM(BW$2), ProgramsTable[[#This Row],[Geographic Coverage]])), ISNUMBER(SEARCH(TRIM(BX$2), ProgramsTable[[#This Row],[Geographic Coverage]]))), "Yes", "No"))</f>
        <v>*Required - Please Make a Selection*</v>
      </c>
      <c r="BZ797" s="18" t="str">
        <f>IF(I$2=0, "N/A", IF(I$2="Yes", IF(ProgramsTable[[#This Row],[Program Includes Services for Caregivers]]="Yes", IF(ProgramsTable[[#This Row],[Program May Require Caregiver to be Unpaid]]="No", "Yes", "No"), "No"), "N/A"))</f>
        <v>N/A</v>
      </c>
      <c r="CA7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97" s="18" t="str">
        <f>IF(CB$2=0, "N/A", IF(ISNUMBER(SEARCH(TRIM(UPPER(CB$2)), TRIM(UPPER(ProgramsTable[[#This Row],[Type of Service]])))), "Yes", "No"))</f>
        <v>N/A</v>
      </c>
      <c r="CC797" s="18" t="str">
        <f>IF(CC$2=0, "N/A", IF(ISNUMBER(SEARCH(TRIM(CC$2), ProgramsTable[[#This Row],[Geographic Coverage]])), "Yes", "No"))</f>
        <v>No</v>
      </c>
      <c r="CD797" s="18" t="str">
        <f>IF(CD$2=0, "N/A", IF(ISNUMBER(SEARCH(TRIM(CD$2), ProgramsTable[[#This Row],[Geographic Coverage]])), "Yes", "No"))</f>
        <v>N/A</v>
      </c>
      <c r="CE797" s="18" t="str">
        <f>IF(AND(CC$2=0, CD$2=0), "*Required - Please Make a Selection*", IF(OR(ISNUMBER(SEARCH(TRIM(CC$2), ProgramsTable[[#This Row],[Geographic Coverage]])), ISNUMBER(SEARCH(TRIM(CD$2), ProgramsTable[[#This Row],[Geographic Coverage]]))), "Yes", "No"))</f>
        <v>No</v>
      </c>
      <c r="CF797" s="18" t="str" cm="1">
        <f t="array" ref="CF797">IF(COUNTIF(BK$2:BN$2, "Yes")=0, "N/A", IF(SUMPRODUCT((BK$2:BN$2="Yes")*(ProgramsTable[[#This Row],[Veteran?]:[Disabled Veteran?]]="Yes"))&gt;0, "Yes", "No"))</f>
        <v>No</v>
      </c>
      <c r="CG7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97"/>
      <c r="CI797"/>
      <c r="CJ797"/>
      <c r="CK797"/>
      <c r="CL797"/>
      <c r="CM797"/>
      <c r="CN797"/>
      <c r="CO797"/>
      <c r="CP797"/>
      <c r="CQ797"/>
      <c r="CR797"/>
      <c r="CS797"/>
      <c r="CU797"/>
      <c r="CV797"/>
    </row>
    <row r="798" spans="1:100" hidden="1" x14ac:dyDescent="0.25">
      <c r="A798" s="10">
        <v>543</v>
      </c>
      <c r="B798" t="s">
        <v>614</v>
      </c>
      <c r="C798" t="s">
        <v>627</v>
      </c>
      <c r="D798" t="s">
        <v>545</v>
      </c>
      <c r="E798" t="s">
        <v>546</v>
      </c>
      <c r="F798" t="s">
        <v>117</v>
      </c>
      <c r="G798" t="s">
        <v>117</v>
      </c>
      <c r="H798" t="s">
        <v>207</v>
      </c>
      <c r="I798" t="s">
        <v>207</v>
      </c>
      <c r="J798" t="s">
        <v>208</v>
      </c>
      <c r="K798" t="s">
        <v>208</v>
      </c>
      <c r="L798" s="11" t="s">
        <v>543</v>
      </c>
      <c r="M798">
        <v>60</v>
      </c>
      <c r="N798">
        <v>120</v>
      </c>
      <c r="P798" t="s">
        <v>563</v>
      </c>
      <c r="Q798" t="s">
        <v>208</v>
      </c>
      <c r="R798" t="s">
        <v>563</v>
      </c>
      <c r="S798" t="s">
        <v>208</v>
      </c>
      <c r="T798" t="s">
        <v>40</v>
      </c>
      <c r="U798" t="s">
        <v>207</v>
      </c>
      <c r="V798" t="s">
        <v>207</v>
      </c>
      <c r="W798" t="s">
        <v>207</v>
      </c>
      <c r="X798" t="s">
        <v>207</v>
      </c>
      <c r="Y798" t="s">
        <v>207</v>
      </c>
      <c r="Z798" t="s">
        <v>207</v>
      </c>
      <c r="AA798" t="s">
        <v>207</v>
      </c>
      <c r="AB798" t="s">
        <v>207</v>
      </c>
      <c r="AC798" t="s">
        <v>207</v>
      </c>
      <c r="AD798" t="s">
        <v>207</v>
      </c>
      <c r="AE798" t="s">
        <v>207</v>
      </c>
      <c r="AF798" t="s">
        <v>207</v>
      </c>
      <c r="AG798" t="s">
        <v>207</v>
      </c>
      <c r="AH798" t="s">
        <v>207</v>
      </c>
      <c r="AI798" t="s">
        <v>207</v>
      </c>
      <c r="AJ798" t="s">
        <v>207</v>
      </c>
      <c r="AK798" t="s">
        <v>207</v>
      </c>
      <c r="AL798" t="s">
        <v>207</v>
      </c>
      <c r="AM798" t="s">
        <v>207</v>
      </c>
      <c r="AN798" t="s">
        <v>207</v>
      </c>
      <c r="AO798" t="s">
        <v>207</v>
      </c>
      <c r="AP798" t="s">
        <v>207</v>
      </c>
      <c r="AQ798" t="s">
        <v>207</v>
      </c>
      <c r="AR798" t="s">
        <v>207</v>
      </c>
      <c r="AS798" t="s">
        <v>207</v>
      </c>
      <c r="AT798" t="s">
        <v>207</v>
      </c>
      <c r="AU798" t="s">
        <v>207</v>
      </c>
      <c r="AV798" t="s">
        <v>207</v>
      </c>
      <c r="AW798" t="s">
        <v>207</v>
      </c>
      <c r="AX798" t="s">
        <v>207</v>
      </c>
      <c r="AY798" t="s">
        <v>207</v>
      </c>
      <c r="AZ798" t="s">
        <v>207</v>
      </c>
      <c r="BA798" t="s">
        <v>215</v>
      </c>
      <c r="BB798" t="s">
        <v>207</v>
      </c>
      <c r="BC798" t="s">
        <v>207</v>
      </c>
      <c r="BD798" t="s">
        <v>207</v>
      </c>
      <c r="BE798" t="s">
        <v>207</v>
      </c>
      <c r="BF798" t="s">
        <v>207</v>
      </c>
      <c r="BG798" t="s">
        <v>207</v>
      </c>
      <c r="BH798" t="s">
        <v>207</v>
      </c>
      <c r="BI798" t="s">
        <v>207</v>
      </c>
      <c r="BJ798" t="s">
        <v>207</v>
      </c>
      <c r="BK798" t="s">
        <v>207</v>
      </c>
      <c r="BL798" t="s">
        <v>207</v>
      </c>
      <c r="BM798" t="s">
        <v>207</v>
      </c>
      <c r="BN798" t="s">
        <v>207</v>
      </c>
      <c r="BO798" s="18" t="str">
        <f>IF(OR(BO$2=0, BO$2=""), "N/A", IF(ISNUMBER(SEARCH(UPPER(BO$2), UPPER(ProgramsTable[[#This Row],[Type of Service]]))), "Yes", "No"))</f>
        <v>N/A</v>
      </c>
      <c r="BP798" s="18" t="str">
        <f>IF(BP$2=0, "N/A", IF(ISNUMBER(SEARCH(TRIM(BP$2), ProgramsTable[[#This Row],[Geographic Coverage]])), "Yes", "No"))</f>
        <v>N/A</v>
      </c>
      <c r="BQ798" s="18" t="str">
        <f>IF(BQ$2=0, "N/A", IF(ISNUMBER(SEARCH(TRIM(BQ$2), ProgramsTable[[#This Row],[Geographic Coverage]])), "Yes", "No"))</f>
        <v>N/A</v>
      </c>
      <c r="BR798" s="18" t="str">
        <f>IF(AND(BP$2=0, BQ$2=0), "*Required - Please Make a Selection*", IF(OR(ISNUMBER(SEARCH(TRIM(BP$2), ProgramsTable[[#This Row],[Geographic Coverage]])), ISNUMBER(SEARCH(TRIM(BQ$2), ProgramsTable[[#This Row],[Geographic Coverage]]))), "Yes", "No"))</f>
        <v>*Required - Please Make a Selection*</v>
      </c>
      <c r="BS798" s="18" t="str">
        <f>IF(OR(BS$2="",BS$2=0), "N/A", IF(AND(ProgramsTable[[#This Row],[Age Min]]= "None", ProgramsTable[[#This Row],[Age Max]]= "None"), "Yes", IF(AND(BS$2&gt;=ProgramsTable[[#This Row],[Age Min]], BS$2&lt;=ProgramsTable[[#This Row],[Age Max]]), "Yes", "No")))</f>
        <v>N/A</v>
      </c>
      <c r="BT798" s="18" t="str" cm="1">
        <f t="array" ref="BT798">IF(COUNTIF(AM$2:BJ$2,"Yes")=0,"N/A",IF(SUMPRODUCT(--(AM$2:BJ$2="Yes"),--(ProgramsTable[[#This Row],[Developmental Disability]:[Caregivers, Family Members, Advocates, or Practitioners of an Individual with Disabilities or Medical Conditions]]="Yes"))&gt;0,"Yes","No"))</f>
        <v>N/A</v>
      </c>
      <c r="BU7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98" s="18" t="str">
        <f>IF(BV$2=0, "N/A", IF(ISNUMBER(SEARCH(UPPER(BV$2), UPPER(ProgramsTable[[#This Row],[Type of Service]]))), "Yes", "No"))</f>
        <v>N/A</v>
      </c>
      <c r="BW798" s="18" t="str">
        <f>IF(BW$2=0, "N/A", IF(ISNUMBER(SEARCH(TRIM(BW$2), ProgramsTable[[#This Row],[Geographic Coverage]])), "Yes", "No"))</f>
        <v>N/A</v>
      </c>
      <c r="BX798" s="18" t="str">
        <f>IF(BX$2=0, "N/A", IF(ISNUMBER(SEARCH(TRIM(BX$2), ProgramsTable[[#This Row],[Geographic Coverage]])), "Yes", "No"))</f>
        <v>N/A</v>
      </c>
      <c r="BY798" s="18" t="str">
        <f>IF(AND(BW$2=0, BX$2=0), "*Required - Please Make a Selection*", IF(OR(ISNUMBER(SEARCH(TRIM(BW$2), ProgramsTable[[#This Row],[Geographic Coverage]])), ISNUMBER(SEARCH(TRIM(BX$2), ProgramsTable[[#This Row],[Geographic Coverage]]))), "Yes", "No"))</f>
        <v>*Required - Please Make a Selection*</v>
      </c>
      <c r="BZ798" s="18" t="str">
        <f>IF(I$2=0, "N/A", IF(I$2="Yes", IF(ProgramsTable[[#This Row],[Program Includes Services for Caregivers]]="Yes", IF(ProgramsTable[[#This Row],[Program May Require Caregiver to be Unpaid]]="No", "Yes", "No"), "No"), "N/A"))</f>
        <v>N/A</v>
      </c>
      <c r="CA7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98" s="18" t="str">
        <f>IF(CB$2=0, "N/A", IF(ISNUMBER(SEARCH(TRIM(UPPER(CB$2)), TRIM(UPPER(ProgramsTable[[#This Row],[Type of Service]])))), "Yes", "No"))</f>
        <v>N/A</v>
      </c>
      <c r="CC798" s="18" t="str">
        <f>IF(CC$2=0, "N/A", IF(ISNUMBER(SEARCH(TRIM(CC$2), ProgramsTable[[#This Row],[Geographic Coverage]])), "Yes", "No"))</f>
        <v>No</v>
      </c>
      <c r="CD798" s="18" t="str">
        <f>IF(CD$2=0, "N/A", IF(ISNUMBER(SEARCH(TRIM(CD$2), ProgramsTable[[#This Row],[Geographic Coverage]])), "Yes", "No"))</f>
        <v>N/A</v>
      </c>
      <c r="CE798" s="18" t="str">
        <f>IF(AND(CC$2=0, CD$2=0), "*Required - Please Make a Selection*", IF(OR(ISNUMBER(SEARCH(TRIM(CC$2), ProgramsTable[[#This Row],[Geographic Coverage]])), ISNUMBER(SEARCH(TRIM(CD$2), ProgramsTable[[#This Row],[Geographic Coverage]]))), "Yes", "No"))</f>
        <v>No</v>
      </c>
      <c r="CF798" s="18" t="str" cm="1">
        <f t="array" ref="CF798">IF(COUNTIF(BK$2:BN$2, "Yes")=0, "N/A", IF(SUMPRODUCT((BK$2:BN$2="Yes")*(ProgramsTable[[#This Row],[Veteran?]:[Disabled Veteran?]]="Yes"))&gt;0, "Yes", "No"))</f>
        <v>No</v>
      </c>
      <c r="CG7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98"/>
      <c r="CI798"/>
      <c r="CJ798"/>
      <c r="CK798"/>
      <c r="CL798"/>
      <c r="CM798"/>
      <c r="CN798"/>
      <c r="CO798"/>
      <c r="CP798"/>
      <c r="CQ798"/>
      <c r="CR798"/>
      <c r="CS798"/>
      <c r="CU798"/>
      <c r="CV798"/>
    </row>
    <row r="799" spans="1:100" x14ac:dyDescent="0.25">
      <c r="A799" s="10">
        <v>544</v>
      </c>
      <c r="B799" t="s">
        <v>614</v>
      </c>
      <c r="C799" t="s">
        <v>624</v>
      </c>
      <c r="D799" t="s">
        <v>564</v>
      </c>
      <c r="E799" t="s">
        <v>546</v>
      </c>
      <c r="F799" t="s">
        <v>565</v>
      </c>
      <c r="G799" t="s">
        <v>107</v>
      </c>
      <c r="H799" t="s">
        <v>207</v>
      </c>
      <c r="I799" t="s">
        <v>207</v>
      </c>
      <c r="J799" t="s">
        <v>566</v>
      </c>
      <c r="K799" t="s">
        <v>208</v>
      </c>
      <c r="L799" s="11" t="s">
        <v>567</v>
      </c>
      <c r="M799">
        <v>60</v>
      </c>
      <c r="N799">
        <v>120</v>
      </c>
      <c r="O799" t="s">
        <v>568</v>
      </c>
      <c r="P799" t="s">
        <v>208</v>
      </c>
      <c r="Q799" t="s">
        <v>208</v>
      </c>
      <c r="R799" t="s">
        <v>208</v>
      </c>
      <c r="S799" t="s">
        <v>208</v>
      </c>
      <c r="T799" t="s">
        <v>40</v>
      </c>
      <c r="U799" t="s">
        <v>207</v>
      </c>
      <c r="V799" t="s">
        <v>207</v>
      </c>
      <c r="W799" t="s">
        <v>207</v>
      </c>
      <c r="X799" t="s">
        <v>207</v>
      </c>
      <c r="Y799" t="s">
        <v>207</v>
      </c>
      <c r="Z799" t="s">
        <v>207</v>
      </c>
      <c r="AA799" t="s">
        <v>207</v>
      </c>
      <c r="AB799" t="s">
        <v>207</v>
      </c>
      <c r="AC799" t="s">
        <v>207</v>
      </c>
      <c r="AD799" t="s">
        <v>207</v>
      </c>
      <c r="AE799" t="s">
        <v>207</v>
      </c>
      <c r="AF799" t="s">
        <v>207</v>
      </c>
      <c r="AG799" t="s">
        <v>207</v>
      </c>
      <c r="AH799" t="s">
        <v>207</v>
      </c>
      <c r="AI799" t="s">
        <v>207</v>
      </c>
      <c r="AJ799" t="s">
        <v>207</v>
      </c>
      <c r="AK799" t="s">
        <v>207</v>
      </c>
      <c r="AL799" t="s">
        <v>207</v>
      </c>
      <c r="AM799" t="s">
        <v>207</v>
      </c>
      <c r="AN799" t="s">
        <v>207</v>
      </c>
      <c r="AO799" t="s">
        <v>207</v>
      </c>
      <c r="AP799" t="s">
        <v>207</v>
      </c>
      <c r="AQ799" t="s">
        <v>207</v>
      </c>
      <c r="AR799" t="s">
        <v>207</v>
      </c>
      <c r="AS799" t="s">
        <v>207</v>
      </c>
      <c r="AT799" t="s">
        <v>207</v>
      </c>
      <c r="AU799" t="s">
        <v>207</v>
      </c>
      <c r="AV799" t="s">
        <v>207</v>
      </c>
      <c r="AW799" t="s">
        <v>207</v>
      </c>
      <c r="AX799" t="s">
        <v>207</v>
      </c>
      <c r="AY799" t="s">
        <v>207</v>
      </c>
      <c r="AZ799" t="s">
        <v>207</v>
      </c>
      <c r="BA799" t="s">
        <v>207</v>
      </c>
      <c r="BB799" t="s">
        <v>207</v>
      </c>
      <c r="BC799" t="s">
        <v>207</v>
      </c>
      <c r="BD799" t="s">
        <v>207</v>
      </c>
      <c r="BE799" t="s">
        <v>207</v>
      </c>
      <c r="BF799" t="s">
        <v>207</v>
      </c>
      <c r="BG799" t="s">
        <v>207</v>
      </c>
      <c r="BH799" t="s">
        <v>207</v>
      </c>
      <c r="BI799" t="s">
        <v>207</v>
      </c>
      <c r="BJ799" t="s">
        <v>207</v>
      </c>
      <c r="BK799" t="s">
        <v>207</v>
      </c>
      <c r="BL799" t="s">
        <v>207</v>
      </c>
      <c r="BM799" t="s">
        <v>207</v>
      </c>
      <c r="BN799" t="s">
        <v>207</v>
      </c>
      <c r="BO799" s="18" t="str">
        <f>IF(OR(BO$2=0, BO$2=""), "N/A", IF(ISNUMBER(SEARCH(UPPER(BO$2), UPPER(ProgramsTable[[#This Row],[Type of Service]]))), "Yes", "No"))</f>
        <v>N/A</v>
      </c>
      <c r="BP799" s="18" t="str">
        <f>IF(BP$2=0, "N/A", IF(ISNUMBER(SEARCH(TRIM(BP$2), ProgramsTable[[#This Row],[Geographic Coverage]])), "Yes", "No"))</f>
        <v>N/A</v>
      </c>
      <c r="BQ799" s="18" t="str">
        <f>IF(BQ$2=0, "N/A", IF(ISNUMBER(SEARCH(TRIM(BQ$2), ProgramsTable[[#This Row],[Geographic Coverage]])), "Yes", "No"))</f>
        <v>N/A</v>
      </c>
      <c r="BR799" s="18" t="str">
        <f>IF(AND(BP$2=0, BQ$2=0), "*Required - Please Make a Selection*", IF(OR(ISNUMBER(SEARCH(TRIM(BP$2), ProgramsTable[[#This Row],[Geographic Coverage]])), ISNUMBER(SEARCH(TRIM(BQ$2), ProgramsTable[[#This Row],[Geographic Coverage]]))), "Yes", "No"))</f>
        <v>*Required - Please Make a Selection*</v>
      </c>
      <c r="BS799" s="18" t="str">
        <f>IF(OR(BS$2="",BS$2=0), "N/A", IF(AND(ProgramsTable[[#This Row],[Age Min]]= "None", ProgramsTable[[#This Row],[Age Max]]= "None"), "Yes", IF(AND(BS$2&gt;=ProgramsTable[[#This Row],[Age Min]], BS$2&lt;=ProgramsTable[[#This Row],[Age Max]]), "Yes", "No")))</f>
        <v>N/A</v>
      </c>
      <c r="BT799" s="18" t="str" cm="1">
        <f t="array" ref="BT799">IF(COUNTIF(AM$2:BJ$2,"Yes")=0,"N/A",IF(SUMPRODUCT(--(AM$2:BJ$2="Yes"),--(ProgramsTable[[#This Row],[Developmental Disability]:[Caregivers, Family Members, Advocates, or Practitioners of an Individual with Disabilities or Medical Conditions]]="Yes"))&gt;0,"Yes","No"))</f>
        <v>N/A</v>
      </c>
      <c r="BU7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799" s="18" t="str">
        <f>IF(BV$2=0, "N/A", IF(ISNUMBER(SEARCH(UPPER(BV$2), UPPER(ProgramsTable[[#This Row],[Type of Service]]))), "Yes", "No"))</f>
        <v>N/A</v>
      </c>
      <c r="BW799" s="18" t="str">
        <f>IF(BW$2=0, "N/A", IF(ISNUMBER(SEARCH(TRIM(BW$2), ProgramsTable[[#This Row],[Geographic Coverage]])), "Yes", "No"))</f>
        <v>N/A</v>
      </c>
      <c r="BX799" s="18" t="str">
        <f>IF(BX$2=0, "N/A", IF(ISNUMBER(SEARCH(TRIM(BX$2), ProgramsTable[[#This Row],[Geographic Coverage]])), "Yes", "No"))</f>
        <v>N/A</v>
      </c>
      <c r="BY799" s="18" t="str">
        <f>IF(AND(BW$2=0, BX$2=0), "*Required - Please Make a Selection*", IF(OR(ISNUMBER(SEARCH(TRIM(BW$2), ProgramsTable[[#This Row],[Geographic Coverage]])), ISNUMBER(SEARCH(TRIM(BX$2), ProgramsTable[[#This Row],[Geographic Coverage]]))), "Yes", "No"))</f>
        <v>*Required - Please Make a Selection*</v>
      </c>
      <c r="BZ799" s="18" t="str">
        <f>IF(I$2=0, "N/A", IF(I$2="Yes", IF(ProgramsTable[[#This Row],[Program Includes Services for Caregivers]]="Yes", IF(ProgramsTable[[#This Row],[Program May Require Caregiver to be Unpaid]]="No", "Yes", "No"), "No"), "N/A"))</f>
        <v>N/A</v>
      </c>
      <c r="CA7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799" s="18" t="str">
        <f>IF(CB$2=0, "N/A", IF(ISNUMBER(SEARCH(TRIM(UPPER(CB$2)), TRIM(UPPER(ProgramsTable[[#This Row],[Type of Service]])))), "Yes", "No"))</f>
        <v>N/A</v>
      </c>
      <c r="CC799" s="18" t="str">
        <f>IF(CC$2=0, "N/A", IF(ISNUMBER(SEARCH(TRIM(CC$2), ProgramsTable[[#This Row],[Geographic Coverage]])), "Yes", "No"))</f>
        <v>No</v>
      </c>
      <c r="CD799" s="18" t="str">
        <f>IF(CD$2=0, "N/A", IF(ISNUMBER(SEARCH(TRIM(CD$2), ProgramsTable[[#This Row],[Geographic Coverage]])), "Yes", "No"))</f>
        <v>N/A</v>
      </c>
      <c r="CE799" s="18" t="str">
        <f>IF(AND(CC$2=0, CD$2=0), "*Required - Please Make a Selection*", IF(OR(ISNUMBER(SEARCH(TRIM(CC$2), ProgramsTable[[#This Row],[Geographic Coverage]])), ISNUMBER(SEARCH(TRIM(CD$2), ProgramsTable[[#This Row],[Geographic Coverage]]))), "Yes", "No"))</f>
        <v>No</v>
      </c>
      <c r="CF799" s="18" t="str" cm="1">
        <f t="array" ref="CF799">IF(COUNTIF(BK$2:BN$2, "Yes")=0, "N/A", IF(SUMPRODUCT((BK$2:BN$2="Yes")*(ProgramsTable[[#This Row],[Veteran?]:[Disabled Veteran?]]="Yes"))&gt;0, "Yes", "No"))</f>
        <v>No</v>
      </c>
      <c r="CG7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799"/>
      <c r="CI799"/>
      <c r="CJ799"/>
      <c r="CK799"/>
      <c r="CL799"/>
      <c r="CM799"/>
      <c r="CN799"/>
      <c r="CO799"/>
      <c r="CP799"/>
      <c r="CQ799"/>
      <c r="CR799"/>
      <c r="CS799"/>
      <c r="CU799"/>
      <c r="CV799"/>
    </row>
    <row r="800" spans="1:100" hidden="1" x14ac:dyDescent="0.25">
      <c r="A800" s="10">
        <v>545</v>
      </c>
      <c r="B800" t="s">
        <v>614</v>
      </c>
      <c r="C800" t="s">
        <v>624</v>
      </c>
      <c r="D800" t="s">
        <v>564</v>
      </c>
      <c r="E800" t="s">
        <v>546</v>
      </c>
      <c r="F800" t="s">
        <v>623</v>
      </c>
      <c r="G800" t="s">
        <v>109</v>
      </c>
      <c r="H800" t="s">
        <v>207</v>
      </c>
      <c r="I800" t="s">
        <v>207</v>
      </c>
      <c r="J800" t="s">
        <v>566</v>
      </c>
      <c r="K800" t="s">
        <v>208</v>
      </c>
      <c r="L800" s="11" t="s">
        <v>571</v>
      </c>
      <c r="M800">
        <v>60</v>
      </c>
      <c r="N800">
        <v>120</v>
      </c>
      <c r="O800" t="s">
        <v>572</v>
      </c>
      <c r="P800" t="s">
        <v>561</v>
      </c>
      <c r="Q800" t="s">
        <v>208</v>
      </c>
      <c r="R800" t="s">
        <v>561</v>
      </c>
      <c r="S800" t="s">
        <v>208</v>
      </c>
      <c r="T800" t="s">
        <v>40</v>
      </c>
      <c r="U800" t="s">
        <v>215</v>
      </c>
      <c r="V800" t="s">
        <v>207</v>
      </c>
      <c r="W800" t="s">
        <v>207</v>
      </c>
      <c r="X800" t="s">
        <v>207</v>
      </c>
      <c r="Y800" t="s">
        <v>207</v>
      </c>
      <c r="Z800" t="s">
        <v>207</v>
      </c>
      <c r="AA800" t="s">
        <v>215</v>
      </c>
      <c r="AB800" t="s">
        <v>207</v>
      </c>
      <c r="AC800" t="s">
        <v>207</v>
      </c>
      <c r="AD800" t="s">
        <v>207</v>
      </c>
      <c r="AE800" t="s">
        <v>207</v>
      </c>
      <c r="AF800" t="s">
        <v>207</v>
      </c>
      <c r="AG800" t="s">
        <v>207</v>
      </c>
      <c r="AH800" t="s">
        <v>207</v>
      </c>
      <c r="AI800" t="s">
        <v>207</v>
      </c>
      <c r="AJ800" t="s">
        <v>207</v>
      </c>
      <c r="AK800" t="s">
        <v>207</v>
      </c>
      <c r="AL800" t="s">
        <v>207</v>
      </c>
      <c r="AM800" t="s">
        <v>207</v>
      </c>
      <c r="AN800" t="s">
        <v>207</v>
      </c>
      <c r="AO800" t="s">
        <v>207</v>
      </c>
      <c r="AP800" t="s">
        <v>207</v>
      </c>
      <c r="AQ800" t="s">
        <v>207</v>
      </c>
      <c r="AR800" t="s">
        <v>207</v>
      </c>
      <c r="AS800" t="s">
        <v>207</v>
      </c>
      <c r="AT800" t="s">
        <v>207</v>
      </c>
      <c r="AU800" t="s">
        <v>207</v>
      </c>
      <c r="AV800" t="s">
        <v>207</v>
      </c>
      <c r="AW800" t="s">
        <v>207</v>
      </c>
      <c r="AX800" t="s">
        <v>207</v>
      </c>
      <c r="AY800" t="s">
        <v>207</v>
      </c>
      <c r="AZ800" t="s">
        <v>207</v>
      </c>
      <c r="BA800" t="s">
        <v>215</v>
      </c>
      <c r="BB800" t="s">
        <v>207</v>
      </c>
      <c r="BC800" t="s">
        <v>207</v>
      </c>
      <c r="BD800" t="s">
        <v>207</v>
      </c>
      <c r="BE800" t="s">
        <v>207</v>
      </c>
      <c r="BF800" t="s">
        <v>207</v>
      </c>
      <c r="BG800" t="s">
        <v>207</v>
      </c>
      <c r="BH800" t="s">
        <v>207</v>
      </c>
      <c r="BI800" t="s">
        <v>207</v>
      </c>
      <c r="BJ800" t="s">
        <v>207</v>
      </c>
      <c r="BK800" t="s">
        <v>207</v>
      </c>
      <c r="BL800" t="s">
        <v>207</v>
      </c>
      <c r="BM800" t="s">
        <v>207</v>
      </c>
      <c r="BN800" t="s">
        <v>207</v>
      </c>
      <c r="BO800" s="18" t="str">
        <f>IF(OR(BO$2=0, BO$2=""), "N/A", IF(ISNUMBER(SEARCH(UPPER(BO$2), UPPER(ProgramsTable[[#This Row],[Type of Service]]))), "Yes", "No"))</f>
        <v>N/A</v>
      </c>
      <c r="BP800" s="18" t="str">
        <f>IF(BP$2=0, "N/A", IF(ISNUMBER(SEARCH(TRIM(BP$2), ProgramsTable[[#This Row],[Geographic Coverage]])), "Yes", "No"))</f>
        <v>N/A</v>
      </c>
      <c r="BQ800" s="18" t="str">
        <f>IF(BQ$2=0, "N/A", IF(ISNUMBER(SEARCH(TRIM(BQ$2), ProgramsTable[[#This Row],[Geographic Coverage]])), "Yes", "No"))</f>
        <v>N/A</v>
      </c>
      <c r="BR800" s="18" t="str">
        <f>IF(AND(BP$2=0, BQ$2=0), "*Required - Please Make a Selection*", IF(OR(ISNUMBER(SEARCH(TRIM(BP$2), ProgramsTable[[#This Row],[Geographic Coverage]])), ISNUMBER(SEARCH(TRIM(BQ$2), ProgramsTable[[#This Row],[Geographic Coverage]]))), "Yes", "No"))</f>
        <v>*Required - Please Make a Selection*</v>
      </c>
      <c r="BS800" s="18" t="str">
        <f>IF(OR(BS$2="",BS$2=0), "N/A", IF(AND(ProgramsTable[[#This Row],[Age Min]]= "None", ProgramsTable[[#This Row],[Age Max]]= "None"), "Yes", IF(AND(BS$2&gt;=ProgramsTable[[#This Row],[Age Min]], BS$2&lt;=ProgramsTable[[#This Row],[Age Max]]), "Yes", "No")))</f>
        <v>N/A</v>
      </c>
      <c r="BT800" s="18" t="str" cm="1">
        <f t="array" ref="BT800">IF(COUNTIF(AM$2:BJ$2,"Yes")=0,"N/A",IF(SUMPRODUCT(--(AM$2:BJ$2="Yes"),--(ProgramsTable[[#This Row],[Developmental Disability]:[Caregivers, Family Members, Advocates, or Practitioners of an Individual with Disabilities or Medical Conditions]]="Yes"))&gt;0,"Yes","No"))</f>
        <v>N/A</v>
      </c>
      <c r="BU8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00" s="18" t="str">
        <f>IF(BV$2=0, "N/A", IF(ISNUMBER(SEARCH(UPPER(BV$2), UPPER(ProgramsTable[[#This Row],[Type of Service]]))), "Yes", "No"))</f>
        <v>N/A</v>
      </c>
      <c r="BW800" s="18" t="str">
        <f>IF(BW$2=0, "N/A", IF(ISNUMBER(SEARCH(TRIM(BW$2), ProgramsTable[[#This Row],[Geographic Coverage]])), "Yes", "No"))</f>
        <v>N/A</v>
      </c>
      <c r="BX800" s="18" t="str">
        <f>IF(BX$2=0, "N/A", IF(ISNUMBER(SEARCH(TRIM(BX$2), ProgramsTable[[#This Row],[Geographic Coverage]])), "Yes", "No"))</f>
        <v>N/A</v>
      </c>
      <c r="BY800" s="18" t="str">
        <f>IF(AND(BW$2=0, BX$2=0), "*Required - Please Make a Selection*", IF(OR(ISNUMBER(SEARCH(TRIM(BW$2), ProgramsTable[[#This Row],[Geographic Coverage]])), ISNUMBER(SEARCH(TRIM(BX$2), ProgramsTable[[#This Row],[Geographic Coverage]]))), "Yes", "No"))</f>
        <v>*Required - Please Make a Selection*</v>
      </c>
      <c r="BZ800" s="18" t="str">
        <f>IF(I$2=0, "N/A", IF(I$2="Yes", IF(ProgramsTable[[#This Row],[Program Includes Services for Caregivers]]="Yes", IF(ProgramsTable[[#This Row],[Program May Require Caregiver to be Unpaid]]="No", "Yes", "No"), "No"), "N/A"))</f>
        <v>N/A</v>
      </c>
      <c r="CA8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00" s="18" t="str">
        <f>IF(CB$2=0, "N/A", IF(ISNUMBER(SEARCH(TRIM(UPPER(CB$2)), TRIM(UPPER(ProgramsTable[[#This Row],[Type of Service]])))), "Yes", "No"))</f>
        <v>N/A</v>
      </c>
      <c r="CC800" s="18" t="str">
        <f>IF(CC$2=0, "N/A", IF(ISNUMBER(SEARCH(TRIM(CC$2), ProgramsTable[[#This Row],[Geographic Coverage]])), "Yes", "No"))</f>
        <v>No</v>
      </c>
      <c r="CD800" s="18" t="str">
        <f>IF(CD$2=0, "N/A", IF(ISNUMBER(SEARCH(TRIM(CD$2), ProgramsTable[[#This Row],[Geographic Coverage]])), "Yes", "No"))</f>
        <v>N/A</v>
      </c>
      <c r="CE800" s="18" t="str">
        <f>IF(AND(CC$2=0, CD$2=0), "*Required - Please Make a Selection*", IF(OR(ISNUMBER(SEARCH(TRIM(CC$2), ProgramsTable[[#This Row],[Geographic Coverage]])), ISNUMBER(SEARCH(TRIM(CD$2), ProgramsTable[[#This Row],[Geographic Coverage]]))), "Yes", "No"))</f>
        <v>No</v>
      </c>
      <c r="CF800" s="18" t="str" cm="1">
        <f t="array" ref="CF800">IF(COUNTIF(BK$2:BN$2, "Yes")=0, "N/A", IF(SUMPRODUCT((BK$2:BN$2="Yes")*(ProgramsTable[[#This Row],[Veteran?]:[Disabled Veteran?]]="Yes"))&gt;0, "Yes", "No"))</f>
        <v>No</v>
      </c>
      <c r="CG8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00"/>
      <c r="CI800"/>
      <c r="CJ800"/>
      <c r="CK800"/>
      <c r="CL800"/>
      <c r="CM800"/>
      <c r="CN800"/>
      <c r="CO800"/>
      <c r="CP800"/>
      <c r="CQ800"/>
      <c r="CR800"/>
      <c r="CS800"/>
      <c r="CU800"/>
      <c r="CV800"/>
    </row>
    <row r="801" spans="1:100" hidden="1" x14ac:dyDescent="0.25">
      <c r="A801" s="10">
        <v>546</v>
      </c>
      <c r="B801" t="s">
        <v>614</v>
      </c>
      <c r="C801" t="s">
        <v>624</v>
      </c>
      <c r="D801" t="s">
        <v>564</v>
      </c>
      <c r="E801" t="s">
        <v>546</v>
      </c>
      <c r="F801" t="s">
        <v>574</v>
      </c>
      <c r="G801" t="s">
        <v>108</v>
      </c>
      <c r="H801" t="s">
        <v>207</v>
      </c>
      <c r="I801" t="s">
        <v>207</v>
      </c>
      <c r="J801" t="s">
        <v>208</v>
      </c>
      <c r="K801" t="s">
        <v>208</v>
      </c>
      <c r="L801" s="11" t="s">
        <v>543</v>
      </c>
      <c r="M801">
        <v>60</v>
      </c>
      <c r="N801">
        <v>120</v>
      </c>
      <c r="P801" t="s">
        <v>208</v>
      </c>
      <c r="Q801" t="s">
        <v>208</v>
      </c>
      <c r="R801" t="s">
        <v>208</v>
      </c>
      <c r="S801" t="s">
        <v>208</v>
      </c>
      <c r="T801" t="s">
        <v>40</v>
      </c>
      <c r="U801" t="s">
        <v>207</v>
      </c>
      <c r="V801" t="s">
        <v>207</v>
      </c>
      <c r="W801" t="s">
        <v>207</v>
      </c>
      <c r="X801" t="s">
        <v>207</v>
      </c>
      <c r="Y801" t="s">
        <v>207</v>
      </c>
      <c r="Z801" t="s">
        <v>207</v>
      </c>
      <c r="AA801" t="s">
        <v>207</v>
      </c>
      <c r="AB801" t="s">
        <v>207</v>
      </c>
      <c r="AC801" t="s">
        <v>207</v>
      </c>
      <c r="AD801" t="s">
        <v>207</v>
      </c>
      <c r="AE801" t="s">
        <v>207</v>
      </c>
      <c r="AF801" t="s">
        <v>207</v>
      </c>
      <c r="AG801" t="s">
        <v>207</v>
      </c>
      <c r="AH801" t="s">
        <v>207</v>
      </c>
      <c r="AI801" t="s">
        <v>207</v>
      </c>
      <c r="AJ801" t="s">
        <v>207</v>
      </c>
      <c r="AK801" t="s">
        <v>207</v>
      </c>
      <c r="AL801" t="s">
        <v>207</v>
      </c>
      <c r="AM801" t="s">
        <v>207</v>
      </c>
      <c r="AN801" t="s">
        <v>207</v>
      </c>
      <c r="AO801" t="s">
        <v>207</v>
      </c>
      <c r="AP801" t="s">
        <v>207</v>
      </c>
      <c r="AQ801" t="s">
        <v>207</v>
      </c>
      <c r="AR801" t="s">
        <v>207</v>
      </c>
      <c r="AS801" t="s">
        <v>207</v>
      </c>
      <c r="AT801" t="s">
        <v>207</v>
      </c>
      <c r="AU801" t="s">
        <v>207</v>
      </c>
      <c r="AV801" t="s">
        <v>207</v>
      </c>
      <c r="AW801" t="s">
        <v>207</v>
      </c>
      <c r="AX801" t="s">
        <v>207</v>
      </c>
      <c r="AY801" t="s">
        <v>207</v>
      </c>
      <c r="AZ801" t="s">
        <v>207</v>
      </c>
      <c r="BA801" t="s">
        <v>207</v>
      </c>
      <c r="BB801" t="s">
        <v>207</v>
      </c>
      <c r="BC801" t="s">
        <v>207</v>
      </c>
      <c r="BD801" t="s">
        <v>207</v>
      </c>
      <c r="BE801" t="s">
        <v>207</v>
      </c>
      <c r="BF801" t="s">
        <v>207</v>
      </c>
      <c r="BG801" t="s">
        <v>207</v>
      </c>
      <c r="BH801" t="s">
        <v>207</v>
      </c>
      <c r="BI801" t="s">
        <v>207</v>
      </c>
      <c r="BJ801" t="s">
        <v>207</v>
      </c>
      <c r="BK801" t="s">
        <v>207</v>
      </c>
      <c r="BL801" t="s">
        <v>207</v>
      </c>
      <c r="BM801" t="s">
        <v>207</v>
      </c>
      <c r="BN801" t="s">
        <v>207</v>
      </c>
      <c r="BO801" s="18" t="str">
        <f>IF(OR(BO$2=0, BO$2=""), "N/A", IF(ISNUMBER(SEARCH(UPPER(BO$2), UPPER(ProgramsTable[[#This Row],[Type of Service]]))), "Yes", "No"))</f>
        <v>N/A</v>
      </c>
      <c r="BP801" s="18" t="str">
        <f>IF(BP$2=0, "N/A", IF(ISNUMBER(SEARCH(TRIM(BP$2), ProgramsTable[[#This Row],[Geographic Coverage]])), "Yes", "No"))</f>
        <v>N/A</v>
      </c>
      <c r="BQ801" s="18" t="str">
        <f>IF(BQ$2=0, "N/A", IF(ISNUMBER(SEARCH(TRIM(BQ$2), ProgramsTable[[#This Row],[Geographic Coverage]])), "Yes", "No"))</f>
        <v>N/A</v>
      </c>
      <c r="BR801" s="18" t="str">
        <f>IF(AND(BP$2=0, BQ$2=0), "*Required - Please Make a Selection*", IF(OR(ISNUMBER(SEARCH(TRIM(BP$2), ProgramsTable[[#This Row],[Geographic Coverage]])), ISNUMBER(SEARCH(TRIM(BQ$2), ProgramsTable[[#This Row],[Geographic Coverage]]))), "Yes", "No"))</f>
        <v>*Required - Please Make a Selection*</v>
      </c>
      <c r="BS801" s="18" t="str">
        <f>IF(OR(BS$2="",BS$2=0), "N/A", IF(AND(ProgramsTable[[#This Row],[Age Min]]= "None", ProgramsTable[[#This Row],[Age Max]]= "None"), "Yes", IF(AND(BS$2&gt;=ProgramsTable[[#This Row],[Age Min]], BS$2&lt;=ProgramsTable[[#This Row],[Age Max]]), "Yes", "No")))</f>
        <v>N/A</v>
      </c>
      <c r="BT801" s="18" t="str" cm="1">
        <f t="array" ref="BT801">IF(COUNTIF(AM$2:BJ$2,"Yes")=0,"N/A",IF(SUMPRODUCT(--(AM$2:BJ$2="Yes"),--(ProgramsTable[[#This Row],[Developmental Disability]:[Caregivers, Family Members, Advocates, or Practitioners of an Individual with Disabilities or Medical Conditions]]="Yes"))&gt;0,"Yes","No"))</f>
        <v>N/A</v>
      </c>
      <c r="BU8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01" s="18" t="str">
        <f>IF(BV$2=0, "N/A", IF(ISNUMBER(SEARCH(UPPER(BV$2), UPPER(ProgramsTable[[#This Row],[Type of Service]]))), "Yes", "No"))</f>
        <v>N/A</v>
      </c>
      <c r="BW801" s="18" t="str">
        <f>IF(BW$2=0, "N/A", IF(ISNUMBER(SEARCH(TRIM(BW$2), ProgramsTable[[#This Row],[Geographic Coverage]])), "Yes", "No"))</f>
        <v>N/A</v>
      </c>
      <c r="BX801" s="18" t="str">
        <f>IF(BX$2=0, "N/A", IF(ISNUMBER(SEARCH(TRIM(BX$2), ProgramsTable[[#This Row],[Geographic Coverage]])), "Yes", "No"))</f>
        <v>N/A</v>
      </c>
      <c r="BY801" s="18" t="str">
        <f>IF(AND(BW$2=0, BX$2=0), "*Required - Please Make a Selection*", IF(OR(ISNUMBER(SEARCH(TRIM(BW$2), ProgramsTable[[#This Row],[Geographic Coverage]])), ISNUMBER(SEARCH(TRIM(BX$2), ProgramsTable[[#This Row],[Geographic Coverage]]))), "Yes", "No"))</f>
        <v>*Required - Please Make a Selection*</v>
      </c>
      <c r="BZ801" s="18" t="str">
        <f>IF(I$2=0, "N/A", IF(I$2="Yes", IF(ProgramsTable[[#This Row],[Program Includes Services for Caregivers]]="Yes", IF(ProgramsTable[[#This Row],[Program May Require Caregiver to be Unpaid]]="No", "Yes", "No"), "No"), "N/A"))</f>
        <v>N/A</v>
      </c>
      <c r="CA8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01" s="18" t="str">
        <f>IF(CB$2=0, "N/A", IF(ISNUMBER(SEARCH(TRIM(UPPER(CB$2)), TRIM(UPPER(ProgramsTable[[#This Row],[Type of Service]])))), "Yes", "No"))</f>
        <v>N/A</v>
      </c>
      <c r="CC801" s="18" t="str">
        <f>IF(CC$2=0, "N/A", IF(ISNUMBER(SEARCH(TRIM(CC$2), ProgramsTable[[#This Row],[Geographic Coverage]])), "Yes", "No"))</f>
        <v>No</v>
      </c>
      <c r="CD801" s="18" t="str">
        <f>IF(CD$2=0, "N/A", IF(ISNUMBER(SEARCH(TRIM(CD$2), ProgramsTable[[#This Row],[Geographic Coverage]])), "Yes", "No"))</f>
        <v>N/A</v>
      </c>
      <c r="CE801" s="18" t="str">
        <f>IF(AND(CC$2=0, CD$2=0), "*Required - Please Make a Selection*", IF(OR(ISNUMBER(SEARCH(TRIM(CC$2), ProgramsTable[[#This Row],[Geographic Coverage]])), ISNUMBER(SEARCH(TRIM(CD$2), ProgramsTable[[#This Row],[Geographic Coverage]]))), "Yes", "No"))</f>
        <v>No</v>
      </c>
      <c r="CF801" s="18" t="str" cm="1">
        <f t="array" ref="CF801">IF(COUNTIF(BK$2:BN$2, "Yes")=0, "N/A", IF(SUMPRODUCT((BK$2:BN$2="Yes")*(ProgramsTable[[#This Row],[Veteran?]:[Disabled Veteran?]]="Yes"))&gt;0, "Yes", "No"))</f>
        <v>No</v>
      </c>
      <c r="CG8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01"/>
      <c r="CI801"/>
      <c r="CJ801"/>
      <c r="CK801"/>
      <c r="CL801"/>
      <c r="CM801"/>
      <c r="CN801"/>
      <c r="CO801"/>
      <c r="CP801"/>
      <c r="CQ801"/>
      <c r="CR801"/>
      <c r="CS801"/>
      <c r="CU801"/>
      <c r="CV801"/>
    </row>
    <row r="802" spans="1:100" hidden="1" x14ac:dyDescent="0.25">
      <c r="A802" s="10">
        <v>550</v>
      </c>
      <c r="B802" t="s">
        <v>614</v>
      </c>
      <c r="C802" t="s">
        <v>628</v>
      </c>
      <c r="D802" t="s">
        <v>537</v>
      </c>
      <c r="E802" t="s">
        <v>538</v>
      </c>
      <c r="F802" t="s">
        <v>539</v>
      </c>
      <c r="G802" t="s">
        <v>540</v>
      </c>
      <c r="H802" t="s">
        <v>207</v>
      </c>
      <c r="I802" t="s">
        <v>207</v>
      </c>
      <c r="J802" t="s">
        <v>541</v>
      </c>
      <c r="K802" t="s">
        <v>542</v>
      </c>
      <c r="L802" t="s">
        <v>543</v>
      </c>
      <c r="M802">
        <v>60</v>
      </c>
      <c r="N802">
        <v>120</v>
      </c>
      <c r="P802" t="s">
        <v>544</v>
      </c>
      <c r="Q802" t="s">
        <v>208</v>
      </c>
      <c r="R802" t="s">
        <v>544</v>
      </c>
      <c r="S802" t="s">
        <v>208</v>
      </c>
      <c r="T802" t="s">
        <v>64</v>
      </c>
      <c r="U802" t="s">
        <v>215</v>
      </c>
      <c r="V802" t="s">
        <v>207</v>
      </c>
      <c r="W802" t="s">
        <v>207</v>
      </c>
      <c r="X802" t="s">
        <v>207</v>
      </c>
      <c r="Y802" t="s">
        <v>207</v>
      </c>
      <c r="Z802" t="s">
        <v>207</v>
      </c>
      <c r="AA802" t="s">
        <v>207</v>
      </c>
      <c r="AB802" t="s">
        <v>207</v>
      </c>
      <c r="AC802" t="s">
        <v>207</v>
      </c>
      <c r="AD802" t="s">
        <v>207</v>
      </c>
      <c r="AE802" t="s">
        <v>207</v>
      </c>
      <c r="AF802" t="s">
        <v>207</v>
      </c>
      <c r="AG802" t="s">
        <v>207</v>
      </c>
      <c r="AH802" t="s">
        <v>207</v>
      </c>
      <c r="AI802" t="s">
        <v>207</v>
      </c>
      <c r="AJ802" t="s">
        <v>207</v>
      </c>
      <c r="AK802" t="s">
        <v>207</v>
      </c>
      <c r="AL802" t="s">
        <v>207</v>
      </c>
      <c r="AM802" t="s">
        <v>207</v>
      </c>
      <c r="AN802" t="s">
        <v>207</v>
      </c>
      <c r="AO802" t="s">
        <v>207</v>
      </c>
      <c r="AP802" t="s">
        <v>207</v>
      </c>
      <c r="AQ802" t="s">
        <v>207</v>
      </c>
      <c r="AR802" t="s">
        <v>207</v>
      </c>
      <c r="AS802" t="s">
        <v>207</v>
      </c>
      <c r="AT802" t="s">
        <v>207</v>
      </c>
      <c r="AU802" t="s">
        <v>207</v>
      </c>
      <c r="AV802" t="s">
        <v>207</v>
      </c>
      <c r="AW802" t="s">
        <v>207</v>
      </c>
      <c r="AX802" t="s">
        <v>207</v>
      </c>
      <c r="AY802" t="s">
        <v>207</v>
      </c>
      <c r="AZ802" t="s">
        <v>207</v>
      </c>
      <c r="BA802" t="s">
        <v>215</v>
      </c>
      <c r="BB802" t="s">
        <v>207</v>
      </c>
      <c r="BC802" t="s">
        <v>207</v>
      </c>
      <c r="BD802" t="s">
        <v>207</v>
      </c>
      <c r="BE802" t="s">
        <v>207</v>
      </c>
      <c r="BF802" t="s">
        <v>207</v>
      </c>
      <c r="BG802" t="s">
        <v>207</v>
      </c>
      <c r="BH802" t="s">
        <v>207</v>
      </c>
      <c r="BI802" t="s">
        <v>207</v>
      </c>
      <c r="BJ802" t="s">
        <v>207</v>
      </c>
      <c r="BK802" t="s">
        <v>207</v>
      </c>
      <c r="BL802" t="s">
        <v>207</v>
      </c>
      <c r="BM802" t="s">
        <v>207</v>
      </c>
      <c r="BN802" t="s">
        <v>207</v>
      </c>
      <c r="BO802" s="18" t="str">
        <f>IF(OR(BO$2=0, BO$2=""), "N/A", IF(ISNUMBER(SEARCH(UPPER(BO$2), UPPER(ProgramsTable[[#This Row],[Type of Service]]))), "Yes", "No"))</f>
        <v>N/A</v>
      </c>
      <c r="BP802" s="18" t="str">
        <f>IF(BP$2=0, "N/A", IF(ISNUMBER(SEARCH(TRIM(BP$2), ProgramsTable[[#This Row],[Geographic Coverage]])), "Yes", "No"))</f>
        <v>N/A</v>
      </c>
      <c r="BQ802" s="18" t="str">
        <f>IF(BQ$2=0, "N/A", IF(ISNUMBER(SEARCH(TRIM(BQ$2), ProgramsTable[[#This Row],[Geographic Coverage]])), "Yes", "No"))</f>
        <v>N/A</v>
      </c>
      <c r="BR802" s="18" t="str">
        <f>IF(AND(BP$2=0, BQ$2=0), "*Required - Please Make a Selection*", IF(OR(ISNUMBER(SEARCH(TRIM(BP$2), ProgramsTable[[#This Row],[Geographic Coverage]])), ISNUMBER(SEARCH(TRIM(BQ$2), ProgramsTable[[#This Row],[Geographic Coverage]]))), "Yes", "No"))</f>
        <v>*Required - Please Make a Selection*</v>
      </c>
      <c r="BS802" s="18" t="str">
        <f>IF(OR(BS$2="",BS$2=0), "N/A", IF(AND(ProgramsTable[[#This Row],[Age Min]]= "None", ProgramsTable[[#This Row],[Age Max]]= "None"), "Yes", IF(AND(BS$2&gt;=ProgramsTable[[#This Row],[Age Min]], BS$2&lt;=ProgramsTable[[#This Row],[Age Max]]), "Yes", "No")))</f>
        <v>N/A</v>
      </c>
      <c r="BT802" s="18" t="str" cm="1">
        <f t="array" ref="BT802">IF(COUNTIF(AM$2:BJ$2,"Yes")=0,"N/A",IF(SUMPRODUCT(--(AM$2:BJ$2="Yes"),--(ProgramsTable[[#This Row],[Developmental Disability]:[Caregivers, Family Members, Advocates, or Practitioners of an Individual with Disabilities or Medical Conditions]]="Yes"))&gt;0,"Yes","No"))</f>
        <v>N/A</v>
      </c>
      <c r="BU8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02" s="18" t="str">
        <f>IF(BV$2=0, "N/A", IF(ISNUMBER(SEARCH(UPPER(BV$2), UPPER(ProgramsTable[[#This Row],[Type of Service]]))), "Yes", "No"))</f>
        <v>N/A</v>
      </c>
      <c r="BW802" s="18" t="str">
        <f>IF(BW$2=0, "N/A", IF(ISNUMBER(SEARCH(TRIM(BW$2), ProgramsTable[[#This Row],[Geographic Coverage]])), "Yes", "No"))</f>
        <v>N/A</v>
      </c>
      <c r="BX802" s="18" t="str">
        <f>IF(BX$2=0, "N/A", IF(ISNUMBER(SEARCH(TRIM(BX$2), ProgramsTable[[#This Row],[Geographic Coverage]])), "Yes", "No"))</f>
        <v>N/A</v>
      </c>
      <c r="BY802" s="18" t="str">
        <f>IF(AND(BW$2=0, BX$2=0), "*Required - Please Make a Selection*", IF(OR(ISNUMBER(SEARCH(TRIM(BW$2), ProgramsTable[[#This Row],[Geographic Coverage]])), ISNUMBER(SEARCH(TRIM(BX$2), ProgramsTable[[#This Row],[Geographic Coverage]]))), "Yes", "No"))</f>
        <v>*Required - Please Make a Selection*</v>
      </c>
      <c r="BZ802" s="18" t="str">
        <f>IF(I$2=0, "N/A", IF(I$2="Yes", IF(ProgramsTable[[#This Row],[Program Includes Services for Caregivers]]="Yes", IF(ProgramsTable[[#This Row],[Program May Require Caregiver to be Unpaid]]="No", "Yes", "No"), "No"), "N/A"))</f>
        <v>N/A</v>
      </c>
      <c r="CA8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02" s="18" t="str">
        <f>IF(CB$2=0, "N/A", IF(ISNUMBER(SEARCH(TRIM(UPPER(CB$2)), TRIM(UPPER(ProgramsTable[[#This Row],[Type of Service]])))), "Yes", "No"))</f>
        <v>N/A</v>
      </c>
      <c r="CC802" s="18" t="str">
        <f>IF(CC$2=0, "N/A", IF(ISNUMBER(SEARCH(TRIM(CC$2), ProgramsTable[[#This Row],[Geographic Coverage]])), "Yes", "No"))</f>
        <v>No</v>
      </c>
      <c r="CD802" s="18" t="str">
        <f>IF(CD$2=0, "N/A", IF(ISNUMBER(SEARCH(TRIM(CD$2), ProgramsTable[[#This Row],[Geographic Coverage]])), "Yes", "No"))</f>
        <v>N/A</v>
      </c>
      <c r="CE802" s="18" t="str">
        <f>IF(AND(CC$2=0, CD$2=0), "*Required - Please Make a Selection*", IF(OR(ISNUMBER(SEARCH(TRIM(CC$2), ProgramsTable[[#This Row],[Geographic Coverage]])), ISNUMBER(SEARCH(TRIM(CD$2), ProgramsTable[[#This Row],[Geographic Coverage]]))), "Yes", "No"))</f>
        <v>No</v>
      </c>
      <c r="CF802" s="18" t="str" cm="1">
        <f t="array" ref="CF802">IF(COUNTIF(BK$2:BN$2, "Yes")=0, "N/A", IF(SUMPRODUCT((BK$2:BN$2="Yes")*(ProgramsTable[[#This Row],[Veteran?]:[Disabled Veteran?]]="Yes"))&gt;0, "Yes", "No"))</f>
        <v>No</v>
      </c>
      <c r="CG8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02"/>
      <c r="CI802"/>
      <c r="CJ802"/>
      <c r="CK802"/>
      <c r="CL802"/>
      <c r="CM802"/>
      <c r="CN802"/>
      <c r="CO802"/>
      <c r="CP802"/>
      <c r="CQ802"/>
      <c r="CR802"/>
      <c r="CS802"/>
      <c r="CU802"/>
      <c r="CV802"/>
    </row>
    <row r="803" spans="1:100" hidden="1" x14ac:dyDescent="0.25">
      <c r="A803" s="10">
        <v>552</v>
      </c>
      <c r="B803" t="s">
        <v>614</v>
      </c>
      <c r="C803" t="s">
        <v>628</v>
      </c>
      <c r="D803" t="s">
        <v>545</v>
      </c>
      <c r="E803" t="s">
        <v>546</v>
      </c>
      <c r="F803" t="s">
        <v>549</v>
      </c>
      <c r="G803" t="s">
        <v>117</v>
      </c>
      <c r="H803" t="s">
        <v>207</v>
      </c>
      <c r="I803" t="s">
        <v>207</v>
      </c>
      <c r="J803" t="s">
        <v>208</v>
      </c>
      <c r="K803" t="s">
        <v>208</v>
      </c>
      <c r="L803" s="11" t="s">
        <v>543</v>
      </c>
      <c r="M803">
        <v>60</v>
      </c>
      <c r="N803">
        <v>120</v>
      </c>
      <c r="P803" t="s">
        <v>550</v>
      </c>
      <c r="Q803" t="s">
        <v>208</v>
      </c>
      <c r="R803" t="s">
        <v>550</v>
      </c>
      <c r="S803" t="s">
        <v>208</v>
      </c>
      <c r="T803" t="s">
        <v>64</v>
      </c>
      <c r="U803" t="s">
        <v>207</v>
      </c>
      <c r="V803" t="s">
        <v>207</v>
      </c>
      <c r="W803" t="s">
        <v>207</v>
      </c>
      <c r="X803" t="s">
        <v>207</v>
      </c>
      <c r="Y803" t="s">
        <v>207</v>
      </c>
      <c r="Z803" t="s">
        <v>207</v>
      </c>
      <c r="AA803" t="s">
        <v>207</v>
      </c>
      <c r="AB803" t="s">
        <v>207</v>
      </c>
      <c r="AC803" t="s">
        <v>207</v>
      </c>
      <c r="AD803" t="s">
        <v>207</v>
      </c>
      <c r="AE803" t="s">
        <v>207</v>
      </c>
      <c r="AF803" t="s">
        <v>207</v>
      </c>
      <c r="AG803" t="s">
        <v>207</v>
      </c>
      <c r="AH803" t="s">
        <v>207</v>
      </c>
      <c r="AI803" t="s">
        <v>207</v>
      </c>
      <c r="AJ803" t="s">
        <v>207</v>
      </c>
      <c r="AK803" t="s">
        <v>207</v>
      </c>
      <c r="AL803" t="s">
        <v>207</v>
      </c>
      <c r="AM803" t="s">
        <v>207</v>
      </c>
      <c r="AN803" t="s">
        <v>207</v>
      </c>
      <c r="AO803" t="s">
        <v>207</v>
      </c>
      <c r="AP803" t="s">
        <v>207</v>
      </c>
      <c r="AQ803" t="s">
        <v>207</v>
      </c>
      <c r="AR803" t="s">
        <v>207</v>
      </c>
      <c r="AS803" t="s">
        <v>207</v>
      </c>
      <c r="AT803" t="s">
        <v>207</v>
      </c>
      <c r="AU803" t="s">
        <v>207</v>
      </c>
      <c r="AV803" t="s">
        <v>207</v>
      </c>
      <c r="AW803" t="s">
        <v>207</v>
      </c>
      <c r="AX803" t="s">
        <v>207</v>
      </c>
      <c r="AY803" t="s">
        <v>207</v>
      </c>
      <c r="AZ803" t="s">
        <v>207</v>
      </c>
      <c r="BA803" t="s">
        <v>215</v>
      </c>
      <c r="BB803" t="s">
        <v>207</v>
      </c>
      <c r="BC803" t="s">
        <v>207</v>
      </c>
      <c r="BD803" t="s">
        <v>207</v>
      </c>
      <c r="BE803" t="s">
        <v>207</v>
      </c>
      <c r="BF803" t="s">
        <v>207</v>
      </c>
      <c r="BG803" t="s">
        <v>207</v>
      </c>
      <c r="BH803" t="s">
        <v>207</v>
      </c>
      <c r="BI803" t="s">
        <v>207</v>
      </c>
      <c r="BJ803" t="s">
        <v>207</v>
      </c>
      <c r="BK803" t="s">
        <v>207</v>
      </c>
      <c r="BL803" t="s">
        <v>207</v>
      </c>
      <c r="BM803" t="s">
        <v>207</v>
      </c>
      <c r="BN803" t="s">
        <v>207</v>
      </c>
      <c r="BO803" s="18" t="str">
        <f>IF(OR(BO$2=0, BO$2=""), "N/A", IF(ISNUMBER(SEARCH(UPPER(BO$2), UPPER(ProgramsTable[[#This Row],[Type of Service]]))), "Yes", "No"))</f>
        <v>N/A</v>
      </c>
      <c r="BP803" s="18" t="str">
        <f>IF(BP$2=0, "N/A", IF(ISNUMBER(SEARCH(TRIM(BP$2), ProgramsTable[[#This Row],[Geographic Coverage]])), "Yes", "No"))</f>
        <v>N/A</v>
      </c>
      <c r="BQ803" s="18" t="str">
        <f>IF(BQ$2=0, "N/A", IF(ISNUMBER(SEARCH(TRIM(BQ$2), ProgramsTable[[#This Row],[Geographic Coverage]])), "Yes", "No"))</f>
        <v>N/A</v>
      </c>
      <c r="BR803" s="18" t="str">
        <f>IF(AND(BP$2=0, BQ$2=0), "*Required - Please Make a Selection*", IF(OR(ISNUMBER(SEARCH(TRIM(BP$2), ProgramsTable[[#This Row],[Geographic Coverage]])), ISNUMBER(SEARCH(TRIM(BQ$2), ProgramsTable[[#This Row],[Geographic Coverage]]))), "Yes", "No"))</f>
        <v>*Required - Please Make a Selection*</v>
      </c>
      <c r="BS803" s="18" t="str">
        <f>IF(OR(BS$2="",BS$2=0), "N/A", IF(AND(ProgramsTable[[#This Row],[Age Min]]= "None", ProgramsTable[[#This Row],[Age Max]]= "None"), "Yes", IF(AND(BS$2&gt;=ProgramsTable[[#This Row],[Age Min]], BS$2&lt;=ProgramsTable[[#This Row],[Age Max]]), "Yes", "No")))</f>
        <v>N/A</v>
      </c>
      <c r="BT803" s="18" t="str" cm="1">
        <f t="array" ref="BT803">IF(COUNTIF(AM$2:BJ$2,"Yes")=0,"N/A",IF(SUMPRODUCT(--(AM$2:BJ$2="Yes"),--(ProgramsTable[[#This Row],[Developmental Disability]:[Caregivers, Family Members, Advocates, or Practitioners of an Individual with Disabilities or Medical Conditions]]="Yes"))&gt;0,"Yes","No"))</f>
        <v>N/A</v>
      </c>
      <c r="BU8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03" s="18" t="str">
        <f>IF(BV$2=0, "N/A", IF(ISNUMBER(SEARCH(UPPER(BV$2), UPPER(ProgramsTable[[#This Row],[Type of Service]]))), "Yes", "No"))</f>
        <v>N/A</v>
      </c>
      <c r="BW803" s="18" t="str">
        <f>IF(BW$2=0, "N/A", IF(ISNUMBER(SEARCH(TRIM(BW$2), ProgramsTable[[#This Row],[Geographic Coverage]])), "Yes", "No"))</f>
        <v>N/A</v>
      </c>
      <c r="BX803" s="18" t="str">
        <f>IF(BX$2=0, "N/A", IF(ISNUMBER(SEARCH(TRIM(BX$2), ProgramsTable[[#This Row],[Geographic Coverage]])), "Yes", "No"))</f>
        <v>N/A</v>
      </c>
      <c r="BY803" s="18" t="str">
        <f>IF(AND(BW$2=0, BX$2=0), "*Required - Please Make a Selection*", IF(OR(ISNUMBER(SEARCH(TRIM(BW$2), ProgramsTable[[#This Row],[Geographic Coverage]])), ISNUMBER(SEARCH(TRIM(BX$2), ProgramsTable[[#This Row],[Geographic Coverage]]))), "Yes", "No"))</f>
        <v>*Required - Please Make a Selection*</v>
      </c>
      <c r="BZ803" s="18" t="str">
        <f>IF(I$2=0, "N/A", IF(I$2="Yes", IF(ProgramsTable[[#This Row],[Program Includes Services for Caregivers]]="Yes", IF(ProgramsTable[[#This Row],[Program May Require Caregiver to be Unpaid]]="No", "Yes", "No"), "No"), "N/A"))</f>
        <v>N/A</v>
      </c>
      <c r="CA8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03" s="18" t="str">
        <f>IF(CB$2=0, "N/A", IF(ISNUMBER(SEARCH(TRIM(UPPER(CB$2)), TRIM(UPPER(ProgramsTable[[#This Row],[Type of Service]])))), "Yes", "No"))</f>
        <v>N/A</v>
      </c>
      <c r="CC803" s="18" t="str">
        <f>IF(CC$2=0, "N/A", IF(ISNUMBER(SEARCH(TRIM(CC$2), ProgramsTable[[#This Row],[Geographic Coverage]])), "Yes", "No"))</f>
        <v>No</v>
      </c>
      <c r="CD803" s="18" t="str">
        <f>IF(CD$2=0, "N/A", IF(ISNUMBER(SEARCH(TRIM(CD$2), ProgramsTable[[#This Row],[Geographic Coverage]])), "Yes", "No"))</f>
        <v>N/A</v>
      </c>
      <c r="CE803" s="18" t="str">
        <f>IF(AND(CC$2=0, CD$2=0), "*Required - Please Make a Selection*", IF(OR(ISNUMBER(SEARCH(TRIM(CC$2), ProgramsTable[[#This Row],[Geographic Coverage]])), ISNUMBER(SEARCH(TRIM(CD$2), ProgramsTable[[#This Row],[Geographic Coverage]]))), "Yes", "No"))</f>
        <v>No</v>
      </c>
      <c r="CF803" s="18" t="str" cm="1">
        <f t="array" ref="CF803">IF(COUNTIF(BK$2:BN$2, "Yes")=0, "N/A", IF(SUMPRODUCT((BK$2:BN$2="Yes")*(ProgramsTable[[#This Row],[Veteran?]:[Disabled Veteran?]]="Yes"))&gt;0, "Yes", "No"))</f>
        <v>No</v>
      </c>
      <c r="CG8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03"/>
      <c r="CI803"/>
      <c r="CJ803"/>
      <c r="CK803"/>
      <c r="CL803"/>
      <c r="CM803"/>
      <c r="CN803"/>
      <c r="CO803"/>
      <c r="CP803"/>
      <c r="CQ803"/>
      <c r="CR803"/>
      <c r="CS803"/>
      <c r="CU803"/>
      <c r="CV803"/>
    </row>
    <row r="804" spans="1:100" hidden="1" x14ac:dyDescent="0.25">
      <c r="A804" s="10">
        <v>554</v>
      </c>
      <c r="B804" t="s">
        <v>614</v>
      </c>
      <c r="C804" t="s">
        <v>628</v>
      </c>
      <c r="D804" t="s">
        <v>545</v>
      </c>
      <c r="E804" t="s">
        <v>546</v>
      </c>
      <c r="F804" t="s">
        <v>553</v>
      </c>
      <c r="G804" t="s">
        <v>99</v>
      </c>
      <c r="H804" t="s">
        <v>207</v>
      </c>
      <c r="I804" t="s">
        <v>207</v>
      </c>
      <c r="J804" t="s">
        <v>208</v>
      </c>
      <c r="K804" t="s">
        <v>208</v>
      </c>
      <c r="L804" s="11" t="s">
        <v>543</v>
      </c>
      <c r="M804">
        <v>60</v>
      </c>
      <c r="N804">
        <v>120</v>
      </c>
      <c r="P804" t="s">
        <v>554</v>
      </c>
      <c r="Q804" t="s">
        <v>208</v>
      </c>
      <c r="R804" t="s">
        <v>554</v>
      </c>
      <c r="S804" t="s">
        <v>208</v>
      </c>
      <c r="T804" t="s">
        <v>64</v>
      </c>
      <c r="U804" t="s">
        <v>207</v>
      </c>
      <c r="V804" t="s">
        <v>207</v>
      </c>
      <c r="W804" t="s">
        <v>207</v>
      </c>
      <c r="X804" t="s">
        <v>207</v>
      </c>
      <c r="Y804" t="s">
        <v>207</v>
      </c>
      <c r="Z804" t="s">
        <v>207</v>
      </c>
      <c r="AA804" t="s">
        <v>207</v>
      </c>
      <c r="AB804" t="s">
        <v>207</v>
      </c>
      <c r="AC804" t="s">
        <v>207</v>
      </c>
      <c r="AD804" t="s">
        <v>207</v>
      </c>
      <c r="AE804" t="s">
        <v>207</v>
      </c>
      <c r="AF804" t="s">
        <v>207</v>
      </c>
      <c r="AG804" t="s">
        <v>207</v>
      </c>
      <c r="AH804" t="s">
        <v>207</v>
      </c>
      <c r="AI804" t="s">
        <v>207</v>
      </c>
      <c r="AJ804" t="s">
        <v>207</v>
      </c>
      <c r="AK804" t="s">
        <v>207</v>
      </c>
      <c r="AL804" t="s">
        <v>207</v>
      </c>
      <c r="AM804" t="s">
        <v>207</v>
      </c>
      <c r="AN804" t="s">
        <v>207</v>
      </c>
      <c r="AO804" t="s">
        <v>207</v>
      </c>
      <c r="AP804" t="s">
        <v>207</v>
      </c>
      <c r="AQ804" t="s">
        <v>207</v>
      </c>
      <c r="AR804" t="s">
        <v>207</v>
      </c>
      <c r="AS804" t="s">
        <v>207</v>
      </c>
      <c r="AT804" t="s">
        <v>207</v>
      </c>
      <c r="AU804" t="s">
        <v>207</v>
      </c>
      <c r="AV804" t="s">
        <v>207</v>
      </c>
      <c r="AW804" t="s">
        <v>207</v>
      </c>
      <c r="AX804" t="s">
        <v>207</v>
      </c>
      <c r="AY804" t="s">
        <v>207</v>
      </c>
      <c r="AZ804" t="s">
        <v>207</v>
      </c>
      <c r="BA804" t="s">
        <v>215</v>
      </c>
      <c r="BB804" t="s">
        <v>207</v>
      </c>
      <c r="BC804" t="s">
        <v>207</v>
      </c>
      <c r="BD804" t="s">
        <v>207</v>
      </c>
      <c r="BE804" t="s">
        <v>207</v>
      </c>
      <c r="BF804" t="s">
        <v>207</v>
      </c>
      <c r="BG804" t="s">
        <v>207</v>
      </c>
      <c r="BH804" t="s">
        <v>207</v>
      </c>
      <c r="BI804" t="s">
        <v>207</v>
      </c>
      <c r="BJ804" t="s">
        <v>207</v>
      </c>
      <c r="BK804" t="s">
        <v>207</v>
      </c>
      <c r="BL804" t="s">
        <v>207</v>
      </c>
      <c r="BM804" t="s">
        <v>207</v>
      </c>
      <c r="BN804" t="s">
        <v>207</v>
      </c>
      <c r="BO804" s="18" t="str">
        <f>IF(OR(BO$2=0, BO$2=""), "N/A", IF(ISNUMBER(SEARCH(UPPER(BO$2), UPPER(ProgramsTable[[#This Row],[Type of Service]]))), "Yes", "No"))</f>
        <v>N/A</v>
      </c>
      <c r="BP804" s="18" t="str">
        <f>IF(BP$2=0, "N/A", IF(ISNUMBER(SEARCH(TRIM(BP$2), ProgramsTable[[#This Row],[Geographic Coverage]])), "Yes", "No"))</f>
        <v>N/A</v>
      </c>
      <c r="BQ804" s="18" t="str">
        <f>IF(BQ$2=0, "N/A", IF(ISNUMBER(SEARCH(TRIM(BQ$2), ProgramsTable[[#This Row],[Geographic Coverage]])), "Yes", "No"))</f>
        <v>N/A</v>
      </c>
      <c r="BR804" s="18" t="str">
        <f>IF(AND(BP$2=0, BQ$2=0), "*Required - Please Make a Selection*", IF(OR(ISNUMBER(SEARCH(TRIM(BP$2), ProgramsTable[[#This Row],[Geographic Coverage]])), ISNUMBER(SEARCH(TRIM(BQ$2), ProgramsTable[[#This Row],[Geographic Coverage]]))), "Yes", "No"))</f>
        <v>*Required - Please Make a Selection*</v>
      </c>
      <c r="BS804" s="18" t="str">
        <f>IF(OR(BS$2="",BS$2=0), "N/A", IF(AND(ProgramsTable[[#This Row],[Age Min]]= "None", ProgramsTable[[#This Row],[Age Max]]= "None"), "Yes", IF(AND(BS$2&gt;=ProgramsTable[[#This Row],[Age Min]], BS$2&lt;=ProgramsTable[[#This Row],[Age Max]]), "Yes", "No")))</f>
        <v>N/A</v>
      </c>
      <c r="BT804" s="18" t="str" cm="1">
        <f t="array" ref="BT804">IF(COUNTIF(AM$2:BJ$2,"Yes")=0,"N/A",IF(SUMPRODUCT(--(AM$2:BJ$2="Yes"),--(ProgramsTable[[#This Row],[Developmental Disability]:[Caregivers, Family Members, Advocates, or Practitioners of an Individual with Disabilities or Medical Conditions]]="Yes"))&gt;0,"Yes","No"))</f>
        <v>N/A</v>
      </c>
      <c r="BU8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04" s="18" t="str">
        <f>IF(BV$2=0, "N/A", IF(ISNUMBER(SEARCH(UPPER(BV$2), UPPER(ProgramsTable[[#This Row],[Type of Service]]))), "Yes", "No"))</f>
        <v>N/A</v>
      </c>
      <c r="BW804" s="18" t="str">
        <f>IF(BW$2=0, "N/A", IF(ISNUMBER(SEARCH(TRIM(BW$2), ProgramsTable[[#This Row],[Geographic Coverage]])), "Yes", "No"))</f>
        <v>N/A</v>
      </c>
      <c r="BX804" s="18" t="str">
        <f>IF(BX$2=0, "N/A", IF(ISNUMBER(SEARCH(TRIM(BX$2), ProgramsTable[[#This Row],[Geographic Coverage]])), "Yes", "No"))</f>
        <v>N/A</v>
      </c>
      <c r="BY804" s="18" t="str">
        <f>IF(AND(BW$2=0, BX$2=0), "*Required - Please Make a Selection*", IF(OR(ISNUMBER(SEARCH(TRIM(BW$2), ProgramsTable[[#This Row],[Geographic Coverage]])), ISNUMBER(SEARCH(TRIM(BX$2), ProgramsTable[[#This Row],[Geographic Coverage]]))), "Yes", "No"))</f>
        <v>*Required - Please Make a Selection*</v>
      </c>
      <c r="BZ804" s="18" t="str">
        <f>IF(I$2=0, "N/A", IF(I$2="Yes", IF(ProgramsTable[[#This Row],[Program Includes Services for Caregivers]]="Yes", IF(ProgramsTable[[#This Row],[Program May Require Caregiver to be Unpaid]]="No", "Yes", "No"), "No"), "N/A"))</f>
        <v>N/A</v>
      </c>
      <c r="CA8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04" s="18" t="str">
        <f>IF(CB$2=0, "N/A", IF(ISNUMBER(SEARCH(TRIM(UPPER(CB$2)), TRIM(UPPER(ProgramsTable[[#This Row],[Type of Service]])))), "Yes", "No"))</f>
        <v>N/A</v>
      </c>
      <c r="CC804" s="18" t="str">
        <f>IF(CC$2=0, "N/A", IF(ISNUMBER(SEARCH(TRIM(CC$2), ProgramsTable[[#This Row],[Geographic Coverage]])), "Yes", "No"))</f>
        <v>No</v>
      </c>
      <c r="CD804" s="18" t="str">
        <f>IF(CD$2=0, "N/A", IF(ISNUMBER(SEARCH(TRIM(CD$2), ProgramsTable[[#This Row],[Geographic Coverage]])), "Yes", "No"))</f>
        <v>N/A</v>
      </c>
      <c r="CE804" s="18" t="str">
        <f>IF(AND(CC$2=0, CD$2=0), "*Required - Please Make a Selection*", IF(OR(ISNUMBER(SEARCH(TRIM(CC$2), ProgramsTable[[#This Row],[Geographic Coverage]])), ISNUMBER(SEARCH(TRIM(CD$2), ProgramsTable[[#This Row],[Geographic Coverage]]))), "Yes", "No"))</f>
        <v>No</v>
      </c>
      <c r="CF804" s="18" t="str" cm="1">
        <f t="array" ref="CF804">IF(COUNTIF(BK$2:BN$2, "Yes")=0, "N/A", IF(SUMPRODUCT((BK$2:BN$2="Yes")*(ProgramsTable[[#This Row],[Veteran?]:[Disabled Veteran?]]="Yes"))&gt;0, "Yes", "No"))</f>
        <v>No</v>
      </c>
      <c r="CG8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04"/>
      <c r="CI804"/>
      <c r="CJ804"/>
      <c r="CK804"/>
      <c r="CL804"/>
      <c r="CM804"/>
      <c r="CN804"/>
      <c r="CO804"/>
      <c r="CP804"/>
      <c r="CQ804"/>
      <c r="CR804"/>
      <c r="CS804"/>
      <c r="CU804"/>
      <c r="CV804"/>
    </row>
    <row r="805" spans="1:100" hidden="1" x14ac:dyDescent="0.25">
      <c r="A805" s="10">
        <v>555</v>
      </c>
      <c r="B805" t="s">
        <v>614</v>
      </c>
      <c r="C805" t="s">
        <v>628</v>
      </c>
      <c r="D805" t="s">
        <v>545</v>
      </c>
      <c r="E805" t="s">
        <v>546</v>
      </c>
      <c r="F805" t="s">
        <v>555</v>
      </c>
      <c r="G805" t="s">
        <v>92</v>
      </c>
      <c r="H805" t="s">
        <v>207</v>
      </c>
      <c r="I805" t="s">
        <v>207</v>
      </c>
      <c r="J805" t="s">
        <v>547</v>
      </c>
      <c r="K805" t="s">
        <v>208</v>
      </c>
      <c r="L805" s="11" t="s">
        <v>543</v>
      </c>
      <c r="M805">
        <v>60</v>
      </c>
      <c r="N805">
        <v>120</v>
      </c>
      <c r="P805" t="s">
        <v>556</v>
      </c>
      <c r="Q805" t="s">
        <v>208</v>
      </c>
      <c r="R805" t="s">
        <v>556</v>
      </c>
      <c r="S805" t="s">
        <v>208</v>
      </c>
      <c r="T805" t="s">
        <v>64</v>
      </c>
      <c r="U805" t="s">
        <v>215</v>
      </c>
      <c r="V805" t="s">
        <v>207</v>
      </c>
      <c r="W805" t="s">
        <v>207</v>
      </c>
      <c r="X805" t="s">
        <v>207</v>
      </c>
      <c r="Y805" t="s">
        <v>207</v>
      </c>
      <c r="Z805" t="s">
        <v>207</v>
      </c>
      <c r="AA805" t="s">
        <v>215</v>
      </c>
      <c r="AB805" t="s">
        <v>207</v>
      </c>
      <c r="AC805" t="s">
        <v>207</v>
      </c>
      <c r="AD805" t="s">
        <v>207</v>
      </c>
      <c r="AE805" t="s">
        <v>207</v>
      </c>
      <c r="AF805" t="s">
        <v>207</v>
      </c>
      <c r="AG805" t="s">
        <v>207</v>
      </c>
      <c r="AH805" t="s">
        <v>207</v>
      </c>
      <c r="AI805" t="s">
        <v>207</v>
      </c>
      <c r="AJ805" t="s">
        <v>207</v>
      </c>
      <c r="AK805" t="s">
        <v>207</v>
      </c>
      <c r="AL805" t="s">
        <v>207</v>
      </c>
      <c r="AM805" t="s">
        <v>207</v>
      </c>
      <c r="AN805" t="s">
        <v>207</v>
      </c>
      <c r="AO805" t="s">
        <v>207</v>
      </c>
      <c r="AP805" t="s">
        <v>207</v>
      </c>
      <c r="AQ805" t="s">
        <v>207</v>
      </c>
      <c r="AR805" t="s">
        <v>207</v>
      </c>
      <c r="AS805" t="s">
        <v>207</v>
      </c>
      <c r="AT805" t="s">
        <v>207</v>
      </c>
      <c r="AU805" t="s">
        <v>207</v>
      </c>
      <c r="AV805" t="s">
        <v>207</v>
      </c>
      <c r="AW805" t="s">
        <v>207</v>
      </c>
      <c r="AX805" t="s">
        <v>207</v>
      </c>
      <c r="AY805" t="s">
        <v>207</v>
      </c>
      <c r="AZ805" t="s">
        <v>207</v>
      </c>
      <c r="BA805" t="s">
        <v>215</v>
      </c>
      <c r="BB805" t="s">
        <v>207</v>
      </c>
      <c r="BC805" t="s">
        <v>207</v>
      </c>
      <c r="BD805" t="s">
        <v>207</v>
      </c>
      <c r="BE805" t="s">
        <v>207</v>
      </c>
      <c r="BF805" t="s">
        <v>207</v>
      </c>
      <c r="BG805" t="s">
        <v>207</v>
      </c>
      <c r="BH805" t="s">
        <v>207</v>
      </c>
      <c r="BI805" t="s">
        <v>207</v>
      </c>
      <c r="BJ805" t="s">
        <v>207</v>
      </c>
      <c r="BK805" t="s">
        <v>207</v>
      </c>
      <c r="BL805" t="s">
        <v>207</v>
      </c>
      <c r="BM805" t="s">
        <v>207</v>
      </c>
      <c r="BN805" t="s">
        <v>207</v>
      </c>
      <c r="BO805" s="18" t="str">
        <f>IF(OR(BO$2=0, BO$2=""), "N/A", IF(ISNUMBER(SEARCH(UPPER(BO$2), UPPER(ProgramsTable[[#This Row],[Type of Service]]))), "Yes", "No"))</f>
        <v>N/A</v>
      </c>
      <c r="BP805" s="18" t="str">
        <f>IF(BP$2=0, "N/A", IF(ISNUMBER(SEARCH(TRIM(BP$2), ProgramsTable[[#This Row],[Geographic Coverage]])), "Yes", "No"))</f>
        <v>N/A</v>
      </c>
      <c r="BQ805" s="18" t="str">
        <f>IF(BQ$2=0, "N/A", IF(ISNUMBER(SEARCH(TRIM(BQ$2), ProgramsTable[[#This Row],[Geographic Coverage]])), "Yes", "No"))</f>
        <v>N/A</v>
      </c>
      <c r="BR805" s="18" t="str">
        <f>IF(AND(BP$2=0, BQ$2=0), "*Required - Please Make a Selection*", IF(OR(ISNUMBER(SEARCH(TRIM(BP$2), ProgramsTable[[#This Row],[Geographic Coverage]])), ISNUMBER(SEARCH(TRIM(BQ$2), ProgramsTable[[#This Row],[Geographic Coverage]]))), "Yes", "No"))</f>
        <v>*Required - Please Make a Selection*</v>
      </c>
      <c r="BS805" s="18" t="str">
        <f>IF(OR(BS$2="",BS$2=0), "N/A", IF(AND(ProgramsTable[[#This Row],[Age Min]]= "None", ProgramsTable[[#This Row],[Age Max]]= "None"), "Yes", IF(AND(BS$2&gt;=ProgramsTable[[#This Row],[Age Min]], BS$2&lt;=ProgramsTable[[#This Row],[Age Max]]), "Yes", "No")))</f>
        <v>N/A</v>
      </c>
      <c r="BT805" s="18" t="str" cm="1">
        <f t="array" ref="BT805">IF(COUNTIF(AM$2:BJ$2,"Yes")=0,"N/A",IF(SUMPRODUCT(--(AM$2:BJ$2="Yes"),--(ProgramsTable[[#This Row],[Developmental Disability]:[Caregivers, Family Members, Advocates, or Practitioners of an Individual with Disabilities or Medical Conditions]]="Yes"))&gt;0,"Yes","No"))</f>
        <v>N/A</v>
      </c>
      <c r="BU8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05" s="18" t="str">
        <f>IF(BV$2=0, "N/A", IF(ISNUMBER(SEARCH(UPPER(BV$2), UPPER(ProgramsTable[[#This Row],[Type of Service]]))), "Yes", "No"))</f>
        <v>N/A</v>
      </c>
      <c r="BW805" s="18" t="str">
        <f>IF(BW$2=0, "N/A", IF(ISNUMBER(SEARCH(TRIM(BW$2), ProgramsTable[[#This Row],[Geographic Coverage]])), "Yes", "No"))</f>
        <v>N/A</v>
      </c>
      <c r="BX805" s="18" t="str">
        <f>IF(BX$2=0, "N/A", IF(ISNUMBER(SEARCH(TRIM(BX$2), ProgramsTable[[#This Row],[Geographic Coverage]])), "Yes", "No"))</f>
        <v>N/A</v>
      </c>
      <c r="BY805" s="18" t="str">
        <f>IF(AND(BW$2=0, BX$2=0), "*Required - Please Make a Selection*", IF(OR(ISNUMBER(SEARCH(TRIM(BW$2), ProgramsTable[[#This Row],[Geographic Coverage]])), ISNUMBER(SEARCH(TRIM(BX$2), ProgramsTable[[#This Row],[Geographic Coverage]]))), "Yes", "No"))</f>
        <v>*Required - Please Make a Selection*</v>
      </c>
      <c r="BZ805" s="18" t="str">
        <f>IF(I$2=0, "N/A", IF(I$2="Yes", IF(ProgramsTable[[#This Row],[Program Includes Services for Caregivers]]="Yes", IF(ProgramsTable[[#This Row],[Program May Require Caregiver to be Unpaid]]="No", "Yes", "No"), "No"), "N/A"))</f>
        <v>N/A</v>
      </c>
      <c r="CA8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05" s="18" t="str">
        <f>IF(CB$2=0, "N/A", IF(ISNUMBER(SEARCH(TRIM(UPPER(CB$2)), TRIM(UPPER(ProgramsTable[[#This Row],[Type of Service]])))), "Yes", "No"))</f>
        <v>N/A</v>
      </c>
      <c r="CC805" s="18" t="str">
        <f>IF(CC$2=0, "N/A", IF(ISNUMBER(SEARCH(TRIM(CC$2), ProgramsTable[[#This Row],[Geographic Coverage]])), "Yes", "No"))</f>
        <v>No</v>
      </c>
      <c r="CD805" s="18" t="str">
        <f>IF(CD$2=0, "N/A", IF(ISNUMBER(SEARCH(TRIM(CD$2), ProgramsTable[[#This Row],[Geographic Coverage]])), "Yes", "No"))</f>
        <v>N/A</v>
      </c>
      <c r="CE805" s="18" t="str">
        <f>IF(AND(CC$2=0, CD$2=0), "*Required - Please Make a Selection*", IF(OR(ISNUMBER(SEARCH(TRIM(CC$2), ProgramsTable[[#This Row],[Geographic Coverage]])), ISNUMBER(SEARCH(TRIM(CD$2), ProgramsTable[[#This Row],[Geographic Coverage]]))), "Yes", "No"))</f>
        <v>No</v>
      </c>
      <c r="CF805" s="18" t="str" cm="1">
        <f t="array" ref="CF805">IF(COUNTIF(BK$2:BN$2, "Yes")=0, "N/A", IF(SUMPRODUCT((BK$2:BN$2="Yes")*(ProgramsTable[[#This Row],[Veteran?]:[Disabled Veteran?]]="Yes"))&gt;0, "Yes", "No"))</f>
        <v>No</v>
      </c>
      <c r="CG8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05"/>
      <c r="CI805"/>
      <c r="CJ805"/>
      <c r="CK805"/>
      <c r="CL805"/>
      <c r="CM805"/>
      <c r="CN805"/>
      <c r="CO805"/>
      <c r="CP805"/>
      <c r="CQ805"/>
      <c r="CR805"/>
      <c r="CS805"/>
      <c r="CU805"/>
      <c r="CV805"/>
    </row>
    <row r="806" spans="1:100" hidden="1" x14ac:dyDescent="0.25">
      <c r="A806" s="10">
        <v>556</v>
      </c>
      <c r="B806" t="s">
        <v>614</v>
      </c>
      <c r="C806" t="s">
        <v>628</v>
      </c>
      <c r="D806" t="s">
        <v>545</v>
      </c>
      <c r="E806" t="s">
        <v>546</v>
      </c>
      <c r="F806" t="s">
        <v>557</v>
      </c>
      <c r="G806" t="s">
        <v>91</v>
      </c>
      <c r="H806" t="s">
        <v>207</v>
      </c>
      <c r="I806" t="s">
        <v>207</v>
      </c>
      <c r="J806" t="s">
        <v>208</v>
      </c>
      <c r="K806" t="s">
        <v>208</v>
      </c>
      <c r="L806" s="11" t="s">
        <v>543</v>
      </c>
      <c r="M806">
        <v>60</v>
      </c>
      <c r="N806">
        <v>120</v>
      </c>
      <c r="P806" t="s">
        <v>208</v>
      </c>
      <c r="Q806" t="s">
        <v>208</v>
      </c>
      <c r="R806" t="s">
        <v>208</v>
      </c>
      <c r="S806" t="s">
        <v>208</v>
      </c>
      <c r="T806" t="s">
        <v>64</v>
      </c>
      <c r="U806" t="s">
        <v>207</v>
      </c>
      <c r="V806" t="s">
        <v>207</v>
      </c>
      <c r="W806" t="s">
        <v>207</v>
      </c>
      <c r="X806" t="s">
        <v>207</v>
      </c>
      <c r="Y806" t="s">
        <v>207</v>
      </c>
      <c r="Z806" t="s">
        <v>207</v>
      </c>
      <c r="AA806" t="s">
        <v>207</v>
      </c>
      <c r="AB806" t="s">
        <v>207</v>
      </c>
      <c r="AC806" t="s">
        <v>207</v>
      </c>
      <c r="AD806" t="s">
        <v>207</v>
      </c>
      <c r="AE806" t="s">
        <v>207</v>
      </c>
      <c r="AF806" t="s">
        <v>207</v>
      </c>
      <c r="AG806" t="s">
        <v>207</v>
      </c>
      <c r="AH806" t="s">
        <v>207</v>
      </c>
      <c r="AI806" t="s">
        <v>207</v>
      </c>
      <c r="AJ806" t="s">
        <v>207</v>
      </c>
      <c r="AK806" t="s">
        <v>207</v>
      </c>
      <c r="AL806" t="s">
        <v>207</v>
      </c>
      <c r="AM806" t="s">
        <v>207</v>
      </c>
      <c r="AN806" t="s">
        <v>207</v>
      </c>
      <c r="AO806" t="s">
        <v>207</v>
      </c>
      <c r="AP806" t="s">
        <v>207</v>
      </c>
      <c r="AQ806" t="s">
        <v>207</v>
      </c>
      <c r="AR806" t="s">
        <v>207</v>
      </c>
      <c r="AS806" t="s">
        <v>207</v>
      </c>
      <c r="AT806" t="s">
        <v>207</v>
      </c>
      <c r="AU806" t="s">
        <v>207</v>
      </c>
      <c r="AV806" t="s">
        <v>207</v>
      </c>
      <c r="AW806" t="s">
        <v>207</v>
      </c>
      <c r="AX806" t="s">
        <v>207</v>
      </c>
      <c r="AY806" t="s">
        <v>207</v>
      </c>
      <c r="AZ806" t="s">
        <v>207</v>
      </c>
      <c r="BA806" t="s">
        <v>207</v>
      </c>
      <c r="BB806" t="s">
        <v>207</v>
      </c>
      <c r="BC806" t="s">
        <v>207</v>
      </c>
      <c r="BD806" t="s">
        <v>207</v>
      </c>
      <c r="BE806" t="s">
        <v>207</v>
      </c>
      <c r="BF806" t="s">
        <v>207</v>
      </c>
      <c r="BG806" t="s">
        <v>207</v>
      </c>
      <c r="BH806" t="s">
        <v>207</v>
      </c>
      <c r="BI806" t="s">
        <v>207</v>
      </c>
      <c r="BJ806" t="s">
        <v>207</v>
      </c>
      <c r="BK806" t="s">
        <v>207</v>
      </c>
      <c r="BL806" t="s">
        <v>207</v>
      </c>
      <c r="BM806" t="s">
        <v>207</v>
      </c>
      <c r="BN806" t="s">
        <v>207</v>
      </c>
      <c r="BO806" s="18" t="str">
        <f>IF(OR(BO$2=0, BO$2=""), "N/A", IF(ISNUMBER(SEARCH(UPPER(BO$2), UPPER(ProgramsTable[[#This Row],[Type of Service]]))), "Yes", "No"))</f>
        <v>N/A</v>
      </c>
      <c r="BP806" s="18" t="str">
        <f>IF(BP$2=0, "N/A", IF(ISNUMBER(SEARCH(TRIM(BP$2), ProgramsTable[[#This Row],[Geographic Coverage]])), "Yes", "No"))</f>
        <v>N/A</v>
      </c>
      <c r="BQ806" s="18" t="str">
        <f>IF(BQ$2=0, "N/A", IF(ISNUMBER(SEARCH(TRIM(BQ$2), ProgramsTable[[#This Row],[Geographic Coverage]])), "Yes", "No"))</f>
        <v>N/A</v>
      </c>
      <c r="BR806" s="18" t="str">
        <f>IF(AND(BP$2=0, BQ$2=0), "*Required - Please Make a Selection*", IF(OR(ISNUMBER(SEARCH(TRIM(BP$2), ProgramsTable[[#This Row],[Geographic Coverage]])), ISNUMBER(SEARCH(TRIM(BQ$2), ProgramsTable[[#This Row],[Geographic Coverage]]))), "Yes", "No"))</f>
        <v>*Required - Please Make a Selection*</v>
      </c>
      <c r="BS806" s="18" t="str">
        <f>IF(OR(BS$2="",BS$2=0), "N/A", IF(AND(ProgramsTable[[#This Row],[Age Min]]= "None", ProgramsTable[[#This Row],[Age Max]]= "None"), "Yes", IF(AND(BS$2&gt;=ProgramsTable[[#This Row],[Age Min]], BS$2&lt;=ProgramsTable[[#This Row],[Age Max]]), "Yes", "No")))</f>
        <v>N/A</v>
      </c>
      <c r="BT806" s="18" t="str" cm="1">
        <f t="array" ref="BT806">IF(COUNTIF(AM$2:BJ$2,"Yes")=0,"N/A",IF(SUMPRODUCT(--(AM$2:BJ$2="Yes"),--(ProgramsTable[[#This Row],[Developmental Disability]:[Caregivers, Family Members, Advocates, or Practitioners of an Individual with Disabilities or Medical Conditions]]="Yes"))&gt;0,"Yes","No"))</f>
        <v>N/A</v>
      </c>
      <c r="BU8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06" s="18" t="str">
        <f>IF(BV$2=0, "N/A", IF(ISNUMBER(SEARCH(UPPER(BV$2), UPPER(ProgramsTable[[#This Row],[Type of Service]]))), "Yes", "No"))</f>
        <v>N/A</v>
      </c>
      <c r="BW806" s="18" t="str">
        <f>IF(BW$2=0, "N/A", IF(ISNUMBER(SEARCH(TRIM(BW$2), ProgramsTable[[#This Row],[Geographic Coverage]])), "Yes", "No"))</f>
        <v>N/A</v>
      </c>
      <c r="BX806" s="18" t="str">
        <f>IF(BX$2=0, "N/A", IF(ISNUMBER(SEARCH(TRIM(BX$2), ProgramsTable[[#This Row],[Geographic Coverage]])), "Yes", "No"))</f>
        <v>N/A</v>
      </c>
      <c r="BY806" s="18" t="str">
        <f>IF(AND(BW$2=0, BX$2=0), "*Required - Please Make a Selection*", IF(OR(ISNUMBER(SEARCH(TRIM(BW$2), ProgramsTable[[#This Row],[Geographic Coverage]])), ISNUMBER(SEARCH(TRIM(BX$2), ProgramsTable[[#This Row],[Geographic Coverage]]))), "Yes", "No"))</f>
        <v>*Required - Please Make a Selection*</v>
      </c>
      <c r="BZ806" s="18" t="str">
        <f>IF(I$2=0, "N/A", IF(I$2="Yes", IF(ProgramsTable[[#This Row],[Program Includes Services for Caregivers]]="Yes", IF(ProgramsTable[[#This Row],[Program May Require Caregiver to be Unpaid]]="No", "Yes", "No"), "No"), "N/A"))</f>
        <v>N/A</v>
      </c>
      <c r="CA8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06" s="18" t="str">
        <f>IF(CB$2=0, "N/A", IF(ISNUMBER(SEARCH(TRIM(UPPER(CB$2)), TRIM(UPPER(ProgramsTable[[#This Row],[Type of Service]])))), "Yes", "No"))</f>
        <v>N/A</v>
      </c>
      <c r="CC806" s="18" t="str">
        <f>IF(CC$2=0, "N/A", IF(ISNUMBER(SEARCH(TRIM(CC$2), ProgramsTable[[#This Row],[Geographic Coverage]])), "Yes", "No"))</f>
        <v>No</v>
      </c>
      <c r="CD806" s="18" t="str">
        <f>IF(CD$2=0, "N/A", IF(ISNUMBER(SEARCH(TRIM(CD$2), ProgramsTable[[#This Row],[Geographic Coverage]])), "Yes", "No"))</f>
        <v>N/A</v>
      </c>
      <c r="CE806" s="18" t="str">
        <f>IF(AND(CC$2=0, CD$2=0), "*Required - Please Make a Selection*", IF(OR(ISNUMBER(SEARCH(TRIM(CC$2), ProgramsTable[[#This Row],[Geographic Coverage]])), ISNUMBER(SEARCH(TRIM(CD$2), ProgramsTable[[#This Row],[Geographic Coverage]]))), "Yes", "No"))</f>
        <v>No</v>
      </c>
      <c r="CF806" s="18" t="str" cm="1">
        <f t="array" ref="CF806">IF(COUNTIF(BK$2:BN$2, "Yes")=0, "N/A", IF(SUMPRODUCT((BK$2:BN$2="Yes")*(ProgramsTable[[#This Row],[Veteran?]:[Disabled Veteran?]]="Yes"))&gt;0, "Yes", "No"))</f>
        <v>No</v>
      </c>
      <c r="CG8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06"/>
      <c r="CI806"/>
      <c r="CJ806"/>
      <c r="CK806"/>
      <c r="CL806"/>
      <c r="CM806"/>
      <c r="CN806"/>
      <c r="CO806"/>
      <c r="CP806"/>
      <c r="CQ806"/>
      <c r="CR806"/>
      <c r="CS806"/>
      <c r="CU806"/>
      <c r="CV806"/>
    </row>
    <row r="807" spans="1:100" hidden="1" x14ac:dyDescent="0.25">
      <c r="A807" s="10">
        <v>557</v>
      </c>
      <c r="B807" t="s">
        <v>614</v>
      </c>
      <c r="C807" t="s">
        <v>628</v>
      </c>
      <c r="D807" t="s">
        <v>545</v>
      </c>
      <c r="E807" t="s">
        <v>546</v>
      </c>
      <c r="F807" t="s">
        <v>558</v>
      </c>
      <c r="G807" t="s">
        <v>103</v>
      </c>
      <c r="H807" t="s">
        <v>207</v>
      </c>
      <c r="I807" t="s">
        <v>207</v>
      </c>
      <c r="J807" t="s">
        <v>208</v>
      </c>
      <c r="K807" t="s">
        <v>208</v>
      </c>
      <c r="L807" s="11" t="s">
        <v>208</v>
      </c>
      <c r="M807" t="s">
        <v>208</v>
      </c>
      <c r="N807" t="s">
        <v>208</v>
      </c>
      <c r="P807" t="s">
        <v>208</v>
      </c>
      <c r="Q807" t="s">
        <v>208</v>
      </c>
      <c r="R807" t="s">
        <v>208</v>
      </c>
      <c r="S807" t="s">
        <v>208</v>
      </c>
      <c r="T807" t="s">
        <v>64</v>
      </c>
      <c r="U807" t="s">
        <v>207</v>
      </c>
      <c r="V807" t="s">
        <v>207</v>
      </c>
      <c r="W807" t="s">
        <v>207</v>
      </c>
      <c r="X807" t="s">
        <v>207</v>
      </c>
      <c r="Y807" t="s">
        <v>207</v>
      </c>
      <c r="Z807" t="s">
        <v>207</v>
      </c>
      <c r="AA807" t="s">
        <v>207</v>
      </c>
      <c r="AB807" t="s">
        <v>207</v>
      </c>
      <c r="AC807" t="s">
        <v>207</v>
      </c>
      <c r="AD807" t="s">
        <v>207</v>
      </c>
      <c r="AE807" t="s">
        <v>207</v>
      </c>
      <c r="AF807" t="s">
        <v>207</v>
      </c>
      <c r="AG807" t="s">
        <v>207</v>
      </c>
      <c r="AH807" t="s">
        <v>207</v>
      </c>
      <c r="AI807" t="s">
        <v>207</v>
      </c>
      <c r="AJ807" t="s">
        <v>207</v>
      </c>
      <c r="AK807" t="s">
        <v>207</v>
      </c>
      <c r="AL807" t="s">
        <v>207</v>
      </c>
      <c r="AM807" t="s">
        <v>207</v>
      </c>
      <c r="AN807" t="s">
        <v>207</v>
      </c>
      <c r="AO807" t="s">
        <v>207</v>
      </c>
      <c r="AP807" t="s">
        <v>207</v>
      </c>
      <c r="AQ807" t="s">
        <v>207</v>
      </c>
      <c r="AR807" t="s">
        <v>207</v>
      </c>
      <c r="AS807" t="s">
        <v>207</v>
      </c>
      <c r="AT807" t="s">
        <v>207</v>
      </c>
      <c r="AU807" t="s">
        <v>207</v>
      </c>
      <c r="AV807" t="s">
        <v>207</v>
      </c>
      <c r="AW807" t="s">
        <v>207</v>
      </c>
      <c r="AX807" t="s">
        <v>207</v>
      </c>
      <c r="AY807" t="s">
        <v>207</v>
      </c>
      <c r="AZ807" t="s">
        <v>207</v>
      </c>
      <c r="BA807" t="s">
        <v>207</v>
      </c>
      <c r="BB807" t="s">
        <v>207</v>
      </c>
      <c r="BC807" t="s">
        <v>207</v>
      </c>
      <c r="BD807" t="s">
        <v>207</v>
      </c>
      <c r="BE807" t="s">
        <v>207</v>
      </c>
      <c r="BF807" t="s">
        <v>207</v>
      </c>
      <c r="BG807" t="s">
        <v>207</v>
      </c>
      <c r="BH807" t="s">
        <v>207</v>
      </c>
      <c r="BI807" t="s">
        <v>207</v>
      </c>
      <c r="BJ807" t="s">
        <v>207</v>
      </c>
      <c r="BK807" t="s">
        <v>207</v>
      </c>
      <c r="BL807" t="s">
        <v>207</v>
      </c>
      <c r="BM807" t="s">
        <v>207</v>
      </c>
      <c r="BN807" t="s">
        <v>207</v>
      </c>
      <c r="BO807" s="18" t="str">
        <f>IF(OR(BO$2=0, BO$2=""), "N/A", IF(ISNUMBER(SEARCH(UPPER(BO$2), UPPER(ProgramsTable[[#This Row],[Type of Service]]))), "Yes", "No"))</f>
        <v>N/A</v>
      </c>
      <c r="BP807" s="18" t="str">
        <f>IF(BP$2=0, "N/A", IF(ISNUMBER(SEARCH(TRIM(BP$2), ProgramsTable[[#This Row],[Geographic Coverage]])), "Yes", "No"))</f>
        <v>N/A</v>
      </c>
      <c r="BQ807" s="18" t="str">
        <f>IF(BQ$2=0, "N/A", IF(ISNUMBER(SEARCH(TRIM(BQ$2), ProgramsTable[[#This Row],[Geographic Coverage]])), "Yes", "No"))</f>
        <v>N/A</v>
      </c>
      <c r="BR807" s="18" t="str">
        <f>IF(AND(BP$2=0, BQ$2=0), "*Required - Please Make a Selection*", IF(OR(ISNUMBER(SEARCH(TRIM(BP$2), ProgramsTable[[#This Row],[Geographic Coverage]])), ISNUMBER(SEARCH(TRIM(BQ$2), ProgramsTable[[#This Row],[Geographic Coverage]]))), "Yes", "No"))</f>
        <v>*Required - Please Make a Selection*</v>
      </c>
      <c r="BS807" s="18" t="str">
        <f>IF(OR(BS$2="",BS$2=0), "N/A", IF(AND(ProgramsTable[[#This Row],[Age Min]]= "None", ProgramsTable[[#This Row],[Age Max]]= "None"), "Yes", IF(AND(BS$2&gt;=ProgramsTable[[#This Row],[Age Min]], BS$2&lt;=ProgramsTable[[#This Row],[Age Max]]), "Yes", "No")))</f>
        <v>N/A</v>
      </c>
      <c r="BT807" s="18" t="str" cm="1">
        <f t="array" ref="BT807">IF(COUNTIF(AM$2:BJ$2,"Yes")=0,"N/A",IF(SUMPRODUCT(--(AM$2:BJ$2="Yes"),--(ProgramsTable[[#This Row],[Developmental Disability]:[Caregivers, Family Members, Advocates, or Practitioners of an Individual with Disabilities or Medical Conditions]]="Yes"))&gt;0,"Yes","No"))</f>
        <v>N/A</v>
      </c>
      <c r="BU8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07" s="18" t="str">
        <f>IF(BV$2=0, "N/A", IF(ISNUMBER(SEARCH(UPPER(BV$2), UPPER(ProgramsTable[[#This Row],[Type of Service]]))), "Yes", "No"))</f>
        <v>N/A</v>
      </c>
      <c r="BW807" s="18" t="str">
        <f>IF(BW$2=0, "N/A", IF(ISNUMBER(SEARCH(TRIM(BW$2), ProgramsTable[[#This Row],[Geographic Coverage]])), "Yes", "No"))</f>
        <v>N/A</v>
      </c>
      <c r="BX807" s="18" t="str">
        <f>IF(BX$2=0, "N/A", IF(ISNUMBER(SEARCH(TRIM(BX$2), ProgramsTable[[#This Row],[Geographic Coverage]])), "Yes", "No"))</f>
        <v>N/A</v>
      </c>
      <c r="BY807" s="18" t="str">
        <f>IF(AND(BW$2=0, BX$2=0), "*Required - Please Make a Selection*", IF(OR(ISNUMBER(SEARCH(TRIM(BW$2), ProgramsTable[[#This Row],[Geographic Coverage]])), ISNUMBER(SEARCH(TRIM(BX$2), ProgramsTable[[#This Row],[Geographic Coverage]]))), "Yes", "No"))</f>
        <v>*Required - Please Make a Selection*</v>
      </c>
      <c r="BZ807" s="18" t="str">
        <f>IF(I$2=0, "N/A", IF(I$2="Yes", IF(ProgramsTable[[#This Row],[Program Includes Services for Caregivers]]="Yes", IF(ProgramsTable[[#This Row],[Program May Require Caregiver to be Unpaid]]="No", "Yes", "No"), "No"), "N/A"))</f>
        <v>N/A</v>
      </c>
      <c r="CA8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07" s="18" t="str">
        <f>IF(CB$2=0, "N/A", IF(ISNUMBER(SEARCH(TRIM(UPPER(CB$2)), TRIM(UPPER(ProgramsTable[[#This Row],[Type of Service]])))), "Yes", "No"))</f>
        <v>N/A</v>
      </c>
      <c r="CC807" s="18" t="str">
        <f>IF(CC$2=0, "N/A", IF(ISNUMBER(SEARCH(TRIM(CC$2), ProgramsTable[[#This Row],[Geographic Coverage]])), "Yes", "No"))</f>
        <v>No</v>
      </c>
      <c r="CD807" s="18" t="str">
        <f>IF(CD$2=0, "N/A", IF(ISNUMBER(SEARCH(TRIM(CD$2), ProgramsTable[[#This Row],[Geographic Coverage]])), "Yes", "No"))</f>
        <v>N/A</v>
      </c>
      <c r="CE807" s="18" t="str">
        <f>IF(AND(CC$2=0, CD$2=0), "*Required - Please Make a Selection*", IF(OR(ISNUMBER(SEARCH(TRIM(CC$2), ProgramsTable[[#This Row],[Geographic Coverage]])), ISNUMBER(SEARCH(TRIM(CD$2), ProgramsTable[[#This Row],[Geographic Coverage]]))), "Yes", "No"))</f>
        <v>No</v>
      </c>
      <c r="CF807" s="18" t="str" cm="1">
        <f t="array" ref="CF807">IF(COUNTIF(BK$2:BN$2, "Yes")=0, "N/A", IF(SUMPRODUCT((BK$2:BN$2="Yes")*(ProgramsTable[[#This Row],[Veteran?]:[Disabled Veteran?]]="Yes"))&gt;0, "Yes", "No"))</f>
        <v>No</v>
      </c>
      <c r="CG8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07"/>
      <c r="CI807"/>
      <c r="CJ807"/>
      <c r="CK807"/>
      <c r="CL807"/>
      <c r="CM807"/>
      <c r="CN807"/>
      <c r="CO807"/>
      <c r="CP807"/>
      <c r="CQ807"/>
      <c r="CR807"/>
      <c r="CS807"/>
      <c r="CU807"/>
      <c r="CV807"/>
    </row>
    <row r="808" spans="1:100" hidden="1" x14ac:dyDescent="0.25">
      <c r="A808" s="10">
        <v>559</v>
      </c>
      <c r="B808" t="s">
        <v>614</v>
      </c>
      <c r="C808" t="s">
        <v>628</v>
      </c>
      <c r="D808" t="s">
        <v>545</v>
      </c>
      <c r="E808" t="s">
        <v>546</v>
      </c>
      <c r="F808" t="s">
        <v>560</v>
      </c>
      <c r="G808" t="s">
        <v>103</v>
      </c>
      <c r="H808" t="s">
        <v>207</v>
      </c>
      <c r="I808" t="s">
        <v>207</v>
      </c>
      <c r="J808" t="s">
        <v>208</v>
      </c>
      <c r="K808" t="s">
        <v>208</v>
      </c>
      <c r="L808" s="11" t="s">
        <v>208</v>
      </c>
      <c r="M808" t="s">
        <v>208</v>
      </c>
      <c r="N808" t="s">
        <v>208</v>
      </c>
      <c r="P808" t="s">
        <v>208</v>
      </c>
      <c r="Q808" t="s">
        <v>208</v>
      </c>
      <c r="R808" t="s">
        <v>208</v>
      </c>
      <c r="S808" t="s">
        <v>208</v>
      </c>
      <c r="T808" t="s">
        <v>64</v>
      </c>
      <c r="U808" t="s">
        <v>207</v>
      </c>
      <c r="V808" t="s">
        <v>207</v>
      </c>
      <c r="W808" t="s">
        <v>207</v>
      </c>
      <c r="X808" t="s">
        <v>207</v>
      </c>
      <c r="Y808" t="s">
        <v>207</v>
      </c>
      <c r="Z808" t="s">
        <v>207</v>
      </c>
      <c r="AA808" t="s">
        <v>207</v>
      </c>
      <c r="AB808" t="s">
        <v>207</v>
      </c>
      <c r="AC808" t="s">
        <v>207</v>
      </c>
      <c r="AD808" t="s">
        <v>207</v>
      </c>
      <c r="AE808" t="s">
        <v>207</v>
      </c>
      <c r="AF808" t="s">
        <v>207</v>
      </c>
      <c r="AG808" t="s">
        <v>207</v>
      </c>
      <c r="AH808" t="s">
        <v>207</v>
      </c>
      <c r="AI808" t="s">
        <v>207</v>
      </c>
      <c r="AJ808" t="s">
        <v>207</v>
      </c>
      <c r="AK808" t="s">
        <v>207</v>
      </c>
      <c r="AL808" t="s">
        <v>207</v>
      </c>
      <c r="AM808" t="s">
        <v>207</v>
      </c>
      <c r="AN808" t="s">
        <v>207</v>
      </c>
      <c r="AO808" t="s">
        <v>207</v>
      </c>
      <c r="AP808" t="s">
        <v>207</v>
      </c>
      <c r="AQ808" t="s">
        <v>207</v>
      </c>
      <c r="AR808" t="s">
        <v>207</v>
      </c>
      <c r="AS808" t="s">
        <v>207</v>
      </c>
      <c r="AT808" t="s">
        <v>207</v>
      </c>
      <c r="AU808" t="s">
        <v>207</v>
      </c>
      <c r="AV808" t="s">
        <v>207</v>
      </c>
      <c r="AW808" t="s">
        <v>207</v>
      </c>
      <c r="AX808" t="s">
        <v>207</v>
      </c>
      <c r="AY808" t="s">
        <v>207</v>
      </c>
      <c r="AZ808" t="s">
        <v>207</v>
      </c>
      <c r="BA808" t="s">
        <v>207</v>
      </c>
      <c r="BB808" t="s">
        <v>207</v>
      </c>
      <c r="BC808" t="s">
        <v>207</v>
      </c>
      <c r="BD808" t="s">
        <v>207</v>
      </c>
      <c r="BE808" t="s">
        <v>207</v>
      </c>
      <c r="BF808" t="s">
        <v>207</v>
      </c>
      <c r="BG808" t="s">
        <v>207</v>
      </c>
      <c r="BH808" t="s">
        <v>207</v>
      </c>
      <c r="BI808" t="s">
        <v>207</v>
      </c>
      <c r="BJ808" t="s">
        <v>207</v>
      </c>
      <c r="BK808" t="s">
        <v>207</v>
      </c>
      <c r="BL808" t="s">
        <v>207</v>
      </c>
      <c r="BM808" t="s">
        <v>207</v>
      </c>
      <c r="BN808" t="s">
        <v>207</v>
      </c>
      <c r="BO808" s="18" t="str">
        <f>IF(OR(BO$2=0, BO$2=""), "N/A", IF(ISNUMBER(SEARCH(UPPER(BO$2), UPPER(ProgramsTable[[#This Row],[Type of Service]]))), "Yes", "No"))</f>
        <v>N/A</v>
      </c>
      <c r="BP808" s="18" t="str">
        <f>IF(BP$2=0, "N/A", IF(ISNUMBER(SEARCH(TRIM(BP$2), ProgramsTable[[#This Row],[Geographic Coverage]])), "Yes", "No"))</f>
        <v>N/A</v>
      </c>
      <c r="BQ808" s="18" t="str">
        <f>IF(BQ$2=0, "N/A", IF(ISNUMBER(SEARCH(TRIM(BQ$2), ProgramsTable[[#This Row],[Geographic Coverage]])), "Yes", "No"))</f>
        <v>N/A</v>
      </c>
      <c r="BR808" s="18" t="str">
        <f>IF(AND(BP$2=0, BQ$2=0), "*Required - Please Make a Selection*", IF(OR(ISNUMBER(SEARCH(TRIM(BP$2), ProgramsTable[[#This Row],[Geographic Coverage]])), ISNUMBER(SEARCH(TRIM(BQ$2), ProgramsTable[[#This Row],[Geographic Coverage]]))), "Yes", "No"))</f>
        <v>*Required - Please Make a Selection*</v>
      </c>
      <c r="BS808" s="18" t="str">
        <f>IF(OR(BS$2="",BS$2=0), "N/A", IF(AND(ProgramsTable[[#This Row],[Age Min]]= "None", ProgramsTable[[#This Row],[Age Max]]= "None"), "Yes", IF(AND(BS$2&gt;=ProgramsTable[[#This Row],[Age Min]], BS$2&lt;=ProgramsTable[[#This Row],[Age Max]]), "Yes", "No")))</f>
        <v>N/A</v>
      </c>
      <c r="BT808" s="18" t="str" cm="1">
        <f t="array" ref="BT808">IF(COUNTIF(AM$2:BJ$2,"Yes")=0,"N/A",IF(SUMPRODUCT(--(AM$2:BJ$2="Yes"),--(ProgramsTable[[#This Row],[Developmental Disability]:[Caregivers, Family Members, Advocates, or Practitioners of an Individual with Disabilities or Medical Conditions]]="Yes"))&gt;0,"Yes","No"))</f>
        <v>N/A</v>
      </c>
      <c r="BU8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08" s="18" t="str">
        <f>IF(BV$2=0, "N/A", IF(ISNUMBER(SEARCH(UPPER(BV$2), UPPER(ProgramsTable[[#This Row],[Type of Service]]))), "Yes", "No"))</f>
        <v>N/A</v>
      </c>
      <c r="BW808" s="18" t="str">
        <f>IF(BW$2=0, "N/A", IF(ISNUMBER(SEARCH(TRIM(BW$2), ProgramsTable[[#This Row],[Geographic Coverage]])), "Yes", "No"))</f>
        <v>N/A</v>
      </c>
      <c r="BX808" s="18" t="str">
        <f>IF(BX$2=0, "N/A", IF(ISNUMBER(SEARCH(TRIM(BX$2), ProgramsTable[[#This Row],[Geographic Coverage]])), "Yes", "No"))</f>
        <v>N/A</v>
      </c>
      <c r="BY808" s="18" t="str">
        <f>IF(AND(BW$2=0, BX$2=0), "*Required - Please Make a Selection*", IF(OR(ISNUMBER(SEARCH(TRIM(BW$2), ProgramsTable[[#This Row],[Geographic Coverage]])), ISNUMBER(SEARCH(TRIM(BX$2), ProgramsTable[[#This Row],[Geographic Coverage]]))), "Yes", "No"))</f>
        <v>*Required - Please Make a Selection*</v>
      </c>
      <c r="BZ808" s="18" t="str">
        <f>IF(I$2=0, "N/A", IF(I$2="Yes", IF(ProgramsTable[[#This Row],[Program Includes Services for Caregivers]]="Yes", IF(ProgramsTable[[#This Row],[Program May Require Caregiver to be Unpaid]]="No", "Yes", "No"), "No"), "N/A"))</f>
        <v>N/A</v>
      </c>
      <c r="CA8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08" s="18" t="str">
        <f>IF(CB$2=0, "N/A", IF(ISNUMBER(SEARCH(TRIM(UPPER(CB$2)), TRIM(UPPER(ProgramsTable[[#This Row],[Type of Service]])))), "Yes", "No"))</f>
        <v>N/A</v>
      </c>
      <c r="CC808" s="18" t="str">
        <f>IF(CC$2=0, "N/A", IF(ISNUMBER(SEARCH(TRIM(CC$2), ProgramsTable[[#This Row],[Geographic Coverage]])), "Yes", "No"))</f>
        <v>No</v>
      </c>
      <c r="CD808" s="18" t="str">
        <f>IF(CD$2=0, "N/A", IF(ISNUMBER(SEARCH(TRIM(CD$2), ProgramsTable[[#This Row],[Geographic Coverage]])), "Yes", "No"))</f>
        <v>N/A</v>
      </c>
      <c r="CE808" s="18" t="str">
        <f>IF(AND(CC$2=0, CD$2=0), "*Required - Please Make a Selection*", IF(OR(ISNUMBER(SEARCH(TRIM(CC$2), ProgramsTable[[#This Row],[Geographic Coverage]])), ISNUMBER(SEARCH(TRIM(CD$2), ProgramsTable[[#This Row],[Geographic Coverage]]))), "Yes", "No"))</f>
        <v>No</v>
      </c>
      <c r="CF808" s="18" t="str" cm="1">
        <f t="array" ref="CF808">IF(COUNTIF(BK$2:BN$2, "Yes")=0, "N/A", IF(SUMPRODUCT((BK$2:BN$2="Yes")*(ProgramsTable[[#This Row],[Veteran?]:[Disabled Veteran?]]="Yes"))&gt;0, "Yes", "No"))</f>
        <v>No</v>
      </c>
      <c r="CG8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08"/>
      <c r="CI808"/>
      <c r="CJ808"/>
      <c r="CK808"/>
      <c r="CL808"/>
      <c r="CM808"/>
      <c r="CN808"/>
      <c r="CO808"/>
      <c r="CP808"/>
      <c r="CQ808"/>
      <c r="CR808"/>
      <c r="CS808"/>
      <c r="CU808"/>
      <c r="CV808"/>
    </row>
    <row r="809" spans="1:100" hidden="1" x14ac:dyDescent="0.25">
      <c r="A809" s="10">
        <v>561</v>
      </c>
      <c r="B809" t="s">
        <v>614</v>
      </c>
      <c r="C809" t="s">
        <v>628</v>
      </c>
      <c r="D809" t="s">
        <v>545</v>
      </c>
      <c r="E809" t="s">
        <v>546</v>
      </c>
      <c r="F809" t="s">
        <v>562</v>
      </c>
      <c r="G809" t="s">
        <v>103</v>
      </c>
      <c r="H809" t="s">
        <v>207</v>
      </c>
      <c r="I809" t="s">
        <v>207</v>
      </c>
      <c r="J809" t="s">
        <v>208</v>
      </c>
      <c r="K809" t="s">
        <v>208</v>
      </c>
      <c r="L809" s="11" t="s">
        <v>208</v>
      </c>
      <c r="M809" t="s">
        <v>208</v>
      </c>
      <c r="N809" t="s">
        <v>208</v>
      </c>
      <c r="P809" t="s">
        <v>208</v>
      </c>
      <c r="Q809" t="s">
        <v>208</v>
      </c>
      <c r="R809" t="s">
        <v>208</v>
      </c>
      <c r="S809" t="s">
        <v>208</v>
      </c>
      <c r="T809" t="s">
        <v>64</v>
      </c>
      <c r="U809" t="s">
        <v>207</v>
      </c>
      <c r="V809" t="s">
        <v>207</v>
      </c>
      <c r="W809" t="s">
        <v>207</v>
      </c>
      <c r="X809" t="s">
        <v>207</v>
      </c>
      <c r="Y809" t="s">
        <v>207</v>
      </c>
      <c r="Z809" t="s">
        <v>207</v>
      </c>
      <c r="AA809" t="s">
        <v>207</v>
      </c>
      <c r="AB809" t="s">
        <v>207</v>
      </c>
      <c r="AC809" t="s">
        <v>207</v>
      </c>
      <c r="AD809" t="s">
        <v>207</v>
      </c>
      <c r="AE809" t="s">
        <v>207</v>
      </c>
      <c r="AF809" t="s">
        <v>207</v>
      </c>
      <c r="AG809" t="s">
        <v>207</v>
      </c>
      <c r="AH809" t="s">
        <v>207</v>
      </c>
      <c r="AI809" t="s">
        <v>207</v>
      </c>
      <c r="AJ809" t="s">
        <v>207</v>
      </c>
      <c r="AK809" t="s">
        <v>207</v>
      </c>
      <c r="AL809" t="s">
        <v>207</v>
      </c>
      <c r="AM809" t="s">
        <v>207</v>
      </c>
      <c r="AN809" t="s">
        <v>207</v>
      </c>
      <c r="AO809" t="s">
        <v>207</v>
      </c>
      <c r="AP809" t="s">
        <v>207</v>
      </c>
      <c r="AQ809" t="s">
        <v>207</v>
      </c>
      <c r="AR809" t="s">
        <v>207</v>
      </c>
      <c r="AS809" t="s">
        <v>207</v>
      </c>
      <c r="AT809" t="s">
        <v>207</v>
      </c>
      <c r="AU809" t="s">
        <v>207</v>
      </c>
      <c r="AV809" t="s">
        <v>207</v>
      </c>
      <c r="AW809" t="s">
        <v>207</v>
      </c>
      <c r="AX809" t="s">
        <v>207</v>
      </c>
      <c r="AY809" t="s">
        <v>207</v>
      </c>
      <c r="AZ809" t="s">
        <v>207</v>
      </c>
      <c r="BA809" t="s">
        <v>207</v>
      </c>
      <c r="BB809" t="s">
        <v>207</v>
      </c>
      <c r="BC809" t="s">
        <v>207</v>
      </c>
      <c r="BD809" t="s">
        <v>207</v>
      </c>
      <c r="BE809" t="s">
        <v>207</v>
      </c>
      <c r="BF809" t="s">
        <v>207</v>
      </c>
      <c r="BG809" t="s">
        <v>207</v>
      </c>
      <c r="BH809" t="s">
        <v>207</v>
      </c>
      <c r="BI809" t="s">
        <v>207</v>
      </c>
      <c r="BJ809" t="s">
        <v>207</v>
      </c>
      <c r="BK809" t="s">
        <v>207</v>
      </c>
      <c r="BL809" t="s">
        <v>207</v>
      </c>
      <c r="BM809" t="s">
        <v>207</v>
      </c>
      <c r="BN809" t="s">
        <v>207</v>
      </c>
      <c r="BO809" s="18" t="str">
        <f>IF(OR(BO$2=0, BO$2=""), "N/A", IF(ISNUMBER(SEARCH(UPPER(BO$2), UPPER(ProgramsTable[[#This Row],[Type of Service]]))), "Yes", "No"))</f>
        <v>N/A</v>
      </c>
      <c r="BP809" s="18" t="str">
        <f>IF(BP$2=0, "N/A", IF(ISNUMBER(SEARCH(TRIM(BP$2), ProgramsTable[[#This Row],[Geographic Coverage]])), "Yes", "No"))</f>
        <v>N/A</v>
      </c>
      <c r="BQ809" s="18" t="str">
        <f>IF(BQ$2=0, "N/A", IF(ISNUMBER(SEARCH(TRIM(BQ$2), ProgramsTable[[#This Row],[Geographic Coverage]])), "Yes", "No"))</f>
        <v>N/A</v>
      </c>
      <c r="BR809" s="18" t="str">
        <f>IF(AND(BP$2=0, BQ$2=0), "*Required - Please Make a Selection*", IF(OR(ISNUMBER(SEARCH(TRIM(BP$2), ProgramsTable[[#This Row],[Geographic Coverage]])), ISNUMBER(SEARCH(TRIM(BQ$2), ProgramsTable[[#This Row],[Geographic Coverage]]))), "Yes", "No"))</f>
        <v>*Required - Please Make a Selection*</v>
      </c>
      <c r="BS809" s="18" t="str">
        <f>IF(OR(BS$2="",BS$2=0), "N/A", IF(AND(ProgramsTable[[#This Row],[Age Min]]= "None", ProgramsTable[[#This Row],[Age Max]]= "None"), "Yes", IF(AND(BS$2&gt;=ProgramsTable[[#This Row],[Age Min]], BS$2&lt;=ProgramsTable[[#This Row],[Age Max]]), "Yes", "No")))</f>
        <v>N/A</v>
      </c>
      <c r="BT809" s="18" t="str" cm="1">
        <f t="array" ref="BT809">IF(COUNTIF(AM$2:BJ$2,"Yes")=0,"N/A",IF(SUMPRODUCT(--(AM$2:BJ$2="Yes"),--(ProgramsTable[[#This Row],[Developmental Disability]:[Caregivers, Family Members, Advocates, or Practitioners of an Individual with Disabilities or Medical Conditions]]="Yes"))&gt;0,"Yes","No"))</f>
        <v>N/A</v>
      </c>
      <c r="BU8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09" s="18" t="str">
        <f>IF(BV$2=0, "N/A", IF(ISNUMBER(SEARCH(UPPER(BV$2), UPPER(ProgramsTable[[#This Row],[Type of Service]]))), "Yes", "No"))</f>
        <v>N/A</v>
      </c>
      <c r="BW809" s="18" t="str">
        <f>IF(BW$2=0, "N/A", IF(ISNUMBER(SEARCH(TRIM(BW$2), ProgramsTable[[#This Row],[Geographic Coverage]])), "Yes", "No"))</f>
        <v>N/A</v>
      </c>
      <c r="BX809" s="18" t="str">
        <f>IF(BX$2=0, "N/A", IF(ISNUMBER(SEARCH(TRIM(BX$2), ProgramsTable[[#This Row],[Geographic Coverage]])), "Yes", "No"))</f>
        <v>N/A</v>
      </c>
      <c r="BY809" s="18" t="str">
        <f>IF(AND(BW$2=0, BX$2=0), "*Required - Please Make a Selection*", IF(OR(ISNUMBER(SEARCH(TRIM(BW$2), ProgramsTable[[#This Row],[Geographic Coverage]])), ISNUMBER(SEARCH(TRIM(BX$2), ProgramsTable[[#This Row],[Geographic Coverage]]))), "Yes", "No"))</f>
        <v>*Required - Please Make a Selection*</v>
      </c>
      <c r="BZ809" s="18" t="str">
        <f>IF(I$2=0, "N/A", IF(I$2="Yes", IF(ProgramsTable[[#This Row],[Program Includes Services for Caregivers]]="Yes", IF(ProgramsTable[[#This Row],[Program May Require Caregiver to be Unpaid]]="No", "Yes", "No"), "No"), "N/A"))</f>
        <v>N/A</v>
      </c>
      <c r="CA8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09" s="18" t="str">
        <f>IF(CB$2=0, "N/A", IF(ISNUMBER(SEARCH(TRIM(UPPER(CB$2)), TRIM(UPPER(ProgramsTable[[#This Row],[Type of Service]])))), "Yes", "No"))</f>
        <v>N/A</v>
      </c>
      <c r="CC809" s="18" t="str">
        <f>IF(CC$2=0, "N/A", IF(ISNUMBER(SEARCH(TRIM(CC$2), ProgramsTable[[#This Row],[Geographic Coverage]])), "Yes", "No"))</f>
        <v>No</v>
      </c>
      <c r="CD809" s="18" t="str">
        <f>IF(CD$2=0, "N/A", IF(ISNUMBER(SEARCH(TRIM(CD$2), ProgramsTable[[#This Row],[Geographic Coverage]])), "Yes", "No"))</f>
        <v>N/A</v>
      </c>
      <c r="CE809" s="18" t="str">
        <f>IF(AND(CC$2=0, CD$2=0), "*Required - Please Make a Selection*", IF(OR(ISNUMBER(SEARCH(TRIM(CC$2), ProgramsTable[[#This Row],[Geographic Coverage]])), ISNUMBER(SEARCH(TRIM(CD$2), ProgramsTable[[#This Row],[Geographic Coverage]]))), "Yes", "No"))</f>
        <v>No</v>
      </c>
      <c r="CF809" s="18" t="str" cm="1">
        <f t="array" ref="CF809">IF(COUNTIF(BK$2:BN$2, "Yes")=0, "N/A", IF(SUMPRODUCT((BK$2:BN$2="Yes")*(ProgramsTable[[#This Row],[Veteran?]:[Disabled Veteran?]]="Yes"))&gt;0, "Yes", "No"))</f>
        <v>No</v>
      </c>
      <c r="CG8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09"/>
      <c r="CI809"/>
      <c r="CJ809"/>
      <c r="CK809"/>
      <c r="CL809"/>
      <c r="CM809"/>
      <c r="CN809"/>
      <c r="CO809"/>
      <c r="CP809"/>
      <c r="CQ809"/>
      <c r="CR809"/>
      <c r="CS809"/>
      <c r="CU809"/>
      <c r="CV809"/>
    </row>
    <row r="810" spans="1:100" hidden="1" x14ac:dyDescent="0.25">
      <c r="A810" s="10">
        <v>562</v>
      </c>
      <c r="B810" t="s">
        <v>614</v>
      </c>
      <c r="C810" t="s">
        <v>628</v>
      </c>
      <c r="D810" t="s">
        <v>545</v>
      </c>
      <c r="E810" t="s">
        <v>546</v>
      </c>
      <c r="F810" t="s">
        <v>117</v>
      </c>
      <c r="G810" t="s">
        <v>117</v>
      </c>
      <c r="H810" t="s">
        <v>207</v>
      </c>
      <c r="I810" t="s">
        <v>207</v>
      </c>
      <c r="J810" t="s">
        <v>208</v>
      </c>
      <c r="K810" t="s">
        <v>208</v>
      </c>
      <c r="L810" s="11" t="s">
        <v>543</v>
      </c>
      <c r="M810">
        <v>60</v>
      </c>
      <c r="N810">
        <v>120</v>
      </c>
      <c r="P810" t="s">
        <v>563</v>
      </c>
      <c r="Q810" t="s">
        <v>208</v>
      </c>
      <c r="R810" t="s">
        <v>563</v>
      </c>
      <c r="S810" t="s">
        <v>208</v>
      </c>
      <c r="T810" t="s">
        <v>64</v>
      </c>
      <c r="U810" t="s">
        <v>207</v>
      </c>
      <c r="V810" t="s">
        <v>207</v>
      </c>
      <c r="W810" t="s">
        <v>207</v>
      </c>
      <c r="X810" t="s">
        <v>207</v>
      </c>
      <c r="Y810" t="s">
        <v>207</v>
      </c>
      <c r="Z810" t="s">
        <v>207</v>
      </c>
      <c r="AA810" t="s">
        <v>207</v>
      </c>
      <c r="AB810" t="s">
        <v>207</v>
      </c>
      <c r="AC810" t="s">
        <v>207</v>
      </c>
      <c r="AD810" t="s">
        <v>207</v>
      </c>
      <c r="AE810" t="s">
        <v>207</v>
      </c>
      <c r="AF810" t="s">
        <v>207</v>
      </c>
      <c r="AG810" t="s">
        <v>207</v>
      </c>
      <c r="AH810" t="s">
        <v>207</v>
      </c>
      <c r="AI810" t="s">
        <v>207</v>
      </c>
      <c r="AJ810" t="s">
        <v>207</v>
      </c>
      <c r="AK810" t="s">
        <v>207</v>
      </c>
      <c r="AL810" t="s">
        <v>207</v>
      </c>
      <c r="AM810" t="s">
        <v>207</v>
      </c>
      <c r="AN810" t="s">
        <v>207</v>
      </c>
      <c r="AO810" t="s">
        <v>207</v>
      </c>
      <c r="AP810" t="s">
        <v>207</v>
      </c>
      <c r="AQ810" t="s">
        <v>207</v>
      </c>
      <c r="AR810" t="s">
        <v>207</v>
      </c>
      <c r="AS810" t="s">
        <v>207</v>
      </c>
      <c r="AT810" t="s">
        <v>207</v>
      </c>
      <c r="AU810" t="s">
        <v>207</v>
      </c>
      <c r="AV810" t="s">
        <v>207</v>
      </c>
      <c r="AW810" t="s">
        <v>207</v>
      </c>
      <c r="AX810" t="s">
        <v>207</v>
      </c>
      <c r="AY810" t="s">
        <v>207</v>
      </c>
      <c r="AZ810" t="s">
        <v>207</v>
      </c>
      <c r="BA810" t="s">
        <v>215</v>
      </c>
      <c r="BB810" t="s">
        <v>207</v>
      </c>
      <c r="BC810" t="s">
        <v>207</v>
      </c>
      <c r="BD810" t="s">
        <v>207</v>
      </c>
      <c r="BE810" t="s">
        <v>207</v>
      </c>
      <c r="BF810" t="s">
        <v>207</v>
      </c>
      <c r="BG810" t="s">
        <v>207</v>
      </c>
      <c r="BH810" t="s">
        <v>207</v>
      </c>
      <c r="BI810" t="s">
        <v>207</v>
      </c>
      <c r="BJ810" t="s">
        <v>207</v>
      </c>
      <c r="BK810" t="s">
        <v>207</v>
      </c>
      <c r="BL810" t="s">
        <v>207</v>
      </c>
      <c r="BM810" t="s">
        <v>207</v>
      </c>
      <c r="BN810" t="s">
        <v>207</v>
      </c>
      <c r="BO810" s="18" t="str">
        <f>IF(OR(BO$2=0, BO$2=""), "N/A", IF(ISNUMBER(SEARCH(UPPER(BO$2), UPPER(ProgramsTable[[#This Row],[Type of Service]]))), "Yes", "No"))</f>
        <v>N/A</v>
      </c>
      <c r="BP810" s="18" t="str">
        <f>IF(BP$2=0, "N/A", IF(ISNUMBER(SEARCH(TRIM(BP$2), ProgramsTable[[#This Row],[Geographic Coverage]])), "Yes", "No"))</f>
        <v>N/A</v>
      </c>
      <c r="BQ810" s="18" t="str">
        <f>IF(BQ$2=0, "N/A", IF(ISNUMBER(SEARCH(TRIM(BQ$2), ProgramsTable[[#This Row],[Geographic Coverage]])), "Yes", "No"))</f>
        <v>N/A</v>
      </c>
      <c r="BR810" s="18" t="str">
        <f>IF(AND(BP$2=0, BQ$2=0), "*Required - Please Make a Selection*", IF(OR(ISNUMBER(SEARCH(TRIM(BP$2), ProgramsTable[[#This Row],[Geographic Coverage]])), ISNUMBER(SEARCH(TRIM(BQ$2), ProgramsTable[[#This Row],[Geographic Coverage]]))), "Yes", "No"))</f>
        <v>*Required - Please Make a Selection*</v>
      </c>
      <c r="BS810" s="18" t="str">
        <f>IF(OR(BS$2="",BS$2=0), "N/A", IF(AND(ProgramsTable[[#This Row],[Age Min]]= "None", ProgramsTable[[#This Row],[Age Max]]= "None"), "Yes", IF(AND(BS$2&gt;=ProgramsTable[[#This Row],[Age Min]], BS$2&lt;=ProgramsTable[[#This Row],[Age Max]]), "Yes", "No")))</f>
        <v>N/A</v>
      </c>
      <c r="BT810" s="18" t="str" cm="1">
        <f t="array" ref="BT810">IF(COUNTIF(AM$2:BJ$2,"Yes")=0,"N/A",IF(SUMPRODUCT(--(AM$2:BJ$2="Yes"),--(ProgramsTable[[#This Row],[Developmental Disability]:[Caregivers, Family Members, Advocates, or Practitioners of an Individual with Disabilities or Medical Conditions]]="Yes"))&gt;0,"Yes","No"))</f>
        <v>N/A</v>
      </c>
      <c r="BU8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10" s="18" t="str">
        <f>IF(BV$2=0, "N/A", IF(ISNUMBER(SEARCH(UPPER(BV$2), UPPER(ProgramsTable[[#This Row],[Type of Service]]))), "Yes", "No"))</f>
        <v>N/A</v>
      </c>
      <c r="BW810" s="18" t="str">
        <f>IF(BW$2=0, "N/A", IF(ISNUMBER(SEARCH(TRIM(BW$2), ProgramsTable[[#This Row],[Geographic Coverage]])), "Yes", "No"))</f>
        <v>N/A</v>
      </c>
      <c r="BX810" s="18" t="str">
        <f>IF(BX$2=0, "N/A", IF(ISNUMBER(SEARCH(TRIM(BX$2), ProgramsTable[[#This Row],[Geographic Coverage]])), "Yes", "No"))</f>
        <v>N/A</v>
      </c>
      <c r="BY810" s="18" t="str">
        <f>IF(AND(BW$2=0, BX$2=0), "*Required - Please Make a Selection*", IF(OR(ISNUMBER(SEARCH(TRIM(BW$2), ProgramsTable[[#This Row],[Geographic Coverage]])), ISNUMBER(SEARCH(TRIM(BX$2), ProgramsTable[[#This Row],[Geographic Coverage]]))), "Yes", "No"))</f>
        <v>*Required - Please Make a Selection*</v>
      </c>
      <c r="BZ810" s="18" t="str">
        <f>IF(I$2=0, "N/A", IF(I$2="Yes", IF(ProgramsTable[[#This Row],[Program Includes Services for Caregivers]]="Yes", IF(ProgramsTable[[#This Row],[Program May Require Caregiver to be Unpaid]]="No", "Yes", "No"), "No"), "N/A"))</f>
        <v>N/A</v>
      </c>
      <c r="CA8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10" s="18" t="str">
        <f>IF(CB$2=0, "N/A", IF(ISNUMBER(SEARCH(TRIM(UPPER(CB$2)), TRIM(UPPER(ProgramsTable[[#This Row],[Type of Service]])))), "Yes", "No"))</f>
        <v>N/A</v>
      </c>
      <c r="CC810" s="18" t="str">
        <f>IF(CC$2=0, "N/A", IF(ISNUMBER(SEARCH(TRIM(CC$2), ProgramsTable[[#This Row],[Geographic Coverage]])), "Yes", "No"))</f>
        <v>No</v>
      </c>
      <c r="CD810" s="18" t="str">
        <f>IF(CD$2=0, "N/A", IF(ISNUMBER(SEARCH(TRIM(CD$2), ProgramsTable[[#This Row],[Geographic Coverage]])), "Yes", "No"))</f>
        <v>N/A</v>
      </c>
      <c r="CE810" s="18" t="str">
        <f>IF(AND(CC$2=0, CD$2=0), "*Required - Please Make a Selection*", IF(OR(ISNUMBER(SEARCH(TRIM(CC$2), ProgramsTable[[#This Row],[Geographic Coverage]])), ISNUMBER(SEARCH(TRIM(CD$2), ProgramsTable[[#This Row],[Geographic Coverage]]))), "Yes", "No"))</f>
        <v>No</v>
      </c>
      <c r="CF810" s="18" t="str" cm="1">
        <f t="array" ref="CF810">IF(COUNTIF(BK$2:BN$2, "Yes")=0, "N/A", IF(SUMPRODUCT((BK$2:BN$2="Yes")*(ProgramsTable[[#This Row],[Veteran?]:[Disabled Veteran?]]="Yes"))&gt;0, "Yes", "No"))</f>
        <v>No</v>
      </c>
      <c r="CG8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10"/>
      <c r="CI810"/>
      <c r="CJ810"/>
      <c r="CK810"/>
      <c r="CL810"/>
      <c r="CM810"/>
      <c r="CN810"/>
      <c r="CO810"/>
      <c r="CP810"/>
      <c r="CQ810"/>
      <c r="CR810"/>
      <c r="CS810"/>
      <c r="CU810"/>
      <c r="CV810"/>
    </row>
    <row r="811" spans="1:100" x14ac:dyDescent="0.25">
      <c r="A811" s="10">
        <v>563</v>
      </c>
      <c r="B811" t="s">
        <v>614</v>
      </c>
      <c r="C811" t="s">
        <v>628</v>
      </c>
      <c r="D811" t="s">
        <v>564</v>
      </c>
      <c r="E811" t="s">
        <v>546</v>
      </c>
      <c r="F811" t="s">
        <v>625</v>
      </c>
      <c r="G811" t="s">
        <v>107</v>
      </c>
      <c r="H811" t="s">
        <v>207</v>
      </c>
      <c r="I811" t="s">
        <v>207</v>
      </c>
      <c r="J811" t="s">
        <v>566</v>
      </c>
      <c r="K811" t="s">
        <v>208</v>
      </c>
      <c r="L811" s="11" t="s">
        <v>567</v>
      </c>
      <c r="M811">
        <v>60</v>
      </c>
      <c r="N811">
        <v>120</v>
      </c>
      <c r="O811" t="s">
        <v>568</v>
      </c>
      <c r="P811" t="s">
        <v>569</v>
      </c>
      <c r="Q811" t="s">
        <v>208</v>
      </c>
      <c r="R811" t="s">
        <v>569</v>
      </c>
      <c r="S811" t="s">
        <v>208</v>
      </c>
      <c r="T811" t="s">
        <v>629</v>
      </c>
      <c r="U811" t="s">
        <v>207</v>
      </c>
      <c r="V811" t="s">
        <v>215</v>
      </c>
      <c r="W811" t="s">
        <v>207</v>
      </c>
      <c r="X811" t="s">
        <v>207</v>
      </c>
      <c r="Y811" t="s">
        <v>207</v>
      </c>
      <c r="Z811" t="s">
        <v>207</v>
      </c>
      <c r="AA811" t="s">
        <v>207</v>
      </c>
      <c r="AB811" t="s">
        <v>207</v>
      </c>
      <c r="AC811" t="s">
        <v>207</v>
      </c>
      <c r="AD811" t="s">
        <v>207</v>
      </c>
      <c r="AE811" t="s">
        <v>207</v>
      </c>
      <c r="AF811" t="s">
        <v>207</v>
      </c>
      <c r="AG811" t="s">
        <v>207</v>
      </c>
      <c r="AH811" t="s">
        <v>207</v>
      </c>
      <c r="AI811" t="s">
        <v>207</v>
      </c>
      <c r="AJ811" t="s">
        <v>207</v>
      </c>
      <c r="AK811" t="s">
        <v>207</v>
      </c>
      <c r="AL811" t="s">
        <v>207</v>
      </c>
      <c r="AM811" t="s">
        <v>215</v>
      </c>
      <c r="AN811" t="s">
        <v>215</v>
      </c>
      <c r="AO811" t="s">
        <v>215</v>
      </c>
      <c r="AP811" t="s">
        <v>207</v>
      </c>
      <c r="AQ811" t="s">
        <v>207</v>
      </c>
      <c r="AR811" t="s">
        <v>207</v>
      </c>
      <c r="AS811" t="s">
        <v>207</v>
      </c>
      <c r="AT811" t="s">
        <v>207</v>
      </c>
      <c r="AU811" t="s">
        <v>207</v>
      </c>
      <c r="AV811" t="s">
        <v>207</v>
      </c>
      <c r="AW811" t="s">
        <v>207</v>
      </c>
      <c r="AX811" t="s">
        <v>207</v>
      </c>
      <c r="AY811" t="s">
        <v>207</v>
      </c>
      <c r="AZ811" t="s">
        <v>207</v>
      </c>
      <c r="BA811" t="s">
        <v>207</v>
      </c>
      <c r="BB811" t="s">
        <v>207</v>
      </c>
      <c r="BC811" t="s">
        <v>207</v>
      </c>
      <c r="BD811" t="s">
        <v>207</v>
      </c>
      <c r="BE811" t="s">
        <v>207</v>
      </c>
      <c r="BF811" t="s">
        <v>207</v>
      </c>
      <c r="BG811" t="s">
        <v>207</v>
      </c>
      <c r="BH811" t="s">
        <v>207</v>
      </c>
      <c r="BI811" t="s">
        <v>207</v>
      </c>
      <c r="BJ811" t="s">
        <v>207</v>
      </c>
      <c r="BK811" t="s">
        <v>207</v>
      </c>
      <c r="BL811" t="s">
        <v>207</v>
      </c>
      <c r="BM811" t="s">
        <v>207</v>
      </c>
      <c r="BN811" t="s">
        <v>207</v>
      </c>
      <c r="BO811" s="18" t="str">
        <f>IF(OR(BO$2=0, BO$2=""), "N/A", IF(ISNUMBER(SEARCH(UPPER(BO$2), UPPER(ProgramsTable[[#This Row],[Type of Service]]))), "Yes", "No"))</f>
        <v>N/A</v>
      </c>
      <c r="BP811" s="18" t="str">
        <f>IF(BP$2=0, "N/A", IF(ISNUMBER(SEARCH(TRIM(BP$2), ProgramsTable[[#This Row],[Geographic Coverage]])), "Yes", "No"))</f>
        <v>N/A</v>
      </c>
      <c r="BQ811" s="18" t="str">
        <f>IF(BQ$2=0, "N/A", IF(ISNUMBER(SEARCH(TRIM(BQ$2), ProgramsTable[[#This Row],[Geographic Coverage]])), "Yes", "No"))</f>
        <v>N/A</v>
      </c>
      <c r="BR811" s="18" t="str">
        <f>IF(AND(BP$2=0, BQ$2=0), "*Required - Please Make a Selection*", IF(OR(ISNUMBER(SEARCH(TRIM(BP$2), ProgramsTable[[#This Row],[Geographic Coverage]])), ISNUMBER(SEARCH(TRIM(BQ$2), ProgramsTable[[#This Row],[Geographic Coverage]]))), "Yes", "No"))</f>
        <v>*Required - Please Make a Selection*</v>
      </c>
      <c r="BS811" s="18" t="str">
        <f>IF(OR(BS$2="",BS$2=0), "N/A", IF(AND(ProgramsTable[[#This Row],[Age Min]]= "None", ProgramsTable[[#This Row],[Age Max]]= "None"), "Yes", IF(AND(BS$2&gt;=ProgramsTable[[#This Row],[Age Min]], BS$2&lt;=ProgramsTable[[#This Row],[Age Max]]), "Yes", "No")))</f>
        <v>N/A</v>
      </c>
      <c r="BT811" s="18" t="str" cm="1">
        <f t="array" ref="BT811">IF(COUNTIF(AM$2:BJ$2,"Yes")=0,"N/A",IF(SUMPRODUCT(--(AM$2:BJ$2="Yes"),--(ProgramsTable[[#This Row],[Developmental Disability]:[Caregivers, Family Members, Advocates, or Practitioners of an Individual with Disabilities or Medical Conditions]]="Yes"))&gt;0,"Yes","No"))</f>
        <v>N/A</v>
      </c>
      <c r="BU8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11" s="18" t="str">
        <f>IF(BV$2=0, "N/A", IF(ISNUMBER(SEARCH(UPPER(BV$2), UPPER(ProgramsTable[[#This Row],[Type of Service]]))), "Yes", "No"))</f>
        <v>N/A</v>
      </c>
      <c r="BW811" s="18" t="str">
        <f>IF(BW$2=0, "N/A", IF(ISNUMBER(SEARCH(TRIM(BW$2), ProgramsTable[[#This Row],[Geographic Coverage]])), "Yes", "No"))</f>
        <v>N/A</v>
      </c>
      <c r="BX811" s="18" t="str">
        <f>IF(BX$2=0, "N/A", IF(ISNUMBER(SEARCH(TRIM(BX$2), ProgramsTable[[#This Row],[Geographic Coverage]])), "Yes", "No"))</f>
        <v>N/A</v>
      </c>
      <c r="BY811" s="18" t="str">
        <f>IF(AND(BW$2=0, BX$2=0), "*Required - Please Make a Selection*", IF(OR(ISNUMBER(SEARCH(TRIM(BW$2), ProgramsTable[[#This Row],[Geographic Coverage]])), ISNUMBER(SEARCH(TRIM(BX$2), ProgramsTable[[#This Row],[Geographic Coverage]]))), "Yes", "No"))</f>
        <v>*Required - Please Make a Selection*</v>
      </c>
      <c r="BZ811" s="18" t="str">
        <f>IF(I$2=0, "N/A", IF(I$2="Yes", IF(ProgramsTable[[#This Row],[Program Includes Services for Caregivers]]="Yes", IF(ProgramsTable[[#This Row],[Program May Require Caregiver to be Unpaid]]="No", "Yes", "No"), "No"), "N/A"))</f>
        <v>N/A</v>
      </c>
      <c r="CA8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11" s="18" t="str">
        <f>IF(CB$2=0, "N/A", IF(ISNUMBER(SEARCH(TRIM(UPPER(CB$2)), TRIM(UPPER(ProgramsTable[[#This Row],[Type of Service]])))), "Yes", "No"))</f>
        <v>N/A</v>
      </c>
      <c r="CC811" s="18" t="str">
        <f>IF(CC$2=0, "N/A", IF(ISNUMBER(SEARCH(TRIM(CC$2), ProgramsTable[[#This Row],[Geographic Coverage]])), "Yes", "No"))</f>
        <v>No</v>
      </c>
      <c r="CD811" s="18" t="str">
        <f>IF(CD$2=0, "N/A", IF(ISNUMBER(SEARCH(TRIM(CD$2), ProgramsTable[[#This Row],[Geographic Coverage]])), "Yes", "No"))</f>
        <v>N/A</v>
      </c>
      <c r="CE811" s="18" t="str">
        <f>IF(AND(CC$2=0, CD$2=0), "*Required - Please Make a Selection*", IF(OR(ISNUMBER(SEARCH(TRIM(CC$2), ProgramsTable[[#This Row],[Geographic Coverage]])), ISNUMBER(SEARCH(TRIM(CD$2), ProgramsTable[[#This Row],[Geographic Coverage]]))), "Yes", "No"))</f>
        <v>No</v>
      </c>
      <c r="CF811" s="18" t="str" cm="1">
        <f t="array" ref="CF811">IF(COUNTIF(BK$2:BN$2, "Yes")=0, "N/A", IF(SUMPRODUCT((BK$2:BN$2="Yes")*(ProgramsTable[[#This Row],[Veteran?]:[Disabled Veteran?]]="Yes"))&gt;0, "Yes", "No"))</f>
        <v>No</v>
      </c>
      <c r="CG8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11"/>
      <c r="CI811"/>
      <c r="CJ811"/>
      <c r="CK811"/>
      <c r="CL811"/>
      <c r="CM811"/>
      <c r="CN811"/>
      <c r="CO811"/>
      <c r="CP811"/>
      <c r="CQ811"/>
      <c r="CR811"/>
      <c r="CS811"/>
      <c r="CU811"/>
      <c r="CV811"/>
    </row>
    <row r="812" spans="1:100" hidden="1" x14ac:dyDescent="0.25">
      <c r="A812" s="10">
        <v>564</v>
      </c>
      <c r="B812" t="s">
        <v>614</v>
      </c>
      <c r="C812" t="s">
        <v>628</v>
      </c>
      <c r="D812" t="s">
        <v>564</v>
      </c>
      <c r="E812" t="s">
        <v>546</v>
      </c>
      <c r="F812" t="s">
        <v>623</v>
      </c>
      <c r="G812" t="s">
        <v>109</v>
      </c>
      <c r="H812" t="s">
        <v>207</v>
      </c>
      <c r="I812" t="s">
        <v>207</v>
      </c>
      <c r="J812" t="s">
        <v>566</v>
      </c>
      <c r="K812" t="s">
        <v>208</v>
      </c>
      <c r="L812" s="11" t="s">
        <v>571</v>
      </c>
      <c r="M812">
        <v>60</v>
      </c>
      <c r="N812">
        <v>120</v>
      </c>
      <c r="O812" t="s">
        <v>572</v>
      </c>
      <c r="P812" t="s">
        <v>573</v>
      </c>
      <c r="Q812" t="s">
        <v>208</v>
      </c>
      <c r="R812" t="s">
        <v>573</v>
      </c>
      <c r="S812" t="s">
        <v>208</v>
      </c>
      <c r="T812" t="s">
        <v>629</v>
      </c>
      <c r="U812" t="s">
        <v>207</v>
      </c>
      <c r="V812" t="s">
        <v>215</v>
      </c>
      <c r="W812" t="s">
        <v>207</v>
      </c>
      <c r="X812" t="s">
        <v>207</v>
      </c>
      <c r="Y812" t="s">
        <v>207</v>
      </c>
      <c r="Z812" t="s">
        <v>207</v>
      </c>
      <c r="AA812" t="s">
        <v>207</v>
      </c>
      <c r="AB812" t="s">
        <v>207</v>
      </c>
      <c r="AC812" t="s">
        <v>207</v>
      </c>
      <c r="AD812" t="s">
        <v>207</v>
      </c>
      <c r="AE812" t="s">
        <v>207</v>
      </c>
      <c r="AF812" t="s">
        <v>207</v>
      </c>
      <c r="AG812" t="s">
        <v>207</v>
      </c>
      <c r="AH812" t="s">
        <v>207</v>
      </c>
      <c r="AI812" t="s">
        <v>207</v>
      </c>
      <c r="AJ812" t="s">
        <v>207</v>
      </c>
      <c r="AK812" t="s">
        <v>207</v>
      </c>
      <c r="AL812" t="s">
        <v>207</v>
      </c>
      <c r="AM812" t="s">
        <v>215</v>
      </c>
      <c r="AN812" t="s">
        <v>215</v>
      </c>
      <c r="AO812" t="s">
        <v>215</v>
      </c>
      <c r="AP812" t="s">
        <v>207</v>
      </c>
      <c r="AQ812" t="s">
        <v>215</v>
      </c>
      <c r="AR812" t="s">
        <v>207</v>
      </c>
      <c r="AS812" t="s">
        <v>207</v>
      </c>
      <c r="AT812" t="s">
        <v>207</v>
      </c>
      <c r="AU812" t="s">
        <v>207</v>
      </c>
      <c r="AV812" t="s">
        <v>207</v>
      </c>
      <c r="AW812" t="s">
        <v>207</v>
      </c>
      <c r="AX812" t="s">
        <v>215</v>
      </c>
      <c r="AY812" t="s">
        <v>215</v>
      </c>
      <c r="AZ812" t="s">
        <v>207</v>
      </c>
      <c r="BA812" t="s">
        <v>215</v>
      </c>
      <c r="BB812" t="s">
        <v>207</v>
      </c>
      <c r="BC812" t="s">
        <v>207</v>
      </c>
      <c r="BD812" t="s">
        <v>207</v>
      </c>
      <c r="BE812" t="s">
        <v>207</v>
      </c>
      <c r="BF812" t="s">
        <v>207</v>
      </c>
      <c r="BG812" t="s">
        <v>207</v>
      </c>
      <c r="BH812" t="s">
        <v>207</v>
      </c>
      <c r="BI812" t="s">
        <v>207</v>
      </c>
      <c r="BJ812" t="s">
        <v>207</v>
      </c>
      <c r="BK812" t="s">
        <v>207</v>
      </c>
      <c r="BL812" t="s">
        <v>207</v>
      </c>
      <c r="BM812" t="s">
        <v>207</v>
      </c>
      <c r="BN812" t="s">
        <v>207</v>
      </c>
      <c r="BO812" s="18" t="str">
        <f>IF(OR(BO$2=0, BO$2=""), "N/A", IF(ISNUMBER(SEARCH(UPPER(BO$2), UPPER(ProgramsTable[[#This Row],[Type of Service]]))), "Yes", "No"))</f>
        <v>N/A</v>
      </c>
      <c r="BP812" s="18" t="str">
        <f>IF(BP$2=0, "N/A", IF(ISNUMBER(SEARCH(TRIM(BP$2), ProgramsTable[[#This Row],[Geographic Coverage]])), "Yes", "No"))</f>
        <v>N/A</v>
      </c>
      <c r="BQ812" s="18" t="str">
        <f>IF(BQ$2=0, "N/A", IF(ISNUMBER(SEARCH(TRIM(BQ$2), ProgramsTable[[#This Row],[Geographic Coverage]])), "Yes", "No"))</f>
        <v>N/A</v>
      </c>
      <c r="BR812" s="18" t="str">
        <f>IF(AND(BP$2=0, BQ$2=0), "*Required - Please Make a Selection*", IF(OR(ISNUMBER(SEARCH(TRIM(BP$2), ProgramsTable[[#This Row],[Geographic Coverage]])), ISNUMBER(SEARCH(TRIM(BQ$2), ProgramsTable[[#This Row],[Geographic Coverage]]))), "Yes", "No"))</f>
        <v>*Required - Please Make a Selection*</v>
      </c>
      <c r="BS812" s="18" t="str">
        <f>IF(OR(BS$2="",BS$2=0), "N/A", IF(AND(ProgramsTable[[#This Row],[Age Min]]= "None", ProgramsTable[[#This Row],[Age Max]]= "None"), "Yes", IF(AND(BS$2&gt;=ProgramsTable[[#This Row],[Age Min]], BS$2&lt;=ProgramsTable[[#This Row],[Age Max]]), "Yes", "No")))</f>
        <v>N/A</v>
      </c>
      <c r="BT812" s="18" t="str" cm="1">
        <f t="array" ref="BT812">IF(COUNTIF(AM$2:BJ$2,"Yes")=0,"N/A",IF(SUMPRODUCT(--(AM$2:BJ$2="Yes"),--(ProgramsTable[[#This Row],[Developmental Disability]:[Caregivers, Family Members, Advocates, or Practitioners of an Individual with Disabilities or Medical Conditions]]="Yes"))&gt;0,"Yes","No"))</f>
        <v>N/A</v>
      </c>
      <c r="BU8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12" s="18" t="str">
        <f>IF(BV$2=0, "N/A", IF(ISNUMBER(SEARCH(UPPER(BV$2), UPPER(ProgramsTable[[#This Row],[Type of Service]]))), "Yes", "No"))</f>
        <v>N/A</v>
      </c>
      <c r="BW812" s="18" t="str">
        <f>IF(BW$2=0, "N/A", IF(ISNUMBER(SEARCH(TRIM(BW$2), ProgramsTable[[#This Row],[Geographic Coverage]])), "Yes", "No"))</f>
        <v>N/A</v>
      </c>
      <c r="BX812" s="18" t="str">
        <f>IF(BX$2=0, "N/A", IF(ISNUMBER(SEARCH(TRIM(BX$2), ProgramsTable[[#This Row],[Geographic Coverage]])), "Yes", "No"))</f>
        <v>N/A</v>
      </c>
      <c r="BY812" s="18" t="str">
        <f>IF(AND(BW$2=0, BX$2=0), "*Required - Please Make a Selection*", IF(OR(ISNUMBER(SEARCH(TRIM(BW$2), ProgramsTable[[#This Row],[Geographic Coverage]])), ISNUMBER(SEARCH(TRIM(BX$2), ProgramsTable[[#This Row],[Geographic Coverage]]))), "Yes", "No"))</f>
        <v>*Required - Please Make a Selection*</v>
      </c>
      <c r="BZ812" s="18" t="str">
        <f>IF(I$2=0, "N/A", IF(I$2="Yes", IF(ProgramsTable[[#This Row],[Program Includes Services for Caregivers]]="Yes", IF(ProgramsTable[[#This Row],[Program May Require Caregiver to be Unpaid]]="No", "Yes", "No"), "No"), "N/A"))</f>
        <v>N/A</v>
      </c>
      <c r="CA8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12" s="18" t="str">
        <f>IF(CB$2=0, "N/A", IF(ISNUMBER(SEARCH(TRIM(UPPER(CB$2)), TRIM(UPPER(ProgramsTable[[#This Row],[Type of Service]])))), "Yes", "No"))</f>
        <v>N/A</v>
      </c>
      <c r="CC812" s="18" t="str">
        <f>IF(CC$2=0, "N/A", IF(ISNUMBER(SEARCH(TRIM(CC$2), ProgramsTable[[#This Row],[Geographic Coverage]])), "Yes", "No"))</f>
        <v>No</v>
      </c>
      <c r="CD812" s="18" t="str">
        <f>IF(CD$2=0, "N/A", IF(ISNUMBER(SEARCH(TRIM(CD$2), ProgramsTable[[#This Row],[Geographic Coverage]])), "Yes", "No"))</f>
        <v>N/A</v>
      </c>
      <c r="CE812" s="18" t="str">
        <f>IF(AND(CC$2=0, CD$2=0), "*Required - Please Make a Selection*", IF(OR(ISNUMBER(SEARCH(TRIM(CC$2), ProgramsTable[[#This Row],[Geographic Coverage]])), ISNUMBER(SEARCH(TRIM(CD$2), ProgramsTable[[#This Row],[Geographic Coverage]]))), "Yes", "No"))</f>
        <v>No</v>
      </c>
      <c r="CF812" s="18" t="str" cm="1">
        <f t="array" ref="CF812">IF(COUNTIF(BK$2:BN$2, "Yes")=0, "N/A", IF(SUMPRODUCT((BK$2:BN$2="Yes")*(ProgramsTable[[#This Row],[Veteran?]:[Disabled Veteran?]]="Yes"))&gt;0, "Yes", "No"))</f>
        <v>No</v>
      </c>
      <c r="CG8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12"/>
      <c r="CI812"/>
      <c r="CJ812"/>
      <c r="CK812"/>
      <c r="CL812"/>
      <c r="CM812"/>
      <c r="CN812"/>
      <c r="CO812"/>
      <c r="CP812"/>
      <c r="CQ812"/>
      <c r="CR812"/>
      <c r="CS812"/>
      <c r="CU812"/>
      <c r="CV812"/>
    </row>
    <row r="813" spans="1:100" hidden="1" x14ac:dyDescent="0.25">
      <c r="A813" s="10">
        <v>565</v>
      </c>
      <c r="B813" t="s">
        <v>614</v>
      </c>
      <c r="C813" t="s">
        <v>628</v>
      </c>
      <c r="D813" t="s">
        <v>564</v>
      </c>
      <c r="E813" t="s">
        <v>546</v>
      </c>
      <c r="F813" t="s">
        <v>574</v>
      </c>
      <c r="G813" t="s">
        <v>108</v>
      </c>
      <c r="H813" t="s">
        <v>207</v>
      </c>
      <c r="I813" t="s">
        <v>207</v>
      </c>
      <c r="J813" t="s">
        <v>208</v>
      </c>
      <c r="K813" t="s">
        <v>208</v>
      </c>
      <c r="L813" s="11" t="s">
        <v>543</v>
      </c>
      <c r="M813">
        <v>60</v>
      </c>
      <c r="N813">
        <v>120</v>
      </c>
      <c r="P813" t="s">
        <v>575</v>
      </c>
      <c r="Q813" t="s">
        <v>208</v>
      </c>
      <c r="R813" t="s">
        <v>575</v>
      </c>
      <c r="S813" t="s">
        <v>208</v>
      </c>
      <c r="T813" t="s">
        <v>629</v>
      </c>
      <c r="U813" t="s">
        <v>207</v>
      </c>
      <c r="V813" t="s">
        <v>207</v>
      </c>
      <c r="W813" t="s">
        <v>207</v>
      </c>
      <c r="X813" t="s">
        <v>207</v>
      </c>
      <c r="Y813" t="s">
        <v>207</v>
      </c>
      <c r="Z813" t="s">
        <v>207</v>
      </c>
      <c r="AA813" t="s">
        <v>207</v>
      </c>
      <c r="AB813" t="s">
        <v>207</v>
      </c>
      <c r="AC813" t="s">
        <v>207</v>
      </c>
      <c r="AD813" t="s">
        <v>207</v>
      </c>
      <c r="AE813" t="s">
        <v>207</v>
      </c>
      <c r="AF813" t="s">
        <v>207</v>
      </c>
      <c r="AG813" t="s">
        <v>207</v>
      </c>
      <c r="AH813" t="s">
        <v>207</v>
      </c>
      <c r="AI813" t="s">
        <v>207</v>
      </c>
      <c r="AJ813" t="s">
        <v>207</v>
      </c>
      <c r="AK813" t="s">
        <v>207</v>
      </c>
      <c r="AL813" t="s">
        <v>207</v>
      </c>
      <c r="AM813" t="s">
        <v>207</v>
      </c>
      <c r="AN813" t="s">
        <v>207</v>
      </c>
      <c r="AO813" t="s">
        <v>207</v>
      </c>
      <c r="AP813" t="s">
        <v>207</v>
      </c>
      <c r="AQ813" t="s">
        <v>207</v>
      </c>
      <c r="AR813" t="s">
        <v>207</v>
      </c>
      <c r="AS813" t="s">
        <v>207</v>
      </c>
      <c r="AT813" t="s">
        <v>207</v>
      </c>
      <c r="AU813" t="s">
        <v>207</v>
      </c>
      <c r="AV813" t="s">
        <v>207</v>
      </c>
      <c r="AW813" t="s">
        <v>207</v>
      </c>
      <c r="AX813" t="s">
        <v>207</v>
      </c>
      <c r="AY813" t="s">
        <v>207</v>
      </c>
      <c r="AZ813" t="s">
        <v>207</v>
      </c>
      <c r="BA813" t="s">
        <v>215</v>
      </c>
      <c r="BB813" t="s">
        <v>207</v>
      </c>
      <c r="BC813" t="s">
        <v>207</v>
      </c>
      <c r="BD813" t="s">
        <v>207</v>
      </c>
      <c r="BE813" t="s">
        <v>207</v>
      </c>
      <c r="BF813" t="s">
        <v>207</v>
      </c>
      <c r="BG813" t="s">
        <v>207</v>
      </c>
      <c r="BH813" t="s">
        <v>207</v>
      </c>
      <c r="BI813" t="s">
        <v>207</v>
      </c>
      <c r="BJ813" t="s">
        <v>207</v>
      </c>
      <c r="BK813" t="s">
        <v>207</v>
      </c>
      <c r="BL813" t="s">
        <v>207</v>
      </c>
      <c r="BM813" t="s">
        <v>207</v>
      </c>
      <c r="BN813" t="s">
        <v>207</v>
      </c>
      <c r="BO813" s="18" t="str">
        <f>IF(OR(BO$2=0, BO$2=""), "N/A", IF(ISNUMBER(SEARCH(UPPER(BO$2), UPPER(ProgramsTable[[#This Row],[Type of Service]]))), "Yes", "No"))</f>
        <v>N/A</v>
      </c>
      <c r="BP813" s="18" t="str">
        <f>IF(BP$2=0, "N/A", IF(ISNUMBER(SEARCH(TRIM(BP$2), ProgramsTable[[#This Row],[Geographic Coverage]])), "Yes", "No"))</f>
        <v>N/A</v>
      </c>
      <c r="BQ813" s="18" t="str">
        <f>IF(BQ$2=0, "N/A", IF(ISNUMBER(SEARCH(TRIM(BQ$2), ProgramsTable[[#This Row],[Geographic Coverage]])), "Yes", "No"))</f>
        <v>N/A</v>
      </c>
      <c r="BR813" s="18" t="str">
        <f>IF(AND(BP$2=0, BQ$2=0), "*Required - Please Make a Selection*", IF(OR(ISNUMBER(SEARCH(TRIM(BP$2), ProgramsTable[[#This Row],[Geographic Coverage]])), ISNUMBER(SEARCH(TRIM(BQ$2), ProgramsTable[[#This Row],[Geographic Coverage]]))), "Yes", "No"))</f>
        <v>*Required - Please Make a Selection*</v>
      </c>
      <c r="BS813" s="18" t="str">
        <f>IF(OR(BS$2="",BS$2=0), "N/A", IF(AND(ProgramsTable[[#This Row],[Age Min]]= "None", ProgramsTable[[#This Row],[Age Max]]= "None"), "Yes", IF(AND(BS$2&gt;=ProgramsTable[[#This Row],[Age Min]], BS$2&lt;=ProgramsTable[[#This Row],[Age Max]]), "Yes", "No")))</f>
        <v>N/A</v>
      </c>
      <c r="BT813" s="18" t="str" cm="1">
        <f t="array" ref="BT813">IF(COUNTIF(AM$2:BJ$2,"Yes")=0,"N/A",IF(SUMPRODUCT(--(AM$2:BJ$2="Yes"),--(ProgramsTable[[#This Row],[Developmental Disability]:[Caregivers, Family Members, Advocates, or Practitioners of an Individual with Disabilities or Medical Conditions]]="Yes"))&gt;0,"Yes","No"))</f>
        <v>N/A</v>
      </c>
      <c r="BU8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13" s="18" t="str">
        <f>IF(BV$2=0, "N/A", IF(ISNUMBER(SEARCH(UPPER(BV$2), UPPER(ProgramsTable[[#This Row],[Type of Service]]))), "Yes", "No"))</f>
        <v>N/A</v>
      </c>
      <c r="BW813" s="18" t="str">
        <f>IF(BW$2=0, "N/A", IF(ISNUMBER(SEARCH(TRIM(BW$2), ProgramsTable[[#This Row],[Geographic Coverage]])), "Yes", "No"))</f>
        <v>N/A</v>
      </c>
      <c r="BX813" s="18" t="str">
        <f>IF(BX$2=0, "N/A", IF(ISNUMBER(SEARCH(TRIM(BX$2), ProgramsTable[[#This Row],[Geographic Coverage]])), "Yes", "No"))</f>
        <v>N/A</v>
      </c>
      <c r="BY813" s="18" t="str">
        <f>IF(AND(BW$2=0, BX$2=0), "*Required - Please Make a Selection*", IF(OR(ISNUMBER(SEARCH(TRIM(BW$2), ProgramsTable[[#This Row],[Geographic Coverage]])), ISNUMBER(SEARCH(TRIM(BX$2), ProgramsTable[[#This Row],[Geographic Coverage]]))), "Yes", "No"))</f>
        <v>*Required - Please Make a Selection*</v>
      </c>
      <c r="BZ813" s="18" t="str">
        <f>IF(I$2=0, "N/A", IF(I$2="Yes", IF(ProgramsTable[[#This Row],[Program Includes Services for Caregivers]]="Yes", IF(ProgramsTable[[#This Row],[Program May Require Caregiver to be Unpaid]]="No", "Yes", "No"), "No"), "N/A"))</f>
        <v>N/A</v>
      </c>
      <c r="CA8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13" s="18" t="str">
        <f>IF(CB$2=0, "N/A", IF(ISNUMBER(SEARCH(TRIM(UPPER(CB$2)), TRIM(UPPER(ProgramsTable[[#This Row],[Type of Service]])))), "Yes", "No"))</f>
        <v>N/A</v>
      </c>
      <c r="CC813" s="18" t="str">
        <f>IF(CC$2=0, "N/A", IF(ISNUMBER(SEARCH(TRIM(CC$2), ProgramsTable[[#This Row],[Geographic Coverage]])), "Yes", "No"))</f>
        <v>No</v>
      </c>
      <c r="CD813" s="18" t="str">
        <f>IF(CD$2=0, "N/A", IF(ISNUMBER(SEARCH(TRIM(CD$2), ProgramsTable[[#This Row],[Geographic Coverage]])), "Yes", "No"))</f>
        <v>N/A</v>
      </c>
      <c r="CE813" s="18" t="str">
        <f>IF(AND(CC$2=0, CD$2=0), "*Required - Please Make a Selection*", IF(OR(ISNUMBER(SEARCH(TRIM(CC$2), ProgramsTable[[#This Row],[Geographic Coverage]])), ISNUMBER(SEARCH(TRIM(CD$2), ProgramsTable[[#This Row],[Geographic Coverage]]))), "Yes", "No"))</f>
        <v>No</v>
      </c>
      <c r="CF813" s="18" t="str" cm="1">
        <f t="array" ref="CF813">IF(COUNTIF(BK$2:BN$2, "Yes")=0, "N/A", IF(SUMPRODUCT((BK$2:BN$2="Yes")*(ProgramsTable[[#This Row],[Veteran?]:[Disabled Veteran?]]="Yes"))&gt;0, "Yes", "No"))</f>
        <v>No</v>
      </c>
      <c r="CG8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13"/>
      <c r="CI813"/>
      <c r="CJ813"/>
      <c r="CK813"/>
      <c r="CL813"/>
      <c r="CM813"/>
      <c r="CN813"/>
      <c r="CO813"/>
      <c r="CP813"/>
      <c r="CQ813"/>
      <c r="CR813"/>
      <c r="CS813"/>
      <c r="CU813"/>
      <c r="CV813"/>
    </row>
    <row r="814" spans="1:100" hidden="1" x14ac:dyDescent="0.25">
      <c r="A814" s="10">
        <v>566</v>
      </c>
      <c r="B814" t="s">
        <v>614</v>
      </c>
      <c r="C814" t="s">
        <v>628</v>
      </c>
      <c r="D814" t="s">
        <v>576</v>
      </c>
      <c r="E814" t="s">
        <v>546</v>
      </c>
      <c r="F814" t="s">
        <v>630</v>
      </c>
      <c r="G814" t="s">
        <v>98</v>
      </c>
      <c r="H814" t="s">
        <v>207</v>
      </c>
      <c r="I814" t="s">
        <v>207</v>
      </c>
      <c r="J814" t="s">
        <v>208</v>
      </c>
      <c r="K814" t="s">
        <v>208</v>
      </c>
      <c r="L814" s="11" t="s">
        <v>543</v>
      </c>
      <c r="M814">
        <v>60</v>
      </c>
      <c r="N814">
        <v>120</v>
      </c>
      <c r="P814" t="s">
        <v>563</v>
      </c>
      <c r="Q814" t="s">
        <v>208</v>
      </c>
      <c r="R814" t="s">
        <v>563</v>
      </c>
      <c r="S814" t="s">
        <v>208</v>
      </c>
      <c r="T814" t="s">
        <v>64</v>
      </c>
      <c r="U814" t="s">
        <v>207</v>
      </c>
      <c r="V814" t="s">
        <v>207</v>
      </c>
      <c r="W814" t="s">
        <v>207</v>
      </c>
      <c r="X814" t="s">
        <v>207</v>
      </c>
      <c r="Y814" t="s">
        <v>207</v>
      </c>
      <c r="Z814" t="s">
        <v>207</v>
      </c>
      <c r="AA814" t="s">
        <v>207</v>
      </c>
      <c r="AB814" t="s">
        <v>207</v>
      </c>
      <c r="AC814" t="s">
        <v>207</v>
      </c>
      <c r="AD814" t="s">
        <v>207</v>
      </c>
      <c r="AE814" t="s">
        <v>207</v>
      </c>
      <c r="AF814" t="s">
        <v>207</v>
      </c>
      <c r="AG814" t="s">
        <v>207</v>
      </c>
      <c r="AH814" t="s">
        <v>207</v>
      </c>
      <c r="AI814" t="s">
        <v>207</v>
      </c>
      <c r="AJ814" t="s">
        <v>207</v>
      </c>
      <c r="AK814" t="s">
        <v>207</v>
      </c>
      <c r="AL814" t="s">
        <v>207</v>
      </c>
      <c r="AM814" t="s">
        <v>207</v>
      </c>
      <c r="AN814" t="s">
        <v>207</v>
      </c>
      <c r="AO814" t="s">
        <v>207</v>
      </c>
      <c r="AP814" t="s">
        <v>207</v>
      </c>
      <c r="AQ814" t="s">
        <v>207</v>
      </c>
      <c r="AR814" t="s">
        <v>207</v>
      </c>
      <c r="AS814" t="s">
        <v>207</v>
      </c>
      <c r="AT814" t="s">
        <v>207</v>
      </c>
      <c r="AU814" t="s">
        <v>207</v>
      </c>
      <c r="AV814" t="s">
        <v>207</v>
      </c>
      <c r="AW814" t="s">
        <v>207</v>
      </c>
      <c r="AX814" t="s">
        <v>207</v>
      </c>
      <c r="AY814" t="s">
        <v>207</v>
      </c>
      <c r="AZ814" t="s">
        <v>207</v>
      </c>
      <c r="BA814" t="s">
        <v>215</v>
      </c>
      <c r="BB814" t="s">
        <v>207</v>
      </c>
      <c r="BC814" t="s">
        <v>207</v>
      </c>
      <c r="BD814" t="s">
        <v>207</v>
      </c>
      <c r="BE814" t="s">
        <v>207</v>
      </c>
      <c r="BF814" t="s">
        <v>207</v>
      </c>
      <c r="BG814" t="s">
        <v>207</v>
      </c>
      <c r="BH814" t="s">
        <v>207</v>
      </c>
      <c r="BI814" t="s">
        <v>207</v>
      </c>
      <c r="BJ814" t="s">
        <v>207</v>
      </c>
      <c r="BK814" t="s">
        <v>207</v>
      </c>
      <c r="BL814" t="s">
        <v>207</v>
      </c>
      <c r="BM814" t="s">
        <v>207</v>
      </c>
      <c r="BN814" t="s">
        <v>207</v>
      </c>
      <c r="BO814" s="18" t="str">
        <f>IF(OR(BO$2=0, BO$2=""), "N/A", IF(ISNUMBER(SEARCH(UPPER(BO$2), UPPER(ProgramsTable[[#This Row],[Type of Service]]))), "Yes", "No"))</f>
        <v>N/A</v>
      </c>
      <c r="BP814" s="18" t="str">
        <f>IF(BP$2=0, "N/A", IF(ISNUMBER(SEARCH(TRIM(BP$2), ProgramsTable[[#This Row],[Geographic Coverage]])), "Yes", "No"))</f>
        <v>N/A</v>
      </c>
      <c r="BQ814" s="18" t="str">
        <f>IF(BQ$2=0, "N/A", IF(ISNUMBER(SEARCH(TRIM(BQ$2), ProgramsTable[[#This Row],[Geographic Coverage]])), "Yes", "No"))</f>
        <v>N/A</v>
      </c>
      <c r="BR814" s="18" t="str">
        <f>IF(AND(BP$2=0, BQ$2=0), "*Required - Please Make a Selection*", IF(OR(ISNUMBER(SEARCH(TRIM(BP$2), ProgramsTable[[#This Row],[Geographic Coverage]])), ISNUMBER(SEARCH(TRIM(BQ$2), ProgramsTable[[#This Row],[Geographic Coverage]]))), "Yes", "No"))</f>
        <v>*Required - Please Make a Selection*</v>
      </c>
      <c r="BS814" s="18" t="str">
        <f>IF(OR(BS$2="",BS$2=0), "N/A", IF(AND(ProgramsTable[[#This Row],[Age Min]]= "None", ProgramsTable[[#This Row],[Age Max]]= "None"), "Yes", IF(AND(BS$2&gt;=ProgramsTable[[#This Row],[Age Min]], BS$2&lt;=ProgramsTable[[#This Row],[Age Max]]), "Yes", "No")))</f>
        <v>N/A</v>
      </c>
      <c r="BT814" s="18" t="str" cm="1">
        <f t="array" ref="BT814">IF(COUNTIF(AM$2:BJ$2,"Yes")=0,"N/A",IF(SUMPRODUCT(--(AM$2:BJ$2="Yes"),--(ProgramsTable[[#This Row],[Developmental Disability]:[Caregivers, Family Members, Advocates, or Practitioners of an Individual with Disabilities or Medical Conditions]]="Yes"))&gt;0,"Yes","No"))</f>
        <v>N/A</v>
      </c>
      <c r="BU8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14" s="18" t="str">
        <f>IF(BV$2=0, "N/A", IF(ISNUMBER(SEARCH(UPPER(BV$2), UPPER(ProgramsTable[[#This Row],[Type of Service]]))), "Yes", "No"))</f>
        <v>N/A</v>
      </c>
      <c r="BW814" s="18" t="str">
        <f>IF(BW$2=0, "N/A", IF(ISNUMBER(SEARCH(TRIM(BW$2), ProgramsTable[[#This Row],[Geographic Coverage]])), "Yes", "No"))</f>
        <v>N/A</v>
      </c>
      <c r="BX814" s="18" t="str">
        <f>IF(BX$2=0, "N/A", IF(ISNUMBER(SEARCH(TRIM(BX$2), ProgramsTable[[#This Row],[Geographic Coverage]])), "Yes", "No"))</f>
        <v>N/A</v>
      </c>
      <c r="BY814" s="18" t="str">
        <f>IF(AND(BW$2=0, BX$2=0), "*Required - Please Make a Selection*", IF(OR(ISNUMBER(SEARCH(TRIM(BW$2), ProgramsTable[[#This Row],[Geographic Coverage]])), ISNUMBER(SEARCH(TRIM(BX$2), ProgramsTable[[#This Row],[Geographic Coverage]]))), "Yes", "No"))</f>
        <v>*Required - Please Make a Selection*</v>
      </c>
      <c r="BZ814" s="18" t="str">
        <f>IF(I$2=0, "N/A", IF(I$2="Yes", IF(ProgramsTable[[#This Row],[Program Includes Services for Caregivers]]="Yes", IF(ProgramsTable[[#This Row],[Program May Require Caregiver to be Unpaid]]="No", "Yes", "No"), "No"), "N/A"))</f>
        <v>N/A</v>
      </c>
      <c r="CA8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14" s="18" t="str">
        <f>IF(CB$2=0, "N/A", IF(ISNUMBER(SEARCH(TRIM(UPPER(CB$2)), TRIM(UPPER(ProgramsTable[[#This Row],[Type of Service]])))), "Yes", "No"))</f>
        <v>N/A</v>
      </c>
      <c r="CC814" s="18" t="str">
        <f>IF(CC$2=0, "N/A", IF(ISNUMBER(SEARCH(TRIM(CC$2), ProgramsTable[[#This Row],[Geographic Coverage]])), "Yes", "No"))</f>
        <v>No</v>
      </c>
      <c r="CD814" s="18" t="str">
        <f>IF(CD$2=0, "N/A", IF(ISNUMBER(SEARCH(TRIM(CD$2), ProgramsTable[[#This Row],[Geographic Coverage]])), "Yes", "No"))</f>
        <v>N/A</v>
      </c>
      <c r="CE814" s="18" t="str">
        <f>IF(AND(CC$2=0, CD$2=0), "*Required - Please Make a Selection*", IF(OR(ISNUMBER(SEARCH(TRIM(CC$2), ProgramsTable[[#This Row],[Geographic Coverage]])), ISNUMBER(SEARCH(TRIM(CD$2), ProgramsTable[[#This Row],[Geographic Coverage]]))), "Yes", "No"))</f>
        <v>No</v>
      </c>
      <c r="CF814" s="18" t="str" cm="1">
        <f t="array" ref="CF814">IF(COUNTIF(BK$2:BN$2, "Yes")=0, "N/A", IF(SUMPRODUCT((BK$2:BN$2="Yes")*(ProgramsTable[[#This Row],[Veteran?]:[Disabled Veteran?]]="Yes"))&gt;0, "Yes", "No"))</f>
        <v>No</v>
      </c>
      <c r="CG8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14"/>
      <c r="CI814"/>
      <c r="CJ814"/>
      <c r="CK814"/>
      <c r="CL814"/>
      <c r="CM814"/>
      <c r="CN814"/>
      <c r="CO814"/>
      <c r="CP814"/>
      <c r="CQ814"/>
      <c r="CR814"/>
      <c r="CS814"/>
      <c r="CU814"/>
      <c r="CV814"/>
    </row>
    <row r="815" spans="1:100" hidden="1" x14ac:dyDescent="0.25">
      <c r="A815" s="10">
        <v>577</v>
      </c>
      <c r="B815" t="s">
        <v>614</v>
      </c>
      <c r="C815" t="s">
        <v>631</v>
      </c>
      <c r="D815" t="s">
        <v>537</v>
      </c>
      <c r="E815" t="s">
        <v>538</v>
      </c>
      <c r="F815" t="s">
        <v>539</v>
      </c>
      <c r="G815" t="s">
        <v>540</v>
      </c>
      <c r="H815" t="s">
        <v>207</v>
      </c>
      <c r="I815" t="s">
        <v>207</v>
      </c>
      <c r="J815" t="s">
        <v>541</v>
      </c>
      <c r="K815" t="s">
        <v>542</v>
      </c>
      <c r="L815" t="s">
        <v>543</v>
      </c>
      <c r="M815">
        <v>60</v>
      </c>
      <c r="N815">
        <v>120</v>
      </c>
      <c r="P815" t="s">
        <v>552</v>
      </c>
      <c r="Q815" t="s">
        <v>208</v>
      </c>
      <c r="R815" t="s">
        <v>552</v>
      </c>
      <c r="S815" t="s">
        <v>208</v>
      </c>
      <c r="T815" t="s">
        <v>46</v>
      </c>
      <c r="U815" t="s">
        <v>215</v>
      </c>
      <c r="V815" t="s">
        <v>207</v>
      </c>
      <c r="W815" t="s">
        <v>207</v>
      </c>
      <c r="X815" t="s">
        <v>207</v>
      </c>
      <c r="Y815" t="s">
        <v>207</v>
      </c>
      <c r="Z815" t="s">
        <v>207</v>
      </c>
      <c r="AA815" t="s">
        <v>215</v>
      </c>
      <c r="AB815" t="s">
        <v>207</v>
      </c>
      <c r="AC815" t="s">
        <v>207</v>
      </c>
      <c r="AD815" t="s">
        <v>207</v>
      </c>
      <c r="AE815" t="s">
        <v>207</v>
      </c>
      <c r="AF815" t="s">
        <v>207</v>
      </c>
      <c r="AG815" t="s">
        <v>207</v>
      </c>
      <c r="AH815" t="s">
        <v>207</v>
      </c>
      <c r="AI815" t="s">
        <v>207</v>
      </c>
      <c r="AJ815" t="s">
        <v>207</v>
      </c>
      <c r="AK815" t="s">
        <v>207</v>
      </c>
      <c r="AL815" t="s">
        <v>207</v>
      </c>
      <c r="AM815" t="s">
        <v>207</v>
      </c>
      <c r="AN815" t="s">
        <v>207</v>
      </c>
      <c r="AO815" t="s">
        <v>207</v>
      </c>
      <c r="AP815" t="s">
        <v>207</v>
      </c>
      <c r="AQ815" t="s">
        <v>207</v>
      </c>
      <c r="AR815" t="s">
        <v>207</v>
      </c>
      <c r="AS815" t="s">
        <v>207</v>
      </c>
      <c r="AT815" t="s">
        <v>207</v>
      </c>
      <c r="AU815" t="s">
        <v>207</v>
      </c>
      <c r="AV815" t="s">
        <v>207</v>
      </c>
      <c r="AW815" t="s">
        <v>207</v>
      </c>
      <c r="AX815" t="s">
        <v>207</v>
      </c>
      <c r="AY815" t="s">
        <v>207</v>
      </c>
      <c r="AZ815" t="s">
        <v>207</v>
      </c>
      <c r="BA815" t="s">
        <v>215</v>
      </c>
      <c r="BB815" t="s">
        <v>207</v>
      </c>
      <c r="BC815" t="s">
        <v>207</v>
      </c>
      <c r="BD815" t="s">
        <v>207</v>
      </c>
      <c r="BE815" t="s">
        <v>207</v>
      </c>
      <c r="BF815" t="s">
        <v>207</v>
      </c>
      <c r="BG815" t="s">
        <v>207</v>
      </c>
      <c r="BH815" t="s">
        <v>207</v>
      </c>
      <c r="BI815" t="s">
        <v>207</v>
      </c>
      <c r="BJ815" t="s">
        <v>207</v>
      </c>
      <c r="BK815" t="s">
        <v>207</v>
      </c>
      <c r="BL815" t="s">
        <v>207</v>
      </c>
      <c r="BM815" t="s">
        <v>207</v>
      </c>
      <c r="BN815" t="s">
        <v>207</v>
      </c>
      <c r="BO815" s="18" t="str">
        <f>IF(OR(BO$2=0, BO$2=""), "N/A", IF(ISNUMBER(SEARCH(UPPER(BO$2), UPPER(ProgramsTable[[#This Row],[Type of Service]]))), "Yes", "No"))</f>
        <v>N/A</v>
      </c>
      <c r="BP815" s="18" t="str">
        <f>IF(BP$2=0, "N/A", IF(ISNUMBER(SEARCH(TRIM(BP$2), ProgramsTable[[#This Row],[Geographic Coverage]])), "Yes", "No"))</f>
        <v>N/A</v>
      </c>
      <c r="BQ815" s="18" t="str">
        <f>IF(BQ$2=0, "N/A", IF(ISNUMBER(SEARCH(TRIM(BQ$2), ProgramsTable[[#This Row],[Geographic Coverage]])), "Yes", "No"))</f>
        <v>N/A</v>
      </c>
      <c r="BR815" s="18" t="str">
        <f>IF(AND(BP$2=0, BQ$2=0), "*Required - Please Make a Selection*", IF(OR(ISNUMBER(SEARCH(TRIM(BP$2), ProgramsTable[[#This Row],[Geographic Coverage]])), ISNUMBER(SEARCH(TRIM(BQ$2), ProgramsTable[[#This Row],[Geographic Coverage]]))), "Yes", "No"))</f>
        <v>*Required - Please Make a Selection*</v>
      </c>
      <c r="BS815" s="18" t="str">
        <f>IF(OR(BS$2="",BS$2=0), "N/A", IF(AND(ProgramsTable[[#This Row],[Age Min]]= "None", ProgramsTable[[#This Row],[Age Max]]= "None"), "Yes", IF(AND(BS$2&gt;=ProgramsTable[[#This Row],[Age Min]], BS$2&lt;=ProgramsTable[[#This Row],[Age Max]]), "Yes", "No")))</f>
        <v>N/A</v>
      </c>
      <c r="BT815" s="18" t="str" cm="1">
        <f t="array" ref="BT815">IF(COUNTIF(AM$2:BJ$2,"Yes")=0,"N/A",IF(SUMPRODUCT(--(AM$2:BJ$2="Yes"),--(ProgramsTable[[#This Row],[Developmental Disability]:[Caregivers, Family Members, Advocates, or Practitioners of an Individual with Disabilities or Medical Conditions]]="Yes"))&gt;0,"Yes","No"))</f>
        <v>N/A</v>
      </c>
      <c r="BU8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15" s="18" t="str">
        <f>IF(BV$2=0, "N/A", IF(ISNUMBER(SEARCH(UPPER(BV$2), UPPER(ProgramsTable[[#This Row],[Type of Service]]))), "Yes", "No"))</f>
        <v>N/A</v>
      </c>
      <c r="BW815" s="18" t="str">
        <f>IF(BW$2=0, "N/A", IF(ISNUMBER(SEARCH(TRIM(BW$2), ProgramsTable[[#This Row],[Geographic Coverage]])), "Yes", "No"))</f>
        <v>N/A</v>
      </c>
      <c r="BX815" s="18" t="str">
        <f>IF(BX$2=0, "N/A", IF(ISNUMBER(SEARCH(TRIM(BX$2), ProgramsTable[[#This Row],[Geographic Coverage]])), "Yes", "No"))</f>
        <v>N/A</v>
      </c>
      <c r="BY815" s="18" t="str">
        <f>IF(AND(BW$2=0, BX$2=0), "*Required - Please Make a Selection*", IF(OR(ISNUMBER(SEARCH(TRIM(BW$2), ProgramsTable[[#This Row],[Geographic Coverage]])), ISNUMBER(SEARCH(TRIM(BX$2), ProgramsTable[[#This Row],[Geographic Coverage]]))), "Yes", "No"))</f>
        <v>*Required - Please Make a Selection*</v>
      </c>
      <c r="BZ815" s="18" t="str">
        <f>IF(I$2=0, "N/A", IF(I$2="Yes", IF(ProgramsTable[[#This Row],[Program Includes Services for Caregivers]]="Yes", IF(ProgramsTable[[#This Row],[Program May Require Caregiver to be Unpaid]]="No", "Yes", "No"), "No"), "N/A"))</f>
        <v>N/A</v>
      </c>
      <c r="CA8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15" s="18" t="str">
        <f>IF(CB$2=0, "N/A", IF(ISNUMBER(SEARCH(TRIM(UPPER(CB$2)), TRIM(UPPER(ProgramsTable[[#This Row],[Type of Service]])))), "Yes", "No"))</f>
        <v>N/A</v>
      </c>
      <c r="CC815" s="18" t="str">
        <f>IF(CC$2=0, "N/A", IF(ISNUMBER(SEARCH(TRIM(CC$2), ProgramsTable[[#This Row],[Geographic Coverage]])), "Yes", "No"))</f>
        <v>No</v>
      </c>
      <c r="CD815" s="18" t="str">
        <f>IF(CD$2=0, "N/A", IF(ISNUMBER(SEARCH(TRIM(CD$2), ProgramsTable[[#This Row],[Geographic Coverage]])), "Yes", "No"))</f>
        <v>N/A</v>
      </c>
      <c r="CE815" s="18" t="str">
        <f>IF(AND(CC$2=0, CD$2=0), "*Required - Please Make a Selection*", IF(OR(ISNUMBER(SEARCH(TRIM(CC$2), ProgramsTable[[#This Row],[Geographic Coverage]])), ISNUMBER(SEARCH(TRIM(CD$2), ProgramsTable[[#This Row],[Geographic Coverage]]))), "Yes", "No"))</f>
        <v>No</v>
      </c>
      <c r="CF815" s="18" t="str" cm="1">
        <f t="array" ref="CF815">IF(COUNTIF(BK$2:BN$2, "Yes")=0, "N/A", IF(SUMPRODUCT((BK$2:BN$2="Yes")*(ProgramsTable[[#This Row],[Veteran?]:[Disabled Veteran?]]="Yes"))&gt;0, "Yes", "No"))</f>
        <v>No</v>
      </c>
      <c r="CG8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15"/>
      <c r="CI815"/>
      <c r="CJ815"/>
      <c r="CK815"/>
      <c r="CL815"/>
      <c r="CM815"/>
      <c r="CN815"/>
      <c r="CO815"/>
      <c r="CP815"/>
      <c r="CQ815"/>
      <c r="CR815"/>
      <c r="CS815"/>
      <c r="CU815"/>
      <c r="CV815"/>
    </row>
    <row r="816" spans="1:100" hidden="1" x14ac:dyDescent="0.25">
      <c r="A816" s="10">
        <v>578</v>
      </c>
      <c r="B816" t="s">
        <v>614</v>
      </c>
      <c r="C816" t="s">
        <v>631</v>
      </c>
      <c r="D816" t="s">
        <v>545</v>
      </c>
      <c r="E816" t="s">
        <v>546</v>
      </c>
      <c r="F816" t="s">
        <v>549</v>
      </c>
      <c r="G816" t="s">
        <v>117</v>
      </c>
      <c r="H816" t="s">
        <v>207</v>
      </c>
      <c r="I816" t="s">
        <v>207</v>
      </c>
      <c r="J816" t="s">
        <v>208</v>
      </c>
      <c r="K816" t="s">
        <v>208</v>
      </c>
      <c r="L816" s="11" t="s">
        <v>543</v>
      </c>
      <c r="M816">
        <v>60</v>
      </c>
      <c r="N816">
        <v>120</v>
      </c>
      <c r="P816" t="s">
        <v>554</v>
      </c>
      <c r="Q816" t="s">
        <v>208</v>
      </c>
      <c r="R816" t="s">
        <v>554</v>
      </c>
      <c r="S816" t="s">
        <v>208</v>
      </c>
      <c r="T816" t="s">
        <v>46</v>
      </c>
      <c r="U816" t="s">
        <v>207</v>
      </c>
      <c r="V816" t="s">
        <v>207</v>
      </c>
      <c r="W816" t="s">
        <v>207</v>
      </c>
      <c r="X816" t="s">
        <v>207</v>
      </c>
      <c r="Y816" t="s">
        <v>207</v>
      </c>
      <c r="Z816" t="s">
        <v>207</v>
      </c>
      <c r="AA816" t="s">
        <v>207</v>
      </c>
      <c r="AB816" t="s">
        <v>207</v>
      </c>
      <c r="AC816" t="s">
        <v>207</v>
      </c>
      <c r="AD816" t="s">
        <v>207</v>
      </c>
      <c r="AE816" t="s">
        <v>207</v>
      </c>
      <c r="AF816" t="s">
        <v>207</v>
      </c>
      <c r="AG816" t="s">
        <v>207</v>
      </c>
      <c r="AH816" t="s">
        <v>207</v>
      </c>
      <c r="AI816" t="s">
        <v>207</v>
      </c>
      <c r="AJ816" t="s">
        <v>207</v>
      </c>
      <c r="AK816" t="s">
        <v>207</v>
      </c>
      <c r="AL816" t="s">
        <v>207</v>
      </c>
      <c r="AM816" t="s">
        <v>207</v>
      </c>
      <c r="AN816" t="s">
        <v>207</v>
      </c>
      <c r="AO816" t="s">
        <v>207</v>
      </c>
      <c r="AP816" t="s">
        <v>207</v>
      </c>
      <c r="AQ816" t="s">
        <v>207</v>
      </c>
      <c r="AR816" t="s">
        <v>207</v>
      </c>
      <c r="AS816" t="s">
        <v>207</v>
      </c>
      <c r="AT816" t="s">
        <v>207</v>
      </c>
      <c r="AU816" t="s">
        <v>207</v>
      </c>
      <c r="AV816" t="s">
        <v>207</v>
      </c>
      <c r="AW816" t="s">
        <v>207</v>
      </c>
      <c r="AX816" t="s">
        <v>207</v>
      </c>
      <c r="AY816" t="s">
        <v>207</v>
      </c>
      <c r="AZ816" t="s">
        <v>207</v>
      </c>
      <c r="BA816" t="s">
        <v>215</v>
      </c>
      <c r="BB816" t="s">
        <v>207</v>
      </c>
      <c r="BC816" t="s">
        <v>207</v>
      </c>
      <c r="BD816" t="s">
        <v>207</v>
      </c>
      <c r="BE816" t="s">
        <v>207</v>
      </c>
      <c r="BF816" t="s">
        <v>207</v>
      </c>
      <c r="BG816" t="s">
        <v>207</v>
      </c>
      <c r="BH816" t="s">
        <v>207</v>
      </c>
      <c r="BI816" t="s">
        <v>207</v>
      </c>
      <c r="BJ816" t="s">
        <v>207</v>
      </c>
      <c r="BK816" t="s">
        <v>207</v>
      </c>
      <c r="BL816" t="s">
        <v>207</v>
      </c>
      <c r="BM816" t="s">
        <v>207</v>
      </c>
      <c r="BN816" t="s">
        <v>207</v>
      </c>
      <c r="BO816" s="18" t="str">
        <f>IF(OR(BO$2=0, BO$2=""), "N/A", IF(ISNUMBER(SEARCH(UPPER(BO$2), UPPER(ProgramsTable[[#This Row],[Type of Service]]))), "Yes", "No"))</f>
        <v>N/A</v>
      </c>
      <c r="BP816" s="18" t="str">
        <f>IF(BP$2=0, "N/A", IF(ISNUMBER(SEARCH(TRIM(BP$2), ProgramsTable[[#This Row],[Geographic Coverage]])), "Yes", "No"))</f>
        <v>N/A</v>
      </c>
      <c r="BQ816" s="18" t="str">
        <f>IF(BQ$2=0, "N/A", IF(ISNUMBER(SEARCH(TRIM(BQ$2), ProgramsTable[[#This Row],[Geographic Coverage]])), "Yes", "No"))</f>
        <v>N/A</v>
      </c>
      <c r="BR816" s="18" t="str">
        <f>IF(AND(BP$2=0, BQ$2=0), "*Required - Please Make a Selection*", IF(OR(ISNUMBER(SEARCH(TRIM(BP$2), ProgramsTable[[#This Row],[Geographic Coverage]])), ISNUMBER(SEARCH(TRIM(BQ$2), ProgramsTable[[#This Row],[Geographic Coverage]]))), "Yes", "No"))</f>
        <v>*Required - Please Make a Selection*</v>
      </c>
      <c r="BS816" s="18" t="str">
        <f>IF(OR(BS$2="",BS$2=0), "N/A", IF(AND(ProgramsTable[[#This Row],[Age Min]]= "None", ProgramsTable[[#This Row],[Age Max]]= "None"), "Yes", IF(AND(BS$2&gt;=ProgramsTable[[#This Row],[Age Min]], BS$2&lt;=ProgramsTable[[#This Row],[Age Max]]), "Yes", "No")))</f>
        <v>N/A</v>
      </c>
      <c r="BT816" s="18" t="str" cm="1">
        <f t="array" ref="BT816">IF(COUNTIF(AM$2:BJ$2,"Yes")=0,"N/A",IF(SUMPRODUCT(--(AM$2:BJ$2="Yes"),--(ProgramsTable[[#This Row],[Developmental Disability]:[Caregivers, Family Members, Advocates, or Practitioners of an Individual with Disabilities or Medical Conditions]]="Yes"))&gt;0,"Yes","No"))</f>
        <v>N/A</v>
      </c>
      <c r="BU8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16" s="18" t="str">
        <f>IF(BV$2=0, "N/A", IF(ISNUMBER(SEARCH(UPPER(BV$2), UPPER(ProgramsTable[[#This Row],[Type of Service]]))), "Yes", "No"))</f>
        <v>N/A</v>
      </c>
      <c r="BW816" s="18" t="str">
        <f>IF(BW$2=0, "N/A", IF(ISNUMBER(SEARCH(TRIM(BW$2), ProgramsTable[[#This Row],[Geographic Coverage]])), "Yes", "No"))</f>
        <v>N/A</v>
      </c>
      <c r="BX816" s="18" t="str">
        <f>IF(BX$2=0, "N/A", IF(ISNUMBER(SEARCH(TRIM(BX$2), ProgramsTable[[#This Row],[Geographic Coverage]])), "Yes", "No"))</f>
        <v>N/A</v>
      </c>
      <c r="BY816" s="18" t="str">
        <f>IF(AND(BW$2=0, BX$2=0), "*Required - Please Make a Selection*", IF(OR(ISNUMBER(SEARCH(TRIM(BW$2), ProgramsTable[[#This Row],[Geographic Coverage]])), ISNUMBER(SEARCH(TRIM(BX$2), ProgramsTable[[#This Row],[Geographic Coverage]]))), "Yes", "No"))</f>
        <v>*Required - Please Make a Selection*</v>
      </c>
      <c r="BZ816" s="18" t="str">
        <f>IF(I$2=0, "N/A", IF(I$2="Yes", IF(ProgramsTable[[#This Row],[Program Includes Services for Caregivers]]="Yes", IF(ProgramsTable[[#This Row],[Program May Require Caregiver to be Unpaid]]="No", "Yes", "No"), "No"), "N/A"))</f>
        <v>N/A</v>
      </c>
      <c r="CA8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16" s="18" t="str">
        <f>IF(CB$2=0, "N/A", IF(ISNUMBER(SEARCH(TRIM(UPPER(CB$2)), TRIM(UPPER(ProgramsTable[[#This Row],[Type of Service]])))), "Yes", "No"))</f>
        <v>N/A</v>
      </c>
      <c r="CC816" s="18" t="str">
        <f>IF(CC$2=0, "N/A", IF(ISNUMBER(SEARCH(TRIM(CC$2), ProgramsTable[[#This Row],[Geographic Coverage]])), "Yes", "No"))</f>
        <v>No</v>
      </c>
      <c r="CD816" s="18" t="str">
        <f>IF(CD$2=0, "N/A", IF(ISNUMBER(SEARCH(TRIM(CD$2), ProgramsTable[[#This Row],[Geographic Coverage]])), "Yes", "No"))</f>
        <v>N/A</v>
      </c>
      <c r="CE816" s="18" t="str">
        <f>IF(AND(CC$2=0, CD$2=0), "*Required - Please Make a Selection*", IF(OR(ISNUMBER(SEARCH(TRIM(CC$2), ProgramsTable[[#This Row],[Geographic Coverage]])), ISNUMBER(SEARCH(TRIM(CD$2), ProgramsTable[[#This Row],[Geographic Coverage]]))), "Yes", "No"))</f>
        <v>No</v>
      </c>
      <c r="CF816" s="18" t="str" cm="1">
        <f t="array" ref="CF816">IF(COUNTIF(BK$2:BN$2, "Yes")=0, "N/A", IF(SUMPRODUCT((BK$2:BN$2="Yes")*(ProgramsTable[[#This Row],[Veteran?]:[Disabled Veteran?]]="Yes"))&gt;0, "Yes", "No"))</f>
        <v>No</v>
      </c>
      <c r="CG8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16"/>
      <c r="CI816"/>
      <c r="CJ816"/>
      <c r="CK816"/>
      <c r="CL816"/>
      <c r="CM816"/>
      <c r="CN816"/>
      <c r="CO816"/>
      <c r="CP816"/>
      <c r="CQ816"/>
      <c r="CR816"/>
      <c r="CS816"/>
      <c r="CU816"/>
      <c r="CV816"/>
    </row>
    <row r="817" spans="1:100" hidden="1" x14ac:dyDescent="0.25">
      <c r="A817" s="10">
        <v>579</v>
      </c>
      <c r="B817" t="s">
        <v>614</v>
      </c>
      <c r="C817" t="s">
        <v>631</v>
      </c>
      <c r="D817" t="s">
        <v>545</v>
      </c>
      <c r="E817" t="s">
        <v>546</v>
      </c>
      <c r="F817" t="s">
        <v>553</v>
      </c>
      <c r="G817" t="s">
        <v>99</v>
      </c>
      <c r="H817" t="s">
        <v>207</v>
      </c>
      <c r="I817" t="s">
        <v>207</v>
      </c>
      <c r="J817" t="s">
        <v>208</v>
      </c>
      <c r="K817" t="s">
        <v>208</v>
      </c>
      <c r="L817" s="11" t="s">
        <v>543</v>
      </c>
      <c r="M817">
        <v>60</v>
      </c>
      <c r="N817">
        <v>120</v>
      </c>
      <c r="P817" t="s">
        <v>556</v>
      </c>
      <c r="Q817" t="s">
        <v>208</v>
      </c>
      <c r="R817" t="s">
        <v>556</v>
      </c>
      <c r="S817" t="s">
        <v>208</v>
      </c>
      <c r="T817" t="s">
        <v>46</v>
      </c>
      <c r="U817" t="s">
        <v>215</v>
      </c>
      <c r="V817" t="s">
        <v>207</v>
      </c>
      <c r="W817" t="s">
        <v>207</v>
      </c>
      <c r="X817" t="s">
        <v>207</v>
      </c>
      <c r="Y817" t="s">
        <v>207</v>
      </c>
      <c r="Z817" t="s">
        <v>207</v>
      </c>
      <c r="AA817" t="s">
        <v>215</v>
      </c>
      <c r="AB817" t="s">
        <v>207</v>
      </c>
      <c r="AC817" t="s">
        <v>207</v>
      </c>
      <c r="AD817" t="s">
        <v>207</v>
      </c>
      <c r="AE817" t="s">
        <v>207</v>
      </c>
      <c r="AF817" t="s">
        <v>207</v>
      </c>
      <c r="AG817" t="s">
        <v>207</v>
      </c>
      <c r="AH817" t="s">
        <v>207</v>
      </c>
      <c r="AI817" t="s">
        <v>207</v>
      </c>
      <c r="AJ817" t="s">
        <v>207</v>
      </c>
      <c r="AK817" t="s">
        <v>207</v>
      </c>
      <c r="AL817" t="s">
        <v>207</v>
      </c>
      <c r="AM817" t="s">
        <v>207</v>
      </c>
      <c r="AN817" t="s">
        <v>207</v>
      </c>
      <c r="AO817" t="s">
        <v>207</v>
      </c>
      <c r="AP817" t="s">
        <v>207</v>
      </c>
      <c r="AQ817" t="s">
        <v>207</v>
      </c>
      <c r="AR817" t="s">
        <v>207</v>
      </c>
      <c r="AS817" t="s">
        <v>207</v>
      </c>
      <c r="AT817" t="s">
        <v>207</v>
      </c>
      <c r="AU817" t="s">
        <v>207</v>
      </c>
      <c r="AV817" t="s">
        <v>207</v>
      </c>
      <c r="AW817" t="s">
        <v>207</v>
      </c>
      <c r="AX817" t="s">
        <v>207</v>
      </c>
      <c r="AY817" t="s">
        <v>207</v>
      </c>
      <c r="AZ817" t="s">
        <v>207</v>
      </c>
      <c r="BA817" t="s">
        <v>215</v>
      </c>
      <c r="BB817" t="s">
        <v>207</v>
      </c>
      <c r="BC817" t="s">
        <v>207</v>
      </c>
      <c r="BD817" t="s">
        <v>207</v>
      </c>
      <c r="BE817" t="s">
        <v>207</v>
      </c>
      <c r="BF817" t="s">
        <v>207</v>
      </c>
      <c r="BG817" t="s">
        <v>207</v>
      </c>
      <c r="BH817" t="s">
        <v>207</v>
      </c>
      <c r="BI817" t="s">
        <v>207</v>
      </c>
      <c r="BJ817" t="s">
        <v>207</v>
      </c>
      <c r="BK817" t="s">
        <v>207</v>
      </c>
      <c r="BL817" t="s">
        <v>207</v>
      </c>
      <c r="BM817" t="s">
        <v>207</v>
      </c>
      <c r="BN817" t="s">
        <v>207</v>
      </c>
      <c r="BO817" s="18" t="str">
        <f>IF(OR(BO$2=0, BO$2=""), "N/A", IF(ISNUMBER(SEARCH(UPPER(BO$2), UPPER(ProgramsTable[[#This Row],[Type of Service]]))), "Yes", "No"))</f>
        <v>N/A</v>
      </c>
      <c r="BP817" s="18" t="str">
        <f>IF(BP$2=0, "N/A", IF(ISNUMBER(SEARCH(TRIM(BP$2), ProgramsTable[[#This Row],[Geographic Coverage]])), "Yes", "No"))</f>
        <v>N/A</v>
      </c>
      <c r="BQ817" s="18" t="str">
        <f>IF(BQ$2=0, "N/A", IF(ISNUMBER(SEARCH(TRIM(BQ$2), ProgramsTable[[#This Row],[Geographic Coverage]])), "Yes", "No"))</f>
        <v>N/A</v>
      </c>
      <c r="BR817" s="18" t="str">
        <f>IF(AND(BP$2=0, BQ$2=0), "*Required - Please Make a Selection*", IF(OR(ISNUMBER(SEARCH(TRIM(BP$2), ProgramsTable[[#This Row],[Geographic Coverage]])), ISNUMBER(SEARCH(TRIM(BQ$2), ProgramsTable[[#This Row],[Geographic Coverage]]))), "Yes", "No"))</f>
        <v>*Required - Please Make a Selection*</v>
      </c>
      <c r="BS817" s="18" t="str">
        <f>IF(OR(BS$2="",BS$2=0), "N/A", IF(AND(ProgramsTable[[#This Row],[Age Min]]= "None", ProgramsTable[[#This Row],[Age Max]]= "None"), "Yes", IF(AND(BS$2&gt;=ProgramsTable[[#This Row],[Age Min]], BS$2&lt;=ProgramsTable[[#This Row],[Age Max]]), "Yes", "No")))</f>
        <v>N/A</v>
      </c>
      <c r="BT817" s="18" t="str" cm="1">
        <f t="array" ref="BT817">IF(COUNTIF(AM$2:BJ$2,"Yes")=0,"N/A",IF(SUMPRODUCT(--(AM$2:BJ$2="Yes"),--(ProgramsTable[[#This Row],[Developmental Disability]:[Caregivers, Family Members, Advocates, or Practitioners of an Individual with Disabilities or Medical Conditions]]="Yes"))&gt;0,"Yes","No"))</f>
        <v>N/A</v>
      </c>
      <c r="BU8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17" s="18" t="str">
        <f>IF(BV$2=0, "N/A", IF(ISNUMBER(SEARCH(UPPER(BV$2), UPPER(ProgramsTable[[#This Row],[Type of Service]]))), "Yes", "No"))</f>
        <v>N/A</v>
      </c>
      <c r="BW817" s="18" t="str">
        <f>IF(BW$2=0, "N/A", IF(ISNUMBER(SEARCH(TRIM(BW$2), ProgramsTable[[#This Row],[Geographic Coverage]])), "Yes", "No"))</f>
        <v>N/A</v>
      </c>
      <c r="BX817" s="18" t="str">
        <f>IF(BX$2=0, "N/A", IF(ISNUMBER(SEARCH(TRIM(BX$2), ProgramsTable[[#This Row],[Geographic Coverage]])), "Yes", "No"))</f>
        <v>N/A</v>
      </c>
      <c r="BY817" s="18" t="str">
        <f>IF(AND(BW$2=0, BX$2=0), "*Required - Please Make a Selection*", IF(OR(ISNUMBER(SEARCH(TRIM(BW$2), ProgramsTable[[#This Row],[Geographic Coverage]])), ISNUMBER(SEARCH(TRIM(BX$2), ProgramsTable[[#This Row],[Geographic Coverage]]))), "Yes", "No"))</f>
        <v>*Required - Please Make a Selection*</v>
      </c>
      <c r="BZ817" s="18" t="str">
        <f>IF(I$2=0, "N/A", IF(I$2="Yes", IF(ProgramsTable[[#This Row],[Program Includes Services for Caregivers]]="Yes", IF(ProgramsTable[[#This Row],[Program May Require Caregiver to be Unpaid]]="No", "Yes", "No"), "No"), "N/A"))</f>
        <v>N/A</v>
      </c>
      <c r="CA8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17" s="18" t="str">
        <f>IF(CB$2=0, "N/A", IF(ISNUMBER(SEARCH(TRIM(UPPER(CB$2)), TRIM(UPPER(ProgramsTable[[#This Row],[Type of Service]])))), "Yes", "No"))</f>
        <v>N/A</v>
      </c>
      <c r="CC817" s="18" t="str">
        <f>IF(CC$2=0, "N/A", IF(ISNUMBER(SEARCH(TRIM(CC$2), ProgramsTable[[#This Row],[Geographic Coverage]])), "Yes", "No"))</f>
        <v>No</v>
      </c>
      <c r="CD817" s="18" t="str">
        <f>IF(CD$2=0, "N/A", IF(ISNUMBER(SEARCH(TRIM(CD$2), ProgramsTable[[#This Row],[Geographic Coverage]])), "Yes", "No"))</f>
        <v>N/A</v>
      </c>
      <c r="CE817" s="18" t="str">
        <f>IF(AND(CC$2=0, CD$2=0), "*Required - Please Make a Selection*", IF(OR(ISNUMBER(SEARCH(TRIM(CC$2), ProgramsTable[[#This Row],[Geographic Coverage]])), ISNUMBER(SEARCH(TRIM(CD$2), ProgramsTable[[#This Row],[Geographic Coverage]]))), "Yes", "No"))</f>
        <v>No</v>
      </c>
      <c r="CF817" s="18" t="str" cm="1">
        <f t="array" ref="CF817">IF(COUNTIF(BK$2:BN$2, "Yes")=0, "N/A", IF(SUMPRODUCT((BK$2:BN$2="Yes")*(ProgramsTable[[#This Row],[Veteran?]:[Disabled Veteran?]]="Yes"))&gt;0, "Yes", "No"))</f>
        <v>No</v>
      </c>
      <c r="CG8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17"/>
      <c r="CI817"/>
      <c r="CJ817"/>
      <c r="CK817"/>
      <c r="CL817"/>
      <c r="CM817"/>
      <c r="CN817"/>
      <c r="CO817"/>
      <c r="CP817"/>
      <c r="CQ817"/>
      <c r="CR817"/>
      <c r="CS817"/>
      <c r="CU817"/>
      <c r="CV817"/>
    </row>
    <row r="818" spans="1:100" hidden="1" x14ac:dyDescent="0.25">
      <c r="A818" s="10">
        <v>580</v>
      </c>
      <c r="B818" t="s">
        <v>614</v>
      </c>
      <c r="C818" t="s">
        <v>631</v>
      </c>
      <c r="D818" t="s">
        <v>545</v>
      </c>
      <c r="E818" t="s">
        <v>546</v>
      </c>
      <c r="F818" t="s">
        <v>557</v>
      </c>
      <c r="G818" t="s">
        <v>91</v>
      </c>
      <c r="H818" t="s">
        <v>207</v>
      </c>
      <c r="I818" t="s">
        <v>207</v>
      </c>
      <c r="J818" t="s">
        <v>208</v>
      </c>
      <c r="K818" t="s">
        <v>208</v>
      </c>
      <c r="L818" s="11" t="s">
        <v>543</v>
      </c>
      <c r="M818">
        <v>60</v>
      </c>
      <c r="N818">
        <v>120</v>
      </c>
      <c r="P818" t="s">
        <v>208</v>
      </c>
      <c r="Q818" t="s">
        <v>208</v>
      </c>
      <c r="R818" t="s">
        <v>208</v>
      </c>
      <c r="S818" t="s">
        <v>208</v>
      </c>
      <c r="T818" t="s">
        <v>46</v>
      </c>
      <c r="U818" t="s">
        <v>207</v>
      </c>
      <c r="V818" t="s">
        <v>207</v>
      </c>
      <c r="W818" t="s">
        <v>207</v>
      </c>
      <c r="X818" t="s">
        <v>207</v>
      </c>
      <c r="Y818" t="s">
        <v>207</v>
      </c>
      <c r="Z818" t="s">
        <v>207</v>
      </c>
      <c r="AA818" t="s">
        <v>207</v>
      </c>
      <c r="AB818" t="s">
        <v>207</v>
      </c>
      <c r="AC818" t="s">
        <v>207</v>
      </c>
      <c r="AD818" t="s">
        <v>207</v>
      </c>
      <c r="AE818" t="s">
        <v>207</v>
      </c>
      <c r="AF818" t="s">
        <v>207</v>
      </c>
      <c r="AG818" t="s">
        <v>207</v>
      </c>
      <c r="AH818" t="s">
        <v>207</v>
      </c>
      <c r="AI818" t="s">
        <v>207</v>
      </c>
      <c r="AJ818" t="s">
        <v>207</v>
      </c>
      <c r="AK818" t="s">
        <v>207</v>
      </c>
      <c r="AL818" t="s">
        <v>207</v>
      </c>
      <c r="AM818" t="s">
        <v>207</v>
      </c>
      <c r="AN818" t="s">
        <v>207</v>
      </c>
      <c r="AO818" t="s">
        <v>207</v>
      </c>
      <c r="AP818" t="s">
        <v>207</v>
      </c>
      <c r="AQ818" t="s">
        <v>207</v>
      </c>
      <c r="AR818" t="s">
        <v>207</v>
      </c>
      <c r="AS818" t="s">
        <v>207</v>
      </c>
      <c r="AT818" t="s">
        <v>207</v>
      </c>
      <c r="AU818" t="s">
        <v>207</v>
      </c>
      <c r="AV818" t="s">
        <v>207</v>
      </c>
      <c r="AW818" t="s">
        <v>207</v>
      </c>
      <c r="AX818" t="s">
        <v>207</v>
      </c>
      <c r="AY818" t="s">
        <v>207</v>
      </c>
      <c r="AZ818" t="s">
        <v>207</v>
      </c>
      <c r="BA818" t="s">
        <v>207</v>
      </c>
      <c r="BB818" t="s">
        <v>207</v>
      </c>
      <c r="BC818" t="s">
        <v>207</v>
      </c>
      <c r="BD818" t="s">
        <v>207</v>
      </c>
      <c r="BE818" t="s">
        <v>207</v>
      </c>
      <c r="BF818" t="s">
        <v>207</v>
      </c>
      <c r="BG818" t="s">
        <v>207</v>
      </c>
      <c r="BH818" t="s">
        <v>207</v>
      </c>
      <c r="BI818" t="s">
        <v>207</v>
      </c>
      <c r="BJ818" t="s">
        <v>207</v>
      </c>
      <c r="BK818" t="s">
        <v>207</v>
      </c>
      <c r="BL818" t="s">
        <v>207</v>
      </c>
      <c r="BM818" t="s">
        <v>207</v>
      </c>
      <c r="BN818" t="s">
        <v>207</v>
      </c>
      <c r="BO818" s="18" t="str">
        <f>IF(OR(BO$2=0, BO$2=""), "N/A", IF(ISNUMBER(SEARCH(UPPER(BO$2), UPPER(ProgramsTable[[#This Row],[Type of Service]]))), "Yes", "No"))</f>
        <v>N/A</v>
      </c>
      <c r="BP818" s="18" t="str">
        <f>IF(BP$2=0, "N/A", IF(ISNUMBER(SEARCH(TRIM(BP$2), ProgramsTable[[#This Row],[Geographic Coverage]])), "Yes", "No"))</f>
        <v>N/A</v>
      </c>
      <c r="BQ818" s="18" t="str">
        <f>IF(BQ$2=0, "N/A", IF(ISNUMBER(SEARCH(TRIM(BQ$2), ProgramsTable[[#This Row],[Geographic Coverage]])), "Yes", "No"))</f>
        <v>N/A</v>
      </c>
      <c r="BR818" s="18" t="str">
        <f>IF(AND(BP$2=0, BQ$2=0), "*Required - Please Make a Selection*", IF(OR(ISNUMBER(SEARCH(TRIM(BP$2), ProgramsTable[[#This Row],[Geographic Coverage]])), ISNUMBER(SEARCH(TRIM(BQ$2), ProgramsTable[[#This Row],[Geographic Coverage]]))), "Yes", "No"))</f>
        <v>*Required - Please Make a Selection*</v>
      </c>
      <c r="BS818" s="18" t="str">
        <f>IF(OR(BS$2="",BS$2=0), "N/A", IF(AND(ProgramsTable[[#This Row],[Age Min]]= "None", ProgramsTable[[#This Row],[Age Max]]= "None"), "Yes", IF(AND(BS$2&gt;=ProgramsTable[[#This Row],[Age Min]], BS$2&lt;=ProgramsTable[[#This Row],[Age Max]]), "Yes", "No")))</f>
        <v>N/A</v>
      </c>
      <c r="BT818" s="18" t="str" cm="1">
        <f t="array" ref="BT818">IF(COUNTIF(AM$2:BJ$2,"Yes")=0,"N/A",IF(SUMPRODUCT(--(AM$2:BJ$2="Yes"),--(ProgramsTable[[#This Row],[Developmental Disability]:[Caregivers, Family Members, Advocates, or Practitioners of an Individual with Disabilities or Medical Conditions]]="Yes"))&gt;0,"Yes","No"))</f>
        <v>N/A</v>
      </c>
      <c r="BU8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18" s="18" t="str">
        <f>IF(BV$2=0, "N/A", IF(ISNUMBER(SEARCH(UPPER(BV$2), UPPER(ProgramsTable[[#This Row],[Type of Service]]))), "Yes", "No"))</f>
        <v>N/A</v>
      </c>
      <c r="BW818" s="18" t="str">
        <f>IF(BW$2=0, "N/A", IF(ISNUMBER(SEARCH(TRIM(BW$2), ProgramsTable[[#This Row],[Geographic Coverage]])), "Yes", "No"))</f>
        <v>N/A</v>
      </c>
      <c r="BX818" s="18" t="str">
        <f>IF(BX$2=0, "N/A", IF(ISNUMBER(SEARCH(TRIM(BX$2), ProgramsTable[[#This Row],[Geographic Coverage]])), "Yes", "No"))</f>
        <v>N/A</v>
      </c>
      <c r="BY818" s="18" t="str">
        <f>IF(AND(BW$2=0, BX$2=0), "*Required - Please Make a Selection*", IF(OR(ISNUMBER(SEARCH(TRIM(BW$2), ProgramsTable[[#This Row],[Geographic Coverage]])), ISNUMBER(SEARCH(TRIM(BX$2), ProgramsTable[[#This Row],[Geographic Coverage]]))), "Yes", "No"))</f>
        <v>*Required - Please Make a Selection*</v>
      </c>
      <c r="BZ818" s="18" t="str">
        <f>IF(I$2=0, "N/A", IF(I$2="Yes", IF(ProgramsTable[[#This Row],[Program Includes Services for Caregivers]]="Yes", IF(ProgramsTable[[#This Row],[Program May Require Caregiver to be Unpaid]]="No", "Yes", "No"), "No"), "N/A"))</f>
        <v>N/A</v>
      </c>
      <c r="CA8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18" s="18" t="str">
        <f>IF(CB$2=0, "N/A", IF(ISNUMBER(SEARCH(TRIM(UPPER(CB$2)), TRIM(UPPER(ProgramsTable[[#This Row],[Type of Service]])))), "Yes", "No"))</f>
        <v>N/A</v>
      </c>
      <c r="CC818" s="18" t="str">
        <f>IF(CC$2=0, "N/A", IF(ISNUMBER(SEARCH(TRIM(CC$2), ProgramsTable[[#This Row],[Geographic Coverage]])), "Yes", "No"))</f>
        <v>No</v>
      </c>
      <c r="CD818" s="18" t="str">
        <f>IF(CD$2=0, "N/A", IF(ISNUMBER(SEARCH(TRIM(CD$2), ProgramsTable[[#This Row],[Geographic Coverage]])), "Yes", "No"))</f>
        <v>N/A</v>
      </c>
      <c r="CE818" s="18" t="str">
        <f>IF(AND(CC$2=0, CD$2=0), "*Required - Please Make a Selection*", IF(OR(ISNUMBER(SEARCH(TRIM(CC$2), ProgramsTable[[#This Row],[Geographic Coverage]])), ISNUMBER(SEARCH(TRIM(CD$2), ProgramsTable[[#This Row],[Geographic Coverage]]))), "Yes", "No"))</f>
        <v>No</v>
      </c>
      <c r="CF818" s="18" t="str" cm="1">
        <f t="array" ref="CF818">IF(COUNTIF(BK$2:BN$2, "Yes")=0, "N/A", IF(SUMPRODUCT((BK$2:BN$2="Yes")*(ProgramsTable[[#This Row],[Veteran?]:[Disabled Veteran?]]="Yes"))&gt;0, "Yes", "No"))</f>
        <v>No</v>
      </c>
      <c r="CG8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18"/>
      <c r="CI818"/>
      <c r="CJ818"/>
      <c r="CK818"/>
      <c r="CL818"/>
      <c r="CM818"/>
      <c r="CN818"/>
      <c r="CO818"/>
      <c r="CP818"/>
      <c r="CQ818"/>
      <c r="CR818"/>
      <c r="CS818"/>
      <c r="CU818"/>
      <c r="CV818"/>
    </row>
    <row r="819" spans="1:100" hidden="1" x14ac:dyDescent="0.25">
      <c r="A819" s="10">
        <v>581</v>
      </c>
      <c r="B819" t="s">
        <v>614</v>
      </c>
      <c r="C819" t="s">
        <v>631</v>
      </c>
      <c r="D819" t="s">
        <v>545</v>
      </c>
      <c r="E819" t="s">
        <v>546</v>
      </c>
      <c r="F819" t="s">
        <v>558</v>
      </c>
      <c r="G819" t="s">
        <v>103</v>
      </c>
      <c r="H819" t="s">
        <v>207</v>
      </c>
      <c r="I819" t="s">
        <v>207</v>
      </c>
      <c r="J819" t="s">
        <v>208</v>
      </c>
      <c r="K819" t="s">
        <v>208</v>
      </c>
      <c r="L819" s="11" t="s">
        <v>208</v>
      </c>
      <c r="M819" t="s">
        <v>208</v>
      </c>
      <c r="N819" t="s">
        <v>208</v>
      </c>
      <c r="P819" t="s">
        <v>208</v>
      </c>
      <c r="Q819" t="s">
        <v>208</v>
      </c>
      <c r="R819" t="s">
        <v>208</v>
      </c>
      <c r="S819" t="s">
        <v>208</v>
      </c>
      <c r="T819" t="s">
        <v>46</v>
      </c>
      <c r="U819" t="s">
        <v>207</v>
      </c>
      <c r="V819" t="s">
        <v>207</v>
      </c>
      <c r="W819" t="s">
        <v>207</v>
      </c>
      <c r="X819" t="s">
        <v>207</v>
      </c>
      <c r="Y819" t="s">
        <v>207</v>
      </c>
      <c r="Z819" t="s">
        <v>207</v>
      </c>
      <c r="AA819" t="s">
        <v>207</v>
      </c>
      <c r="AB819" t="s">
        <v>207</v>
      </c>
      <c r="AC819" t="s">
        <v>207</v>
      </c>
      <c r="AD819" t="s">
        <v>207</v>
      </c>
      <c r="AE819" t="s">
        <v>207</v>
      </c>
      <c r="AF819" t="s">
        <v>207</v>
      </c>
      <c r="AG819" t="s">
        <v>207</v>
      </c>
      <c r="AH819" t="s">
        <v>207</v>
      </c>
      <c r="AI819" t="s">
        <v>207</v>
      </c>
      <c r="AJ819" t="s">
        <v>207</v>
      </c>
      <c r="AK819" t="s">
        <v>207</v>
      </c>
      <c r="AL819" t="s">
        <v>207</v>
      </c>
      <c r="AM819" t="s">
        <v>207</v>
      </c>
      <c r="AN819" t="s">
        <v>207</v>
      </c>
      <c r="AO819" t="s">
        <v>207</v>
      </c>
      <c r="AP819" t="s">
        <v>207</v>
      </c>
      <c r="AQ819" t="s">
        <v>207</v>
      </c>
      <c r="AR819" t="s">
        <v>207</v>
      </c>
      <c r="AS819" t="s">
        <v>207</v>
      </c>
      <c r="AT819" t="s">
        <v>207</v>
      </c>
      <c r="AU819" t="s">
        <v>207</v>
      </c>
      <c r="AV819" t="s">
        <v>207</v>
      </c>
      <c r="AW819" t="s">
        <v>207</v>
      </c>
      <c r="AX819" t="s">
        <v>207</v>
      </c>
      <c r="AY819" t="s">
        <v>207</v>
      </c>
      <c r="AZ819" t="s">
        <v>207</v>
      </c>
      <c r="BA819" t="s">
        <v>207</v>
      </c>
      <c r="BB819" t="s">
        <v>207</v>
      </c>
      <c r="BC819" t="s">
        <v>207</v>
      </c>
      <c r="BD819" t="s">
        <v>207</v>
      </c>
      <c r="BE819" t="s">
        <v>207</v>
      </c>
      <c r="BF819" t="s">
        <v>207</v>
      </c>
      <c r="BG819" t="s">
        <v>207</v>
      </c>
      <c r="BH819" t="s">
        <v>207</v>
      </c>
      <c r="BI819" t="s">
        <v>207</v>
      </c>
      <c r="BJ819" t="s">
        <v>207</v>
      </c>
      <c r="BK819" t="s">
        <v>207</v>
      </c>
      <c r="BL819" t="s">
        <v>207</v>
      </c>
      <c r="BM819" t="s">
        <v>207</v>
      </c>
      <c r="BN819" t="s">
        <v>207</v>
      </c>
      <c r="BO819" s="18" t="str">
        <f>IF(OR(BO$2=0, BO$2=""), "N/A", IF(ISNUMBER(SEARCH(UPPER(BO$2), UPPER(ProgramsTable[[#This Row],[Type of Service]]))), "Yes", "No"))</f>
        <v>N/A</v>
      </c>
      <c r="BP819" s="18" t="str">
        <f>IF(BP$2=0, "N/A", IF(ISNUMBER(SEARCH(TRIM(BP$2), ProgramsTable[[#This Row],[Geographic Coverage]])), "Yes", "No"))</f>
        <v>N/A</v>
      </c>
      <c r="BQ819" s="18" t="str">
        <f>IF(BQ$2=0, "N/A", IF(ISNUMBER(SEARCH(TRIM(BQ$2), ProgramsTable[[#This Row],[Geographic Coverage]])), "Yes", "No"))</f>
        <v>N/A</v>
      </c>
      <c r="BR819" s="18" t="str">
        <f>IF(AND(BP$2=0, BQ$2=0), "*Required - Please Make a Selection*", IF(OR(ISNUMBER(SEARCH(TRIM(BP$2), ProgramsTable[[#This Row],[Geographic Coverage]])), ISNUMBER(SEARCH(TRIM(BQ$2), ProgramsTable[[#This Row],[Geographic Coverage]]))), "Yes", "No"))</f>
        <v>*Required - Please Make a Selection*</v>
      </c>
      <c r="BS819" s="18" t="str">
        <f>IF(OR(BS$2="",BS$2=0), "N/A", IF(AND(ProgramsTable[[#This Row],[Age Min]]= "None", ProgramsTable[[#This Row],[Age Max]]= "None"), "Yes", IF(AND(BS$2&gt;=ProgramsTable[[#This Row],[Age Min]], BS$2&lt;=ProgramsTable[[#This Row],[Age Max]]), "Yes", "No")))</f>
        <v>N/A</v>
      </c>
      <c r="BT819" s="18" t="str" cm="1">
        <f t="array" ref="BT819">IF(COUNTIF(AM$2:BJ$2,"Yes")=0,"N/A",IF(SUMPRODUCT(--(AM$2:BJ$2="Yes"),--(ProgramsTable[[#This Row],[Developmental Disability]:[Caregivers, Family Members, Advocates, or Practitioners of an Individual with Disabilities or Medical Conditions]]="Yes"))&gt;0,"Yes","No"))</f>
        <v>N/A</v>
      </c>
      <c r="BU8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19" s="18" t="str">
        <f>IF(BV$2=0, "N/A", IF(ISNUMBER(SEARCH(UPPER(BV$2), UPPER(ProgramsTable[[#This Row],[Type of Service]]))), "Yes", "No"))</f>
        <v>N/A</v>
      </c>
      <c r="BW819" s="18" t="str">
        <f>IF(BW$2=0, "N/A", IF(ISNUMBER(SEARCH(TRIM(BW$2), ProgramsTable[[#This Row],[Geographic Coverage]])), "Yes", "No"))</f>
        <v>N/A</v>
      </c>
      <c r="BX819" s="18" t="str">
        <f>IF(BX$2=0, "N/A", IF(ISNUMBER(SEARCH(TRIM(BX$2), ProgramsTable[[#This Row],[Geographic Coverage]])), "Yes", "No"))</f>
        <v>N/A</v>
      </c>
      <c r="BY819" s="18" t="str">
        <f>IF(AND(BW$2=0, BX$2=0), "*Required - Please Make a Selection*", IF(OR(ISNUMBER(SEARCH(TRIM(BW$2), ProgramsTable[[#This Row],[Geographic Coverage]])), ISNUMBER(SEARCH(TRIM(BX$2), ProgramsTable[[#This Row],[Geographic Coverage]]))), "Yes", "No"))</f>
        <v>*Required - Please Make a Selection*</v>
      </c>
      <c r="BZ819" s="18" t="str">
        <f>IF(I$2=0, "N/A", IF(I$2="Yes", IF(ProgramsTable[[#This Row],[Program Includes Services for Caregivers]]="Yes", IF(ProgramsTable[[#This Row],[Program May Require Caregiver to be Unpaid]]="No", "Yes", "No"), "No"), "N/A"))</f>
        <v>N/A</v>
      </c>
      <c r="CA8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19" s="18" t="str">
        <f>IF(CB$2=0, "N/A", IF(ISNUMBER(SEARCH(TRIM(UPPER(CB$2)), TRIM(UPPER(ProgramsTable[[#This Row],[Type of Service]])))), "Yes", "No"))</f>
        <v>N/A</v>
      </c>
      <c r="CC819" s="18" t="str">
        <f>IF(CC$2=0, "N/A", IF(ISNUMBER(SEARCH(TRIM(CC$2), ProgramsTable[[#This Row],[Geographic Coverage]])), "Yes", "No"))</f>
        <v>No</v>
      </c>
      <c r="CD819" s="18" t="str">
        <f>IF(CD$2=0, "N/A", IF(ISNUMBER(SEARCH(TRIM(CD$2), ProgramsTable[[#This Row],[Geographic Coverage]])), "Yes", "No"))</f>
        <v>N/A</v>
      </c>
      <c r="CE819" s="18" t="str">
        <f>IF(AND(CC$2=0, CD$2=0), "*Required - Please Make a Selection*", IF(OR(ISNUMBER(SEARCH(TRIM(CC$2), ProgramsTable[[#This Row],[Geographic Coverage]])), ISNUMBER(SEARCH(TRIM(CD$2), ProgramsTable[[#This Row],[Geographic Coverage]]))), "Yes", "No"))</f>
        <v>No</v>
      </c>
      <c r="CF819" s="18" t="str" cm="1">
        <f t="array" ref="CF819">IF(COUNTIF(BK$2:BN$2, "Yes")=0, "N/A", IF(SUMPRODUCT((BK$2:BN$2="Yes")*(ProgramsTable[[#This Row],[Veteran?]:[Disabled Veteran?]]="Yes"))&gt;0, "Yes", "No"))</f>
        <v>No</v>
      </c>
      <c r="CG8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19"/>
      <c r="CI819"/>
      <c r="CJ819"/>
      <c r="CK819"/>
      <c r="CL819"/>
      <c r="CM819"/>
      <c r="CN819"/>
      <c r="CO819"/>
      <c r="CP819"/>
      <c r="CQ819"/>
      <c r="CR819"/>
      <c r="CS819"/>
      <c r="CU819"/>
      <c r="CV819"/>
    </row>
    <row r="820" spans="1:100" hidden="1" x14ac:dyDescent="0.25">
      <c r="A820" s="10">
        <v>583</v>
      </c>
      <c r="B820" t="s">
        <v>614</v>
      </c>
      <c r="C820" t="s">
        <v>631</v>
      </c>
      <c r="D820" t="s">
        <v>545</v>
      </c>
      <c r="E820" t="s">
        <v>546</v>
      </c>
      <c r="F820" t="s">
        <v>560</v>
      </c>
      <c r="G820" t="s">
        <v>103</v>
      </c>
      <c r="H820" t="s">
        <v>207</v>
      </c>
      <c r="I820" t="s">
        <v>207</v>
      </c>
      <c r="J820" t="s">
        <v>208</v>
      </c>
      <c r="K820" t="s">
        <v>208</v>
      </c>
      <c r="L820" s="11" t="s">
        <v>208</v>
      </c>
      <c r="M820" t="s">
        <v>208</v>
      </c>
      <c r="N820" t="s">
        <v>208</v>
      </c>
      <c r="P820" t="s">
        <v>208</v>
      </c>
      <c r="Q820" t="s">
        <v>208</v>
      </c>
      <c r="R820" t="s">
        <v>208</v>
      </c>
      <c r="S820" t="s">
        <v>208</v>
      </c>
      <c r="T820" t="s">
        <v>46</v>
      </c>
      <c r="U820" t="s">
        <v>207</v>
      </c>
      <c r="V820" t="s">
        <v>207</v>
      </c>
      <c r="W820" t="s">
        <v>207</v>
      </c>
      <c r="X820" t="s">
        <v>207</v>
      </c>
      <c r="Y820" t="s">
        <v>207</v>
      </c>
      <c r="Z820" t="s">
        <v>207</v>
      </c>
      <c r="AA820" t="s">
        <v>207</v>
      </c>
      <c r="AB820" t="s">
        <v>207</v>
      </c>
      <c r="AC820" t="s">
        <v>207</v>
      </c>
      <c r="AD820" t="s">
        <v>207</v>
      </c>
      <c r="AE820" t="s">
        <v>207</v>
      </c>
      <c r="AF820" t="s">
        <v>207</v>
      </c>
      <c r="AG820" t="s">
        <v>207</v>
      </c>
      <c r="AH820" t="s">
        <v>207</v>
      </c>
      <c r="AI820" t="s">
        <v>207</v>
      </c>
      <c r="AJ820" t="s">
        <v>207</v>
      </c>
      <c r="AK820" t="s">
        <v>207</v>
      </c>
      <c r="AL820" t="s">
        <v>207</v>
      </c>
      <c r="AM820" t="s">
        <v>207</v>
      </c>
      <c r="AN820" t="s">
        <v>207</v>
      </c>
      <c r="AO820" t="s">
        <v>207</v>
      </c>
      <c r="AP820" t="s">
        <v>207</v>
      </c>
      <c r="AQ820" t="s">
        <v>207</v>
      </c>
      <c r="AR820" t="s">
        <v>207</v>
      </c>
      <c r="AS820" t="s">
        <v>207</v>
      </c>
      <c r="AT820" t="s">
        <v>207</v>
      </c>
      <c r="AU820" t="s">
        <v>207</v>
      </c>
      <c r="AV820" t="s">
        <v>207</v>
      </c>
      <c r="AW820" t="s">
        <v>207</v>
      </c>
      <c r="AX820" t="s">
        <v>207</v>
      </c>
      <c r="AY820" t="s">
        <v>207</v>
      </c>
      <c r="AZ820" t="s">
        <v>207</v>
      </c>
      <c r="BA820" t="s">
        <v>207</v>
      </c>
      <c r="BB820" t="s">
        <v>207</v>
      </c>
      <c r="BC820" t="s">
        <v>207</v>
      </c>
      <c r="BD820" t="s">
        <v>207</v>
      </c>
      <c r="BE820" t="s">
        <v>207</v>
      </c>
      <c r="BF820" t="s">
        <v>207</v>
      </c>
      <c r="BG820" t="s">
        <v>207</v>
      </c>
      <c r="BH820" t="s">
        <v>207</v>
      </c>
      <c r="BI820" t="s">
        <v>207</v>
      </c>
      <c r="BJ820" t="s">
        <v>207</v>
      </c>
      <c r="BK820" t="s">
        <v>207</v>
      </c>
      <c r="BL820" t="s">
        <v>207</v>
      </c>
      <c r="BM820" t="s">
        <v>207</v>
      </c>
      <c r="BN820" t="s">
        <v>207</v>
      </c>
      <c r="BO820" s="18" t="str">
        <f>IF(OR(BO$2=0, BO$2=""), "N/A", IF(ISNUMBER(SEARCH(UPPER(BO$2), UPPER(ProgramsTable[[#This Row],[Type of Service]]))), "Yes", "No"))</f>
        <v>N/A</v>
      </c>
      <c r="BP820" s="18" t="str">
        <f>IF(BP$2=0, "N/A", IF(ISNUMBER(SEARCH(TRIM(BP$2), ProgramsTable[[#This Row],[Geographic Coverage]])), "Yes", "No"))</f>
        <v>N/A</v>
      </c>
      <c r="BQ820" s="18" t="str">
        <f>IF(BQ$2=0, "N/A", IF(ISNUMBER(SEARCH(TRIM(BQ$2), ProgramsTable[[#This Row],[Geographic Coverage]])), "Yes", "No"))</f>
        <v>N/A</v>
      </c>
      <c r="BR820" s="18" t="str">
        <f>IF(AND(BP$2=0, BQ$2=0), "*Required - Please Make a Selection*", IF(OR(ISNUMBER(SEARCH(TRIM(BP$2), ProgramsTable[[#This Row],[Geographic Coverage]])), ISNUMBER(SEARCH(TRIM(BQ$2), ProgramsTable[[#This Row],[Geographic Coverage]]))), "Yes", "No"))</f>
        <v>*Required - Please Make a Selection*</v>
      </c>
      <c r="BS820" s="18" t="str">
        <f>IF(OR(BS$2="",BS$2=0), "N/A", IF(AND(ProgramsTable[[#This Row],[Age Min]]= "None", ProgramsTable[[#This Row],[Age Max]]= "None"), "Yes", IF(AND(BS$2&gt;=ProgramsTable[[#This Row],[Age Min]], BS$2&lt;=ProgramsTable[[#This Row],[Age Max]]), "Yes", "No")))</f>
        <v>N/A</v>
      </c>
      <c r="BT820" s="18" t="str" cm="1">
        <f t="array" ref="BT820">IF(COUNTIF(AM$2:BJ$2,"Yes")=0,"N/A",IF(SUMPRODUCT(--(AM$2:BJ$2="Yes"),--(ProgramsTable[[#This Row],[Developmental Disability]:[Caregivers, Family Members, Advocates, or Practitioners of an Individual with Disabilities or Medical Conditions]]="Yes"))&gt;0,"Yes","No"))</f>
        <v>N/A</v>
      </c>
      <c r="BU8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20" s="18" t="str">
        <f>IF(BV$2=0, "N/A", IF(ISNUMBER(SEARCH(UPPER(BV$2), UPPER(ProgramsTable[[#This Row],[Type of Service]]))), "Yes", "No"))</f>
        <v>N/A</v>
      </c>
      <c r="BW820" s="18" t="str">
        <f>IF(BW$2=0, "N/A", IF(ISNUMBER(SEARCH(TRIM(BW$2), ProgramsTable[[#This Row],[Geographic Coverage]])), "Yes", "No"))</f>
        <v>N/A</v>
      </c>
      <c r="BX820" s="18" t="str">
        <f>IF(BX$2=0, "N/A", IF(ISNUMBER(SEARCH(TRIM(BX$2), ProgramsTable[[#This Row],[Geographic Coverage]])), "Yes", "No"))</f>
        <v>N/A</v>
      </c>
      <c r="BY820" s="18" t="str">
        <f>IF(AND(BW$2=0, BX$2=0), "*Required - Please Make a Selection*", IF(OR(ISNUMBER(SEARCH(TRIM(BW$2), ProgramsTable[[#This Row],[Geographic Coverage]])), ISNUMBER(SEARCH(TRIM(BX$2), ProgramsTable[[#This Row],[Geographic Coverage]]))), "Yes", "No"))</f>
        <v>*Required - Please Make a Selection*</v>
      </c>
      <c r="BZ820" s="18" t="str">
        <f>IF(I$2=0, "N/A", IF(I$2="Yes", IF(ProgramsTable[[#This Row],[Program Includes Services for Caregivers]]="Yes", IF(ProgramsTable[[#This Row],[Program May Require Caregiver to be Unpaid]]="No", "Yes", "No"), "No"), "N/A"))</f>
        <v>N/A</v>
      </c>
      <c r="CA8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20" s="18" t="str">
        <f>IF(CB$2=0, "N/A", IF(ISNUMBER(SEARCH(TRIM(UPPER(CB$2)), TRIM(UPPER(ProgramsTable[[#This Row],[Type of Service]])))), "Yes", "No"))</f>
        <v>N/A</v>
      </c>
      <c r="CC820" s="18" t="str">
        <f>IF(CC$2=0, "N/A", IF(ISNUMBER(SEARCH(TRIM(CC$2), ProgramsTable[[#This Row],[Geographic Coverage]])), "Yes", "No"))</f>
        <v>No</v>
      </c>
      <c r="CD820" s="18" t="str">
        <f>IF(CD$2=0, "N/A", IF(ISNUMBER(SEARCH(TRIM(CD$2), ProgramsTable[[#This Row],[Geographic Coverage]])), "Yes", "No"))</f>
        <v>N/A</v>
      </c>
      <c r="CE820" s="18" t="str">
        <f>IF(AND(CC$2=0, CD$2=0), "*Required - Please Make a Selection*", IF(OR(ISNUMBER(SEARCH(TRIM(CC$2), ProgramsTable[[#This Row],[Geographic Coverage]])), ISNUMBER(SEARCH(TRIM(CD$2), ProgramsTable[[#This Row],[Geographic Coverage]]))), "Yes", "No"))</f>
        <v>No</v>
      </c>
      <c r="CF820" s="18" t="str" cm="1">
        <f t="array" ref="CF820">IF(COUNTIF(BK$2:BN$2, "Yes")=0, "N/A", IF(SUMPRODUCT((BK$2:BN$2="Yes")*(ProgramsTable[[#This Row],[Veteran?]:[Disabled Veteran?]]="Yes"))&gt;0, "Yes", "No"))</f>
        <v>No</v>
      </c>
      <c r="CG8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20"/>
      <c r="CI820"/>
      <c r="CJ820"/>
      <c r="CK820"/>
      <c r="CL820"/>
      <c r="CM820"/>
      <c r="CN820"/>
      <c r="CO820"/>
      <c r="CP820"/>
      <c r="CQ820"/>
      <c r="CR820"/>
      <c r="CS820"/>
      <c r="CU820"/>
      <c r="CV820"/>
    </row>
    <row r="821" spans="1:100" hidden="1" x14ac:dyDescent="0.25">
      <c r="A821" s="10">
        <v>586</v>
      </c>
      <c r="B821" t="s">
        <v>614</v>
      </c>
      <c r="C821" t="s">
        <v>631</v>
      </c>
      <c r="D821" t="s">
        <v>545</v>
      </c>
      <c r="E821" t="s">
        <v>546</v>
      </c>
      <c r="F821" t="s">
        <v>117</v>
      </c>
      <c r="G821" t="s">
        <v>117</v>
      </c>
      <c r="H821" t="s">
        <v>207</v>
      </c>
      <c r="I821" t="s">
        <v>207</v>
      </c>
      <c r="J821" t="s">
        <v>208</v>
      </c>
      <c r="K821" t="s">
        <v>208</v>
      </c>
      <c r="L821" s="11" t="s">
        <v>543</v>
      </c>
      <c r="M821">
        <v>60</v>
      </c>
      <c r="N821">
        <v>120</v>
      </c>
      <c r="P821" t="s">
        <v>563</v>
      </c>
      <c r="Q821" t="s">
        <v>208</v>
      </c>
      <c r="R821" t="s">
        <v>563</v>
      </c>
      <c r="S821" t="s">
        <v>208</v>
      </c>
      <c r="T821" t="s">
        <v>46</v>
      </c>
      <c r="U821" t="s">
        <v>207</v>
      </c>
      <c r="V821" t="s">
        <v>207</v>
      </c>
      <c r="W821" t="s">
        <v>207</v>
      </c>
      <c r="X821" t="s">
        <v>207</v>
      </c>
      <c r="Y821" t="s">
        <v>207</v>
      </c>
      <c r="Z821" t="s">
        <v>207</v>
      </c>
      <c r="AA821" t="s">
        <v>207</v>
      </c>
      <c r="AB821" t="s">
        <v>207</v>
      </c>
      <c r="AC821" t="s">
        <v>207</v>
      </c>
      <c r="AD821" t="s">
        <v>207</v>
      </c>
      <c r="AE821" t="s">
        <v>207</v>
      </c>
      <c r="AF821" t="s">
        <v>207</v>
      </c>
      <c r="AG821" t="s">
        <v>207</v>
      </c>
      <c r="AH821" t="s">
        <v>207</v>
      </c>
      <c r="AI821" t="s">
        <v>207</v>
      </c>
      <c r="AJ821" t="s">
        <v>207</v>
      </c>
      <c r="AK821" t="s">
        <v>207</v>
      </c>
      <c r="AL821" t="s">
        <v>207</v>
      </c>
      <c r="AM821" t="s">
        <v>207</v>
      </c>
      <c r="AN821" t="s">
        <v>207</v>
      </c>
      <c r="AO821" t="s">
        <v>207</v>
      </c>
      <c r="AP821" t="s">
        <v>207</v>
      </c>
      <c r="AQ821" t="s">
        <v>207</v>
      </c>
      <c r="AR821" t="s">
        <v>207</v>
      </c>
      <c r="AS821" t="s">
        <v>207</v>
      </c>
      <c r="AT821" t="s">
        <v>207</v>
      </c>
      <c r="AU821" t="s">
        <v>207</v>
      </c>
      <c r="AV821" t="s">
        <v>207</v>
      </c>
      <c r="AW821" t="s">
        <v>207</v>
      </c>
      <c r="AX821" t="s">
        <v>207</v>
      </c>
      <c r="AY821" t="s">
        <v>207</v>
      </c>
      <c r="AZ821" t="s">
        <v>207</v>
      </c>
      <c r="BA821" t="s">
        <v>215</v>
      </c>
      <c r="BB821" t="s">
        <v>207</v>
      </c>
      <c r="BC821" t="s">
        <v>207</v>
      </c>
      <c r="BD821" t="s">
        <v>207</v>
      </c>
      <c r="BE821" t="s">
        <v>207</v>
      </c>
      <c r="BF821" t="s">
        <v>207</v>
      </c>
      <c r="BG821" t="s">
        <v>207</v>
      </c>
      <c r="BH821" t="s">
        <v>207</v>
      </c>
      <c r="BI821" t="s">
        <v>207</v>
      </c>
      <c r="BJ821" t="s">
        <v>207</v>
      </c>
      <c r="BK821" t="s">
        <v>207</v>
      </c>
      <c r="BL821" t="s">
        <v>207</v>
      </c>
      <c r="BM821" t="s">
        <v>207</v>
      </c>
      <c r="BN821" t="s">
        <v>207</v>
      </c>
      <c r="BO821" s="18" t="str">
        <f>IF(OR(BO$2=0, BO$2=""), "N/A", IF(ISNUMBER(SEARCH(UPPER(BO$2), UPPER(ProgramsTable[[#This Row],[Type of Service]]))), "Yes", "No"))</f>
        <v>N/A</v>
      </c>
      <c r="BP821" s="18" t="str">
        <f>IF(BP$2=0, "N/A", IF(ISNUMBER(SEARCH(TRIM(BP$2), ProgramsTable[[#This Row],[Geographic Coverage]])), "Yes", "No"))</f>
        <v>N/A</v>
      </c>
      <c r="BQ821" s="18" t="str">
        <f>IF(BQ$2=0, "N/A", IF(ISNUMBER(SEARCH(TRIM(BQ$2), ProgramsTable[[#This Row],[Geographic Coverage]])), "Yes", "No"))</f>
        <v>N/A</v>
      </c>
      <c r="BR821" s="18" t="str">
        <f>IF(AND(BP$2=0, BQ$2=0), "*Required - Please Make a Selection*", IF(OR(ISNUMBER(SEARCH(TRIM(BP$2), ProgramsTable[[#This Row],[Geographic Coverage]])), ISNUMBER(SEARCH(TRIM(BQ$2), ProgramsTable[[#This Row],[Geographic Coverage]]))), "Yes", "No"))</f>
        <v>*Required - Please Make a Selection*</v>
      </c>
      <c r="BS821" s="18" t="str">
        <f>IF(OR(BS$2="",BS$2=0), "N/A", IF(AND(ProgramsTable[[#This Row],[Age Min]]= "None", ProgramsTable[[#This Row],[Age Max]]= "None"), "Yes", IF(AND(BS$2&gt;=ProgramsTable[[#This Row],[Age Min]], BS$2&lt;=ProgramsTable[[#This Row],[Age Max]]), "Yes", "No")))</f>
        <v>N/A</v>
      </c>
      <c r="BT821" s="18" t="str" cm="1">
        <f t="array" ref="BT821">IF(COUNTIF(AM$2:BJ$2,"Yes")=0,"N/A",IF(SUMPRODUCT(--(AM$2:BJ$2="Yes"),--(ProgramsTable[[#This Row],[Developmental Disability]:[Caregivers, Family Members, Advocates, or Practitioners of an Individual with Disabilities or Medical Conditions]]="Yes"))&gt;0,"Yes","No"))</f>
        <v>N/A</v>
      </c>
      <c r="BU8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21" s="18" t="str">
        <f>IF(BV$2=0, "N/A", IF(ISNUMBER(SEARCH(UPPER(BV$2), UPPER(ProgramsTable[[#This Row],[Type of Service]]))), "Yes", "No"))</f>
        <v>N/A</v>
      </c>
      <c r="BW821" s="18" t="str">
        <f>IF(BW$2=0, "N/A", IF(ISNUMBER(SEARCH(TRIM(BW$2), ProgramsTable[[#This Row],[Geographic Coverage]])), "Yes", "No"))</f>
        <v>N/A</v>
      </c>
      <c r="BX821" s="18" t="str">
        <f>IF(BX$2=0, "N/A", IF(ISNUMBER(SEARCH(TRIM(BX$2), ProgramsTable[[#This Row],[Geographic Coverage]])), "Yes", "No"))</f>
        <v>N/A</v>
      </c>
      <c r="BY821" s="18" t="str">
        <f>IF(AND(BW$2=0, BX$2=0), "*Required - Please Make a Selection*", IF(OR(ISNUMBER(SEARCH(TRIM(BW$2), ProgramsTable[[#This Row],[Geographic Coverage]])), ISNUMBER(SEARCH(TRIM(BX$2), ProgramsTable[[#This Row],[Geographic Coverage]]))), "Yes", "No"))</f>
        <v>*Required - Please Make a Selection*</v>
      </c>
      <c r="BZ821" s="18" t="str">
        <f>IF(I$2=0, "N/A", IF(I$2="Yes", IF(ProgramsTable[[#This Row],[Program Includes Services for Caregivers]]="Yes", IF(ProgramsTable[[#This Row],[Program May Require Caregiver to be Unpaid]]="No", "Yes", "No"), "No"), "N/A"))</f>
        <v>N/A</v>
      </c>
      <c r="CA8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21" s="18" t="str">
        <f>IF(CB$2=0, "N/A", IF(ISNUMBER(SEARCH(TRIM(UPPER(CB$2)), TRIM(UPPER(ProgramsTable[[#This Row],[Type of Service]])))), "Yes", "No"))</f>
        <v>N/A</v>
      </c>
      <c r="CC821" s="18" t="str">
        <f>IF(CC$2=0, "N/A", IF(ISNUMBER(SEARCH(TRIM(CC$2), ProgramsTable[[#This Row],[Geographic Coverage]])), "Yes", "No"))</f>
        <v>No</v>
      </c>
      <c r="CD821" s="18" t="str">
        <f>IF(CD$2=0, "N/A", IF(ISNUMBER(SEARCH(TRIM(CD$2), ProgramsTable[[#This Row],[Geographic Coverage]])), "Yes", "No"))</f>
        <v>N/A</v>
      </c>
      <c r="CE821" s="18" t="str">
        <f>IF(AND(CC$2=0, CD$2=0), "*Required - Please Make a Selection*", IF(OR(ISNUMBER(SEARCH(TRIM(CC$2), ProgramsTable[[#This Row],[Geographic Coverage]])), ISNUMBER(SEARCH(TRIM(CD$2), ProgramsTable[[#This Row],[Geographic Coverage]]))), "Yes", "No"))</f>
        <v>No</v>
      </c>
      <c r="CF821" s="18" t="str" cm="1">
        <f t="array" ref="CF821">IF(COUNTIF(BK$2:BN$2, "Yes")=0, "N/A", IF(SUMPRODUCT((BK$2:BN$2="Yes")*(ProgramsTable[[#This Row],[Veteran?]:[Disabled Veteran?]]="Yes"))&gt;0, "Yes", "No"))</f>
        <v>No</v>
      </c>
      <c r="CG8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21"/>
      <c r="CI821"/>
      <c r="CJ821"/>
      <c r="CK821"/>
      <c r="CL821"/>
      <c r="CM821"/>
      <c r="CN821"/>
      <c r="CO821"/>
      <c r="CP821"/>
      <c r="CQ821"/>
      <c r="CR821"/>
      <c r="CS821"/>
      <c r="CU821"/>
      <c r="CV821"/>
    </row>
    <row r="822" spans="1:100" hidden="1" x14ac:dyDescent="0.25">
      <c r="A822" s="10">
        <v>589</v>
      </c>
      <c r="B822" t="s">
        <v>614</v>
      </c>
      <c r="C822" t="s">
        <v>632</v>
      </c>
      <c r="D822" t="s">
        <v>537</v>
      </c>
      <c r="E822" t="s">
        <v>538</v>
      </c>
      <c r="F822" t="s">
        <v>539</v>
      </c>
      <c r="G822" t="s">
        <v>540</v>
      </c>
      <c r="H822" t="s">
        <v>207</v>
      </c>
      <c r="I822" t="s">
        <v>207</v>
      </c>
      <c r="J822" t="s">
        <v>541</v>
      </c>
      <c r="K822" t="s">
        <v>542</v>
      </c>
      <c r="L822" t="s">
        <v>543</v>
      </c>
      <c r="M822">
        <v>60</v>
      </c>
      <c r="N822">
        <v>120</v>
      </c>
      <c r="P822" t="s">
        <v>552</v>
      </c>
      <c r="Q822" t="s">
        <v>208</v>
      </c>
      <c r="R822" t="s">
        <v>552</v>
      </c>
      <c r="S822" t="s">
        <v>208</v>
      </c>
      <c r="T822" t="s">
        <v>48</v>
      </c>
      <c r="U822" t="s">
        <v>215</v>
      </c>
      <c r="V822" t="s">
        <v>207</v>
      </c>
      <c r="W822" t="s">
        <v>207</v>
      </c>
      <c r="X822" t="s">
        <v>207</v>
      </c>
      <c r="Y822" t="s">
        <v>207</v>
      </c>
      <c r="Z822" t="s">
        <v>207</v>
      </c>
      <c r="AA822" t="s">
        <v>215</v>
      </c>
      <c r="AB822" t="s">
        <v>207</v>
      </c>
      <c r="AC822" t="s">
        <v>207</v>
      </c>
      <c r="AD822" t="s">
        <v>207</v>
      </c>
      <c r="AE822" t="s">
        <v>207</v>
      </c>
      <c r="AF822" t="s">
        <v>207</v>
      </c>
      <c r="AG822" t="s">
        <v>207</v>
      </c>
      <c r="AH822" t="s">
        <v>207</v>
      </c>
      <c r="AI822" t="s">
        <v>207</v>
      </c>
      <c r="AJ822" t="s">
        <v>207</v>
      </c>
      <c r="AK822" t="s">
        <v>207</v>
      </c>
      <c r="AL822" t="s">
        <v>207</v>
      </c>
      <c r="AM822" t="s">
        <v>207</v>
      </c>
      <c r="AN822" t="s">
        <v>207</v>
      </c>
      <c r="AO822" t="s">
        <v>207</v>
      </c>
      <c r="AP822" t="s">
        <v>207</v>
      </c>
      <c r="AQ822" t="s">
        <v>207</v>
      </c>
      <c r="AR822" t="s">
        <v>207</v>
      </c>
      <c r="AS822" t="s">
        <v>207</v>
      </c>
      <c r="AT822" t="s">
        <v>207</v>
      </c>
      <c r="AU822" t="s">
        <v>207</v>
      </c>
      <c r="AV822" t="s">
        <v>207</v>
      </c>
      <c r="AW822" t="s">
        <v>207</v>
      </c>
      <c r="AX822" t="s">
        <v>207</v>
      </c>
      <c r="AY822" t="s">
        <v>207</v>
      </c>
      <c r="AZ822" t="s">
        <v>207</v>
      </c>
      <c r="BA822" t="s">
        <v>215</v>
      </c>
      <c r="BB822" t="s">
        <v>207</v>
      </c>
      <c r="BC822" t="s">
        <v>207</v>
      </c>
      <c r="BD822" t="s">
        <v>207</v>
      </c>
      <c r="BE822" t="s">
        <v>207</v>
      </c>
      <c r="BF822" t="s">
        <v>207</v>
      </c>
      <c r="BG822" t="s">
        <v>207</v>
      </c>
      <c r="BH822" t="s">
        <v>207</v>
      </c>
      <c r="BI822" t="s">
        <v>207</v>
      </c>
      <c r="BJ822" t="s">
        <v>207</v>
      </c>
      <c r="BK822" t="s">
        <v>207</v>
      </c>
      <c r="BL822" t="s">
        <v>207</v>
      </c>
      <c r="BM822" t="s">
        <v>207</v>
      </c>
      <c r="BN822" t="s">
        <v>207</v>
      </c>
      <c r="BO822" s="18" t="str">
        <f>IF(OR(BO$2=0, BO$2=""), "N/A", IF(ISNUMBER(SEARCH(UPPER(BO$2), UPPER(ProgramsTable[[#This Row],[Type of Service]]))), "Yes", "No"))</f>
        <v>N/A</v>
      </c>
      <c r="BP822" s="18" t="str">
        <f>IF(BP$2=0, "N/A", IF(ISNUMBER(SEARCH(TRIM(BP$2), ProgramsTable[[#This Row],[Geographic Coverage]])), "Yes", "No"))</f>
        <v>N/A</v>
      </c>
      <c r="BQ822" s="18" t="str">
        <f>IF(BQ$2=0, "N/A", IF(ISNUMBER(SEARCH(TRIM(BQ$2), ProgramsTable[[#This Row],[Geographic Coverage]])), "Yes", "No"))</f>
        <v>N/A</v>
      </c>
      <c r="BR822" s="18" t="str">
        <f>IF(AND(BP$2=0, BQ$2=0), "*Required - Please Make a Selection*", IF(OR(ISNUMBER(SEARCH(TRIM(BP$2), ProgramsTable[[#This Row],[Geographic Coverage]])), ISNUMBER(SEARCH(TRIM(BQ$2), ProgramsTable[[#This Row],[Geographic Coverage]]))), "Yes", "No"))</f>
        <v>*Required - Please Make a Selection*</v>
      </c>
      <c r="BS822" s="18" t="str">
        <f>IF(OR(BS$2="",BS$2=0), "N/A", IF(AND(ProgramsTable[[#This Row],[Age Min]]= "None", ProgramsTable[[#This Row],[Age Max]]= "None"), "Yes", IF(AND(BS$2&gt;=ProgramsTable[[#This Row],[Age Min]], BS$2&lt;=ProgramsTable[[#This Row],[Age Max]]), "Yes", "No")))</f>
        <v>N/A</v>
      </c>
      <c r="BT822" s="18" t="str" cm="1">
        <f t="array" ref="BT822">IF(COUNTIF(AM$2:BJ$2,"Yes")=0,"N/A",IF(SUMPRODUCT(--(AM$2:BJ$2="Yes"),--(ProgramsTable[[#This Row],[Developmental Disability]:[Caregivers, Family Members, Advocates, or Practitioners of an Individual with Disabilities or Medical Conditions]]="Yes"))&gt;0,"Yes","No"))</f>
        <v>N/A</v>
      </c>
      <c r="BU8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22" s="18" t="str">
        <f>IF(BV$2=0, "N/A", IF(ISNUMBER(SEARCH(UPPER(BV$2), UPPER(ProgramsTable[[#This Row],[Type of Service]]))), "Yes", "No"))</f>
        <v>N/A</v>
      </c>
      <c r="BW822" s="18" t="str">
        <f>IF(BW$2=0, "N/A", IF(ISNUMBER(SEARCH(TRIM(BW$2), ProgramsTable[[#This Row],[Geographic Coverage]])), "Yes", "No"))</f>
        <v>N/A</v>
      </c>
      <c r="BX822" s="18" t="str">
        <f>IF(BX$2=0, "N/A", IF(ISNUMBER(SEARCH(TRIM(BX$2), ProgramsTable[[#This Row],[Geographic Coverage]])), "Yes", "No"))</f>
        <v>N/A</v>
      </c>
      <c r="BY822" s="18" t="str">
        <f>IF(AND(BW$2=0, BX$2=0), "*Required - Please Make a Selection*", IF(OR(ISNUMBER(SEARCH(TRIM(BW$2), ProgramsTable[[#This Row],[Geographic Coverage]])), ISNUMBER(SEARCH(TRIM(BX$2), ProgramsTable[[#This Row],[Geographic Coverage]]))), "Yes", "No"))</f>
        <v>*Required - Please Make a Selection*</v>
      </c>
      <c r="BZ822" s="18" t="str">
        <f>IF(I$2=0, "N/A", IF(I$2="Yes", IF(ProgramsTable[[#This Row],[Program Includes Services for Caregivers]]="Yes", IF(ProgramsTable[[#This Row],[Program May Require Caregiver to be Unpaid]]="No", "Yes", "No"), "No"), "N/A"))</f>
        <v>N/A</v>
      </c>
      <c r="CA8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22" s="18" t="str">
        <f>IF(CB$2=0, "N/A", IF(ISNUMBER(SEARCH(TRIM(UPPER(CB$2)), TRIM(UPPER(ProgramsTable[[#This Row],[Type of Service]])))), "Yes", "No"))</f>
        <v>N/A</v>
      </c>
      <c r="CC822" s="18" t="str">
        <f>IF(CC$2=0, "N/A", IF(ISNUMBER(SEARCH(TRIM(CC$2), ProgramsTable[[#This Row],[Geographic Coverage]])), "Yes", "No"))</f>
        <v>No</v>
      </c>
      <c r="CD822" s="18" t="str">
        <f>IF(CD$2=0, "N/A", IF(ISNUMBER(SEARCH(TRIM(CD$2), ProgramsTable[[#This Row],[Geographic Coverage]])), "Yes", "No"))</f>
        <v>N/A</v>
      </c>
      <c r="CE822" s="18" t="str">
        <f>IF(AND(CC$2=0, CD$2=0), "*Required - Please Make a Selection*", IF(OR(ISNUMBER(SEARCH(TRIM(CC$2), ProgramsTable[[#This Row],[Geographic Coverage]])), ISNUMBER(SEARCH(TRIM(CD$2), ProgramsTable[[#This Row],[Geographic Coverage]]))), "Yes", "No"))</f>
        <v>No</v>
      </c>
      <c r="CF822" s="18" t="str" cm="1">
        <f t="array" ref="CF822">IF(COUNTIF(BK$2:BN$2, "Yes")=0, "N/A", IF(SUMPRODUCT((BK$2:BN$2="Yes")*(ProgramsTable[[#This Row],[Veteran?]:[Disabled Veteran?]]="Yes"))&gt;0, "Yes", "No"))</f>
        <v>No</v>
      </c>
      <c r="CG8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22"/>
      <c r="CI822"/>
      <c r="CJ822"/>
      <c r="CK822"/>
      <c r="CL822"/>
      <c r="CM822"/>
      <c r="CN822"/>
      <c r="CO822"/>
      <c r="CP822"/>
      <c r="CQ822"/>
      <c r="CR822"/>
      <c r="CS822"/>
      <c r="CU822"/>
      <c r="CV822"/>
    </row>
    <row r="823" spans="1:100" hidden="1" x14ac:dyDescent="0.25">
      <c r="A823" s="10">
        <v>590</v>
      </c>
      <c r="B823" t="s">
        <v>614</v>
      </c>
      <c r="C823" t="s">
        <v>632</v>
      </c>
      <c r="D823" t="s">
        <v>545</v>
      </c>
      <c r="E823" t="s">
        <v>546</v>
      </c>
      <c r="F823" t="s">
        <v>553</v>
      </c>
      <c r="G823" t="s">
        <v>99</v>
      </c>
      <c r="H823" t="s">
        <v>207</v>
      </c>
      <c r="I823" t="s">
        <v>207</v>
      </c>
      <c r="J823" t="s">
        <v>208</v>
      </c>
      <c r="K823" t="s">
        <v>208</v>
      </c>
      <c r="L823" s="11" t="s">
        <v>543</v>
      </c>
      <c r="M823">
        <v>60</v>
      </c>
      <c r="N823">
        <v>120</v>
      </c>
      <c r="P823" t="s">
        <v>554</v>
      </c>
      <c r="Q823" t="s">
        <v>208</v>
      </c>
      <c r="R823" t="s">
        <v>554</v>
      </c>
      <c r="S823" t="s">
        <v>208</v>
      </c>
      <c r="T823" t="s">
        <v>48</v>
      </c>
      <c r="U823" t="s">
        <v>207</v>
      </c>
      <c r="V823" t="s">
        <v>207</v>
      </c>
      <c r="W823" t="s">
        <v>207</v>
      </c>
      <c r="X823" t="s">
        <v>207</v>
      </c>
      <c r="Y823" t="s">
        <v>207</v>
      </c>
      <c r="Z823" t="s">
        <v>207</v>
      </c>
      <c r="AA823" t="s">
        <v>207</v>
      </c>
      <c r="AB823" t="s">
        <v>207</v>
      </c>
      <c r="AC823" t="s">
        <v>207</v>
      </c>
      <c r="AD823" t="s">
        <v>207</v>
      </c>
      <c r="AE823" t="s">
        <v>207</v>
      </c>
      <c r="AF823" t="s">
        <v>207</v>
      </c>
      <c r="AG823" t="s">
        <v>207</v>
      </c>
      <c r="AH823" t="s">
        <v>207</v>
      </c>
      <c r="AI823" t="s">
        <v>207</v>
      </c>
      <c r="AJ823" t="s">
        <v>207</v>
      </c>
      <c r="AK823" t="s">
        <v>207</v>
      </c>
      <c r="AL823" t="s">
        <v>207</v>
      </c>
      <c r="AM823" t="s">
        <v>207</v>
      </c>
      <c r="AN823" t="s">
        <v>207</v>
      </c>
      <c r="AO823" t="s">
        <v>207</v>
      </c>
      <c r="AP823" t="s">
        <v>207</v>
      </c>
      <c r="AQ823" t="s">
        <v>207</v>
      </c>
      <c r="AR823" t="s">
        <v>207</v>
      </c>
      <c r="AS823" t="s">
        <v>207</v>
      </c>
      <c r="AT823" t="s">
        <v>207</v>
      </c>
      <c r="AU823" t="s">
        <v>207</v>
      </c>
      <c r="AV823" t="s">
        <v>207</v>
      </c>
      <c r="AW823" t="s">
        <v>207</v>
      </c>
      <c r="AX823" t="s">
        <v>207</v>
      </c>
      <c r="AY823" t="s">
        <v>207</v>
      </c>
      <c r="AZ823" t="s">
        <v>207</v>
      </c>
      <c r="BA823" t="s">
        <v>215</v>
      </c>
      <c r="BB823" t="s">
        <v>207</v>
      </c>
      <c r="BC823" t="s">
        <v>207</v>
      </c>
      <c r="BD823" t="s">
        <v>207</v>
      </c>
      <c r="BE823" t="s">
        <v>207</v>
      </c>
      <c r="BF823" t="s">
        <v>207</v>
      </c>
      <c r="BG823" t="s">
        <v>207</v>
      </c>
      <c r="BH823" t="s">
        <v>207</v>
      </c>
      <c r="BI823" t="s">
        <v>207</v>
      </c>
      <c r="BJ823" t="s">
        <v>207</v>
      </c>
      <c r="BK823" t="s">
        <v>207</v>
      </c>
      <c r="BL823" t="s">
        <v>207</v>
      </c>
      <c r="BM823" t="s">
        <v>207</v>
      </c>
      <c r="BN823" t="s">
        <v>207</v>
      </c>
      <c r="BO823" s="18" t="str">
        <f>IF(OR(BO$2=0, BO$2=""), "N/A", IF(ISNUMBER(SEARCH(UPPER(BO$2), UPPER(ProgramsTable[[#This Row],[Type of Service]]))), "Yes", "No"))</f>
        <v>N/A</v>
      </c>
      <c r="BP823" s="18" t="str">
        <f>IF(BP$2=0, "N/A", IF(ISNUMBER(SEARCH(TRIM(BP$2), ProgramsTable[[#This Row],[Geographic Coverage]])), "Yes", "No"))</f>
        <v>N/A</v>
      </c>
      <c r="BQ823" s="18" t="str">
        <f>IF(BQ$2=0, "N/A", IF(ISNUMBER(SEARCH(TRIM(BQ$2), ProgramsTable[[#This Row],[Geographic Coverage]])), "Yes", "No"))</f>
        <v>N/A</v>
      </c>
      <c r="BR823" s="18" t="str">
        <f>IF(AND(BP$2=0, BQ$2=0), "*Required - Please Make a Selection*", IF(OR(ISNUMBER(SEARCH(TRIM(BP$2), ProgramsTable[[#This Row],[Geographic Coverage]])), ISNUMBER(SEARCH(TRIM(BQ$2), ProgramsTable[[#This Row],[Geographic Coverage]]))), "Yes", "No"))</f>
        <v>*Required - Please Make a Selection*</v>
      </c>
      <c r="BS823" s="18" t="str">
        <f>IF(OR(BS$2="",BS$2=0), "N/A", IF(AND(ProgramsTable[[#This Row],[Age Min]]= "None", ProgramsTable[[#This Row],[Age Max]]= "None"), "Yes", IF(AND(BS$2&gt;=ProgramsTable[[#This Row],[Age Min]], BS$2&lt;=ProgramsTable[[#This Row],[Age Max]]), "Yes", "No")))</f>
        <v>N/A</v>
      </c>
      <c r="BT823" s="18" t="str" cm="1">
        <f t="array" ref="BT823">IF(COUNTIF(AM$2:BJ$2,"Yes")=0,"N/A",IF(SUMPRODUCT(--(AM$2:BJ$2="Yes"),--(ProgramsTable[[#This Row],[Developmental Disability]:[Caregivers, Family Members, Advocates, or Practitioners of an Individual with Disabilities or Medical Conditions]]="Yes"))&gt;0,"Yes","No"))</f>
        <v>N/A</v>
      </c>
      <c r="BU8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23" s="18" t="str">
        <f>IF(BV$2=0, "N/A", IF(ISNUMBER(SEARCH(UPPER(BV$2), UPPER(ProgramsTable[[#This Row],[Type of Service]]))), "Yes", "No"))</f>
        <v>N/A</v>
      </c>
      <c r="BW823" s="18" t="str">
        <f>IF(BW$2=0, "N/A", IF(ISNUMBER(SEARCH(TRIM(BW$2), ProgramsTable[[#This Row],[Geographic Coverage]])), "Yes", "No"))</f>
        <v>N/A</v>
      </c>
      <c r="BX823" s="18" t="str">
        <f>IF(BX$2=0, "N/A", IF(ISNUMBER(SEARCH(TRIM(BX$2), ProgramsTable[[#This Row],[Geographic Coverage]])), "Yes", "No"))</f>
        <v>N/A</v>
      </c>
      <c r="BY823" s="18" t="str">
        <f>IF(AND(BW$2=0, BX$2=0), "*Required - Please Make a Selection*", IF(OR(ISNUMBER(SEARCH(TRIM(BW$2), ProgramsTable[[#This Row],[Geographic Coverage]])), ISNUMBER(SEARCH(TRIM(BX$2), ProgramsTable[[#This Row],[Geographic Coverage]]))), "Yes", "No"))</f>
        <v>*Required - Please Make a Selection*</v>
      </c>
      <c r="BZ823" s="18" t="str">
        <f>IF(I$2=0, "N/A", IF(I$2="Yes", IF(ProgramsTable[[#This Row],[Program Includes Services for Caregivers]]="Yes", IF(ProgramsTable[[#This Row],[Program May Require Caregiver to be Unpaid]]="No", "Yes", "No"), "No"), "N/A"))</f>
        <v>N/A</v>
      </c>
      <c r="CA8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23" s="18" t="str">
        <f>IF(CB$2=0, "N/A", IF(ISNUMBER(SEARCH(TRIM(UPPER(CB$2)), TRIM(UPPER(ProgramsTable[[#This Row],[Type of Service]])))), "Yes", "No"))</f>
        <v>N/A</v>
      </c>
      <c r="CC823" s="18" t="str">
        <f>IF(CC$2=0, "N/A", IF(ISNUMBER(SEARCH(TRIM(CC$2), ProgramsTable[[#This Row],[Geographic Coverage]])), "Yes", "No"))</f>
        <v>No</v>
      </c>
      <c r="CD823" s="18" t="str">
        <f>IF(CD$2=0, "N/A", IF(ISNUMBER(SEARCH(TRIM(CD$2), ProgramsTable[[#This Row],[Geographic Coverage]])), "Yes", "No"))</f>
        <v>N/A</v>
      </c>
      <c r="CE823" s="18" t="str">
        <f>IF(AND(CC$2=0, CD$2=0), "*Required - Please Make a Selection*", IF(OR(ISNUMBER(SEARCH(TRIM(CC$2), ProgramsTable[[#This Row],[Geographic Coverage]])), ISNUMBER(SEARCH(TRIM(CD$2), ProgramsTable[[#This Row],[Geographic Coverage]]))), "Yes", "No"))</f>
        <v>No</v>
      </c>
      <c r="CF823" s="18" t="str" cm="1">
        <f t="array" ref="CF823">IF(COUNTIF(BK$2:BN$2, "Yes")=0, "N/A", IF(SUMPRODUCT((BK$2:BN$2="Yes")*(ProgramsTable[[#This Row],[Veteran?]:[Disabled Veteran?]]="Yes"))&gt;0, "Yes", "No"))</f>
        <v>No</v>
      </c>
      <c r="CG8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23"/>
      <c r="CI823"/>
      <c r="CJ823"/>
      <c r="CK823"/>
      <c r="CL823"/>
      <c r="CM823"/>
      <c r="CN823"/>
      <c r="CO823"/>
      <c r="CP823"/>
      <c r="CQ823"/>
      <c r="CR823"/>
      <c r="CS823"/>
      <c r="CU823"/>
      <c r="CV823"/>
    </row>
    <row r="824" spans="1:100" hidden="1" x14ac:dyDescent="0.25">
      <c r="A824" s="10">
        <v>591</v>
      </c>
      <c r="B824" t="s">
        <v>614</v>
      </c>
      <c r="C824" t="s">
        <v>632</v>
      </c>
      <c r="D824" t="s">
        <v>545</v>
      </c>
      <c r="E824" t="s">
        <v>546</v>
      </c>
      <c r="F824" t="s">
        <v>555</v>
      </c>
      <c r="G824" t="s">
        <v>92</v>
      </c>
      <c r="H824" t="s">
        <v>207</v>
      </c>
      <c r="I824" t="s">
        <v>207</v>
      </c>
      <c r="J824" t="s">
        <v>547</v>
      </c>
      <c r="K824" t="s">
        <v>208</v>
      </c>
      <c r="L824" s="11" t="s">
        <v>543</v>
      </c>
      <c r="M824">
        <v>60</v>
      </c>
      <c r="N824">
        <v>120</v>
      </c>
      <c r="P824" t="s">
        <v>556</v>
      </c>
      <c r="Q824" t="s">
        <v>208</v>
      </c>
      <c r="R824" t="s">
        <v>556</v>
      </c>
      <c r="S824" t="s">
        <v>208</v>
      </c>
      <c r="T824" t="s">
        <v>48</v>
      </c>
      <c r="U824" t="s">
        <v>215</v>
      </c>
      <c r="V824" t="s">
        <v>207</v>
      </c>
      <c r="W824" t="s">
        <v>207</v>
      </c>
      <c r="X824" t="s">
        <v>207</v>
      </c>
      <c r="Y824" t="s">
        <v>207</v>
      </c>
      <c r="Z824" t="s">
        <v>207</v>
      </c>
      <c r="AA824" t="s">
        <v>215</v>
      </c>
      <c r="AB824" t="s">
        <v>207</v>
      </c>
      <c r="AC824" t="s">
        <v>207</v>
      </c>
      <c r="AD824" t="s">
        <v>207</v>
      </c>
      <c r="AE824" t="s">
        <v>207</v>
      </c>
      <c r="AF824" t="s">
        <v>207</v>
      </c>
      <c r="AG824" t="s">
        <v>207</v>
      </c>
      <c r="AH824" t="s">
        <v>207</v>
      </c>
      <c r="AI824" t="s">
        <v>207</v>
      </c>
      <c r="AJ824" t="s">
        <v>207</v>
      </c>
      <c r="AK824" t="s">
        <v>207</v>
      </c>
      <c r="AL824" t="s">
        <v>207</v>
      </c>
      <c r="AM824" t="s">
        <v>207</v>
      </c>
      <c r="AN824" t="s">
        <v>207</v>
      </c>
      <c r="AO824" t="s">
        <v>207</v>
      </c>
      <c r="AP824" t="s">
        <v>207</v>
      </c>
      <c r="AQ824" t="s">
        <v>207</v>
      </c>
      <c r="AR824" t="s">
        <v>207</v>
      </c>
      <c r="AS824" t="s">
        <v>207</v>
      </c>
      <c r="AT824" t="s">
        <v>207</v>
      </c>
      <c r="AU824" t="s">
        <v>207</v>
      </c>
      <c r="AV824" t="s">
        <v>207</v>
      </c>
      <c r="AW824" t="s">
        <v>207</v>
      </c>
      <c r="AX824" t="s">
        <v>207</v>
      </c>
      <c r="AY824" t="s">
        <v>207</v>
      </c>
      <c r="AZ824" t="s">
        <v>207</v>
      </c>
      <c r="BA824" t="s">
        <v>215</v>
      </c>
      <c r="BB824" t="s">
        <v>207</v>
      </c>
      <c r="BC824" t="s">
        <v>207</v>
      </c>
      <c r="BD824" t="s">
        <v>207</v>
      </c>
      <c r="BE824" t="s">
        <v>207</v>
      </c>
      <c r="BF824" t="s">
        <v>207</v>
      </c>
      <c r="BG824" t="s">
        <v>207</v>
      </c>
      <c r="BH824" t="s">
        <v>207</v>
      </c>
      <c r="BI824" t="s">
        <v>207</v>
      </c>
      <c r="BJ824" t="s">
        <v>207</v>
      </c>
      <c r="BK824" t="s">
        <v>207</v>
      </c>
      <c r="BL824" t="s">
        <v>207</v>
      </c>
      <c r="BM824" t="s">
        <v>207</v>
      </c>
      <c r="BN824" t="s">
        <v>207</v>
      </c>
      <c r="BO824" s="18" t="str">
        <f>IF(OR(BO$2=0, BO$2=""), "N/A", IF(ISNUMBER(SEARCH(UPPER(BO$2), UPPER(ProgramsTable[[#This Row],[Type of Service]]))), "Yes", "No"))</f>
        <v>N/A</v>
      </c>
      <c r="BP824" s="18" t="str">
        <f>IF(BP$2=0, "N/A", IF(ISNUMBER(SEARCH(TRIM(BP$2), ProgramsTable[[#This Row],[Geographic Coverage]])), "Yes", "No"))</f>
        <v>N/A</v>
      </c>
      <c r="BQ824" s="18" t="str">
        <f>IF(BQ$2=0, "N/A", IF(ISNUMBER(SEARCH(TRIM(BQ$2), ProgramsTable[[#This Row],[Geographic Coverage]])), "Yes", "No"))</f>
        <v>N/A</v>
      </c>
      <c r="BR824" s="18" t="str">
        <f>IF(AND(BP$2=0, BQ$2=0), "*Required - Please Make a Selection*", IF(OR(ISNUMBER(SEARCH(TRIM(BP$2), ProgramsTable[[#This Row],[Geographic Coverage]])), ISNUMBER(SEARCH(TRIM(BQ$2), ProgramsTable[[#This Row],[Geographic Coverage]]))), "Yes", "No"))</f>
        <v>*Required - Please Make a Selection*</v>
      </c>
      <c r="BS824" s="18" t="str">
        <f>IF(OR(BS$2="",BS$2=0), "N/A", IF(AND(ProgramsTable[[#This Row],[Age Min]]= "None", ProgramsTable[[#This Row],[Age Max]]= "None"), "Yes", IF(AND(BS$2&gt;=ProgramsTable[[#This Row],[Age Min]], BS$2&lt;=ProgramsTable[[#This Row],[Age Max]]), "Yes", "No")))</f>
        <v>N/A</v>
      </c>
      <c r="BT824" s="18" t="str" cm="1">
        <f t="array" ref="BT824">IF(COUNTIF(AM$2:BJ$2,"Yes")=0,"N/A",IF(SUMPRODUCT(--(AM$2:BJ$2="Yes"),--(ProgramsTable[[#This Row],[Developmental Disability]:[Caregivers, Family Members, Advocates, or Practitioners of an Individual with Disabilities or Medical Conditions]]="Yes"))&gt;0,"Yes","No"))</f>
        <v>N/A</v>
      </c>
      <c r="BU8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24" s="18" t="str">
        <f>IF(BV$2=0, "N/A", IF(ISNUMBER(SEARCH(UPPER(BV$2), UPPER(ProgramsTable[[#This Row],[Type of Service]]))), "Yes", "No"))</f>
        <v>N/A</v>
      </c>
      <c r="BW824" s="18" t="str">
        <f>IF(BW$2=0, "N/A", IF(ISNUMBER(SEARCH(TRIM(BW$2), ProgramsTable[[#This Row],[Geographic Coverage]])), "Yes", "No"))</f>
        <v>N/A</v>
      </c>
      <c r="BX824" s="18" t="str">
        <f>IF(BX$2=0, "N/A", IF(ISNUMBER(SEARCH(TRIM(BX$2), ProgramsTable[[#This Row],[Geographic Coverage]])), "Yes", "No"))</f>
        <v>N/A</v>
      </c>
      <c r="BY824" s="18" t="str">
        <f>IF(AND(BW$2=0, BX$2=0), "*Required - Please Make a Selection*", IF(OR(ISNUMBER(SEARCH(TRIM(BW$2), ProgramsTable[[#This Row],[Geographic Coverage]])), ISNUMBER(SEARCH(TRIM(BX$2), ProgramsTable[[#This Row],[Geographic Coverage]]))), "Yes", "No"))</f>
        <v>*Required - Please Make a Selection*</v>
      </c>
      <c r="BZ824" s="18" t="str">
        <f>IF(I$2=0, "N/A", IF(I$2="Yes", IF(ProgramsTable[[#This Row],[Program Includes Services for Caregivers]]="Yes", IF(ProgramsTable[[#This Row],[Program May Require Caregiver to be Unpaid]]="No", "Yes", "No"), "No"), "N/A"))</f>
        <v>N/A</v>
      </c>
      <c r="CA8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24" s="18" t="str">
        <f>IF(CB$2=0, "N/A", IF(ISNUMBER(SEARCH(TRIM(UPPER(CB$2)), TRIM(UPPER(ProgramsTable[[#This Row],[Type of Service]])))), "Yes", "No"))</f>
        <v>N/A</v>
      </c>
      <c r="CC824" s="18" t="str">
        <f>IF(CC$2=0, "N/A", IF(ISNUMBER(SEARCH(TRIM(CC$2), ProgramsTable[[#This Row],[Geographic Coverage]])), "Yes", "No"))</f>
        <v>No</v>
      </c>
      <c r="CD824" s="18" t="str">
        <f>IF(CD$2=0, "N/A", IF(ISNUMBER(SEARCH(TRIM(CD$2), ProgramsTable[[#This Row],[Geographic Coverage]])), "Yes", "No"))</f>
        <v>N/A</v>
      </c>
      <c r="CE824" s="18" t="str">
        <f>IF(AND(CC$2=0, CD$2=0), "*Required - Please Make a Selection*", IF(OR(ISNUMBER(SEARCH(TRIM(CC$2), ProgramsTable[[#This Row],[Geographic Coverage]])), ISNUMBER(SEARCH(TRIM(CD$2), ProgramsTable[[#This Row],[Geographic Coverage]]))), "Yes", "No"))</f>
        <v>No</v>
      </c>
      <c r="CF824" s="18" t="str" cm="1">
        <f t="array" ref="CF824">IF(COUNTIF(BK$2:BN$2, "Yes")=0, "N/A", IF(SUMPRODUCT((BK$2:BN$2="Yes")*(ProgramsTable[[#This Row],[Veteran?]:[Disabled Veteran?]]="Yes"))&gt;0, "Yes", "No"))</f>
        <v>No</v>
      </c>
      <c r="CG8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24"/>
      <c r="CI824"/>
      <c r="CJ824"/>
      <c r="CK824"/>
      <c r="CL824"/>
      <c r="CM824"/>
      <c r="CN824"/>
      <c r="CO824"/>
      <c r="CP824"/>
      <c r="CQ824"/>
      <c r="CR824"/>
      <c r="CS824"/>
      <c r="CU824"/>
      <c r="CV824"/>
    </row>
    <row r="825" spans="1:100" hidden="1" x14ac:dyDescent="0.25">
      <c r="A825" s="10">
        <v>592</v>
      </c>
      <c r="B825" t="s">
        <v>614</v>
      </c>
      <c r="C825" t="s">
        <v>632</v>
      </c>
      <c r="D825" t="s">
        <v>545</v>
      </c>
      <c r="E825" t="s">
        <v>546</v>
      </c>
      <c r="F825" t="s">
        <v>557</v>
      </c>
      <c r="G825" t="s">
        <v>91</v>
      </c>
      <c r="H825" t="s">
        <v>207</v>
      </c>
      <c r="I825" t="s">
        <v>207</v>
      </c>
      <c r="J825" t="s">
        <v>208</v>
      </c>
      <c r="K825" t="s">
        <v>208</v>
      </c>
      <c r="L825" s="11" t="s">
        <v>543</v>
      </c>
      <c r="M825">
        <v>60</v>
      </c>
      <c r="N825">
        <v>120</v>
      </c>
      <c r="P825" t="s">
        <v>208</v>
      </c>
      <c r="Q825" t="s">
        <v>208</v>
      </c>
      <c r="R825" t="s">
        <v>208</v>
      </c>
      <c r="S825" t="s">
        <v>208</v>
      </c>
      <c r="T825" t="s">
        <v>48</v>
      </c>
      <c r="U825" t="s">
        <v>207</v>
      </c>
      <c r="V825" t="s">
        <v>207</v>
      </c>
      <c r="W825" t="s">
        <v>207</v>
      </c>
      <c r="X825" t="s">
        <v>207</v>
      </c>
      <c r="Y825" t="s">
        <v>207</v>
      </c>
      <c r="Z825" t="s">
        <v>207</v>
      </c>
      <c r="AA825" t="s">
        <v>207</v>
      </c>
      <c r="AB825" t="s">
        <v>207</v>
      </c>
      <c r="AC825" t="s">
        <v>207</v>
      </c>
      <c r="AD825" t="s">
        <v>207</v>
      </c>
      <c r="AE825" t="s">
        <v>207</v>
      </c>
      <c r="AF825" t="s">
        <v>207</v>
      </c>
      <c r="AG825" t="s">
        <v>207</v>
      </c>
      <c r="AH825" t="s">
        <v>207</v>
      </c>
      <c r="AI825" t="s">
        <v>207</v>
      </c>
      <c r="AJ825" t="s">
        <v>207</v>
      </c>
      <c r="AK825" t="s">
        <v>207</v>
      </c>
      <c r="AL825" t="s">
        <v>207</v>
      </c>
      <c r="AM825" t="s">
        <v>207</v>
      </c>
      <c r="AN825" t="s">
        <v>207</v>
      </c>
      <c r="AO825" t="s">
        <v>207</v>
      </c>
      <c r="AP825" t="s">
        <v>207</v>
      </c>
      <c r="AQ825" t="s">
        <v>207</v>
      </c>
      <c r="AR825" t="s">
        <v>207</v>
      </c>
      <c r="AS825" t="s">
        <v>207</v>
      </c>
      <c r="AT825" t="s">
        <v>207</v>
      </c>
      <c r="AU825" t="s">
        <v>207</v>
      </c>
      <c r="AV825" t="s">
        <v>207</v>
      </c>
      <c r="AW825" t="s">
        <v>207</v>
      </c>
      <c r="AX825" t="s">
        <v>207</v>
      </c>
      <c r="AY825" t="s">
        <v>207</v>
      </c>
      <c r="AZ825" t="s">
        <v>207</v>
      </c>
      <c r="BA825" t="s">
        <v>207</v>
      </c>
      <c r="BB825" t="s">
        <v>207</v>
      </c>
      <c r="BC825" t="s">
        <v>207</v>
      </c>
      <c r="BD825" t="s">
        <v>207</v>
      </c>
      <c r="BE825" t="s">
        <v>207</v>
      </c>
      <c r="BF825" t="s">
        <v>207</v>
      </c>
      <c r="BG825" t="s">
        <v>207</v>
      </c>
      <c r="BH825" t="s">
        <v>207</v>
      </c>
      <c r="BI825" t="s">
        <v>207</v>
      </c>
      <c r="BJ825" t="s">
        <v>207</v>
      </c>
      <c r="BK825" t="s">
        <v>207</v>
      </c>
      <c r="BL825" t="s">
        <v>207</v>
      </c>
      <c r="BM825" t="s">
        <v>207</v>
      </c>
      <c r="BN825" t="s">
        <v>207</v>
      </c>
      <c r="BO825" s="18" t="str">
        <f>IF(OR(BO$2=0, BO$2=""), "N/A", IF(ISNUMBER(SEARCH(UPPER(BO$2), UPPER(ProgramsTable[[#This Row],[Type of Service]]))), "Yes", "No"))</f>
        <v>N/A</v>
      </c>
      <c r="BP825" s="18" t="str">
        <f>IF(BP$2=0, "N/A", IF(ISNUMBER(SEARCH(TRIM(BP$2), ProgramsTable[[#This Row],[Geographic Coverage]])), "Yes", "No"))</f>
        <v>N/A</v>
      </c>
      <c r="BQ825" s="18" t="str">
        <f>IF(BQ$2=0, "N/A", IF(ISNUMBER(SEARCH(TRIM(BQ$2), ProgramsTable[[#This Row],[Geographic Coverage]])), "Yes", "No"))</f>
        <v>N/A</v>
      </c>
      <c r="BR825" s="18" t="str">
        <f>IF(AND(BP$2=0, BQ$2=0), "*Required - Please Make a Selection*", IF(OR(ISNUMBER(SEARCH(TRIM(BP$2), ProgramsTable[[#This Row],[Geographic Coverage]])), ISNUMBER(SEARCH(TRIM(BQ$2), ProgramsTable[[#This Row],[Geographic Coverage]]))), "Yes", "No"))</f>
        <v>*Required - Please Make a Selection*</v>
      </c>
      <c r="BS825" s="18" t="str">
        <f>IF(OR(BS$2="",BS$2=0), "N/A", IF(AND(ProgramsTable[[#This Row],[Age Min]]= "None", ProgramsTable[[#This Row],[Age Max]]= "None"), "Yes", IF(AND(BS$2&gt;=ProgramsTable[[#This Row],[Age Min]], BS$2&lt;=ProgramsTable[[#This Row],[Age Max]]), "Yes", "No")))</f>
        <v>N/A</v>
      </c>
      <c r="BT825" s="18" t="str" cm="1">
        <f t="array" ref="BT825">IF(COUNTIF(AM$2:BJ$2,"Yes")=0,"N/A",IF(SUMPRODUCT(--(AM$2:BJ$2="Yes"),--(ProgramsTable[[#This Row],[Developmental Disability]:[Caregivers, Family Members, Advocates, or Practitioners of an Individual with Disabilities or Medical Conditions]]="Yes"))&gt;0,"Yes","No"))</f>
        <v>N/A</v>
      </c>
      <c r="BU8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25" s="18" t="str">
        <f>IF(BV$2=0, "N/A", IF(ISNUMBER(SEARCH(UPPER(BV$2), UPPER(ProgramsTable[[#This Row],[Type of Service]]))), "Yes", "No"))</f>
        <v>N/A</v>
      </c>
      <c r="BW825" s="18" t="str">
        <f>IF(BW$2=0, "N/A", IF(ISNUMBER(SEARCH(TRIM(BW$2), ProgramsTable[[#This Row],[Geographic Coverage]])), "Yes", "No"))</f>
        <v>N/A</v>
      </c>
      <c r="BX825" s="18" t="str">
        <f>IF(BX$2=0, "N/A", IF(ISNUMBER(SEARCH(TRIM(BX$2), ProgramsTable[[#This Row],[Geographic Coverage]])), "Yes", "No"))</f>
        <v>N/A</v>
      </c>
      <c r="BY825" s="18" t="str">
        <f>IF(AND(BW$2=0, BX$2=0), "*Required - Please Make a Selection*", IF(OR(ISNUMBER(SEARCH(TRIM(BW$2), ProgramsTable[[#This Row],[Geographic Coverage]])), ISNUMBER(SEARCH(TRIM(BX$2), ProgramsTable[[#This Row],[Geographic Coverage]]))), "Yes", "No"))</f>
        <v>*Required - Please Make a Selection*</v>
      </c>
      <c r="BZ825" s="18" t="str">
        <f>IF(I$2=0, "N/A", IF(I$2="Yes", IF(ProgramsTable[[#This Row],[Program Includes Services for Caregivers]]="Yes", IF(ProgramsTable[[#This Row],[Program May Require Caregiver to be Unpaid]]="No", "Yes", "No"), "No"), "N/A"))</f>
        <v>N/A</v>
      </c>
      <c r="CA8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25" s="18" t="str">
        <f>IF(CB$2=0, "N/A", IF(ISNUMBER(SEARCH(TRIM(UPPER(CB$2)), TRIM(UPPER(ProgramsTable[[#This Row],[Type of Service]])))), "Yes", "No"))</f>
        <v>N/A</v>
      </c>
      <c r="CC825" s="18" t="str">
        <f>IF(CC$2=0, "N/A", IF(ISNUMBER(SEARCH(TRIM(CC$2), ProgramsTable[[#This Row],[Geographic Coverage]])), "Yes", "No"))</f>
        <v>No</v>
      </c>
      <c r="CD825" s="18" t="str">
        <f>IF(CD$2=0, "N/A", IF(ISNUMBER(SEARCH(TRIM(CD$2), ProgramsTable[[#This Row],[Geographic Coverage]])), "Yes", "No"))</f>
        <v>N/A</v>
      </c>
      <c r="CE825" s="18" t="str">
        <f>IF(AND(CC$2=0, CD$2=0), "*Required - Please Make a Selection*", IF(OR(ISNUMBER(SEARCH(TRIM(CC$2), ProgramsTable[[#This Row],[Geographic Coverage]])), ISNUMBER(SEARCH(TRIM(CD$2), ProgramsTable[[#This Row],[Geographic Coverage]]))), "Yes", "No"))</f>
        <v>No</v>
      </c>
      <c r="CF825" s="18" t="str" cm="1">
        <f t="array" ref="CF825">IF(COUNTIF(BK$2:BN$2, "Yes")=0, "N/A", IF(SUMPRODUCT((BK$2:BN$2="Yes")*(ProgramsTable[[#This Row],[Veteran?]:[Disabled Veteran?]]="Yes"))&gt;0, "Yes", "No"))</f>
        <v>No</v>
      </c>
      <c r="CG8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25"/>
      <c r="CI825"/>
      <c r="CJ825"/>
      <c r="CK825"/>
      <c r="CL825"/>
      <c r="CM825"/>
      <c r="CN825"/>
      <c r="CO825"/>
      <c r="CP825"/>
      <c r="CQ825"/>
      <c r="CR825"/>
      <c r="CS825"/>
      <c r="CU825"/>
      <c r="CV825"/>
    </row>
    <row r="826" spans="1:100" hidden="1" x14ac:dyDescent="0.25">
      <c r="A826" s="10">
        <v>593</v>
      </c>
      <c r="B826" t="s">
        <v>614</v>
      </c>
      <c r="C826" t="s">
        <v>632</v>
      </c>
      <c r="D826" t="s">
        <v>545</v>
      </c>
      <c r="E826" t="s">
        <v>546</v>
      </c>
      <c r="F826" t="s">
        <v>558</v>
      </c>
      <c r="G826" t="s">
        <v>103</v>
      </c>
      <c r="H826" t="s">
        <v>207</v>
      </c>
      <c r="I826" t="s">
        <v>207</v>
      </c>
      <c r="J826" t="s">
        <v>208</v>
      </c>
      <c r="K826" t="s">
        <v>208</v>
      </c>
      <c r="L826" s="11" t="s">
        <v>208</v>
      </c>
      <c r="M826" t="s">
        <v>208</v>
      </c>
      <c r="N826" t="s">
        <v>208</v>
      </c>
      <c r="P826" t="s">
        <v>208</v>
      </c>
      <c r="Q826" t="s">
        <v>208</v>
      </c>
      <c r="R826" t="s">
        <v>208</v>
      </c>
      <c r="S826" t="s">
        <v>208</v>
      </c>
      <c r="T826" t="s">
        <v>48</v>
      </c>
      <c r="U826" t="s">
        <v>207</v>
      </c>
      <c r="V826" t="s">
        <v>207</v>
      </c>
      <c r="W826" t="s">
        <v>207</v>
      </c>
      <c r="X826" t="s">
        <v>207</v>
      </c>
      <c r="Y826" t="s">
        <v>207</v>
      </c>
      <c r="Z826" t="s">
        <v>207</v>
      </c>
      <c r="AA826" t="s">
        <v>207</v>
      </c>
      <c r="AB826" t="s">
        <v>207</v>
      </c>
      <c r="AC826" t="s">
        <v>207</v>
      </c>
      <c r="AD826" t="s">
        <v>207</v>
      </c>
      <c r="AE826" t="s">
        <v>207</v>
      </c>
      <c r="AF826" t="s">
        <v>207</v>
      </c>
      <c r="AG826" t="s">
        <v>207</v>
      </c>
      <c r="AH826" t="s">
        <v>207</v>
      </c>
      <c r="AI826" t="s">
        <v>207</v>
      </c>
      <c r="AJ826" t="s">
        <v>207</v>
      </c>
      <c r="AK826" t="s">
        <v>207</v>
      </c>
      <c r="AL826" t="s">
        <v>207</v>
      </c>
      <c r="AM826" t="s">
        <v>207</v>
      </c>
      <c r="AN826" t="s">
        <v>207</v>
      </c>
      <c r="AO826" t="s">
        <v>207</v>
      </c>
      <c r="AP826" t="s">
        <v>207</v>
      </c>
      <c r="AQ826" t="s">
        <v>207</v>
      </c>
      <c r="AR826" t="s">
        <v>207</v>
      </c>
      <c r="AS826" t="s">
        <v>207</v>
      </c>
      <c r="AT826" t="s">
        <v>207</v>
      </c>
      <c r="AU826" t="s">
        <v>207</v>
      </c>
      <c r="AV826" t="s">
        <v>207</v>
      </c>
      <c r="AW826" t="s">
        <v>207</v>
      </c>
      <c r="AX826" t="s">
        <v>207</v>
      </c>
      <c r="AY826" t="s">
        <v>207</v>
      </c>
      <c r="AZ826" t="s">
        <v>207</v>
      </c>
      <c r="BA826" t="s">
        <v>207</v>
      </c>
      <c r="BB826" t="s">
        <v>207</v>
      </c>
      <c r="BC826" t="s">
        <v>207</v>
      </c>
      <c r="BD826" t="s">
        <v>207</v>
      </c>
      <c r="BE826" t="s">
        <v>207</v>
      </c>
      <c r="BF826" t="s">
        <v>207</v>
      </c>
      <c r="BG826" t="s">
        <v>207</v>
      </c>
      <c r="BH826" t="s">
        <v>207</v>
      </c>
      <c r="BI826" t="s">
        <v>207</v>
      </c>
      <c r="BJ826" t="s">
        <v>207</v>
      </c>
      <c r="BK826" t="s">
        <v>207</v>
      </c>
      <c r="BL826" t="s">
        <v>207</v>
      </c>
      <c r="BM826" t="s">
        <v>207</v>
      </c>
      <c r="BN826" t="s">
        <v>207</v>
      </c>
      <c r="BO826" s="18" t="str">
        <f>IF(OR(BO$2=0, BO$2=""), "N/A", IF(ISNUMBER(SEARCH(UPPER(BO$2), UPPER(ProgramsTable[[#This Row],[Type of Service]]))), "Yes", "No"))</f>
        <v>N/A</v>
      </c>
      <c r="BP826" s="18" t="str">
        <f>IF(BP$2=0, "N/A", IF(ISNUMBER(SEARCH(TRIM(BP$2), ProgramsTable[[#This Row],[Geographic Coverage]])), "Yes", "No"))</f>
        <v>N/A</v>
      </c>
      <c r="BQ826" s="18" t="str">
        <f>IF(BQ$2=0, "N/A", IF(ISNUMBER(SEARCH(TRIM(BQ$2), ProgramsTable[[#This Row],[Geographic Coverage]])), "Yes", "No"))</f>
        <v>N/A</v>
      </c>
      <c r="BR826" s="18" t="str">
        <f>IF(AND(BP$2=0, BQ$2=0), "*Required - Please Make a Selection*", IF(OR(ISNUMBER(SEARCH(TRIM(BP$2), ProgramsTable[[#This Row],[Geographic Coverage]])), ISNUMBER(SEARCH(TRIM(BQ$2), ProgramsTable[[#This Row],[Geographic Coverage]]))), "Yes", "No"))</f>
        <v>*Required - Please Make a Selection*</v>
      </c>
      <c r="BS826" s="18" t="str">
        <f>IF(OR(BS$2="",BS$2=0), "N/A", IF(AND(ProgramsTable[[#This Row],[Age Min]]= "None", ProgramsTable[[#This Row],[Age Max]]= "None"), "Yes", IF(AND(BS$2&gt;=ProgramsTable[[#This Row],[Age Min]], BS$2&lt;=ProgramsTable[[#This Row],[Age Max]]), "Yes", "No")))</f>
        <v>N/A</v>
      </c>
      <c r="BT826" s="18" t="str" cm="1">
        <f t="array" ref="BT826">IF(COUNTIF(AM$2:BJ$2,"Yes")=0,"N/A",IF(SUMPRODUCT(--(AM$2:BJ$2="Yes"),--(ProgramsTable[[#This Row],[Developmental Disability]:[Caregivers, Family Members, Advocates, or Practitioners of an Individual with Disabilities or Medical Conditions]]="Yes"))&gt;0,"Yes","No"))</f>
        <v>N/A</v>
      </c>
      <c r="BU8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26" s="18" t="str">
        <f>IF(BV$2=0, "N/A", IF(ISNUMBER(SEARCH(UPPER(BV$2), UPPER(ProgramsTable[[#This Row],[Type of Service]]))), "Yes", "No"))</f>
        <v>N/A</v>
      </c>
      <c r="BW826" s="18" t="str">
        <f>IF(BW$2=0, "N/A", IF(ISNUMBER(SEARCH(TRIM(BW$2), ProgramsTable[[#This Row],[Geographic Coverage]])), "Yes", "No"))</f>
        <v>N/A</v>
      </c>
      <c r="BX826" s="18" t="str">
        <f>IF(BX$2=0, "N/A", IF(ISNUMBER(SEARCH(TRIM(BX$2), ProgramsTable[[#This Row],[Geographic Coverage]])), "Yes", "No"))</f>
        <v>N/A</v>
      </c>
      <c r="BY826" s="18" t="str">
        <f>IF(AND(BW$2=0, BX$2=0), "*Required - Please Make a Selection*", IF(OR(ISNUMBER(SEARCH(TRIM(BW$2), ProgramsTable[[#This Row],[Geographic Coverage]])), ISNUMBER(SEARCH(TRIM(BX$2), ProgramsTable[[#This Row],[Geographic Coverage]]))), "Yes", "No"))</f>
        <v>*Required - Please Make a Selection*</v>
      </c>
      <c r="BZ826" s="18" t="str">
        <f>IF(I$2=0, "N/A", IF(I$2="Yes", IF(ProgramsTable[[#This Row],[Program Includes Services for Caregivers]]="Yes", IF(ProgramsTable[[#This Row],[Program May Require Caregiver to be Unpaid]]="No", "Yes", "No"), "No"), "N/A"))</f>
        <v>N/A</v>
      </c>
      <c r="CA8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26" s="18" t="str">
        <f>IF(CB$2=0, "N/A", IF(ISNUMBER(SEARCH(TRIM(UPPER(CB$2)), TRIM(UPPER(ProgramsTable[[#This Row],[Type of Service]])))), "Yes", "No"))</f>
        <v>N/A</v>
      </c>
      <c r="CC826" s="18" t="str">
        <f>IF(CC$2=0, "N/A", IF(ISNUMBER(SEARCH(TRIM(CC$2), ProgramsTable[[#This Row],[Geographic Coverage]])), "Yes", "No"))</f>
        <v>No</v>
      </c>
      <c r="CD826" s="18" t="str">
        <f>IF(CD$2=0, "N/A", IF(ISNUMBER(SEARCH(TRIM(CD$2), ProgramsTable[[#This Row],[Geographic Coverage]])), "Yes", "No"))</f>
        <v>N/A</v>
      </c>
      <c r="CE826" s="18" t="str">
        <f>IF(AND(CC$2=0, CD$2=0), "*Required - Please Make a Selection*", IF(OR(ISNUMBER(SEARCH(TRIM(CC$2), ProgramsTable[[#This Row],[Geographic Coverage]])), ISNUMBER(SEARCH(TRIM(CD$2), ProgramsTable[[#This Row],[Geographic Coverage]]))), "Yes", "No"))</f>
        <v>No</v>
      </c>
      <c r="CF826" s="18" t="str" cm="1">
        <f t="array" ref="CF826">IF(COUNTIF(BK$2:BN$2, "Yes")=0, "N/A", IF(SUMPRODUCT((BK$2:BN$2="Yes")*(ProgramsTable[[#This Row],[Veteran?]:[Disabled Veteran?]]="Yes"))&gt;0, "Yes", "No"))</f>
        <v>No</v>
      </c>
      <c r="CG8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26"/>
      <c r="CI826"/>
      <c r="CJ826"/>
      <c r="CK826"/>
      <c r="CL826"/>
      <c r="CM826"/>
      <c r="CN826"/>
      <c r="CO826"/>
      <c r="CP826"/>
      <c r="CQ826"/>
      <c r="CR826"/>
      <c r="CS826"/>
      <c r="CU826"/>
      <c r="CV826"/>
    </row>
    <row r="827" spans="1:100" hidden="1" x14ac:dyDescent="0.25">
      <c r="A827" s="10">
        <v>598</v>
      </c>
      <c r="B827" t="s">
        <v>614</v>
      </c>
      <c r="C827" t="s">
        <v>632</v>
      </c>
      <c r="D827" t="s">
        <v>545</v>
      </c>
      <c r="E827" t="s">
        <v>546</v>
      </c>
      <c r="F827" t="s">
        <v>117</v>
      </c>
      <c r="G827" t="s">
        <v>117</v>
      </c>
      <c r="H827" t="s">
        <v>207</v>
      </c>
      <c r="I827" t="s">
        <v>207</v>
      </c>
      <c r="J827" t="s">
        <v>208</v>
      </c>
      <c r="K827" t="s">
        <v>208</v>
      </c>
      <c r="L827" s="11" t="s">
        <v>543</v>
      </c>
      <c r="M827">
        <v>60</v>
      </c>
      <c r="N827">
        <v>120</v>
      </c>
      <c r="P827" t="s">
        <v>563</v>
      </c>
      <c r="Q827" t="s">
        <v>208</v>
      </c>
      <c r="R827" t="s">
        <v>563</v>
      </c>
      <c r="S827" t="s">
        <v>208</v>
      </c>
      <c r="T827" t="s">
        <v>48</v>
      </c>
      <c r="U827" t="s">
        <v>207</v>
      </c>
      <c r="V827" t="s">
        <v>207</v>
      </c>
      <c r="W827" t="s">
        <v>207</v>
      </c>
      <c r="X827" t="s">
        <v>207</v>
      </c>
      <c r="Y827" t="s">
        <v>207</v>
      </c>
      <c r="Z827" t="s">
        <v>207</v>
      </c>
      <c r="AA827" t="s">
        <v>207</v>
      </c>
      <c r="AB827" t="s">
        <v>207</v>
      </c>
      <c r="AC827" t="s">
        <v>207</v>
      </c>
      <c r="AD827" t="s">
        <v>207</v>
      </c>
      <c r="AE827" t="s">
        <v>207</v>
      </c>
      <c r="AF827" t="s">
        <v>207</v>
      </c>
      <c r="AG827" t="s">
        <v>207</v>
      </c>
      <c r="AH827" t="s">
        <v>207</v>
      </c>
      <c r="AI827" t="s">
        <v>207</v>
      </c>
      <c r="AJ827" t="s">
        <v>207</v>
      </c>
      <c r="AK827" t="s">
        <v>207</v>
      </c>
      <c r="AL827" t="s">
        <v>207</v>
      </c>
      <c r="AM827" t="s">
        <v>207</v>
      </c>
      <c r="AN827" t="s">
        <v>207</v>
      </c>
      <c r="AO827" t="s">
        <v>207</v>
      </c>
      <c r="AP827" t="s">
        <v>207</v>
      </c>
      <c r="AQ827" t="s">
        <v>207</v>
      </c>
      <c r="AR827" t="s">
        <v>207</v>
      </c>
      <c r="AS827" t="s">
        <v>207</v>
      </c>
      <c r="AT827" t="s">
        <v>207</v>
      </c>
      <c r="AU827" t="s">
        <v>207</v>
      </c>
      <c r="AV827" t="s">
        <v>207</v>
      </c>
      <c r="AW827" t="s">
        <v>207</v>
      </c>
      <c r="AX827" t="s">
        <v>207</v>
      </c>
      <c r="AY827" t="s">
        <v>207</v>
      </c>
      <c r="AZ827" t="s">
        <v>207</v>
      </c>
      <c r="BA827" t="s">
        <v>215</v>
      </c>
      <c r="BB827" t="s">
        <v>207</v>
      </c>
      <c r="BC827" t="s">
        <v>207</v>
      </c>
      <c r="BD827" t="s">
        <v>207</v>
      </c>
      <c r="BE827" t="s">
        <v>207</v>
      </c>
      <c r="BF827" t="s">
        <v>207</v>
      </c>
      <c r="BG827" t="s">
        <v>207</v>
      </c>
      <c r="BH827" t="s">
        <v>207</v>
      </c>
      <c r="BI827" t="s">
        <v>207</v>
      </c>
      <c r="BJ827" t="s">
        <v>207</v>
      </c>
      <c r="BK827" t="s">
        <v>207</v>
      </c>
      <c r="BL827" t="s">
        <v>207</v>
      </c>
      <c r="BM827" t="s">
        <v>207</v>
      </c>
      <c r="BN827" t="s">
        <v>207</v>
      </c>
      <c r="BO827" s="18" t="str">
        <f>IF(OR(BO$2=0, BO$2=""), "N/A", IF(ISNUMBER(SEARCH(UPPER(BO$2), UPPER(ProgramsTable[[#This Row],[Type of Service]]))), "Yes", "No"))</f>
        <v>N/A</v>
      </c>
      <c r="BP827" s="18" t="str">
        <f>IF(BP$2=0, "N/A", IF(ISNUMBER(SEARCH(TRIM(BP$2), ProgramsTable[[#This Row],[Geographic Coverage]])), "Yes", "No"))</f>
        <v>N/A</v>
      </c>
      <c r="BQ827" s="18" t="str">
        <f>IF(BQ$2=0, "N/A", IF(ISNUMBER(SEARCH(TRIM(BQ$2), ProgramsTable[[#This Row],[Geographic Coverage]])), "Yes", "No"))</f>
        <v>N/A</v>
      </c>
      <c r="BR827" s="18" t="str">
        <f>IF(AND(BP$2=0, BQ$2=0), "*Required - Please Make a Selection*", IF(OR(ISNUMBER(SEARCH(TRIM(BP$2), ProgramsTable[[#This Row],[Geographic Coverage]])), ISNUMBER(SEARCH(TRIM(BQ$2), ProgramsTable[[#This Row],[Geographic Coverage]]))), "Yes", "No"))</f>
        <v>*Required - Please Make a Selection*</v>
      </c>
      <c r="BS827" s="18" t="str">
        <f>IF(OR(BS$2="",BS$2=0), "N/A", IF(AND(ProgramsTable[[#This Row],[Age Min]]= "None", ProgramsTable[[#This Row],[Age Max]]= "None"), "Yes", IF(AND(BS$2&gt;=ProgramsTable[[#This Row],[Age Min]], BS$2&lt;=ProgramsTable[[#This Row],[Age Max]]), "Yes", "No")))</f>
        <v>N/A</v>
      </c>
      <c r="BT827" s="18" t="str" cm="1">
        <f t="array" ref="BT827">IF(COUNTIF(AM$2:BJ$2,"Yes")=0,"N/A",IF(SUMPRODUCT(--(AM$2:BJ$2="Yes"),--(ProgramsTable[[#This Row],[Developmental Disability]:[Caregivers, Family Members, Advocates, or Practitioners of an Individual with Disabilities or Medical Conditions]]="Yes"))&gt;0,"Yes","No"))</f>
        <v>N/A</v>
      </c>
      <c r="BU8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27" s="18" t="str">
        <f>IF(BV$2=0, "N/A", IF(ISNUMBER(SEARCH(UPPER(BV$2), UPPER(ProgramsTable[[#This Row],[Type of Service]]))), "Yes", "No"))</f>
        <v>N/A</v>
      </c>
      <c r="BW827" s="18" t="str">
        <f>IF(BW$2=0, "N/A", IF(ISNUMBER(SEARCH(TRIM(BW$2), ProgramsTable[[#This Row],[Geographic Coverage]])), "Yes", "No"))</f>
        <v>N/A</v>
      </c>
      <c r="BX827" s="18" t="str">
        <f>IF(BX$2=0, "N/A", IF(ISNUMBER(SEARCH(TRIM(BX$2), ProgramsTable[[#This Row],[Geographic Coverage]])), "Yes", "No"))</f>
        <v>N/A</v>
      </c>
      <c r="BY827" s="18" t="str">
        <f>IF(AND(BW$2=0, BX$2=0), "*Required - Please Make a Selection*", IF(OR(ISNUMBER(SEARCH(TRIM(BW$2), ProgramsTable[[#This Row],[Geographic Coverage]])), ISNUMBER(SEARCH(TRIM(BX$2), ProgramsTable[[#This Row],[Geographic Coverage]]))), "Yes", "No"))</f>
        <v>*Required - Please Make a Selection*</v>
      </c>
      <c r="BZ827" s="18" t="str">
        <f>IF(I$2=0, "N/A", IF(I$2="Yes", IF(ProgramsTable[[#This Row],[Program Includes Services for Caregivers]]="Yes", IF(ProgramsTable[[#This Row],[Program May Require Caregiver to be Unpaid]]="No", "Yes", "No"), "No"), "N/A"))</f>
        <v>N/A</v>
      </c>
      <c r="CA8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27" s="18" t="str">
        <f>IF(CB$2=0, "N/A", IF(ISNUMBER(SEARCH(TRIM(UPPER(CB$2)), TRIM(UPPER(ProgramsTable[[#This Row],[Type of Service]])))), "Yes", "No"))</f>
        <v>N/A</v>
      </c>
      <c r="CC827" s="18" t="str">
        <f>IF(CC$2=0, "N/A", IF(ISNUMBER(SEARCH(TRIM(CC$2), ProgramsTable[[#This Row],[Geographic Coverage]])), "Yes", "No"))</f>
        <v>No</v>
      </c>
      <c r="CD827" s="18" t="str">
        <f>IF(CD$2=0, "N/A", IF(ISNUMBER(SEARCH(TRIM(CD$2), ProgramsTable[[#This Row],[Geographic Coverage]])), "Yes", "No"))</f>
        <v>N/A</v>
      </c>
      <c r="CE827" s="18" t="str">
        <f>IF(AND(CC$2=0, CD$2=0), "*Required - Please Make a Selection*", IF(OR(ISNUMBER(SEARCH(TRIM(CC$2), ProgramsTable[[#This Row],[Geographic Coverage]])), ISNUMBER(SEARCH(TRIM(CD$2), ProgramsTable[[#This Row],[Geographic Coverage]]))), "Yes", "No"))</f>
        <v>No</v>
      </c>
      <c r="CF827" s="18" t="str" cm="1">
        <f t="array" ref="CF827">IF(COUNTIF(BK$2:BN$2, "Yes")=0, "N/A", IF(SUMPRODUCT((BK$2:BN$2="Yes")*(ProgramsTable[[#This Row],[Veteran?]:[Disabled Veteran?]]="Yes"))&gt;0, "Yes", "No"))</f>
        <v>No</v>
      </c>
      <c r="CG8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27"/>
      <c r="CI827"/>
      <c r="CJ827"/>
      <c r="CK827"/>
      <c r="CL827"/>
      <c r="CM827"/>
      <c r="CN827"/>
      <c r="CO827"/>
      <c r="CP827"/>
      <c r="CQ827"/>
      <c r="CR827"/>
      <c r="CS827"/>
      <c r="CU827"/>
      <c r="CV827"/>
    </row>
    <row r="828" spans="1:100" hidden="1" x14ac:dyDescent="0.25">
      <c r="A828" s="10">
        <v>599</v>
      </c>
      <c r="B828" t="s">
        <v>614</v>
      </c>
      <c r="C828" t="s">
        <v>632</v>
      </c>
      <c r="D828" t="s">
        <v>576</v>
      </c>
      <c r="E828" t="s">
        <v>546</v>
      </c>
      <c r="F828" t="s">
        <v>633</v>
      </c>
      <c r="G828" t="s">
        <v>98</v>
      </c>
      <c r="H828" t="s">
        <v>207</v>
      </c>
      <c r="I828" t="s">
        <v>207</v>
      </c>
      <c r="J828" t="s">
        <v>208</v>
      </c>
      <c r="K828" t="s">
        <v>208</v>
      </c>
      <c r="L828" s="11" t="s">
        <v>543</v>
      </c>
      <c r="M828">
        <v>60</v>
      </c>
      <c r="N828">
        <v>120</v>
      </c>
      <c r="P828" t="s">
        <v>563</v>
      </c>
      <c r="Q828" t="s">
        <v>208</v>
      </c>
      <c r="R828" t="s">
        <v>563</v>
      </c>
      <c r="S828" t="s">
        <v>208</v>
      </c>
      <c r="T828" t="s">
        <v>48</v>
      </c>
      <c r="U828" t="s">
        <v>207</v>
      </c>
      <c r="V828" t="s">
        <v>207</v>
      </c>
      <c r="W828" t="s">
        <v>207</v>
      </c>
      <c r="X828" t="s">
        <v>207</v>
      </c>
      <c r="Y828" t="s">
        <v>207</v>
      </c>
      <c r="Z828" t="s">
        <v>207</v>
      </c>
      <c r="AA828" t="s">
        <v>207</v>
      </c>
      <c r="AB828" t="s">
        <v>207</v>
      </c>
      <c r="AC828" t="s">
        <v>207</v>
      </c>
      <c r="AD828" t="s">
        <v>207</v>
      </c>
      <c r="AE828" t="s">
        <v>207</v>
      </c>
      <c r="AF828" t="s">
        <v>207</v>
      </c>
      <c r="AG828" t="s">
        <v>207</v>
      </c>
      <c r="AH828" t="s">
        <v>207</v>
      </c>
      <c r="AI828" t="s">
        <v>207</v>
      </c>
      <c r="AJ828" t="s">
        <v>207</v>
      </c>
      <c r="AK828" t="s">
        <v>207</v>
      </c>
      <c r="AL828" t="s">
        <v>207</v>
      </c>
      <c r="AM828" t="s">
        <v>207</v>
      </c>
      <c r="AN828" t="s">
        <v>207</v>
      </c>
      <c r="AO828" t="s">
        <v>207</v>
      </c>
      <c r="AP828" t="s">
        <v>207</v>
      </c>
      <c r="AQ828" t="s">
        <v>207</v>
      </c>
      <c r="AR828" t="s">
        <v>207</v>
      </c>
      <c r="AS828" t="s">
        <v>207</v>
      </c>
      <c r="AT828" t="s">
        <v>207</v>
      </c>
      <c r="AU828" t="s">
        <v>207</v>
      </c>
      <c r="AV828" t="s">
        <v>207</v>
      </c>
      <c r="AW828" t="s">
        <v>207</v>
      </c>
      <c r="AX828" t="s">
        <v>207</v>
      </c>
      <c r="AY828" t="s">
        <v>207</v>
      </c>
      <c r="AZ828" t="s">
        <v>207</v>
      </c>
      <c r="BA828" t="s">
        <v>215</v>
      </c>
      <c r="BB828" t="s">
        <v>207</v>
      </c>
      <c r="BC828" t="s">
        <v>207</v>
      </c>
      <c r="BD828" t="s">
        <v>207</v>
      </c>
      <c r="BE828" t="s">
        <v>207</v>
      </c>
      <c r="BF828" t="s">
        <v>207</v>
      </c>
      <c r="BG828" t="s">
        <v>207</v>
      </c>
      <c r="BH828" t="s">
        <v>207</v>
      </c>
      <c r="BI828" t="s">
        <v>207</v>
      </c>
      <c r="BJ828" t="s">
        <v>207</v>
      </c>
      <c r="BK828" t="s">
        <v>207</v>
      </c>
      <c r="BL828" t="s">
        <v>207</v>
      </c>
      <c r="BM828" t="s">
        <v>207</v>
      </c>
      <c r="BN828" t="s">
        <v>207</v>
      </c>
      <c r="BO828" s="18" t="str">
        <f>IF(OR(BO$2=0, BO$2=""), "N/A", IF(ISNUMBER(SEARCH(UPPER(BO$2), UPPER(ProgramsTable[[#This Row],[Type of Service]]))), "Yes", "No"))</f>
        <v>N/A</v>
      </c>
      <c r="BP828" s="18" t="str">
        <f>IF(BP$2=0, "N/A", IF(ISNUMBER(SEARCH(TRIM(BP$2), ProgramsTable[[#This Row],[Geographic Coverage]])), "Yes", "No"))</f>
        <v>N/A</v>
      </c>
      <c r="BQ828" s="18" t="str">
        <f>IF(BQ$2=0, "N/A", IF(ISNUMBER(SEARCH(TRIM(BQ$2), ProgramsTable[[#This Row],[Geographic Coverage]])), "Yes", "No"))</f>
        <v>N/A</v>
      </c>
      <c r="BR828" s="18" t="str">
        <f>IF(AND(BP$2=0, BQ$2=0), "*Required - Please Make a Selection*", IF(OR(ISNUMBER(SEARCH(TRIM(BP$2), ProgramsTable[[#This Row],[Geographic Coverage]])), ISNUMBER(SEARCH(TRIM(BQ$2), ProgramsTable[[#This Row],[Geographic Coverage]]))), "Yes", "No"))</f>
        <v>*Required - Please Make a Selection*</v>
      </c>
      <c r="BS828" s="18" t="str">
        <f>IF(OR(BS$2="",BS$2=0), "N/A", IF(AND(ProgramsTable[[#This Row],[Age Min]]= "None", ProgramsTable[[#This Row],[Age Max]]= "None"), "Yes", IF(AND(BS$2&gt;=ProgramsTable[[#This Row],[Age Min]], BS$2&lt;=ProgramsTable[[#This Row],[Age Max]]), "Yes", "No")))</f>
        <v>N/A</v>
      </c>
      <c r="BT828" s="18" t="str" cm="1">
        <f t="array" ref="BT828">IF(COUNTIF(AM$2:BJ$2,"Yes")=0,"N/A",IF(SUMPRODUCT(--(AM$2:BJ$2="Yes"),--(ProgramsTable[[#This Row],[Developmental Disability]:[Caregivers, Family Members, Advocates, or Practitioners of an Individual with Disabilities or Medical Conditions]]="Yes"))&gt;0,"Yes","No"))</f>
        <v>N/A</v>
      </c>
      <c r="BU8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28" s="18" t="str">
        <f>IF(BV$2=0, "N/A", IF(ISNUMBER(SEARCH(UPPER(BV$2), UPPER(ProgramsTable[[#This Row],[Type of Service]]))), "Yes", "No"))</f>
        <v>N/A</v>
      </c>
      <c r="BW828" s="18" t="str">
        <f>IF(BW$2=0, "N/A", IF(ISNUMBER(SEARCH(TRIM(BW$2), ProgramsTable[[#This Row],[Geographic Coverage]])), "Yes", "No"))</f>
        <v>N/A</v>
      </c>
      <c r="BX828" s="18" t="str">
        <f>IF(BX$2=0, "N/A", IF(ISNUMBER(SEARCH(TRIM(BX$2), ProgramsTable[[#This Row],[Geographic Coverage]])), "Yes", "No"))</f>
        <v>N/A</v>
      </c>
      <c r="BY828" s="18" t="str">
        <f>IF(AND(BW$2=0, BX$2=0), "*Required - Please Make a Selection*", IF(OR(ISNUMBER(SEARCH(TRIM(BW$2), ProgramsTable[[#This Row],[Geographic Coverage]])), ISNUMBER(SEARCH(TRIM(BX$2), ProgramsTable[[#This Row],[Geographic Coverage]]))), "Yes", "No"))</f>
        <v>*Required - Please Make a Selection*</v>
      </c>
      <c r="BZ828" s="18" t="str">
        <f>IF(I$2=0, "N/A", IF(I$2="Yes", IF(ProgramsTable[[#This Row],[Program Includes Services for Caregivers]]="Yes", IF(ProgramsTable[[#This Row],[Program May Require Caregiver to be Unpaid]]="No", "Yes", "No"), "No"), "N/A"))</f>
        <v>N/A</v>
      </c>
      <c r="CA8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28" s="18" t="str">
        <f>IF(CB$2=0, "N/A", IF(ISNUMBER(SEARCH(TRIM(UPPER(CB$2)), TRIM(UPPER(ProgramsTable[[#This Row],[Type of Service]])))), "Yes", "No"))</f>
        <v>N/A</v>
      </c>
      <c r="CC828" s="18" t="str">
        <f>IF(CC$2=0, "N/A", IF(ISNUMBER(SEARCH(TRIM(CC$2), ProgramsTable[[#This Row],[Geographic Coverage]])), "Yes", "No"))</f>
        <v>No</v>
      </c>
      <c r="CD828" s="18" t="str">
        <f>IF(CD$2=0, "N/A", IF(ISNUMBER(SEARCH(TRIM(CD$2), ProgramsTable[[#This Row],[Geographic Coverage]])), "Yes", "No"))</f>
        <v>N/A</v>
      </c>
      <c r="CE828" s="18" t="str">
        <f>IF(AND(CC$2=0, CD$2=0), "*Required - Please Make a Selection*", IF(OR(ISNUMBER(SEARCH(TRIM(CC$2), ProgramsTable[[#This Row],[Geographic Coverage]])), ISNUMBER(SEARCH(TRIM(CD$2), ProgramsTable[[#This Row],[Geographic Coverage]]))), "Yes", "No"))</f>
        <v>No</v>
      </c>
      <c r="CF828" s="18" t="str" cm="1">
        <f t="array" ref="CF828">IF(COUNTIF(BK$2:BN$2, "Yes")=0, "N/A", IF(SUMPRODUCT((BK$2:BN$2="Yes")*(ProgramsTable[[#This Row],[Veteran?]:[Disabled Veteran?]]="Yes"))&gt;0, "Yes", "No"))</f>
        <v>No</v>
      </c>
      <c r="CG8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28"/>
      <c r="CI828"/>
      <c r="CJ828"/>
      <c r="CK828"/>
      <c r="CL828"/>
      <c r="CM828"/>
      <c r="CN828"/>
      <c r="CO828"/>
      <c r="CP828"/>
      <c r="CQ828"/>
      <c r="CR828"/>
      <c r="CS828"/>
      <c r="CU828"/>
      <c r="CV828"/>
    </row>
    <row r="829" spans="1:100" hidden="1" x14ac:dyDescent="0.25">
      <c r="A829" s="10">
        <v>602</v>
      </c>
      <c r="B829" t="s">
        <v>614</v>
      </c>
      <c r="C829" t="s">
        <v>512</v>
      </c>
      <c r="D829" t="s">
        <v>537</v>
      </c>
      <c r="E829" t="s">
        <v>538</v>
      </c>
      <c r="F829" t="s">
        <v>539</v>
      </c>
      <c r="G829" t="s">
        <v>540</v>
      </c>
      <c r="H829" t="s">
        <v>207</v>
      </c>
      <c r="I829" t="s">
        <v>207</v>
      </c>
      <c r="J829" t="s">
        <v>541</v>
      </c>
      <c r="K829" t="s">
        <v>542</v>
      </c>
      <c r="L829" t="s">
        <v>543</v>
      </c>
      <c r="M829">
        <v>60</v>
      </c>
      <c r="N829">
        <v>120</v>
      </c>
      <c r="P829" t="s">
        <v>544</v>
      </c>
      <c r="Q829" t="s">
        <v>208</v>
      </c>
      <c r="R829" t="s">
        <v>544</v>
      </c>
      <c r="S829" t="s">
        <v>208</v>
      </c>
      <c r="T829" t="s">
        <v>55</v>
      </c>
      <c r="U829" t="s">
        <v>215</v>
      </c>
      <c r="V829" t="s">
        <v>207</v>
      </c>
      <c r="W829" t="s">
        <v>207</v>
      </c>
      <c r="X829" t="s">
        <v>207</v>
      </c>
      <c r="Y829" t="s">
        <v>207</v>
      </c>
      <c r="Z829" t="s">
        <v>207</v>
      </c>
      <c r="AA829" t="s">
        <v>207</v>
      </c>
      <c r="AB829" t="s">
        <v>207</v>
      </c>
      <c r="AC829" t="s">
        <v>207</v>
      </c>
      <c r="AD829" t="s">
        <v>207</v>
      </c>
      <c r="AE829" t="s">
        <v>207</v>
      </c>
      <c r="AF829" t="s">
        <v>207</v>
      </c>
      <c r="AG829" t="s">
        <v>207</v>
      </c>
      <c r="AH829" t="s">
        <v>207</v>
      </c>
      <c r="AI829" t="s">
        <v>207</v>
      </c>
      <c r="AJ829" t="s">
        <v>207</v>
      </c>
      <c r="AK829" t="s">
        <v>207</v>
      </c>
      <c r="AL829" t="s">
        <v>207</v>
      </c>
      <c r="AM829" t="s">
        <v>207</v>
      </c>
      <c r="AN829" t="s">
        <v>207</v>
      </c>
      <c r="AO829" t="s">
        <v>207</v>
      </c>
      <c r="AP829" t="s">
        <v>207</v>
      </c>
      <c r="AQ829" t="s">
        <v>207</v>
      </c>
      <c r="AR829" t="s">
        <v>207</v>
      </c>
      <c r="AS829" t="s">
        <v>207</v>
      </c>
      <c r="AT829" t="s">
        <v>207</v>
      </c>
      <c r="AU829" t="s">
        <v>207</v>
      </c>
      <c r="AV829" t="s">
        <v>207</v>
      </c>
      <c r="AW829" t="s">
        <v>207</v>
      </c>
      <c r="AX829" t="s">
        <v>207</v>
      </c>
      <c r="AY829" t="s">
        <v>207</v>
      </c>
      <c r="AZ829" t="s">
        <v>207</v>
      </c>
      <c r="BA829" t="s">
        <v>215</v>
      </c>
      <c r="BB829" t="s">
        <v>207</v>
      </c>
      <c r="BC829" t="s">
        <v>207</v>
      </c>
      <c r="BD829" t="s">
        <v>207</v>
      </c>
      <c r="BE829" t="s">
        <v>207</v>
      </c>
      <c r="BF829" t="s">
        <v>207</v>
      </c>
      <c r="BG829" t="s">
        <v>207</v>
      </c>
      <c r="BH829" t="s">
        <v>207</v>
      </c>
      <c r="BI829" t="s">
        <v>207</v>
      </c>
      <c r="BJ829" t="s">
        <v>207</v>
      </c>
      <c r="BK829" t="s">
        <v>207</v>
      </c>
      <c r="BL829" t="s">
        <v>207</v>
      </c>
      <c r="BM829" t="s">
        <v>207</v>
      </c>
      <c r="BN829" t="s">
        <v>207</v>
      </c>
      <c r="BO829" s="18" t="str">
        <f>IF(OR(BO$2=0, BO$2=""), "N/A", IF(ISNUMBER(SEARCH(UPPER(BO$2), UPPER(ProgramsTable[[#This Row],[Type of Service]]))), "Yes", "No"))</f>
        <v>N/A</v>
      </c>
      <c r="BP829" s="18" t="str">
        <f>IF(BP$2=0, "N/A", IF(ISNUMBER(SEARCH(TRIM(BP$2), ProgramsTable[[#This Row],[Geographic Coverage]])), "Yes", "No"))</f>
        <v>N/A</v>
      </c>
      <c r="BQ829" s="18" t="str">
        <f>IF(BQ$2=0, "N/A", IF(ISNUMBER(SEARCH(TRIM(BQ$2), ProgramsTable[[#This Row],[Geographic Coverage]])), "Yes", "No"))</f>
        <v>N/A</v>
      </c>
      <c r="BR829" s="18" t="str">
        <f>IF(AND(BP$2=0, BQ$2=0), "*Required - Please Make a Selection*", IF(OR(ISNUMBER(SEARCH(TRIM(BP$2), ProgramsTable[[#This Row],[Geographic Coverage]])), ISNUMBER(SEARCH(TRIM(BQ$2), ProgramsTable[[#This Row],[Geographic Coverage]]))), "Yes", "No"))</f>
        <v>*Required - Please Make a Selection*</v>
      </c>
      <c r="BS829" s="18" t="str">
        <f>IF(OR(BS$2="",BS$2=0), "N/A", IF(AND(ProgramsTable[[#This Row],[Age Min]]= "None", ProgramsTable[[#This Row],[Age Max]]= "None"), "Yes", IF(AND(BS$2&gt;=ProgramsTable[[#This Row],[Age Min]], BS$2&lt;=ProgramsTable[[#This Row],[Age Max]]), "Yes", "No")))</f>
        <v>N/A</v>
      </c>
      <c r="BT829" s="18" t="str" cm="1">
        <f t="array" ref="BT829">IF(COUNTIF(AM$2:BJ$2,"Yes")=0,"N/A",IF(SUMPRODUCT(--(AM$2:BJ$2="Yes"),--(ProgramsTable[[#This Row],[Developmental Disability]:[Caregivers, Family Members, Advocates, or Practitioners of an Individual with Disabilities or Medical Conditions]]="Yes"))&gt;0,"Yes","No"))</f>
        <v>N/A</v>
      </c>
      <c r="BU8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29" s="18" t="str">
        <f>IF(BV$2=0, "N/A", IF(ISNUMBER(SEARCH(UPPER(BV$2), UPPER(ProgramsTable[[#This Row],[Type of Service]]))), "Yes", "No"))</f>
        <v>N/A</v>
      </c>
      <c r="BW829" s="18" t="str">
        <f>IF(BW$2=0, "N/A", IF(ISNUMBER(SEARCH(TRIM(BW$2), ProgramsTable[[#This Row],[Geographic Coverage]])), "Yes", "No"))</f>
        <v>N/A</v>
      </c>
      <c r="BX829" s="18" t="str">
        <f>IF(BX$2=0, "N/A", IF(ISNUMBER(SEARCH(TRIM(BX$2), ProgramsTable[[#This Row],[Geographic Coverage]])), "Yes", "No"))</f>
        <v>N/A</v>
      </c>
      <c r="BY829" s="18" t="str">
        <f>IF(AND(BW$2=0, BX$2=0), "*Required - Please Make a Selection*", IF(OR(ISNUMBER(SEARCH(TRIM(BW$2), ProgramsTable[[#This Row],[Geographic Coverage]])), ISNUMBER(SEARCH(TRIM(BX$2), ProgramsTable[[#This Row],[Geographic Coverage]]))), "Yes", "No"))</f>
        <v>*Required - Please Make a Selection*</v>
      </c>
      <c r="BZ829" s="18" t="str">
        <f>IF(I$2=0, "N/A", IF(I$2="Yes", IF(ProgramsTable[[#This Row],[Program Includes Services for Caregivers]]="Yes", IF(ProgramsTable[[#This Row],[Program May Require Caregiver to be Unpaid]]="No", "Yes", "No"), "No"), "N/A"))</f>
        <v>N/A</v>
      </c>
      <c r="CA8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29" s="18" t="str">
        <f>IF(CB$2=0, "N/A", IF(ISNUMBER(SEARCH(TRIM(UPPER(CB$2)), TRIM(UPPER(ProgramsTable[[#This Row],[Type of Service]])))), "Yes", "No"))</f>
        <v>N/A</v>
      </c>
      <c r="CC829" s="18" t="str">
        <f>IF(CC$2=0, "N/A", IF(ISNUMBER(SEARCH(TRIM(CC$2), ProgramsTable[[#This Row],[Geographic Coverage]])), "Yes", "No"))</f>
        <v>No</v>
      </c>
      <c r="CD829" s="18" t="str">
        <f>IF(CD$2=0, "N/A", IF(ISNUMBER(SEARCH(TRIM(CD$2), ProgramsTable[[#This Row],[Geographic Coverage]])), "Yes", "No"))</f>
        <v>N/A</v>
      </c>
      <c r="CE829" s="18" t="str">
        <f>IF(AND(CC$2=0, CD$2=0), "*Required - Please Make a Selection*", IF(OR(ISNUMBER(SEARCH(TRIM(CC$2), ProgramsTable[[#This Row],[Geographic Coverage]])), ISNUMBER(SEARCH(TRIM(CD$2), ProgramsTable[[#This Row],[Geographic Coverage]]))), "Yes", "No"))</f>
        <v>No</v>
      </c>
      <c r="CF829" s="18" t="str" cm="1">
        <f t="array" ref="CF829">IF(COUNTIF(BK$2:BN$2, "Yes")=0, "N/A", IF(SUMPRODUCT((BK$2:BN$2="Yes")*(ProgramsTable[[#This Row],[Veteran?]:[Disabled Veteran?]]="Yes"))&gt;0, "Yes", "No"))</f>
        <v>No</v>
      </c>
      <c r="CG8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29"/>
      <c r="CI829"/>
      <c r="CJ829"/>
      <c r="CK829"/>
      <c r="CL829"/>
      <c r="CM829"/>
      <c r="CN829"/>
      <c r="CO829"/>
      <c r="CP829"/>
      <c r="CQ829"/>
      <c r="CR829"/>
      <c r="CS829"/>
      <c r="CU829"/>
      <c r="CV829"/>
    </row>
    <row r="830" spans="1:100" hidden="1" x14ac:dyDescent="0.25">
      <c r="A830" s="10">
        <v>606</v>
      </c>
      <c r="B830" t="s">
        <v>614</v>
      </c>
      <c r="C830" t="s">
        <v>512</v>
      </c>
      <c r="D830" t="s">
        <v>545</v>
      </c>
      <c r="E830" t="s">
        <v>546</v>
      </c>
      <c r="F830" t="s">
        <v>553</v>
      </c>
      <c r="G830" t="s">
        <v>99</v>
      </c>
      <c r="H830" t="s">
        <v>207</v>
      </c>
      <c r="I830" t="s">
        <v>207</v>
      </c>
      <c r="J830" t="s">
        <v>208</v>
      </c>
      <c r="K830" t="s">
        <v>208</v>
      </c>
      <c r="L830" s="11" t="s">
        <v>543</v>
      </c>
      <c r="M830">
        <v>60</v>
      </c>
      <c r="N830">
        <v>120</v>
      </c>
      <c r="P830" t="s">
        <v>554</v>
      </c>
      <c r="Q830" t="s">
        <v>208</v>
      </c>
      <c r="R830" t="s">
        <v>554</v>
      </c>
      <c r="S830" t="s">
        <v>208</v>
      </c>
      <c r="T830" t="s">
        <v>55</v>
      </c>
      <c r="U830" t="s">
        <v>207</v>
      </c>
      <c r="V830" t="s">
        <v>207</v>
      </c>
      <c r="W830" t="s">
        <v>207</v>
      </c>
      <c r="X830" t="s">
        <v>207</v>
      </c>
      <c r="Y830" t="s">
        <v>207</v>
      </c>
      <c r="Z830" t="s">
        <v>207</v>
      </c>
      <c r="AA830" t="s">
        <v>207</v>
      </c>
      <c r="AB830" t="s">
        <v>207</v>
      </c>
      <c r="AC830" t="s">
        <v>207</v>
      </c>
      <c r="AD830" t="s">
        <v>207</v>
      </c>
      <c r="AE830" t="s">
        <v>207</v>
      </c>
      <c r="AF830" t="s">
        <v>207</v>
      </c>
      <c r="AG830" t="s">
        <v>207</v>
      </c>
      <c r="AH830" t="s">
        <v>207</v>
      </c>
      <c r="AI830" t="s">
        <v>207</v>
      </c>
      <c r="AJ830" t="s">
        <v>207</v>
      </c>
      <c r="AK830" t="s">
        <v>207</v>
      </c>
      <c r="AL830" t="s">
        <v>207</v>
      </c>
      <c r="AM830" t="s">
        <v>207</v>
      </c>
      <c r="AN830" t="s">
        <v>207</v>
      </c>
      <c r="AO830" t="s">
        <v>207</v>
      </c>
      <c r="AP830" t="s">
        <v>207</v>
      </c>
      <c r="AQ830" t="s">
        <v>207</v>
      </c>
      <c r="AR830" t="s">
        <v>207</v>
      </c>
      <c r="AS830" t="s">
        <v>207</v>
      </c>
      <c r="AT830" t="s">
        <v>207</v>
      </c>
      <c r="AU830" t="s">
        <v>207</v>
      </c>
      <c r="AV830" t="s">
        <v>207</v>
      </c>
      <c r="AW830" t="s">
        <v>207</v>
      </c>
      <c r="AX830" t="s">
        <v>207</v>
      </c>
      <c r="AY830" t="s">
        <v>207</v>
      </c>
      <c r="AZ830" t="s">
        <v>207</v>
      </c>
      <c r="BA830" t="s">
        <v>215</v>
      </c>
      <c r="BB830" t="s">
        <v>207</v>
      </c>
      <c r="BC830" t="s">
        <v>207</v>
      </c>
      <c r="BD830" t="s">
        <v>207</v>
      </c>
      <c r="BE830" t="s">
        <v>207</v>
      </c>
      <c r="BF830" t="s">
        <v>207</v>
      </c>
      <c r="BG830" t="s">
        <v>207</v>
      </c>
      <c r="BH830" t="s">
        <v>207</v>
      </c>
      <c r="BI830" t="s">
        <v>207</v>
      </c>
      <c r="BJ830" t="s">
        <v>207</v>
      </c>
      <c r="BK830" t="s">
        <v>207</v>
      </c>
      <c r="BL830" t="s">
        <v>207</v>
      </c>
      <c r="BM830" t="s">
        <v>207</v>
      </c>
      <c r="BN830" t="s">
        <v>207</v>
      </c>
      <c r="BO830" s="18" t="str">
        <f>IF(OR(BO$2=0, BO$2=""), "N/A", IF(ISNUMBER(SEARCH(UPPER(BO$2), UPPER(ProgramsTable[[#This Row],[Type of Service]]))), "Yes", "No"))</f>
        <v>N/A</v>
      </c>
      <c r="BP830" s="18" t="str">
        <f>IF(BP$2=0, "N/A", IF(ISNUMBER(SEARCH(TRIM(BP$2), ProgramsTable[[#This Row],[Geographic Coverage]])), "Yes", "No"))</f>
        <v>N/A</v>
      </c>
      <c r="BQ830" s="18" t="str">
        <f>IF(BQ$2=0, "N/A", IF(ISNUMBER(SEARCH(TRIM(BQ$2), ProgramsTable[[#This Row],[Geographic Coverage]])), "Yes", "No"))</f>
        <v>N/A</v>
      </c>
      <c r="BR830" s="18" t="str">
        <f>IF(AND(BP$2=0, BQ$2=0), "*Required - Please Make a Selection*", IF(OR(ISNUMBER(SEARCH(TRIM(BP$2), ProgramsTable[[#This Row],[Geographic Coverage]])), ISNUMBER(SEARCH(TRIM(BQ$2), ProgramsTable[[#This Row],[Geographic Coverage]]))), "Yes", "No"))</f>
        <v>*Required - Please Make a Selection*</v>
      </c>
      <c r="BS830" s="18" t="str">
        <f>IF(OR(BS$2="",BS$2=0), "N/A", IF(AND(ProgramsTable[[#This Row],[Age Min]]= "None", ProgramsTable[[#This Row],[Age Max]]= "None"), "Yes", IF(AND(BS$2&gt;=ProgramsTable[[#This Row],[Age Min]], BS$2&lt;=ProgramsTable[[#This Row],[Age Max]]), "Yes", "No")))</f>
        <v>N/A</v>
      </c>
      <c r="BT830" s="18" t="str" cm="1">
        <f t="array" ref="BT830">IF(COUNTIF(AM$2:BJ$2,"Yes")=0,"N/A",IF(SUMPRODUCT(--(AM$2:BJ$2="Yes"),--(ProgramsTable[[#This Row],[Developmental Disability]:[Caregivers, Family Members, Advocates, or Practitioners of an Individual with Disabilities or Medical Conditions]]="Yes"))&gt;0,"Yes","No"))</f>
        <v>N/A</v>
      </c>
      <c r="BU8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30" s="18" t="str">
        <f>IF(BV$2=0, "N/A", IF(ISNUMBER(SEARCH(UPPER(BV$2), UPPER(ProgramsTable[[#This Row],[Type of Service]]))), "Yes", "No"))</f>
        <v>N/A</v>
      </c>
      <c r="BW830" s="18" t="str">
        <f>IF(BW$2=0, "N/A", IF(ISNUMBER(SEARCH(TRIM(BW$2), ProgramsTable[[#This Row],[Geographic Coverage]])), "Yes", "No"))</f>
        <v>N/A</v>
      </c>
      <c r="BX830" s="18" t="str">
        <f>IF(BX$2=0, "N/A", IF(ISNUMBER(SEARCH(TRIM(BX$2), ProgramsTable[[#This Row],[Geographic Coverage]])), "Yes", "No"))</f>
        <v>N/A</v>
      </c>
      <c r="BY830" s="18" t="str">
        <f>IF(AND(BW$2=0, BX$2=0), "*Required - Please Make a Selection*", IF(OR(ISNUMBER(SEARCH(TRIM(BW$2), ProgramsTable[[#This Row],[Geographic Coverage]])), ISNUMBER(SEARCH(TRIM(BX$2), ProgramsTable[[#This Row],[Geographic Coverage]]))), "Yes", "No"))</f>
        <v>*Required - Please Make a Selection*</v>
      </c>
      <c r="BZ830" s="18" t="str">
        <f>IF(I$2=0, "N/A", IF(I$2="Yes", IF(ProgramsTable[[#This Row],[Program Includes Services for Caregivers]]="Yes", IF(ProgramsTable[[#This Row],[Program May Require Caregiver to be Unpaid]]="No", "Yes", "No"), "No"), "N/A"))</f>
        <v>N/A</v>
      </c>
      <c r="CA8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30" s="18" t="str">
        <f>IF(CB$2=0, "N/A", IF(ISNUMBER(SEARCH(TRIM(UPPER(CB$2)), TRIM(UPPER(ProgramsTable[[#This Row],[Type of Service]])))), "Yes", "No"))</f>
        <v>N/A</v>
      </c>
      <c r="CC830" s="18" t="str">
        <f>IF(CC$2=0, "N/A", IF(ISNUMBER(SEARCH(TRIM(CC$2), ProgramsTable[[#This Row],[Geographic Coverage]])), "Yes", "No"))</f>
        <v>No</v>
      </c>
      <c r="CD830" s="18" t="str">
        <f>IF(CD$2=0, "N/A", IF(ISNUMBER(SEARCH(TRIM(CD$2), ProgramsTable[[#This Row],[Geographic Coverage]])), "Yes", "No"))</f>
        <v>N/A</v>
      </c>
      <c r="CE830" s="18" t="str">
        <f>IF(AND(CC$2=0, CD$2=0), "*Required - Please Make a Selection*", IF(OR(ISNUMBER(SEARCH(TRIM(CC$2), ProgramsTable[[#This Row],[Geographic Coverage]])), ISNUMBER(SEARCH(TRIM(CD$2), ProgramsTable[[#This Row],[Geographic Coverage]]))), "Yes", "No"))</f>
        <v>No</v>
      </c>
      <c r="CF830" s="18" t="str" cm="1">
        <f t="array" ref="CF830">IF(COUNTIF(BK$2:BN$2, "Yes")=0, "N/A", IF(SUMPRODUCT((BK$2:BN$2="Yes")*(ProgramsTable[[#This Row],[Veteran?]:[Disabled Veteran?]]="Yes"))&gt;0, "Yes", "No"))</f>
        <v>No</v>
      </c>
      <c r="CG8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30"/>
      <c r="CI830"/>
      <c r="CJ830"/>
      <c r="CK830"/>
      <c r="CL830"/>
      <c r="CM830"/>
      <c r="CN830"/>
      <c r="CO830"/>
      <c r="CP830"/>
      <c r="CQ830"/>
      <c r="CR830"/>
      <c r="CS830"/>
      <c r="CU830"/>
      <c r="CV830"/>
    </row>
    <row r="831" spans="1:100" hidden="1" x14ac:dyDescent="0.25">
      <c r="A831" s="10">
        <v>608</v>
      </c>
      <c r="B831" t="s">
        <v>614</v>
      </c>
      <c r="C831" t="s">
        <v>512</v>
      </c>
      <c r="D831" t="s">
        <v>545</v>
      </c>
      <c r="E831" t="s">
        <v>546</v>
      </c>
      <c r="F831" t="s">
        <v>557</v>
      </c>
      <c r="G831" t="s">
        <v>91</v>
      </c>
      <c r="H831" t="s">
        <v>207</v>
      </c>
      <c r="I831" t="s">
        <v>207</v>
      </c>
      <c r="J831" t="s">
        <v>208</v>
      </c>
      <c r="K831" t="s">
        <v>208</v>
      </c>
      <c r="L831" s="11" t="s">
        <v>543</v>
      </c>
      <c r="M831">
        <v>60</v>
      </c>
      <c r="N831">
        <v>120</v>
      </c>
      <c r="P831" t="s">
        <v>208</v>
      </c>
      <c r="Q831" t="s">
        <v>208</v>
      </c>
      <c r="R831" t="s">
        <v>208</v>
      </c>
      <c r="S831" t="s">
        <v>208</v>
      </c>
      <c r="T831" t="s">
        <v>55</v>
      </c>
      <c r="U831" t="s">
        <v>207</v>
      </c>
      <c r="V831" t="s">
        <v>207</v>
      </c>
      <c r="W831" t="s">
        <v>207</v>
      </c>
      <c r="X831" t="s">
        <v>207</v>
      </c>
      <c r="Y831" t="s">
        <v>207</v>
      </c>
      <c r="Z831" t="s">
        <v>207</v>
      </c>
      <c r="AA831" t="s">
        <v>207</v>
      </c>
      <c r="AB831" t="s">
        <v>207</v>
      </c>
      <c r="AC831" t="s">
        <v>207</v>
      </c>
      <c r="AD831" t="s">
        <v>207</v>
      </c>
      <c r="AE831" t="s">
        <v>207</v>
      </c>
      <c r="AF831" t="s">
        <v>207</v>
      </c>
      <c r="AG831" t="s">
        <v>207</v>
      </c>
      <c r="AH831" t="s">
        <v>207</v>
      </c>
      <c r="AI831" t="s">
        <v>207</v>
      </c>
      <c r="AJ831" t="s">
        <v>207</v>
      </c>
      <c r="AK831" t="s">
        <v>207</v>
      </c>
      <c r="AL831" t="s">
        <v>207</v>
      </c>
      <c r="AM831" t="s">
        <v>207</v>
      </c>
      <c r="AN831" t="s">
        <v>207</v>
      </c>
      <c r="AO831" t="s">
        <v>207</v>
      </c>
      <c r="AP831" t="s">
        <v>207</v>
      </c>
      <c r="AQ831" t="s">
        <v>207</v>
      </c>
      <c r="AR831" t="s">
        <v>207</v>
      </c>
      <c r="AS831" t="s">
        <v>207</v>
      </c>
      <c r="AT831" t="s">
        <v>207</v>
      </c>
      <c r="AU831" t="s">
        <v>207</v>
      </c>
      <c r="AV831" t="s">
        <v>207</v>
      </c>
      <c r="AW831" t="s">
        <v>207</v>
      </c>
      <c r="AX831" t="s">
        <v>207</v>
      </c>
      <c r="AY831" t="s">
        <v>207</v>
      </c>
      <c r="AZ831" t="s">
        <v>207</v>
      </c>
      <c r="BA831" t="s">
        <v>207</v>
      </c>
      <c r="BB831" t="s">
        <v>207</v>
      </c>
      <c r="BC831" t="s">
        <v>207</v>
      </c>
      <c r="BD831" t="s">
        <v>207</v>
      </c>
      <c r="BE831" t="s">
        <v>207</v>
      </c>
      <c r="BF831" t="s">
        <v>207</v>
      </c>
      <c r="BG831" t="s">
        <v>207</v>
      </c>
      <c r="BH831" t="s">
        <v>207</v>
      </c>
      <c r="BI831" t="s">
        <v>207</v>
      </c>
      <c r="BJ831" t="s">
        <v>207</v>
      </c>
      <c r="BK831" t="s">
        <v>207</v>
      </c>
      <c r="BL831" t="s">
        <v>207</v>
      </c>
      <c r="BM831" t="s">
        <v>207</v>
      </c>
      <c r="BN831" t="s">
        <v>207</v>
      </c>
      <c r="BO831" s="18" t="str">
        <f>IF(OR(BO$2=0, BO$2=""), "N/A", IF(ISNUMBER(SEARCH(UPPER(BO$2), UPPER(ProgramsTable[[#This Row],[Type of Service]]))), "Yes", "No"))</f>
        <v>N/A</v>
      </c>
      <c r="BP831" s="18" t="str">
        <f>IF(BP$2=0, "N/A", IF(ISNUMBER(SEARCH(TRIM(BP$2), ProgramsTable[[#This Row],[Geographic Coverage]])), "Yes", "No"))</f>
        <v>N/A</v>
      </c>
      <c r="BQ831" s="18" t="str">
        <f>IF(BQ$2=0, "N/A", IF(ISNUMBER(SEARCH(TRIM(BQ$2), ProgramsTable[[#This Row],[Geographic Coverage]])), "Yes", "No"))</f>
        <v>N/A</v>
      </c>
      <c r="BR831" s="18" t="str">
        <f>IF(AND(BP$2=0, BQ$2=0), "*Required - Please Make a Selection*", IF(OR(ISNUMBER(SEARCH(TRIM(BP$2), ProgramsTable[[#This Row],[Geographic Coverage]])), ISNUMBER(SEARCH(TRIM(BQ$2), ProgramsTable[[#This Row],[Geographic Coverage]]))), "Yes", "No"))</f>
        <v>*Required - Please Make a Selection*</v>
      </c>
      <c r="BS831" s="18" t="str">
        <f>IF(OR(BS$2="",BS$2=0), "N/A", IF(AND(ProgramsTable[[#This Row],[Age Min]]= "None", ProgramsTable[[#This Row],[Age Max]]= "None"), "Yes", IF(AND(BS$2&gt;=ProgramsTable[[#This Row],[Age Min]], BS$2&lt;=ProgramsTable[[#This Row],[Age Max]]), "Yes", "No")))</f>
        <v>N/A</v>
      </c>
      <c r="BT831" s="18" t="str" cm="1">
        <f t="array" ref="BT831">IF(COUNTIF(AM$2:BJ$2,"Yes")=0,"N/A",IF(SUMPRODUCT(--(AM$2:BJ$2="Yes"),--(ProgramsTable[[#This Row],[Developmental Disability]:[Caregivers, Family Members, Advocates, or Practitioners of an Individual with Disabilities or Medical Conditions]]="Yes"))&gt;0,"Yes","No"))</f>
        <v>N/A</v>
      </c>
      <c r="BU8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31" s="18" t="str">
        <f>IF(BV$2=0, "N/A", IF(ISNUMBER(SEARCH(UPPER(BV$2), UPPER(ProgramsTable[[#This Row],[Type of Service]]))), "Yes", "No"))</f>
        <v>N/A</v>
      </c>
      <c r="BW831" s="18" t="str">
        <f>IF(BW$2=0, "N/A", IF(ISNUMBER(SEARCH(TRIM(BW$2), ProgramsTable[[#This Row],[Geographic Coverage]])), "Yes", "No"))</f>
        <v>N/A</v>
      </c>
      <c r="BX831" s="18" t="str">
        <f>IF(BX$2=0, "N/A", IF(ISNUMBER(SEARCH(TRIM(BX$2), ProgramsTable[[#This Row],[Geographic Coverage]])), "Yes", "No"))</f>
        <v>N/A</v>
      </c>
      <c r="BY831" s="18" t="str">
        <f>IF(AND(BW$2=0, BX$2=0), "*Required - Please Make a Selection*", IF(OR(ISNUMBER(SEARCH(TRIM(BW$2), ProgramsTable[[#This Row],[Geographic Coverage]])), ISNUMBER(SEARCH(TRIM(BX$2), ProgramsTable[[#This Row],[Geographic Coverage]]))), "Yes", "No"))</f>
        <v>*Required - Please Make a Selection*</v>
      </c>
      <c r="BZ831" s="18" t="str">
        <f>IF(I$2=0, "N/A", IF(I$2="Yes", IF(ProgramsTable[[#This Row],[Program Includes Services for Caregivers]]="Yes", IF(ProgramsTable[[#This Row],[Program May Require Caregiver to be Unpaid]]="No", "Yes", "No"), "No"), "N/A"))</f>
        <v>N/A</v>
      </c>
      <c r="CA8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31" s="18" t="str">
        <f>IF(CB$2=0, "N/A", IF(ISNUMBER(SEARCH(TRIM(UPPER(CB$2)), TRIM(UPPER(ProgramsTable[[#This Row],[Type of Service]])))), "Yes", "No"))</f>
        <v>N/A</v>
      </c>
      <c r="CC831" s="18" t="str">
        <f>IF(CC$2=0, "N/A", IF(ISNUMBER(SEARCH(TRIM(CC$2), ProgramsTable[[#This Row],[Geographic Coverage]])), "Yes", "No"))</f>
        <v>No</v>
      </c>
      <c r="CD831" s="18" t="str">
        <f>IF(CD$2=0, "N/A", IF(ISNUMBER(SEARCH(TRIM(CD$2), ProgramsTable[[#This Row],[Geographic Coverage]])), "Yes", "No"))</f>
        <v>N/A</v>
      </c>
      <c r="CE831" s="18" t="str">
        <f>IF(AND(CC$2=0, CD$2=0), "*Required - Please Make a Selection*", IF(OR(ISNUMBER(SEARCH(TRIM(CC$2), ProgramsTable[[#This Row],[Geographic Coverage]])), ISNUMBER(SEARCH(TRIM(CD$2), ProgramsTable[[#This Row],[Geographic Coverage]]))), "Yes", "No"))</f>
        <v>No</v>
      </c>
      <c r="CF831" s="18" t="str" cm="1">
        <f t="array" ref="CF831">IF(COUNTIF(BK$2:BN$2, "Yes")=0, "N/A", IF(SUMPRODUCT((BK$2:BN$2="Yes")*(ProgramsTable[[#This Row],[Veteran?]:[Disabled Veteran?]]="Yes"))&gt;0, "Yes", "No"))</f>
        <v>No</v>
      </c>
      <c r="CG8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31"/>
      <c r="CI831"/>
      <c r="CJ831"/>
      <c r="CK831"/>
      <c r="CL831"/>
      <c r="CM831"/>
      <c r="CN831"/>
      <c r="CO831"/>
      <c r="CP831"/>
      <c r="CQ831"/>
      <c r="CR831"/>
      <c r="CS831"/>
      <c r="CU831"/>
      <c r="CV831"/>
    </row>
    <row r="832" spans="1:100" hidden="1" x14ac:dyDescent="0.25">
      <c r="A832" s="10">
        <v>609</v>
      </c>
      <c r="B832" t="s">
        <v>614</v>
      </c>
      <c r="C832" t="s">
        <v>512</v>
      </c>
      <c r="D832" t="s">
        <v>545</v>
      </c>
      <c r="E832" t="s">
        <v>546</v>
      </c>
      <c r="F832" t="s">
        <v>558</v>
      </c>
      <c r="G832" t="s">
        <v>103</v>
      </c>
      <c r="H832" t="s">
        <v>207</v>
      </c>
      <c r="I832" t="s">
        <v>207</v>
      </c>
      <c r="J832" t="s">
        <v>208</v>
      </c>
      <c r="K832" t="s">
        <v>208</v>
      </c>
      <c r="L832" s="11" t="s">
        <v>208</v>
      </c>
      <c r="M832" t="s">
        <v>208</v>
      </c>
      <c r="N832" t="s">
        <v>208</v>
      </c>
      <c r="P832" t="s">
        <v>208</v>
      </c>
      <c r="Q832" t="s">
        <v>208</v>
      </c>
      <c r="R832" t="s">
        <v>208</v>
      </c>
      <c r="S832" t="s">
        <v>208</v>
      </c>
      <c r="T832" t="s">
        <v>55</v>
      </c>
      <c r="U832" t="s">
        <v>207</v>
      </c>
      <c r="V832" t="s">
        <v>207</v>
      </c>
      <c r="W832" t="s">
        <v>207</v>
      </c>
      <c r="X832" t="s">
        <v>207</v>
      </c>
      <c r="Y832" t="s">
        <v>207</v>
      </c>
      <c r="Z832" t="s">
        <v>207</v>
      </c>
      <c r="AA832" t="s">
        <v>207</v>
      </c>
      <c r="AB832" t="s">
        <v>207</v>
      </c>
      <c r="AC832" t="s">
        <v>207</v>
      </c>
      <c r="AD832" t="s">
        <v>207</v>
      </c>
      <c r="AE832" t="s">
        <v>207</v>
      </c>
      <c r="AF832" t="s">
        <v>207</v>
      </c>
      <c r="AG832" t="s">
        <v>207</v>
      </c>
      <c r="AH832" t="s">
        <v>207</v>
      </c>
      <c r="AI832" t="s">
        <v>207</v>
      </c>
      <c r="AJ832" t="s">
        <v>207</v>
      </c>
      <c r="AK832" t="s">
        <v>207</v>
      </c>
      <c r="AL832" t="s">
        <v>207</v>
      </c>
      <c r="AM832" t="s">
        <v>207</v>
      </c>
      <c r="AN832" t="s">
        <v>207</v>
      </c>
      <c r="AO832" t="s">
        <v>207</v>
      </c>
      <c r="AP832" t="s">
        <v>207</v>
      </c>
      <c r="AQ832" t="s">
        <v>207</v>
      </c>
      <c r="AR832" t="s">
        <v>207</v>
      </c>
      <c r="AS832" t="s">
        <v>207</v>
      </c>
      <c r="AT832" t="s">
        <v>207</v>
      </c>
      <c r="AU832" t="s">
        <v>207</v>
      </c>
      <c r="AV832" t="s">
        <v>207</v>
      </c>
      <c r="AW832" t="s">
        <v>207</v>
      </c>
      <c r="AX832" t="s">
        <v>207</v>
      </c>
      <c r="AY832" t="s">
        <v>207</v>
      </c>
      <c r="AZ832" t="s">
        <v>207</v>
      </c>
      <c r="BA832" t="s">
        <v>207</v>
      </c>
      <c r="BB832" t="s">
        <v>207</v>
      </c>
      <c r="BC832" t="s">
        <v>207</v>
      </c>
      <c r="BD832" t="s">
        <v>207</v>
      </c>
      <c r="BE832" t="s">
        <v>207</v>
      </c>
      <c r="BF832" t="s">
        <v>207</v>
      </c>
      <c r="BG832" t="s">
        <v>207</v>
      </c>
      <c r="BH832" t="s">
        <v>207</v>
      </c>
      <c r="BI832" t="s">
        <v>207</v>
      </c>
      <c r="BJ832" t="s">
        <v>207</v>
      </c>
      <c r="BK832" t="s">
        <v>207</v>
      </c>
      <c r="BL832" t="s">
        <v>207</v>
      </c>
      <c r="BM832" t="s">
        <v>207</v>
      </c>
      <c r="BN832" t="s">
        <v>207</v>
      </c>
      <c r="BO832" s="18" t="str">
        <f>IF(OR(BO$2=0, BO$2=""), "N/A", IF(ISNUMBER(SEARCH(UPPER(BO$2), UPPER(ProgramsTable[[#This Row],[Type of Service]]))), "Yes", "No"))</f>
        <v>N/A</v>
      </c>
      <c r="BP832" s="18" t="str">
        <f>IF(BP$2=0, "N/A", IF(ISNUMBER(SEARCH(TRIM(BP$2), ProgramsTable[[#This Row],[Geographic Coverage]])), "Yes", "No"))</f>
        <v>N/A</v>
      </c>
      <c r="BQ832" s="18" t="str">
        <f>IF(BQ$2=0, "N/A", IF(ISNUMBER(SEARCH(TRIM(BQ$2), ProgramsTable[[#This Row],[Geographic Coverage]])), "Yes", "No"))</f>
        <v>N/A</v>
      </c>
      <c r="BR832" s="18" t="str">
        <f>IF(AND(BP$2=0, BQ$2=0), "*Required - Please Make a Selection*", IF(OR(ISNUMBER(SEARCH(TRIM(BP$2), ProgramsTable[[#This Row],[Geographic Coverage]])), ISNUMBER(SEARCH(TRIM(BQ$2), ProgramsTable[[#This Row],[Geographic Coverage]]))), "Yes", "No"))</f>
        <v>*Required - Please Make a Selection*</v>
      </c>
      <c r="BS832" s="18" t="str">
        <f>IF(OR(BS$2="",BS$2=0), "N/A", IF(AND(ProgramsTable[[#This Row],[Age Min]]= "None", ProgramsTable[[#This Row],[Age Max]]= "None"), "Yes", IF(AND(BS$2&gt;=ProgramsTable[[#This Row],[Age Min]], BS$2&lt;=ProgramsTable[[#This Row],[Age Max]]), "Yes", "No")))</f>
        <v>N/A</v>
      </c>
      <c r="BT832" s="18" t="str" cm="1">
        <f t="array" ref="BT832">IF(COUNTIF(AM$2:BJ$2,"Yes")=0,"N/A",IF(SUMPRODUCT(--(AM$2:BJ$2="Yes"),--(ProgramsTable[[#This Row],[Developmental Disability]:[Caregivers, Family Members, Advocates, or Practitioners of an Individual with Disabilities or Medical Conditions]]="Yes"))&gt;0,"Yes","No"))</f>
        <v>N/A</v>
      </c>
      <c r="BU8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32" s="18" t="str">
        <f>IF(BV$2=0, "N/A", IF(ISNUMBER(SEARCH(UPPER(BV$2), UPPER(ProgramsTable[[#This Row],[Type of Service]]))), "Yes", "No"))</f>
        <v>N/A</v>
      </c>
      <c r="BW832" s="18" t="str">
        <f>IF(BW$2=0, "N/A", IF(ISNUMBER(SEARCH(TRIM(BW$2), ProgramsTable[[#This Row],[Geographic Coverage]])), "Yes", "No"))</f>
        <v>N/A</v>
      </c>
      <c r="BX832" s="18" t="str">
        <f>IF(BX$2=0, "N/A", IF(ISNUMBER(SEARCH(TRIM(BX$2), ProgramsTable[[#This Row],[Geographic Coverage]])), "Yes", "No"))</f>
        <v>N/A</v>
      </c>
      <c r="BY832" s="18" t="str">
        <f>IF(AND(BW$2=0, BX$2=0), "*Required - Please Make a Selection*", IF(OR(ISNUMBER(SEARCH(TRIM(BW$2), ProgramsTable[[#This Row],[Geographic Coverage]])), ISNUMBER(SEARCH(TRIM(BX$2), ProgramsTable[[#This Row],[Geographic Coverage]]))), "Yes", "No"))</f>
        <v>*Required - Please Make a Selection*</v>
      </c>
      <c r="BZ832" s="18" t="str">
        <f>IF(I$2=0, "N/A", IF(I$2="Yes", IF(ProgramsTable[[#This Row],[Program Includes Services for Caregivers]]="Yes", IF(ProgramsTable[[#This Row],[Program May Require Caregiver to be Unpaid]]="No", "Yes", "No"), "No"), "N/A"))</f>
        <v>N/A</v>
      </c>
      <c r="CA8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32" s="18" t="str">
        <f>IF(CB$2=0, "N/A", IF(ISNUMBER(SEARCH(TRIM(UPPER(CB$2)), TRIM(UPPER(ProgramsTable[[#This Row],[Type of Service]])))), "Yes", "No"))</f>
        <v>N/A</v>
      </c>
      <c r="CC832" s="18" t="str">
        <f>IF(CC$2=0, "N/A", IF(ISNUMBER(SEARCH(TRIM(CC$2), ProgramsTable[[#This Row],[Geographic Coverage]])), "Yes", "No"))</f>
        <v>No</v>
      </c>
      <c r="CD832" s="18" t="str">
        <f>IF(CD$2=0, "N/A", IF(ISNUMBER(SEARCH(TRIM(CD$2), ProgramsTable[[#This Row],[Geographic Coverage]])), "Yes", "No"))</f>
        <v>N/A</v>
      </c>
      <c r="CE832" s="18" t="str">
        <f>IF(AND(CC$2=0, CD$2=0), "*Required - Please Make a Selection*", IF(OR(ISNUMBER(SEARCH(TRIM(CC$2), ProgramsTable[[#This Row],[Geographic Coverage]])), ISNUMBER(SEARCH(TRIM(CD$2), ProgramsTable[[#This Row],[Geographic Coverage]]))), "Yes", "No"))</f>
        <v>No</v>
      </c>
      <c r="CF832" s="18" t="str" cm="1">
        <f t="array" ref="CF832">IF(COUNTIF(BK$2:BN$2, "Yes")=0, "N/A", IF(SUMPRODUCT((BK$2:BN$2="Yes")*(ProgramsTable[[#This Row],[Veteran?]:[Disabled Veteran?]]="Yes"))&gt;0, "Yes", "No"))</f>
        <v>No</v>
      </c>
      <c r="CG8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32"/>
      <c r="CI832"/>
      <c r="CJ832"/>
      <c r="CK832"/>
      <c r="CL832"/>
      <c r="CM832"/>
      <c r="CN832"/>
      <c r="CO832"/>
      <c r="CP832"/>
      <c r="CQ832"/>
      <c r="CR832"/>
      <c r="CS832"/>
      <c r="CU832"/>
      <c r="CV832"/>
    </row>
    <row r="833" spans="1:100" hidden="1" x14ac:dyDescent="0.25">
      <c r="A833" s="10">
        <v>614</v>
      </c>
      <c r="B833" t="s">
        <v>614</v>
      </c>
      <c r="C833" t="s">
        <v>512</v>
      </c>
      <c r="D833" t="s">
        <v>545</v>
      </c>
      <c r="E833" t="s">
        <v>546</v>
      </c>
      <c r="F833" t="s">
        <v>117</v>
      </c>
      <c r="G833" t="s">
        <v>117</v>
      </c>
      <c r="H833" t="s">
        <v>207</v>
      </c>
      <c r="I833" t="s">
        <v>207</v>
      </c>
      <c r="J833" t="s">
        <v>208</v>
      </c>
      <c r="K833" t="s">
        <v>208</v>
      </c>
      <c r="L833" s="11" t="s">
        <v>543</v>
      </c>
      <c r="M833">
        <v>60</v>
      </c>
      <c r="N833">
        <v>120</v>
      </c>
      <c r="P833" t="s">
        <v>563</v>
      </c>
      <c r="Q833" t="s">
        <v>208</v>
      </c>
      <c r="R833" t="s">
        <v>563</v>
      </c>
      <c r="S833" t="s">
        <v>208</v>
      </c>
      <c r="T833" t="s">
        <v>55</v>
      </c>
      <c r="U833" t="s">
        <v>207</v>
      </c>
      <c r="V833" t="s">
        <v>207</v>
      </c>
      <c r="W833" t="s">
        <v>207</v>
      </c>
      <c r="X833" t="s">
        <v>207</v>
      </c>
      <c r="Y833" t="s">
        <v>207</v>
      </c>
      <c r="Z833" t="s">
        <v>207</v>
      </c>
      <c r="AA833" t="s">
        <v>207</v>
      </c>
      <c r="AB833" t="s">
        <v>207</v>
      </c>
      <c r="AC833" t="s">
        <v>207</v>
      </c>
      <c r="AD833" t="s">
        <v>207</v>
      </c>
      <c r="AE833" t="s">
        <v>207</v>
      </c>
      <c r="AF833" t="s">
        <v>207</v>
      </c>
      <c r="AG833" t="s">
        <v>207</v>
      </c>
      <c r="AH833" t="s">
        <v>207</v>
      </c>
      <c r="AI833" t="s">
        <v>207</v>
      </c>
      <c r="AJ833" t="s">
        <v>207</v>
      </c>
      <c r="AK833" t="s">
        <v>207</v>
      </c>
      <c r="AL833" t="s">
        <v>207</v>
      </c>
      <c r="AM833" t="s">
        <v>207</v>
      </c>
      <c r="AN833" t="s">
        <v>207</v>
      </c>
      <c r="AO833" t="s">
        <v>207</v>
      </c>
      <c r="AP833" t="s">
        <v>207</v>
      </c>
      <c r="AQ833" t="s">
        <v>207</v>
      </c>
      <c r="AR833" t="s">
        <v>207</v>
      </c>
      <c r="AS833" t="s">
        <v>207</v>
      </c>
      <c r="AT833" t="s">
        <v>207</v>
      </c>
      <c r="AU833" t="s">
        <v>207</v>
      </c>
      <c r="AV833" t="s">
        <v>207</v>
      </c>
      <c r="AW833" t="s">
        <v>207</v>
      </c>
      <c r="AX833" t="s">
        <v>207</v>
      </c>
      <c r="AY833" t="s">
        <v>207</v>
      </c>
      <c r="AZ833" t="s">
        <v>207</v>
      </c>
      <c r="BA833" t="s">
        <v>215</v>
      </c>
      <c r="BB833" t="s">
        <v>207</v>
      </c>
      <c r="BC833" t="s">
        <v>207</v>
      </c>
      <c r="BD833" t="s">
        <v>207</v>
      </c>
      <c r="BE833" t="s">
        <v>207</v>
      </c>
      <c r="BF833" t="s">
        <v>207</v>
      </c>
      <c r="BG833" t="s">
        <v>207</v>
      </c>
      <c r="BH833" t="s">
        <v>207</v>
      </c>
      <c r="BI833" t="s">
        <v>207</v>
      </c>
      <c r="BJ833" t="s">
        <v>207</v>
      </c>
      <c r="BK833" t="s">
        <v>207</v>
      </c>
      <c r="BL833" t="s">
        <v>207</v>
      </c>
      <c r="BM833" t="s">
        <v>207</v>
      </c>
      <c r="BN833" t="s">
        <v>207</v>
      </c>
      <c r="BO833" s="18" t="str">
        <f>IF(OR(BO$2=0, BO$2=""), "N/A", IF(ISNUMBER(SEARCH(UPPER(BO$2), UPPER(ProgramsTable[[#This Row],[Type of Service]]))), "Yes", "No"))</f>
        <v>N/A</v>
      </c>
      <c r="BP833" s="18" t="str">
        <f>IF(BP$2=0, "N/A", IF(ISNUMBER(SEARCH(TRIM(BP$2), ProgramsTable[[#This Row],[Geographic Coverage]])), "Yes", "No"))</f>
        <v>N/A</v>
      </c>
      <c r="BQ833" s="18" t="str">
        <f>IF(BQ$2=0, "N/A", IF(ISNUMBER(SEARCH(TRIM(BQ$2), ProgramsTable[[#This Row],[Geographic Coverage]])), "Yes", "No"))</f>
        <v>N/A</v>
      </c>
      <c r="BR833" s="18" t="str">
        <f>IF(AND(BP$2=0, BQ$2=0), "*Required - Please Make a Selection*", IF(OR(ISNUMBER(SEARCH(TRIM(BP$2), ProgramsTable[[#This Row],[Geographic Coverage]])), ISNUMBER(SEARCH(TRIM(BQ$2), ProgramsTable[[#This Row],[Geographic Coverage]]))), "Yes", "No"))</f>
        <v>*Required - Please Make a Selection*</v>
      </c>
      <c r="BS833" s="18" t="str">
        <f>IF(OR(BS$2="",BS$2=0), "N/A", IF(AND(ProgramsTable[[#This Row],[Age Min]]= "None", ProgramsTable[[#This Row],[Age Max]]= "None"), "Yes", IF(AND(BS$2&gt;=ProgramsTable[[#This Row],[Age Min]], BS$2&lt;=ProgramsTable[[#This Row],[Age Max]]), "Yes", "No")))</f>
        <v>N/A</v>
      </c>
      <c r="BT833" s="18" t="str" cm="1">
        <f t="array" ref="BT833">IF(COUNTIF(AM$2:BJ$2,"Yes")=0,"N/A",IF(SUMPRODUCT(--(AM$2:BJ$2="Yes"),--(ProgramsTable[[#This Row],[Developmental Disability]:[Caregivers, Family Members, Advocates, or Practitioners of an Individual with Disabilities or Medical Conditions]]="Yes"))&gt;0,"Yes","No"))</f>
        <v>N/A</v>
      </c>
      <c r="BU8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33" s="18" t="str">
        <f>IF(BV$2=0, "N/A", IF(ISNUMBER(SEARCH(UPPER(BV$2), UPPER(ProgramsTable[[#This Row],[Type of Service]]))), "Yes", "No"))</f>
        <v>N/A</v>
      </c>
      <c r="BW833" s="18" t="str">
        <f>IF(BW$2=0, "N/A", IF(ISNUMBER(SEARCH(TRIM(BW$2), ProgramsTable[[#This Row],[Geographic Coverage]])), "Yes", "No"))</f>
        <v>N/A</v>
      </c>
      <c r="BX833" s="18" t="str">
        <f>IF(BX$2=0, "N/A", IF(ISNUMBER(SEARCH(TRIM(BX$2), ProgramsTable[[#This Row],[Geographic Coverage]])), "Yes", "No"))</f>
        <v>N/A</v>
      </c>
      <c r="BY833" s="18" t="str">
        <f>IF(AND(BW$2=0, BX$2=0), "*Required - Please Make a Selection*", IF(OR(ISNUMBER(SEARCH(TRIM(BW$2), ProgramsTable[[#This Row],[Geographic Coverage]])), ISNUMBER(SEARCH(TRIM(BX$2), ProgramsTable[[#This Row],[Geographic Coverage]]))), "Yes", "No"))</f>
        <v>*Required - Please Make a Selection*</v>
      </c>
      <c r="BZ833" s="18" t="str">
        <f>IF(I$2=0, "N/A", IF(I$2="Yes", IF(ProgramsTable[[#This Row],[Program Includes Services for Caregivers]]="Yes", IF(ProgramsTable[[#This Row],[Program May Require Caregiver to be Unpaid]]="No", "Yes", "No"), "No"), "N/A"))</f>
        <v>N/A</v>
      </c>
      <c r="CA8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33" s="18" t="str">
        <f>IF(CB$2=0, "N/A", IF(ISNUMBER(SEARCH(TRIM(UPPER(CB$2)), TRIM(UPPER(ProgramsTable[[#This Row],[Type of Service]])))), "Yes", "No"))</f>
        <v>N/A</v>
      </c>
      <c r="CC833" s="18" t="str">
        <f>IF(CC$2=0, "N/A", IF(ISNUMBER(SEARCH(TRIM(CC$2), ProgramsTable[[#This Row],[Geographic Coverage]])), "Yes", "No"))</f>
        <v>No</v>
      </c>
      <c r="CD833" s="18" t="str">
        <f>IF(CD$2=0, "N/A", IF(ISNUMBER(SEARCH(TRIM(CD$2), ProgramsTable[[#This Row],[Geographic Coverage]])), "Yes", "No"))</f>
        <v>N/A</v>
      </c>
      <c r="CE833" s="18" t="str">
        <f>IF(AND(CC$2=0, CD$2=0), "*Required - Please Make a Selection*", IF(OR(ISNUMBER(SEARCH(TRIM(CC$2), ProgramsTable[[#This Row],[Geographic Coverage]])), ISNUMBER(SEARCH(TRIM(CD$2), ProgramsTable[[#This Row],[Geographic Coverage]]))), "Yes", "No"))</f>
        <v>No</v>
      </c>
      <c r="CF833" s="18" t="str" cm="1">
        <f t="array" ref="CF833">IF(COUNTIF(BK$2:BN$2, "Yes")=0, "N/A", IF(SUMPRODUCT((BK$2:BN$2="Yes")*(ProgramsTable[[#This Row],[Veteran?]:[Disabled Veteran?]]="Yes"))&gt;0, "Yes", "No"))</f>
        <v>No</v>
      </c>
      <c r="CG8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33"/>
      <c r="CI833"/>
      <c r="CJ833"/>
      <c r="CK833"/>
      <c r="CL833"/>
      <c r="CM833"/>
      <c r="CN833"/>
      <c r="CO833"/>
      <c r="CP833"/>
      <c r="CQ833"/>
      <c r="CR833"/>
      <c r="CS833"/>
      <c r="CU833"/>
      <c r="CV833"/>
    </row>
    <row r="834" spans="1:100" x14ac:dyDescent="0.25">
      <c r="A834" s="10">
        <v>615</v>
      </c>
      <c r="B834" t="s">
        <v>614</v>
      </c>
      <c r="C834" t="s">
        <v>512</v>
      </c>
      <c r="D834" t="s">
        <v>564</v>
      </c>
      <c r="E834" t="s">
        <v>546</v>
      </c>
      <c r="F834" t="s">
        <v>634</v>
      </c>
      <c r="G834" t="s">
        <v>107</v>
      </c>
      <c r="H834" t="s">
        <v>207</v>
      </c>
      <c r="I834" t="s">
        <v>207</v>
      </c>
      <c r="J834" t="s">
        <v>566</v>
      </c>
      <c r="K834" t="s">
        <v>208</v>
      </c>
      <c r="L834" s="11" t="s">
        <v>567</v>
      </c>
      <c r="M834">
        <v>60</v>
      </c>
      <c r="N834">
        <v>120</v>
      </c>
      <c r="O834" t="s">
        <v>568</v>
      </c>
      <c r="P834" t="s">
        <v>569</v>
      </c>
      <c r="Q834" t="s">
        <v>208</v>
      </c>
      <c r="R834" t="s">
        <v>569</v>
      </c>
      <c r="S834" t="s">
        <v>208</v>
      </c>
      <c r="T834" t="s">
        <v>55</v>
      </c>
      <c r="U834" t="s">
        <v>207</v>
      </c>
      <c r="V834" t="s">
        <v>215</v>
      </c>
      <c r="W834" t="s">
        <v>207</v>
      </c>
      <c r="X834" t="s">
        <v>207</v>
      </c>
      <c r="Y834" t="s">
        <v>207</v>
      </c>
      <c r="Z834" t="s">
        <v>207</v>
      </c>
      <c r="AA834" t="s">
        <v>207</v>
      </c>
      <c r="AB834" t="s">
        <v>207</v>
      </c>
      <c r="AC834" t="s">
        <v>207</v>
      </c>
      <c r="AD834" t="s">
        <v>207</v>
      </c>
      <c r="AE834" t="s">
        <v>207</v>
      </c>
      <c r="AF834" t="s">
        <v>207</v>
      </c>
      <c r="AG834" t="s">
        <v>207</v>
      </c>
      <c r="AH834" t="s">
        <v>207</v>
      </c>
      <c r="AI834" t="s">
        <v>207</v>
      </c>
      <c r="AJ834" t="s">
        <v>207</v>
      </c>
      <c r="AK834" t="s">
        <v>207</v>
      </c>
      <c r="AL834" t="s">
        <v>207</v>
      </c>
      <c r="AM834" t="s">
        <v>215</v>
      </c>
      <c r="AN834" t="s">
        <v>215</v>
      </c>
      <c r="AO834" t="s">
        <v>215</v>
      </c>
      <c r="AP834" t="s">
        <v>207</v>
      </c>
      <c r="AQ834" t="s">
        <v>207</v>
      </c>
      <c r="AR834" t="s">
        <v>207</v>
      </c>
      <c r="AS834" t="s">
        <v>207</v>
      </c>
      <c r="AT834" t="s">
        <v>207</v>
      </c>
      <c r="AU834" t="s">
        <v>207</v>
      </c>
      <c r="AV834" t="s">
        <v>207</v>
      </c>
      <c r="AW834" t="s">
        <v>207</v>
      </c>
      <c r="AX834" t="s">
        <v>207</v>
      </c>
      <c r="AY834" t="s">
        <v>207</v>
      </c>
      <c r="AZ834" t="s">
        <v>207</v>
      </c>
      <c r="BA834" t="s">
        <v>207</v>
      </c>
      <c r="BB834" t="s">
        <v>207</v>
      </c>
      <c r="BC834" t="s">
        <v>207</v>
      </c>
      <c r="BD834" t="s">
        <v>207</v>
      </c>
      <c r="BE834" t="s">
        <v>207</v>
      </c>
      <c r="BF834" t="s">
        <v>207</v>
      </c>
      <c r="BG834" t="s">
        <v>207</v>
      </c>
      <c r="BH834" t="s">
        <v>207</v>
      </c>
      <c r="BI834" t="s">
        <v>207</v>
      </c>
      <c r="BJ834" t="s">
        <v>207</v>
      </c>
      <c r="BK834" t="s">
        <v>207</v>
      </c>
      <c r="BL834" t="s">
        <v>207</v>
      </c>
      <c r="BM834" t="s">
        <v>207</v>
      </c>
      <c r="BN834" t="s">
        <v>207</v>
      </c>
      <c r="BO834" s="18" t="str">
        <f>IF(OR(BO$2=0, BO$2=""), "N/A", IF(ISNUMBER(SEARCH(UPPER(BO$2), UPPER(ProgramsTable[[#This Row],[Type of Service]]))), "Yes", "No"))</f>
        <v>N/A</v>
      </c>
      <c r="BP834" s="18" t="str">
        <f>IF(BP$2=0, "N/A", IF(ISNUMBER(SEARCH(TRIM(BP$2), ProgramsTable[[#This Row],[Geographic Coverage]])), "Yes", "No"))</f>
        <v>N/A</v>
      </c>
      <c r="BQ834" s="18" t="str">
        <f>IF(BQ$2=0, "N/A", IF(ISNUMBER(SEARCH(TRIM(BQ$2), ProgramsTable[[#This Row],[Geographic Coverage]])), "Yes", "No"))</f>
        <v>N/A</v>
      </c>
      <c r="BR834" s="18" t="str">
        <f>IF(AND(BP$2=0, BQ$2=0), "*Required - Please Make a Selection*", IF(OR(ISNUMBER(SEARCH(TRIM(BP$2), ProgramsTable[[#This Row],[Geographic Coverage]])), ISNUMBER(SEARCH(TRIM(BQ$2), ProgramsTable[[#This Row],[Geographic Coverage]]))), "Yes", "No"))</f>
        <v>*Required - Please Make a Selection*</v>
      </c>
      <c r="BS834" s="18" t="str">
        <f>IF(OR(BS$2="",BS$2=0), "N/A", IF(AND(ProgramsTable[[#This Row],[Age Min]]= "None", ProgramsTable[[#This Row],[Age Max]]= "None"), "Yes", IF(AND(BS$2&gt;=ProgramsTable[[#This Row],[Age Min]], BS$2&lt;=ProgramsTable[[#This Row],[Age Max]]), "Yes", "No")))</f>
        <v>N/A</v>
      </c>
      <c r="BT834" s="18" t="str" cm="1">
        <f t="array" ref="BT834">IF(COUNTIF(AM$2:BJ$2,"Yes")=0,"N/A",IF(SUMPRODUCT(--(AM$2:BJ$2="Yes"),--(ProgramsTable[[#This Row],[Developmental Disability]:[Caregivers, Family Members, Advocates, or Practitioners of an Individual with Disabilities or Medical Conditions]]="Yes"))&gt;0,"Yes","No"))</f>
        <v>N/A</v>
      </c>
      <c r="BU8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34" s="18" t="str">
        <f>IF(BV$2=0, "N/A", IF(ISNUMBER(SEARCH(UPPER(BV$2), UPPER(ProgramsTable[[#This Row],[Type of Service]]))), "Yes", "No"))</f>
        <v>N/A</v>
      </c>
      <c r="BW834" s="18" t="str">
        <f>IF(BW$2=0, "N/A", IF(ISNUMBER(SEARCH(TRIM(BW$2), ProgramsTable[[#This Row],[Geographic Coverage]])), "Yes", "No"))</f>
        <v>N/A</v>
      </c>
      <c r="BX834" s="18" t="str">
        <f>IF(BX$2=0, "N/A", IF(ISNUMBER(SEARCH(TRIM(BX$2), ProgramsTable[[#This Row],[Geographic Coverage]])), "Yes", "No"))</f>
        <v>N/A</v>
      </c>
      <c r="BY834" s="18" t="str">
        <f>IF(AND(BW$2=0, BX$2=0), "*Required - Please Make a Selection*", IF(OR(ISNUMBER(SEARCH(TRIM(BW$2), ProgramsTable[[#This Row],[Geographic Coverage]])), ISNUMBER(SEARCH(TRIM(BX$2), ProgramsTable[[#This Row],[Geographic Coverage]]))), "Yes", "No"))</f>
        <v>*Required - Please Make a Selection*</v>
      </c>
      <c r="BZ834" s="18" t="str">
        <f>IF(I$2=0, "N/A", IF(I$2="Yes", IF(ProgramsTable[[#This Row],[Program Includes Services for Caregivers]]="Yes", IF(ProgramsTable[[#This Row],[Program May Require Caregiver to be Unpaid]]="No", "Yes", "No"), "No"), "N/A"))</f>
        <v>N/A</v>
      </c>
      <c r="CA8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34" s="18" t="str">
        <f>IF(CB$2=0, "N/A", IF(ISNUMBER(SEARCH(TRIM(UPPER(CB$2)), TRIM(UPPER(ProgramsTable[[#This Row],[Type of Service]])))), "Yes", "No"))</f>
        <v>N/A</v>
      </c>
      <c r="CC834" s="18" t="str">
        <f>IF(CC$2=0, "N/A", IF(ISNUMBER(SEARCH(TRIM(CC$2), ProgramsTable[[#This Row],[Geographic Coverage]])), "Yes", "No"))</f>
        <v>No</v>
      </c>
      <c r="CD834" s="18" t="str">
        <f>IF(CD$2=0, "N/A", IF(ISNUMBER(SEARCH(TRIM(CD$2), ProgramsTable[[#This Row],[Geographic Coverage]])), "Yes", "No"))</f>
        <v>N/A</v>
      </c>
      <c r="CE834" s="18" t="str">
        <f>IF(AND(CC$2=0, CD$2=0), "*Required - Please Make a Selection*", IF(OR(ISNUMBER(SEARCH(TRIM(CC$2), ProgramsTable[[#This Row],[Geographic Coverage]])), ISNUMBER(SEARCH(TRIM(CD$2), ProgramsTable[[#This Row],[Geographic Coverage]]))), "Yes", "No"))</f>
        <v>No</v>
      </c>
      <c r="CF834" s="18" t="str" cm="1">
        <f t="array" ref="CF834">IF(COUNTIF(BK$2:BN$2, "Yes")=0, "N/A", IF(SUMPRODUCT((BK$2:BN$2="Yes")*(ProgramsTable[[#This Row],[Veteran?]:[Disabled Veteran?]]="Yes"))&gt;0, "Yes", "No"))</f>
        <v>No</v>
      </c>
      <c r="CG8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34"/>
      <c r="CI834"/>
      <c r="CJ834"/>
      <c r="CK834"/>
      <c r="CL834"/>
      <c r="CM834"/>
      <c r="CN834"/>
      <c r="CO834"/>
      <c r="CP834"/>
      <c r="CQ834"/>
      <c r="CR834"/>
      <c r="CS834"/>
      <c r="CU834"/>
      <c r="CV834"/>
    </row>
    <row r="835" spans="1:100" hidden="1" x14ac:dyDescent="0.25">
      <c r="A835" s="10">
        <v>616</v>
      </c>
      <c r="B835" t="s">
        <v>614</v>
      </c>
      <c r="C835" t="s">
        <v>512</v>
      </c>
      <c r="D835" t="s">
        <v>564</v>
      </c>
      <c r="E835" t="s">
        <v>546</v>
      </c>
      <c r="F835" t="s">
        <v>623</v>
      </c>
      <c r="G835" t="s">
        <v>109</v>
      </c>
      <c r="H835" t="s">
        <v>207</v>
      </c>
      <c r="I835" t="s">
        <v>207</v>
      </c>
      <c r="J835" t="s">
        <v>566</v>
      </c>
      <c r="K835" t="s">
        <v>208</v>
      </c>
      <c r="L835" s="11" t="s">
        <v>571</v>
      </c>
      <c r="M835">
        <v>60</v>
      </c>
      <c r="N835">
        <v>120</v>
      </c>
      <c r="O835" t="s">
        <v>572</v>
      </c>
      <c r="P835" t="s">
        <v>573</v>
      </c>
      <c r="Q835" t="s">
        <v>208</v>
      </c>
      <c r="R835" t="s">
        <v>573</v>
      </c>
      <c r="S835" t="s">
        <v>208</v>
      </c>
      <c r="T835" t="s">
        <v>55</v>
      </c>
      <c r="U835" t="s">
        <v>207</v>
      </c>
      <c r="V835" t="s">
        <v>215</v>
      </c>
      <c r="W835" t="s">
        <v>207</v>
      </c>
      <c r="X835" t="s">
        <v>207</v>
      </c>
      <c r="Y835" t="s">
        <v>207</v>
      </c>
      <c r="Z835" t="s">
        <v>207</v>
      </c>
      <c r="AA835" t="s">
        <v>207</v>
      </c>
      <c r="AB835" t="s">
        <v>207</v>
      </c>
      <c r="AC835" t="s">
        <v>207</v>
      </c>
      <c r="AD835" t="s">
        <v>207</v>
      </c>
      <c r="AE835" t="s">
        <v>207</v>
      </c>
      <c r="AF835" t="s">
        <v>207</v>
      </c>
      <c r="AG835" t="s">
        <v>207</v>
      </c>
      <c r="AH835" t="s">
        <v>207</v>
      </c>
      <c r="AI835" t="s">
        <v>207</v>
      </c>
      <c r="AJ835" t="s">
        <v>207</v>
      </c>
      <c r="AK835" t="s">
        <v>207</v>
      </c>
      <c r="AL835" t="s">
        <v>207</v>
      </c>
      <c r="AM835" t="s">
        <v>215</v>
      </c>
      <c r="AN835" t="s">
        <v>215</v>
      </c>
      <c r="AO835" t="s">
        <v>215</v>
      </c>
      <c r="AP835" t="s">
        <v>207</v>
      </c>
      <c r="AQ835" t="s">
        <v>215</v>
      </c>
      <c r="AR835" t="s">
        <v>207</v>
      </c>
      <c r="AS835" t="s">
        <v>207</v>
      </c>
      <c r="AT835" t="s">
        <v>207</v>
      </c>
      <c r="AU835" t="s">
        <v>207</v>
      </c>
      <c r="AV835" t="s">
        <v>207</v>
      </c>
      <c r="AW835" t="s">
        <v>207</v>
      </c>
      <c r="AX835" t="s">
        <v>215</v>
      </c>
      <c r="AY835" t="s">
        <v>215</v>
      </c>
      <c r="AZ835" t="s">
        <v>207</v>
      </c>
      <c r="BA835" t="s">
        <v>215</v>
      </c>
      <c r="BB835" t="s">
        <v>207</v>
      </c>
      <c r="BC835" t="s">
        <v>207</v>
      </c>
      <c r="BD835" t="s">
        <v>207</v>
      </c>
      <c r="BE835" t="s">
        <v>207</v>
      </c>
      <c r="BF835" t="s">
        <v>207</v>
      </c>
      <c r="BG835" t="s">
        <v>207</v>
      </c>
      <c r="BH835" t="s">
        <v>207</v>
      </c>
      <c r="BI835" t="s">
        <v>207</v>
      </c>
      <c r="BJ835" t="s">
        <v>207</v>
      </c>
      <c r="BK835" t="s">
        <v>207</v>
      </c>
      <c r="BL835" t="s">
        <v>207</v>
      </c>
      <c r="BM835" t="s">
        <v>207</v>
      </c>
      <c r="BN835" t="s">
        <v>207</v>
      </c>
      <c r="BO835" s="18" t="str">
        <f>IF(OR(BO$2=0, BO$2=""), "N/A", IF(ISNUMBER(SEARCH(UPPER(BO$2), UPPER(ProgramsTable[[#This Row],[Type of Service]]))), "Yes", "No"))</f>
        <v>N/A</v>
      </c>
      <c r="BP835" s="18" t="str">
        <f>IF(BP$2=0, "N/A", IF(ISNUMBER(SEARCH(TRIM(BP$2), ProgramsTable[[#This Row],[Geographic Coverage]])), "Yes", "No"))</f>
        <v>N/A</v>
      </c>
      <c r="BQ835" s="18" t="str">
        <f>IF(BQ$2=0, "N/A", IF(ISNUMBER(SEARCH(TRIM(BQ$2), ProgramsTable[[#This Row],[Geographic Coverage]])), "Yes", "No"))</f>
        <v>N/A</v>
      </c>
      <c r="BR835" s="18" t="str">
        <f>IF(AND(BP$2=0, BQ$2=0), "*Required - Please Make a Selection*", IF(OR(ISNUMBER(SEARCH(TRIM(BP$2), ProgramsTable[[#This Row],[Geographic Coverage]])), ISNUMBER(SEARCH(TRIM(BQ$2), ProgramsTable[[#This Row],[Geographic Coverage]]))), "Yes", "No"))</f>
        <v>*Required - Please Make a Selection*</v>
      </c>
      <c r="BS835" s="18" t="str">
        <f>IF(OR(BS$2="",BS$2=0), "N/A", IF(AND(ProgramsTable[[#This Row],[Age Min]]= "None", ProgramsTable[[#This Row],[Age Max]]= "None"), "Yes", IF(AND(BS$2&gt;=ProgramsTable[[#This Row],[Age Min]], BS$2&lt;=ProgramsTable[[#This Row],[Age Max]]), "Yes", "No")))</f>
        <v>N/A</v>
      </c>
      <c r="BT835" s="18" t="str" cm="1">
        <f t="array" ref="BT835">IF(COUNTIF(AM$2:BJ$2,"Yes")=0,"N/A",IF(SUMPRODUCT(--(AM$2:BJ$2="Yes"),--(ProgramsTable[[#This Row],[Developmental Disability]:[Caregivers, Family Members, Advocates, or Practitioners of an Individual with Disabilities or Medical Conditions]]="Yes"))&gt;0,"Yes","No"))</f>
        <v>N/A</v>
      </c>
      <c r="BU8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35" s="18" t="str">
        <f>IF(BV$2=0, "N/A", IF(ISNUMBER(SEARCH(UPPER(BV$2), UPPER(ProgramsTable[[#This Row],[Type of Service]]))), "Yes", "No"))</f>
        <v>N/A</v>
      </c>
      <c r="BW835" s="18" t="str">
        <f>IF(BW$2=0, "N/A", IF(ISNUMBER(SEARCH(TRIM(BW$2), ProgramsTable[[#This Row],[Geographic Coverage]])), "Yes", "No"))</f>
        <v>N/A</v>
      </c>
      <c r="BX835" s="18" t="str">
        <f>IF(BX$2=0, "N/A", IF(ISNUMBER(SEARCH(TRIM(BX$2), ProgramsTable[[#This Row],[Geographic Coverage]])), "Yes", "No"))</f>
        <v>N/A</v>
      </c>
      <c r="BY835" s="18" t="str">
        <f>IF(AND(BW$2=0, BX$2=0), "*Required - Please Make a Selection*", IF(OR(ISNUMBER(SEARCH(TRIM(BW$2), ProgramsTable[[#This Row],[Geographic Coverage]])), ISNUMBER(SEARCH(TRIM(BX$2), ProgramsTable[[#This Row],[Geographic Coverage]]))), "Yes", "No"))</f>
        <v>*Required - Please Make a Selection*</v>
      </c>
      <c r="BZ835" s="18" t="str">
        <f>IF(I$2=0, "N/A", IF(I$2="Yes", IF(ProgramsTable[[#This Row],[Program Includes Services for Caregivers]]="Yes", IF(ProgramsTable[[#This Row],[Program May Require Caregiver to be Unpaid]]="No", "Yes", "No"), "No"), "N/A"))</f>
        <v>N/A</v>
      </c>
      <c r="CA8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35" s="18" t="str">
        <f>IF(CB$2=0, "N/A", IF(ISNUMBER(SEARCH(TRIM(UPPER(CB$2)), TRIM(UPPER(ProgramsTable[[#This Row],[Type of Service]])))), "Yes", "No"))</f>
        <v>N/A</v>
      </c>
      <c r="CC835" s="18" t="str">
        <f>IF(CC$2=0, "N/A", IF(ISNUMBER(SEARCH(TRIM(CC$2), ProgramsTable[[#This Row],[Geographic Coverage]])), "Yes", "No"))</f>
        <v>No</v>
      </c>
      <c r="CD835" s="18" t="str">
        <f>IF(CD$2=0, "N/A", IF(ISNUMBER(SEARCH(TRIM(CD$2), ProgramsTable[[#This Row],[Geographic Coverage]])), "Yes", "No"))</f>
        <v>N/A</v>
      </c>
      <c r="CE835" s="18" t="str">
        <f>IF(AND(CC$2=0, CD$2=0), "*Required - Please Make a Selection*", IF(OR(ISNUMBER(SEARCH(TRIM(CC$2), ProgramsTable[[#This Row],[Geographic Coverage]])), ISNUMBER(SEARCH(TRIM(CD$2), ProgramsTable[[#This Row],[Geographic Coverage]]))), "Yes", "No"))</f>
        <v>No</v>
      </c>
      <c r="CF835" s="18" t="str" cm="1">
        <f t="array" ref="CF835">IF(COUNTIF(BK$2:BN$2, "Yes")=0, "N/A", IF(SUMPRODUCT((BK$2:BN$2="Yes")*(ProgramsTable[[#This Row],[Veteran?]:[Disabled Veteran?]]="Yes"))&gt;0, "Yes", "No"))</f>
        <v>No</v>
      </c>
      <c r="CG8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35"/>
      <c r="CI835"/>
      <c r="CJ835"/>
      <c r="CK835"/>
      <c r="CL835"/>
      <c r="CM835"/>
      <c r="CN835"/>
      <c r="CO835"/>
      <c r="CP835"/>
      <c r="CQ835"/>
      <c r="CR835"/>
      <c r="CS835"/>
      <c r="CU835"/>
      <c r="CV835"/>
    </row>
    <row r="836" spans="1:100" hidden="1" x14ac:dyDescent="0.25">
      <c r="A836" s="10">
        <v>617</v>
      </c>
      <c r="B836" t="s">
        <v>614</v>
      </c>
      <c r="C836" t="s">
        <v>512</v>
      </c>
      <c r="D836" t="s">
        <v>564</v>
      </c>
      <c r="E836" t="s">
        <v>546</v>
      </c>
      <c r="F836" t="s">
        <v>574</v>
      </c>
      <c r="G836" t="s">
        <v>108</v>
      </c>
      <c r="H836" t="s">
        <v>207</v>
      </c>
      <c r="I836" t="s">
        <v>207</v>
      </c>
      <c r="J836" t="s">
        <v>208</v>
      </c>
      <c r="K836" t="s">
        <v>208</v>
      </c>
      <c r="L836" s="11" t="s">
        <v>543</v>
      </c>
      <c r="M836">
        <v>60</v>
      </c>
      <c r="N836">
        <v>120</v>
      </c>
      <c r="P836" t="s">
        <v>575</v>
      </c>
      <c r="Q836" t="s">
        <v>208</v>
      </c>
      <c r="R836" t="s">
        <v>575</v>
      </c>
      <c r="S836" t="s">
        <v>208</v>
      </c>
      <c r="T836" t="s">
        <v>55</v>
      </c>
      <c r="U836" t="s">
        <v>207</v>
      </c>
      <c r="V836" t="s">
        <v>207</v>
      </c>
      <c r="W836" t="s">
        <v>207</v>
      </c>
      <c r="X836" t="s">
        <v>207</v>
      </c>
      <c r="Y836" t="s">
        <v>207</v>
      </c>
      <c r="Z836" t="s">
        <v>207</v>
      </c>
      <c r="AA836" t="s">
        <v>207</v>
      </c>
      <c r="AB836" t="s">
        <v>207</v>
      </c>
      <c r="AC836" t="s">
        <v>207</v>
      </c>
      <c r="AD836" t="s">
        <v>207</v>
      </c>
      <c r="AE836" t="s">
        <v>207</v>
      </c>
      <c r="AF836" t="s">
        <v>207</v>
      </c>
      <c r="AG836" t="s">
        <v>207</v>
      </c>
      <c r="AH836" t="s">
        <v>207</v>
      </c>
      <c r="AI836" t="s">
        <v>207</v>
      </c>
      <c r="AJ836" t="s">
        <v>207</v>
      </c>
      <c r="AK836" t="s">
        <v>207</v>
      </c>
      <c r="AL836" t="s">
        <v>207</v>
      </c>
      <c r="AM836" t="s">
        <v>207</v>
      </c>
      <c r="AN836" t="s">
        <v>207</v>
      </c>
      <c r="AO836" t="s">
        <v>207</v>
      </c>
      <c r="AP836" t="s">
        <v>207</v>
      </c>
      <c r="AQ836" t="s">
        <v>207</v>
      </c>
      <c r="AR836" t="s">
        <v>207</v>
      </c>
      <c r="AS836" t="s">
        <v>207</v>
      </c>
      <c r="AT836" t="s">
        <v>207</v>
      </c>
      <c r="AU836" t="s">
        <v>207</v>
      </c>
      <c r="AV836" t="s">
        <v>207</v>
      </c>
      <c r="AW836" t="s">
        <v>207</v>
      </c>
      <c r="AX836" t="s">
        <v>207</v>
      </c>
      <c r="AY836" t="s">
        <v>207</v>
      </c>
      <c r="AZ836" t="s">
        <v>207</v>
      </c>
      <c r="BA836" t="s">
        <v>215</v>
      </c>
      <c r="BB836" t="s">
        <v>207</v>
      </c>
      <c r="BC836" t="s">
        <v>207</v>
      </c>
      <c r="BD836" t="s">
        <v>207</v>
      </c>
      <c r="BE836" t="s">
        <v>207</v>
      </c>
      <c r="BF836" t="s">
        <v>207</v>
      </c>
      <c r="BG836" t="s">
        <v>207</v>
      </c>
      <c r="BH836" t="s">
        <v>207</v>
      </c>
      <c r="BI836" t="s">
        <v>207</v>
      </c>
      <c r="BJ836" t="s">
        <v>207</v>
      </c>
      <c r="BK836" t="s">
        <v>207</v>
      </c>
      <c r="BL836" t="s">
        <v>207</v>
      </c>
      <c r="BM836" t="s">
        <v>207</v>
      </c>
      <c r="BN836" t="s">
        <v>207</v>
      </c>
      <c r="BO836" s="18" t="str">
        <f>IF(OR(BO$2=0, BO$2=""), "N/A", IF(ISNUMBER(SEARCH(UPPER(BO$2), UPPER(ProgramsTable[[#This Row],[Type of Service]]))), "Yes", "No"))</f>
        <v>N/A</v>
      </c>
      <c r="BP836" s="18" t="str">
        <f>IF(BP$2=0, "N/A", IF(ISNUMBER(SEARCH(TRIM(BP$2), ProgramsTable[[#This Row],[Geographic Coverage]])), "Yes", "No"))</f>
        <v>N/A</v>
      </c>
      <c r="BQ836" s="18" t="str">
        <f>IF(BQ$2=0, "N/A", IF(ISNUMBER(SEARCH(TRIM(BQ$2), ProgramsTable[[#This Row],[Geographic Coverage]])), "Yes", "No"))</f>
        <v>N/A</v>
      </c>
      <c r="BR836" s="18" t="str">
        <f>IF(AND(BP$2=0, BQ$2=0), "*Required - Please Make a Selection*", IF(OR(ISNUMBER(SEARCH(TRIM(BP$2), ProgramsTable[[#This Row],[Geographic Coverage]])), ISNUMBER(SEARCH(TRIM(BQ$2), ProgramsTable[[#This Row],[Geographic Coverage]]))), "Yes", "No"))</f>
        <v>*Required - Please Make a Selection*</v>
      </c>
      <c r="BS836" s="18" t="str">
        <f>IF(OR(BS$2="",BS$2=0), "N/A", IF(AND(ProgramsTable[[#This Row],[Age Min]]= "None", ProgramsTable[[#This Row],[Age Max]]= "None"), "Yes", IF(AND(BS$2&gt;=ProgramsTable[[#This Row],[Age Min]], BS$2&lt;=ProgramsTable[[#This Row],[Age Max]]), "Yes", "No")))</f>
        <v>N/A</v>
      </c>
      <c r="BT836" s="18" t="str" cm="1">
        <f t="array" ref="BT836">IF(COUNTIF(AM$2:BJ$2,"Yes")=0,"N/A",IF(SUMPRODUCT(--(AM$2:BJ$2="Yes"),--(ProgramsTable[[#This Row],[Developmental Disability]:[Caregivers, Family Members, Advocates, or Practitioners of an Individual with Disabilities or Medical Conditions]]="Yes"))&gt;0,"Yes","No"))</f>
        <v>N/A</v>
      </c>
      <c r="BU8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36" s="18" t="str">
        <f>IF(BV$2=0, "N/A", IF(ISNUMBER(SEARCH(UPPER(BV$2), UPPER(ProgramsTable[[#This Row],[Type of Service]]))), "Yes", "No"))</f>
        <v>N/A</v>
      </c>
      <c r="BW836" s="18" t="str">
        <f>IF(BW$2=0, "N/A", IF(ISNUMBER(SEARCH(TRIM(BW$2), ProgramsTable[[#This Row],[Geographic Coverage]])), "Yes", "No"))</f>
        <v>N/A</v>
      </c>
      <c r="BX836" s="18" t="str">
        <f>IF(BX$2=0, "N/A", IF(ISNUMBER(SEARCH(TRIM(BX$2), ProgramsTable[[#This Row],[Geographic Coverage]])), "Yes", "No"))</f>
        <v>N/A</v>
      </c>
      <c r="BY836" s="18" t="str">
        <f>IF(AND(BW$2=0, BX$2=0), "*Required - Please Make a Selection*", IF(OR(ISNUMBER(SEARCH(TRIM(BW$2), ProgramsTable[[#This Row],[Geographic Coverage]])), ISNUMBER(SEARCH(TRIM(BX$2), ProgramsTable[[#This Row],[Geographic Coverage]]))), "Yes", "No"))</f>
        <v>*Required - Please Make a Selection*</v>
      </c>
      <c r="BZ836" s="18" t="str">
        <f>IF(I$2=0, "N/A", IF(I$2="Yes", IF(ProgramsTable[[#This Row],[Program Includes Services for Caregivers]]="Yes", IF(ProgramsTable[[#This Row],[Program May Require Caregiver to be Unpaid]]="No", "Yes", "No"), "No"), "N/A"))</f>
        <v>N/A</v>
      </c>
      <c r="CA8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36" s="18" t="str">
        <f>IF(CB$2=0, "N/A", IF(ISNUMBER(SEARCH(TRIM(UPPER(CB$2)), TRIM(UPPER(ProgramsTable[[#This Row],[Type of Service]])))), "Yes", "No"))</f>
        <v>N/A</v>
      </c>
      <c r="CC836" s="18" t="str">
        <f>IF(CC$2=0, "N/A", IF(ISNUMBER(SEARCH(TRIM(CC$2), ProgramsTable[[#This Row],[Geographic Coverage]])), "Yes", "No"))</f>
        <v>No</v>
      </c>
      <c r="CD836" s="18" t="str">
        <f>IF(CD$2=0, "N/A", IF(ISNUMBER(SEARCH(TRIM(CD$2), ProgramsTable[[#This Row],[Geographic Coverage]])), "Yes", "No"))</f>
        <v>N/A</v>
      </c>
      <c r="CE836" s="18" t="str">
        <f>IF(AND(CC$2=0, CD$2=0), "*Required - Please Make a Selection*", IF(OR(ISNUMBER(SEARCH(TRIM(CC$2), ProgramsTable[[#This Row],[Geographic Coverage]])), ISNUMBER(SEARCH(TRIM(CD$2), ProgramsTable[[#This Row],[Geographic Coverage]]))), "Yes", "No"))</f>
        <v>No</v>
      </c>
      <c r="CF836" s="18" t="str" cm="1">
        <f t="array" ref="CF836">IF(COUNTIF(BK$2:BN$2, "Yes")=0, "N/A", IF(SUMPRODUCT((BK$2:BN$2="Yes")*(ProgramsTable[[#This Row],[Veteran?]:[Disabled Veteran?]]="Yes"))&gt;0, "Yes", "No"))</f>
        <v>No</v>
      </c>
      <c r="CG8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36"/>
      <c r="CI836"/>
      <c r="CJ836"/>
      <c r="CK836"/>
      <c r="CL836"/>
      <c r="CM836"/>
      <c r="CN836"/>
      <c r="CO836"/>
      <c r="CP836"/>
      <c r="CQ836"/>
      <c r="CR836"/>
      <c r="CS836"/>
      <c r="CU836"/>
      <c r="CV836"/>
    </row>
    <row r="837" spans="1:100" hidden="1" x14ac:dyDescent="0.25">
      <c r="A837" s="10">
        <v>627</v>
      </c>
      <c r="B837" t="s">
        <v>614</v>
      </c>
      <c r="C837" t="s">
        <v>635</v>
      </c>
      <c r="D837" t="s">
        <v>537</v>
      </c>
      <c r="E837" t="s">
        <v>538</v>
      </c>
      <c r="F837" t="s">
        <v>539</v>
      </c>
      <c r="G837" t="s">
        <v>540</v>
      </c>
      <c r="H837" t="s">
        <v>207</v>
      </c>
      <c r="I837" t="s">
        <v>207</v>
      </c>
      <c r="J837" t="s">
        <v>541</v>
      </c>
      <c r="K837" t="s">
        <v>542</v>
      </c>
      <c r="L837" t="s">
        <v>543</v>
      </c>
      <c r="M837">
        <v>60</v>
      </c>
      <c r="N837">
        <v>120</v>
      </c>
      <c r="P837" t="s">
        <v>544</v>
      </c>
      <c r="Q837" t="s">
        <v>208</v>
      </c>
      <c r="R837" t="s">
        <v>544</v>
      </c>
      <c r="S837" t="s">
        <v>208</v>
      </c>
      <c r="T837" t="s">
        <v>56</v>
      </c>
      <c r="U837" t="s">
        <v>207</v>
      </c>
      <c r="V837" t="s">
        <v>207</v>
      </c>
      <c r="W837" t="s">
        <v>207</v>
      </c>
      <c r="X837" t="s">
        <v>207</v>
      </c>
      <c r="Y837" t="s">
        <v>207</v>
      </c>
      <c r="Z837" t="s">
        <v>207</v>
      </c>
      <c r="AA837" t="s">
        <v>207</v>
      </c>
      <c r="AB837" t="s">
        <v>207</v>
      </c>
      <c r="AC837" t="s">
        <v>207</v>
      </c>
      <c r="AD837" t="s">
        <v>207</v>
      </c>
      <c r="AE837" t="s">
        <v>207</v>
      </c>
      <c r="AF837" t="s">
        <v>207</v>
      </c>
      <c r="AG837" t="s">
        <v>207</v>
      </c>
      <c r="AH837" t="s">
        <v>207</v>
      </c>
      <c r="AI837" t="s">
        <v>207</v>
      </c>
      <c r="AJ837" t="s">
        <v>207</v>
      </c>
      <c r="AK837" t="s">
        <v>207</v>
      </c>
      <c r="AL837" t="s">
        <v>207</v>
      </c>
      <c r="AM837" t="s">
        <v>207</v>
      </c>
      <c r="AN837" t="s">
        <v>207</v>
      </c>
      <c r="AO837" t="s">
        <v>207</v>
      </c>
      <c r="AP837" t="s">
        <v>207</v>
      </c>
      <c r="AQ837" t="s">
        <v>207</v>
      </c>
      <c r="AR837" t="s">
        <v>207</v>
      </c>
      <c r="AS837" t="s">
        <v>207</v>
      </c>
      <c r="AT837" t="s">
        <v>207</v>
      </c>
      <c r="AU837" t="s">
        <v>207</v>
      </c>
      <c r="AV837" t="s">
        <v>207</v>
      </c>
      <c r="AW837" t="s">
        <v>207</v>
      </c>
      <c r="AX837" t="s">
        <v>207</v>
      </c>
      <c r="AY837" t="s">
        <v>207</v>
      </c>
      <c r="AZ837" t="s">
        <v>207</v>
      </c>
      <c r="BA837" t="s">
        <v>215</v>
      </c>
      <c r="BB837" t="s">
        <v>207</v>
      </c>
      <c r="BC837" t="s">
        <v>207</v>
      </c>
      <c r="BD837" t="s">
        <v>207</v>
      </c>
      <c r="BE837" t="s">
        <v>207</v>
      </c>
      <c r="BF837" t="s">
        <v>207</v>
      </c>
      <c r="BG837" t="s">
        <v>207</v>
      </c>
      <c r="BH837" t="s">
        <v>207</v>
      </c>
      <c r="BI837" t="s">
        <v>207</v>
      </c>
      <c r="BJ837" t="s">
        <v>207</v>
      </c>
      <c r="BK837" t="s">
        <v>207</v>
      </c>
      <c r="BL837" t="s">
        <v>207</v>
      </c>
      <c r="BM837" t="s">
        <v>207</v>
      </c>
      <c r="BN837" t="s">
        <v>207</v>
      </c>
      <c r="BO837" s="18" t="str">
        <f>IF(OR(BO$2=0, BO$2=""), "N/A", IF(ISNUMBER(SEARCH(UPPER(BO$2), UPPER(ProgramsTable[[#This Row],[Type of Service]]))), "Yes", "No"))</f>
        <v>N/A</v>
      </c>
      <c r="BP837" s="18" t="str">
        <f>IF(BP$2=0, "N/A", IF(ISNUMBER(SEARCH(TRIM(BP$2), ProgramsTable[[#This Row],[Geographic Coverage]])), "Yes", "No"))</f>
        <v>N/A</v>
      </c>
      <c r="BQ837" s="18" t="str">
        <f>IF(BQ$2=0, "N/A", IF(ISNUMBER(SEARCH(TRIM(BQ$2), ProgramsTable[[#This Row],[Geographic Coverage]])), "Yes", "No"))</f>
        <v>N/A</v>
      </c>
      <c r="BR837" s="18" t="str">
        <f>IF(AND(BP$2=0, BQ$2=0), "*Required - Please Make a Selection*", IF(OR(ISNUMBER(SEARCH(TRIM(BP$2), ProgramsTable[[#This Row],[Geographic Coverage]])), ISNUMBER(SEARCH(TRIM(BQ$2), ProgramsTable[[#This Row],[Geographic Coverage]]))), "Yes", "No"))</f>
        <v>*Required - Please Make a Selection*</v>
      </c>
      <c r="BS837" s="18" t="str">
        <f>IF(OR(BS$2="",BS$2=0), "N/A", IF(AND(ProgramsTable[[#This Row],[Age Min]]= "None", ProgramsTable[[#This Row],[Age Max]]= "None"), "Yes", IF(AND(BS$2&gt;=ProgramsTable[[#This Row],[Age Min]], BS$2&lt;=ProgramsTable[[#This Row],[Age Max]]), "Yes", "No")))</f>
        <v>N/A</v>
      </c>
      <c r="BT837" s="18" t="str" cm="1">
        <f t="array" ref="BT837">IF(COUNTIF(AM$2:BJ$2,"Yes")=0,"N/A",IF(SUMPRODUCT(--(AM$2:BJ$2="Yes"),--(ProgramsTable[[#This Row],[Developmental Disability]:[Caregivers, Family Members, Advocates, or Practitioners of an Individual with Disabilities or Medical Conditions]]="Yes"))&gt;0,"Yes","No"))</f>
        <v>N/A</v>
      </c>
      <c r="BU8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37" s="18" t="str">
        <f>IF(BV$2=0, "N/A", IF(ISNUMBER(SEARCH(UPPER(BV$2), UPPER(ProgramsTable[[#This Row],[Type of Service]]))), "Yes", "No"))</f>
        <v>N/A</v>
      </c>
      <c r="BW837" s="18" t="str">
        <f>IF(BW$2=0, "N/A", IF(ISNUMBER(SEARCH(TRIM(BW$2), ProgramsTable[[#This Row],[Geographic Coverage]])), "Yes", "No"))</f>
        <v>N/A</v>
      </c>
      <c r="BX837" s="18" t="str">
        <f>IF(BX$2=0, "N/A", IF(ISNUMBER(SEARCH(TRIM(BX$2), ProgramsTable[[#This Row],[Geographic Coverage]])), "Yes", "No"))</f>
        <v>N/A</v>
      </c>
      <c r="BY837" s="18" t="str">
        <f>IF(AND(BW$2=0, BX$2=0), "*Required - Please Make a Selection*", IF(OR(ISNUMBER(SEARCH(TRIM(BW$2), ProgramsTable[[#This Row],[Geographic Coverage]])), ISNUMBER(SEARCH(TRIM(BX$2), ProgramsTable[[#This Row],[Geographic Coverage]]))), "Yes", "No"))</f>
        <v>*Required - Please Make a Selection*</v>
      </c>
      <c r="BZ837" s="18" t="str">
        <f>IF(I$2=0, "N/A", IF(I$2="Yes", IF(ProgramsTable[[#This Row],[Program Includes Services for Caregivers]]="Yes", IF(ProgramsTable[[#This Row],[Program May Require Caregiver to be Unpaid]]="No", "Yes", "No"), "No"), "N/A"))</f>
        <v>N/A</v>
      </c>
      <c r="CA8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37" s="18" t="str">
        <f>IF(CB$2=0, "N/A", IF(ISNUMBER(SEARCH(TRIM(UPPER(CB$2)), TRIM(UPPER(ProgramsTable[[#This Row],[Type of Service]])))), "Yes", "No"))</f>
        <v>N/A</v>
      </c>
      <c r="CC837" s="18" t="str">
        <f>IF(CC$2=0, "N/A", IF(ISNUMBER(SEARCH(TRIM(CC$2), ProgramsTable[[#This Row],[Geographic Coverage]])), "Yes", "No"))</f>
        <v>No</v>
      </c>
      <c r="CD837" s="18" t="str">
        <f>IF(CD$2=0, "N/A", IF(ISNUMBER(SEARCH(TRIM(CD$2), ProgramsTable[[#This Row],[Geographic Coverage]])), "Yes", "No"))</f>
        <v>N/A</v>
      </c>
      <c r="CE837" s="18" t="str">
        <f>IF(AND(CC$2=0, CD$2=0), "*Required - Please Make a Selection*", IF(OR(ISNUMBER(SEARCH(TRIM(CC$2), ProgramsTable[[#This Row],[Geographic Coverage]])), ISNUMBER(SEARCH(TRIM(CD$2), ProgramsTable[[#This Row],[Geographic Coverage]]))), "Yes", "No"))</f>
        <v>No</v>
      </c>
      <c r="CF837" s="18" t="str" cm="1">
        <f t="array" ref="CF837">IF(COUNTIF(BK$2:BN$2, "Yes")=0, "N/A", IF(SUMPRODUCT((BK$2:BN$2="Yes")*(ProgramsTable[[#This Row],[Veteran?]:[Disabled Veteran?]]="Yes"))&gt;0, "Yes", "No"))</f>
        <v>No</v>
      </c>
      <c r="CG8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37"/>
      <c r="CI837"/>
      <c r="CJ837"/>
      <c r="CK837"/>
      <c r="CL837"/>
      <c r="CM837"/>
      <c r="CN837"/>
      <c r="CO837"/>
      <c r="CP837"/>
      <c r="CQ837"/>
      <c r="CR837"/>
      <c r="CS837"/>
      <c r="CU837"/>
      <c r="CV837"/>
    </row>
    <row r="838" spans="1:100" hidden="1" x14ac:dyDescent="0.25">
      <c r="A838" s="10">
        <v>628</v>
      </c>
      <c r="B838" t="s">
        <v>614</v>
      </c>
      <c r="C838" t="s">
        <v>635</v>
      </c>
      <c r="D838" t="s">
        <v>545</v>
      </c>
      <c r="E838" t="s">
        <v>546</v>
      </c>
      <c r="F838" t="s">
        <v>549</v>
      </c>
      <c r="G838" t="s">
        <v>117</v>
      </c>
      <c r="H838" t="s">
        <v>207</v>
      </c>
      <c r="I838" t="s">
        <v>207</v>
      </c>
      <c r="J838" t="s">
        <v>208</v>
      </c>
      <c r="K838" t="s">
        <v>208</v>
      </c>
      <c r="L838" s="11" t="s">
        <v>543</v>
      </c>
      <c r="M838">
        <v>60</v>
      </c>
      <c r="N838">
        <v>120</v>
      </c>
      <c r="P838" t="s">
        <v>550</v>
      </c>
      <c r="Q838" t="s">
        <v>208</v>
      </c>
      <c r="R838" t="s">
        <v>550</v>
      </c>
      <c r="S838" t="s">
        <v>208</v>
      </c>
      <c r="T838" t="s">
        <v>56</v>
      </c>
      <c r="U838" t="s">
        <v>207</v>
      </c>
      <c r="V838" t="s">
        <v>207</v>
      </c>
      <c r="W838" t="s">
        <v>207</v>
      </c>
      <c r="X838" t="s">
        <v>207</v>
      </c>
      <c r="Y838" t="s">
        <v>207</v>
      </c>
      <c r="Z838" t="s">
        <v>207</v>
      </c>
      <c r="AA838" t="s">
        <v>207</v>
      </c>
      <c r="AB838" t="s">
        <v>207</v>
      </c>
      <c r="AC838" t="s">
        <v>207</v>
      </c>
      <c r="AD838" t="s">
        <v>207</v>
      </c>
      <c r="AE838" t="s">
        <v>207</v>
      </c>
      <c r="AF838" t="s">
        <v>207</v>
      </c>
      <c r="AG838" t="s">
        <v>207</v>
      </c>
      <c r="AH838" t="s">
        <v>207</v>
      </c>
      <c r="AI838" t="s">
        <v>207</v>
      </c>
      <c r="AJ838" t="s">
        <v>207</v>
      </c>
      <c r="AK838" t="s">
        <v>207</v>
      </c>
      <c r="AL838" t="s">
        <v>207</v>
      </c>
      <c r="AM838" t="s">
        <v>207</v>
      </c>
      <c r="AN838" t="s">
        <v>207</v>
      </c>
      <c r="AO838" t="s">
        <v>207</v>
      </c>
      <c r="AP838" t="s">
        <v>207</v>
      </c>
      <c r="AQ838" t="s">
        <v>207</v>
      </c>
      <c r="AR838" t="s">
        <v>207</v>
      </c>
      <c r="AS838" t="s">
        <v>207</v>
      </c>
      <c r="AT838" t="s">
        <v>207</v>
      </c>
      <c r="AU838" t="s">
        <v>207</v>
      </c>
      <c r="AV838" t="s">
        <v>207</v>
      </c>
      <c r="AW838" t="s">
        <v>207</v>
      </c>
      <c r="AX838" t="s">
        <v>207</v>
      </c>
      <c r="AY838" t="s">
        <v>207</v>
      </c>
      <c r="AZ838" t="s">
        <v>207</v>
      </c>
      <c r="BA838" t="s">
        <v>215</v>
      </c>
      <c r="BB838" t="s">
        <v>207</v>
      </c>
      <c r="BC838" t="s">
        <v>207</v>
      </c>
      <c r="BD838" t="s">
        <v>207</v>
      </c>
      <c r="BE838" t="s">
        <v>207</v>
      </c>
      <c r="BF838" t="s">
        <v>207</v>
      </c>
      <c r="BG838" t="s">
        <v>207</v>
      </c>
      <c r="BH838" t="s">
        <v>207</v>
      </c>
      <c r="BI838" t="s">
        <v>207</v>
      </c>
      <c r="BJ838" t="s">
        <v>207</v>
      </c>
      <c r="BK838" t="s">
        <v>207</v>
      </c>
      <c r="BL838" t="s">
        <v>207</v>
      </c>
      <c r="BM838" t="s">
        <v>207</v>
      </c>
      <c r="BN838" t="s">
        <v>207</v>
      </c>
      <c r="BO838" s="18" t="str">
        <f>IF(OR(BO$2=0, BO$2=""), "N/A", IF(ISNUMBER(SEARCH(UPPER(BO$2), UPPER(ProgramsTable[[#This Row],[Type of Service]]))), "Yes", "No"))</f>
        <v>N/A</v>
      </c>
      <c r="BP838" s="18" t="str">
        <f>IF(BP$2=0, "N/A", IF(ISNUMBER(SEARCH(TRIM(BP$2), ProgramsTable[[#This Row],[Geographic Coverage]])), "Yes", "No"))</f>
        <v>N/A</v>
      </c>
      <c r="BQ838" s="18" t="str">
        <f>IF(BQ$2=0, "N/A", IF(ISNUMBER(SEARCH(TRIM(BQ$2), ProgramsTable[[#This Row],[Geographic Coverage]])), "Yes", "No"))</f>
        <v>N/A</v>
      </c>
      <c r="BR838" s="18" t="str">
        <f>IF(AND(BP$2=0, BQ$2=0), "*Required - Please Make a Selection*", IF(OR(ISNUMBER(SEARCH(TRIM(BP$2), ProgramsTable[[#This Row],[Geographic Coverage]])), ISNUMBER(SEARCH(TRIM(BQ$2), ProgramsTable[[#This Row],[Geographic Coverage]]))), "Yes", "No"))</f>
        <v>*Required - Please Make a Selection*</v>
      </c>
      <c r="BS838" s="18" t="str">
        <f>IF(OR(BS$2="",BS$2=0), "N/A", IF(AND(ProgramsTable[[#This Row],[Age Min]]= "None", ProgramsTable[[#This Row],[Age Max]]= "None"), "Yes", IF(AND(BS$2&gt;=ProgramsTable[[#This Row],[Age Min]], BS$2&lt;=ProgramsTable[[#This Row],[Age Max]]), "Yes", "No")))</f>
        <v>N/A</v>
      </c>
      <c r="BT838" s="18" t="str" cm="1">
        <f t="array" ref="BT838">IF(COUNTIF(AM$2:BJ$2,"Yes")=0,"N/A",IF(SUMPRODUCT(--(AM$2:BJ$2="Yes"),--(ProgramsTable[[#This Row],[Developmental Disability]:[Caregivers, Family Members, Advocates, or Practitioners of an Individual with Disabilities or Medical Conditions]]="Yes"))&gt;0,"Yes","No"))</f>
        <v>N/A</v>
      </c>
      <c r="BU8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38" s="18" t="str">
        <f>IF(BV$2=0, "N/A", IF(ISNUMBER(SEARCH(UPPER(BV$2), UPPER(ProgramsTable[[#This Row],[Type of Service]]))), "Yes", "No"))</f>
        <v>N/A</v>
      </c>
      <c r="BW838" s="18" t="str">
        <f>IF(BW$2=0, "N/A", IF(ISNUMBER(SEARCH(TRIM(BW$2), ProgramsTable[[#This Row],[Geographic Coverage]])), "Yes", "No"))</f>
        <v>N/A</v>
      </c>
      <c r="BX838" s="18" t="str">
        <f>IF(BX$2=0, "N/A", IF(ISNUMBER(SEARCH(TRIM(BX$2), ProgramsTable[[#This Row],[Geographic Coverage]])), "Yes", "No"))</f>
        <v>N/A</v>
      </c>
      <c r="BY838" s="18" t="str">
        <f>IF(AND(BW$2=0, BX$2=0), "*Required - Please Make a Selection*", IF(OR(ISNUMBER(SEARCH(TRIM(BW$2), ProgramsTable[[#This Row],[Geographic Coverage]])), ISNUMBER(SEARCH(TRIM(BX$2), ProgramsTable[[#This Row],[Geographic Coverage]]))), "Yes", "No"))</f>
        <v>*Required - Please Make a Selection*</v>
      </c>
      <c r="BZ838" s="18" t="str">
        <f>IF(I$2=0, "N/A", IF(I$2="Yes", IF(ProgramsTable[[#This Row],[Program Includes Services for Caregivers]]="Yes", IF(ProgramsTable[[#This Row],[Program May Require Caregiver to be Unpaid]]="No", "Yes", "No"), "No"), "N/A"))</f>
        <v>N/A</v>
      </c>
      <c r="CA8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38" s="18" t="str">
        <f>IF(CB$2=0, "N/A", IF(ISNUMBER(SEARCH(TRIM(UPPER(CB$2)), TRIM(UPPER(ProgramsTable[[#This Row],[Type of Service]])))), "Yes", "No"))</f>
        <v>N/A</v>
      </c>
      <c r="CC838" s="18" t="str">
        <f>IF(CC$2=0, "N/A", IF(ISNUMBER(SEARCH(TRIM(CC$2), ProgramsTable[[#This Row],[Geographic Coverage]])), "Yes", "No"))</f>
        <v>No</v>
      </c>
      <c r="CD838" s="18" t="str">
        <f>IF(CD$2=0, "N/A", IF(ISNUMBER(SEARCH(TRIM(CD$2), ProgramsTable[[#This Row],[Geographic Coverage]])), "Yes", "No"))</f>
        <v>N/A</v>
      </c>
      <c r="CE838" s="18" t="str">
        <f>IF(AND(CC$2=0, CD$2=0), "*Required - Please Make a Selection*", IF(OR(ISNUMBER(SEARCH(TRIM(CC$2), ProgramsTable[[#This Row],[Geographic Coverage]])), ISNUMBER(SEARCH(TRIM(CD$2), ProgramsTable[[#This Row],[Geographic Coverage]]))), "Yes", "No"))</f>
        <v>No</v>
      </c>
      <c r="CF838" s="18" t="str" cm="1">
        <f t="array" ref="CF838">IF(COUNTIF(BK$2:BN$2, "Yes")=0, "N/A", IF(SUMPRODUCT((BK$2:BN$2="Yes")*(ProgramsTable[[#This Row],[Veteran?]:[Disabled Veteran?]]="Yes"))&gt;0, "Yes", "No"))</f>
        <v>No</v>
      </c>
      <c r="CG8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38"/>
      <c r="CI838"/>
      <c r="CJ838"/>
      <c r="CK838"/>
      <c r="CL838"/>
      <c r="CM838"/>
      <c r="CN838"/>
      <c r="CO838"/>
      <c r="CP838"/>
      <c r="CQ838"/>
      <c r="CR838"/>
      <c r="CS838"/>
      <c r="CU838"/>
      <c r="CV838"/>
    </row>
    <row r="839" spans="1:100" hidden="1" x14ac:dyDescent="0.25">
      <c r="A839" s="10">
        <v>633</v>
      </c>
      <c r="B839" t="s">
        <v>614</v>
      </c>
      <c r="C839" t="s">
        <v>635</v>
      </c>
      <c r="D839" t="s">
        <v>545</v>
      </c>
      <c r="E839" t="s">
        <v>546</v>
      </c>
      <c r="F839" t="s">
        <v>558</v>
      </c>
      <c r="G839" t="s">
        <v>103</v>
      </c>
      <c r="H839" t="s">
        <v>207</v>
      </c>
      <c r="I839" t="s">
        <v>207</v>
      </c>
      <c r="J839" t="s">
        <v>208</v>
      </c>
      <c r="K839" t="s">
        <v>208</v>
      </c>
      <c r="L839" s="11" t="s">
        <v>208</v>
      </c>
      <c r="M839" t="s">
        <v>208</v>
      </c>
      <c r="N839" t="s">
        <v>208</v>
      </c>
      <c r="P839" t="s">
        <v>208</v>
      </c>
      <c r="Q839" t="s">
        <v>208</v>
      </c>
      <c r="R839" t="s">
        <v>208</v>
      </c>
      <c r="S839" t="s">
        <v>208</v>
      </c>
      <c r="T839" t="s">
        <v>56</v>
      </c>
      <c r="U839" t="s">
        <v>207</v>
      </c>
      <c r="V839" t="s">
        <v>207</v>
      </c>
      <c r="W839" t="s">
        <v>207</v>
      </c>
      <c r="X839" t="s">
        <v>207</v>
      </c>
      <c r="Y839" t="s">
        <v>207</v>
      </c>
      <c r="Z839" t="s">
        <v>207</v>
      </c>
      <c r="AA839" t="s">
        <v>207</v>
      </c>
      <c r="AB839" t="s">
        <v>207</v>
      </c>
      <c r="AC839" t="s">
        <v>207</v>
      </c>
      <c r="AD839" t="s">
        <v>207</v>
      </c>
      <c r="AE839" t="s">
        <v>207</v>
      </c>
      <c r="AF839" t="s">
        <v>207</v>
      </c>
      <c r="AG839" t="s">
        <v>207</v>
      </c>
      <c r="AH839" t="s">
        <v>207</v>
      </c>
      <c r="AI839" t="s">
        <v>207</v>
      </c>
      <c r="AJ839" t="s">
        <v>207</v>
      </c>
      <c r="AK839" t="s">
        <v>207</v>
      </c>
      <c r="AL839" t="s">
        <v>207</v>
      </c>
      <c r="AM839" t="s">
        <v>207</v>
      </c>
      <c r="AN839" t="s">
        <v>207</v>
      </c>
      <c r="AO839" t="s">
        <v>207</v>
      </c>
      <c r="AP839" t="s">
        <v>207</v>
      </c>
      <c r="AQ839" t="s">
        <v>207</v>
      </c>
      <c r="AR839" t="s">
        <v>207</v>
      </c>
      <c r="AS839" t="s">
        <v>207</v>
      </c>
      <c r="AT839" t="s">
        <v>207</v>
      </c>
      <c r="AU839" t="s">
        <v>207</v>
      </c>
      <c r="AV839" t="s">
        <v>207</v>
      </c>
      <c r="AW839" t="s">
        <v>207</v>
      </c>
      <c r="AX839" t="s">
        <v>207</v>
      </c>
      <c r="AY839" t="s">
        <v>207</v>
      </c>
      <c r="AZ839" t="s">
        <v>207</v>
      </c>
      <c r="BA839" t="s">
        <v>207</v>
      </c>
      <c r="BB839" t="s">
        <v>207</v>
      </c>
      <c r="BC839" t="s">
        <v>207</v>
      </c>
      <c r="BD839" t="s">
        <v>207</v>
      </c>
      <c r="BE839" t="s">
        <v>207</v>
      </c>
      <c r="BF839" t="s">
        <v>207</v>
      </c>
      <c r="BG839" t="s">
        <v>207</v>
      </c>
      <c r="BH839" t="s">
        <v>207</v>
      </c>
      <c r="BI839" t="s">
        <v>207</v>
      </c>
      <c r="BJ839" t="s">
        <v>207</v>
      </c>
      <c r="BK839" t="s">
        <v>207</v>
      </c>
      <c r="BL839" t="s">
        <v>207</v>
      </c>
      <c r="BM839" t="s">
        <v>207</v>
      </c>
      <c r="BN839" t="s">
        <v>207</v>
      </c>
      <c r="BO839" s="18" t="str">
        <f>IF(OR(BO$2=0, BO$2=""), "N/A", IF(ISNUMBER(SEARCH(UPPER(BO$2), UPPER(ProgramsTable[[#This Row],[Type of Service]]))), "Yes", "No"))</f>
        <v>N/A</v>
      </c>
      <c r="BP839" s="18" t="str">
        <f>IF(BP$2=0, "N/A", IF(ISNUMBER(SEARCH(TRIM(BP$2), ProgramsTable[[#This Row],[Geographic Coverage]])), "Yes", "No"))</f>
        <v>N/A</v>
      </c>
      <c r="BQ839" s="18" t="str">
        <f>IF(BQ$2=0, "N/A", IF(ISNUMBER(SEARCH(TRIM(BQ$2), ProgramsTable[[#This Row],[Geographic Coverage]])), "Yes", "No"))</f>
        <v>N/A</v>
      </c>
      <c r="BR839" s="18" t="str">
        <f>IF(AND(BP$2=0, BQ$2=0), "*Required - Please Make a Selection*", IF(OR(ISNUMBER(SEARCH(TRIM(BP$2), ProgramsTable[[#This Row],[Geographic Coverage]])), ISNUMBER(SEARCH(TRIM(BQ$2), ProgramsTable[[#This Row],[Geographic Coverage]]))), "Yes", "No"))</f>
        <v>*Required - Please Make a Selection*</v>
      </c>
      <c r="BS839" s="18" t="str">
        <f>IF(OR(BS$2="",BS$2=0), "N/A", IF(AND(ProgramsTable[[#This Row],[Age Min]]= "None", ProgramsTable[[#This Row],[Age Max]]= "None"), "Yes", IF(AND(BS$2&gt;=ProgramsTable[[#This Row],[Age Min]], BS$2&lt;=ProgramsTable[[#This Row],[Age Max]]), "Yes", "No")))</f>
        <v>N/A</v>
      </c>
      <c r="BT839" s="18" t="str" cm="1">
        <f t="array" ref="BT839">IF(COUNTIF(AM$2:BJ$2,"Yes")=0,"N/A",IF(SUMPRODUCT(--(AM$2:BJ$2="Yes"),--(ProgramsTable[[#This Row],[Developmental Disability]:[Caregivers, Family Members, Advocates, or Practitioners of an Individual with Disabilities or Medical Conditions]]="Yes"))&gt;0,"Yes","No"))</f>
        <v>N/A</v>
      </c>
      <c r="BU8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39" s="18" t="str">
        <f>IF(BV$2=0, "N/A", IF(ISNUMBER(SEARCH(UPPER(BV$2), UPPER(ProgramsTable[[#This Row],[Type of Service]]))), "Yes", "No"))</f>
        <v>N/A</v>
      </c>
      <c r="BW839" s="18" t="str">
        <f>IF(BW$2=0, "N/A", IF(ISNUMBER(SEARCH(TRIM(BW$2), ProgramsTable[[#This Row],[Geographic Coverage]])), "Yes", "No"))</f>
        <v>N/A</v>
      </c>
      <c r="BX839" s="18" t="str">
        <f>IF(BX$2=0, "N/A", IF(ISNUMBER(SEARCH(TRIM(BX$2), ProgramsTable[[#This Row],[Geographic Coverage]])), "Yes", "No"))</f>
        <v>N/A</v>
      </c>
      <c r="BY839" s="18" t="str">
        <f>IF(AND(BW$2=0, BX$2=0), "*Required - Please Make a Selection*", IF(OR(ISNUMBER(SEARCH(TRIM(BW$2), ProgramsTable[[#This Row],[Geographic Coverage]])), ISNUMBER(SEARCH(TRIM(BX$2), ProgramsTable[[#This Row],[Geographic Coverage]]))), "Yes", "No"))</f>
        <v>*Required - Please Make a Selection*</v>
      </c>
      <c r="BZ839" s="18" t="str">
        <f>IF(I$2=0, "N/A", IF(I$2="Yes", IF(ProgramsTable[[#This Row],[Program Includes Services for Caregivers]]="Yes", IF(ProgramsTable[[#This Row],[Program May Require Caregiver to be Unpaid]]="No", "Yes", "No"), "No"), "N/A"))</f>
        <v>N/A</v>
      </c>
      <c r="CA8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39" s="18" t="str">
        <f>IF(CB$2=0, "N/A", IF(ISNUMBER(SEARCH(TRIM(UPPER(CB$2)), TRIM(UPPER(ProgramsTable[[#This Row],[Type of Service]])))), "Yes", "No"))</f>
        <v>N/A</v>
      </c>
      <c r="CC839" s="18" t="str">
        <f>IF(CC$2=0, "N/A", IF(ISNUMBER(SEARCH(TRIM(CC$2), ProgramsTable[[#This Row],[Geographic Coverage]])), "Yes", "No"))</f>
        <v>No</v>
      </c>
      <c r="CD839" s="18" t="str">
        <f>IF(CD$2=0, "N/A", IF(ISNUMBER(SEARCH(TRIM(CD$2), ProgramsTable[[#This Row],[Geographic Coverage]])), "Yes", "No"))</f>
        <v>N/A</v>
      </c>
      <c r="CE839" s="18" t="str">
        <f>IF(AND(CC$2=0, CD$2=0), "*Required - Please Make a Selection*", IF(OR(ISNUMBER(SEARCH(TRIM(CC$2), ProgramsTable[[#This Row],[Geographic Coverage]])), ISNUMBER(SEARCH(TRIM(CD$2), ProgramsTable[[#This Row],[Geographic Coverage]]))), "Yes", "No"))</f>
        <v>No</v>
      </c>
      <c r="CF839" s="18" t="str" cm="1">
        <f t="array" ref="CF839">IF(COUNTIF(BK$2:BN$2, "Yes")=0, "N/A", IF(SUMPRODUCT((BK$2:BN$2="Yes")*(ProgramsTable[[#This Row],[Veteran?]:[Disabled Veteran?]]="Yes"))&gt;0, "Yes", "No"))</f>
        <v>No</v>
      </c>
      <c r="CG8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39"/>
      <c r="CI839"/>
      <c r="CJ839"/>
      <c r="CK839"/>
      <c r="CL839"/>
      <c r="CM839"/>
      <c r="CN839"/>
      <c r="CO839"/>
      <c r="CP839"/>
      <c r="CQ839"/>
      <c r="CR839"/>
      <c r="CS839"/>
      <c r="CU839"/>
      <c r="CV839"/>
    </row>
    <row r="840" spans="1:100" hidden="1" x14ac:dyDescent="0.25">
      <c r="A840" s="10">
        <v>638</v>
      </c>
      <c r="B840" t="s">
        <v>614</v>
      </c>
      <c r="C840" t="s">
        <v>635</v>
      </c>
      <c r="D840" t="s">
        <v>545</v>
      </c>
      <c r="E840" t="s">
        <v>546</v>
      </c>
      <c r="F840" t="s">
        <v>117</v>
      </c>
      <c r="G840" t="s">
        <v>117</v>
      </c>
      <c r="H840" t="s">
        <v>207</v>
      </c>
      <c r="I840" t="s">
        <v>207</v>
      </c>
      <c r="J840" t="s">
        <v>208</v>
      </c>
      <c r="K840" t="s">
        <v>208</v>
      </c>
      <c r="L840" s="11" t="s">
        <v>543</v>
      </c>
      <c r="M840">
        <v>60</v>
      </c>
      <c r="N840">
        <v>120</v>
      </c>
      <c r="P840" t="s">
        <v>563</v>
      </c>
      <c r="Q840" t="s">
        <v>208</v>
      </c>
      <c r="R840" t="s">
        <v>563</v>
      </c>
      <c r="S840" t="s">
        <v>208</v>
      </c>
      <c r="T840" t="s">
        <v>56</v>
      </c>
      <c r="U840" t="s">
        <v>207</v>
      </c>
      <c r="V840" t="s">
        <v>207</v>
      </c>
      <c r="W840" t="s">
        <v>207</v>
      </c>
      <c r="X840" t="s">
        <v>207</v>
      </c>
      <c r="Y840" t="s">
        <v>207</v>
      </c>
      <c r="Z840" t="s">
        <v>207</v>
      </c>
      <c r="AA840" t="s">
        <v>207</v>
      </c>
      <c r="AB840" t="s">
        <v>207</v>
      </c>
      <c r="AC840" t="s">
        <v>207</v>
      </c>
      <c r="AD840" t="s">
        <v>207</v>
      </c>
      <c r="AE840" t="s">
        <v>207</v>
      </c>
      <c r="AF840" t="s">
        <v>207</v>
      </c>
      <c r="AG840" t="s">
        <v>207</v>
      </c>
      <c r="AH840" t="s">
        <v>207</v>
      </c>
      <c r="AI840" t="s">
        <v>207</v>
      </c>
      <c r="AJ840" t="s">
        <v>207</v>
      </c>
      <c r="AK840" t="s">
        <v>207</v>
      </c>
      <c r="AL840" t="s">
        <v>207</v>
      </c>
      <c r="AM840" t="s">
        <v>207</v>
      </c>
      <c r="AN840" t="s">
        <v>207</v>
      </c>
      <c r="AO840" t="s">
        <v>207</v>
      </c>
      <c r="AP840" t="s">
        <v>207</v>
      </c>
      <c r="AQ840" t="s">
        <v>207</v>
      </c>
      <c r="AR840" t="s">
        <v>207</v>
      </c>
      <c r="AS840" t="s">
        <v>207</v>
      </c>
      <c r="AT840" t="s">
        <v>207</v>
      </c>
      <c r="AU840" t="s">
        <v>207</v>
      </c>
      <c r="AV840" t="s">
        <v>207</v>
      </c>
      <c r="AW840" t="s">
        <v>207</v>
      </c>
      <c r="AX840" t="s">
        <v>207</v>
      </c>
      <c r="AY840" t="s">
        <v>207</v>
      </c>
      <c r="AZ840" t="s">
        <v>207</v>
      </c>
      <c r="BA840" t="s">
        <v>215</v>
      </c>
      <c r="BB840" t="s">
        <v>207</v>
      </c>
      <c r="BC840" t="s">
        <v>207</v>
      </c>
      <c r="BD840" t="s">
        <v>207</v>
      </c>
      <c r="BE840" t="s">
        <v>207</v>
      </c>
      <c r="BF840" t="s">
        <v>207</v>
      </c>
      <c r="BG840" t="s">
        <v>207</v>
      </c>
      <c r="BH840" t="s">
        <v>207</v>
      </c>
      <c r="BI840" t="s">
        <v>207</v>
      </c>
      <c r="BJ840" t="s">
        <v>207</v>
      </c>
      <c r="BK840" t="s">
        <v>207</v>
      </c>
      <c r="BL840" t="s">
        <v>207</v>
      </c>
      <c r="BM840" t="s">
        <v>207</v>
      </c>
      <c r="BN840" t="s">
        <v>207</v>
      </c>
      <c r="BO840" s="18" t="str">
        <f>IF(OR(BO$2=0, BO$2=""), "N/A", IF(ISNUMBER(SEARCH(UPPER(BO$2), UPPER(ProgramsTable[[#This Row],[Type of Service]]))), "Yes", "No"))</f>
        <v>N/A</v>
      </c>
      <c r="BP840" s="18" t="str">
        <f>IF(BP$2=0, "N/A", IF(ISNUMBER(SEARCH(TRIM(BP$2), ProgramsTable[[#This Row],[Geographic Coverage]])), "Yes", "No"))</f>
        <v>N/A</v>
      </c>
      <c r="BQ840" s="18" t="str">
        <f>IF(BQ$2=0, "N/A", IF(ISNUMBER(SEARCH(TRIM(BQ$2), ProgramsTable[[#This Row],[Geographic Coverage]])), "Yes", "No"))</f>
        <v>N/A</v>
      </c>
      <c r="BR840" s="18" t="str">
        <f>IF(AND(BP$2=0, BQ$2=0), "*Required - Please Make a Selection*", IF(OR(ISNUMBER(SEARCH(TRIM(BP$2), ProgramsTable[[#This Row],[Geographic Coverage]])), ISNUMBER(SEARCH(TRIM(BQ$2), ProgramsTable[[#This Row],[Geographic Coverage]]))), "Yes", "No"))</f>
        <v>*Required - Please Make a Selection*</v>
      </c>
      <c r="BS840" s="18" t="str">
        <f>IF(OR(BS$2="",BS$2=0), "N/A", IF(AND(ProgramsTable[[#This Row],[Age Min]]= "None", ProgramsTable[[#This Row],[Age Max]]= "None"), "Yes", IF(AND(BS$2&gt;=ProgramsTable[[#This Row],[Age Min]], BS$2&lt;=ProgramsTable[[#This Row],[Age Max]]), "Yes", "No")))</f>
        <v>N/A</v>
      </c>
      <c r="BT840" s="18" t="str" cm="1">
        <f t="array" ref="BT840">IF(COUNTIF(AM$2:BJ$2,"Yes")=0,"N/A",IF(SUMPRODUCT(--(AM$2:BJ$2="Yes"),--(ProgramsTable[[#This Row],[Developmental Disability]:[Caregivers, Family Members, Advocates, or Practitioners of an Individual with Disabilities or Medical Conditions]]="Yes"))&gt;0,"Yes","No"))</f>
        <v>N/A</v>
      </c>
      <c r="BU8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40" s="18" t="str">
        <f>IF(BV$2=0, "N/A", IF(ISNUMBER(SEARCH(UPPER(BV$2), UPPER(ProgramsTable[[#This Row],[Type of Service]]))), "Yes", "No"))</f>
        <v>N/A</v>
      </c>
      <c r="BW840" s="18" t="str">
        <f>IF(BW$2=0, "N/A", IF(ISNUMBER(SEARCH(TRIM(BW$2), ProgramsTable[[#This Row],[Geographic Coverage]])), "Yes", "No"))</f>
        <v>N/A</v>
      </c>
      <c r="BX840" s="18" t="str">
        <f>IF(BX$2=0, "N/A", IF(ISNUMBER(SEARCH(TRIM(BX$2), ProgramsTable[[#This Row],[Geographic Coverage]])), "Yes", "No"))</f>
        <v>N/A</v>
      </c>
      <c r="BY840" s="18" t="str">
        <f>IF(AND(BW$2=0, BX$2=0), "*Required - Please Make a Selection*", IF(OR(ISNUMBER(SEARCH(TRIM(BW$2), ProgramsTable[[#This Row],[Geographic Coverage]])), ISNUMBER(SEARCH(TRIM(BX$2), ProgramsTable[[#This Row],[Geographic Coverage]]))), "Yes", "No"))</f>
        <v>*Required - Please Make a Selection*</v>
      </c>
      <c r="BZ840" s="18" t="str">
        <f>IF(I$2=0, "N/A", IF(I$2="Yes", IF(ProgramsTable[[#This Row],[Program Includes Services for Caregivers]]="Yes", IF(ProgramsTable[[#This Row],[Program May Require Caregiver to be Unpaid]]="No", "Yes", "No"), "No"), "N/A"))</f>
        <v>N/A</v>
      </c>
      <c r="CA8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40" s="18" t="str">
        <f>IF(CB$2=0, "N/A", IF(ISNUMBER(SEARCH(TRIM(UPPER(CB$2)), TRIM(UPPER(ProgramsTable[[#This Row],[Type of Service]])))), "Yes", "No"))</f>
        <v>N/A</v>
      </c>
      <c r="CC840" s="18" t="str">
        <f>IF(CC$2=0, "N/A", IF(ISNUMBER(SEARCH(TRIM(CC$2), ProgramsTable[[#This Row],[Geographic Coverage]])), "Yes", "No"))</f>
        <v>No</v>
      </c>
      <c r="CD840" s="18" t="str">
        <f>IF(CD$2=0, "N/A", IF(ISNUMBER(SEARCH(TRIM(CD$2), ProgramsTable[[#This Row],[Geographic Coverage]])), "Yes", "No"))</f>
        <v>N/A</v>
      </c>
      <c r="CE840" s="18" t="str">
        <f>IF(AND(CC$2=0, CD$2=0), "*Required - Please Make a Selection*", IF(OR(ISNUMBER(SEARCH(TRIM(CC$2), ProgramsTable[[#This Row],[Geographic Coverage]])), ISNUMBER(SEARCH(TRIM(CD$2), ProgramsTable[[#This Row],[Geographic Coverage]]))), "Yes", "No"))</f>
        <v>No</v>
      </c>
      <c r="CF840" s="18" t="str" cm="1">
        <f t="array" ref="CF840">IF(COUNTIF(BK$2:BN$2, "Yes")=0, "N/A", IF(SUMPRODUCT((BK$2:BN$2="Yes")*(ProgramsTable[[#This Row],[Veteran?]:[Disabled Veteran?]]="Yes"))&gt;0, "Yes", "No"))</f>
        <v>No</v>
      </c>
      <c r="CG8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40"/>
      <c r="CI840"/>
      <c r="CJ840"/>
      <c r="CK840"/>
      <c r="CL840"/>
      <c r="CM840"/>
      <c r="CN840"/>
      <c r="CO840"/>
      <c r="CP840"/>
      <c r="CQ840"/>
      <c r="CR840"/>
      <c r="CS840"/>
      <c r="CU840"/>
      <c r="CV840"/>
    </row>
    <row r="841" spans="1:100" hidden="1" x14ac:dyDescent="0.25">
      <c r="A841" s="10">
        <v>639</v>
      </c>
      <c r="B841" t="s">
        <v>614</v>
      </c>
      <c r="C841" t="s">
        <v>635</v>
      </c>
      <c r="D841" t="s">
        <v>576</v>
      </c>
      <c r="E841" t="s">
        <v>546</v>
      </c>
      <c r="F841" t="s">
        <v>636</v>
      </c>
      <c r="G841" t="s">
        <v>98</v>
      </c>
      <c r="H841" t="s">
        <v>207</v>
      </c>
      <c r="I841" t="s">
        <v>207</v>
      </c>
      <c r="J841" t="s">
        <v>208</v>
      </c>
      <c r="K841" t="s">
        <v>208</v>
      </c>
      <c r="L841" s="11" t="s">
        <v>543</v>
      </c>
      <c r="M841">
        <v>60</v>
      </c>
      <c r="N841">
        <v>120</v>
      </c>
      <c r="P841" t="s">
        <v>563</v>
      </c>
      <c r="Q841" t="s">
        <v>208</v>
      </c>
      <c r="R841" t="s">
        <v>563</v>
      </c>
      <c r="S841" t="s">
        <v>208</v>
      </c>
      <c r="T841" t="s">
        <v>56</v>
      </c>
      <c r="U841" t="s">
        <v>207</v>
      </c>
      <c r="V841" t="s">
        <v>207</v>
      </c>
      <c r="W841" t="s">
        <v>207</v>
      </c>
      <c r="X841" t="s">
        <v>207</v>
      </c>
      <c r="Y841" t="s">
        <v>207</v>
      </c>
      <c r="Z841" t="s">
        <v>207</v>
      </c>
      <c r="AA841" t="s">
        <v>207</v>
      </c>
      <c r="AB841" t="s">
        <v>207</v>
      </c>
      <c r="AC841" t="s">
        <v>207</v>
      </c>
      <c r="AD841" t="s">
        <v>207</v>
      </c>
      <c r="AE841" t="s">
        <v>207</v>
      </c>
      <c r="AF841" t="s">
        <v>207</v>
      </c>
      <c r="AG841" t="s">
        <v>207</v>
      </c>
      <c r="AH841" t="s">
        <v>207</v>
      </c>
      <c r="AI841" t="s">
        <v>207</v>
      </c>
      <c r="AJ841" t="s">
        <v>207</v>
      </c>
      <c r="AK841" t="s">
        <v>207</v>
      </c>
      <c r="AL841" t="s">
        <v>207</v>
      </c>
      <c r="AM841" t="s">
        <v>207</v>
      </c>
      <c r="AN841" t="s">
        <v>207</v>
      </c>
      <c r="AO841" t="s">
        <v>207</v>
      </c>
      <c r="AP841" t="s">
        <v>207</v>
      </c>
      <c r="AQ841" t="s">
        <v>207</v>
      </c>
      <c r="AR841" t="s">
        <v>207</v>
      </c>
      <c r="AS841" t="s">
        <v>207</v>
      </c>
      <c r="AT841" t="s">
        <v>207</v>
      </c>
      <c r="AU841" t="s">
        <v>207</v>
      </c>
      <c r="AV841" t="s">
        <v>207</v>
      </c>
      <c r="AW841" t="s">
        <v>207</v>
      </c>
      <c r="AX841" t="s">
        <v>207</v>
      </c>
      <c r="AY841" t="s">
        <v>207</v>
      </c>
      <c r="AZ841" t="s">
        <v>207</v>
      </c>
      <c r="BA841" t="s">
        <v>215</v>
      </c>
      <c r="BB841" t="s">
        <v>207</v>
      </c>
      <c r="BC841" t="s">
        <v>207</v>
      </c>
      <c r="BD841" t="s">
        <v>207</v>
      </c>
      <c r="BE841" t="s">
        <v>207</v>
      </c>
      <c r="BF841" t="s">
        <v>207</v>
      </c>
      <c r="BG841" t="s">
        <v>207</v>
      </c>
      <c r="BH841" t="s">
        <v>207</v>
      </c>
      <c r="BI841" t="s">
        <v>207</v>
      </c>
      <c r="BJ841" t="s">
        <v>207</v>
      </c>
      <c r="BK841" t="s">
        <v>207</v>
      </c>
      <c r="BL841" t="s">
        <v>207</v>
      </c>
      <c r="BM841" t="s">
        <v>207</v>
      </c>
      <c r="BN841" t="s">
        <v>207</v>
      </c>
      <c r="BO841" s="18" t="str">
        <f>IF(OR(BO$2=0, BO$2=""), "N/A", IF(ISNUMBER(SEARCH(UPPER(BO$2), UPPER(ProgramsTable[[#This Row],[Type of Service]]))), "Yes", "No"))</f>
        <v>N/A</v>
      </c>
      <c r="BP841" s="18" t="str">
        <f>IF(BP$2=0, "N/A", IF(ISNUMBER(SEARCH(TRIM(BP$2), ProgramsTable[[#This Row],[Geographic Coverage]])), "Yes", "No"))</f>
        <v>N/A</v>
      </c>
      <c r="BQ841" s="18" t="str">
        <f>IF(BQ$2=0, "N/A", IF(ISNUMBER(SEARCH(TRIM(BQ$2), ProgramsTable[[#This Row],[Geographic Coverage]])), "Yes", "No"))</f>
        <v>N/A</v>
      </c>
      <c r="BR841" s="18" t="str">
        <f>IF(AND(BP$2=0, BQ$2=0), "*Required - Please Make a Selection*", IF(OR(ISNUMBER(SEARCH(TRIM(BP$2), ProgramsTable[[#This Row],[Geographic Coverage]])), ISNUMBER(SEARCH(TRIM(BQ$2), ProgramsTable[[#This Row],[Geographic Coverage]]))), "Yes", "No"))</f>
        <v>*Required - Please Make a Selection*</v>
      </c>
      <c r="BS841" s="18" t="str">
        <f>IF(OR(BS$2="",BS$2=0), "N/A", IF(AND(ProgramsTable[[#This Row],[Age Min]]= "None", ProgramsTable[[#This Row],[Age Max]]= "None"), "Yes", IF(AND(BS$2&gt;=ProgramsTable[[#This Row],[Age Min]], BS$2&lt;=ProgramsTable[[#This Row],[Age Max]]), "Yes", "No")))</f>
        <v>N/A</v>
      </c>
      <c r="BT841" s="18" t="str" cm="1">
        <f t="array" ref="BT841">IF(COUNTIF(AM$2:BJ$2,"Yes")=0,"N/A",IF(SUMPRODUCT(--(AM$2:BJ$2="Yes"),--(ProgramsTable[[#This Row],[Developmental Disability]:[Caregivers, Family Members, Advocates, or Practitioners of an Individual with Disabilities or Medical Conditions]]="Yes"))&gt;0,"Yes","No"))</f>
        <v>N/A</v>
      </c>
      <c r="BU8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41" s="18" t="str">
        <f>IF(BV$2=0, "N/A", IF(ISNUMBER(SEARCH(UPPER(BV$2), UPPER(ProgramsTable[[#This Row],[Type of Service]]))), "Yes", "No"))</f>
        <v>N/A</v>
      </c>
      <c r="BW841" s="18" t="str">
        <f>IF(BW$2=0, "N/A", IF(ISNUMBER(SEARCH(TRIM(BW$2), ProgramsTable[[#This Row],[Geographic Coverage]])), "Yes", "No"))</f>
        <v>N/A</v>
      </c>
      <c r="BX841" s="18" t="str">
        <f>IF(BX$2=0, "N/A", IF(ISNUMBER(SEARCH(TRIM(BX$2), ProgramsTable[[#This Row],[Geographic Coverage]])), "Yes", "No"))</f>
        <v>N/A</v>
      </c>
      <c r="BY841" s="18" t="str">
        <f>IF(AND(BW$2=0, BX$2=0), "*Required - Please Make a Selection*", IF(OR(ISNUMBER(SEARCH(TRIM(BW$2), ProgramsTable[[#This Row],[Geographic Coverage]])), ISNUMBER(SEARCH(TRIM(BX$2), ProgramsTable[[#This Row],[Geographic Coverage]]))), "Yes", "No"))</f>
        <v>*Required - Please Make a Selection*</v>
      </c>
      <c r="BZ841" s="18" t="str">
        <f>IF(I$2=0, "N/A", IF(I$2="Yes", IF(ProgramsTable[[#This Row],[Program Includes Services for Caregivers]]="Yes", IF(ProgramsTable[[#This Row],[Program May Require Caregiver to be Unpaid]]="No", "Yes", "No"), "No"), "N/A"))</f>
        <v>N/A</v>
      </c>
      <c r="CA8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41" s="18" t="str">
        <f>IF(CB$2=0, "N/A", IF(ISNUMBER(SEARCH(TRIM(UPPER(CB$2)), TRIM(UPPER(ProgramsTable[[#This Row],[Type of Service]])))), "Yes", "No"))</f>
        <v>N/A</v>
      </c>
      <c r="CC841" s="18" t="str">
        <f>IF(CC$2=0, "N/A", IF(ISNUMBER(SEARCH(TRIM(CC$2), ProgramsTable[[#This Row],[Geographic Coverage]])), "Yes", "No"))</f>
        <v>No</v>
      </c>
      <c r="CD841" s="18" t="str">
        <f>IF(CD$2=0, "N/A", IF(ISNUMBER(SEARCH(TRIM(CD$2), ProgramsTable[[#This Row],[Geographic Coverage]])), "Yes", "No"))</f>
        <v>N/A</v>
      </c>
      <c r="CE841" s="18" t="str">
        <f>IF(AND(CC$2=0, CD$2=0), "*Required - Please Make a Selection*", IF(OR(ISNUMBER(SEARCH(TRIM(CC$2), ProgramsTable[[#This Row],[Geographic Coverage]])), ISNUMBER(SEARCH(TRIM(CD$2), ProgramsTable[[#This Row],[Geographic Coverage]]))), "Yes", "No"))</f>
        <v>No</v>
      </c>
      <c r="CF841" s="18" t="str" cm="1">
        <f t="array" ref="CF841">IF(COUNTIF(BK$2:BN$2, "Yes")=0, "N/A", IF(SUMPRODUCT((BK$2:BN$2="Yes")*(ProgramsTable[[#This Row],[Veteran?]:[Disabled Veteran?]]="Yes"))&gt;0, "Yes", "No"))</f>
        <v>No</v>
      </c>
      <c r="CG8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41"/>
      <c r="CI841"/>
      <c r="CJ841"/>
      <c r="CK841"/>
      <c r="CL841"/>
      <c r="CM841"/>
      <c r="CN841"/>
      <c r="CO841"/>
      <c r="CP841"/>
      <c r="CQ841"/>
      <c r="CR841"/>
      <c r="CS841"/>
      <c r="CU841"/>
      <c r="CV841"/>
    </row>
    <row r="842" spans="1:100" hidden="1" x14ac:dyDescent="0.25">
      <c r="A842" s="10">
        <v>640.20000000000005</v>
      </c>
      <c r="B842" t="s">
        <v>614</v>
      </c>
      <c r="C842" t="s">
        <v>637</v>
      </c>
      <c r="D842" t="s">
        <v>537</v>
      </c>
      <c r="E842" t="s">
        <v>538</v>
      </c>
      <c r="F842" t="s">
        <v>539</v>
      </c>
      <c r="G842" t="s">
        <v>540</v>
      </c>
      <c r="H842" t="s">
        <v>207</v>
      </c>
      <c r="I842" t="s">
        <v>207</v>
      </c>
      <c r="J842" t="s">
        <v>541</v>
      </c>
      <c r="K842" t="s">
        <v>542</v>
      </c>
      <c r="L842" t="s">
        <v>543</v>
      </c>
      <c r="M842">
        <v>60</v>
      </c>
      <c r="N842">
        <v>120</v>
      </c>
      <c r="P842" t="s">
        <v>544</v>
      </c>
      <c r="Q842" t="s">
        <v>208</v>
      </c>
      <c r="R842" t="s">
        <v>544</v>
      </c>
      <c r="S842" t="s">
        <v>208</v>
      </c>
      <c r="T842" t="s">
        <v>66</v>
      </c>
      <c r="U842" t="s">
        <v>207</v>
      </c>
      <c r="V842" t="s">
        <v>207</v>
      </c>
      <c r="W842" t="s">
        <v>207</v>
      </c>
      <c r="X842" t="s">
        <v>207</v>
      </c>
      <c r="Y842" t="s">
        <v>207</v>
      </c>
      <c r="Z842" t="s">
        <v>207</v>
      </c>
      <c r="AA842" t="s">
        <v>207</v>
      </c>
      <c r="AB842" t="s">
        <v>207</v>
      </c>
      <c r="AC842" t="s">
        <v>207</v>
      </c>
      <c r="AD842" t="s">
        <v>207</v>
      </c>
      <c r="AE842" t="s">
        <v>207</v>
      </c>
      <c r="AF842" t="s">
        <v>207</v>
      </c>
      <c r="AG842" t="s">
        <v>207</v>
      </c>
      <c r="AH842" t="s">
        <v>207</v>
      </c>
      <c r="AI842" t="s">
        <v>207</v>
      </c>
      <c r="AJ842" t="s">
        <v>207</v>
      </c>
      <c r="AK842" t="s">
        <v>207</v>
      </c>
      <c r="AL842" t="s">
        <v>207</v>
      </c>
      <c r="AM842" t="s">
        <v>207</v>
      </c>
      <c r="AN842" t="s">
        <v>207</v>
      </c>
      <c r="AO842" t="s">
        <v>207</v>
      </c>
      <c r="AP842" t="s">
        <v>207</v>
      </c>
      <c r="AQ842" t="s">
        <v>207</v>
      </c>
      <c r="AR842" t="s">
        <v>207</v>
      </c>
      <c r="AS842" t="s">
        <v>207</v>
      </c>
      <c r="AT842" t="s">
        <v>207</v>
      </c>
      <c r="AU842" t="s">
        <v>207</v>
      </c>
      <c r="AV842" t="s">
        <v>207</v>
      </c>
      <c r="AW842" t="s">
        <v>207</v>
      </c>
      <c r="AX842" t="s">
        <v>207</v>
      </c>
      <c r="AY842" t="s">
        <v>207</v>
      </c>
      <c r="AZ842" t="s">
        <v>207</v>
      </c>
      <c r="BA842" t="s">
        <v>215</v>
      </c>
      <c r="BB842" t="s">
        <v>207</v>
      </c>
      <c r="BC842" t="s">
        <v>207</v>
      </c>
      <c r="BD842" t="s">
        <v>207</v>
      </c>
      <c r="BE842" t="s">
        <v>207</v>
      </c>
      <c r="BF842" t="s">
        <v>207</v>
      </c>
      <c r="BG842" t="s">
        <v>207</v>
      </c>
      <c r="BH842" t="s">
        <v>207</v>
      </c>
      <c r="BI842" t="s">
        <v>207</v>
      </c>
      <c r="BJ842" t="s">
        <v>207</v>
      </c>
      <c r="BK842" t="s">
        <v>207</v>
      </c>
      <c r="BL842" t="s">
        <v>207</v>
      </c>
      <c r="BM842" t="s">
        <v>207</v>
      </c>
      <c r="BN842" t="s">
        <v>207</v>
      </c>
      <c r="BO842" s="18" t="str">
        <f>IF(OR(BO$2=0, BO$2=""), "N/A", IF(ISNUMBER(SEARCH(UPPER(BO$2), UPPER(ProgramsTable[[#This Row],[Type of Service]]))), "Yes", "No"))</f>
        <v>N/A</v>
      </c>
      <c r="BP842" s="18" t="str">
        <f>IF(BP$2=0, "N/A", IF(ISNUMBER(SEARCH(TRIM(BP$2), ProgramsTable[[#This Row],[Geographic Coverage]])), "Yes", "No"))</f>
        <v>N/A</v>
      </c>
      <c r="BQ842" s="18" t="str">
        <f>IF(BQ$2=0, "N/A", IF(ISNUMBER(SEARCH(TRIM(BQ$2), ProgramsTable[[#This Row],[Geographic Coverage]])), "Yes", "No"))</f>
        <v>N/A</v>
      </c>
      <c r="BR842" s="18" t="str">
        <f>IF(AND(BP$2=0, BQ$2=0), "*Required - Please Make a Selection*", IF(OR(ISNUMBER(SEARCH(TRIM(BP$2), ProgramsTable[[#This Row],[Geographic Coverage]])), ISNUMBER(SEARCH(TRIM(BQ$2), ProgramsTable[[#This Row],[Geographic Coverage]]))), "Yes", "No"))</f>
        <v>*Required - Please Make a Selection*</v>
      </c>
      <c r="BS842" s="18" t="str">
        <f>IF(OR(BS$2="",BS$2=0), "N/A", IF(AND(ProgramsTable[[#This Row],[Age Min]]= "None", ProgramsTable[[#This Row],[Age Max]]= "None"), "Yes", IF(AND(BS$2&gt;=ProgramsTable[[#This Row],[Age Min]], BS$2&lt;=ProgramsTable[[#This Row],[Age Max]]), "Yes", "No")))</f>
        <v>N/A</v>
      </c>
      <c r="BT842" s="18" t="str" cm="1">
        <f t="array" ref="BT842">IF(COUNTIF(AM$2:BJ$2,"Yes")=0,"N/A",IF(SUMPRODUCT(--(AM$2:BJ$2="Yes"),--(ProgramsTable[[#This Row],[Developmental Disability]:[Caregivers, Family Members, Advocates, or Practitioners of an Individual with Disabilities or Medical Conditions]]="Yes"))&gt;0,"Yes","No"))</f>
        <v>N/A</v>
      </c>
      <c r="BU8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42" s="18" t="str">
        <f>IF(BV$2=0, "N/A", IF(ISNUMBER(SEARCH(UPPER(BV$2), UPPER(ProgramsTable[[#This Row],[Type of Service]]))), "Yes", "No"))</f>
        <v>N/A</v>
      </c>
      <c r="BW842" s="18" t="str">
        <f>IF(BW$2=0, "N/A", IF(ISNUMBER(SEARCH(TRIM(BW$2), ProgramsTable[[#This Row],[Geographic Coverage]])), "Yes", "No"))</f>
        <v>N/A</v>
      </c>
      <c r="BX842" s="18" t="str">
        <f>IF(BX$2=0, "N/A", IF(ISNUMBER(SEARCH(TRIM(BX$2), ProgramsTable[[#This Row],[Geographic Coverage]])), "Yes", "No"))</f>
        <v>N/A</v>
      </c>
      <c r="BY842" s="18" t="str">
        <f>IF(AND(BW$2=0, BX$2=0), "*Required - Please Make a Selection*", IF(OR(ISNUMBER(SEARCH(TRIM(BW$2), ProgramsTable[[#This Row],[Geographic Coverage]])), ISNUMBER(SEARCH(TRIM(BX$2), ProgramsTable[[#This Row],[Geographic Coverage]]))), "Yes", "No"))</f>
        <v>*Required - Please Make a Selection*</v>
      </c>
      <c r="BZ842" s="18" t="str">
        <f>IF(I$2=0, "N/A", IF(I$2="Yes", IF(ProgramsTable[[#This Row],[Program Includes Services for Caregivers]]="Yes", IF(ProgramsTable[[#This Row],[Program May Require Caregiver to be Unpaid]]="No", "Yes", "No"), "No"), "N/A"))</f>
        <v>N/A</v>
      </c>
      <c r="CA8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42" s="18" t="str">
        <f>IF(CB$2=0, "N/A", IF(ISNUMBER(SEARCH(TRIM(UPPER(CB$2)), TRIM(UPPER(ProgramsTable[[#This Row],[Type of Service]])))), "Yes", "No"))</f>
        <v>N/A</v>
      </c>
      <c r="CC842" s="18" t="str">
        <f>IF(CC$2=0, "N/A", IF(ISNUMBER(SEARCH(TRIM(CC$2), ProgramsTable[[#This Row],[Geographic Coverage]])), "Yes", "No"))</f>
        <v>No</v>
      </c>
      <c r="CD842" s="18" t="str">
        <f>IF(CD$2=0, "N/A", IF(ISNUMBER(SEARCH(TRIM(CD$2), ProgramsTable[[#This Row],[Geographic Coverage]])), "Yes", "No"))</f>
        <v>N/A</v>
      </c>
      <c r="CE842" s="18" t="str">
        <f>IF(AND(CC$2=0, CD$2=0), "*Required - Please Make a Selection*", IF(OR(ISNUMBER(SEARCH(TRIM(CC$2), ProgramsTable[[#This Row],[Geographic Coverage]])), ISNUMBER(SEARCH(TRIM(CD$2), ProgramsTable[[#This Row],[Geographic Coverage]]))), "Yes", "No"))</f>
        <v>No</v>
      </c>
      <c r="CF842" s="18" t="str" cm="1">
        <f t="array" ref="CF842">IF(COUNTIF(BK$2:BN$2, "Yes")=0, "N/A", IF(SUMPRODUCT((BK$2:BN$2="Yes")*(ProgramsTable[[#This Row],[Veteran?]:[Disabled Veteran?]]="Yes"))&gt;0, "Yes", "No"))</f>
        <v>No</v>
      </c>
      <c r="CG8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42"/>
      <c r="CI842"/>
      <c r="CJ842"/>
      <c r="CK842"/>
      <c r="CL842"/>
      <c r="CM842"/>
      <c r="CN842"/>
      <c r="CO842"/>
      <c r="CP842"/>
      <c r="CQ842"/>
      <c r="CR842"/>
      <c r="CS842"/>
      <c r="CU842"/>
      <c r="CV842"/>
    </row>
    <row r="843" spans="1:100" hidden="1" x14ac:dyDescent="0.25">
      <c r="A843" s="10">
        <v>641</v>
      </c>
      <c r="B843" t="s">
        <v>614</v>
      </c>
      <c r="C843" t="s">
        <v>637</v>
      </c>
      <c r="D843" t="s">
        <v>545</v>
      </c>
      <c r="E843" t="s">
        <v>546</v>
      </c>
      <c r="F843" t="s">
        <v>549</v>
      </c>
      <c r="G843" t="s">
        <v>117</v>
      </c>
      <c r="H843" t="s">
        <v>207</v>
      </c>
      <c r="I843" t="s">
        <v>207</v>
      </c>
      <c r="J843" t="s">
        <v>208</v>
      </c>
      <c r="K843" t="s">
        <v>208</v>
      </c>
      <c r="L843" s="11" t="s">
        <v>543</v>
      </c>
      <c r="M843">
        <v>60</v>
      </c>
      <c r="N843">
        <v>120</v>
      </c>
      <c r="P843" t="s">
        <v>550</v>
      </c>
      <c r="Q843" t="s">
        <v>208</v>
      </c>
      <c r="R843" t="s">
        <v>550</v>
      </c>
      <c r="S843" t="s">
        <v>208</v>
      </c>
      <c r="T843" t="s">
        <v>66</v>
      </c>
      <c r="U843" t="s">
        <v>207</v>
      </c>
      <c r="V843" t="s">
        <v>207</v>
      </c>
      <c r="W843" t="s">
        <v>207</v>
      </c>
      <c r="X843" t="s">
        <v>207</v>
      </c>
      <c r="Y843" t="s">
        <v>207</v>
      </c>
      <c r="Z843" t="s">
        <v>207</v>
      </c>
      <c r="AA843" t="s">
        <v>207</v>
      </c>
      <c r="AB843" t="s">
        <v>207</v>
      </c>
      <c r="AC843" t="s">
        <v>207</v>
      </c>
      <c r="AD843" t="s">
        <v>207</v>
      </c>
      <c r="AE843" t="s">
        <v>207</v>
      </c>
      <c r="AF843" t="s">
        <v>207</v>
      </c>
      <c r="AG843" t="s">
        <v>207</v>
      </c>
      <c r="AH843" t="s">
        <v>207</v>
      </c>
      <c r="AI843" t="s">
        <v>207</v>
      </c>
      <c r="AJ843" t="s">
        <v>207</v>
      </c>
      <c r="AK843" t="s">
        <v>207</v>
      </c>
      <c r="AL843" t="s">
        <v>207</v>
      </c>
      <c r="AM843" t="s">
        <v>207</v>
      </c>
      <c r="AN843" t="s">
        <v>207</v>
      </c>
      <c r="AO843" t="s">
        <v>207</v>
      </c>
      <c r="AP843" t="s">
        <v>207</v>
      </c>
      <c r="AQ843" t="s">
        <v>207</v>
      </c>
      <c r="AR843" t="s">
        <v>207</v>
      </c>
      <c r="AS843" t="s">
        <v>207</v>
      </c>
      <c r="AT843" t="s">
        <v>207</v>
      </c>
      <c r="AU843" t="s">
        <v>207</v>
      </c>
      <c r="AV843" t="s">
        <v>207</v>
      </c>
      <c r="AW843" t="s">
        <v>207</v>
      </c>
      <c r="AX843" t="s">
        <v>207</v>
      </c>
      <c r="AY843" t="s">
        <v>207</v>
      </c>
      <c r="AZ843" t="s">
        <v>207</v>
      </c>
      <c r="BA843" t="s">
        <v>215</v>
      </c>
      <c r="BB843" t="s">
        <v>207</v>
      </c>
      <c r="BC843" t="s">
        <v>207</v>
      </c>
      <c r="BD843" t="s">
        <v>207</v>
      </c>
      <c r="BE843" t="s">
        <v>207</v>
      </c>
      <c r="BF843" t="s">
        <v>207</v>
      </c>
      <c r="BG843" t="s">
        <v>207</v>
      </c>
      <c r="BH843" t="s">
        <v>207</v>
      </c>
      <c r="BI843" t="s">
        <v>207</v>
      </c>
      <c r="BJ843" t="s">
        <v>207</v>
      </c>
      <c r="BK843" t="s">
        <v>207</v>
      </c>
      <c r="BL843" t="s">
        <v>207</v>
      </c>
      <c r="BM843" t="s">
        <v>207</v>
      </c>
      <c r="BN843" t="s">
        <v>207</v>
      </c>
      <c r="BO843" s="18" t="str">
        <f>IF(OR(BO$2=0, BO$2=""), "N/A", IF(ISNUMBER(SEARCH(UPPER(BO$2), UPPER(ProgramsTable[[#This Row],[Type of Service]]))), "Yes", "No"))</f>
        <v>N/A</v>
      </c>
      <c r="BP843" s="18" t="str">
        <f>IF(BP$2=0, "N/A", IF(ISNUMBER(SEARCH(TRIM(BP$2), ProgramsTable[[#This Row],[Geographic Coverage]])), "Yes", "No"))</f>
        <v>N/A</v>
      </c>
      <c r="BQ843" s="18" t="str">
        <f>IF(BQ$2=0, "N/A", IF(ISNUMBER(SEARCH(TRIM(BQ$2), ProgramsTable[[#This Row],[Geographic Coverage]])), "Yes", "No"))</f>
        <v>N/A</v>
      </c>
      <c r="BR843" s="18" t="str">
        <f>IF(AND(BP$2=0, BQ$2=0), "*Required - Please Make a Selection*", IF(OR(ISNUMBER(SEARCH(TRIM(BP$2), ProgramsTable[[#This Row],[Geographic Coverage]])), ISNUMBER(SEARCH(TRIM(BQ$2), ProgramsTable[[#This Row],[Geographic Coverage]]))), "Yes", "No"))</f>
        <v>*Required - Please Make a Selection*</v>
      </c>
      <c r="BS843" s="18" t="str">
        <f>IF(OR(BS$2="",BS$2=0), "N/A", IF(AND(ProgramsTable[[#This Row],[Age Min]]= "None", ProgramsTable[[#This Row],[Age Max]]= "None"), "Yes", IF(AND(BS$2&gt;=ProgramsTable[[#This Row],[Age Min]], BS$2&lt;=ProgramsTable[[#This Row],[Age Max]]), "Yes", "No")))</f>
        <v>N/A</v>
      </c>
      <c r="BT843" s="18" t="str" cm="1">
        <f t="array" ref="BT843">IF(COUNTIF(AM$2:BJ$2,"Yes")=0,"N/A",IF(SUMPRODUCT(--(AM$2:BJ$2="Yes"),--(ProgramsTable[[#This Row],[Developmental Disability]:[Caregivers, Family Members, Advocates, or Practitioners of an Individual with Disabilities or Medical Conditions]]="Yes"))&gt;0,"Yes","No"))</f>
        <v>N/A</v>
      </c>
      <c r="BU8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43" s="18" t="str">
        <f>IF(BV$2=0, "N/A", IF(ISNUMBER(SEARCH(UPPER(BV$2), UPPER(ProgramsTable[[#This Row],[Type of Service]]))), "Yes", "No"))</f>
        <v>N/A</v>
      </c>
      <c r="BW843" s="18" t="str">
        <f>IF(BW$2=0, "N/A", IF(ISNUMBER(SEARCH(TRIM(BW$2), ProgramsTable[[#This Row],[Geographic Coverage]])), "Yes", "No"))</f>
        <v>N/A</v>
      </c>
      <c r="BX843" s="18" t="str">
        <f>IF(BX$2=0, "N/A", IF(ISNUMBER(SEARCH(TRIM(BX$2), ProgramsTable[[#This Row],[Geographic Coverage]])), "Yes", "No"))</f>
        <v>N/A</v>
      </c>
      <c r="BY843" s="18" t="str">
        <f>IF(AND(BW$2=0, BX$2=0), "*Required - Please Make a Selection*", IF(OR(ISNUMBER(SEARCH(TRIM(BW$2), ProgramsTable[[#This Row],[Geographic Coverage]])), ISNUMBER(SEARCH(TRIM(BX$2), ProgramsTable[[#This Row],[Geographic Coverage]]))), "Yes", "No"))</f>
        <v>*Required - Please Make a Selection*</v>
      </c>
      <c r="BZ843" s="18" t="str">
        <f>IF(I$2=0, "N/A", IF(I$2="Yes", IF(ProgramsTable[[#This Row],[Program Includes Services for Caregivers]]="Yes", IF(ProgramsTable[[#This Row],[Program May Require Caregiver to be Unpaid]]="No", "Yes", "No"), "No"), "N/A"))</f>
        <v>N/A</v>
      </c>
      <c r="CA8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43" s="18" t="str">
        <f>IF(CB$2=0, "N/A", IF(ISNUMBER(SEARCH(TRIM(UPPER(CB$2)), TRIM(UPPER(ProgramsTable[[#This Row],[Type of Service]])))), "Yes", "No"))</f>
        <v>N/A</v>
      </c>
      <c r="CC843" s="18" t="str">
        <f>IF(CC$2=0, "N/A", IF(ISNUMBER(SEARCH(TRIM(CC$2), ProgramsTable[[#This Row],[Geographic Coverage]])), "Yes", "No"))</f>
        <v>No</v>
      </c>
      <c r="CD843" s="18" t="str">
        <f>IF(CD$2=0, "N/A", IF(ISNUMBER(SEARCH(TRIM(CD$2), ProgramsTable[[#This Row],[Geographic Coverage]])), "Yes", "No"))</f>
        <v>N/A</v>
      </c>
      <c r="CE843" s="18" t="str">
        <f>IF(AND(CC$2=0, CD$2=0), "*Required - Please Make a Selection*", IF(OR(ISNUMBER(SEARCH(TRIM(CC$2), ProgramsTable[[#This Row],[Geographic Coverage]])), ISNUMBER(SEARCH(TRIM(CD$2), ProgramsTable[[#This Row],[Geographic Coverage]]))), "Yes", "No"))</f>
        <v>No</v>
      </c>
      <c r="CF843" s="18" t="str" cm="1">
        <f t="array" ref="CF843">IF(COUNTIF(BK$2:BN$2, "Yes")=0, "N/A", IF(SUMPRODUCT((BK$2:BN$2="Yes")*(ProgramsTable[[#This Row],[Veteran?]:[Disabled Veteran?]]="Yes"))&gt;0, "Yes", "No"))</f>
        <v>No</v>
      </c>
      <c r="CG8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43"/>
      <c r="CI843"/>
      <c r="CJ843"/>
      <c r="CK843"/>
      <c r="CL843"/>
      <c r="CM843"/>
      <c r="CN843"/>
      <c r="CO843"/>
      <c r="CP843"/>
      <c r="CQ843"/>
      <c r="CR843"/>
      <c r="CS843"/>
      <c r="CU843"/>
      <c r="CV843"/>
    </row>
    <row r="844" spans="1:100" hidden="1" x14ac:dyDescent="0.25">
      <c r="A844" s="10">
        <v>643</v>
      </c>
      <c r="B844" t="s">
        <v>614</v>
      </c>
      <c r="C844" t="s">
        <v>637</v>
      </c>
      <c r="D844" t="s">
        <v>545</v>
      </c>
      <c r="E844" t="s">
        <v>546</v>
      </c>
      <c r="F844" t="s">
        <v>553</v>
      </c>
      <c r="G844" t="s">
        <v>99</v>
      </c>
      <c r="H844" t="s">
        <v>207</v>
      </c>
      <c r="I844" t="s">
        <v>207</v>
      </c>
      <c r="J844" t="s">
        <v>208</v>
      </c>
      <c r="K844" t="s">
        <v>208</v>
      </c>
      <c r="L844" s="11" t="s">
        <v>543</v>
      </c>
      <c r="M844">
        <v>60</v>
      </c>
      <c r="N844">
        <v>120</v>
      </c>
      <c r="P844" t="s">
        <v>554</v>
      </c>
      <c r="Q844" t="s">
        <v>208</v>
      </c>
      <c r="R844" t="s">
        <v>554</v>
      </c>
      <c r="S844" t="s">
        <v>208</v>
      </c>
      <c r="T844" t="s">
        <v>66</v>
      </c>
      <c r="U844" t="s">
        <v>207</v>
      </c>
      <c r="V844" t="s">
        <v>207</v>
      </c>
      <c r="W844" t="s">
        <v>207</v>
      </c>
      <c r="X844" t="s">
        <v>207</v>
      </c>
      <c r="Y844" t="s">
        <v>207</v>
      </c>
      <c r="Z844" t="s">
        <v>207</v>
      </c>
      <c r="AA844" t="s">
        <v>207</v>
      </c>
      <c r="AB844" t="s">
        <v>207</v>
      </c>
      <c r="AC844" t="s">
        <v>207</v>
      </c>
      <c r="AD844" t="s">
        <v>207</v>
      </c>
      <c r="AE844" t="s">
        <v>207</v>
      </c>
      <c r="AF844" t="s">
        <v>207</v>
      </c>
      <c r="AG844" t="s">
        <v>207</v>
      </c>
      <c r="AH844" t="s">
        <v>207</v>
      </c>
      <c r="AI844" t="s">
        <v>207</v>
      </c>
      <c r="AJ844" t="s">
        <v>207</v>
      </c>
      <c r="AK844" t="s">
        <v>207</v>
      </c>
      <c r="AL844" t="s">
        <v>207</v>
      </c>
      <c r="AM844" t="s">
        <v>207</v>
      </c>
      <c r="AN844" t="s">
        <v>207</v>
      </c>
      <c r="AO844" t="s">
        <v>207</v>
      </c>
      <c r="AP844" t="s">
        <v>207</v>
      </c>
      <c r="AQ844" t="s">
        <v>207</v>
      </c>
      <c r="AR844" t="s">
        <v>207</v>
      </c>
      <c r="AS844" t="s">
        <v>207</v>
      </c>
      <c r="AT844" t="s">
        <v>207</v>
      </c>
      <c r="AU844" t="s">
        <v>207</v>
      </c>
      <c r="AV844" t="s">
        <v>207</v>
      </c>
      <c r="AW844" t="s">
        <v>207</v>
      </c>
      <c r="AX844" t="s">
        <v>207</v>
      </c>
      <c r="AY844" t="s">
        <v>207</v>
      </c>
      <c r="AZ844" t="s">
        <v>207</v>
      </c>
      <c r="BA844" t="s">
        <v>215</v>
      </c>
      <c r="BB844" t="s">
        <v>207</v>
      </c>
      <c r="BC844" t="s">
        <v>207</v>
      </c>
      <c r="BD844" t="s">
        <v>207</v>
      </c>
      <c r="BE844" t="s">
        <v>207</v>
      </c>
      <c r="BF844" t="s">
        <v>207</v>
      </c>
      <c r="BG844" t="s">
        <v>207</v>
      </c>
      <c r="BH844" t="s">
        <v>207</v>
      </c>
      <c r="BI844" t="s">
        <v>207</v>
      </c>
      <c r="BJ844" t="s">
        <v>207</v>
      </c>
      <c r="BK844" t="s">
        <v>207</v>
      </c>
      <c r="BL844" t="s">
        <v>207</v>
      </c>
      <c r="BM844" t="s">
        <v>207</v>
      </c>
      <c r="BN844" t="s">
        <v>207</v>
      </c>
      <c r="BO844" s="18" t="str">
        <f>IF(OR(BO$2=0, BO$2=""), "N/A", IF(ISNUMBER(SEARCH(UPPER(BO$2), UPPER(ProgramsTable[[#This Row],[Type of Service]]))), "Yes", "No"))</f>
        <v>N/A</v>
      </c>
      <c r="BP844" s="18" t="str">
        <f>IF(BP$2=0, "N/A", IF(ISNUMBER(SEARCH(TRIM(BP$2), ProgramsTable[[#This Row],[Geographic Coverage]])), "Yes", "No"))</f>
        <v>N/A</v>
      </c>
      <c r="BQ844" s="18" t="str">
        <f>IF(BQ$2=0, "N/A", IF(ISNUMBER(SEARCH(TRIM(BQ$2), ProgramsTable[[#This Row],[Geographic Coverage]])), "Yes", "No"))</f>
        <v>N/A</v>
      </c>
      <c r="BR844" s="18" t="str">
        <f>IF(AND(BP$2=0, BQ$2=0), "*Required - Please Make a Selection*", IF(OR(ISNUMBER(SEARCH(TRIM(BP$2), ProgramsTable[[#This Row],[Geographic Coverage]])), ISNUMBER(SEARCH(TRIM(BQ$2), ProgramsTable[[#This Row],[Geographic Coverage]]))), "Yes", "No"))</f>
        <v>*Required - Please Make a Selection*</v>
      </c>
      <c r="BS844" s="18" t="str">
        <f>IF(OR(BS$2="",BS$2=0), "N/A", IF(AND(ProgramsTable[[#This Row],[Age Min]]= "None", ProgramsTable[[#This Row],[Age Max]]= "None"), "Yes", IF(AND(BS$2&gt;=ProgramsTable[[#This Row],[Age Min]], BS$2&lt;=ProgramsTable[[#This Row],[Age Max]]), "Yes", "No")))</f>
        <v>N/A</v>
      </c>
      <c r="BT844" s="18" t="str" cm="1">
        <f t="array" ref="BT844">IF(COUNTIF(AM$2:BJ$2,"Yes")=0,"N/A",IF(SUMPRODUCT(--(AM$2:BJ$2="Yes"),--(ProgramsTable[[#This Row],[Developmental Disability]:[Caregivers, Family Members, Advocates, or Practitioners of an Individual with Disabilities or Medical Conditions]]="Yes"))&gt;0,"Yes","No"))</f>
        <v>N/A</v>
      </c>
      <c r="BU8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44" s="18" t="str">
        <f>IF(BV$2=0, "N/A", IF(ISNUMBER(SEARCH(UPPER(BV$2), UPPER(ProgramsTable[[#This Row],[Type of Service]]))), "Yes", "No"))</f>
        <v>N/A</v>
      </c>
      <c r="BW844" s="18" t="str">
        <f>IF(BW$2=0, "N/A", IF(ISNUMBER(SEARCH(TRIM(BW$2), ProgramsTable[[#This Row],[Geographic Coverage]])), "Yes", "No"))</f>
        <v>N/A</v>
      </c>
      <c r="BX844" s="18" t="str">
        <f>IF(BX$2=0, "N/A", IF(ISNUMBER(SEARCH(TRIM(BX$2), ProgramsTable[[#This Row],[Geographic Coverage]])), "Yes", "No"))</f>
        <v>N/A</v>
      </c>
      <c r="BY844" s="18" t="str">
        <f>IF(AND(BW$2=0, BX$2=0), "*Required - Please Make a Selection*", IF(OR(ISNUMBER(SEARCH(TRIM(BW$2), ProgramsTable[[#This Row],[Geographic Coverage]])), ISNUMBER(SEARCH(TRIM(BX$2), ProgramsTable[[#This Row],[Geographic Coverage]]))), "Yes", "No"))</f>
        <v>*Required - Please Make a Selection*</v>
      </c>
      <c r="BZ844" s="18" t="str">
        <f>IF(I$2=0, "N/A", IF(I$2="Yes", IF(ProgramsTable[[#This Row],[Program Includes Services for Caregivers]]="Yes", IF(ProgramsTable[[#This Row],[Program May Require Caregiver to be Unpaid]]="No", "Yes", "No"), "No"), "N/A"))</f>
        <v>N/A</v>
      </c>
      <c r="CA8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44" s="18" t="str">
        <f>IF(CB$2=0, "N/A", IF(ISNUMBER(SEARCH(TRIM(UPPER(CB$2)), TRIM(UPPER(ProgramsTable[[#This Row],[Type of Service]])))), "Yes", "No"))</f>
        <v>N/A</v>
      </c>
      <c r="CC844" s="18" t="str">
        <f>IF(CC$2=0, "N/A", IF(ISNUMBER(SEARCH(TRIM(CC$2), ProgramsTable[[#This Row],[Geographic Coverage]])), "Yes", "No"))</f>
        <v>No</v>
      </c>
      <c r="CD844" s="18" t="str">
        <f>IF(CD$2=0, "N/A", IF(ISNUMBER(SEARCH(TRIM(CD$2), ProgramsTable[[#This Row],[Geographic Coverage]])), "Yes", "No"))</f>
        <v>N/A</v>
      </c>
      <c r="CE844" s="18" t="str">
        <f>IF(AND(CC$2=0, CD$2=0), "*Required - Please Make a Selection*", IF(OR(ISNUMBER(SEARCH(TRIM(CC$2), ProgramsTable[[#This Row],[Geographic Coverage]])), ISNUMBER(SEARCH(TRIM(CD$2), ProgramsTable[[#This Row],[Geographic Coverage]]))), "Yes", "No"))</f>
        <v>No</v>
      </c>
      <c r="CF844" s="18" t="str" cm="1">
        <f t="array" ref="CF844">IF(COUNTIF(BK$2:BN$2, "Yes")=0, "N/A", IF(SUMPRODUCT((BK$2:BN$2="Yes")*(ProgramsTable[[#This Row],[Veteran?]:[Disabled Veteran?]]="Yes"))&gt;0, "Yes", "No"))</f>
        <v>No</v>
      </c>
      <c r="CG8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44"/>
      <c r="CI844"/>
      <c r="CJ844"/>
      <c r="CK844"/>
      <c r="CL844"/>
      <c r="CM844"/>
      <c r="CN844"/>
      <c r="CO844"/>
      <c r="CP844"/>
      <c r="CQ844"/>
      <c r="CR844"/>
      <c r="CS844"/>
      <c r="CU844"/>
      <c r="CV844"/>
    </row>
    <row r="845" spans="1:100" hidden="1" x14ac:dyDescent="0.25">
      <c r="A845" s="10">
        <v>645</v>
      </c>
      <c r="B845" t="s">
        <v>614</v>
      </c>
      <c r="C845" t="s">
        <v>637</v>
      </c>
      <c r="D845" t="s">
        <v>545</v>
      </c>
      <c r="E845" t="s">
        <v>546</v>
      </c>
      <c r="F845" t="s">
        <v>557</v>
      </c>
      <c r="G845" t="s">
        <v>91</v>
      </c>
      <c r="H845" t="s">
        <v>207</v>
      </c>
      <c r="I845" t="s">
        <v>207</v>
      </c>
      <c r="J845" t="s">
        <v>208</v>
      </c>
      <c r="K845" t="s">
        <v>208</v>
      </c>
      <c r="L845" s="11" t="s">
        <v>543</v>
      </c>
      <c r="M845">
        <v>60</v>
      </c>
      <c r="N845">
        <v>120</v>
      </c>
      <c r="P845" t="s">
        <v>208</v>
      </c>
      <c r="Q845" t="s">
        <v>208</v>
      </c>
      <c r="R845" t="s">
        <v>208</v>
      </c>
      <c r="S845" t="s">
        <v>208</v>
      </c>
      <c r="T845" t="s">
        <v>66</v>
      </c>
      <c r="U845" t="s">
        <v>207</v>
      </c>
      <c r="V845" t="s">
        <v>207</v>
      </c>
      <c r="W845" t="s">
        <v>207</v>
      </c>
      <c r="X845" t="s">
        <v>207</v>
      </c>
      <c r="Y845" t="s">
        <v>207</v>
      </c>
      <c r="Z845" t="s">
        <v>207</v>
      </c>
      <c r="AA845" t="s">
        <v>207</v>
      </c>
      <c r="AB845" t="s">
        <v>207</v>
      </c>
      <c r="AC845" t="s">
        <v>207</v>
      </c>
      <c r="AD845" t="s">
        <v>207</v>
      </c>
      <c r="AE845" t="s">
        <v>207</v>
      </c>
      <c r="AF845" t="s">
        <v>207</v>
      </c>
      <c r="AG845" t="s">
        <v>207</v>
      </c>
      <c r="AH845" t="s">
        <v>207</v>
      </c>
      <c r="AI845" t="s">
        <v>207</v>
      </c>
      <c r="AJ845" t="s">
        <v>207</v>
      </c>
      <c r="AK845" t="s">
        <v>207</v>
      </c>
      <c r="AL845" t="s">
        <v>207</v>
      </c>
      <c r="AM845" t="s">
        <v>207</v>
      </c>
      <c r="AN845" t="s">
        <v>207</v>
      </c>
      <c r="AO845" t="s">
        <v>207</v>
      </c>
      <c r="AP845" t="s">
        <v>207</v>
      </c>
      <c r="AQ845" t="s">
        <v>207</v>
      </c>
      <c r="AR845" t="s">
        <v>207</v>
      </c>
      <c r="AS845" t="s">
        <v>207</v>
      </c>
      <c r="AT845" t="s">
        <v>207</v>
      </c>
      <c r="AU845" t="s">
        <v>207</v>
      </c>
      <c r="AV845" t="s">
        <v>207</v>
      </c>
      <c r="AW845" t="s">
        <v>207</v>
      </c>
      <c r="AX845" t="s">
        <v>207</v>
      </c>
      <c r="AY845" t="s">
        <v>207</v>
      </c>
      <c r="AZ845" t="s">
        <v>207</v>
      </c>
      <c r="BA845" t="s">
        <v>207</v>
      </c>
      <c r="BB845" t="s">
        <v>207</v>
      </c>
      <c r="BC845" t="s">
        <v>207</v>
      </c>
      <c r="BD845" t="s">
        <v>207</v>
      </c>
      <c r="BE845" t="s">
        <v>207</v>
      </c>
      <c r="BF845" t="s">
        <v>207</v>
      </c>
      <c r="BG845" t="s">
        <v>207</v>
      </c>
      <c r="BH845" t="s">
        <v>207</v>
      </c>
      <c r="BI845" t="s">
        <v>207</v>
      </c>
      <c r="BJ845" t="s">
        <v>207</v>
      </c>
      <c r="BK845" t="s">
        <v>207</v>
      </c>
      <c r="BL845" t="s">
        <v>207</v>
      </c>
      <c r="BM845" t="s">
        <v>207</v>
      </c>
      <c r="BN845" t="s">
        <v>207</v>
      </c>
      <c r="BO845" s="18" t="str">
        <f>IF(OR(BO$2=0, BO$2=""), "N/A", IF(ISNUMBER(SEARCH(UPPER(BO$2), UPPER(ProgramsTable[[#This Row],[Type of Service]]))), "Yes", "No"))</f>
        <v>N/A</v>
      </c>
      <c r="BP845" s="18" t="str">
        <f>IF(BP$2=0, "N/A", IF(ISNUMBER(SEARCH(TRIM(BP$2), ProgramsTable[[#This Row],[Geographic Coverage]])), "Yes", "No"))</f>
        <v>N/A</v>
      </c>
      <c r="BQ845" s="18" t="str">
        <f>IF(BQ$2=0, "N/A", IF(ISNUMBER(SEARCH(TRIM(BQ$2), ProgramsTable[[#This Row],[Geographic Coverage]])), "Yes", "No"))</f>
        <v>N/A</v>
      </c>
      <c r="BR845" s="18" t="str">
        <f>IF(AND(BP$2=0, BQ$2=0), "*Required - Please Make a Selection*", IF(OR(ISNUMBER(SEARCH(TRIM(BP$2), ProgramsTable[[#This Row],[Geographic Coverage]])), ISNUMBER(SEARCH(TRIM(BQ$2), ProgramsTable[[#This Row],[Geographic Coverage]]))), "Yes", "No"))</f>
        <v>*Required - Please Make a Selection*</v>
      </c>
      <c r="BS845" s="18" t="str">
        <f>IF(OR(BS$2="",BS$2=0), "N/A", IF(AND(ProgramsTable[[#This Row],[Age Min]]= "None", ProgramsTable[[#This Row],[Age Max]]= "None"), "Yes", IF(AND(BS$2&gt;=ProgramsTable[[#This Row],[Age Min]], BS$2&lt;=ProgramsTable[[#This Row],[Age Max]]), "Yes", "No")))</f>
        <v>N/A</v>
      </c>
      <c r="BT845" s="18" t="str" cm="1">
        <f t="array" ref="BT845">IF(COUNTIF(AM$2:BJ$2,"Yes")=0,"N/A",IF(SUMPRODUCT(--(AM$2:BJ$2="Yes"),--(ProgramsTable[[#This Row],[Developmental Disability]:[Caregivers, Family Members, Advocates, or Practitioners of an Individual with Disabilities or Medical Conditions]]="Yes"))&gt;0,"Yes","No"))</f>
        <v>N/A</v>
      </c>
      <c r="BU8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45" s="18" t="str">
        <f>IF(BV$2=0, "N/A", IF(ISNUMBER(SEARCH(UPPER(BV$2), UPPER(ProgramsTable[[#This Row],[Type of Service]]))), "Yes", "No"))</f>
        <v>N/A</v>
      </c>
      <c r="BW845" s="18" t="str">
        <f>IF(BW$2=0, "N/A", IF(ISNUMBER(SEARCH(TRIM(BW$2), ProgramsTable[[#This Row],[Geographic Coverage]])), "Yes", "No"))</f>
        <v>N/A</v>
      </c>
      <c r="BX845" s="18" t="str">
        <f>IF(BX$2=0, "N/A", IF(ISNUMBER(SEARCH(TRIM(BX$2), ProgramsTable[[#This Row],[Geographic Coverage]])), "Yes", "No"))</f>
        <v>N/A</v>
      </c>
      <c r="BY845" s="18" t="str">
        <f>IF(AND(BW$2=0, BX$2=0), "*Required - Please Make a Selection*", IF(OR(ISNUMBER(SEARCH(TRIM(BW$2), ProgramsTable[[#This Row],[Geographic Coverage]])), ISNUMBER(SEARCH(TRIM(BX$2), ProgramsTable[[#This Row],[Geographic Coverage]]))), "Yes", "No"))</f>
        <v>*Required - Please Make a Selection*</v>
      </c>
      <c r="BZ845" s="18" t="str">
        <f>IF(I$2=0, "N/A", IF(I$2="Yes", IF(ProgramsTable[[#This Row],[Program Includes Services for Caregivers]]="Yes", IF(ProgramsTable[[#This Row],[Program May Require Caregiver to be Unpaid]]="No", "Yes", "No"), "No"), "N/A"))</f>
        <v>N/A</v>
      </c>
      <c r="CA8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45" s="18" t="str">
        <f>IF(CB$2=0, "N/A", IF(ISNUMBER(SEARCH(TRIM(UPPER(CB$2)), TRIM(UPPER(ProgramsTable[[#This Row],[Type of Service]])))), "Yes", "No"))</f>
        <v>N/A</v>
      </c>
      <c r="CC845" s="18" t="str">
        <f>IF(CC$2=0, "N/A", IF(ISNUMBER(SEARCH(TRIM(CC$2), ProgramsTable[[#This Row],[Geographic Coverage]])), "Yes", "No"))</f>
        <v>No</v>
      </c>
      <c r="CD845" s="18" t="str">
        <f>IF(CD$2=0, "N/A", IF(ISNUMBER(SEARCH(TRIM(CD$2), ProgramsTable[[#This Row],[Geographic Coverage]])), "Yes", "No"))</f>
        <v>N/A</v>
      </c>
      <c r="CE845" s="18" t="str">
        <f>IF(AND(CC$2=0, CD$2=0), "*Required - Please Make a Selection*", IF(OR(ISNUMBER(SEARCH(TRIM(CC$2), ProgramsTable[[#This Row],[Geographic Coverage]])), ISNUMBER(SEARCH(TRIM(CD$2), ProgramsTable[[#This Row],[Geographic Coverage]]))), "Yes", "No"))</f>
        <v>No</v>
      </c>
      <c r="CF845" s="18" t="str" cm="1">
        <f t="array" ref="CF845">IF(COUNTIF(BK$2:BN$2, "Yes")=0, "N/A", IF(SUMPRODUCT((BK$2:BN$2="Yes")*(ProgramsTable[[#This Row],[Veteran?]:[Disabled Veteran?]]="Yes"))&gt;0, "Yes", "No"))</f>
        <v>No</v>
      </c>
      <c r="CG8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45"/>
      <c r="CI845"/>
      <c r="CJ845"/>
      <c r="CK845"/>
      <c r="CL845"/>
      <c r="CM845"/>
      <c r="CN845"/>
      <c r="CO845"/>
      <c r="CP845"/>
      <c r="CQ845"/>
      <c r="CR845"/>
      <c r="CS845"/>
      <c r="CU845"/>
      <c r="CV845"/>
    </row>
    <row r="846" spans="1:100" hidden="1" x14ac:dyDescent="0.25">
      <c r="A846" s="10">
        <v>648</v>
      </c>
      <c r="B846" t="s">
        <v>614</v>
      </c>
      <c r="C846" t="s">
        <v>637</v>
      </c>
      <c r="D846" t="s">
        <v>545</v>
      </c>
      <c r="E846" t="s">
        <v>546</v>
      </c>
      <c r="F846" t="s">
        <v>560</v>
      </c>
      <c r="G846" t="s">
        <v>103</v>
      </c>
      <c r="H846" t="s">
        <v>207</v>
      </c>
      <c r="I846" t="s">
        <v>207</v>
      </c>
      <c r="J846" t="s">
        <v>208</v>
      </c>
      <c r="K846" t="s">
        <v>208</v>
      </c>
      <c r="L846" s="11" t="s">
        <v>208</v>
      </c>
      <c r="M846" t="s">
        <v>208</v>
      </c>
      <c r="N846" t="s">
        <v>208</v>
      </c>
      <c r="P846" t="s">
        <v>208</v>
      </c>
      <c r="Q846" t="s">
        <v>208</v>
      </c>
      <c r="R846" t="s">
        <v>208</v>
      </c>
      <c r="S846" t="s">
        <v>208</v>
      </c>
      <c r="T846" t="s">
        <v>66</v>
      </c>
      <c r="U846" t="s">
        <v>207</v>
      </c>
      <c r="V846" t="s">
        <v>207</v>
      </c>
      <c r="W846" t="s">
        <v>207</v>
      </c>
      <c r="X846" t="s">
        <v>207</v>
      </c>
      <c r="Y846" t="s">
        <v>207</v>
      </c>
      <c r="Z846" t="s">
        <v>207</v>
      </c>
      <c r="AA846" t="s">
        <v>207</v>
      </c>
      <c r="AB846" t="s">
        <v>207</v>
      </c>
      <c r="AC846" t="s">
        <v>207</v>
      </c>
      <c r="AD846" t="s">
        <v>207</v>
      </c>
      <c r="AE846" t="s">
        <v>207</v>
      </c>
      <c r="AF846" t="s">
        <v>207</v>
      </c>
      <c r="AG846" t="s">
        <v>207</v>
      </c>
      <c r="AH846" t="s">
        <v>207</v>
      </c>
      <c r="AI846" t="s">
        <v>207</v>
      </c>
      <c r="AJ846" t="s">
        <v>207</v>
      </c>
      <c r="AK846" t="s">
        <v>207</v>
      </c>
      <c r="AL846" t="s">
        <v>207</v>
      </c>
      <c r="AM846" t="s">
        <v>207</v>
      </c>
      <c r="AN846" t="s">
        <v>207</v>
      </c>
      <c r="AO846" t="s">
        <v>207</v>
      </c>
      <c r="AP846" t="s">
        <v>207</v>
      </c>
      <c r="AQ846" t="s">
        <v>207</v>
      </c>
      <c r="AR846" t="s">
        <v>207</v>
      </c>
      <c r="AS846" t="s">
        <v>207</v>
      </c>
      <c r="AT846" t="s">
        <v>207</v>
      </c>
      <c r="AU846" t="s">
        <v>207</v>
      </c>
      <c r="AV846" t="s">
        <v>207</v>
      </c>
      <c r="AW846" t="s">
        <v>207</v>
      </c>
      <c r="AX846" t="s">
        <v>207</v>
      </c>
      <c r="AY846" t="s">
        <v>207</v>
      </c>
      <c r="AZ846" t="s">
        <v>207</v>
      </c>
      <c r="BA846" t="s">
        <v>207</v>
      </c>
      <c r="BB846" t="s">
        <v>207</v>
      </c>
      <c r="BC846" t="s">
        <v>207</v>
      </c>
      <c r="BD846" t="s">
        <v>207</v>
      </c>
      <c r="BE846" t="s">
        <v>207</v>
      </c>
      <c r="BF846" t="s">
        <v>207</v>
      </c>
      <c r="BG846" t="s">
        <v>207</v>
      </c>
      <c r="BH846" t="s">
        <v>207</v>
      </c>
      <c r="BI846" t="s">
        <v>207</v>
      </c>
      <c r="BJ846" t="s">
        <v>207</v>
      </c>
      <c r="BK846" t="s">
        <v>207</v>
      </c>
      <c r="BL846" t="s">
        <v>207</v>
      </c>
      <c r="BM846" t="s">
        <v>207</v>
      </c>
      <c r="BN846" t="s">
        <v>207</v>
      </c>
      <c r="BO846" s="18" t="str">
        <f>IF(OR(BO$2=0, BO$2=""), "N/A", IF(ISNUMBER(SEARCH(UPPER(BO$2), UPPER(ProgramsTable[[#This Row],[Type of Service]]))), "Yes", "No"))</f>
        <v>N/A</v>
      </c>
      <c r="BP846" s="18" t="str">
        <f>IF(BP$2=0, "N/A", IF(ISNUMBER(SEARCH(TRIM(BP$2), ProgramsTable[[#This Row],[Geographic Coverage]])), "Yes", "No"))</f>
        <v>N/A</v>
      </c>
      <c r="BQ846" s="18" t="str">
        <f>IF(BQ$2=0, "N/A", IF(ISNUMBER(SEARCH(TRIM(BQ$2), ProgramsTable[[#This Row],[Geographic Coverage]])), "Yes", "No"))</f>
        <v>N/A</v>
      </c>
      <c r="BR846" s="18" t="str">
        <f>IF(AND(BP$2=0, BQ$2=0), "*Required - Please Make a Selection*", IF(OR(ISNUMBER(SEARCH(TRIM(BP$2), ProgramsTable[[#This Row],[Geographic Coverage]])), ISNUMBER(SEARCH(TRIM(BQ$2), ProgramsTable[[#This Row],[Geographic Coverage]]))), "Yes", "No"))</f>
        <v>*Required - Please Make a Selection*</v>
      </c>
      <c r="BS846" s="18" t="str">
        <f>IF(OR(BS$2="",BS$2=0), "N/A", IF(AND(ProgramsTable[[#This Row],[Age Min]]= "None", ProgramsTable[[#This Row],[Age Max]]= "None"), "Yes", IF(AND(BS$2&gt;=ProgramsTable[[#This Row],[Age Min]], BS$2&lt;=ProgramsTable[[#This Row],[Age Max]]), "Yes", "No")))</f>
        <v>N/A</v>
      </c>
      <c r="BT846" s="18" t="str" cm="1">
        <f t="array" ref="BT846">IF(COUNTIF(AM$2:BJ$2,"Yes")=0,"N/A",IF(SUMPRODUCT(--(AM$2:BJ$2="Yes"),--(ProgramsTable[[#This Row],[Developmental Disability]:[Caregivers, Family Members, Advocates, or Practitioners of an Individual with Disabilities or Medical Conditions]]="Yes"))&gt;0,"Yes","No"))</f>
        <v>N/A</v>
      </c>
      <c r="BU8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46" s="18" t="str">
        <f>IF(BV$2=0, "N/A", IF(ISNUMBER(SEARCH(UPPER(BV$2), UPPER(ProgramsTable[[#This Row],[Type of Service]]))), "Yes", "No"))</f>
        <v>N/A</v>
      </c>
      <c r="BW846" s="18" t="str">
        <f>IF(BW$2=0, "N/A", IF(ISNUMBER(SEARCH(TRIM(BW$2), ProgramsTable[[#This Row],[Geographic Coverage]])), "Yes", "No"))</f>
        <v>N/A</v>
      </c>
      <c r="BX846" s="18" t="str">
        <f>IF(BX$2=0, "N/A", IF(ISNUMBER(SEARCH(TRIM(BX$2), ProgramsTable[[#This Row],[Geographic Coverage]])), "Yes", "No"))</f>
        <v>N/A</v>
      </c>
      <c r="BY846" s="18" t="str">
        <f>IF(AND(BW$2=0, BX$2=0), "*Required - Please Make a Selection*", IF(OR(ISNUMBER(SEARCH(TRIM(BW$2), ProgramsTable[[#This Row],[Geographic Coverage]])), ISNUMBER(SEARCH(TRIM(BX$2), ProgramsTable[[#This Row],[Geographic Coverage]]))), "Yes", "No"))</f>
        <v>*Required - Please Make a Selection*</v>
      </c>
      <c r="BZ846" s="18" t="str">
        <f>IF(I$2=0, "N/A", IF(I$2="Yes", IF(ProgramsTable[[#This Row],[Program Includes Services for Caregivers]]="Yes", IF(ProgramsTable[[#This Row],[Program May Require Caregiver to be Unpaid]]="No", "Yes", "No"), "No"), "N/A"))</f>
        <v>N/A</v>
      </c>
      <c r="CA8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46" s="18" t="str">
        <f>IF(CB$2=0, "N/A", IF(ISNUMBER(SEARCH(TRIM(UPPER(CB$2)), TRIM(UPPER(ProgramsTable[[#This Row],[Type of Service]])))), "Yes", "No"))</f>
        <v>N/A</v>
      </c>
      <c r="CC846" s="18" t="str">
        <f>IF(CC$2=0, "N/A", IF(ISNUMBER(SEARCH(TRIM(CC$2), ProgramsTable[[#This Row],[Geographic Coverage]])), "Yes", "No"))</f>
        <v>No</v>
      </c>
      <c r="CD846" s="18" t="str">
        <f>IF(CD$2=0, "N/A", IF(ISNUMBER(SEARCH(TRIM(CD$2), ProgramsTable[[#This Row],[Geographic Coverage]])), "Yes", "No"))</f>
        <v>N/A</v>
      </c>
      <c r="CE846" s="18" t="str">
        <f>IF(AND(CC$2=0, CD$2=0), "*Required - Please Make a Selection*", IF(OR(ISNUMBER(SEARCH(TRIM(CC$2), ProgramsTable[[#This Row],[Geographic Coverage]])), ISNUMBER(SEARCH(TRIM(CD$2), ProgramsTable[[#This Row],[Geographic Coverage]]))), "Yes", "No"))</f>
        <v>No</v>
      </c>
      <c r="CF846" s="18" t="str" cm="1">
        <f t="array" ref="CF846">IF(COUNTIF(BK$2:BN$2, "Yes")=0, "N/A", IF(SUMPRODUCT((BK$2:BN$2="Yes")*(ProgramsTable[[#This Row],[Veteran?]:[Disabled Veteran?]]="Yes"))&gt;0, "Yes", "No"))</f>
        <v>No</v>
      </c>
      <c r="CG8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46"/>
      <c r="CI846"/>
      <c r="CJ846"/>
      <c r="CK846"/>
      <c r="CL846"/>
      <c r="CM846"/>
      <c r="CN846"/>
      <c r="CO846"/>
      <c r="CP846"/>
      <c r="CQ846"/>
      <c r="CR846"/>
      <c r="CS846"/>
      <c r="CU846"/>
      <c r="CV846"/>
    </row>
    <row r="847" spans="1:100" hidden="1" x14ac:dyDescent="0.25">
      <c r="A847" s="10">
        <v>651</v>
      </c>
      <c r="B847" t="s">
        <v>614</v>
      </c>
      <c r="C847" t="s">
        <v>637</v>
      </c>
      <c r="D847" t="s">
        <v>545</v>
      </c>
      <c r="E847" t="s">
        <v>546</v>
      </c>
      <c r="F847" t="s">
        <v>117</v>
      </c>
      <c r="G847" t="s">
        <v>117</v>
      </c>
      <c r="H847" t="s">
        <v>207</v>
      </c>
      <c r="I847" t="s">
        <v>207</v>
      </c>
      <c r="J847" t="s">
        <v>208</v>
      </c>
      <c r="K847" t="s">
        <v>208</v>
      </c>
      <c r="L847" s="11" t="s">
        <v>543</v>
      </c>
      <c r="M847">
        <v>60</v>
      </c>
      <c r="N847">
        <v>120</v>
      </c>
      <c r="P847" t="s">
        <v>563</v>
      </c>
      <c r="Q847" t="s">
        <v>208</v>
      </c>
      <c r="R847" t="s">
        <v>563</v>
      </c>
      <c r="S847" t="s">
        <v>208</v>
      </c>
      <c r="T847" t="s">
        <v>66</v>
      </c>
      <c r="U847" t="s">
        <v>207</v>
      </c>
      <c r="V847" t="s">
        <v>207</v>
      </c>
      <c r="W847" t="s">
        <v>207</v>
      </c>
      <c r="X847" t="s">
        <v>207</v>
      </c>
      <c r="Y847" t="s">
        <v>207</v>
      </c>
      <c r="Z847" t="s">
        <v>207</v>
      </c>
      <c r="AA847" t="s">
        <v>207</v>
      </c>
      <c r="AB847" t="s">
        <v>207</v>
      </c>
      <c r="AC847" t="s">
        <v>207</v>
      </c>
      <c r="AD847" t="s">
        <v>207</v>
      </c>
      <c r="AE847" t="s">
        <v>207</v>
      </c>
      <c r="AF847" t="s">
        <v>207</v>
      </c>
      <c r="AG847" t="s">
        <v>207</v>
      </c>
      <c r="AH847" t="s">
        <v>207</v>
      </c>
      <c r="AI847" t="s">
        <v>207</v>
      </c>
      <c r="AJ847" t="s">
        <v>207</v>
      </c>
      <c r="AK847" t="s">
        <v>207</v>
      </c>
      <c r="AL847" t="s">
        <v>207</v>
      </c>
      <c r="AM847" t="s">
        <v>207</v>
      </c>
      <c r="AN847" t="s">
        <v>207</v>
      </c>
      <c r="AO847" t="s">
        <v>207</v>
      </c>
      <c r="AP847" t="s">
        <v>207</v>
      </c>
      <c r="AQ847" t="s">
        <v>207</v>
      </c>
      <c r="AR847" t="s">
        <v>207</v>
      </c>
      <c r="AS847" t="s">
        <v>207</v>
      </c>
      <c r="AT847" t="s">
        <v>207</v>
      </c>
      <c r="AU847" t="s">
        <v>207</v>
      </c>
      <c r="AV847" t="s">
        <v>207</v>
      </c>
      <c r="AW847" t="s">
        <v>207</v>
      </c>
      <c r="AX847" t="s">
        <v>207</v>
      </c>
      <c r="AY847" t="s">
        <v>207</v>
      </c>
      <c r="AZ847" t="s">
        <v>207</v>
      </c>
      <c r="BA847" t="s">
        <v>215</v>
      </c>
      <c r="BB847" t="s">
        <v>207</v>
      </c>
      <c r="BC847" t="s">
        <v>207</v>
      </c>
      <c r="BD847" t="s">
        <v>207</v>
      </c>
      <c r="BE847" t="s">
        <v>207</v>
      </c>
      <c r="BF847" t="s">
        <v>207</v>
      </c>
      <c r="BG847" t="s">
        <v>207</v>
      </c>
      <c r="BH847" t="s">
        <v>207</v>
      </c>
      <c r="BI847" t="s">
        <v>207</v>
      </c>
      <c r="BJ847" t="s">
        <v>207</v>
      </c>
      <c r="BK847" t="s">
        <v>207</v>
      </c>
      <c r="BL847" t="s">
        <v>207</v>
      </c>
      <c r="BM847" t="s">
        <v>207</v>
      </c>
      <c r="BN847" t="s">
        <v>207</v>
      </c>
      <c r="BO847" s="18" t="str">
        <f>IF(OR(BO$2=0, BO$2=""), "N/A", IF(ISNUMBER(SEARCH(UPPER(BO$2), UPPER(ProgramsTable[[#This Row],[Type of Service]]))), "Yes", "No"))</f>
        <v>N/A</v>
      </c>
      <c r="BP847" s="18" t="str">
        <f>IF(BP$2=0, "N/A", IF(ISNUMBER(SEARCH(TRIM(BP$2), ProgramsTable[[#This Row],[Geographic Coverage]])), "Yes", "No"))</f>
        <v>N/A</v>
      </c>
      <c r="BQ847" s="18" t="str">
        <f>IF(BQ$2=0, "N/A", IF(ISNUMBER(SEARCH(TRIM(BQ$2), ProgramsTable[[#This Row],[Geographic Coverage]])), "Yes", "No"))</f>
        <v>N/A</v>
      </c>
      <c r="BR847" s="18" t="str">
        <f>IF(AND(BP$2=0, BQ$2=0), "*Required - Please Make a Selection*", IF(OR(ISNUMBER(SEARCH(TRIM(BP$2), ProgramsTable[[#This Row],[Geographic Coverage]])), ISNUMBER(SEARCH(TRIM(BQ$2), ProgramsTable[[#This Row],[Geographic Coverage]]))), "Yes", "No"))</f>
        <v>*Required - Please Make a Selection*</v>
      </c>
      <c r="BS847" s="18" t="str">
        <f>IF(OR(BS$2="",BS$2=0), "N/A", IF(AND(ProgramsTable[[#This Row],[Age Min]]= "None", ProgramsTable[[#This Row],[Age Max]]= "None"), "Yes", IF(AND(BS$2&gt;=ProgramsTable[[#This Row],[Age Min]], BS$2&lt;=ProgramsTable[[#This Row],[Age Max]]), "Yes", "No")))</f>
        <v>N/A</v>
      </c>
      <c r="BT847" s="18" t="str" cm="1">
        <f t="array" ref="BT847">IF(COUNTIF(AM$2:BJ$2,"Yes")=0,"N/A",IF(SUMPRODUCT(--(AM$2:BJ$2="Yes"),--(ProgramsTable[[#This Row],[Developmental Disability]:[Caregivers, Family Members, Advocates, or Practitioners of an Individual with Disabilities or Medical Conditions]]="Yes"))&gt;0,"Yes","No"))</f>
        <v>N/A</v>
      </c>
      <c r="BU8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47" s="18" t="str">
        <f>IF(BV$2=0, "N/A", IF(ISNUMBER(SEARCH(UPPER(BV$2), UPPER(ProgramsTable[[#This Row],[Type of Service]]))), "Yes", "No"))</f>
        <v>N/A</v>
      </c>
      <c r="BW847" s="18" t="str">
        <f>IF(BW$2=0, "N/A", IF(ISNUMBER(SEARCH(TRIM(BW$2), ProgramsTable[[#This Row],[Geographic Coverage]])), "Yes", "No"))</f>
        <v>N/A</v>
      </c>
      <c r="BX847" s="18" t="str">
        <f>IF(BX$2=0, "N/A", IF(ISNUMBER(SEARCH(TRIM(BX$2), ProgramsTable[[#This Row],[Geographic Coverage]])), "Yes", "No"))</f>
        <v>N/A</v>
      </c>
      <c r="BY847" s="18" t="str">
        <f>IF(AND(BW$2=0, BX$2=0), "*Required - Please Make a Selection*", IF(OR(ISNUMBER(SEARCH(TRIM(BW$2), ProgramsTable[[#This Row],[Geographic Coverage]])), ISNUMBER(SEARCH(TRIM(BX$2), ProgramsTable[[#This Row],[Geographic Coverage]]))), "Yes", "No"))</f>
        <v>*Required - Please Make a Selection*</v>
      </c>
      <c r="BZ847" s="18" t="str">
        <f>IF(I$2=0, "N/A", IF(I$2="Yes", IF(ProgramsTable[[#This Row],[Program Includes Services for Caregivers]]="Yes", IF(ProgramsTable[[#This Row],[Program May Require Caregiver to be Unpaid]]="No", "Yes", "No"), "No"), "N/A"))</f>
        <v>N/A</v>
      </c>
      <c r="CA8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47" s="18" t="str">
        <f>IF(CB$2=0, "N/A", IF(ISNUMBER(SEARCH(TRIM(UPPER(CB$2)), TRIM(UPPER(ProgramsTable[[#This Row],[Type of Service]])))), "Yes", "No"))</f>
        <v>N/A</v>
      </c>
      <c r="CC847" s="18" t="str">
        <f>IF(CC$2=0, "N/A", IF(ISNUMBER(SEARCH(TRIM(CC$2), ProgramsTable[[#This Row],[Geographic Coverage]])), "Yes", "No"))</f>
        <v>No</v>
      </c>
      <c r="CD847" s="18" t="str">
        <f>IF(CD$2=0, "N/A", IF(ISNUMBER(SEARCH(TRIM(CD$2), ProgramsTable[[#This Row],[Geographic Coverage]])), "Yes", "No"))</f>
        <v>N/A</v>
      </c>
      <c r="CE847" s="18" t="str">
        <f>IF(AND(CC$2=0, CD$2=0), "*Required - Please Make a Selection*", IF(OR(ISNUMBER(SEARCH(TRIM(CC$2), ProgramsTable[[#This Row],[Geographic Coverage]])), ISNUMBER(SEARCH(TRIM(CD$2), ProgramsTable[[#This Row],[Geographic Coverage]]))), "Yes", "No"))</f>
        <v>No</v>
      </c>
      <c r="CF847" s="18" t="str" cm="1">
        <f t="array" ref="CF847">IF(COUNTIF(BK$2:BN$2, "Yes")=0, "N/A", IF(SUMPRODUCT((BK$2:BN$2="Yes")*(ProgramsTable[[#This Row],[Veteran?]:[Disabled Veteran?]]="Yes"))&gt;0, "Yes", "No"))</f>
        <v>No</v>
      </c>
      <c r="CG8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47"/>
      <c r="CI847"/>
      <c r="CJ847"/>
      <c r="CK847"/>
      <c r="CL847"/>
      <c r="CM847"/>
      <c r="CN847"/>
      <c r="CO847"/>
      <c r="CP847"/>
      <c r="CQ847"/>
      <c r="CR847"/>
      <c r="CS847"/>
      <c r="CU847"/>
      <c r="CV847"/>
    </row>
    <row r="848" spans="1:100" x14ac:dyDescent="0.25">
      <c r="A848" s="10">
        <v>652</v>
      </c>
      <c r="B848" t="s">
        <v>614</v>
      </c>
      <c r="C848" t="s">
        <v>638</v>
      </c>
      <c r="D848" t="s">
        <v>564</v>
      </c>
      <c r="E848" t="s">
        <v>546</v>
      </c>
      <c r="F848" t="s">
        <v>625</v>
      </c>
      <c r="G848" t="s">
        <v>107</v>
      </c>
      <c r="H848" t="s">
        <v>207</v>
      </c>
      <c r="I848" t="s">
        <v>207</v>
      </c>
      <c r="J848" t="s">
        <v>566</v>
      </c>
      <c r="K848" t="s">
        <v>208</v>
      </c>
      <c r="L848" s="11" t="s">
        <v>567</v>
      </c>
      <c r="M848">
        <v>60</v>
      </c>
      <c r="N848">
        <v>120</v>
      </c>
      <c r="O848" t="s">
        <v>568</v>
      </c>
      <c r="P848" t="s">
        <v>569</v>
      </c>
      <c r="Q848" t="s">
        <v>208</v>
      </c>
      <c r="R848" t="s">
        <v>569</v>
      </c>
      <c r="S848" t="s">
        <v>208</v>
      </c>
      <c r="T848" t="s">
        <v>66</v>
      </c>
      <c r="U848" t="s">
        <v>207</v>
      </c>
      <c r="V848" t="s">
        <v>215</v>
      </c>
      <c r="W848" t="s">
        <v>207</v>
      </c>
      <c r="X848" t="s">
        <v>207</v>
      </c>
      <c r="Y848" t="s">
        <v>207</v>
      </c>
      <c r="Z848" t="s">
        <v>207</v>
      </c>
      <c r="AA848" t="s">
        <v>207</v>
      </c>
      <c r="AB848" t="s">
        <v>207</v>
      </c>
      <c r="AC848" t="s">
        <v>207</v>
      </c>
      <c r="AD848" t="s">
        <v>207</v>
      </c>
      <c r="AE848" t="s">
        <v>207</v>
      </c>
      <c r="AF848" t="s">
        <v>207</v>
      </c>
      <c r="AG848" t="s">
        <v>207</v>
      </c>
      <c r="AH848" t="s">
        <v>207</v>
      </c>
      <c r="AI848" t="s">
        <v>207</v>
      </c>
      <c r="AJ848" t="s">
        <v>207</v>
      </c>
      <c r="AK848" t="s">
        <v>207</v>
      </c>
      <c r="AL848" t="s">
        <v>207</v>
      </c>
      <c r="AM848" t="s">
        <v>215</v>
      </c>
      <c r="AN848" t="s">
        <v>215</v>
      </c>
      <c r="AO848" t="s">
        <v>215</v>
      </c>
      <c r="AP848" t="s">
        <v>207</v>
      </c>
      <c r="AQ848" t="s">
        <v>207</v>
      </c>
      <c r="AR848" t="s">
        <v>207</v>
      </c>
      <c r="AS848" t="s">
        <v>207</v>
      </c>
      <c r="AT848" t="s">
        <v>207</v>
      </c>
      <c r="AU848" t="s">
        <v>207</v>
      </c>
      <c r="AV848" t="s">
        <v>207</v>
      </c>
      <c r="AW848" t="s">
        <v>207</v>
      </c>
      <c r="AX848" t="s">
        <v>207</v>
      </c>
      <c r="AY848" t="s">
        <v>207</v>
      </c>
      <c r="AZ848" t="s">
        <v>207</v>
      </c>
      <c r="BA848" t="s">
        <v>207</v>
      </c>
      <c r="BB848" t="s">
        <v>207</v>
      </c>
      <c r="BC848" t="s">
        <v>207</v>
      </c>
      <c r="BD848" t="s">
        <v>207</v>
      </c>
      <c r="BE848" t="s">
        <v>207</v>
      </c>
      <c r="BF848" t="s">
        <v>207</v>
      </c>
      <c r="BG848" t="s">
        <v>207</v>
      </c>
      <c r="BH848" t="s">
        <v>207</v>
      </c>
      <c r="BI848" t="s">
        <v>207</v>
      </c>
      <c r="BJ848" t="s">
        <v>207</v>
      </c>
      <c r="BK848" t="s">
        <v>207</v>
      </c>
      <c r="BL848" t="s">
        <v>207</v>
      </c>
      <c r="BM848" t="s">
        <v>207</v>
      </c>
      <c r="BN848" t="s">
        <v>207</v>
      </c>
      <c r="BO848" s="18" t="str">
        <f>IF(OR(BO$2=0, BO$2=""), "N/A", IF(ISNUMBER(SEARCH(UPPER(BO$2), UPPER(ProgramsTable[[#This Row],[Type of Service]]))), "Yes", "No"))</f>
        <v>N/A</v>
      </c>
      <c r="BP848" s="18" t="str">
        <f>IF(BP$2=0, "N/A", IF(ISNUMBER(SEARCH(TRIM(BP$2), ProgramsTable[[#This Row],[Geographic Coverage]])), "Yes", "No"))</f>
        <v>N/A</v>
      </c>
      <c r="BQ848" s="18" t="str">
        <f>IF(BQ$2=0, "N/A", IF(ISNUMBER(SEARCH(TRIM(BQ$2), ProgramsTable[[#This Row],[Geographic Coverage]])), "Yes", "No"))</f>
        <v>N/A</v>
      </c>
      <c r="BR848" s="18" t="str">
        <f>IF(AND(BP$2=0, BQ$2=0), "*Required - Please Make a Selection*", IF(OR(ISNUMBER(SEARCH(TRIM(BP$2), ProgramsTable[[#This Row],[Geographic Coverage]])), ISNUMBER(SEARCH(TRIM(BQ$2), ProgramsTable[[#This Row],[Geographic Coverage]]))), "Yes", "No"))</f>
        <v>*Required - Please Make a Selection*</v>
      </c>
      <c r="BS848" s="18" t="str">
        <f>IF(OR(BS$2="",BS$2=0), "N/A", IF(AND(ProgramsTable[[#This Row],[Age Min]]= "None", ProgramsTable[[#This Row],[Age Max]]= "None"), "Yes", IF(AND(BS$2&gt;=ProgramsTable[[#This Row],[Age Min]], BS$2&lt;=ProgramsTable[[#This Row],[Age Max]]), "Yes", "No")))</f>
        <v>N/A</v>
      </c>
      <c r="BT848" s="18" t="str" cm="1">
        <f t="array" ref="BT848">IF(COUNTIF(AM$2:BJ$2,"Yes")=0,"N/A",IF(SUMPRODUCT(--(AM$2:BJ$2="Yes"),--(ProgramsTable[[#This Row],[Developmental Disability]:[Caregivers, Family Members, Advocates, or Practitioners of an Individual with Disabilities or Medical Conditions]]="Yes"))&gt;0,"Yes","No"))</f>
        <v>N/A</v>
      </c>
      <c r="BU8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48" s="18" t="str">
        <f>IF(BV$2=0, "N/A", IF(ISNUMBER(SEARCH(UPPER(BV$2), UPPER(ProgramsTable[[#This Row],[Type of Service]]))), "Yes", "No"))</f>
        <v>N/A</v>
      </c>
      <c r="BW848" s="18" t="str">
        <f>IF(BW$2=0, "N/A", IF(ISNUMBER(SEARCH(TRIM(BW$2), ProgramsTable[[#This Row],[Geographic Coverage]])), "Yes", "No"))</f>
        <v>N/A</v>
      </c>
      <c r="BX848" s="18" t="str">
        <f>IF(BX$2=0, "N/A", IF(ISNUMBER(SEARCH(TRIM(BX$2), ProgramsTable[[#This Row],[Geographic Coverage]])), "Yes", "No"))</f>
        <v>N/A</v>
      </c>
      <c r="BY848" s="18" t="str">
        <f>IF(AND(BW$2=0, BX$2=0), "*Required - Please Make a Selection*", IF(OR(ISNUMBER(SEARCH(TRIM(BW$2), ProgramsTable[[#This Row],[Geographic Coverage]])), ISNUMBER(SEARCH(TRIM(BX$2), ProgramsTable[[#This Row],[Geographic Coverage]]))), "Yes", "No"))</f>
        <v>*Required - Please Make a Selection*</v>
      </c>
      <c r="BZ848" s="18" t="str">
        <f>IF(I$2=0, "N/A", IF(I$2="Yes", IF(ProgramsTable[[#This Row],[Program Includes Services for Caregivers]]="Yes", IF(ProgramsTable[[#This Row],[Program May Require Caregiver to be Unpaid]]="No", "Yes", "No"), "No"), "N/A"))</f>
        <v>N/A</v>
      </c>
      <c r="CA8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48" s="18" t="str">
        <f>IF(CB$2=0, "N/A", IF(ISNUMBER(SEARCH(TRIM(UPPER(CB$2)), TRIM(UPPER(ProgramsTable[[#This Row],[Type of Service]])))), "Yes", "No"))</f>
        <v>N/A</v>
      </c>
      <c r="CC848" s="18" t="str">
        <f>IF(CC$2=0, "N/A", IF(ISNUMBER(SEARCH(TRIM(CC$2), ProgramsTable[[#This Row],[Geographic Coverage]])), "Yes", "No"))</f>
        <v>No</v>
      </c>
      <c r="CD848" s="18" t="str">
        <f>IF(CD$2=0, "N/A", IF(ISNUMBER(SEARCH(TRIM(CD$2), ProgramsTable[[#This Row],[Geographic Coverage]])), "Yes", "No"))</f>
        <v>N/A</v>
      </c>
      <c r="CE848" s="18" t="str">
        <f>IF(AND(CC$2=0, CD$2=0), "*Required - Please Make a Selection*", IF(OR(ISNUMBER(SEARCH(TRIM(CC$2), ProgramsTable[[#This Row],[Geographic Coverage]])), ISNUMBER(SEARCH(TRIM(CD$2), ProgramsTable[[#This Row],[Geographic Coverage]]))), "Yes", "No"))</f>
        <v>No</v>
      </c>
      <c r="CF848" s="18" t="str" cm="1">
        <f t="array" ref="CF848">IF(COUNTIF(BK$2:BN$2, "Yes")=0, "N/A", IF(SUMPRODUCT((BK$2:BN$2="Yes")*(ProgramsTable[[#This Row],[Veteran?]:[Disabled Veteran?]]="Yes"))&gt;0, "Yes", "No"))</f>
        <v>No</v>
      </c>
      <c r="CG8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48"/>
      <c r="CI848"/>
      <c r="CJ848"/>
      <c r="CK848"/>
      <c r="CL848"/>
      <c r="CM848"/>
      <c r="CN848"/>
      <c r="CO848"/>
      <c r="CP848"/>
      <c r="CQ848"/>
      <c r="CR848"/>
      <c r="CS848"/>
      <c r="CU848"/>
      <c r="CV848"/>
    </row>
    <row r="849" spans="1:100" hidden="1" x14ac:dyDescent="0.25">
      <c r="A849" s="10">
        <v>653</v>
      </c>
      <c r="B849" t="s">
        <v>614</v>
      </c>
      <c r="C849" t="s">
        <v>638</v>
      </c>
      <c r="D849" t="s">
        <v>564</v>
      </c>
      <c r="E849" t="s">
        <v>546</v>
      </c>
      <c r="F849" t="s">
        <v>623</v>
      </c>
      <c r="G849" t="s">
        <v>109</v>
      </c>
      <c r="H849" t="s">
        <v>207</v>
      </c>
      <c r="I849" t="s">
        <v>207</v>
      </c>
      <c r="J849" t="s">
        <v>566</v>
      </c>
      <c r="K849" t="s">
        <v>208</v>
      </c>
      <c r="L849" s="11" t="s">
        <v>571</v>
      </c>
      <c r="M849">
        <v>60</v>
      </c>
      <c r="N849">
        <v>120</v>
      </c>
      <c r="O849" t="s">
        <v>572</v>
      </c>
      <c r="P849" t="s">
        <v>573</v>
      </c>
      <c r="Q849" t="s">
        <v>208</v>
      </c>
      <c r="R849" t="s">
        <v>573</v>
      </c>
      <c r="S849" t="s">
        <v>208</v>
      </c>
      <c r="T849" t="s">
        <v>66</v>
      </c>
      <c r="U849" t="s">
        <v>207</v>
      </c>
      <c r="V849" t="s">
        <v>215</v>
      </c>
      <c r="W849" t="s">
        <v>207</v>
      </c>
      <c r="X849" t="s">
        <v>207</v>
      </c>
      <c r="Y849" t="s">
        <v>207</v>
      </c>
      <c r="Z849" t="s">
        <v>207</v>
      </c>
      <c r="AA849" t="s">
        <v>207</v>
      </c>
      <c r="AB849" t="s">
        <v>207</v>
      </c>
      <c r="AC849" t="s">
        <v>207</v>
      </c>
      <c r="AD849" t="s">
        <v>207</v>
      </c>
      <c r="AE849" t="s">
        <v>207</v>
      </c>
      <c r="AF849" t="s">
        <v>207</v>
      </c>
      <c r="AG849" t="s">
        <v>207</v>
      </c>
      <c r="AH849" t="s">
        <v>207</v>
      </c>
      <c r="AI849" t="s">
        <v>207</v>
      </c>
      <c r="AJ849" t="s">
        <v>207</v>
      </c>
      <c r="AK849" t="s">
        <v>207</v>
      </c>
      <c r="AL849" t="s">
        <v>207</v>
      </c>
      <c r="AM849" t="s">
        <v>215</v>
      </c>
      <c r="AN849" t="s">
        <v>215</v>
      </c>
      <c r="AO849" t="s">
        <v>215</v>
      </c>
      <c r="AP849" t="s">
        <v>207</v>
      </c>
      <c r="AQ849" t="s">
        <v>215</v>
      </c>
      <c r="AR849" t="s">
        <v>207</v>
      </c>
      <c r="AS849" t="s">
        <v>207</v>
      </c>
      <c r="AT849" t="s">
        <v>207</v>
      </c>
      <c r="AU849" t="s">
        <v>207</v>
      </c>
      <c r="AV849" t="s">
        <v>207</v>
      </c>
      <c r="AW849" t="s">
        <v>207</v>
      </c>
      <c r="AX849" t="s">
        <v>215</v>
      </c>
      <c r="AY849" t="s">
        <v>215</v>
      </c>
      <c r="AZ849" t="s">
        <v>207</v>
      </c>
      <c r="BA849" t="s">
        <v>215</v>
      </c>
      <c r="BB849" t="s">
        <v>207</v>
      </c>
      <c r="BC849" t="s">
        <v>207</v>
      </c>
      <c r="BD849" t="s">
        <v>207</v>
      </c>
      <c r="BE849" t="s">
        <v>207</v>
      </c>
      <c r="BF849" t="s">
        <v>207</v>
      </c>
      <c r="BG849" t="s">
        <v>207</v>
      </c>
      <c r="BH849" t="s">
        <v>207</v>
      </c>
      <c r="BI849" t="s">
        <v>207</v>
      </c>
      <c r="BJ849" t="s">
        <v>207</v>
      </c>
      <c r="BK849" t="s">
        <v>207</v>
      </c>
      <c r="BL849" t="s">
        <v>207</v>
      </c>
      <c r="BM849" t="s">
        <v>207</v>
      </c>
      <c r="BN849" t="s">
        <v>207</v>
      </c>
      <c r="BO849" s="18" t="str">
        <f>IF(OR(BO$2=0, BO$2=""), "N/A", IF(ISNUMBER(SEARCH(UPPER(BO$2), UPPER(ProgramsTable[[#This Row],[Type of Service]]))), "Yes", "No"))</f>
        <v>N/A</v>
      </c>
      <c r="BP849" s="18" t="str">
        <f>IF(BP$2=0, "N/A", IF(ISNUMBER(SEARCH(TRIM(BP$2), ProgramsTable[[#This Row],[Geographic Coverage]])), "Yes", "No"))</f>
        <v>N/A</v>
      </c>
      <c r="BQ849" s="18" t="str">
        <f>IF(BQ$2=0, "N/A", IF(ISNUMBER(SEARCH(TRIM(BQ$2), ProgramsTable[[#This Row],[Geographic Coverage]])), "Yes", "No"))</f>
        <v>N/A</v>
      </c>
      <c r="BR849" s="18" t="str">
        <f>IF(AND(BP$2=0, BQ$2=0), "*Required - Please Make a Selection*", IF(OR(ISNUMBER(SEARCH(TRIM(BP$2), ProgramsTable[[#This Row],[Geographic Coverage]])), ISNUMBER(SEARCH(TRIM(BQ$2), ProgramsTable[[#This Row],[Geographic Coverage]]))), "Yes", "No"))</f>
        <v>*Required - Please Make a Selection*</v>
      </c>
      <c r="BS849" s="18" t="str">
        <f>IF(OR(BS$2="",BS$2=0), "N/A", IF(AND(ProgramsTable[[#This Row],[Age Min]]= "None", ProgramsTable[[#This Row],[Age Max]]= "None"), "Yes", IF(AND(BS$2&gt;=ProgramsTable[[#This Row],[Age Min]], BS$2&lt;=ProgramsTable[[#This Row],[Age Max]]), "Yes", "No")))</f>
        <v>N/A</v>
      </c>
      <c r="BT849" s="18" t="str" cm="1">
        <f t="array" ref="BT849">IF(COUNTIF(AM$2:BJ$2,"Yes")=0,"N/A",IF(SUMPRODUCT(--(AM$2:BJ$2="Yes"),--(ProgramsTable[[#This Row],[Developmental Disability]:[Caregivers, Family Members, Advocates, or Practitioners of an Individual with Disabilities or Medical Conditions]]="Yes"))&gt;0,"Yes","No"))</f>
        <v>N/A</v>
      </c>
      <c r="BU8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49" s="18" t="str">
        <f>IF(BV$2=0, "N/A", IF(ISNUMBER(SEARCH(UPPER(BV$2), UPPER(ProgramsTable[[#This Row],[Type of Service]]))), "Yes", "No"))</f>
        <v>N/A</v>
      </c>
      <c r="BW849" s="18" t="str">
        <f>IF(BW$2=0, "N/A", IF(ISNUMBER(SEARCH(TRIM(BW$2), ProgramsTable[[#This Row],[Geographic Coverage]])), "Yes", "No"))</f>
        <v>N/A</v>
      </c>
      <c r="BX849" s="18" t="str">
        <f>IF(BX$2=0, "N/A", IF(ISNUMBER(SEARCH(TRIM(BX$2), ProgramsTable[[#This Row],[Geographic Coverage]])), "Yes", "No"))</f>
        <v>N/A</v>
      </c>
      <c r="BY849" s="18" t="str">
        <f>IF(AND(BW$2=0, BX$2=0), "*Required - Please Make a Selection*", IF(OR(ISNUMBER(SEARCH(TRIM(BW$2), ProgramsTable[[#This Row],[Geographic Coverage]])), ISNUMBER(SEARCH(TRIM(BX$2), ProgramsTable[[#This Row],[Geographic Coverage]]))), "Yes", "No"))</f>
        <v>*Required - Please Make a Selection*</v>
      </c>
      <c r="BZ849" s="18" t="str">
        <f>IF(I$2=0, "N/A", IF(I$2="Yes", IF(ProgramsTable[[#This Row],[Program Includes Services for Caregivers]]="Yes", IF(ProgramsTable[[#This Row],[Program May Require Caregiver to be Unpaid]]="No", "Yes", "No"), "No"), "N/A"))</f>
        <v>N/A</v>
      </c>
      <c r="CA8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49" s="18" t="str">
        <f>IF(CB$2=0, "N/A", IF(ISNUMBER(SEARCH(TRIM(UPPER(CB$2)), TRIM(UPPER(ProgramsTable[[#This Row],[Type of Service]])))), "Yes", "No"))</f>
        <v>N/A</v>
      </c>
      <c r="CC849" s="18" t="str">
        <f>IF(CC$2=0, "N/A", IF(ISNUMBER(SEARCH(TRIM(CC$2), ProgramsTable[[#This Row],[Geographic Coverage]])), "Yes", "No"))</f>
        <v>No</v>
      </c>
      <c r="CD849" s="18" t="str">
        <f>IF(CD$2=0, "N/A", IF(ISNUMBER(SEARCH(TRIM(CD$2), ProgramsTable[[#This Row],[Geographic Coverage]])), "Yes", "No"))</f>
        <v>N/A</v>
      </c>
      <c r="CE849" s="18" t="str">
        <f>IF(AND(CC$2=0, CD$2=0), "*Required - Please Make a Selection*", IF(OR(ISNUMBER(SEARCH(TRIM(CC$2), ProgramsTable[[#This Row],[Geographic Coverage]])), ISNUMBER(SEARCH(TRIM(CD$2), ProgramsTable[[#This Row],[Geographic Coverage]]))), "Yes", "No"))</f>
        <v>No</v>
      </c>
      <c r="CF849" s="18" t="str" cm="1">
        <f t="array" ref="CF849">IF(COUNTIF(BK$2:BN$2, "Yes")=0, "N/A", IF(SUMPRODUCT((BK$2:BN$2="Yes")*(ProgramsTable[[#This Row],[Veteran?]:[Disabled Veteran?]]="Yes"))&gt;0, "Yes", "No"))</f>
        <v>No</v>
      </c>
      <c r="CG8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49"/>
      <c r="CI849"/>
      <c r="CJ849"/>
      <c r="CK849"/>
      <c r="CL849"/>
      <c r="CM849"/>
      <c r="CN849"/>
      <c r="CO849"/>
      <c r="CP849"/>
      <c r="CQ849"/>
      <c r="CR849"/>
      <c r="CS849"/>
      <c r="CU849"/>
      <c r="CV849"/>
    </row>
    <row r="850" spans="1:100" hidden="1" x14ac:dyDescent="0.25">
      <c r="A850" s="10">
        <v>654</v>
      </c>
      <c r="B850" t="s">
        <v>614</v>
      </c>
      <c r="C850" t="s">
        <v>638</v>
      </c>
      <c r="D850" t="s">
        <v>564</v>
      </c>
      <c r="E850" t="s">
        <v>546</v>
      </c>
      <c r="F850" t="s">
        <v>574</v>
      </c>
      <c r="G850" t="s">
        <v>108</v>
      </c>
      <c r="H850" t="s">
        <v>207</v>
      </c>
      <c r="I850" t="s">
        <v>207</v>
      </c>
      <c r="J850" t="s">
        <v>208</v>
      </c>
      <c r="K850" t="s">
        <v>208</v>
      </c>
      <c r="L850" s="11" t="s">
        <v>543</v>
      </c>
      <c r="M850">
        <v>60</v>
      </c>
      <c r="N850">
        <v>120</v>
      </c>
      <c r="P850" t="s">
        <v>575</v>
      </c>
      <c r="Q850" t="s">
        <v>208</v>
      </c>
      <c r="R850" t="s">
        <v>575</v>
      </c>
      <c r="S850" t="s">
        <v>208</v>
      </c>
      <c r="T850" t="s">
        <v>66</v>
      </c>
      <c r="U850" t="s">
        <v>207</v>
      </c>
      <c r="V850" t="s">
        <v>207</v>
      </c>
      <c r="W850" t="s">
        <v>207</v>
      </c>
      <c r="X850" t="s">
        <v>207</v>
      </c>
      <c r="Y850" t="s">
        <v>207</v>
      </c>
      <c r="Z850" t="s">
        <v>207</v>
      </c>
      <c r="AA850" t="s">
        <v>207</v>
      </c>
      <c r="AB850" t="s">
        <v>207</v>
      </c>
      <c r="AC850" t="s">
        <v>207</v>
      </c>
      <c r="AD850" t="s">
        <v>207</v>
      </c>
      <c r="AE850" t="s">
        <v>207</v>
      </c>
      <c r="AF850" t="s">
        <v>207</v>
      </c>
      <c r="AG850" t="s">
        <v>207</v>
      </c>
      <c r="AH850" t="s">
        <v>207</v>
      </c>
      <c r="AI850" t="s">
        <v>207</v>
      </c>
      <c r="AJ850" t="s">
        <v>207</v>
      </c>
      <c r="AK850" t="s">
        <v>207</v>
      </c>
      <c r="AL850" t="s">
        <v>207</v>
      </c>
      <c r="AM850" t="s">
        <v>207</v>
      </c>
      <c r="AN850" t="s">
        <v>207</v>
      </c>
      <c r="AO850" t="s">
        <v>207</v>
      </c>
      <c r="AP850" t="s">
        <v>207</v>
      </c>
      <c r="AQ850" t="s">
        <v>207</v>
      </c>
      <c r="AR850" t="s">
        <v>207</v>
      </c>
      <c r="AS850" t="s">
        <v>207</v>
      </c>
      <c r="AT850" t="s">
        <v>207</v>
      </c>
      <c r="AU850" t="s">
        <v>207</v>
      </c>
      <c r="AV850" t="s">
        <v>207</v>
      </c>
      <c r="AW850" t="s">
        <v>207</v>
      </c>
      <c r="AX850" t="s">
        <v>207</v>
      </c>
      <c r="AY850" t="s">
        <v>207</v>
      </c>
      <c r="AZ850" t="s">
        <v>207</v>
      </c>
      <c r="BA850" t="s">
        <v>215</v>
      </c>
      <c r="BB850" t="s">
        <v>207</v>
      </c>
      <c r="BC850" t="s">
        <v>207</v>
      </c>
      <c r="BD850" t="s">
        <v>207</v>
      </c>
      <c r="BE850" t="s">
        <v>207</v>
      </c>
      <c r="BF850" t="s">
        <v>207</v>
      </c>
      <c r="BG850" t="s">
        <v>207</v>
      </c>
      <c r="BH850" t="s">
        <v>207</v>
      </c>
      <c r="BI850" t="s">
        <v>207</v>
      </c>
      <c r="BJ850" t="s">
        <v>207</v>
      </c>
      <c r="BK850" t="s">
        <v>207</v>
      </c>
      <c r="BL850" t="s">
        <v>207</v>
      </c>
      <c r="BM850" t="s">
        <v>207</v>
      </c>
      <c r="BN850" t="s">
        <v>207</v>
      </c>
      <c r="BO850" s="18" t="str">
        <f>IF(OR(BO$2=0, BO$2=""), "N/A", IF(ISNUMBER(SEARCH(UPPER(BO$2), UPPER(ProgramsTable[[#This Row],[Type of Service]]))), "Yes", "No"))</f>
        <v>N/A</v>
      </c>
      <c r="BP850" s="18" t="str">
        <f>IF(BP$2=0, "N/A", IF(ISNUMBER(SEARCH(TRIM(BP$2), ProgramsTable[[#This Row],[Geographic Coverage]])), "Yes", "No"))</f>
        <v>N/A</v>
      </c>
      <c r="BQ850" s="18" t="str">
        <f>IF(BQ$2=0, "N/A", IF(ISNUMBER(SEARCH(TRIM(BQ$2), ProgramsTable[[#This Row],[Geographic Coverage]])), "Yes", "No"))</f>
        <v>N/A</v>
      </c>
      <c r="BR850" s="18" t="str">
        <f>IF(AND(BP$2=0, BQ$2=0), "*Required - Please Make a Selection*", IF(OR(ISNUMBER(SEARCH(TRIM(BP$2), ProgramsTable[[#This Row],[Geographic Coverage]])), ISNUMBER(SEARCH(TRIM(BQ$2), ProgramsTable[[#This Row],[Geographic Coverage]]))), "Yes", "No"))</f>
        <v>*Required - Please Make a Selection*</v>
      </c>
      <c r="BS850" s="18" t="str">
        <f>IF(OR(BS$2="",BS$2=0), "N/A", IF(AND(ProgramsTable[[#This Row],[Age Min]]= "None", ProgramsTable[[#This Row],[Age Max]]= "None"), "Yes", IF(AND(BS$2&gt;=ProgramsTable[[#This Row],[Age Min]], BS$2&lt;=ProgramsTable[[#This Row],[Age Max]]), "Yes", "No")))</f>
        <v>N/A</v>
      </c>
      <c r="BT850" s="18" t="str" cm="1">
        <f t="array" ref="BT850">IF(COUNTIF(AM$2:BJ$2,"Yes")=0,"N/A",IF(SUMPRODUCT(--(AM$2:BJ$2="Yes"),--(ProgramsTable[[#This Row],[Developmental Disability]:[Caregivers, Family Members, Advocates, or Practitioners of an Individual with Disabilities or Medical Conditions]]="Yes"))&gt;0,"Yes","No"))</f>
        <v>N/A</v>
      </c>
      <c r="BU8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50" s="18" t="str">
        <f>IF(BV$2=0, "N/A", IF(ISNUMBER(SEARCH(UPPER(BV$2), UPPER(ProgramsTable[[#This Row],[Type of Service]]))), "Yes", "No"))</f>
        <v>N/A</v>
      </c>
      <c r="BW850" s="18" t="str">
        <f>IF(BW$2=0, "N/A", IF(ISNUMBER(SEARCH(TRIM(BW$2), ProgramsTable[[#This Row],[Geographic Coverage]])), "Yes", "No"))</f>
        <v>N/A</v>
      </c>
      <c r="BX850" s="18" t="str">
        <f>IF(BX$2=0, "N/A", IF(ISNUMBER(SEARCH(TRIM(BX$2), ProgramsTable[[#This Row],[Geographic Coverage]])), "Yes", "No"))</f>
        <v>N/A</v>
      </c>
      <c r="BY850" s="18" t="str">
        <f>IF(AND(BW$2=0, BX$2=0), "*Required - Please Make a Selection*", IF(OR(ISNUMBER(SEARCH(TRIM(BW$2), ProgramsTable[[#This Row],[Geographic Coverage]])), ISNUMBER(SEARCH(TRIM(BX$2), ProgramsTable[[#This Row],[Geographic Coverage]]))), "Yes", "No"))</f>
        <v>*Required - Please Make a Selection*</v>
      </c>
      <c r="BZ850" s="18" t="str">
        <f>IF(I$2=0, "N/A", IF(I$2="Yes", IF(ProgramsTable[[#This Row],[Program Includes Services for Caregivers]]="Yes", IF(ProgramsTable[[#This Row],[Program May Require Caregiver to be Unpaid]]="No", "Yes", "No"), "No"), "N/A"))</f>
        <v>N/A</v>
      </c>
      <c r="CA8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50" s="18" t="str">
        <f>IF(CB$2=0, "N/A", IF(ISNUMBER(SEARCH(TRIM(UPPER(CB$2)), TRIM(UPPER(ProgramsTable[[#This Row],[Type of Service]])))), "Yes", "No"))</f>
        <v>N/A</v>
      </c>
      <c r="CC850" s="18" t="str">
        <f>IF(CC$2=0, "N/A", IF(ISNUMBER(SEARCH(TRIM(CC$2), ProgramsTable[[#This Row],[Geographic Coverage]])), "Yes", "No"))</f>
        <v>No</v>
      </c>
      <c r="CD850" s="18" t="str">
        <f>IF(CD$2=0, "N/A", IF(ISNUMBER(SEARCH(TRIM(CD$2), ProgramsTable[[#This Row],[Geographic Coverage]])), "Yes", "No"))</f>
        <v>N/A</v>
      </c>
      <c r="CE850" s="18" t="str">
        <f>IF(AND(CC$2=0, CD$2=0), "*Required - Please Make a Selection*", IF(OR(ISNUMBER(SEARCH(TRIM(CC$2), ProgramsTable[[#This Row],[Geographic Coverage]])), ISNUMBER(SEARCH(TRIM(CD$2), ProgramsTable[[#This Row],[Geographic Coverage]]))), "Yes", "No"))</f>
        <v>No</v>
      </c>
      <c r="CF850" s="18" t="str" cm="1">
        <f t="array" ref="CF850">IF(COUNTIF(BK$2:BN$2, "Yes")=0, "N/A", IF(SUMPRODUCT((BK$2:BN$2="Yes")*(ProgramsTable[[#This Row],[Veteran?]:[Disabled Veteran?]]="Yes"))&gt;0, "Yes", "No"))</f>
        <v>No</v>
      </c>
      <c r="CG8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50"/>
      <c r="CI850"/>
      <c r="CJ850"/>
      <c r="CK850"/>
      <c r="CL850"/>
      <c r="CM850"/>
      <c r="CN850"/>
      <c r="CO850"/>
      <c r="CP850"/>
      <c r="CQ850"/>
      <c r="CR850"/>
      <c r="CS850"/>
      <c r="CU850"/>
      <c r="CV850"/>
    </row>
    <row r="851" spans="1:100" hidden="1" x14ac:dyDescent="0.25">
      <c r="A851" s="10">
        <v>657</v>
      </c>
      <c r="B851" t="s">
        <v>614</v>
      </c>
      <c r="C851" t="s">
        <v>521</v>
      </c>
      <c r="D851" t="s">
        <v>537</v>
      </c>
      <c r="E851" t="s">
        <v>538</v>
      </c>
      <c r="F851" t="s">
        <v>539</v>
      </c>
      <c r="G851" t="s">
        <v>540</v>
      </c>
      <c r="H851" t="s">
        <v>207</v>
      </c>
      <c r="I851" t="s">
        <v>207</v>
      </c>
      <c r="J851" t="s">
        <v>541</v>
      </c>
      <c r="K851" t="s">
        <v>542</v>
      </c>
      <c r="L851" t="s">
        <v>543</v>
      </c>
      <c r="M851">
        <v>60</v>
      </c>
      <c r="N851">
        <v>120</v>
      </c>
      <c r="P851" t="s">
        <v>544</v>
      </c>
      <c r="Q851" t="s">
        <v>208</v>
      </c>
      <c r="R851" t="s">
        <v>544</v>
      </c>
      <c r="S851" t="s">
        <v>208</v>
      </c>
      <c r="T851" t="s">
        <v>72</v>
      </c>
      <c r="U851" t="s">
        <v>215</v>
      </c>
      <c r="V851" t="s">
        <v>207</v>
      </c>
      <c r="W851" t="s">
        <v>207</v>
      </c>
      <c r="X851" t="s">
        <v>207</v>
      </c>
      <c r="Y851" t="s">
        <v>207</v>
      </c>
      <c r="Z851" t="s">
        <v>207</v>
      </c>
      <c r="AA851" t="s">
        <v>207</v>
      </c>
      <c r="AB851" t="s">
        <v>207</v>
      </c>
      <c r="AC851" t="s">
        <v>207</v>
      </c>
      <c r="AD851" t="s">
        <v>207</v>
      </c>
      <c r="AE851" t="s">
        <v>207</v>
      </c>
      <c r="AF851" t="s">
        <v>207</v>
      </c>
      <c r="AG851" t="s">
        <v>207</v>
      </c>
      <c r="AH851" t="s">
        <v>207</v>
      </c>
      <c r="AI851" t="s">
        <v>207</v>
      </c>
      <c r="AJ851" t="s">
        <v>207</v>
      </c>
      <c r="AK851" t="s">
        <v>207</v>
      </c>
      <c r="AL851" t="s">
        <v>207</v>
      </c>
      <c r="AM851" t="s">
        <v>207</v>
      </c>
      <c r="AN851" t="s">
        <v>207</v>
      </c>
      <c r="AO851" t="s">
        <v>207</v>
      </c>
      <c r="AP851" t="s">
        <v>207</v>
      </c>
      <c r="AQ851" t="s">
        <v>207</v>
      </c>
      <c r="AR851" t="s">
        <v>207</v>
      </c>
      <c r="AS851" t="s">
        <v>207</v>
      </c>
      <c r="AT851" t="s">
        <v>207</v>
      </c>
      <c r="AU851" t="s">
        <v>207</v>
      </c>
      <c r="AV851" t="s">
        <v>207</v>
      </c>
      <c r="AW851" t="s">
        <v>207</v>
      </c>
      <c r="AX851" t="s">
        <v>207</v>
      </c>
      <c r="AY851" t="s">
        <v>207</v>
      </c>
      <c r="AZ851" t="s">
        <v>207</v>
      </c>
      <c r="BA851" t="s">
        <v>215</v>
      </c>
      <c r="BB851" t="s">
        <v>207</v>
      </c>
      <c r="BC851" t="s">
        <v>207</v>
      </c>
      <c r="BD851" t="s">
        <v>207</v>
      </c>
      <c r="BE851" t="s">
        <v>207</v>
      </c>
      <c r="BF851" t="s">
        <v>207</v>
      </c>
      <c r="BG851" t="s">
        <v>207</v>
      </c>
      <c r="BH851" t="s">
        <v>207</v>
      </c>
      <c r="BI851" t="s">
        <v>207</v>
      </c>
      <c r="BJ851" t="s">
        <v>207</v>
      </c>
      <c r="BK851" t="s">
        <v>207</v>
      </c>
      <c r="BL851" t="s">
        <v>207</v>
      </c>
      <c r="BM851" t="s">
        <v>207</v>
      </c>
      <c r="BN851" t="s">
        <v>207</v>
      </c>
      <c r="BO851" s="18" t="str">
        <f>IF(OR(BO$2=0, BO$2=""), "N/A", IF(ISNUMBER(SEARCH(UPPER(BO$2), UPPER(ProgramsTable[[#This Row],[Type of Service]]))), "Yes", "No"))</f>
        <v>N/A</v>
      </c>
      <c r="BP851" s="18" t="str">
        <f>IF(BP$2=0, "N/A", IF(ISNUMBER(SEARCH(TRIM(BP$2), ProgramsTable[[#This Row],[Geographic Coverage]])), "Yes", "No"))</f>
        <v>N/A</v>
      </c>
      <c r="BQ851" s="18" t="str">
        <f>IF(BQ$2=0, "N/A", IF(ISNUMBER(SEARCH(TRIM(BQ$2), ProgramsTable[[#This Row],[Geographic Coverage]])), "Yes", "No"))</f>
        <v>N/A</v>
      </c>
      <c r="BR851" s="18" t="str">
        <f>IF(AND(BP$2=0, BQ$2=0), "*Required - Please Make a Selection*", IF(OR(ISNUMBER(SEARCH(TRIM(BP$2), ProgramsTable[[#This Row],[Geographic Coverage]])), ISNUMBER(SEARCH(TRIM(BQ$2), ProgramsTable[[#This Row],[Geographic Coverage]]))), "Yes", "No"))</f>
        <v>*Required - Please Make a Selection*</v>
      </c>
      <c r="BS851" s="18" t="str">
        <f>IF(OR(BS$2="",BS$2=0), "N/A", IF(AND(ProgramsTable[[#This Row],[Age Min]]= "None", ProgramsTable[[#This Row],[Age Max]]= "None"), "Yes", IF(AND(BS$2&gt;=ProgramsTable[[#This Row],[Age Min]], BS$2&lt;=ProgramsTable[[#This Row],[Age Max]]), "Yes", "No")))</f>
        <v>N/A</v>
      </c>
      <c r="BT851" s="18" t="str" cm="1">
        <f t="array" ref="BT851">IF(COUNTIF(AM$2:BJ$2,"Yes")=0,"N/A",IF(SUMPRODUCT(--(AM$2:BJ$2="Yes"),--(ProgramsTable[[#This Row],[Developmental Disability]:[Caregivers, Family Members, Advocates, or Practitioners of an Individual with Disabilities or Medical Conditions]]="Yes"))&gt;0,"Yes","No"))</f>
        <v>N/A</v>
      </c>
      <c r="BU8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51" s="18" t="str">
        <f>IF(BV$2=0, "N/A", IF(ISNUMBER(SEARCH(UPPER(BV$2), UPPER(ProgramsTable[[#This Row],[Type of Service]]))), "Yes", "No"))</f>
        <v>N/A</v>
      </c>
      <c r="BW851" s="18" t="str">
        <f>IF(BW$2=0, "N/A", IF(ISNUMBER(SEARCH(TRIM(BW$2), ProgramsTable[[#This Row],[Geographic Coverage]])), "Yes", "No"))</f>
        <v>N/A</v>
      </c>
      <c r="BX851" s="18" t="str">
        <f>IF(BX$2=0, "N/A", IF(ISNUMBER(SEARCH(TRIM(BX$2), ProgramsTable[[#This Row],[Geographic Coverage]])), "Yes", "No"))</f>
        <v>N/A</v>
      </c>
      <c r="BY851" s="18" t="str">
        <f>IF(AND(BW$2=0, BX$2=0), "*Required - Please Make a Selection*", IF(OR(ISNUMBER(SEARCH(TRIM(BW$2), ProgramsTable[[#This Row],[Geographic Coverage]])), ISNUMBER(SEARCH(TRIM(BX$2), ProgramsTable[[#This Row],[Geographic Coverage]]))), "Yes", "No"))</f>
        <v>*Required - Please Make a Selection*</v>
      </c>
      <c r="BZ851" s="18" t="str">
        <f>IF(I$2=0, "N/A", IF(I$2="Yes", IF(ProgramsTable[[#This Row],[Program Includes Services for Caregivers]]="Yes", IF(ProgramsTable[[#This Row],[Program May Require Caregiver to be Unpaid]]="No", "Yes", "No"), "No"), "N/A"))</f>
        <v>N/A</v>
      </c>
      <c r="CA8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51" s="18" t="str">
        <f>IF(CB$2=0, "N/A", IF(ISNUMBER(SEARCH(TRIM(UPPER(CB$2)), TRIM(UPPER(ProgramsTable[[#This Row],[Type of Service]])))), "Yes", "No"))</f>
        <v>N/A</v>
      </c>
      <c r="CC851" s="18" t="str">
        <f>IF(CC$2=0, "N/A", IF(ISNUMBER(SEARCH(TRIM(CC$2), ProgramsTable[[#This Row],[Geographic Coverage]])), "Yes", "No"))</f>
        <v>No</v>
      </c>
      <c r="CD851" s="18" t="str">
        <f>IF(CD$2=0, "N/A", IF(ISNUMBER(SEARCH(TRIM(CD$2), ProgramsTable[[#This Row],[Geographic Coverage]])), "Yes", "No"))</f>
        <v>N/A</v>
      </c>
      <c r="CE851" s="18" t="str">
        <f>IF(AND(CC$2=0, CD$2=0), "*Required - Please Make a Selection*", IF(OR(ISNUMBER(SEARCH(TRIM(CC$2), ProgramsTable[[#This Row],[Geographic Coverage]])), ISNUMBER(SEARCH(TRIM(CD$2), ProgramsTable[[#This Row],[Geographic Coverage]]))), "Yes", "No"))</f>
        <v>No</v>
      </c>
      <c r="CF851" s="18" t="str" cm="1">
        <f t="array" ref="CF851">IF(COUNTIF(BK$2:BN$2, "Yes")=0, "N/A", IF(SUMPRODUCT((BK$2:BN$2="Yes")*(ProgramsTable[[#This Row],[Veteran?]:[Disabled Veteran?]]="Yes"))&gt;0, "Yes", "No"))</f>
        <v>No</v>
      </c>
      <c r="CG8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51"/>
      <c r="CI851"/>
      <c r="CJ851"/>
      <c r="CK851"/>
      <c r="CL851"/>
      <c r="CM851"/>
      <c r="CN851"/>
      <c r="CO851"/>
      <c r="CP851"/>
      <c r="CQ851"/>
      <c r="CR851"/>
      <c r="CS851"/>
      <c r="CU851"/>
      <c r="CV851"/>
    </row>
    <row r="852" spans="1:100" hidden="1" x14ac:dyDescent="0.25">
      <c r="A852" s="10">
        <v>661</v>
      </c>
      <c r="B852" t="s">
        <v>614</v>
      </c>
      <c r="C852" t="s">
        <v>521</v>
      </c>
      <c r="D852" t="s">
        <v>545</v>
      </c>
      <c r="E852" t="s">
        <v>546</v>
      </c>
      <c r="F852" t="s">
        <v>553</v>
      </c>
      <c r="G852" t="s">
        <v>99</v>
      </c>
      <c r="H852" t="s">
        <v>207</v>
      </c>
      <c r="I852" t="s">
        <v>207</v>
      </c>
      <c r="J852" t="s">
        <v>208</v>
      </c>
      <c r="K852" t="s">
        <v>208</v>
      </c>
      <c r="L852" s="11" t="s">
        <v>543</v>
      </c>
      <c r="M852">
        <v>60</v>
      </c>
      <c r="N852">
        <v>120</v>
      </c>
      <c r="P852" t="s">
        <v>554</v>
      </c>
      <c r="Q852" t="s">
        <v>208</v>
      </c>
      <c r="R852" t="s">
        <v>554</v>
      </c>
      <c r="S852" t="s">
        <v>208</v>
      </c>
      <c r="T852" t="s">
        <v>72</v>
      </c>
      <c r="U852" t="s">
        <v>207</v>
      </c>
      <c r="V852" t="s">
        <v>207</v>
      </c>
      <c r="W852" t="s">
        <v>207</v>
      </c>
      <c r="X852" t="s">
        <v>207</v>
      </c>
      <c r="Y852" t="s">
        <v>207</v>
      </c>
      <c r="Z852" t="s">
        <v>207</v>
      </c>
      <c r="AA852" t="s">
        <v>207</v>
      </c>
      <c r="AB852" t="s">
        <v>207</v>
      </c>
      <c r="AC852" t="s">
        <v>207</v>
      </c>
      <c r="AD852" t="s">
        <v>207</v>
      </c>
      <c r="AE852" t="s">
        <v>207</v>
      </c>
      <c r="AF852" t="s">
        <v>207</v>
      </c>
      <c r="AG852" t="s">
        <v>207</v>
      </c>
      <c r="AH852" t="s">
        <v>207</v>
      </c>
      <c r="AI852" t="s">
        <v>207</v>
      </c>
      <c r="AJ852" t="s">
        <v>207</v>
      </c>
      <c r="AK852" t="s">
        <v>207</v>
      </c>
      <c r="AL852" t="s">
        <v>207</v>
      </c>
      <c r="AM852" t="s">
        <v>207</v>
      </c>
      <c r="AN852" t="s">
        <v>207</v>
      </c>
      <c r="AO852" t="s">
        <v>207</v>
      </c>
      <c r="AP852" t="s">
        <v>207</v>
      </c>
      <c r="AQ852" t="s">
        <v>207</v>
      </c>
      <c r="AR852" t="s">
        <v>207</v>
      </c>
      <c r="AS852" t="s">
        <v>207</v>
      </c>
      <c r="AT852" t="s">
        <v>207</v>
      </c>
      <c r="AU852" t="s">
        <v>207</v>
      </c>
      <c r="AV852" t="s">
        <v>207</v>
      </c>
      <c r="AW852" t="s">
        <v>207</v>
      </c>
      <c r="AX852" t="s">
        <v>207</v>
      </c>
      <c r="AY852" t="s">
        <v>207</v>
      </c>
      <c r="AZ852" t="s">
        <v>207</v>
      </c>
      <c r="BA852" t="s">
        <v>215</v>
      </c>
      <c r="BB852" t="s">
        <v>207</v>
      </c>
      <c r="BC852" t="s">
        <v>207</v>
      </c>
      <c r="BD852" t="s">
        <v>207</v>
      </c>
      <c r="BE852" t="s">
        <v>207</v>
      </c>
      <c r="BF852" t="s">
        <v>207</v>
      </c>
      <c r="BG852" t="s">
        <v>207</v>
      </c>
      <c r="BH852" t="s">
        <v>207</v>
      </c>
      <c r="BI852" t="s">
        <v>207</v>
      </c>
      <c r="BJ852" t="s">
        <v>207</v>
      </c>
      <c r="BK852" t="s">
        <v>207</v>
      </c>
      <c r="BL852" t="s">
        <v>207</v>
      </c>
      <c r="BM852" t="s">
        <v>207</v>
      </c>
      <c r="BN852" t="s">
        <v>207</v>
      </c>
      <c r="BO852" s="18" t="str">
        <f>IF(OR(BO$2=0, BO$2=""), "N/A", IF(ISNUMBER(SEARCH(UPPER(BO$2), UPPER(ProgramsTable[[#This Row],[Type of Service]]))), "Yes", "No"))</f>
        <v>N/A</v>
      </c>
      <c r="BP852" s="18" t="str">
        <f>IF(BP$2=0, "N/A", IF(ISNUMBER(SEARCH(TRIM(BP$2), ProgramsTable[[#This Row],[Geographic Coverage]])), "Yes", "No"))</f>
        <v>N/A</v>
      </c>
      <c r="BQ852" s="18" t="str">
        <f>IF(BQ$2=0, "N/A", IF(ISNUMBER(SEARCH(TRIM(BQ$2), ProgramsTable[[#This Row],[Geographic Coverage]])), "Yes", "No"))</f>
        <v>N/A</v>
      </c>
      <c r="BR852" s="18" t="str">
        <f>IF(AND(BP$2=0, BQ$2=0), "*Required - Please Make a Selection*", IF(OR(ISNUMBER(SEARCH(TRIM(BP$2), ProgramsTable[[#This Row],[Geographic Coverage]])), ISNUMBER(SEARCH(TRIM(BQ$2), ProgramsTable[[#This Row],[Geographic Coverage]]))), "Yes", "No"))</f>
        <v>*Required - Please Make a Selection*</v>
      </c>
      <c r="BS852" s="18" t="str">
        <f>IF(OR(BS$2="",BS$2=0), "N/A", IF(AND(ProgramsTable[[#This Row],[Age Min]]= "None", ProgramsTable[[#This Row],[Age Max]]= "None"), "Yes", IF(AND(BS$2&gt;=ProgramsTable[[#This Row],[Age Min]], BS$2&lt;=ProgramsTable[[#This Row],[Age Max]]), "Yes", "No")))</f>
        <v>N/A</v>
      </c>
      <c r="BT852" s="18" t="str" cm="1">
        <f t="array" ref="BT852">IF(COUNTIF(AM$2:BJ$2,"Yes")=0,"N/A",IF(SUMPRODUCT(--(AM$2:BJ$2="Yes"),--(ProgramsTable[[#This Row],[Developmental Disability]:[Caregivers, Family Members, Advocates, or Practitioners of an Individual with Disabilities or Medical Conditions]]="Yes"))&gt;0,"Yes","No"))</f>
        <v>N/A</v>
      </c>
      <c r="BU8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52" s="18" t="str">
        <f>IF(BV$2=0, "N/A", IF(ISNUMBER(SEARCH(UPPER(BV$2), UPPER(ProgramsTable[[#This Row],[Type of Service]]))), "Yes", "No"))</f>
        <v>N/A</v>
      </c>
      <c r="BW852" s="18" t="str">
        <f>IF(BW$2=0, "N/A", IF(ISNUMBER(SEARCH(TRIM(BW$2), ProgramsTable[[#This Row],[Geographic Coverage]])), "Yes", "No"))</f>
        <v>N/A</v>
      </c>
      <c r="BX852" s="18" t="str">
        <f>IF(BX$2=0, "N/A", IF(ISNUMBER(SEARCH(TRIM(BX$2), ProgramsTable[[#This Row],[Geographic Coverage]])), "Yes", "No"))</f>
        <v>N/A</v>
      </c>
      <c r="BY852" s="18" t="str">
        <f>IF(AND(BW$2=0, BX$2=0), "*Required - Please Make a Selection*", IF(OR(ISNUMBER(SEARCH(TRIM(BW$2), ProgramsTable[[#This Row],[Geographic Coverage]])), ISNUMBER(SEARCH(TRIM(BX$2), ProgramsTable[[#This Row],[Geographic Coverage]]))), "Yes", "No"))</f>
        <v>*Required - Please Make a Selection*</v>
      </c>
      <c r="BZ852" s="18" t="str">
        <f>IF(I$2=0, "N/A", IF(I$2="Yes", IF(ProgramsTable[[#This Row],[Program Includes Services for Caregivers]]="Yes", IF(ProgramsTable[[#This Row],[Program May Require Caregiver to be Unpaid]]="No", "Yes", "No"), "No"), "N/A"))</f>
        <v>N/A</v>
      </c>
      <c r="CA8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52" s="18" t="str">
        <f>IF(CB$2=0, "N/A", IF(ISNUMBER(SEARCH(TRIM(UPPER(CB$2)), TRIM(UPPER(ProgramsTable[[#This Row],[Type of Service]])))), "Yes", "No"))</f>
        <v>N/A</v>
      </c>
      <c r="CC852" s="18" t="str">
        <f>IF(CC$2=0, "N/A", IF(ISNUMBER(SEARCH(TRIM(CC$2), ProgramsTable[[#This Row],[Geographic Coverage]])), "Yes", "No"))</f>
        <v>No</v>
      </c>
      <c r="CD852" s="18" t="str">
        <f>IF(CD$2=0, "N/A", IF(ISNUMBER(SEARCH(TRIM(CD$2), ProgramsTable[[#This Row],[Geographic Coverage]])), "Yes", "No"))</f>
        <v>N/A</v>
      </c>
      <c r="CE852" s="18" t="str">
        <f>IF(AND(CC$2=0, CD$2=0), "*Required - Please Make a Selection*", IF(OR(ISNUMBER(SEARCH(TRIM(CC$2), ProgramsTable[[#This Row],[Geographic Coverage]])), ISNUMBER(SEARCH(TRIM(CD$2), ProgramsTable[[#This Row],[Geographic Coverage]]))), "Yes", "No"))</f>
        <v>No</v>
      </c>
      <c r="CF852" s="18" t="str" cm="1">
        <f t="array" ref="CF852">IF(COUNTIF(BK$2:BN$2, "Yes")=0, "N/A", IF(SUMPRODUCT((BK$2:BN$2="Yes")*(ProgramsTable[[#This Row],[Veteran?]:[Disabled Veteran?]]="Yes"))&gt;0, "Yes", "No"))</f>
        <v>No</v>
      </c>
      <c r="CG8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52"/>
      <c r="CI852"/>
      <c r="CJ852"/>
      <c r="CK852"/>
      <c r="CL852"/>
      <c r="CM852"/>
      <c r="CN852"/>
      <c r="CO852"/>
      <c r="CP852"/>
      <c r="CQ852"/>
      <c r="CR852"/>
      <c r="CS852"/>
      <c r="CU852"/>
      <c r="CV852"/>
    </row>
    <row r="853" spans="1:100" hidden="1" x14ac:dyDescent="0.25">
      <c r="A853" s="10">
        <v>669</v>
      </c>
      <c r="B853" t="s">
        <v>614</v>
      </c>
      <c r="C853" t="s">
        <v>521</v>
      </c>
      <c r="D853" t="s">
        <v>545</v>
      </c>
      <c r="E853" t="s">
        <v>546</v>
      </c>
      <c r="F853" t="s">
        <v>117</v>
      </c>
      <c r="G853" t="s">
        <v>117</v>
      </c>
      <c r="H853" t="s">
        <v>207</v>
      </c>
      <c r="I853" t="s">
        <v>207</v>
      </c>
      <c r="J853" t="s">
        <v>208</v>
      </c>
      <c r="K853" t="s">
        <v>208</v>
      </c>
      <c r="L853" s="11" t="s">
        <v>543</v>
      </c>
      <c r="M853">
        <v>60</v>
      </c>
      <c r="N853">
        <v>120</v>
      </c>
      <c r="P853" t="s">
        <v>563</v>
      </c>
      <c r="Q853" t="s">
        <v>208</v>
      </c>
      <c r="R853" t="s">
        <v>563</v>
      </c>
      <c r="S853" t="s">
        <v>208</v>
      </c>
      <c r="T853" t="s">
        <v>72</v>
      </c>
      <c r="U853" t="s">
        <v>207</v>
      </c>
      <c r="V853" t="s">
        <v>207</v>
      </c>
      <c r="W853" t="s">
        <v>207</v>
      </c>
      <c r="X853" t="s">
        <v>207</v>
      </c>
      <c r="Y853" t="s">
        <v>207</v>
      </c>
      <c r="Z853" t="s">
        <v>207</v>
      </c>
      <c r="AA853" t="s">
        <v>207</v>
      </c>
      <c r="AB853" t="s">
        <v>207</v>
      </c>
      <c r="AC853" t="s">
        <v>207</v>
      </c>
      <c r="AD853" t="s">
        <v>207</v>
      </c>
      <c r="AE853" t="s">
        <v>207</v>
      </c>
      <c r="AF853" t="s">
        <v>207</v>
      </c>
      <c r="AG853" t="s">
        <v>207</v>
      </c>
      <c r="AH853" t="s">
        <v>207</v>
      </c>
      <c r="AI853" t="s">
        <v>207</v>
      </c>
      <c r="AJ853" t="s">
        <v>207</v>
      </c>
      <c r="AK853" t="s">
        <v>207</v>
      </c>
      <c r="AL853" t="s">
        <v>207</v>
      </c>
      <c r="AM853" t="s">
        <v>207</v>
      </c>
      <c r="AN853" t="s">
        <v>207</v>
      </c>
      <c r="AO853" t="s">
        <v>207</v>
      </c>
      <c r="AP853" t="s">
        <v>207</v>
      </c>
      <c r="AQ853" t="s">
        <v>207</v>
      </c>
      <c r="AR853" t="s">
        <v>207</v>
      </c>
      <c r="AS853" t="s">
        <v>207</v>
      </c>
      <c r="AT853" t="s">
        <v>207</v>
      </c>
      <c r="AU853" t="s">
        <v>207</v>
      </c>
      <c r="AV853" t="s">
        <v>207</v>
      </c>
      <c r="AW853" t="s">
        <v>207</v>
      </c>
      <c r="AX853" t="s">
        <v>207</v>
      </c>
      <c r="AY853" t="s">
        <v>207</v>
      </c>
      <c r="AZ853" t="s">
        <v>207</v>
      </c>
      <c r="BA853" t="s">
        <v>215</v>
      </c>
      <c r="BB853" t="s">
        <v>207</v>
      </c>
      <c r="BC853" t="s">
        <v>207</v>
      </c>
      <c r="BD853" t="s">
        <v>207</v>
      </c>
      <c r="BE853" t="s">
        <v>207</v>
      </c>
      <c r="BF853" t="s">
        <v>207</v>
      </c>
      <c r="BG853" t="s">
        <v>207</v>
      </c>
      <c r="BH853" t="s">
        <v>207</v>
      </c>
      <c r="BI853" t="s">
        <v>207</v>
      </c>
      <c r="BJ853" t="s">
        <v>207</v>
      </c>
      <c r="BK853" t="s">
        <v>207</v>
      </c>
      <c r="BL853" t="s">
        <v>207</v>
      </c>
      <c r="BM853" t="s">
        <v>207</v>
      </c>
      <c r="BN853" t="s">
        <v>207</v>
      </c>
      <c r="BO853" s="18" t="str">
        <f>IF(OR(BO$2=0, BO$2=""), "N/A", IF(ISNUMBER(SEARCH(UPPER(BO$2), UPPER(ProgramsTable[[#This Row],[Type of Service]]))), "Yes", "No"))</f>
        <v>N/A</v>
      </c>
      <c r="BP853" s="18" t="str">
        <f>IF(BP$2=0, "N/A", IF(ISNUMBER(SEARCH(TRIM(BP$2), ProgramsTable[[#This Row],[Geographic Coverage]])), "Yes", "No"))</f>
        <v>N/A</v>
      </c>
      <c r="BQ853" s="18" t="str">
        <f>IF(BQ$2=0, "N/A", IF(ISNUMBER(SEARCH(TRIM(BQ$2), ProgramsTable[[#This Row],[Geographic Coverage]])), "Yes", "No"))</f>
        <v>N/A</v>
      </c>
      <c r="BR853" s="18" t="str">
        <f>IF(AND(BP$2=0, BQ$2=0), "*Required - Please Make a Selection*", IF(OR(ISNUMBER(SEARCH(TRIM(BP$2), ProgramsTable[[#This Row],[Geographic Coverage]])), ISNUMBER(SEARCH(TRIM(BQ$2), ProgramsTable[[#This Row],[Geographic Coverage]]))), "Yes", "No"))</f>
        <v>*Required - Please Make a Selection*</v>
      </c>
      <c r="BS853" s="18" t="str">
        <f>IF(OR(BS$2="",BS$2=0), "N/A", IF(AND(ProgramsTable[[#This Row],[Age Min]]= "None", ProgramsTable[[#This Row],[Age Max]]= "None"), "Yes", IF(AND(BS$2&gt;=ProgramsTable[[#This Row],[Age Min]], BS$2&lt;=ProgramsTable[[#This Row],[Age Max]]), "Yes", "No")))</f>
        <v>N/A</v>
      </c>
      <c r="BT853" s="18" t="str" cm="1">
        <f t="array" ref="BT853">IF(COUNTIF(AM$2:BJ$2,"Yes")=0,"N/A",IF(SUMPRODUCT(--(AM$2:BJ$2="Yes"),--(ProgramsTable[[#This Row],[Developmental Disability]:[Caregivers, Family Members, Advocates, or Practitioners of an Individual with Disabilities or Medical Conditions]]="Yes"))&gt;0,"Yes","No"))</f>
        <v>N/A</v>
      </c>
      <c r="BU8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53" s="18" t="str">
        <f>IF(BV$2=0, "N/A", IF(ISNUMBER(SEARCH(UPPER(BV$2), UPPER(ProgramsTable[[#This Row],[Type of Service]]))), "Yes", "No"))</f>
        <v>N/A</v>
      </c>
      <c r="BW853" s="18" t="str">
        <f>IF(BW$2=0, "N/A", IF(ISNUMBER(SEARCH(TRIM(BW$2), ProgramsTable[[#This Row],[Geographic Coverage]])), "Yes", "No"))</f>
        <v>N/A</v>
      </c>
      <c r="BX853" s="18" t="str">
        <f>IF(BX$2=0, "N/A", IF(ISNUMBER(SEARCH(TRIM(BX$2), ProgramsTable[[#This Row],[Geographic Coverage]])), "Yes", "No"))</f>
        <v>N/A</v>
      </c>
      <c r="BY853" s="18" t="str">
        <f>IF(AND(BW$2=0, BX$2=0), "*Required - Please Make a Selection*", IF(OR(ISNUMBER(SEARCH(TRIM(BW$2), ProgramsTable[[#This Row],[Geographic Coverage]])), ISNUMBER(SEARCH(TRIM(BX$2), ProgramsTable[[#This Row],[Geographic Coverage]]))), "Yes", "No"))</f>
        <v>*Required - Please Make a Selection*</v>
      </c>
      <c r="BZ853" s="18" t="str">
        <f>IF(I$2=0, "N/A", IF(I$2="Yes", IF(ProgramsTable[[#This Row],[Program Includes Services for Caregivers]]="Yes", IF(ProgramsTable[[#This Row],[Program May Require Caregiver to be Unpaid]]="No", "Yes", "No"), "No"), "N/A"))</f>
        <v>N/A</v>
      </c>
      <c r="CA8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53" s="18" t="str">
        <f>IF(CB$2=0, "N/A", IF(ISNUMBER(SEARCH(TRIM(UPPER(CB$2)), TRIM(UPPER(ProgramsTable[[#This Row],[Type of Service]])))), "Yes", "No"))</f>
        <v>N/A</v>
      </c>
      <c r="CC853" s="18" t="str">
        <f>IF(CC$2=0, "N/A", IF(ISNUMBER(SEARCH(TRIM(CC$2), ProgramsTable[[#This Row],[Geographic Coverage]])), "Yes", "No"))</f>
        <v>No</v>
      </c>
      <c r="CD853" s="18" t="str">
        <f>IF(CD$2=0, "N/A", IF(ISNUMBER(SEARCH(TRIM(CD$2), ProgramsTable[[#This Row],[Geographic Coverage]])), "Yes", "No"))</f>
        <v>N/A</v>
      </c>
      <c r="CE853" s="18" t="str">
        <f>IF(AND(CC$2=0, CD$2=0), "*Required - Please Make a Selection*", IF(OR(ISNUMBER(SEARCH(TRIM(CC$2), ProgramsTable[[#This Row],[Geographic Coverage]])), ISNUMBER(SEARCH(TRIM(CD$2), ProgramsTable[[#This Row],[Geographic Coverage]]))), "Yes", "No"))</f>
        <v>No</v>
      </c>
      <c r="CF853" s="18" t="str" cm="1">
        <f t="array" ref="CF853">IF(COUNTIF(BK$2:BN$2, "Yes")=0, "N/A", IF(SUMPRODUCT((BK$2:BN$2="Yes")*(ProgramsTable[[#This Row],[Veteran?]:[Disabled Veteran?]]="Yes"))&gt;0, "Yes", "No"))</f>
        <v>No</v>
      </c>
      <c r="CG8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53"/>
      <c r="CI853"/>
      <c r="CJ853"/>
      <c r="CK853"/>
      <c r="CL853"/>
      <c r="CM853"/>
      <c r="CN853"/>
      <c r="CO853"/>
      <c r="CP853"/>
      <c r="CQ853"/>
      <c r="CR853"/>
      <c r="CS853"/>
      <c r="CU853"/>
      <c r="CV853"/>
    </row>
    <row r="854" spans="1:100" x14ac:dyDescent="0.25">
      <c r="A854" s="10">
        <v>670</v>
      </c>
      <c r="B854" t="s">
        <v>614</v>
      </c>
      <c r="C854" t="s">
        <v>521</v>
      </c>
      <c r="D854" t="s">
        <v>564</v>
      </c>
      <c r="E854" t="s">
        <v>546</v>
      </c>
      <c r="F854" t="s">
        <v>565</v>
      </c>
      <c r="G854" t="s">
        <v>107</v>
      </c>
      <c r="H854" t="s">
        <v>207</v>
      </c>
      <c r="I854" t="s">
        <v>207</v>
      </c>
      <c r="J854" t="s">
        <v>566</v>
      </c>
      <c r="K854" t="s">
        <v>208</v>
      </c>
      <c r="L854" s="11" t="s">
        <v>567</v>
      </c>
      <c r="M854">
        <v>60</v>
      </c>
      <c r="N854">
        <v>120</v>
      </c>
      <c r="O854" t="s">
        <v>568</v>
      </c>
      <c r="P854" t="s">
        <v>569</v>
      </c>
      <c r="Q854" t="s">
        <v>208</v>
      </c>
      <c r="R854" t="s">
        <v>569</v>
      </c>
      <c r="S854" t="s">
        <v>208</v>
      </c>
      <c r="T854" t="s">
        <v>72</v>
      </c>
      <c r="U854" t="s">
        <v>207</v>
      </c>
      <c r="V854" t="s">
        <v>215</v>
      </c>
      <c r="W854" t="s">
        <v>207</v>
      </c>
      <c r="X854" t="s">
        <v>207</v>
      </c>
      <c r="Y854" t="s">
        <v>207</v>
      </c>
      <c r="Z854" t="s">
        <v>207</v>
      </c>
      <c r="AA854" t="s">
        <v>207</v>
      </c>
      <c r="AB854" t="s">
        <v>207</v>
      </c>
      <c r="AC854" t="s">
        <v>207</v>
      </c>
      <c r="AD854" t="s">
        <v>207</v>
      </c>
      <c r="AE854" t="s">
        <v>207</v>
      </c>
      <c r="AF854" t="s">
        <v>207</v>
      </c>
      <c r="AG854" t="s">
        <v>207</v>
      </c>
      <c r="AH854" t="s">
        <v>207</v>
      </c>
      <c r="AI854" t="s">
        <v>207</v>
      </c>
      <c r="AJ854" t="s">
        <v>207</v>
      </c>
      <c r="AK854" t="s">
        <v>207</v>
      </c>
      <c r="AL854" t="s">
        <v>207</v>
      </c>
      <c r="AM854" t="s">
        <v>215</v>
      </c>
      <c r="AN854" t="s">
        <v>215</v>
      </c>
      <c r="AO854" t="s">
        <v>215</v>
      </c>
      <c r="AP854" t="s">
        <v>207</v>
      </c>
      <c r="AQ854" t="s">
        <v>207</v>
      </c>
      <c r="AR854" t="s">
        <v>207</v>
      </c>
      <c r="AS854" t="s">
        <v>207</v>
      </c>
      <c r="AT854" t="s">
        <v>207</v>
      </c>
      <c r="AU854" t="s">
        <v>207</v>
      </c>
      <c r="AV854" t="s">
        <v>207</v>
      </c>
      <c r="AW854" t="s">
        <v>207</v>
      </c>
      <c r="AX854" t="s">
        <v>207</v>
      </c>
      <c r="AY854" t="s">
        <v>207</v>
      </c>
      <c r="AZ854" t="s">
        <v>207</v>
      </c>
      <c r="BA854" t="s">
        <v>207</v>
      </c>
      <c r="BB854" t="s">
        <v>207</v>
      </c>
      <c r="BC854" t="s">
        <v>207</v>
      </c>
      <c r="BD854" t="s">
        <v>207</v>
      </c>
      <c r="BE854" t="s">
        <v>207</v>
      </c>
      <c r="BF854" t="s">
        <v>207</v>
      </c>
      <c r="BG854" t="s">
        <v>207</v>
      </c>
      <c r="BH854" t="s">
        <v>207</v>
      </c>
      <c r="BI854" t="s">
        <v>207</v>
      </c>
      <c r="BJ854" t="s">
        <v>207</v>
      </c>
      <c r="BK854" t="s">
        <v>207</v>
      </c>
      <c r="BL854" t="s">
        <v>207</v>
      </c>
      <c r="BM854" t="s">
        <v>207</v>
      </c>
      <c r="BN854" t="s">
        <v>207</v>
      </c>
      <c r="BO854" s="18" t="str">
        <f>IF(OR(BO$2=0, BO$2=""), "N/A", IF(ISNUMBER(SEARCH(UPPER(BO$2), UPPER(ProgramsTable[[#This Row],[Type of Service]]))), "Yes", "No"))</f>
        <v>N/A</v>
      </c>
      <c r="BP854" s="18" t="str">
        <f>IF(BP$2=0, "N/A", IF(ISNUMBER(SEARCH(TRIM(BP$2), ProgramsTable[[#This Row],[Geographic Coverage]])), "Yes", "No"))</f>
        <v>N/A</v>
      </c>
      <c r="BQ854" s="18" t="str">
        <f>IF(BQ$2=0, "N/A", IF(ISNUMBER(SEARCH(TRIM(BQ$2), ProgramsTable[[#This Row],[Geographic Coverage]])), "Yes", "No"))</f>
        <v>N/A</v>
      </c>
      <c r="BR854" s="18" t="str">
        <f>IF(AND(BP$2=0, BQ$2=0), "*Required - Please Make a Selection*", IF(OR(ISNUMBER(SEARCH(TRIM(BP$2), ProgramsTable[[#This Row],[Geographic Coverage]])), ISNUMBER(SEARCH(TRIM(BQ$2), ProgramsTable[[#This Row],[Geographic Coverage]]))), "Yes", "No"))</f>
        <v>*Required - Please Make a Selection*</v>
      </c>
      <c r="BS854" s="18" t="str">
        <f>IF(OR(BS$2="",BS$2=0), "N/A", IF(AND(ProgramsTable[[#This Row],[Age Min]]= "None", ProgramsTable[[#This Row],[Age Max]]= "None"), "Yes", IF(AND(BS$2&gt;=ProgramsTable[[#This Row],[Age Min]], BS$2&lt;=ProgramsTable[[#This Row],[Age Max]]), "Yes", "No")))</f>
        <v>N/A</v>
      </c>
      <c r="BT854" s="18" t="str" cm="1">
        <f t="array" ref="BT854">IF(COUNTIF(AM$2:BJ$2,"Yes")=0,"N/A",IF(SUMPRODUCT(--(AM$2:BJ$2="Yes"),--(ProgramsTable[[#This Row],[Developmental Disability]:[Caregivers, Family Members, Advocates, or Practitioners of an Individual with Disabilities or Medical Conditions]]="Yes"))&gt;0,"Yes","No"))</f>
        <v>N/A</v>
      </c>
      <c r="BU8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54" s="18" t="str">
        <f>IF(BV$2=0, "N/A", IF(ISNUMBER(SEARCH(UPPER(BV$2), UPPER(ProgramsTable[[#This Row],[Type of Service]]))), "Yes", "No"))</f>
        <v>N/A</v>
      </c>
      <c r="BW854" s="18" t="str">
        <f>IF(BW$2=0, "N/A", IF(ISNUMBER(SEARCH(TRIM(BW$2), ProgramsTable[[#This Row],[Geographic Coverage]])), "Yes", "No"))</f>
        <v>N/A</v>
      </c>
      <c r="BX854" s="18" t="str">
        <f>IF(BX$2=0, "N/A", IF(ISNUMBER(SEARCH(TRIM(BX$2), ProgramsTable[[#This Row],[Geographic Coverage]])), "Yes", "No"))</f>
        <v>N/A</v>
      </c>
      <c r="BY854" s="18" t="str">
        <f>IF(AND(BW$2=0, BX$2=0), "*Required - Please Make a Selection*", IF(OR(ISNUMBER(SEARCH(TRIM(BW$2), ProgramsTable[[#This Row],[Geographic Coverage]])), ISNUMBER(SEARCH(TRIM(BX$2), ProgramsTable[[#This Row],[Geographic Coverage]]))), "Yes", "No"))</f>
        <v>*Required - Please Make a Selection*</v>
      </c>
      <c r="BZ854" s="18" t="str">
        <f>IF(I$2=0, "N/A", IF(I$2="Yes", IF(ProgramsTable[[#This Row],[Program Includes Services for Caregivers]]="Yes", IF(ProgramsTable[[#This Row],[Program May Require Caregiver to be Unpaid]]="No", "Yes", "No"), "No"), "N/A"))</f>
        <v>N/A</v>
      </c>
      <c r="CA8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54" s="18" t="str">
        <f>IF(CB$2=0, "N/A", IF(ISNUMBER(SEARCH(TRIM(UPPER(CB$2)), TRIM(UPPER(ProgramsTable[[#This Row],[Type of Service]])))), "Yes", "No"))</f>
        <v>N/A</v>
      </c>
      <c r="CC854" s="18" t="str">
        <f>IF(CC$2=0, "N/A", IF(ISNUMBER(SEARCH(TRIM(CC$2), ProgramsTable[[#This Row],[Geographic Coverage]])), "Yes", "No"))</f>
        <v>No</v>
      </c>
      <c r="CD854" s="18" t="str">
        <f>IF(CD$2=0, "N/A", IF(ISNUMBER(SEARCH(TRIM(CD$2), ProgramsTable[[#This Row],[Geographic Coverage]])), "Yes", "No"))</f>
        <v>N/A</v>
      </c>
      <c r="CE854" s="18" t="str">
        <f>IF(AND(CC$2=0, CD$2=0), "*Required - Please Make a Selection*", IF(OR(ISNUMBER(SEARCH(TRIM(CC$2), ProgramsTable[[#This Row],[Geographic Coverage]])), ISNUMBER(SEARCH(TRIM(CD$2), ProgramsTable[[#This Row],[Geographic Coverage]]))), "Yes", "No"))</f>
        <v>No</v>
      </c>
      <c r="CF854" s="18" t="str" cm="1">
        <f t="array" ref="CF854">IF(COUNTIF(BK$2:BN$2, "Yes")=0, "N/A", IF(SUMPRODUCT((BK$2:BN$2="Yes")*(ProgramsTable[[#This Row],[Veteran?]:[Disabled Veteran?]]="Yes"))&gt;0, "Yes", "No"))</f>
        <v>No</v>
      </c>
      <c r="CG8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54"/>
      <c r="CI854"/>
      <c r="CJ854"/>
      <c r="CK854"/>
      <c r="CL854"/>
      <c r="CM854"/>
      <c r="CN854"/>
      <c r="CO854"/>
      <c r="CP854"/>
      <c r="CQ854"/>
      <c r="CR854"/>
      <c r="CS854"/>
      <c r="CU854"/>
      <c r="CV854"/>
    </row>
    <row r="855" spans="1:100" hidden="1" x14ac:dyDescent="0.25">
      <c r="A855" s="10">
        <v>671</v>
      </c>
      <c r="B855" t="s">
        <v>614</v>
      </c>
      <c r="C855" t="s">
        <v>521</v>
      </c>
      <c r="D855" t="s">
        <v>564</v>
      </c>
      <c r="E855" t="s">
        <v>546</v>
      </c>
      <c r="F855" t="s">
        <v>639</v>
      </c>
      <c r="G855" t="s">
        <v>109</v>
      </c>
      <c r="H855" t="s">
        <v>207</v>
      </c>
      <c r="I855" t="s">
        <v>207</v>
      </c>
      <c r="J855" t="s">
        <v>566</v>
      </c>
      <c r="K855" t="s">
        <v>208</v>
      </c>
      <c r="L855" s="11" t="s">
        <v>571</v>
      </c>
      <c r="M855">
        <v>60</v>
      </c>
      <c r="N855">
        <v>120</v>
      </c>
      <c r="O855" t="s">
        <v>572</v>
      </c>
      <c r="P855" t="s">
        <v>573</v>
      </c>
      <c r="Q855" t="s">
        <v>208</v>
      </c>
      <c r="R855" t="s">
        <v>573</v>
      </c>
      <c r="S855" t="s">
        <v>208</v>
      </c>
      <c r="T855" t="s">
        <v>72</v>
      </c>
      <c r="U855" t="s">
        <v>207</v>
      </c>
      <c r="V855" t="s">
        <v>215</v>
      </c>
      <c r="W855" t="s">
        <v>207</v>
      </c>
      <c r="X855" t="s">
        <v>207</v>
      </c>
      <c r="Y855" t="s">
        <v>207</v>
      </c>
      <c r="Z855" t="s">
        <v>207</v>
      </c>
      <c r="AA855" t="s">
        <v>207</v>
      </c>
      <c r="AB855" t="s">
        <v>207</v>
      </c>
      <c r="AC855" t="s">
        <v>207</v>
      </c>
      <c r="AD855" t="s">
        <v>207</v>
      </c>
      <c r="AE855" t="s">
        <v>207</v>
      </c>
      <c r="AF855" t="s">
        <v>207</v>
      </c>
      <c r="AG855" t="s">
        <v>207</v>
      </c>
      <c r="AH855" t="s">
        <v>207</v>
      </c>
      <c r="AI855" t="s">
        <v>207</v>
      </c>
      <c r="AJ855" t="s">
        <v>207</v>
      </c>
      <c r="AK855" t="s">
        <v>207</v>
      </c>
      <c r="AL855" t="s">
        <v>207</v>
      </c>
      <c r="AM855" t="s">
        <v>215</v>
      </c>
      <c r="AN855" t="s">
        <v>215</v>
      </c>
      <c r="AO855" t="s">
        <v>215</v>
      </c>
      <c r="AP855" t="s">
        <v>207</v>
      </c>
      <c r="AQ855" t="s">
        <v>215</v>
      </c>
      <c r="AR855" t="s">
        <v>207</v>
      </c>
      <c r="AS855" t="s">
        <v>207</v>
      </c>
      <c r="AT855" t="s">
        <v>207</v>
      </c>
      <c r="AU855" t="s">
        <v>207</v>
      </c>
      <c r="AV855" t="s">
        <v>207</v>
      </c>
      <c r="AW855" t="s">
        <v>207</v>
      </c>
      <c r="AX855" t="s">
        <v>215</v>
      </c>
      <c r="AY855" t="s">
        <v>215</v>
      </c>
      <c r="AZ855" t="s">
        <v>207</v>
      </c>
      <c r="BA855" t="s">
        <v>215</v>
      </c>
      <c r="BB855" t="s">
        <v>207</v>
      </c>
      <c r="BC855" t="s">
        <v>207</v>
      </c>
      <c r="BD855" t="s">
        <v>207</v>
      </c>
      <c r="BE855" t="s">
        <v>207</v>
      </c>
      <c r="BF855" t="s">
        <v>207</v>
      </c>
      <c r="BG855" t="s">
        <v>207</v>
      </c>
      <c r="BH855" t="s">
        <v>207</v>
      </c>
      <c r="BI855" t="s">
        <v>207</v>
      </c>
      <c r="BJ855" t="s">
        <v>207</v>
      </c>
      <c r="BK855" t="s">
        <v>207</v>
      </c>
      <c r="BL855" t="s">
        <v>207</v>
      </c>
      <c r="BM855" t="s">
        <v>207</v>
      </c>
      <c r="BN855" t="s">
        <v>207</v>
      </c>
      <c r="BO855" s="18" t="str">
        <f>IF(OR(BO$2=0, BO$2=""), "N/A", IF(ISNUMBER(SEARCH(UPPER(BO$2), UPPER(ProgramsTable[[#This Row],[Type of Service]]))), "Yes", "No"))</f>
        <v>N/A</v>
      </c>
      <c r="BP855" s="18" t="str">
        <f>IF(BP$2=0, "N/A", IF(ISNUMBER(SEARCH(TRIM(BP$2), ProgramsTable[[#This Row],[Geographic Coverage]])), "Yes", "No"))</f>
        <v>N/A</v>
      </c>
      <c r="BQ855" s="18" t="str">
        <f>IF(BQ$2=0, "N/A", IF(ISNUMBER(SEARCH(TRIM(BQ$2), ProgramsTable[[#This Row],[Geographic Coverage]])), "Yes", "No"))</f>
        <v>N/A</v>
      </c>
      <c r="BR855" s="18" t="str">
        <f>IF(AND(BP$2=0, BQ$2=0), "*Required - Please Make a Selection*", IF(OR(ISNUMBER(SEARCH(TRIM(BP$2), ProgramsTable[[#This Row],[Geographic Coverage]])), ISNUMBER(SEARCH(TRIM(BQ$2), ProgramsTable[[#This Row],[Geographic Coverage]]))), "Yes", "No"))</f>
        <v>*Required - Please Make a Selection*</v>
      </c>
      <c r="BS855" s="18" t="str">
        <f>IF(OR(BS$2="",BS$2=0), "N/A", IF(AND(ProgramsTable[[#This Row],[Age Min]]= "None", ProgramsTable[[#This Row],[Age Max]]= "None"), "Yes", IF(AND(BS$2&gt;=ProgramsTable[[#This Row],[Age Min]], BS$2&lt;=ProgramsTable[[#This Row],[Age Max]]), "Yes", "No")))</f>
        <v>N/A</v>
      </c>
      <c r="BT855" s="18" t="str" cm="1">
        <f t="array" ref="BT855">IF(COUNTIF(AM$2:BJ$2,"Yes")=0,"N/A",IF(SUMPRODUCT(--(AM$2:BJ$2="Yes"),--(ProgramsTable[[#This Row],[Developmental Disability]:[Caregivers, Family Members, Advocates, or Practitioners of an Individual with Disabilities or Medical Conditions]]="Yes"))&gt;0,"Yes","No"))</f>
        <v>N/A</v>
      </c>
      <c r="BU8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55" s="18" t="str">
        <f>IF(BV$2=0, "N/A", IF(ISNUMBER(SEARCH(UPPER(BV$2), UPPER(ProgramsTable[[#This Row],[Type of Service]]))), "Yes", "No"))</f>
        <v>N/A</v>
      </c>
      <c r="BW855" s="18" t="str">
        <f>IF(BW$2=0, "N/A", IF(ISNUMBER(SEARCH(TRIM(BW$2), ProgramsTable[[#This Row],[Geographic Coverage]])), "Yes", "No"))</f>
        <v>N/A</v>
      </c>
      <c r="BX855" s="18" t="str">
        <f>IF(BX$2=0, "N/A", IF(ISNUMBER(SEARCH(TRIM(BX$2), ProgramsTable[[#This Row],[Geographic Coverage]])), "Yes", "No"))</f>
        <v>N/A</v>
      </c>
      <c r="BY855" s="18" t="str">
        <f>IF(AND(BW$2=0, BX$2=0), "*Required - Please Make a Selection*", IF(OR(ISNUMBER(SEARCH(TRIM(BW$2), ProgramsTable[[#This Row],[Geographic Coverage]])), ISNUMBER(SEARCH(TRIM(BX$2), ProgramsTable[[#This Row],[Geographic Coverage]]))), "Yes", "No"))</f>
        <v>*Required - Please Make a Selection*</v>
      </c>
      <c r="BZ855" s="18" t="str">
        <f>IF(I$2=0, "N/A", IF(I$2="Yes", IF(ProgramsTable[[#This Row],[Program Includes Services for Caregivers]]="Yes", IF(ProgramsTable[[#This Row],[Program May Require Caregiver to be Unpaid]]="No", "Yes", "No"), "No"), "N/A"))</f>
        <v>N/A</v>
      </c>
      <c r="CA8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55" s="18" t="str">
        <f>IF(CB$2=0, "N/A", IF(ISNUMBER(SEARCH(TRIM(UPPER(CB$2)), TRIM(UPPER(ProgramsTable[[#This Row],[Type of Service]])))), "Yes", "No"))</f>
        <v>N/A</v>
      </c>
      <c r="CC855" s="18" t="str">
        <f>IF(CC$2=0, "N/A", IF(ISNUMBER(SEARCH(TRIM(CC$2), ProgramsTable[[#This Row],[Geographic Coverage]])), "Yes", "No"))</f>
        <v>No</v>
      </c>
      <c r="CD855" s="18" t="str">
        <f>IF(CD$2=0, "N/A", IF(ISNUMBER(SEARCH(TRIM(CD$2), ProgramsTable[[#This Row],[Geographic Coverage]])), "Yes", "No"))</f>
        <v>N/A</v>
      </c>
      <c r="CE855" s="18" t="str">
        <f>IF(AND(CC$2=0, CD$2=0), "*Required - Please Make a Selection*", IF(OR(ISNUMBER(SEARCH(TRIM(CC$2), ProgramsTable[[#This Row],[Geographic Coverage]])), ISNUMBER(SEARCH(TRIM(CD$2), ProgramsTable[[#This Row],[Geographic Coverage]]))), "Yes", "No"))</f>
        <v>No</v>
      </c>
      <c r="CF855" s="18" t="str" cm="1">
        <f t="array" ref="CF855">IF(COUNTIF(BK$2:BN$2, "Yes")=0, "N/A", IF(SUMPRODUCT((BK$2:BN$2="Yes")*(ProgramsTable[[#This Row],[Veteran?]:[Disabled Veteran?]]="Yes"))&gt;0, "Yes", "No"))</f>
        <v>No</v>
      </c>
      <c r="CG8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55"/>
      <c r="CI855"/>
      <c r="CJ855"/>
      <c r="CK855"/>
      <c r="CL855"/>
      <c r="CM855"/>
      <c r="CN855"/>
      <c r="CO855"/>
      <c r="CP855"/>
      <c r="CQ855"/>
      <c r="CR855"/>
      <c r="CS855"/>
      <c r="CU855"/>
      <c r="CV855"/>
    </row>
    <row r="856" spans="1:100" hidden="1" x14ac:dyDescent="0.25">
      <c r="A856" s="10">
        <v>672</v>
      </c>
      <c r="B856" t="s">
        <v>614</v>
      </c>
      <c r="C856" t="s">
        <v>521</v>
      </c>
      <c r="D856" t="s">
        <v>564</v>
      </c>
      <c r="E856" t="s">
        <v>546</v>
      </c>
      <c r="F856" t="s">
        <v>574</v>
      </c>
      <c r="G856" t="s">
        <v>108</v>
      </c>
      <c r="H856" t="s">
        <v>207</v>
      </c>
      <c r="I856" t="s">
        <v>207</v>
      </c>
      <c r="J856" t="s">
        <v>208</v>
      </c>
      <c r="K856" t="s">
        <v>208</v>
      </c>
      <c r="L856" s="11" t="s">
        <v>543</v>
      </c>
      <c r="M856">
        <v>60</v>
      </c>
      <c r="N856">
        <v>120</v>
      </c>
      <c r="P856" t="s">
        <v>575</v>
      </c>
      <c r="Q856" t="s">
        <v>208</v>
      </c>
      <c r="R856" t="s">
        <v>575</v>
      </c>
      <c r="S856" t="s">
        <v>208</v>
      </c>
      <c r="T856" t="s">
        <v>72</v>
      </c>
      <c r="U856" t="s">
        <v>207</v>
      </c>
      <c r="V856" t="s">
        <v>207</v>
      </c>
      <c r="W856" t="s">
        <v>207</v>
      </c>
      <c r="X856" t="s">
        <v>207</v>
      </c>
      <c r="Y856" t="s">
        <v>207</v>
      </c>
      <c r="Z856" t="s">
        <v>207</v>
      </c>
      <c r="AA856" t="s">
        <v>207</v>
      </c>
      <c r="AB856" t="s">
        <v>207</v>
      </c>
      <c r="AC856" t="s">
        <v>207</v>
      </c>
      <c r="AD856" t="s">
        <v>207</v>
      </c>
      <c r="AE856" t="s">
        <v>207</v>
      </c>
      <c r="AF856" t="s">
        <v>207</v>
      </c>
      <c r="AG856" t="s">
        <v>207</v>
      </c>
      <c r="AH856" t="s">
        <v>207</v>
      </c>
      <c r="AI856" t="s">
        <v>207</v>
      </c>
      <c r="AJ856" t="s">
        <v>207</v>
      </c>
      <c r="AK856" t="s">
        <v>207</v>
      </c>
      <c r="AL856" t="s">
        <v>207</v>
      </c>
      <c r="AM856" t="s">
        <v>207</v>
      </c>
      <c r="AN856" t="s">
        <v>207</v>
      </c>
      <c r="AO856" t="s">
        <v>207</v>
      </c>
      <c r="AP856" t="s">
        <v>207</v>
      </c>
      <c r="AQ856" t="s">
        <v>207</v>
      </c>
      <c r="AR856" t="s">
        <v>207</v>
      </c>
      <c r="AS856" t="s">
        <v>207</v>
      </c>
      <c r="AT856" t="s">
        <v>207</v>
      </c>
      <c r="AU856" t="s">
        <v>207</v>
      </c>
      <c r="AV856" t="s">
        <v>207</v>
      </c>
      <c r="AW856" t="s">
        <v>207</v>
      </c>
      <c r="AX856" t="s">
        <v>207</v>
      </c>
      <c r="AY856" t="s">
        <v>207</v>
      </c>
      <c r="AZ856" t="s">
        <v>207</v>
      </c>
      <c r="BA856" t="s">
        <v>215</v>
      </c>
      <c r="BB856" t="s">
        <v>207</v>
      </c>
      <c r="BC856" t="s">
        <v>207</v>
      </c>
      <c r="BD856" t="s">
        <v>207</v>
      </c>
      <c r="BE856" t="s">
        <v>207</v>
      </c>
      <c r="BF856" t="s">
        <v>207</v>
      </c>
      <c r="BG856" t="s">
        <v>207</v>
      </c>
      <c r="BH856" t="s">
        <v>207</v>
      </c>
      <c r="BI856" t="s">
        <v>207</v>
      </c>
      <c r="BJ856" t="s">
        <v>207</v>
      </c>
      <c r="BK856" t="s">
        <v>207</v>
      </c>
      <c r="BL856" t="s">
        <v>207</v>
      </c>
      <c r="BM856" t="s">
        <v>207</v>
      </c>
      <c r="BN856" t="s">
        <v>207</v>
      </c>
      <c r="BO856" s="18" t="str">
        <f>IF(OR(BO$2=0, BO$2=""), "N/A", IF(ISNUMBER(SEARCH(UPPER(BO$2), UPPER(ProgramsTable[[#This Row],[Type of Service]]))), "Yes", "No"))</f>
        <v>N/A</v>
      </c>
      <c r="BP856" s="18" t="str">
        <f>IF(BP$2=0, "N/A", IF(ISNUMBER(SEARCH(TRIM(BP$2), ProgramsTable[[#This Row],[Geographic Coverage]])), "Yes", "No"))</f>
        <v>N/A</v>
      </c>
      <c r="BQ856" s="18" t="str">
        <f>IF(BQ$2=0, "N/A", IF(ISNUMBER(SEARCH(TRIM(BQ$2), ProgramsTable[[#This Row],[Geographic Coverage]])), "Yes", "No"))</f>
        <v>N/A</v>
      </c>
      <c r="BR856" s="18" t="str">
        <f>IF(AND(BP$2=0, BQ$2=0), "*Required - Please Make a Selection*", IF(OR(ISNUMBER(SEARCH(TRIM(BP$2), ProgramsTable[[#This Row],[Geographic Coverage]])), ISNUMBER(SEARCH(TRIM(BQ$2), ProgramsTable[[#This Row],[Geographic Coverage]]))), "Yes", "No"))</f>
        <v>*Required - Please Make a Selection*</v>
      </c>
      <c r="BS856" s="18" t="str">
        <f>IF(OR(BS$2="",BS$2=0), "N/A", IF(AND(ProgramsTable[[#This Row],[Age Min]]= "None", ProgramsTable[[#This Row],[Age Max]]= "None"), "Yes", IF(AND(BS$2&gt;=ProgramsTable[[#This Row],[Age Min]], BS$2&lt;=ProgramsTable[[#This Row],[Age Max]]), "Yes", "No")))</f>
        <v>N/A</v>
      </c>
      <c r="BT856" s="18" t="str" cm="1">
        <f t="array" ref="BT856">IF(COUNTIF(AM$2:BJ$2,"Yes")=0,"N/A",IF(SUMPRODUCT(--(AM$2:BJ$2="Yes"),--(ProgramsTable[[#This Row],[Developmental Disability]:[Caregivers, Family Members, Advocates, or Practitioners of an Individual with Disabilities or Medical Conditions]]="Yes"))&gt;0,"Yes","No"))</f>
        <v>N/A</v>
      </c>
      <c r="BU8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56" s="18" t="str">
        <f>IF(BV$2=0, "N/A", IF(ISNUMBER(SEARCH(UPPER(BV$2), UPPER(ProgramsTable[[#This Row],[Type of Service]]))), "Yes", "No"))</f>
        <v>N/A</v>
      </c>
      <c r="BW856" s="18" t="str">
        <f>IF(BW$2=0, "N/A", IF(ISNUMBER(SEARCH(TRIM(BW$2), ProgramsTable[[#This Row],[Geographic Coverage]])), "Yes", "No"))</f>
        <v>N/A</v>
      </c>
      <c r="BX856" s="18" t="str">
        <f>IF(BX$2=0, "N/A", IF(ISNUMBER(SEARCH(TRIM(BX$2), ProgramsTable[[#This Row],[Geographic Coverage]])), "Yes", "No"))</f>
        <v>N/A</v>
      </c>
      <c r="BY856" s="18" t="str">
        <f>IF(AND(BW$2=0, BX$2=0), "*Required - Please Make a Selection*", IF(OR(ISNUMBER(SEARCH(TRIM(BW$2), ProgramsTable[[#This Row],[Geographic Coverage]])), ISNUMBER(SEARCH(TRIM(BX$2), ProgramsTable[[#This Row],[Geographic Coverage]]))), "Yes", "No"))</f>
        <v>*Required - Please Make a Selection*</v>
      </c>
      <c r="BZ856" s="18" t="str">
        <f>IF(I$2=0, "N/A", IF(I$2="Yes", IF(ProgramsTable[[#This Row],[Program Includes Services for Caregivers]]="Yes", IF(ProgramsTable[[#This Row],[Program May Require Caregiver to be Unpaid]]="No", "Yes", "No"), "No"), "N/A"))</f>
        <v>N/A</v>
      </c>
      <c r="CA8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56" s="18" t="str">
        <f>IF(CB$2=0, "N/A", IF(ISNUMBER(SEARCH(TRIM(UPPER(CB$2)), TRIM(UPPER(ProgramsTable[[#This Row],[Type of Service]])))), "Yes", "No"))</f>
        <v>N/A</v>
      </c>
      <c r="CC856" s="18" t="str">
        <f>IF(CC$2=0, "N/A", IF(ISNUMBER(SEARCH(TRIM(CC$2), ProgramsTable[[#This Row],[Geographic Coverage]])), "Yes", "No"))</f>
        <v>No</v>
      </c>
      <c r="CD856" s="18" t="str">
        <f>IF(CD$2=0, "N/A", IF(ISNUMBER(SEARCH(TRIM(CD$2), ProgramsTable[[#This Row],[Geographic Coverage]])), "Yes", "No"))</f>
        <v>N/A</v>
      </c>
      <c r="CE856" s="18" t="str">
        <f>IF(AND(CC$2=0, CD$2=0), "*Required - Please Make a Selection*", IF(OR(ISNUMBER(SEARCH(TRIM(CC$2), ProgramsTable[[#This Row],[Geographic Coverage]])), ISNUMBER(SEARCH(TRIM(CD$2), ProgramsTable[[#This Row],[Geographic Coverage]]))), "Yes", "No"))</f>
        <v>No</v>
      </c>
      <c r="CF856" s="18" t="str" cm="1">
        <f t="array" ref="CF856">IF(COUNTIF(BK$2:BN$2, "Yes")=0, "N/A", IF(SUMPRODUCT((BK$2:BN$2="Yes")*(ProgramsTable[[#This Row],[Veteran?]:[Disabled Veteran?]]="Yes"))&gt;0, "Yes", "No"))</f>
        <v>No</v>
      </c>
      <c r="CG8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56"/>
      <c r="CI856"/>
      <c r="CJ856"/>
      <c r="CK856"/>
      <c r="CL856"/>
      <c r="CM856"/>
      <c r="CN856"/>
      <c r="CO856"/>
      <c r="CP856"/>
      <c r="CQ856"/>
      <c r="CR856"/>
      <c r="CS856"/>
      <c r="CU856"/>
      <c r="CV856"/>
    </row>
    <row r="857" spans="1:100" hidden="1" x14ac:dyDescent="0.25">
      <c r="A857" s="10">
        <v>684</v>
      </c>
      <c r="B857" t="s">
        <v>614</v>
      </c>
      <c r="C857" t="s">
        <v>640</v>
      </c>
      <c r="D857" t="s">
        <v>537</v>
      </c>
      <c r="E857" t="s">
        <v>538</v>
      </c>
      <c r="F857" t="s">
        <v>539</v>
      </c>
      <c r="G857" t="s">
        <v>540</v>
      </c>
      <c r="H857" t="s">
        <v>207</v>
      </c>
      <c r="I857" t="s">
        <v>207</v>
      </c>
      <c r="J857" t="s">
        <v>541</v>
      </c>
      <c r="K857" t="s">
        <v>542</v>
      </c>
      <c r="L857" t="s">
        <v>543</v>
      </c>
      <c r="M857">
        <v>60</v>
      </c>
      <c r="N857">
        <v>120</v>
      </c>
      <c r="P857" t="s">
        <v>544</v>
      </c>
      <c r="Q857" t="s">
        <v>208</v>
      </c>
      <c r="R857" t="s">
        <v>544</v>
      </c>
      <c r="S857" t="s">
        <v>208</v>
      </c>
      <c r="T857" t="s">
        <v>641</v>
      </c>
      <c r="U857" t="s">
        <v>215</v>
      </c>
      <c r="V857" t="s">
        <v>207</v>
      </c>
      <c r="W857" t="s">
        <v>207</v>
      </c>
      <c r="X857" t="s">
        <v>207</v>
      </c>
      <c r="Y857" t="s">
        <v>207</v>
      </c>
      <c r="Z857" t="s">
        <v>207</v>
      </c>
      <c r="AA857" t="s">
        <v>207</v>
      </c>
      <c r="AB857" t="s">
        <v>207</v>
      </c>
      <c r="AC857" t="s">
        <v>207</v>
      </c>
      <c r="AD857" t="s">
        <v>207</v>
      </c>
      <c r="AE857" t="s">
        <v>207</v>
      </c>
      <c r="AF857" t="s">
        <v>207</v>
      </c>
      <c r="AG857" t="s">
        <v>207</v>
      </c>
      <c r="AH857" t="s">
        <v>207</v>
      </c>
      <c r="AI857" t="s">
        <v>207</v>
      </c>
      <c r="AJ857" t="s">
        <v>207</v>
      </c>
      <c r="AK857" t="s">
        <v>207</v>
      </c>
      <c r="AL857" t="s">
        <v>207</v>
      </c>
      <c r="AM857" t="s">
        <v>207</v>
      </c>
      <c r="AN857" t="s">
        <v>207</v>
      </c>
      <c r="AO857" t="s">
        <v>207</v>
      </c>
      <c r="AP857" t="s">
        <v>207</v>
      </c>
      <c r="AQ857" t="s">
        <v>207</v>
      </c>
      <c r="AR857" t="s">
        <v>207</v>
      </c>
      <c r="AS857" t="s">
        <v>207</v>
      </c>
      <c r="AT857" t="s">
        <v>207</v>
      </c>
      <c r="AU857" t="s">
        <v>207</v>
      </c>
      <c r="AV857" t="s">
        <v>207</v>
      </c>
      <c r="AW857" t="s">
        <v>207</v>
      </c>
      <c r="AX857" t="s">
        <v>207</v>
      </c>
      <c r="AY857" t="s">
        <v>207</v>
      </c>
      <c r="AZ857" t="s">
        <v>207</v>
      </c>
      <c r="BA857" t="s">
        <v>215</v>
      </c>
      <c r="BB857" t="s">
        <v>207</v>
      </c>
      <c r="BC857" t="s">
        <v>207</v>
      </c>
      <c r="BD857" t="s">
        <v>207</v>
      </c>
      <c r="BE857" t="s">
        <v>207</v>
      </c>
      <c r="BF857" t="s">
        <v>207</v>
      </c>
      <c r="BG857" t="s">
        <v>207</v>
      </c>
      <c r="BH857" t="s">
        <v>207</v>
      </c>
      <c r="BI857" t="s">
        <v>207</v>
      </c>
      <c r="BJ857" t="s">
        <v>207</v>
      </c>
      <c r="BK857" t="s">
        <v>207</v>
      </c>
      <c r="BL857" t="s">
        <v>207</v>
      </c>
      <c r="BM857" t="s">
        <v>207</v>
      </c>
      <c r="BN857" t="s">
        <v>207</v>
      </c>
      <c r="BO857" s="18" t="str">
        <f>IF(OR(BO$2=0, BO$2=""), "N/A", IF(ISNUMBER(SEARCH(UPPER(BO$2), UPPER(ProgramsTable[[#This Row],[Type of Service]]))), "Yes", "No"))</f>
        <v>N/A</v>
      </c>
      <c r="BP857" s="18" t="str">
        <f>IF(BP$2=0, "N/A", IF(ISNUMBER(SEARCH(TRIM(BP$2), ProgramsTable[[#This Row],[Geographic Coverage]])), "Yes", "No"))</f>
        <v>N/A</v>
      </c>
      <c r="BQ857" s="18" t="str">
        <f>IF(BQ$2=0, "N/A", IF(ISNUMBER(SEARCH(TRIM(BQ$2), ProgramsTable[[#This Row],[Geographic Coverage]])), "Yes", "No"))</f>
        <v>N/A</v>
      </c>
      <c r="BR857" s="18" t="str">
        <f>IF(AND(BP$2=0, BQ$2=0), "*Required - Please Make a Selection*", IF(OR(ISNUMBER(SEARCH(TRIM(BP$2), ProgramsTable[[#This Row],[Geographic Coverage]])), ISNUMBER(SEARCH(TRIM(BQ$2), ProgramsTable[[#This Row],[Geographic Coverage]]))), "Yes", "No"))</f>
        <v>*Required - Please Make a Selection*</v>
      </c>
      <c r="BS857" s="18" t="str">
        <f>IF(OR(BS$2="",BS$2=0), "N/A", IF(AND(ProgramsTable[[#This Row],[Age Min]]= "None", ProgramsTable[[#This Row],[Age Max]]= "None"), "Yes", IF(AND(BS$2&gt;=ProgramsTable[[#This Row],[Age Min]], BS$2&lt;=ProgramsTable[[#This Row],[Age Max]]), "Yes", "No")))</f>
        <v>N/A</v>
      </c>
      <c r="BT857" s="18" t="str" cm="1">
        <f t="array" ref="BT857">IF(COUNTIF(AM$2:BJ$2,"Yes")=0,"N/A",IF(SUMPRODUCT(--(AM$2:BJ$2="Yes"),--(ProgramsTable[[#This Row],[Developmental Disability]:[Caregivers, Family Members, Advocates, or Practitioners of an Individual with Disabilities or Medical Conditions]]="Yes"))&gt;0,"Yes","No"))</f>
        <v>N/A</v>
      </c>
      <c r="BU8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57" s="18" t="str">
        <f>IF(BV$2=0, "N/A", IF(ISNUMBER(SEARCH(UPPER(BV$2), UPPER(ProgramsTable[[#This Row],[Type of Service]]))), "Yes", "No"))</f>
        <v>N/A</v>
      </c>
      <c r="BW857" s="18" t="str">
        <f>IF(BW$2=0, "N/A", IF(ISNUMBER(SEARCH(TRIM(BW$2), ProgramsTable[[#This Row],[Geographic Coverage]])), "Yes", "No"))</f>
        <v>N/A</v>
      </c>
      <c r="BX857" s="18" t="str">
        <f>IF(BX$2=0, "N/A", IF(ISNUMBER(SEARCH(TRIM(BX$2), ProgramsTable[[#This Row],[Geographic Coverage]])), "Yes", "No"))</f>
        <v>N/A</v>
      </c>
      <c r="BY857" s="18" t="str">
        <f>IF(AND(BW$2=0, BX$2=0), "*Required - Please Make a Selection*", IF(OR(ISNUMBER(SEARCH(TRIM(BW$2), ProgramsTable[[#This Row],[Geographic Coverage]])), ISNUMBER(SEARCH(TRIM(BX$2), ProgramsTable[[#This Row],[Geographic Coverage]]))), "Yes", "No"))</f>
        <v>*Required - Please Make a Selection*</v>
      </c>
      <c r="BZ857" s="18" t="str">
        <f>IF(I$2=0, "N/A", IF(I$2="Yes", IF(ProgramsTable[[#This Row],[Program Includes Services for Caregivers]]="Yes", IF(ProgramsTable[[#This Row],[Program May Require Caregiver to be Unpaid]]="No", "Yes", "No"), "No"), "N/A"))</f>
        <v>N/A</v>
      </c>
      <c r="CA8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57" s="18" t="str">
        <f>IF(CB$2=0, "N/A", IF(ISNUMBER(SEARCH(TRIM(UPPER(CB$2)), TRIM(UPPER(ProgramsTable[[#This Row],[Type of Service]])))), "Yes", "No"))</f>
        <v>N/A</v>
      </c>
      <c r="CC857" s="18" t="str">
        <f>IF(CC$2=0, "N/A", IF(ISNUMBER(SEARCH(TRIM(CC$2), ProgramsTable[[#This Row],[Geographic Coverage]])), "Yes", "No"))</f>
        <v>No</v>
      </c>
      <c r="CD857" s="18" t="str">
        <f>IF(CD$2=0, "N/A", IF(ISNUMBER(SEARCH(TRIM(CD$2), ProgramsTable[[#This Row],[Geographic Coverage]])), "Yes", "No"))</f>
        <v>N/A</v>
      </c>
      <c r="CE857" s="18" t="str">
        <f>IF(AND(CC$2=0, CD$2=0), "*Required - Please Make a Selection*", IF(OR(ISNUMBER(SEARCH(TRIM(CC$2), ProgramsTable[[#This Row],[Geographic Coverage]])), ISNUMBER(SEARCH(TRIM(CD$2), ProgramsTable[[#This Row],[Geographic Coverage]]))), "Yes", "No"))</f>
        <v>No</v>
      </c>
      <c r="CF857" s="18" t="str" cm="1">
        <f t="array" ref="CF857">IF(COUNTIF(BK$2:BN$2, "Yes")=0, "N/A", IF(SUMPRODUCT((BK$2:BN$2="Yes")*(ProgramsTable[[#This Row],[Veteran?]:[Disabled Veteran?]]="Yes"))&gt;0, "Yes", "No"))</f>
        <v>No</v>
      </c>
      <c r="CG8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57"/>
      <c r="CI857"/>
      <c r="CJ857"/>
      <c r="CK857"/>
      <c r="CL857"/>
      <c r="CM857"/>
      <c r="CN857"/>
      <c r="CO857"/>
      <c r="CP857"/>
      <c r="CQ857"/>
      <c r="CR857"/>
      <c r="CS857"/>
      <c r="CU857"/>
      <c r="CV857"/>
    </row>
    <row r="858" spans="1:100" hidden="1" x14ac:dyDescent="0.25">
      <c r="A858" s="10">
        <v>686</v>
      </c>
      <c r="B858" t="s">
        <v>614</v>
      </c>
      <c r="C858" t="s">
        <v>640</v>
      </c>
      <c r="D858" t="s">
        <v>545</v>
      </c>
      <c r="E858" t="s">
        <v>546</v>
      </c>
      <c r="F858" t="s">
        <v>549</v>
      </c>
      <c r="G858" t="s">
        <v>117</v>
      </c>
      <c r="H858" t="s">
        <v>207</v>
      </c>
      <c r="I858" t="s">
        <v>207</v>
      </c>
      <c r="J858" t="s">
        <v>208</v>
      </c>
      <c r="K858" t="s">
        <v>208</v>
      </c>
      <c r="L858" s="11" t="s">
        <v>543</v>
      </c>
      <c r="M858">
        <v>60</v>
      </c>
      <c r="N858">
        <v>120</v>
      </c>
      <c r="P858" t="s">
        <v>550</v>
      </c>
      <c r="Q858" t="s">
        <v>208</v>
      </c>
      <c r="R858" t="s">
        <v>550</v>
      </c>
      <c r="S858" t="s">
        <v>208</v>
      </c>
      <c r="T858" t="s">
        <v>641</v>
      </c>
      <c r="U858" t="s">
        <v>207</v>
      </c>
      <c r="V858" t="s">
        <v>207</v>
      </c>
      <c r="W858" t="s">
        <v>207</v>
      </c>
      <c r="X858" t="s">
        <v>207</v>
      </c>
      <c r="Y858" t="s">
        <v>207</v>
      </c>
      <c r="Z858" t="s">
        <v>207</v>
      </c>
      <c r="AA858" t="s">
        <v>207</v>
      </c>
      <c r="AB858" t="s">
        <v>207</v>
      </c>
      <c r="AC858" t="s">
        <v>207</v>
      </c>
      <c r="AD858" t="s">
        <v>207</v>
      </c>
      <c r="AE858" t="s">
        <v>207</v>
      </c>
      <c r="AF858" t="s">
        <v>207</v>
      </c>
      <c r="AG858" t="s">
        <v>207</v>
      </c>
      <c r="AH858" t="s">
        <v>207</v>
      </c>
      <c r="AI858" t="s">
        <v>207</v>
      </c>
      <c r="AJ858" t="s">
        <v>207</v>
      </c>
      <c r="AK858" t="s">
        <v>207</v>
      </c>
      <c r="AL858" t="s">
        <v>207</v>
      </c>
      <c r="AM858" t="s">
        <v>207</v>
      </c>
      <c r="AN858" t="s">
        <v>207</v>
      </c>
      <c r="AO858" t="s">
        <v>207</v>
      </c>
      <c r="AP858" t="s">
        <v>207</v>
      </c>
      <c r="AQ858" t="s">
        <v>207</v>
      </c>
      <c r="AR858" t="s">
        <v>207</v>
      </c>
      <c r="AS858" t="s">
        <v>207</v>
      </c>
      <c r="AT858" t="s">
        <v>207</v>
      </c>
      <c r="AU858" t="s">
        <v>207</v>
      </c>
      <c r="AV858" t="s">
        <v>207</v>
      </c>
      <c r="AW858" t="s">
        <v>207</v>
      </c>
      <c r="AX858" t="s">
        <v>207</v>
      </c>
      <c r="AY858" t="s">
        <v>207</v>
      </c>
      <c r="AZ858" t="s">
        <v>207</v>
      </c>
      <c r="BA858" t="s">
        <v>215</v>
      </c>
      <c r="BB858" t="s">
        <v>207</v>
      </c>
      <c r="BC858" t="s">
        <v>207</v>
      </c>
      <c r="BD858" t="s">
        <v>207</v>
      </c>
      <c r="BE858" t="s">
        <v>207</v>
      </c>
      <c r="BF858" t="s">
        <v>207</v>
      </c>
      <c r="BG858" t="s">
        <v>207</v>
      </c>
      <c r="BH858" t="s">
        <v>207</v>
      </c>
      <c r="BI858" t="s">
        <v>207</v>
      </c>
      <c r="BJ858" t="s">
        <v>207</v>
      </c>
      <c r="BK858" t="s">
        <v>207</v>
      </c>
      <c r="BL858" t="s">
        <v>207</v>
      </c>
      <c r="BM858" t="s">
        <v>207</v>
      </c>
      <c r="BN858" t="s">
        <v>207</v>
      </c>
      <c r="BO858" s="18" t="str">
        <f>IF(OR(BO$2=0, BO$2=""), "N/A", IF(ISNUMBER(SEARCH(UPPER(BO$2), UPPER(ProgramsTable[[#This Row],[Type of Service]]))), "Yes", "No"))</f>
        <v>N/A</v>
      </c>
      <c r="BP858" s="18" t="str">
        <f>IF(BP$2=0, "N/A", IF(ISNUMBER(SEARCH(TRIM(BP$2), ProgramsTable[[#This Row],[Geographic Coverage]])), "Yes", "No"))</f>
        <v>N/A</v>
      </c>
      <c r="BQ858" s="18" t="str">
        <f>IF(BQ$2=0, "N/A", IF(ISNUMBER(SEARCH(TRIM(BQ$2), ProgramsTable[[#This Row],[Geographic Coverage]])), "Yes", "No"))</f>
        <v>N/A</v>
      </c>
      <c r="BR858" s="18" t="str">
        <f>IF(AND(BP$2=0, BQ$2=0), "*Required - Please Make a Selection*", IF(OR(ISNUMBER(SEARCH(TRIM(BP$2), ProgramsTable[[#This Row],[Geographic Coverage]])), ISNUMBER(SEARCH(TRIM(BQ$2), ProgramsTable[[#This Row],[Geographic Coverage]]))), "Yes", "No"))</f>
        <v>*Required - Please Make a Selection*</v>
      </c>
      <c r="BS858" s="18" t="str">
        <f>IF(OR(BS$2="",BS$2=0), "N/A", IF(AND(ProgramsTable[[#This Row],[Age Min]]= "None", ProgramsTable[[#This Row],[Age Max]]= "None"), "Yes", IF(AND(BS$2&gt;=ProgramsTable[[#This Row],[Age Min]], BS$2&lt;=ProgramsTable[[#This Row],[Age Max]]), "Yes", "No")))</f>
        <v>N/A</v>
      </c>
      <c r="BT858" s="18" t="str" cm="1">
        <f t="array" ref="BT858">IF(COUNTIF(AM$2:BJ$2,"Yes")=0,"N/A",IF(SUMPRODUCT(--(AM$2:BJ$2="Yes"),--(ProgramsTable[[#This Row],[Developmental Disability]:[Caregivers, Family Members, Advocates, or Practitioners of an Individual with Disabilities or Medical Conditions]]="Yes"))&gt;0,"Yes","No"))</f>
        <v>N/A</v>
      </c>
      <c r="BU8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58" s="18" t="str">
        <f>IF(BV$2=0, "N/A", IF(ISNUMBER(SEARCH(UPPER(BV$2), UPPER(ProgramsTable[[#This Row],[Type of Service]]))), "Yes", "No"))</f>
        <v>N/A</v>
      </c>
      <c r="BW858" s="18" t="str">
        <f>IF(BW$2=0, "N/A", IF(ISNUMBER(SEARCH(TRIM(BW$2), ProgramsTable[[#This Row],[Geographic Coverage]])), "Yes", "No"))</f>
        <v>N/A</v>
      </c>
      <c r="BX858" s="18" t="str">
        <f>IF(BX$2=0, "N/A", IF(ISNUMBER(SEARCH(TRIM(BX$2), ProgramsTable[[#This Row],[Geographic Coverage]])), "Yes", "No"))</f>
        <v>N/A</v>
      </c>
      <c r="BY858" s="18" t="str">
        <f>IF(AND(BW$2=0, BX$2=0), "*Required - Please Make a Selection*", IF(OR(ISNUMBER(SEARCH(TRIM(BW$2), ProgramsTable[[#This Row],[Geographic Coverage]])), ISNUMBER(SEARCH(TRIM(BX$2), ProgramsTable[[#This Row],[Geographic Coverage]]))), "Yes", "No"))</f>
        <v>*Required - Please Make a Selection*</v>
      </c>
      <c r="BZ858" s="18" t="str">
        <f>IF(I$2=0, "N/A", IF(I$2="Yes", IF(ProgramsTable[[#This Row],[Program Includes Services for Caregivers]]="Yes", IF(ProgramsTable[[#This Row],[Program May Require Caregiver to be Unpaid]]="No", "Yes", "No"), "No"), "N/A"))</f>
        <v>N/A</v>
      </c>
      <c r="CA8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58" s="18" t="str">
        <f>IF(CB$2=0, "N/A", IF(ISNUMBER(SEARCH(TRIM(UPPER(CB$2)), TRIM(UPPER(ProgramsTable[[#This Row],[Type of Service]])))), "Yes", "No"))</f>
        <v>N/A</v>
      </c>
      <c r="CC858" s="18" t="str">
        <f>IF(CC$2=0, "N/A", IF(ISNUMBER(SEARCH(TRIM(CC$2), ProgramsTable[[#This Row],[Geographic Coverage]])), "Yes", "No"))</f>
        <v>No</v>
      </c>
      <c r="CD858" s="18" t="str">
        <f>IF(CD$2=0, "N/A", IF(ISNUMBER(SEARCH(TRIM(CD$2), ProgramsTable[[#This Row],[Geographic Coverage]])), "Yes", "No"))</f>
        <v>N/A</v>
      </c>
      <c r="CE858" s="18" t="str">
        <f>IF(AND(CC$2=0, CD$2=0), "*Required - Please Make a Selection*", IF(OR(ISNUMBER(SEARCH(TRIM(CC$2), ProgramsTable[[#This Row],[Geographic Coverage]])), ISNUMBER(SEARCH(TRIM(CD$2), ProgramsTable[[#This Row],[Geographic Coverage]]))), "Yes", "No"))</f>
        <v>No</v>
      </c>
      <c r="CF858" s="18" t="str" cm="1">
        <f t="array" ref="CF858">IF(COUNTIF(BK$2:BN$2, "Yes")=0, "N/A", IF(SUMPRODUCT((BK$2:BN$2="Yes")*(ProgramsTable[[#This Row],[Veteran?]:[Disabled Veteran?]]="Yes"))&gt;0, "Yes", "No"))</f>
        <v>No</v>
      </c>
      <c r="CG8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58"/>
      <c r="CI858"/>
      <c r="CJ858"/>
      <c r="CK858"/>
      <c r="CL858"/>
      <c r="CM858"/>
      <c r="CN858"/>
      <c r="CO858"/>
      <c r="CP858"/>
      <c r="CQ858"/>
      <c r="CR858"/>
      <c r="CS858"/>
      <c r="CU858"/>
      <c r="CV858"/>
    </row>
    <row r="859" spans="1:100" hidden="1" x14ac:dyDescent="0.25">
      <c r="A859" s="10">
        <v>688</v>
      </c>
      <c r="B859" t="s">
        <v>614</v>
      </c>
      <c r="C859" t="s">
        <v>640</v>
      </c>
      <c r="D859" t="s">
        <v>545</v>
      </c>
      <c r="E859" t="s">
        <v>546</v>
      </c>
      <c r="F859" t="s">
        <v>553</v>
      </c>
      <c r="G859" t="s">
        <v>99</v>
      </c>
      <c r="H859" t="s">
        <v>207</v>
      </c>
      <c r="I859" t="s">
        <v>207</v>
      </c>
      <c r="J859" t="s">
        <v>208</v>
      </c>
      <c r="K859" t="s">
        <v>208</v>
      </c>
      <c r="L859" s="11" t="s">
        <v>543</v>
      </c>
      <c r="M859">
        <v>60</v>
      </c>
      <c r="N859">
        <v>120</v>
      </c>
      <c r="P859" t="s">
        <v>554</v>
      </c>
      <c r="Q859" t="s">
        <v>208</v>
      </c>
      <c r="R859" t="s">
        <v>554</v>
      </c>
      <c r="S859" t="s">
        <v>208</v>
      </c>
      <c r="T859" t="s">
        <v>641</v>
      </c>
      <c r="U859" t="s">
        <v>207</v>
      </c>
      <c r="V859" t="s">
        <v>207</v>
      </c>
      <c r="W859" t="s">
        <v>207</v>
      </c>
      <c r="X859" t="s">
        <v>207</v>
      </c>
      <c r="Y859" t="s">
        <v>207</v>
      </c>
      <c r="Z859" t="s">
        <v>207</v>
      </c>
      <c r="AA859" t="s">
        <v>207</v>
      </c>
      <c r="AB859" t="s">
        <v>207</v>
      </c>
      <c r="AC859" t="s">
        <v>207</v>
      </c>
      <c r="AD859" t="s">
        <v>207</v>
      </c>
      <c r="AE859" t="s">
        <v>207</v>
      </c>
      <c r="AF859" t="s">
        <v>207</v>
      </c>
      <c r="AG859" t="s">
        <v>207</v>
      </c>
      <c r="AH859" t="s">
        <v>207</v>
      </c>
      <c r="AI859" t="s">
        <v>207</v>
      </c>
      <c r="AJ859" t="s">
        <v>207</v>
      </c>
      <c r="AK859" t="s">
        <v>207</v>
      </c>
      <c r="AL859" t="s">
        <v>207</v>
      </c>
      <c r="AM859" t="s">
        <v>207</v>
      </c>
      <c r="AN859" t="s">
        <v>207</v>
      </c>
      <c r="AO859" t="s">
        <v>207</v>
      </c>
      <c r="AP859" t="s">
        <v>207</v>
      </c>
      <c r="AQ859" t="s">
        <v>207</v>
      </c>
      <c r="AR859" t="s">
        <v>207</v>
      </c>
      <c r="AS859" t="s">
        <v>207</v>
      </c>
      <c r="AT859" t="s">
        <v>207</v>
      </c>
      <c r="AU859" t="s">
        <v>207</v>
      </c>
      <c r="AV859" t="s">
        <v>207</v>
      </c>
      <c r="AW859" t="s">
        <v>207</v>
      </c>
      <c r="AX859" t="s">
        <v>207</v>
      </c>
      <c r="AY859" t="s">
        <v>207</v>
      </c>
      <c r="AZ859" t="s">
        <v>207</v>
      </c>
      <c r="BA859" t="s">
        <v>215</v>
      </c>
      <c r="BB859" t="s">
        <v>207</v>
      </c>
      <c r="BC859" t="s">
        <v>207</v>
      </c>
      <c r="BD859" t="s">
        <v>207</v>
      </c>
      <c r="BE859" t="s">
        <v>207</v>
      </c>
      <c r="BF859" t="s">
        <v>207</v>
      </c>
      <c r="BG859" t="s">
        <v>207</v>
      </c>
      <c r="BH859" t="s">
        <v>207</v>
      </c>
      <c r="BI859" t="s">
        <v>207</v>
      </c>
      <c r="BJ859" t="s">
        <v>207</v>
      </c>
      <c r="BK859" t="s">
        <v>207</v>
      </c>
      <c r="BL859" t="s">
        <v>207</v>
      </c>
      <c r="BM859" t="s">
        <v>207</v>
      </c>
      <c r="BN859" t="s">
        <v>207</v>
      </c>
      <c r="BO859" s="18" t="str">
        <f>IF(OR(BO$2=0, BO$2=""), "N/A", IF(ISNUMBER(SEARCH(UPPER(BO$2), UPPER(ProgramsTable[[#This Row],[Type of Service]]))), "Yes", "No"))</f>
        <v>N/A</v>
      </c>
      <c r="BP859" s="18" t="str">
        <f>IF(BP$2=0, "N/A", IF(ISNUMBER(SEARCH(TRIM(BP$2), ProgramsTable[[#This Row],[Geographic Coverage]])), "Yes", "No"))</f>
        <v>N/A</v>
      </c>
      <c r="BQ859" s="18" t="str">
        <f>IF(BQ$2=0, "N/A", IF(ISNUMBER(SEARCH(TRIM(BQ$2), ProgramsTable[[#This Row],[Geographic Coverage]])), "Yes", "No"))</f>
        <v>N/A</v>
      </c>
      <c r="BR859" s="18" t="str">
        <f>IF(AND(BP$2=0, BQ$2=0), "*Required - Please Make a Selection*", IF(OR(ISNUMBER(SEARCH(TRIM(BP$2), ProgramsTable[[#This Row],[Geographic Coverage]])), ISNUMBER(SEARCH(TRIM(BQ$2), ProgramsTable[[#This Row],[Geographic Coverage]]))), "Yes", "No"))</f>
        <v>*Required - Please Make a Selection*</v>
      </c>
      <c r="BS859" s="18" t="str">
        <f>IF(OR(BS$2="",BS$2=0), "N/A", IF(AND(ProgramsTable[[#This Row],[Age Min]]= "None", ProgramsTable[[#This Row],[Age Max]]= "None"), "Yes", IF(AND(BS$2&gt;=ProgramsTable[[#This Row],[Age Min]], BS$2&lt;=ProgramsTable[[#This Row],[Age Max]]), "Yes", "No")))</f>
        <v>N/A</v>
      </c>
      <c r="BT859" s="18" t="str" cm="1">
        <f t="array" ref="BT859">IF(COUNTIF(AM$2:BJ$2,"Yes")=0,"N/A",IF(SUMPRODUCT(--(AM$2:BJ$2="Yes"),--(ProgramsTable[[#This Row],[Developmental Disability]:[Caregivers, Family Members, Advocates, or Practitioners of an Individual with Disabilities or Medical Conditions]]="Yes"))&gt;0,"Yes","No"))</f>
        <v>N/A</v>
      </c>
      <c r="BU8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59" s="18" t="str">
        <f>IF(BV$2=0, "N/A", IF(ISNUMBER(SEARCH(UPPER(BV$2), UPPER(ProgramsTable[[#This Row],[Type of Service]]))), "Yes", "No"))</f>
        <v>N/A</v>
      </c>
      <c r="BW859" s="18" t="str">
        <f>IF(BW$2=0, "N/A", IF(ISNUMBER(SEARCH(TRIM(BW$2), ProgramsTable[[#This Row],[Geographic Coverage]])), "Yes", "No"))</f>
        <v>N/A</v>
      </c>
      <c r="BX859" s="18" t="str">
        <f>IF(BX$2=0, "N/A", IF(ISNUMBER(SEARCH(TRIM(BX$2), ProgramsTable[[#This Row],[Geographic Coverage]])), "Yes", "No"))</f>
        <v>N/A</v>
      </c>
      <c r="BY859" s="18" t="str">
        <f>IF(AND(BW$2=0, BX$2=0), "*Required - Please Make a Selection*", IF(OR(ISNUMBER(SEARCH(TRIM(BW$2), ProgramsTable[[#This Row],[Geographic Coverage]])), ISNUMBER(SEARCH(TRIM(BX$2), ProgramsTable[[#This Row],[Geographic Coverage]]))), "Yes", "No"))</f>
        <v>*Required - Please Make a Selection*</v>
      </c>
      <c r="BZ859" s="18" t="str">
        <f>IF(I$2=0, "N/A", IF(I$2="Yes", IF(ProgramsTable[[#This Row],[Program Includes Services for Caregivers]]="Yes", IF(ProgramsTable[[#This Row],[Program May Require Caregiver to be Unpaid]]="No", "Yes", "No"), "No"), "N/A"))</f>
        <v>N/A</v>
      </c>
      <c r="CA8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59" s="18" t="str">
        <f>IF(CB$2=0, "N/A", IF(ISNUMBER(SEARCH(TRIM(UPPER(CB$2)), TRIM(UPPER(ProgramsTable[[#This Row],[Type of Service]])))), "Yes", "No"))</f>
        <v>N/A</v>
      </c>
      <c r="CC859" s="18" t="str">
        <f>IF(CC$2=0, "N/A", IF(ISNUMBER(SEARCH(TRIM(CC$2), ProgramsTable[[#This Row],[Geographic Coverage]])), "Yes", "No"))</f>
        <v>No</v>
      </c>
      <c r="CD859" s="18" t="str">
        <f>IF(CD$2=0, "N/A", IF(ISNUMBER(SEARCH(TRIM(CD$2), ProgramsTable[[#This Row],[Geographic Coverage]])), "Yes", "No"))</f>
        <v>N/A</v>
      </c>
      <c r="CE859" s="18" t="str">
        <f>IF(AND(CC$2=0, CD$2=0), "*Required - Please Make a Selection*", IF(OR(ISNUMBER(SEARCH(TRIM(CC$2), ProgramsTable[[#This Row],[Geographic Coverage]])), ISNUMBER(SEARCH(TRIM(CD$2), ProgramsTable[[#This Row],[Geographic Coverage]]))), "Yes", "No"))</f>
        <v>No</v>
      </c>
      <c r="CF859" s="18" t="str" cm="1">
        <f t="array" ref="CF859">IF(COUNTIF(BK$2:BN$2, "Yes")=0, "N/A", IF(SUMPRODUCT((BK$2:BN$2="Yes")*(ProgramsTable[[#This Row],[Veteran?]:[Disabled Veteran?]]="Yes"))&gt;0, "Yes", "No"))</f>
        <v>No</v>
      </c>
      <c r="CG8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59"/>
      <c r="CI859"/>
      <c r="CJ859"/>
      <c r="CK859"/>
      <c r="CL859"/>
      <c r="CM859"/>
      <c r="CN859"/>
      <c r="CO859"/>
      <c r="CP859"/>
      <c r="CQ859"/>
      <c r="CR859"/>
      <c r="CS859"/>
      <c r="CU859"/>
      <c r="CV859"/>
    </row>
    <row r="860" spans="1:100" hidden="1" x14ac:dyDescent="0.25">
      <c r="A860" s="10">
        <v>690</v>
      </c>
      <c r="B860" t="s">
        <v>614</v>
      </c>
      <c r="C860" t="s">
        <v>640</v>
      </c>
      <c r="D860" t="s">
        <v>545</v>
      </c>
      <c r="E860" t="s">
        <v>546</v>
      </c>
      <c r="F860" t="s">
        <v>557</v>
      </c>
      <c r="G860" t="s">
        <v>91</v>
      </c>
      <c r="H860" t="s">
        <v>207</v>
      </c>
      <c r="I860" t="s">
        <v>207</v>
      </c>
      <c r="J860" t="s">
        <v>208</v>
      </c>
      <c r="K860" t="s">
        <v>208</v>
      </c>
      <c r="L860" s="11" t="s">
        <v>543</v>
      </c>
      <c r="M860">
        <v>60</v>
      </c>
      <c r="N860">
        <v>120</v>
      </c>
      <c r="P860" t="s">
        <v>208</v>
      </c>
      <c r="Q860" t="s">
        <v>208</v>
      </c>
      <c r="R860" t="s">
        <v>208</v>
      </c>
      <c r="S860" t="s">
        <v>208</v>
      </c>
      <c r="T860" t="s">
        <v>641</v>
      </c>
      <c r="U860" t="s">
        <v>207</v>
      </c>
      <c r="V860" t="s">
        <v>207</v>
      </c>
      <c r="W860" t="s">
        <v>207</v>
      </c>
      <c r="X860" t="s">
        <v>207</v>
      </c>
      <c r="Y860" t="s">
        <v>207</v>
      </c>
      <c r="Z860" t="s">
        <v>207</v>
      </c>
      <c r="AA860" t="s">
        <v>207</v>
      </c>
      <c r="AB860" t="s">
        <v>207</v>
      </c>
      <c r="AC860" t="s">
        <v>207</v>
      </c>
      <c r="AD860" t="s">
        <v>207</v>
      </c>
      <c r="AE860" t="s">
        <v>207</v>
      </c>
      <c r="AF860" t="s">
        <v>207</v>
      </c>
      <c r="AG860" t="s">
        <v>207</v>
      </c>
      <c r="AH860" t="s">
        <v>207</v>
      </c>
      <c r="AI860" t="s">
        <v>207</v>
      </c>
      <c r="AJ860" t="s">
        <v>207</v>
      </c>
      <c r="AK860" t="s">
        <v>207</v>
      </c>
      <c r="AL860" t="s">
        <v>207</v>
      </c>
      <c r="AM860" t="s">
        <v>207</v>
      </c>
      <c r="AN860" t="s">
        <v>207</v>
      </c>
      <c r="AO860" t="s">
        <v>207</v>
      </c>
      <c r="AP860" t="s">
        <v>207</v>
      </c>
      <c r="AQ860" t="s">
        <v>207</v>
      </c>
      <c r="AR860" t="s">
        <v>207</v>
      </c>
      <c r="AS860" t="s">
        <v>207</v>
      </c>
      <c r="AT860" t="s">
        <v>207</v>
      </c>
      <c r="AU860" t="s">
        <v>207</v>
      </c>
      <c r="AV860" t="s">
        <v>207</v>
      </c>
      <c r="AW860" t="s">
        <v>207</v>
      </c>
      <c r="AX860" t="s">
        <v>207</v>
      </c>
      <c r="AY860" t="s">
        <v>207</v>
      </c>
      <c r="AZ860" t="s">
        <v>207</v>
      </c>
      <c r="BA860" t="s">
        <v>207</v>
      </c>
      <c r="BB860" t="s">
        <v>207</v>
      </c>
      <c r="BC860" t="s">
        <v>207</v>
      </c>
      <c r="BD860" t="s">
        <v>207</v>
      </c>
      <c r="BE860" t="s">
        <v>207</v>
      </c>
      <c r="BF860" t="s">
        <v>207</v>
      </c>
      <c r="BG860" t="s">
        <v>207</v>
      </c>
      <c r="BH860" t="s">
        <v>207</v>
      </c>
      <c r="BI860" t="s">
        <v>207</v>
      </c>
      <c r="BJ860" t="s">
        <v>207</v>
      </c>
      <c r="BK860" t="s">
        <v>207</v>
      </c>
      <c r="BL860" t="s">
        <v>207</v>
      </c>
      <c r="BM860" t="s">
        <v>207</v>
      </c>
      <c r="BN860" t="s">
        <v>207</v>
      </c>
      <c r="BO860" s="18" t="str">
        <f>IF(OR(BO$2=0, BO$2=""), "N/A", IF(ISNUMBER(SEARCH(UPPER(BO$2), UPPER(ProgramsTable[[#This Row],[Type of Service]]))), "Yes", "No"))</f>
        <v>N/A</v>
      </c>
      <c r="BP860" s="18" t="str">
        <f>IF(BP$2=0, "N/A", IF(ISNUMBER(SEARCH(TRIM(BP$2), ProgramsTable[[#This Row],[Geographic Coverage]])), "Yes", "No"))</f>
        <v>N/A</v>
      </c>
      <c r="BQ860" s="18" t="str">
        <f>IF(BQ$2=0, "N/A", IF(ISNUMBER(SEARCH(TRIM(BQ$2), ProgramsTable[[#This Row],[Geographic Coverage]])), "Yes", "No"))</f>
        <v>N/A</v>
      </c>
      <c r="BR860" s="18" t="str">
        <f>IF(AND(BP$2=0, BQ$2=0), "*Required - Please Make a Selection*", IF(OR(ISNUMBER(SEARCH(TRIM(BP$2), ProgramsTable[[#This Row],[Geographic Coverage]])), ISNUMBER(SEARCH(TRIM(BQ$2), ProgramsTable[[#This Row],[Geographic Coverage]]))), "Yes", "No"))</f>
        <v>*Required - Please Make a Selection*</v>
      </c>
      <c r="BS860" s="18" t="str">
        <f>IF(OR(BS$2="",BS$2=0), "N/A", IF(AND(ProgramsTable[[#This Row],[Age Min]]= "None", ProgramsTable[[#This Row],[Age Max]]= "None"), "Yes", IF(AND(BS$2&gt;=ProgramsTable[[#This Row],[Age Min]], BS$2&lt;=ProgramsTable[[#This Row],[Age Max]]), "Yes", "No")))</f>
        <v>N/A</v>
      </c>
      <c r="BT860" s="18" t="str" cm="1">
        <f t="array" ref="BT860">IF(COUNTIF(AM$2:BJ$2,"Yes")=0,"N/A",IF(SUMPRODUCT(--(AM$2:BJ$2="Yes"),--(ProgramsTable[[#This Row],[Developmental Disability]:[Caregivers, Family Members, Advocates, or Practitioners of an Individual with Disabilities or Medical Conditions]]="Yes"))&gt;0,"Yes","No"))</f>
        <v>N/A</v>
      </c>
      <c r="BU8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60" s="18" t="str">
        <f>IF(BV$2=0, "N/A", IF(ISNUMBER(SEARCH(UPPER(BV$2), UPPER(ProgramsTable[[#This Row],[Type of Service]]))), "Yes", "No"))</f>
        <v>N/A</v>
      </c>
      <c r="BW860" s="18" t="str">
        <f>IF(BW$2=0, "N/A", IF(ISNUMBER(SEARCH(TRIM(BW$2), ProgramsTable[[#This Row],[Geographic Coverage]])), "Yes", "No"))</f>
        <v>N/A</v>
      </c>
      <c r="BX860" s="18" t="str">
        <f>IF(BX$2=0, "N/A", IF(ISNUMBER(SEARCH(TRIM(BX$2), ProgramsTable[[#This Row],[Geographic Coverage]])), "Yes", "No"))</f>
        <v>N/A</v>
      </c>
      <c r="BY860" s="18" t="str">
        <f>IF(AND(BW$2=0, BX$2=0), "*Required - Please Make a Selection*", IF(OR(ISNUMBER(SEARCH(TRIM(BW$2), ProgramsTable[[#This Row],[Geographic Coverage]])), ISNUMBER(SEARCH(TRIM(BX$2), ProgramsTable[[#This Row],[Geographic Coverage]]))), "Yes", "No"))</f>
        <v>*Required - Please Make a Selection*</v>
      </c>
      <c r="BZ860" s="18" t="str">
        <f>IF(I$2=0, "N/A", IF(I$2="Yes", IF(ProgramsTable[[#This Row],[Program Includes Services for Caregivers]]="Yes", IF(ProgramsTable[[#This Row],[Program May Require Caregiver to be Unpaid]]="No", "Yes", "No"), "No"), "N/A"))</f>
        <v>N/A</v>
      </c>
      <c r="CA8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60" s="18" t="str">
        <f>IF(CB$2=0, "N/A", IF(ISNUMBER(SEARCH(TRIM(UPPER(CB$2)), TRIM(UPPER(ProgramsTable[[#This Row],[Type of Service]])))), "Yes", "No"))</f>
        <v>N/A</v>
      </c>
      <c r="CC860" s="18" t="str">
        <f>IF(CC$2=0, "N/A", IF(ISNUMBER(SEARCH(TRIM(CC$2), ProgramsTable[[#This Row],[Geographic Coverage]])), "Yes", "No"))</f>
        <v>No</v>
      </c>
      <c r="CD860" s="18" t="str">
        <f>IF(CD$2=0, "N/A", IF(ISNUMBER(SEARCH(TRIM(CD$2), ProgramsTable[[#This Row],[Geographic Coverage]])), "Yes", "No"))</f>
        <v>N/A</v>
      </c>
      <c r="CE860" s="18" t="str">
        <f>IF(AND(CC$2=0, CD$2=0), "*Required - Please Make a Selection*", IF(OR(ISNUMBER(SEARCH(TRIM(CC$2), ProgramsTable[[#This Row],[Geographic Coverage]])), ISNUMBER(SEARCH(TRIM(CD$2), ProgramsTable[[#This Row],[Geographic Coverage]]))), "Yes", "No"))</f>
        <v>No</v>
      </c>
      <c r="CF860" s="18" t="str" cm="1">
        <f t="array" ref="CF860">IF(COUNTIF(BK$2:BN$2, "Yes")=0, "N/A", IF(SUMPRODUCT((BK$2:BN$2="Yes")*(ProgramsTable[[#This Row],[Veteran?]:[Disabled Veteran?]]="Yes"))&gt;0, "Yes", "No"))</f>
        <v>No</v>
      </c>
      <c r="CG8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60"/>
      <c r="CI860"/>
      <c r="CJ860"/>
      <c r="CK860"/>
      <c r="CL860"/>
      <c r="CM860"/>
      <c r="CN860"/>
      <c r="CO860"/>
      <c r="CP860"/>
      <c r="CQ860"/>
      <c r="CR860"/>
      <c r="CS860"/>
      <c r="CU860"/>
      <c r="CV860"/>
    </row>
    <row r="861" spans="1:100" hidden="1" x14ac:dyDescent="0.25">
      <c r="A861" s="10">
        <v>691</v>
      </c>
      <c r="B861" t="s">
        <v>614</v>
      </c>
      <c r="C861" t="s">
        <v>640</v>
      </c>
      <c r="D861" t="s">
        <v>545</v>
      </c>
      <c r="E861" t="s">
        <v>546</v>
      </c>
      <c r="F861" t="s">
        <v>558</v>
      </c>
      <c r="G861" t="s">
        <v>103</v>
      </c>
      <c r="H861" t="s">
        <v>207</v>
      </c>
      <c r="I861" t="s">
        <v>207</v>
      </c>
      <c r="J861" t="s">
        <v>208</v>
      </c>
      <c r="K861" t="s">
        <v>208</v>
      </c>
      <c r="L861" s="11" t="s">
        <v>208</v>
      </c>
      <c r="M861" t="s">
        <v>208</v>
      </c>
      <c r="N861" t="s">
        <v>208</v>
      </c>
      <c r="P861" t="s">
        <v>208</v>
      </c>
      <c r="Q861" t="s">
        <v>208</v>
      </c>
      <c r="R861" t="s">
        <v>208</v>
      </c>
      <c r="S861" t="s">
        <v>208</v>
      </c>
      <c r="T861" t="s">
        <v>641</v>
      </c>
      <c r="U861" t="s">
        <v>207</v>
      </c>
      <c r="V861" t="s">
        <v>207</v>
      </c>
      <c r="W861" t="s">
        <v>207</v>
      </c>
      <c r="X861" t="s">
        <v>207</v>
      </c>
      <c r="Y861" t="s">
        <v>207</v>
      </c>
      <c r="Z861" t="s">
        <v>207</v>
      </c>
      <c r="AA861" t="s">
        <v>207</v>
      </c>
      <c r="AB861" t="s">
        <v>207</v>
      </c>
      <c r="AC861" t="s">
        <v>207</v>
      </c>
      <c r="AD861" t="s">
        <v>207</v>
      </c>
      <c r="AE861" t="s">
        <v>207</v>
      </c>
      <c r="AF861" t="s">
        <v>207</v>
      </c>
      <c r="AG861" t="s">
        <v>207</v>
      </c>
      <c r="AH861" t="s">
        <v>207</v>
      </c>
      <c r="AI861" t="s">
        <v>207</v>
      </c>
      <c r="AJ861" t="s">
        <v>207</v>
      </c>
      <c r="AK861" t="s">
        <v>207</v>
      </c>
      <c r="AL861" t="s">
        <v>207</v>
      </c>
      <c r="AM861" t="s">
        <v>207</v>
      </c>
      <c r="AN861" t="s">
        <v>207</v>
      </c>
      <c r="AO861" t="s">
        <v>207</v>
      </c>
      <c r="AP861" t="s">
        <v>207</v>
      </c>
      <c r="AQ861" t="s">
        <v>207</v>
      </c>
      <c r="AR861" t="s">
        <v>207</v>
      </c>
      <c r="AS861" t="s">
        <v>207</v>
      </c>
      <c r="AT861" t="s">
        <v>207</v>
      </c>
      <c r="AU861" t="s">
        <v>207</v>
      </c>
      <c r="AV861" t="s">
        <v>207</v>
      </c>
      <c r="AW861" t="s">
        <v>207</v>
      </c>
      <c r="AX861" t="s">
        <v>207</v>
      </c>
      <c r="AY861" t="s">
        <v>207</v>
      </c>
      <c r="AZ861" t="s">
        <v>207</v>
      </c>
      <c r="BA861" t="s">
        <v>207</v>
      </c>
      <c r="BB861" t="s">
        <v>207</v>
      </c>
      <c r="BC861" t="s">
        <v>207</v>
      </c>
      <c r="BD861" t="s">
        <v>207</v>
      </c>
      <c r="BE861" t="s">
        <v>207</v>
      </c>
      <c r="BF861" t="s">
        <v>207</v>
      </c>
      <c r="BG861" t="s">
        <v>207</v>
      </c>
      <c r="BH861" t="s">
        <v>207</v>
      </c>
      <c r="BI861" t="s">
        <v>207</v>
      </c>
      <c r="BJ861" t="s">
        <v>207</v>
      </c>
      <c r="BK861" t="s">
        <v>207</v>
      </c>
      <c r="BL861" t="s">
        <v>207</v>
      </c>
      <c r="BM861" t="s">
        <v>207</v>
      </c>
      <c r="BN861" t="s">
        <v>207</v>
      </c>
      <c r="BO861" s="18" t="str">
        <f>IF(OR(BO$2=0, BO$2=""), "N/A", IF(ISNUMBER(SEARCH(UPPER(BO$2), UPPER(ProgramsTable[[#This Row],[Type of Service]]))), "Yes", "No"))</f>
        <v>N/A</v>
      </c>
      <c r="BP861" s="18" t="str">
        <f>IF(BP$2=0, "N/A", IF(ISNUMBER(SEARCH(TRIM(BP$2), ProgramsTable[[#This Row],[Geographic Coverage]])), "Yes", "No"))</f>
        <v>N/A</v>
      </c>
      <c r="BQ861" s="18" t="str">
        <f>IF(BQ$2=0, "N/A", IF(ISNUMBER(SEARCH(TRIM(BQ$2), ProgramsTable[[#This Row],[Geographic Coverage]])), "Yes", "No"))</f>
        <v>N/A</v>
      </c>
      <c r="BR861" s="18" t="str">
        <f>IF(AND(BP$2=0, BQ$2=0), "*Required - Please Make a Selection*", IF(OR(ISNUMBER(SEARCH(TRIM(BP$2), ProgramsTable[[#This Row],[Geographic Coverage]])), ISNUMBER(SEARCH(TRIM(BQ$2), ProgramsTable[[#This Row],[Geographic Coverage]]))), "Yes", "No"))</f>
        <v>*Required - Please Make a Selection*</v>
      </c>
      <c r="BS861" s="18" t="str">
        <f>IF(OR(BS$2="",BS$2=0), "N/A", IF(AND(ProgramsTable[[#This Row],[Age Min]]= "None", ProgramsTable[[#This Row],[Age Max]]= "None"), "Yes", IF(AND(BS$2&gt;=ProgramsTable[[#This Row],[Age Min]], BS$2&lt;=ProgramsTable[[#This Row],[Age Max]]), "Yes", "No")))</f>
        <v>N/A</v>
      </c>
      <c r="BT861" s="18" t="str" cm="1">
        <f t="array" ref="BT861">IF(COUNTIF(AM$2:BJ$2,"Yes")=0,"N/A",IF(SUMPRODUCT(--(AM$2:BJ$2="Yes"),--(ProgramsTable[[#This Row],[Developmental Disability]:[Caregivers, Family Members, Advocates, or Practitioners of an Individual with Disabilities or Medical Conditions]]="Yes"))&gt;0,"Yes","No"))</f>
        <v>N/A</v>
      </c>
      <c r="BU8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61" s="18" t="str">
        <f>IF(BV$2=0, "N/A", IF(ISNUMBER(SEARCH(UPPER(BV$2), UPPER(ProgramsTable[[#This Row],[Type of Service]]))), "Yes", "No"))</f>
        <v>N/A</v>
      </c>
      <c r="BW861" s="18" t="str">
        <f>IF(BW$2=0, "N/A", IF(ISNUMBER(SEARCH(TRIM(BW$2), ProgramsTable[[#This Row],[Geographic Coverage]])), "Yes", "No"))</f>
        <v>N/A</v>
      </c>
      <c r="BX861" s="18" t="str">
        <f>IF(BX$2=0, "N/A", IF(ISNUMBER(SEARCH(TRIM(BX$2), ProgramsTable[[#This Row],[Geographic Coverage]])), "Yes", "No"))</f>
        <v>N/A</v>
      </c>
      <c r="BY861" s="18" t="str">
        <f>IF(AND(BW$2=0, BX$2=0), "*Required - Please Make a Selection*", IF(OR(ISNUMBER(SEARCH(TRIM(BW$2), ProgramsTable[[#This Row],[Geographic Coverage]])), ISNUMBER(SEARCH(TRIM(BX$2), ProgramsTable[[#This Row],[Geographic Coverage]]))), "Yes", "No"))</f>
        <v>*Required - Please Make a Selection*</v>
      </c>
      <c r="BZ861" s="18" t="str">
        <f>IF(I$2=0, "N/A", IF(I$2="Yes", IF(ProgramsTable[[#This Row],[Program Includes Services for Caregivers]]="Yes", IF(ProgramsTable[[#This Row],[Program May Require Caregiver to be Unpaid]]="No", "Yes", "No"), "No"), "N/A"))</f>
        <v>N/A</v>
      </c>
      <c r="CA8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61" s="18" t="str">
        <f>IF(CB$2=0, "N/A", IF(ISNUMBER(SEARCH(TRIM(UPPER(CB$2)), TRIM(UPPER(ProgramsTable[[#This Row],[Type of Service]])))), "Yes", "No"))</f>
        <v>N/A</v>
      </c>
      <c r="CC861" s="18" t="str">
        <f>IF(CC$2=0, "N/A", IF(ISNUMBER(SEARCH(TRIM(CC$2), ProgramsTable[[#This Row],[Geographic Coverage]])), "Yes", "No"))</f>
        <v>No</v>
      </c>
      <c r="CD861" s="18" t="str">
        <f>IF(CD$2=0, "N/A", IF(ISNUMBER(SEARCH(TRIM(CD$2), ProgramsTable[[#This Row],[Geographic Coverage]])), "Yes", "No"))</f>
        <v>N/A</v>
      </c>
      <c r="CE861" s="18" t="str">
        <f>IF(AND(CC$2=0, CD$2=0), "*Required - Please Make a Selection*", IF(OR(ISNUMBER(SEARCH(TRIM(CC$2), ProgramsTable[[#This Row],[Geographic Coverage]])), ISNUMBER(SEARCH(TRIM(CD$2), ProgramsTable[[#This Row],[Geographic Coverage]]))), "Yes", "No"))</f>
        <v>No</v>
      </c>
      <c r="CF861" s="18" t="str" cm="1">
        <f t="array" ref="CF861">IF(COUNTIF(BK$2:BN$2, "Yes")=0, "N/A", IF(SUMPRODUCT((BK$2:BN$2="Yes")*(ProgramsTable[[#This Row],[Veteran?]:[Disabled Veteran?]]="Yes"))&gt;0, "Yes", "No"))</f>
        <v>No</v>
      </c>
      <c r="CG8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61"/>
      <c r="CI861"/>
      <c r="CJ861"/>
      <c r="CK861"/>
      <c r="CL861"/>
      <c r="CM861"/>
      <c r="CN861"/>
      <c r="CO861"/>
      <c r="CP861"/>
      <c r="CQ861"/>
      <c r="CR861"/>
      <c r="CS861"/>
      <c r="CU861"/>
      <c r="CV861"/>
    </row>
    <row r="862" spans="1:100" x14ac:dyDescent="0.25">
      <c r="A862" s="10">
        <v>697</v>
      </c>
      <c r="B862" t="s">
        <v>614</v>
      </c>
      <c r="C862" t="s">
        <v>640</v>
      </c>
      <c r="D862" t="s">
        <v>564</v>
      </c>
      <c r="E862" t="s">
        <v>546</v>
      </c>
      <c r="F862" t="s">
        <v>565</v>
      </c>
      <c r="G862" t="s">
        <v>107</v>
      </c>
      <c r="H862" t="s">
        <v>207</v>
      </c>
      <c r="I862" t="s">
        <v>207</v>
      </c>
      <c r="J862" t="s">
        <v>566</v>
      </c>
      <c r="K862" t="s">
        <v>208</v>
      </c>
      <c r="L862" s="11" t="s">
        <v>567</v>
      </c>
      <c r="M862">
        <v>60</v>
      </c>
      <c r="N862">
        <v>120</v>
      </c>
      <c r="O862" t="s">
        <v>568</v>
      </c>
      <c r="P862" t="s">
        <v>569</v>
      </c>
      <c r="Q862" t="s">
        <v>208</v>
      </c>
      <c r="R862" t="s">
        <v>569</v>
      </c>
      <c r="S862" t="s">
        <v>208</v>
      </c>
      <c r="T862" t="s">
        <v>641</v>
      </c>
      <c r="U862" t="s">
        <v>207</v>
      </c>
      <c r="V862" t="s">
        <v>215</v>
      </c>
      <c r="W862" t="s">
        <v>207</v>
      </c>
      <c r="X862" t="s">
        <v>207</v>
      </c>
      <c r="Y862" t="s">
        <v>207</v>
      </c>
      <c r="Z862" t="s">
        <v>207</v>
      </c>
      <c r="AA862" t="s">
        <v>207</v>
      </c>
      <c r="AB862" t="s">
        <v>207</v>
      </c>
      <c r="AC862" t="s">
        <v>207</v>
      </c>
      <c r="AD862" t="s">
        <v>207</v>
      </c>
      <c r="AE862" t="s">
        <v>207</v>
      </c>
      <c r="AF862" t="s">
        <v>207</v>
      </c>
      <c r="AG862" t="s">
        <v>207</v>
      </c>
      <c r="AH862" t="s">
        <v>207</v>
      </c>
      <c r="AI862" t="s">
        <v>207</v>
      </c>
      <c r="AJ862" t="s">
        <v>207</v>
      </c>
      <c r="AK862" t="s">
        <v>207</v>
      </c>
      <c r="AL862" t="s">
        <v>207</v>
      </c>
      <c r="AM862" t="s">
        <v>215</v>
      </c>
      <c r="AN862" t="s">
        <v>215</v>
      </c>
      <c r="AO862" t="s">
        <v>215</v>
      </c>
      <c r="AP862" t="s">
        <v>207</v>
      </c>
      <c r="AQ862" t="s">
        <v>207</v>
      </c>
      <c r="AR862" t="s">
        <v>207</v>
      </c>
      <c r="AS862" t="s">
        <v>207</v>
      </c>
      <c r="AT862" t="s">
        <v>207</v>
      </c>
      <c r="AU862" t="s">
        <v>207</v>
      </c>
      <c r="AV862" t="s">
        <v>207</v>
      </c>
      <c r="AW862" t="s">
        <v>207</v>
      </c>
      <c r="AX862" t="s">
        <v>207</v>
      </c>
      <c r="AY862" t="s">
        <v>207</v>
      </c>
      <c r="AZ862" t="s">
        <v>207</v>
      </c>
      <c r="BA862" t="s">
        <v>207</v>
      </c>
      <c r="BB862" t="s">
        <v>207</v>
      </c>
      <c r="BC862" t="s">
        <v>207</v>
      </c>
      <c r="BD862" t="s">
        <v>207</v>
      </c>
      <c r="BE862" t="s">
        <v>207</v>
      </c>
      <c r="BF862" t="s">
        <v>207</v>
      </c>
      <c r="BG862" t="s">
        <v>207</v>
      </c>
      <c r="BH862" t="s">
        <v>207</v>
      </c>
      <c r="BI862" t="s">
        <v>207</v>
      </c>
      <c r="BJ862" t="s">
        <v>207</v>
      </c>
      <c r="BK862" t="s">
        <v>207</v>
      </c>
      <c r="BL862" t="s">
        <v>207</v>
      </c>
      <c r="BM862" t="s">
        <v>207</v>
      </c>
      <c r="BN862" t="s">
        <v>207</v>
      </c>
      <c r="BO862" s="18" t="str">
        <f>IF(OR(BO$2=0, BO$2=""), "N/A", IF(ISNUMBER(SEARCH(UPPER(BO$2), UPPER(ProgramsTable[[#This Row],[Type of Service]]))), "Yes", "No"))</f>
        <v>N/A</v>
      </c>
      <c r="BP862" s="18" t="str">
        <f>IF(BP$2=0, "N/A", IF(ISNUMBER(SEARCH(TRIM(BP$2), ProgramsTable[[#This Row],[Geographic Coverage]])), "Yes", "No"))</f>
        <v>N/A</v>
      </c>
      <c r="BQ862" s="18" t="str">
        <f>IF(BQ$2=0, "N/A", IF(ISNUMBER(SEARCH(TRIM(BQ$2), ProgramsTable[[#This Row],[Geographic Coverage]])), "Yes", "No"))</f>
        <v>N/A</v>
      </c>
      <c r="BR862" s="18" t="str">
        <f>IF(AND(BP$2=0, BQ$2=0), "*Required - Please Make a Selection*", IF(OR(ISNUMBER(SEARCH(TRIM(BP$2), ProgramsTable[[#This Row],[Geographic Coverage]])), ISNUMBER(SEARCH(TRIM(BQ$2), ProgramsTable[[#This Row],[Geographic Coverage]]))), "Yes", "No"))</f>
        <v>*Required - Please Make a Selection*</v>
      </c>
      <c r="BS862" s="18" t="str">
        <f>IF(OR(BS$2="",BS$2=0), "N/A", IF(AND(ProgramsTable[[#This Row],[Age Min]]= "None", ProgramsTable[[#This Row],[Age Max]]= "None"), "Yes", IF(AND(BS$2&gt;=ProgramsTable[[#This Row],[Age Min]], BS$2&lt;=ProgramsTable[[#This Row],[Age Max]]), "Yes", "No")))</f>
        <v>N/A</v>
      </c>
      <c r="BT862" s="18" t="str" cm="1">
        <f t="array" ref="BT862">IF(COUNTIF(AM$2:BJ$2,"Yes")=0,"N/A",IF(SUMPRODUCT(--(AM$2:BJ$2="Yes"),--(ProgramsTable[[#This Row],[Developmental Disability]:[Caregivers, Family Members, Advocates, or Practitioners of an Individual with Disabilities or Medical Conditions]]="Yes"))&gt;0,"Yes","No"))</f>
        <v>N/A</v>
      </c>
      <c r="BU8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62" s="18" t="str">
        <f>IF(BV$2=0, "N/A", IF(ISNUMBER(SEARCH(UPPER(BV$2), UPPER(ProgramsTable[[#This Row],[Type of Service]]))), "Yes", "No"))</f>
        <v>N/A</v>
      </c>
      <c r="BW862" s="18" t="str">
        <f>IF(BW$2=0, "N/A", IF(ISNUMBER(SEARCH(TRIM(BW$2), ProgramsTable[[#This Row],[Geographic Coverage]])), "Yes", "No"))</f>
        <v>N/A</v>
      </c>
      <c r="BX862" s="18" t="str">
        <f>IF(BX$2=0, "N/A", IF(ISNUMBER(SEARCH(TRIM(BX$2), ProgramsTable[[#This Row],[Geographic Coverage]])), "Yes", "No"))</f>
        <v>N/A</v>
      </c>
      <c r="BY862" s="18" t="str">
        <f>IF(AND(BW$2=0, BX$2=0), "*Required - Please Make a Selection*", IF(OR(ISNUMBER(SEARCH(TRIM(BW$2), ProgramsTable[[#This Row],[Geographic Coverage]])), ISNUMBER(SEARCH(TRIM(BX$2), ProgramsTable[[#This Row],[Geographic Coverage]]))), "Yes", "No"))</f>
        <v>*Required - Please Make a Selection*</v>
      </c>
      <c r="BZ862" s="18" t="str">
        <f>IF(I$2=0, "N/A", IF(I$2="Yes", IF(ProgramsTable[[#This Row],[Program Includes Services for Caregivers]]="Yes", IF(ProgramsTable[[#This Row],[Program May Require Caregiver to be Unpaid]]="No", "Yes", "No"), "No"), "N/A"))</f>
        <v>N/A</v>
      </c>
      <c r="CA8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62" s="18" t="str">
        <f>IF(CB$2=0, "N/A", IF(ISNUMBER(SEARCH(TRIM(UPPER(CB$2)), TRIM(UPPER(ProgramsTable[[#This Row],[Type of Service]])))), "Yes", "No"))</f>
        <v>N/A</v>
      </c>
      <c r="CC862" s="18" t="str">
        <f>IF(CC$2=0, "N/A", IF(ISNUMBER(SEARCH(TRIM(CC$2), ProgramsTable[[#This Row],[Geographic Coverage]])), "Yes", "No"))</f>
        <v>No</v>
      </c>
      <c r="CD862" s="18" t="str">
        <f>IF(CD$2=0, "N/A", IF(ISNUMBER(SEARCH(TRIM(CD$2), ProgramsTable[[#This Row],[Geographic Coverage]])), "Yes", "No"))</f>
        <v>N/A</v>
      </c>
      <c r="CE862" s="18" t="str">
        <f>IF(AND(CC$2=0, CD$2=0), "*Required - Please Make a Selection*", IF(OR(ISNUMBER(SEARCH(TRIM(CC$2), ProgramsTable[[#This Row],[Geographic Coverage]])), ISNUMBER(SEARCH(TRIM(CD$2), ProgramsTable[[#This Row],[Geographic Coverage]]))), "Yes", "No"))</f>
        <v>No</v>
      </c>
      <c r="CF862" s="18" t="str" cm="1">
        <f t="array" ref="CF862">IF(COUNTIF(BK$2:BN$2, "Yes")=0, "N/A", IF(SUMPRODUCT((BK$2:BN$2="Yes")*(ProgramsTable[[#This Row],[Veteran?]:[Disabled Veteran?]]="Yes"))&gt;0, "Yes", "No"))</f>
        <v>No</v>
      </c>
      <c r="CG8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62"/>
      <c r="CI862"/>
      <c r="CJ862"/>
      <c r="CK862"/>
      <c r="CL862"/>
      <c r="CM862"/>
      <c r="CN862"/>
      <c r="CO862"/>
      <c r="CP862"/>
      <c r="CQ862"/>
      <c r="CR862"/>
      <c r="CS862"/>
      <c r="CU862"/>
      <c r="CV862"/>
    </row>
    <row r="863" spans="1:100" hidden="1" x14ac:dyDescent="0.25">
      <c r="A863" s="10">
        <v>698</v>
      </c>
      <c r="B863" t="s">
        <v>614</v>
      </c>
      <c r="C863" t="s">
        <v>640</v>
      </c>
      <c r="D863" t="s">
        <v>564</v>
      </c>
      <c r="E863" t="s">
        <v>546</v>
      </c>
      <c r="F863" t="s">
        <v>639</v>
      </c>
      <c r="G863" t="s">
        <v>109</v>
      </c>
      <c r="H863" t="s">
        <v>207</v>
      </c>
      <c r="I863" t="s">
        <v>207</v>
      </c>
      <c r="J863" t="s">
        <v>566</v>
      </c>
      <c r="K863" t="s">
        <v>208</v>
      </c>
      <c r="L863" s="11" t="s">
        <v>571</v>
      </c>
      <c r="M863">
        <v>60</v>
      </c>
      <c r="N863">
        <v>120</v>
      </c>
      <c r="O863" t="s">
        <v>572</v>
      </c>
      <c r="P863" t="s">
        <v>573</v>
      </c>
      <c r="Q863" t="s">
        <v>208</v>
      </c>
      <c r="R863" t="s">
        <v>573</v>
      </c>
      <c r="S863" t="s">
        <v>208</v>
      </c>
      <c r="T863" t="s">
        <v>641</v>
      </c>
      <c r="U863" t="s">
        <v>207</v>
      </c>
      <c r="V863" t="s">
        <v>215</v>
      </c>
      <c r="W863" t="s">
        <v>207</v>
      </c>
      <c r="X863" t="s">
        <v>207</v>
      </c>
      <c r="Y863" t="s">
        <v>207</v>
      </c>
      <c r="Z863" t="s">
        <v>207</v>
      </c>
      <c r="AA863" t="s">
        <v>207</v>
      </c>
      <c r="AB863" t="s">
        <v>207</v>
      </c>
      <c r="AC863" t="s">
        <v>207</v>
      </c>
      <c r="AD863" t="s">
        <v>207</v>
      </c>
      <c r="AE863" t="s">
        <v>207</v>
      </c>
      <c r="AF863" t="s">
        <v>207</v>
      </c>
      <c r="AG863" t="s">
        <v>207</v>
      </c>
      <c r="AH863" t="s">
        <v>207</v>
      </c>
      <c r="AI863" t="s">
        <v>207</v>
      </c>
      <c r="AJ863" t="s">
        <v>207</v>
      </c>
      <c r="AK863" t="s">
        <v>207</v>
      </c>
      <c r="AL863" t="s">
        <v>207</v>
      </c>
      <c r="AM863" t="s">
        <v>215</v>
      </c>
      <c r="AN863" t="s">
        <v>215</v>
      </c>
      <c r="AO863" t="s">
        <v>215</v>
      </c>
      <c r="AP863" t="s">
        <v>207</v>
      </c>
      <c r="AQ863" t="s">
        <v>215</v>
      </c>
      <c r="AR863" t="s">
        <v>207</v>
      </c>
      <c r="AS863" t="s">
        <v>207</v>
      </c>
      <c r="AT863" t="s">
        <v>207</v>
      </c>
      <c r="AU863" t="s">
        <v>207</v>
      </c>
      <c r="AV863" t="s">
        <v>207</v>
      </c>
      <c r="AW863" t="s">
        <v>207</v>
      </c>
      <c r="AX863" t="s">
        <v>215</v>
      </c>
      <c r="AY863" t="s">
        <v>215</v>
      </c>
      <c r="AZ863" t="s">
        <v>207</v>
      </c>
      <c r="BA863" t="s">
        <v>215</v>
      </c>
      <c r="BB863" t="s">
        <v>207</v>
      </c>
      <c r="BC863" t="s">
        <v>207</v>
      </c>
      <c r="BD863" t="s">
        <v>207</v>
      </c>
      <c r="BE863" t="s">
        <v>207</v>
      </c>
      <c r="BF863" t="s">
        <v>207</v>
      </c>
      <c r="BG863" t="s">
        <v>207</v>
      </c>
      <c r="BH863" t="s">
        <v>207</v>
      </c>
      <c r="BI863" t="s">
        <v>207</v>
      </c>
      <c r="BJ863" t="s">
        <v>207</v>
      </c>
      <c r="BK863" t="s">
        <v>207</v>
      </c>
      <c r="BL863" t="s">
        <v>207</v>
      </c>
      <c r="BM863" t="s">
        <v>207</v>
      </c>
      <c r="BN863" t="s">
        <v>207</v>
      </c>
      <c r="BO863" s="18" t="str">
        <f>IF(OR(BO$2=0, BO$2=""), "N/A", IF(ISNUMBER(SEARCH(UPPER(BO$2), UPPER(ProgramsTable[[#This Row],[Type of Service]]))), "Yes", "No"))</f>
        <v>N/A</v>
      </c>
      <c r="BP863" s="18" t="str">
        <f>IF(BP$2=0, "N/A", IF(ISNUMBER(SEARCH(TRIM(BP$2), ProgramsTable[[#This Row],[Geographic Coverage]])), "Yes", "No"))</f>
        <v>N/A</v>
      </c>
      <c r="BQ863" s="18" t="str">
        <f>IF(BQ$2=0, "N/A", IF(ISNUMBER(SEARCH(TRIM(BQ$2), ProgramsTable[[#This Row],[Geographic Coverage]])), "Yes", "No"))</f>
        <v>N/A</v>
      </c>
      <c r="BR863" s="18" t="str">
        <f>IF(AND(BP$2=0, BQ$2=0), "*Required - Please Make a Selection*", IF(OR(ISNUMBER(SEARCH(TRIM(BP$2), ProgramsTable[[#This Row],[Geographic Coverage]])), ISNUMBER(SEARCH(TRIM(BQ$2), ProgramsTable[[#This Row],[Geographic Coverage]]))), "Yes", "No"))</f>
        <v>*Required - Please Make a Selection*</v>
      </c>
      <c r="BS863" s="18" t="str">
        <f>IF(OR(BS$2="",BS$2=0), "N/A", IF(AND(ProgramsTable[[#This Row],[Age Min]]= "None", ProgramsTable[[#This Row],[Age Max]]= "None"), "Yes", IF(AND(BS$2&gt;=ProgramsTable[[#This Row],[Age Min]], BS$2&lt;=ProgramsTable[[#This Row],[Age Max]]), "Yes", "No")))</f>
        <v>N/A</v>
      </c>
      <c r="BT863" s="18" t="str" cm="1">
        <f t="array" ref="BT863">IF(COUNTIF(AM$2:BJ$2,"Yes")=0,"N/A",IF(SUMPRODUCT(--(AM$2:BJ$2="Yes"),--(ProgramsTable[[#This Row],[Developmental Disability]:[Caregivers, Family Members, Advocates, or Practitioners of an Individual with Disabilities or Medical Conditions]]="Yes"))&gt;0,"Yes","No"))</f>
        <v>N/A</v>
      </c>
      <c r="BU8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63" s="18" t="str">
        <f>IF(BV$2=0, "N/A", IF(ISNUMBER(SEARCH(UPPER(BV$2), UPPER(ProgramsTable[[#This Row],[Type of Service]]))), "Yes", "No"))</f>
        <v>N/A</v>
      </c>
      <c r="BW863" s="18" t="str">
        <f>IF(BW$2=0, "N/A", IF(ISNUMBER(SEARCH(TRIM(BW$2), ProgramsTable[[#This Row],[Geographic Coverage]])), "Yes", "No"))</f>
        <v>N/A</v>
      </c>
      <c r="BX863" s="18" t="str">
        <f>IF(BX$2=0, "N/A", IF(ISNUMBER(SEARCH(TRIM(BX$2), ProgramsTable[[#This Row],[Geographic Coverage]])), "Yes", "No"))</f>
        <v>N/A</v>
      </c>
      <c r="BY863" s="18" t="str">
        <f>IF(AND(BW$2=0, BX$2=0), "*Required - Please Make a Selection*", IF(OR(ISNUMBER(SEARCH(TRIM(BW$2), ProgramsTable[[#This Row],[Geographic Coverage]])), ISNUMBER(SEARCH(TRIM(BX$2), ProgramsTable[[#This Row],[Geographic Coverage]]))), "Yes", "No"))</f>
        <v>*Required - Please Make a Selection*</v>
      </c>
      <c r="BZ863" s="18" t="str">
        <f>IF(I$2=0, "N/A", IF(I$2="Yes", IF(ProgramsTable[[#This Row],[Program Includes Services for Caregivers]]="Yes", IF(ProgramsTable[[#This Row],[Program May Require Caregiver to be Unpaid]]="No", "Yes", "No"), "No"), "N/A"))</f>
        <v>N/A</v>
      </c>
      <c r="CA8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63" s="18" t="str">
        <f>IF(CB$2=0, "N/A", IF(ISNUMBER(SEARCH(TRIM(UPPER(CB$2)), TRIM(UPPER(ProgramsTable[[#This Row],[Type of Service]])))), "Yes", "No"))</f>
        <v>N/A</v>
      </c>
      <c r="CC863" s="18" t="str">
        <f>IF(CC$2=0, "N/A", IF(ISNUMBER(SEARCH(TRIM(CC$2), ProgramsTable[[#This Row],[Geographic Coverage]])), "Yes", "No"))</f>
        <v>No</v>
      </c>
      <c r="CD863" s="18" t="str">
        <f>IF(CD$2=0, "N/A", IF(ISNUMBER(SEARCH(TRIM(CD$2), ProgramsTable[[#This Row],[Geographic Coverage]])), "Yes", "No"))</f>
        <v>N/A</v>
      </c>
      <c r="CE863" s="18" t="str">
        <f>IF(AND(CC$2=0, CD$2=0), "*Required - Please Make a Selection*", IF(OR(ISNUMBER(SEARCH(TRIM(CC$2), ProgramsTable[[#This Row],[Geographic Coverage]])), ISNUMBER(SEARCH(TRIM(CD$2), ProgramsTable[[#This Row],[Geographic Coverage]]))), "Yes", "No"))</f>
        <v>No</v>
      </c>
      <c r="CF863" s="18" t="str" cm="1">
        <f t="array" ref="CF863">IF(COUNTIF(BK$2:BN$2, "Yes")=0, "N/A", IF(SUMPRODUCT((BK$2:BN$2="Yes")*(ProgramsTable[[#This Row],[Veteran?]:[Disabled Veteran?]]="Yes"))&gt;0, "Yes", "No"))</f>
        <v>No</v>
      </c>
      <c r="CG8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63"/>
      <c r="CI863"/>
      <c r="CJ863"/>
      <c r="CK863"/>
      <c r="CL863"/>
      <c r="CM863"/>
      <c r="CN863"/>
      <c r="CO863"/>
      <c r="CP863"/>
      <c r="CQ863"/>
      <c r="CR863"/>
      <c r="CS863"/>
      <c r="CU863"/>
      <c r="CV863"/>
    </row>
    <row r="864" spans="1:100" hidden="1" x14ac:dyDescent="0.25">
      <c r="A864" s="10">
        <v>699</v>
      </c>
      <c r="B864" t="s">
        <v>614</v>
      </c>
      <c r="C864" t="s">
        <v>640</v>
      </c>
      <c r="D864" t="s">
        <v>564</v>
      </c>
      <c r="E864" t="s">
        <v>546</v>
      </c>
      <c r="F864" t="s">
        <v>574</v>
      </c>
      <c r="G864" t="s">
        <v>108</v>
      </c>
      <c r="H864" t="s">
        <v>207</v>
      </c>
      <c r="I864" t="s">
        <v>207</v>
      </c>
      <c r="J864" t="s">
        <v>208</v>
      </c>
      <c r="K864" t="s">
        <v>208</v>
      </c>
      <c r="L864" s="11" t="s">
        <v>543</v>
      </c>
      <c r="M864">
        <v>60</v>
      </c>
      <c r="N864">
        <v>120</v>
      </c>
      <c r="P864" t="s">
        <v>575</v>
      </c>
      <c r="Q864" t="s">
        <v>208</v>
      </c>
      <c r="R864" t="s">
        <v>575</v>
      </c>
      <c r="S864" t="s">
        <v>208</v>
      </c>
      <c r="T864" t="s">
        <v>641</v>
      </c>
      <c r="U864" t="s">
        <v>207</v>
      </c>
      <c r="V864" t="s">
        <v>207</v>
      </c>
      <c r="W864" t="s">
        <v>207</v>
      </c>
      <c r="X864" t="s">
        <v>207</v>
      </c>
      <c r="Y864" t="s">
        <v>207</v>
      </c>
      <c r="Z864" t="s">
        <v>207</v>
      </c>
      <c r="AA864" t="s">
        <v>207</v>
      </c>
      <c r="AB864" t="s">
        <v>207</v>
      </c>
      <c r="AC864" t="s">
        <v>207</v>
      </c>
      <c r="AD864" t="s">
        <v>207</v>
      </c>
      <c r="AE864" t="s">
        <v>207</v>
      </c>
      <c r="AF864" t="s">
        <v>207</v>
      </c>
      <c r="AG864" t="s">
        <v>207</v>
      </c>
      <c r="AH864" t="s">
        <v>207</v>
      </c>
      <c r="AI864" t="s">
        <v>207</v>
      </c>
      <c r="AJ864" t="s">
        <v>207</v>
      </c>
      <c r="AK864" t="s">
        <v>207</v>
      </c>
      <c r="AL864" t="s">
        <v>207</v>
      </c>
      <c r="AM864" t="s">
        <v>207</v>
      </c>
      <c r="AN864" t="s">
        <v>207</v>
      </c>
      <c r="AO864" t="s">
        <v>207</v>
      </c>
      <c r="AP864" t="s">
        <v>207</v>
      </c>
      <c r="AQ864" t="s">
        <v>207</v>
      </c>
      <c r="AR864" t="s">
        <v>207</v>
      </c>
      <c r="AS864" t="s">
        <v>207</v>
      </c>
      <c r="AT864" t="s">
        <v>207</v>
      </c>
      <c r="AU864" t="s">
        <v>207</v>
      </c>
      <c r="AV864" t="s">
        <v>207</v>
      </c>
      <c r="AW864" t="s">
        <v>207</v>
      </c>
      <c r="AX864" t="s">
        <v>207</v>
      </c>
      <c r="AY864" t="s">
        <v>207</v>
      </c>
      <c r="AZ864" t="s">
        <v>207</v>
      </c>
      <c r="BA864" t="s">
        <v>215</v>
      </c>
      <c r="BB864" t="s">
        <v>207</v>
      </c>
      <c r="BC864" t="s">
        <v>207</v>
      </c>
      <c r="BD864" t="s">
        <v>207</v>
      </c>
      <c r="BE864" t="s">
        <v>207</v>
      </c>
      <c r="BF864" t="s">
        <v>207</v>
      </c>
      <c r="BG864" t="s">
        <v>207</v>
      </c>
      <c r="BH864" t="s">
        <v>207</v>
      </c>
      <c r="BI864" t="s">
        <v>207</v>
      </c>
      <c r="BJ864" t="s">
        <v>207</v>
      </c>
      <c r="BK864" t="s">
        <v>207</v>
      </c>
      <c r="BL864" t="s">
        <v>207</v>
      </c>
      <c r="BM864" t="s">
        <v>207</v>
      </c>
      <c r="BN864" t="s">
        <v>207</v>
      </c>
      <c r="BO864" s="18" t="str">
        <f>IF(OR(BO$2=0, BO$2=""), "N/A", IF(ISNUMBER(SEARCH(UPPER(BO$2), UPPER(ProgramsTable[[#This Row],[Type of Service]]))), "Yes", "No"))</f>
        <v>N/A</v>
      </c>
      <c r="BP864" s="18" t="str">
        <f>IF(BP$2=0, "N/A", IF(ISNUMBER(SEARCH(TRIM(BP$2), ProgramsTable[[#This Row],[Geographic Coverage]])), "Yes", "No"))</f>
        <v>N/A</v>
      </c>
      <c r="BQ864" s="18" t="str">
        <f>IF(BQ$2=0, "N/A", IF(ISNUMBER(SEARCH(TRIM(BQ$2), ProgramsTable[[#This Row],[Geographic Coverage]])), "Yes", "No"))</f>
        <v>N/A</v>
      </c>
      <c r="BR864" s="18" t="str">
        <f>IF(AND(BP$2=0, BQ$2=0), "*Required - Please Make a Selection*", IF(OR(ISNUMBER(SEARCH(TRIM(BP$2), ProgramsTable[[#This Row],[Geographic Coverage]])), ISNUMBER(SEARCH(TRIM(BQ$2), ProgramsTable[[#This Row],[Geographic Coverage]]))), "Yes", "No"))</f>
        <v>*Required - Please Make a Selection*</v>
      </c>
      <c r="BS864" s="18" t="str">
        <f>IF(OR(BS$2="",BS$2=0), "N/A", IF(AND(ProgramsTable[[#This Row],[Age Min]]= "None", ProgramsTable[[#This Row],[Age Max]]= "None"), "Yes", IF(AND(BS$2&gt;=ProgramsTable[[#This Row],[Age Min]], BS$2&lt;=ProgramsTable[[#This Row],[Age Max]]), "Yes", "No")))</f>
        <v>N/A</v>
      </c>
      <c r="BT864" s="18" t="str" cm="1">
        <f t="array" ref="BT864">IF(COUNTIF(AM$2:BJ$2,"Yes")=0,"N/A",IF(SUMPRODUCT(--(AM$2:BJ$2="Yes"),--(ProgramsTable[[#This Row],[Developmental Disability]:[Caregivers, Family Members, Advocates, or Practitioners of an Individual with Disabilities or Medical Conditions]]="Yes"))&gt;0,"Yes","No"))</f>
        <v>N/A</v>
      </c>
      <c r="BU8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64" s="18" t="str">
        <f>IF(BV$2=0, "N/A", IF(ISNUMBER(SEARCH(UPPER(BV$2), UPPER(ProgramsTable[[#This Row],[Type of Service]]))), "Yes", "No"))</f>
        <v>N/A</v>
      </c>
      <c r="BW864" s="18" t="str">
        <f>IF(BW$2=0, "N/A", IF(ISNUMBER(SEARCH(TRIM(BW$2), ProgramsTable[[#This Row],[Geographic Coverage]])), "Yes", "No"))</f>
        <v>N/A</v>
      </c>
      <c r="BX864" s="18" t="str">
        <f>IF(BX$2=0, "N/A", IF(ISNUMBER(SEARCH(TRIM(BX$2), ProgramsTable[[#This Row],[Geographic Coverage]])), "Yes", "No"))</f>
        <v>N/A</v>
      </c>
      <c r="BY864" s="18" t="str">
        <f>IF(AND(BW$2=0, BX$2=0), "*Required - Please Make a Selection*", IF(OR(ISNUMBER(SEARCH(TRIM(BW$2), ProgramsTable[[#This Row],[Geographic Coverage]])), ISNUMBER(SEARCH(TRIM(BX$2), ProgramsTable[[#This Row],[Geographic Coverage]]))), "Yes", "No"))</f>
        <v>*Required - Please Make a Selection*</v>
      </c>
      <c r="BZ864" s="18" t="str">
        <f>IF(I$2=0, "N/A", IF(I$2="Yes", IF(ProgramsTable[[#This Row],[Program Includes Services for Caregivers]]="Yes", IF(ProgramsTable[[#This Row],[Program May Require Caregiver to be Unpaid]]="No", "Yes", "No"), "No"), "N/A"))</f>
        <v>N/A</v>
      </c>
      <c r="CA8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64" s="18" t="str">
        <f>IF(CB$2=0, "N/A", IF(ISNUMBER(SEARCH(TRIM(UPPER(CB$2)), TRIM(UPPER(ProgramsTable[[#This Row],[Type of Service]])))), "Yes", "No"))</f>
        <v>N/A</v>
      </c>
      <c r="CC864" s="18" t="str">
        <f>IF(CC$2=0, "N/A", IF(ISNUMBER(SEARCH(TRIM(CC$2), ProgramsTable[[#This Row],[Geographic Coverage]])), "Yes", "No"))</f>
        <v>No</v>
      </c>
      <c r="CD864" s="18" t="str">
        <f>IF(CD$2=0, "N/A", IF(ISNUMBER(SEARCH(TRIM(CD$2), ProgramsTable[[#This Row],[Geographic Coverage]])), "Yes", "No"))</f>
        <v>N/A</v>
      </c>
      <c r="CE864" s="18" t="str">
        <f>IF(AND(CC$2=0, CD$2=0), "*Required - Please Make a Selection*", IF(OR(ISNUMBER(SEARCH(TRIM(CC$2), ProgramsTable[[#This Row],[Geographic Coverage]])), ISNUMBER(SEARCH(TRIM(CD$2), ProgramsTable[[#This Row],[Geographic Coverage]]))), "Yes", "No"))</f>
        <v>No</v>
      </c>
      <c r="CF864" s="18" t="str" cm="1">
        <f t="array" ref="CF864">IF(COUNTIF(BK$2:BN$2, "Yes")=0, "N/A", IF(SUMPRODUCT((BK$2:BN$2="Yes")*(ProgramsTable[[#This Row],[Veteran?]:[Disabled Veteran?]]="Yes"))&gt;0, "Yes", "No"))</f>
        <v>No</v>
      </c>
      <c r="CG8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64"/>
      <c r="CI864"/>
      <c r="CJ864"/>
      <c r="CK864"/>
      <c r="CL864"/>
      <c r="CM864"/>
      <c r="CN864"/>
      <c r="CO864"/>
      <c r="CP864"/>
      <c r="CQ864"/>
      <c r="CR864"/>
      <c r="CS864"/>
      <c r="CU864"/>
      <c r="CV864"/>
    </row>
    <row r="865" spans="1:100" hidden="1" x14ac:dyDescent="0.25">
      <c r="A865" s="10">
        <v>700</v>
      </c>
      <c r="B865" t="s">
        <v>614</v>
      </c>
      <c r="C865" t="s">
        <v>640</v>
      </c>
      <c r="D865" t="s">
        <v>576</v>
      </c>
      <c r="E865" t="s">
        <v>546</v>
      </c>
      <c r="F865" t="s">
        <v>606</v>
      </c>
      <c r="G865" t="s">
        <v>98</v>
      </c>
      <c r="H865" t="s">
        <v>207</v>
      </c>
      <c r="I865" t="s">
        <v>207</v>
      </c>
      <c r="J865" t="s">
        <v>208</v>
      </c>
      <c r="K865" t="s">
        <v>208</v>
      </c>
      <c r="L865" s="11" t="s">
        <v>543</v>
      </c>
      <c r="M865">
        <v>60</v>
      </c>
      <c r="N865">
        <v>120</v>
      </c>
      <c r="P865" t="s">
        <v>563</v>
      </c>
      <c r="Q865" t="s">
        <v>208</v>
      </c>
      <c r="R865" t="s">
        <v>563</v>
      </c>
      <c r="S865" t="s">
        <v>208</v>
      </c>
      <c r="T865" t="s">
        <v>641</v>
      </c>
      <c r="U865" t="s">
        <v>207</v>
      </c>
      <c r="V865" t="s">
        <v>207</v>
      </c>
      <c r="W865" t="s">
        <v>207</v>
      </c>
      <c r="X865" t="s">
        <v>207</v>
      </c>
      <c r="Y865" t="s">
        <v>207</v>
      </c>
      <c r="Z865" t="s">
        <v>207</v>
      </c>
      <c r="AA865" t="s">
        <v>207</v>
      </c>
      <c r="AB865" t="s">
        <v>207</v>
      </c>
      <c r="AC865" t="s">
        <v>207</v>
      </c>
      <c r="AD865" t="s">
        <v>207</v>
      </c>
      <c r="AE865" t="s">
        <v>207</v>
      </c>
      <c r="AF865" t="s">
        <v>207</v>
      </c>
      <c r="AG865" t="s">
        <v>207</v>
      </c>
      <c r="AH865" t="s">
        <v>207</v>
      </c>
      <c r="AI865" t="s">
        <v>207</v>
      </c>
      <c r="AJ865" t="s">
        <v>207</v>
      </c>
      <c r="AK865" t="s">
        <v>207</v>
      </c>
      <c r="AL865" t="s">
        <v>207</v>
      </c>
      <c r="AM865" t="s">
        <v>207</v>
      </c>
      <c r="AN865" t="s">
        <v>207</v>
      </c>
      <c r="AO865" t="s">
        <v>207</v>
      </c>
      <c r="AP865" t="s">
        <v>207</v>
      </c>
      <c r="AQ865" t="s">
        <v>207</v>
      </c>
      <c r="AR865" t="s">
        <v>207</v>
      </c>
      <c r="AS865" t="s">
        <v>207</v>
      </c>
      <c r="AT865" t="s">
        <v>207</v>
      </c>
      <c r="AU865" t="s">
        <v>207</v>
      </c>
      <c r="AV865" t="s">
        <v>207</v>
      </c>
      <c r="AW865" t="s">
        <v>207</v>
      </c>
      <c r="AX865" t="s">
        <v>207</v>
      </c>
      <c r="AY865" t="s">
        <v>207</v>
      </c>
      <c r="AZ865" t="s">
        <v>207</v>
      </c>
      <c r="BA865" t="s">
        <v>215</v>
      </c>
      <c r="BB865" t="s">
        <v>207</v>
      </c>
      <c r="BC865" t="s">
        <v>207</v>
      </c>
      <c r="BD865" t="s">
        <v>207</v>
      </c>
      <c r="BE865" t="s">
        <v>207</v>
      </c>
      <c r="BF865" t="s">
        <v>207</v>
      </c>
      <c r="BG865" t="s">
        <v>207</v>
      </c>
      <c r="BH865" t="s">
        <v>207</v>
      </c>
      <c r="BI865" t="s">
        <v>207</v>
      </c>
      <c r="BJ865" t="s">
        <v>207</v>
      </c>
      <c r="BK865" t="s">
        <v>207</v>
      </c>
      <c r="BL865" t="s">
        <v>207</v>
      </c>
      <c r="BM865" t="s">
        <v>207</v>
      </c>
      <c r="BN865" t="s">
        <v>207</v>
      </c>
      <c r="BO865" s="18" t="str">
        <f>IF(OR(BO$2=0, BO$2=""), "N/A", IF(ISNUMBER(SEARCH(UPPER(BO$2), UPPER(ProgramsTable[[#This Row],[Type of Service]]))), "Yes", "No"))</f>
        <v>N/A</v>
      </c>
      <c r="BP865" s="18" t="str">
        <f>IF(BP$2=0, "N/A", IF(ISNUMBER(SEARCH(TRIM(BP$2), ProgramsTable[[#This Row],[Geographic Coverage]])), "Yes", "No"))</f>
        <v>N/A</v>
      </c>
      <c r="BQ865" s="18" t="str">
        <f>IF(BQ$2=0, "N/A", IF(ISNUMBER(SEARCH(TRIM(BQ$2), ProgramsTable[[#This Row],[Geographic Coverage]])), "Yes", "No"))</f>
        <v>N/A</v>
      </c>
      <c r="BR865" s="18" t="str">
        <f>IF(AND(BP$2=0, BQ$2=0), "*Required - Please Make a Selection*", IF(OR(ISNUMBER(SEARCH(TRIM(BP$2), ProgramsTable[[#This Row],[Geographic Coverage]])), ISNUMBER(SEARCH(TRIM(BQ$2), ProgramsTable[[#This Row],[Geographic Coverage]]))), "Yes", "No"))</f>
        <v>*Required - Please Make a Selection*</v>
      </c>
      <c r="BS865" s="18" t="str">
        <f>IF(OR(BS$2="",BS$2=0), "N/A", IF(AND(ProgramsTable[[#This Row],[Age Min]]= "None", ProgramsTable[[#This Row],[Age Max]]= "None"), "Yes", IF(AND(BS$2&gt;=ProgramsTable[[#This Row],[Age Min]], BS$2&lt;=ProgramsTable[[#This Row],[Age Max]]), "Yes", "No")))</f>
        <v>N/A</v>
      </c>
      <c r="BT865" s="18" t="str" cm="1">
        <f t="array" ref="BT865">IF(COUNTIF(AM$2:BJ$2,"Yes")=0,"N/A",IF(SUMPRODUCT(--(AM$2:BJ$2="Yes"),--(ProgramsTable[[#This Row],[Developmental Disability]:[Caregivers, Family Members, Advocates, or Practitioners of an Individual with Disabilities or Medical Conditions]]="Yes"))&gt;0,"Yes","No"))</f>
        <v>N/A</v>
      </c>
      <c r="BU8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65" s="18" t="str">
        <f>IF(BV$2=0, "N/A", IF(ISNUMBER(SEARCH(UPPER(BV$2), UPPER(ProgramsTable[[#This Row],[Type of Service]]))), "Yes", "No"))</f>
        <v>N/A</v>
      </c>
      <c r="BW865" s="18" t="str">
        <f>IF(BW$2=0, "N/A", IF(ISNUMBER(SEARCH(TRIM(BW$2), ProgramsTable[[#This Row],[Geographic Coverage]])), "Yes", "No"))</f>
        <v>N/A</v>
      </c>
      <c r="BX865" s="18" t="str">
        <f>IF(BX$2=0, "N/A", IF(ISNUMBER(SEARCH(TRIM(BX$2), ProgramsTable[[#This Row],[Geographic Coverage]])), "Yes", "No"))</f>
        <v>N/A</v>
      </c>
      <c r="BY865" s="18" t="str">
        <f>IF(AND(BW$2=0, BX$2=0), "*Required - Please Make a Selection*", IF(OR(ISNUMBER(SEARCH(TRIM(BW$2), ProgramsTable[[#This Row],[Geographic Coverage]])), ISNUMBER(SEARCH(TRIM(BX$2), ProgramsTable[[#This Row],[Geographic Coverage]]))), "Yes", "No"))</f>
        <v>*Required - Please Make a Selection*</v>
      </c>
      <c r="BZ865" s="18" t="str">
        <f>IF(I$2=0, "N/A", IF(I$2="Yes", IF(ProgramsTable[[#This Row],[Program Includes Services for Caregivers]]="Yes", IF(ProgramsTable[[#This Row],[Program May Require Caregiver to be Unpaid]]="No", "Yes", "No"), "No"), "N/A"))</f>
        <v>N/A</v>
      </c>
      <c r="CA8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65" s="18" t="str">
        <f>IF(CB$2=0, "N/A", IF(ISNUMBER(SEARCH(TRIM(UPPER(CB$2)), TRIM(UPPER(ProgramsTable[[#This Row],[Type of Service]])))), "Yes", "No"))</f>
        <v>N/A</v>
      </c>
      <c r="CC865" s="18" t="str">
        <f>IF(CC$2=0, "N/A", IF(ISNUMBER(SEARCH(TRIM(CC$2), ProgramsTable[[#This Row],[Geographic Coverage]])), "Yes", "No"))</f>
        <v>No</v>
      </c>
      <c r="CD865" s="18" t="str">
        <f>IF(CD$2=0, "N/A", IF(ISNUMBER(SEARCH(TRIM(CD$2), ProgramsTable[[#This Row],[Geographic Coverage]])), "Yes", "No"))</f>
        <v>N/A</v>
      </c>
      <c r="CE865" s="18" t="str">
        <f>IF(AND(CC$2=0, CD$2=0), "*Required - Please Make a Selection*", IF(OR(ISNUMBER(SEARCH(TRIM(CC$2), ProgramsTable[[#This Row],[Geographic Coverage]])), ISNUMBER(SEARCH(TRIM(CD$2), ProgramsTable[[#This Row],[Geographic Coverage]]))), "Yes", "No"))</f>
        <v>No</v>
      </c>
      <c r="CF865" s="18" t="str" cm="1">
        <f t="array" ref="CF865">IF(COUNTIF(BK$2:BN$2, "Yes")=0, "N/A", IF(SUMPRODUCT((BK$2:BN$2="Yes")*(ProgramsTable[[#This Row],[Veteran?]:[Disabled Veteran?]]="Yes"))&gt;0, "Yes", "No"))</f>
        <v>No</v>
      </c>
      <c r="CG8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65"/>
      <c r="CI865"/>
      <c r="CJ865"/>
      <c r="CK865"/>
      <c r="CL865"/>
      <c r="CM865"/>
      <c r="CN865"/>
      <c r="CO865"/>
      <c r="CP865"/>
      <c r="CQ865"/>
      <c r="CR865"/>
      <c r="CS865"/>
      <c r="CU865"/>
      <c r="CV865"/>
    </row>
    <row r="866" spans="1:100" hidden="1" x14ac:dyDescent="0.25">
      <c r="A866" s="10">
        <v>710</v>
      </c>
      <c r="B866" t="s">
        <v>614</v>
      </c>
      <c r="C866" t="s">
        <v>642</v>
      </c>
      <c r="D866" t="s">
        <v>537</v>
      </c>
      <c r="E866" t="s">
        <v>538</v>
      </c>
      <c r="F866" t="s">
        <v>539</v>
      </c>
      <c r="G866" t="s">
        <v>540</v>
      </c>
      <c r="H866" t="s">
        <v>207</v>
      </c>
      <c r="I866" t="s">
        <v>207</v>
      </c>
      <c r="J866" t="s">
        <v>541</v>
      </c>
      <c r="K866" t="s">
        <v>542</v>
      </c>
      <c r="L866" t="s">
        <v>543</v>
      </c>
      <c r="M866">
        <v>60</v>
      </c>
      <c r="N866">
        <v>120</v>
      </c>
      <c r="P866" t="s">
        <v>544</v>
      </c>
      <c r="Q866" t="s">
        <v>208</v>
      </c>
      <c r="R866" t="s">
        <v>544</v>
      </c>
      <c r="S866" t="s">
        <v>208</v>
      </c>
      <c r="T866" t="s">
        <v>81</v>
      </c>
      <c r="U866" t="s">
        <v>207</v>
      </c>
      <c r="V866" t="s">
        <v>207</v>
      </c>
      <c r="W866" t="s">
        <v>207</v>
      </c>
      <c r="X866" t="s">
        <v>207</v>
      </c>
      <c r="Y866" t="s">
        <v>207</v>
      </c>
      <c r="Z866" t="s">
        <v>207</v>
      </c>
      <c r="AA866" t="s">
        <v>207</v>
      </c>
      <c r="AB866" t="s">
        <v>207</v>
      </c>
      <c r="AC866" t="s">
        <v>207</v>
      </c>
      <c r="AD866" t="s">
        <v>207</v>
      </c>
      <c r="AE866" t="s">
        <v>207</v>
      </c>
      <c r="AF866" t="s">
        <v>207</v>
      </c>
      <c r="AG866" t="s">
        <v>207</v>
      </c>
      <c r="AH866" t="s">
        <v>207</v>
      </c>
      <c r="AI866" t="s">
        <v>207</v>
      </c>
      <c r="AJ866" t="s">
        <v>207</v>
      </c>
      <c r="AK866" t="s">
        <v>207</v>
      </c>
      <c r="AL866" t="s">
        <v>207</v>
      </c>
      <c r="AM866" t="s">
        <v>207</v>
      </c>
      <c r="AN866" t="s">
        <v>207</v>
      </c>
      <c r="AO866" t="s">
        <v>207</v>
      </c>
      <c r="AP866" t="s">
        <v>207</v>
      </c>
      <c r="AQ866" t="s">
        <v>207</v>
      </c>
      <c r="AR866" t="s">
        <v>207</v>
      </c>
      <c r="AS866" t="s">
        <v>207</v>
      </c>
      <c r="AT866" t="s">
        <v>207</v>
      </c>
      <c r="AU866" t="s">
        <v>207</v>
      </c>
      <c r="AV866" t="s">
        <v>207</v>
      </c>
      <c r="AW866" t="s">
        <v>207</v>
      </c>
      <c r="AX866" t="s">
        <v>207</v>
      </c>
      <c r="AY866" t="s">
        <v>207</v>
      </c>
      <c r="AZ866" t="s">
        <v>207</v>
      </c>
      <c r="BA866" t="s">
        <v>215</v>
      </c>
      <c r="BB866" t="s">
        <v>207</v>
      </c>
      <c r="BC866" t="s">
        <v>207</v>
      </c>
      <c r="BD866" t="s">
        <v>207</v>
      </c>
      <c r="BE866" t="s">
        <v>207</v>
      </c>
      <c r="BF866" t="s">
        <v>207</v>
      </c>
      <c r="BG866" t="s">
        <v>207</v>
      </c>
      <c r="BH866" t="s">
        <v>207</v>
      </c>
      <c r="BI866" t="s">
        <v>207</v>
      </c>
      <c r="BJ866" t="s">
        <v>207</v>
      </c>
      <c r="BK866" t="s">
        <v>207</v>
      </c>
      <c r="BL866" t="s">
        <v>207</v>
      </c>
      <c r="BM866" t="s">
        <v>207</v>
      </c>
      <c r="BN866" t="s">
        <v>207</v>
      </c>
      <c r="BO866" s="18" t="str">
        <f>IF(OR(BO$2=0, BO$2=""), "N/A", IF(ISNUMBER(SEARCH(UPPER(BO$2), UPPER(ProgramsTable[[#This Row],[Type of Service]]))), "Yes", "No"))</f>
        <v>N/A</v>
      </c>
      <c r="BP866" s="18" t="str">
        <f>IF(BP$2=0, "N/A", IF(ISNUMBER(SEARCH(TRIM(BP$2), ProgramsTable[[#This Row],[Geographic Coverage]])), "Yes", "No"))</f>
        <v>N/A</v>
      </c>
      <c r="BQ866" s="18" t="str">
        <f>IF(BQ$2=0, "N/A", IF(ISNUMBER(SEARCH(TRIM(BQ$2), ProgramsTable[[#This Row],[Geographic Coverage]])), "Yes", "No"))</f>
        <v>N/A</v>
      </c>
      <c r="BR866" s="18" t="str">
        <f>IF(AND(BP$2=0, BQ$2=0), "*Required - Please Make a Selection*", IF(OR(ISNUMBER(SEARCH(TRIM(BP$2), ProgramsTable[[#This Row],[Geographic Coverage]])), ISNUMBER(SEARCH(TRIM(BQ$2), ProgramsTable[[#This Row],[Geographic Coverage]]))), "Yes", "No"))</f>
        <v>*Required - Please Make a Selection*</v>
      </c>
      <c r="BS866" s="18" t="str">
        <f>IF(OR(BS$2="",BS$2=0), "N/A", IF(AND(ProgramsTable[[#This Row],[Age Min]]= "None", ProgramsTable[[#This Row],[Age Max]]= "None"), "Yes", IF(AND(BS$2&gt;=ProgramsTable[[#This Row],[Age Min]], BS$2&lt;=ProgramsTable[[#This Row],[Age Max]]), "Yes", "No")))</f>
        <v>N/A</v>
      </c>
      <c r="BT866" s="18" t="str" cm="1">
        <f t="array" ref="BT866">IF(COUNTIF(AM$2:BJ$2,"Yes")=0,"N/A",IF(SUMPRODUCT(--(AM$2:BJ$2="Yes"),--(ProgramsTable[[#This Row],[Developmental Disability]:[Caregivers, Family Members, Advocates, or Practitioners of an Individual with Disabilities or Medical Conditions]]="Yes"))&gt;0,"Yes","No"))</f>
        <v>N/A</v>
      </c>
      <c r="BU8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66" s="18" t="str">
        <f>IF(BV$2=0, "N/A", IF(ISNUMBER(SEARCH(UPPER(BV$2), UPPER(ProgramsTable[[#This Row],[Type of Service]]))), "Yes", "No"))</f>
        <v>N/A</v>
      </c>
      <c r="BW866" s="18" t="str">
        <f>IF(BW$2=0, "N/A", IF(ISNUMBER(SEARCH(TRIM(BW$2), ProgramsTable[[#This Row],[Geographic Coverage]])), "Yes", "No"))</f>
        <v>N/A</v>
      </c>
      <c r="BX866" s="18" t="str">
        <f>IF(BX$2=0, "N/A", IF(ISNUMBER(SEARCH(TRIM(BX$2), ProgramsTable[[#This Row],[Geographic Coverage]])), "Yes", "No"))</f>
        <v>N/A</v>
      </c>
      <c r="BY866" s="18" t="str">
        <f>IF(AND(BW$2=0, BX$2=0), "*Required - Please Make a Selection*", IF(OR(ISNUMBER(SEARCH(TRIM(BW$2), ProgramsTable[[#This Row],[Geographic Coverage]])), ISNUMBER(SEARCH(TRIM(BX$2), ProgramsTable[[#This Row],[Geographic Coverage]]))), "Yes", "No"))</f>
        <v>*Required - Please Make a Selection*</v>
      </c>
      <c r="BZ866" s="18" t="str">
        <f>IF(I$2=0, "N/A", IF(I$2="Yes", IF(ProgramsTable[[#This Row],[Program Includes Services for Caregivers]]="Yes", IF(ProgramsTable[[#This Row],[Program May Require Caregiver to be Unpaid]]="No", "Yes", "No"), "No"), "N/A"))</f>
        <v>N/A</v>
      </c>
      <c r="CA8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66" s="18" t="str">
        <f>IF(CB$2=0, "N/A", IF(ISNUMBER(SEARCH(TRIM(UPPER(CB$2)), TRIM(UPPER(ProgramsTable[[#This Row],[Type of Service]])))), "Yes", "No"))</f>
        <v>N/A</v>
      </c>
      <c r="CC866" s="18" t="str">
        <f>IF(CC$2=0, "N/A", IF(ISNUMBER(SEARCH(TRIM(CC$2), ProgramsTable[[#This Row],[Geographic Coverage]])), "Yes", "No"))</f>
        <v>No</v>
      </c>
      <c r="CD866" s="18" t="str">
        <f>IF(CD$2=0, "N/A", IF(ISNUMBER(SEARCH(TRIM(CD$2), ProgramsTable[[#This Row],[Geographic Coverage]])), "Yes", "No"))</f>
        <v>N/A</v>
      </c>
      <c r="CE866" s="18" t="str">
        <f>IF(AND(CC$2=0, CD$2=0), "*Required - Please Make a Selection*", IF(OR(ISNUMBER(SEARCH(TRIM(CC$2), ProgramsTable[[#This Row],[Geographic Coverage]])), ISNUMBER(SEARCH(TRIM(CD$2), ProgramsTable[[#This Row],[Geographic Coverage]]))), "Yes", "No"))</f>
        <v>No</v>
      </c>
      <c r="CF866" s="18" t="str" cm="1">
        <f t="array" ref="CF866">IF(COUNTIF(BK$2:BN$2, "Yes")=0, "N/A", IF(SUMPRODUCT((BK$2:BN$2="Yes")*(ProgramsTable[[#This Row],[Veteran?]:[Disabled Veteran?]]="Yes"))&gt;0, "Yes", "No"))</f>
        <v>No</v>
      </c>
      <c r="CG8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66"/>
      <c r="CI866"/>
      <c r="CJ866"/>
      <c r="CK866"/>
      <c r="CL866"/>
      <c r="CM866"/>
      <c r="CN866"/>
      <c r="CO866"/>
      <c r="CP866"/>
      <c r="CQ866"/>
      <c r="CR866"/>
      <c r="CS866"/>
      <c r="CU866"/>
      <c r="CV866"/>
    </row>
    <row r="867" spans="1:100" hidden="1" x14ac:dyDescent="0.25">
      <c r="A867" s="10">
        <v>711</v>
      </c>
      <c r="B867" t="s">
        <v>614</v>
      </c>
      <c r="C867" t="s">
        <v>642</v>
      </c>
      <c r="D867" t="s">
        <v>545</v>
      </c>
      <c r="E867" t="s">
        <v>546</v>
      </c>
      <c r="F867" t="s">
        <v>549</v>
      </c>
      <c r="G867" t="s">
        <v>117</v>
      </c>
      <c r="H867" t="s">
        <v>207</v>
      </c>
      <c r="I867" t="s">
        <v>207</v>
      </c>
      <c r="J867" t="s">
        <v>208</v>
      </c>
      <c r="K867" t="s">
        <v>208</v>
      </c>
      <c r="L867" s="11" t="s">
        <v>543</v>
      </c>
      <c r="M867">
        <v>60</v>
      </c>
      <c r="N867">
        <v>120</v>
      </c>
      <c r="P867" t="s">
        <v>550</v>
      </c>
      <c r="Q867" t="s">
        <v>208</v>
      </c>
      <c r="R867" t="s">
        <v>550</v>
      </c>
      <c r="S867" t="s">
        <v>208</v>
      </c>
      <c r="T867" t="s">
        <v>81</v>
      </c>
      <c r="U867" t="s">
        <v>207</v>
      </c>
      <c r="V867" t="s">
        <v>207</v>
      </c>
      <c r="W867" t="s">
        <v>207</v>
      </c>
      <c r="X867" t="s">
        <v>207</v>
      </c>
      <c r="Y867" t="s">
        <v>207</v>
      </c>
      <c r="Z867" t="s">
        <v>207</v>
      </c>
      <c r="AA867" t="s">
        <v>207</v>
      </c>
      <c r="AB867" t="s">
        <v>207</v>
      </c>
      <c r="AC867" t="s">
        <v>207</v>
      </c>
      <c r="AD867" t="s">
        <v>207</v>
      </c>
      <c r="AE867" t="s">
        <v>207</v>
      </c>
      <c r="AF867" t="s">
        <v>207</v>
      </c>
      <c r="AG867" t="s">
        <v>207</v>
      </c>
      <c r="AH867" t="s">
        <v>207</v>
      </c>
      <c r="AI867" t="s">
        <v>207</v>
      </c>
      <c r="AJ867" t="s">
        <v>207</v>
      </c>
      <c r="AK867" t="s">
        <v>207</v>
      </c>
      <c r="AL867" t="s">
        <v>207</v>
      </c>
      <c r="AM867" t="s">
        <v>207</v>
      </c>
      <c r="AN867" t="s">
        <v>207</v>
      </c>
      <c r="AO867" t="s">
        <v>207</v>
      </c>
      <c r="AP867" t="s">
        <v>207</v>
      </c>
      <c r="AQ867" t="s">
        <v>207</v>
      </c>
      <c r="AR867" t="s">
        <v>207</v>
      </c>
      <c r="AS867" t="s">
        <v>207</v>
      </c>
      <c r="AT867" t="s">
        <v>207</v>
      </c>
      <c r="AU867" t="s">
        <v>207</v>
      </c>
      <c r="AV867" t="s">
        <v>207</v>
      </c>
      <c r="AW867" t="s">
        <v>207</v>
      </c>
      <c r="AX867" t="s">
        <v>207</v>
      </c>
      <c r="AY867" t="s">
        <v>207</v>
      </c>
      <c r="AZ867" t="s">
        <v>207</v>
      </c>
      <c r="BA867" t="s">
        <v>215</v>
      </c>
      <c r="BB867" t="s">
        <v>207</v>
      </c>
      <c r="BC867" t="s">
        <v>207</v>
      </c>
      <c r="BD867" t="s">
        <v>207</v>
      </c>
      <c r="BE867" t="s">
        <v>207</v>
      </c>
      <c r="BF867" t="s">
        <v>207</v>
      </c>
      <c r="BG867" t="s">
        <v>207</v>
      </c>
      <c r="BH867" t="s">
        <v>207</v>
      </c>
      <c r="BI867" t="s">
        <v>207</v>
      </c>
      <c r="BJ867" t="s">
        <v>207</v>
      </c>
      <c r="BK867" t="s">
        <v>207</v>
      </c>
      <c r="BL867" t="s">
        <v>207</v>
      </c>
      <c r="BM867" t="s">
        <v>207</v>
      </c>
      <c r="BN867" t="s">
        <v>207</v>
      </c>
      <c r="BO867" s="18" t="str">
        <f>IF(OR(BO$2=0, BO$2=""), "N/A", IF(ISNUMBER(SEARCH(UPPER(BO$2), UPPER(ProgramsTable[[#This Row],[Type of Service]]))), "Yes", "No"))</f>
        <v>N/A</v>
      </c>
      <c r="BP867" s="18" t="str">
        <f>IF(BP$2=0, "N/A", IF(ISNUMBER(SEARCH(TRIM(BP$2), ProgramsTable[[#This Row],[Geographic Coverage]])), "Yes", "No"))</f>
        <v>N/A</v>
      </c>
      <c r="BQ867" s="18" t="str">
        <f>IF(BQ$2=0, "N/A", IF(ISNUMBER(SEARCH(TRIM(BQ$2), ProgramsTable[[#This Row],[Geographic Coverage]])), "Yes", "No"))</f>
        <v>N/A</v>
      </c>
      <c r="BR867" s="18" t="str">
        <f>IF(AND(BP$2=0, BQ$2=0), "*Required - Please Make a Selection*", IF(OR(ISNUMBER(SEARCH(TRIM(BP$2), ProgramsTable[[#This Row],[Geographic Coverage]])), ISNUMBER(SEARCH(TRIM(BQ$2), ProgramsTable[[#This Row],[Geographic Coverage]]))), "Yes", "No"))</f>
        <v>*Required - Please Make a Selection*</v>
      </c>
      <c r="BS867" s="18" t="str">
        <f>IF(OR(BS$2="",BS$2=0), "N/A", IF(AND(ProgramsTable[[#This Row],[Age Min]]= "None", ProgramsTable[[#This Row],[Age Max]]= "None"), "Yes", IF(AND(BS$2&gt;=ProgramsTable[[#This Row],[Age Min]], BS$2&lt;=ProgramsTable[[#This Row],[Age Max]]), "Yes", "No")))</f>
        <v>N/A</v>
      </c>
      <c r="BT867" s="18" t="str" cm="1">
        <f t="array" ref="BT867">IF(COUNTIF(AM$2:BJ$2,"Yes")=0,"N/A",IF(SUMPRODUCT(--(AM$2:BJ$2="Yes"),--(ProgramsTable[[#This Row],[Developmental Disability]:[Caregivers, Family Members, Advocates, or Practitioners of an Individual with Disabilities or Medical Conditions]]="Yes"))&gt;0,"Yes","No"))</f>
        <v>N/A</v>
      </c>
      <c r="BU8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67" s="18" t="str">
        <f>IF(BV$2=0, "N/A", IF(ISNUMBER(SEARCH(UPPER(BV$2), UPPER(ProgramsTable[[#This Row],[Type of Service]]))), "Yes", "No"))</f>
        <v>N/A</v>
      </c>
      <c r="BW867" s="18" t="str">
        <f>IF(BW$2=0, "N/A", IF(ISNUMBER(SEARCH(TRIM(BW$2), ProgramsTable[[#This Row],[Geographic Coverage]])), "Yes", "No"))</f>
        <v>N/A</v>
      </c>
      <c r="BX867" s="18" t="str">
        <f>IF(BX$2=0, "N/A", IF(ISNUMBER(SEARCH(TRIM(BX$2), ProgramsTable[[#This Row],[Geographic Coverage]])), "Yes", "No"))</f>
        <v>N/A</v>
      </c>
      <c r="BY867" s="18" t="str">
        <f>IF(AND(BW$2=0, BX$2=0), "*Required - Please Make a Selection*", IF(OR(ISNUMBER(SEARCH(TRIM(BW$2), ProgramsTable[[#This Row],[Geographic Coverage]])), ISNUMBER(SEARCH(TRIM(BX$2), ProgramsTable[[#This Row],[Geographic Coverage]]))), "Yes", "No"))</f>
        <v>*Required - Please Make a Selection*</v>
      </c>
      <c r="BZ867" s="18" t="str">
        <f>IF(I$2=0, "N/A", IF(I$2="Yes", IF(ProgramsTable[[#This Row],[Program Includes Services for Caregivers]]="Yes", IF(ProgramsTable[[#This Row],[Program May Require Caregiver to be Unpaid]]="No", "Yes", "No"), "No"), "N/A"))</f>
        <v>N/A</v>
      </c>
      <c r="CA8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67" s="18" t="str">
        <f>IF(CB$2=0, "N/A", IF(ISNUMBER(SEARCH(TRIM(UPPER(CB$2)), TRIM(UPPER(ProgramsTable[[#This Row],[Type of Service]])))), "Yes", "No"))</f>
        <v>N/A</v>
      </c>
      <c r="CC867" s="18" t="str">
        <f>IF(CC$2=0, "N/A", IF(ISNUMBER(SEARCH(TRIM(CC$2), ProgramsTable[[#This Row],[Geographic Coverage]])), "Yes", "No"))</f>
        <v>No</v>
      </c>
      <c r="CD867" s="18" t="str">
        <f>IF(CD$2=0, "N/A", IF(ISNUMBER(SEARCH(TRIM(CD$2), ProgramsTable[[#This Row],[Geographic Coverage]])), "Yes", "No"))</f>
        <v>N/A</v>
      </c>
      <c r="CE867" s="18" t="str">
        <f>IF(AND(CC$2=0, CD$2=0), "*Required - Please Make a Selection*", IF(OR(ISNUMBER(SEARCH(TRIM(CC$2), ProgramsTable[[#This Row],[Geographic Coverage]])), ISNUMBER(SEARCH(TRIM(CD$2), ProgramsTable[[#This Row],[Geographic Coverage]]))), "Yes", "No"))</f>
        <v>No</v>
      </c>
      <c r="CF867" s="18" t="str" cm="1">
        <f t="array" ref="CF867">IF(COUNTIF(BK$2:BN$2, "Yes")=0, "N/A", IF(SUMPRODUCT((BK$2:BN$2="Yes")*(ProgramsTable[[#This Row],[Veteran?]:[Disabled Veteran?]]="Yes"))&gt;0, "Yes", "No"))</f>
        <v>No</v>
      </c>
      <c r="CG8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67"/>
      <c r="CI867"/>
      <c r="CJ867"/>
      <c r="CK867"/>
      <c r="CL867"/>
      <c r="CM867"/>
      <c r="CN867"/>
      <c r="CO867"/>
      <c r="CP867"/>
      <c r="CQ867"/>
      <c r="CR867"/>
      <c r="CS867"/>
      <c r="CU867"/>
      <c r="CV867"/>
    </row>
    <row r="868" spans="1:100" hidden="1" x14ac:dyDescent="0.25">
      <c r="A868" s="10">
        <v>713</v>
      </c>
      <c r="B868" t="s">
        <v>614</v>
      </c>
      <c r="C868" t="s">
        <v>642</v>
      </c>
      <c r="D868" t="s">
        <v>545</v>
      </c>
      <c r="E868" t="s">
        <v>546</v>
      </c>
      <c r="F868" t="s">
        <v>553</v>
      </c>
      <c r="G868" t="s">
        <v>99</v>
      </c>
      <c r="H868" t="s">
        <v>207</v>
      </c>
      <c r="I868" t="s">
        <v>207</v>
      </c>
      <c r="J868" t="s">
        <v>208</v>
      </c>
      <c r="K868" t="s">
        <v>208</v>
      </c>
      <c r="L868" s="11" t="s">
        <v>543</v>
      </c>
      <c r="M868">
        <v>60</v>
      </c>
      <c r="N868">
        <v>120</v>
      </c>
      <c r="P868" t="s">
        <v>554</v>
      </c>
      <c r="Q868" t="s">
        <v>208</v>
      </c>
      <c r="R868" t="s">
        <v>554</v>
      </c>
      <c r="S868" t="s">
        <v>208</v>
      </c>
      <c r="T868" t="s">
        <v>81</v>
      </c>
      <c r="U868" t="s">
        <v>207</v>
      </c>
      <c r="V868" t="s">
        <v>207</v>
      </c>
      <c r="W868" t="s">
        <v>207</v>
      </c>
      <c r="X868" t="s">
        <v>207</v>
      </c>
      <c r="Y868" t="s">
        <v>207</v>
      </c>
      <c r="Z868" t="s">
        <v>207</v>
      </c>
      <c r="AA868" t="s">
        <v>207</v>
      </c>
      <c r="AB868" t="s">
        <v>207</v>
      </c>
      <c r="AC868" t="s">
        <v>207</v>
      </c>
      <c r="AD868" t="s">
        <v>207</v>
      </c>
      <c r="AE868" t="s">
        <v>207</v>
      </c>
      <c r="AF868" t="s">
        <v>207</v>
      </c>
      <c r="AG868" t="s">
        <v>207</v>
      </c>
      <c r="AH868" t="s">
        <v>207</v>
      </c>
      <c r="AI868" t="s">
        <v>207</v>
      </c>
      <c r="AJ868" t="s">
        <v>207</v>
      </c>
      <c r="AK868" t="s">
        <v>207</v>
      </c>
      <c r="AL868" t="s">
        <v>207</v>
      </c>
      <c r="AM868" t="s">
        <v>207</v>
      </c>
      <c r="AN868" t="s">
        <v>207</v>
      </c>
      <c r="AO868" t="s">
        <v>207</v>
      </c>
      <c r="AP868" t="s">
        <v>207</v>
      </c>
      <c r="AQ868" t="s">
        <v>207</v>
      </c>
      <c r="AR868" t="s">
        <v>207</v>
      </c>
      <c r="AS868" t="s">
        <v>207</v>
      </c>
      <c r="AT868" t="s">
        <v>207</v>
      </c>
      <c r="AU868" t="s">
        <v>207</v>
      </c>
      <c r="AV868" t="s">
        <v>207</v>
      </c>
      <c r="AW868" t="s">
        <v>207</v>
      </c>
      <c r="AX868" t="s">
        <v>207</v>
      </c>
      <c r="AY868" t="s">
        <v>207</v>
      </c>
      <c r="AZ868" t="s">
        <v>207</v>
      </c>
      <c r="BA868" t="s">
        <v>215</v>
      </c>
      <c r="BB868" t="s">
        <v>207</v>
      </c>
      <c r="BC868" t="s">
        <v>207</v>
      </c>
      <c r="BD868" t="s">
        <v>207</v>
      </c>
      <c r="BE868" t="s">
        <v>207</v>
      </c>
      <c r="BF868" t="s">
        <v>207</v>
      </c>
      <c r="BG868" t="s">
        <v>207</v>
      </c>
      <c r="BH868" t="s">
        <v>207</v>
      </c>
      <c r="BI868" t="s">
        <v>207</v>
      </c>
      <c r="BJ868" t="s">
        <v>207</v>
      </c>
      <c r="BK868" t="s">
        <v>207</v>
      </c>
      <c r="BL868" t="s">
        <v>207</v>
      </c>
      <c r="BM868" t="s">
        <v>207</v>
      </c>
      <c r="BN868" t="s">
        <v>207</v>
      </c>
      <c r="BO868" s="18" t="str">
        <f>IF(OR(BO$2=0, BO$2=""), "N/A", IF(ISNUMBER(SEARCH(UPPER(BO$2), UPPER(ProgramsTable[[#This Row],[Type of Service]]))), "Yes", "No"))</f>
        <v>N/A</v>
      </c>
      <c r="BP868" s="18" t="str">
        <f>IF(BP$2=0, "N/A", IF(ISNUMBER(SEARCH(TRIM(BP$2), ProgramsTable[[#This Row],[Geographic Coverage]])), "Yes", "No"))</f>
        <v>N/A</v>
      </c>
      <c r="BQ868" s="18" t="str">
        <f>IF(BQ$2=0, "N/A", IF(ISNUMBER(SEARCH(TRIM(BQ$2), ProgramsTable[[#This Row],[Geographic Coverage]])), "Yes", "No"))</f>
        <v>N/A</v>
      </c>
      <c r="BR868" s="18" t="str">
        <f>IF(AND(BP$2=0, BQ$2=0), "*Required - Please Make a Selection*", IF(OR(ISNUMBER(SEARCH(TRIM(BP$2), ProgramsTable[[#This Row],[Geographic Coverage]])), ISNUMBER(SEARCH(TRIM(BQ$2), ProgramsTable[[#This Row],[Geographic Coverage]]))), "Yes", "No"))</f>
        <v>*Required - Please Make a Selection*</v>
      </c>
      <c r="BS868" s="18" t="str">
        <f>IF(OR(BS$2="",BS$2=0), "N/A", IF(AND(ProgramsTable[[#This Row],[Age Min]]= "None", ProgramsTable[[#This Row],[Age Max]]= "None"), "Yes", IF(AND(BS$2&gt;=ProgramsTable[[#This Row],[Age Min]], BS$2&lt;=ProgramsTable[[#This Row],[Age Max]]), "Yes", "No")))</f>
        <v>N/A</v>
      </c>
      <c r="BT868" s="18" t="str" cm="1">
        <f t="array" ref="BT868">IF(COUNTIF(AM$2:BJ$2,"Yes")=0,"N/A",IF(SUMPRODUCT(--(AM$2:BJ$2="Yes"),--(ProgramsTable[[#This Row],[Developmental Disability]:[Caregivers, Family Members, Advocates, or Practitioners of an Individual with Disabilities or Medical Conditions]]="Yes"))&gt;0,"Yes","No"))</f>
        <v>N/A</v>
      </c>
      <c r="BU8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68" s="18" t="str">
        <f>IF(BV$2=0, "N/A", IF(ISNUMBER(SEARCH(UPPER(BV$2), UPPER(ProgramsTable[[#This Row],[Type of Service]]))), "Yes", "No"))</f>
        <v>N/A</v>
      </c>
      <c r="BW868" s="18" t="str">
        <f>IF(BW$2=0, "N/A", IF(ISNUMBER(SEARCH(TRIM(BW$2), ProgramsTable[[#This Row],[Geographic Coverage]])), "Yes", "No"))</f>
        <v>N/A</v>
      </c>
      <c r="BX868" s="18" t="str">
        <f>IF(BX$2=0, "N/A", IF(ISNUMBER(SEARCH(TRIM(BX$2), ProgramsTable[[#This Row],[Geographic Coverage]])), "Yes", "No"))</f>
        <v>N/A</v>
      </c>
      <c r="BY868" s="18" t="str">
        <f>IF(AND(BW$2=0, BX$2=0), "*Required - Please Make a Selection*", IF(OR(ISNUMBER(SEARCH(TRIM(BW$2), ProgramsTable[[#This Row],[Geographic Coverage]])), ISNUMBER(SEARCH(TRIM(BX$2), ProgramsTable[[#This Row],[Geographic Coverage]]))), "Yes", "No"))</f>
        <v>*Required - Please Make a Selection*</v>
      </c>
      <c r="BZ868" s="18" t="str">
        <f>IF(I$2=0, "N/A", IF(I$2="Yes", IF(ProgramsTable[[#This Row],[Program Includes Services for Caregivers]]="Yes", IF(ProgramsTable[[#This Row],[Program May Require Caregiver to be Unpaid]]="No", "Yes", "No"), "No"), "N/A"))</f>
        <v>N/A</v>
      </c>
      <c r="CA8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68" s="18" t="str">
        <f>IF(CB$2=0, "N/A", IF(ISNUMBER(SEARCH(TRIM(UPPER(CB$2)), TRIM(UPPER(ProgramsTable[[#This Row],[Type of Service]])))), "Yes", "No"))</f>
        <v>N/A</v>
      </c>
      <c r="CC868" s="18" t="str">
        <f>IF(CC$2=0, "N/A", IF(ISNUMBER(SEARCH(TRIM(CC$2), ProgramsTable[[#This Row],[Geographic Coverage]])), "Yes", "No"))</f>
        <v>No</v>
      </c>
      <c r="CD868" s="18" t="str">
        <f>IF(CD$2=0, "N/A", IF(ISNUMBER(SEARCH(TRIM(CD$2), ProgramsTable[[#This Row],[Geographic Coverage]])), "Yes", "No"))</f>
        <v>N/A</v>
      </c>
      <c r="CE868" s="18" t="str">
        <f>IF(AND(CC$2=0, CD$2=0), "*Required - Please Make a Selection*", IF(OR(ISNUMBER(SEARCH(TRIM(CC$2), ProgramsTable[[#This Row],[Geographic Coverage]])), ISNUMBER(SEARCH(TRIM(CD$2), ProgramsTable[[#This Row],[Geographic Coverage]]))), "Yes", "No"))</f>
        <v>No</v>
      </c>
      <c r="CF868" s="18" t="str" cm="1">
        <f t="array" ref="CF868">IF(COUNTIF(BK$2:BN$2, "Yes")=0, "N/A", IF(SUMPRODUCT((BK$2:BN$2="Yes")*(ProgramsTable[[#This Row],[Veteran?]:[Disabled Veteran?]]="Yes"))&gt;0, "Yes", "No"))</f>
        <v>No</v>
      </c>
      <c r="CG8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68"/>
      <c r="CI868"/>
      <c r="CJ868"/>
      <c r="CK868"/>
      <c r="CL868"/>
      <c r="CM868"/>
      <c r="CN868"/>
      <c r="CO868"/>
      <c r="CP868"/>
      <c r="CQ868"/>
      <c r="CR868"/>
      <c r="CS868"/>
      <c r="CU868"/>
      <c r="CV868"/>
    </row>
    <row r="869" spans="1:100" hidden="1" x14ac:dyDescent="0.25">
      <c r="A869" s="10">
        <v>714</v>
      </c>
      <c r="B869" t="s">
        <v>614</v>
      </c>
      <c r="C869" t="s">
        <v>642</v>
      </c>
      <c r="D869" t="s">
        <v>545</v>
      </c>
      <c r="E869" t="s">
        <v>546</v>
      </c>
      <c r="F869" t="s">
        <v>555</v>
      </c>
      <c r="G869" t="s">
        <v>92</v>
      </c>
      <c r="H869" t="s">
        <v>207</v>
      </c>
      <c r="I869" t="s">
        <v>207</v>
      </c>
      <c r="J869" t="s">
        <v>547</v>
      </c>
      <c r="K869" t="s">
        <v>208</v>
      </c>
      <c r="L869" s="11" t="s">
        <v>543</v>
      </c>
      <c r="M869">
        <v>60</v>
      </c>
      <c r="N869">
        <v>120</v>
      </c>
      <c r="P869" t="s">
        <v>556</v>
      </c>
      <c r="Q869" t="s">
        <v>208</v>
      </c>
      <c r="R869" t="s">
        <v>556</v>
      </c>
      <c r="S869" t="s">
        <v>208</v>
      </c>
      <c r="T869" t="s">
        <v>81</v>
      </c>
      <c r="U869" t="s">
        <v>215</v>
      </c>
      <c r="V869" t="s">
        <v>207</v>
      </c>
      <c r="W869" t="s">
        <v>207</v>
      </c>
      <c r="X869" t="s">
        <v>207</v>
      </c>
      <c r="Y869" t="s">
        <v>207</v>
      </c>
      <c r="Z869" t="s">
        <v>207</v>
      </c>
      <c r="AA869" t="s">
        <v>215</v>
      </c>
      <c r="AB869" t="s">
        <v>207</v>
      </c>
      <c r="AC869" t="s">
        <v>207</v>
      </c>
      <c r="AD869" t="s">
        <v>207</v>
      </c>
      <c r="AE869" t="s">
        <v>207</v>
      </c>
      <c r="AF869" t="s">
        <v>207</v>
      </c>
      <c r="AG869" t="s">
        <v>207</v>
      </c>
      <c r="AH869" t="s">
        <v>207</v>
      </c>
      <c r="AI869" t="s">
        <v>207</v>
      </c>
      <c r="AJ869" t="s">
        <v>207</v>
      </c>
      <c r="AK869" t="s">
        <v>207</v>
      </c>
      <c r="AL869" t="s">
        <v>207</v>
      </c>
      <c r="AM869" t="s">
        <v>207</v>
      </c>
      <c r="AN869" t="s">
        <v>207</v>
      </c>
      <c r="AO869" t="s">
        <v>207</v>
      </c>
      <c r="AP869" t="s">
        <v>207</v>
      </c>
      <c r="AQ869" t="s">
        <v>207</v>
      </c>
      <c r="AR869" t="s">
        <v>207</v>
      </c>
      <c r="AS869" t="s">
        <v>207</v>
      </c>
      <c r="AT869" t="s">
        <v>207</v>
      </c>
      <c r="AU869" t="s">
        <v>207</v>
      </c>
      <c r="AV869" t="s">
        <v>207</v>
      </c>
      <c r="AW869" t="s">
        <v>207</v>
      </c>
      <c r="AX869" t="s">
        <v>207</v>
      </c>
      <c r="AY869" t="s">
        <v>207</v>
      </c>
      <c r="AZ869" t="s">
        <v>207</v>
      </c>
      <c r="BA869" t="s">
        <v>215</v>
      </c>
      <c r="BB869" t="s">
        <v>207</v>
      </c>
      <c r="BC869" t="s">
        <v>207</v>
      </c>
      <c r="BD869" t="s">
        <v>207</v>
      </c>
      <c r="BE869" t="s">
        <v>207</v>
      </c>
      <c r="BF869" t="s">
        <v>207</v>
      </c>
      <c r="BG869" t="s">
        <v>207</v>
      </c>
      <c r="BH869" t="s">
        <v>207</v>
      </c>
      <c r="BI869" t="s">
        <v>207</v>
      </c>
      <c r="BJ869" t="s">
        <v>207</v>
      </c>
      <c r="BK869" t="s">
        <v>207</v>
      </c>
      <c r="BL869" t="s">
        <v>207</v>
      </c>
      <c r="BM869" t="s">
        <v>207</v>
      </c>
      <c r="BN869" t="s">
        <v>207</v>
      </c>
      <c r="BO869" s="18" t="str">
        <f>IF(OR(BO$2=0, BO$2=""), "N/A", IF(ISNUMBER(SEARCH(UPPER(BO$2), UPPER(ProgramsTable[[#This Row],[Type of Service]]))), "Yes", "No"))</f>
        <v>N/A</v>
      </c>
      <c r="BP869" s="18" t="str">
        <f>IF(BP$2=0, "N/A", IF(ISNUMBER(SEARCH(TRIM(BP$2), ProgramsTable[[#This Row],[Geographic Coverage]])), "Yes", "No"))</f>
        <v>N/A</v>
      </c>
      <c r="BQ869" s="18" t="str">
        <f>IF(BQ$2=0, "N/A", IF(ISNUMBER(SEARCH(TRIM(BQ$2), ProgramsTable[[#This Row],[Geographic Coverage]])), "Yes", "No"))</f>
        <v>N/A</v>
      </c>
      <c r="BR869" s="18" t="str">
        <f>IF(AND(BP$2=0, BQ$2=0), "*Required - Please Make a Selection*", IF(OR(ISNUMBER(SEARCH(TRIM(BP$2), ProgramsTable[[#This Row],[Geographic Coverage]])), ISNUMBER(SEARCH(TRIM(BQ$2), ProgramsTable[[#This Row],[Geographic Coverage]]))), "Yes", "No"))</f>
        <v>*Required - Please Make a Selection*</v>
      </c>
      <c r="BS869" s="18" t="str">
        <f>IF(OR(BS$2="",BS$2=0), "N/A", IF(AND(ProgramsTable[[#This Row],[Age Min]]= "None", ProgramsTable[[#This Row],[Age Max]]= "None"), "Yes", IF(AND(BS$2&gt;=ProgramsTable[[#This Row],[Age Min]], BS$2&lt;=ProgramsTable[[#This Row],[Age Max]]), "Yes", "No")))</f>
        <v>N/A</v>
      </c>
      <c r="BT869" s="18" t="str" cm="1">
        <f t="array" ref="BT869">IF(COUNTIF(AM$2:BJ$2,"Yes")=0,"N/A",IF(SUMPRODUCT(--(AM$2:BJ$2="Yes"),--(ProgramsTable[[#This Row],[Developmental Disability]:[Caregivers, Family Members, Advocates, or Practitioners of an Individual with Disabilities or Medical Conditions]]="Yes"))&gt;0,"Yes","No"))</f>
        <v>N/A</v>
      </c>
      <c r="BU8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69" s="18" t="str">
        <f>IF(BV$2=0, "N/A", IF(ISNUMBER(SEARCH(UPPER(BV$2), UPPER(ProgramsTable[[#This Row],[Type of Service]]))), "Yes", "No"))</f>
        <v>N/A</v>
      </c>
      <c r="BW869" s="18" t="str">
        <f>IF(BW$2=0, "N/A", IF(ISNUMBER(SEARCH(TRIM(BW$2), ProgramsTable[[#This Row],[Geographic Coverage]])), "Yes", "No"))</f>
        <v>N/A</v>
      </c>
      <c r="BX869" s="18" t="str">
        <f>IF(BX$2=0, "N/A", IF(ISNUMBER(SEARCH(TRIM(BX$2), ProgramsTable[[#This Row],[Geographic Coverage]])), "Yes", "No"))</f>
        <v>N/A</v>
      </c>
      <c r="BY869" s="18" t="str">
        <f>IF(AND(BW$2=0, BX$2=0), "*Required - Please Make a Selection*", IF(OR(ISNUMBER(SEARCH(TRIM(BW$2), ProgramsTable[[#This Row],[Geographic Coverage]])), ISNUMBER(SEARCH(TRIM(BX$2), ProgramsTable[[#This Row],[Geographic Coverage]]))), "Yes", "No"))</f>
        <v>*Required - Please Make a Selection*</v>
      </c>
      <c r="BZ869" s="18" t="str">
        <f>IF(I$2=0, "N/A", IF(I$2="Yes", IF(ProgramsTable[[#This Row],[Program Includes Services for Caregivers]]="Yes", IF(ProgramsTable[[#This Row],[Program May Require Caregiver to be Unpaid]]="No", "Yes", "No"), "No"), "N/A"))</f>
        <v>N/A</v>
      </c>
      <c r="CA8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69" s="18" t="str">
        <f>IF(CB$2=0, "N/A", IF(ISNUMBER(SEARCH(TRIM(UPPER(CB$2)), TRIM(UPPER(ProgramsTable[[#This Row],[Type of Service]])))), "Yes", "No"))</f>
        <v>N/A</v>
      </c>
      <c r="CC869" s="18" t="str">
        <f>IF(CC$2=0, "N/A", IF(ISNUMBER(SEARCH(TRIM(CC$2), ProgramsTable[[#This Row],[Geographic Coverage]])), "Yes", "No"))</f>
        <v>No</v>
      </c>
      <c r="CD869" s="18" t="str">
        <f>IF(CD$2=0, "N/A", IF(ISNUMBER(SEARCH(TRIM(CD$2), ProgramsTable[[#This Row],[Geographic Coverage]])), "Yes", "No"))</f>
        <v>N/A</v>
      </c>
      <c r="CE869" s="18" t="str">
        <f>IF(AND(CC$2=0, CD$2=0), "*Required - Please Make a Selection*", IF(OR(ISNUMBER(SEARCH(TRIM(CC$2), ProgramsTable[[#This Row],[Geographic Coverage]])), ISNUMBER(SEARCH(TRIM(CD$2), ProgramsTable[[#This Row],[Geographic Coverage]]))), "Yes", "No"))</f>
        <v>No</v>
      </c>
      <c r="CF869" s="18" t="str" cm="1">
        <f t="array" ref="CF869">IF(COUNTIF(BK$2:BN$2, "Yes")=0, "N/A", IF(SUMPRODUCT((BK$2:BN$2="Yes")*(ProgramsTable[[#This Row],[Veteran?]:[Disabled Veteran?]]="Yes"))&gt;0, "Yes", "No"))</f>
        <v>No</v>
      </c>
      <c r="CG8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69"/>
      <c r="CI869"/>
      <c r="CJ869"/>
      <c r="CK869"/>
      <c r="CL869"/>
      <c r="CM869"/>
      <c r="CN869"/>
      <c r="CO869"/>
      <c r="CP869"/>
      <c r="CQ869"/>
      <c r="CR869"/>
      <c r="CS869"/>
      <c r="CU869"/>
      <c r="CV869"/>
    </row>
    <row r="870" spans="1:100" hidden="1" x14ac:dyDescent="0.25">
      <c r="A870" s="10">
        <v>715</v>
      </c>
      <c r="B870" t="s">
        <v>614</v>
      </c>
      <c r="C870" t="s">
        <v>642</v>
      </c>
      <c r="D870" t="s">
        <v>545</v>
      </c>
      <c r="E870" t="s">
        <v>546</v>
      </c>
      <c r="F870" t="s">
        <v>557</v>
      </c>
      <c r="G870" t="s">
        <v>91</v>
      </c>
      <c r="H870" t="s">
        <v>207</v>
      </c>
      <c r="I870" t="s">
        <v>207</v>
      </c>
      <c r="J870" t="s">
        <v>208</v>
      </c>
      <c r="K870" t="s">
        <v>208</v>
      </c>
      <c r="L870" s="11" t="s">
        <v>543</v>
      </c>
      <c r="M870">
        <v>60</v>
      </c>
      <c r="N870">
        <v>120</v>
      </c>
      <c r="P870" t="s">
        <v>208</v>
      </c>
      <c r="Q870" t="s">
        <v>208</v>
      </c>
      <c r="R870" t="s">
        <v>208</v>
      </c>
      <c r="S870" t="s">
        <v>208</v>
      </c>
      <c r="T870" t="s">
        <v>81</v>
      </c>
      <c r="U870" t="s">
        <v>207</v>
      </c>
      <c r="V870" t="s">
        <v>207</v>
      </c>
      <c r="W870" t="s">
        <v>207</v>
      </c>
      <c r="X870" t="s">
        <v>207</v>
      </c>
      <c r="Y870" t="s">
        <v>207</v>
      </c>
      <c r="Z870" t="s">
        <v>207</v>
      </c>
      <c r="AA870" t="s">
        <v>207</v>
      </c>
      <c r="AB870" t="s">
        <v>207</v>
      </c>
      <c r="AC870" t="s">
        <v>207</v>
      </c>
      <c r="AD870" t="s">
        <v>207</v>
      </c>
      <c r="AE870" t="s">
        <v>207</v>
      </c>
      <c r="AF870" t="s">
        <v>207</v>
      </c>
      <c r="AG870" t="s">
        <v>207</v>
      </c>
      <c r="AH870" t="s">
        <v>207</v>
      </c>
      <c r="AI870" t="s">
        <v>207</v>
      </c>
      <c r="AJ870" t="s">
        <v>207</v>
      </c>
      <c r="AK870" t="s">
        <v>207</v>
      </c>
      <c r="AL870" t="s">
        <v>207</v>
      </c>
      <c r="AM870" t="s">
        <v>207</v>
      </c>
      <c r="AN870" t="s">
        <v>207</v>
      </c>
      <c r="AO870" t="s">
        <v>207</v>
      </c>
      <c r="AP870" t="s">
        <v>207</v>
      </c>
      <c r="AQ870" t="s">
        <v>207</v>
      </c>
      <c r="AR870" t="s">
        <v>207</v>
      </c>
      <c r="AS870" t="s">
        <v>207</v>
      </c>
      <c r="AT870" t="s">
        <v>207</v>
      </c>
      <c r="AU870" t="s">
        <v>207</v>
      </c>
      <c r="AV870" t="s">
        <v>207</v>
      </c>
      <c r="AW870" t="s">
        <v>207</v>
      </c>
      <c r="AX870" t="s">
        <v>207</v>
      </c>
      <c r="AY870" t="s">
        <v>207</v>
      </c>
      <c r="AZ870" t="s">
        <v>207</v>
      </c>
      <c r="BA870" t="s">
        <v>207</v>
      </c>
      <c r="BB870" t="s">
        <v>207</v>
      </c>
      <c r="BC870" t="s">
        <v>207</v>
      </c>
      <c r="BD870" t="s">
        <v>207</v>
      </c>
      <c r="BE870" t="s">
        <v>207</v>
      </c>
      <c r="BF870" t="s">
        <v>207</v>
      </c>
      <c r="BG870" t="s">
        <v>207</v>
      </c>
      <c r="BH870" t="s">
        <v>207</v>
      </c>
      <c r="BI870" t="s">
        <v>207</v>
      </c>
      <c r="BJ870" t="s">
        <v>207</v>
      </c>
      <c r="BK870" t="s">
        <v>207</v>
      </c>
      <c r="BL870" t="s">
        <v>207</v>
      </c>
      <c r="BM870" t="s">
        <v>207</v>
      </c>
      <c r="BN870" t="s">
        <v>207</v>
      </c>
      <c r="BO870" s="18" t="str">
        <f>IF(OR(BO$2=0, BO$2=""), "N/A", IF(ISNUMBER(SEARCH(UPPER(BO$2), UPPER(ProgramsTable[[#This Row],[Type of Service]]))), "Yes", "No"))</f>
        <v>N/A</v>
      </c>
      <c r="BP870" s="18" t="str">
        <f>IF(BP$2=0, "N/A", IF(ISNUMBER(SEARCH(TRIM(BP$2), ProgramsTable[[#This Row],[Geographic Coverage]])), "Yes", "No"))</f>
        <v>N/A</v>
      </c>
      <c r="BQ870" s="18" t="str">
        <f>IF(BQ$2=0, "N/A", IF(ISNUMBER(SEARCH(TRIM(BQ$2), ProgramsTable[[#This Row],[Geographic Coverage]])), "Yes", "No"))</f>
        <v>N/A</v>
      </c>
      <c r="BR870" s="18" t="str">
        <f>IF(AND(BP$2=0, BQ$2=0), "*Required - Please Make a Selection*", IF(OR(ISNUMBER(SEARCH(TRIM(BP$2), ProgramsTable[[#This Row],[Geographic Coverage]])), ISNUMBER(SEARCH(TRIM(BQ$2), ProgramsTable[[#This Row],[Geographic Coverage]]))), "Yes", "No"))</f>
        <v>*Required - Please Make a Selection*</v>
      </c>
      <c r="BS870" s="18" t="str">
        <f>IF(OR(BS$2="",BS$2=0), "N/A", IF(AND(ProgramsTable[[#This Row],[Age Min]]= "None", ProgramsTable[[#This Row],[Age Max]]= "None"), "Yes", IF(AND(BS$2&gt;=ProgramsTable[[#This Row],[Age Min]], BS$2&lt;=ProgramsTable[[#This Row],[Age Max]]), "Yes", "No")))</f>
        <v>N/A</v>
      </c>
      <c r="BT870" s="18" t="str" cm="1">
        <f t="array" ref="BT870">IF(COUNTIF(AM$2:BJ$2,"Yes")=0,"N/A",IF(SUMPRODUCT(--(AM$2:BJ$2="Yes"),--(ProgramsTable[[#This Row],[Developmental Disability]:[Caregivers, Family Members, Advocates, or Practitioners of an Individual with Disabilities or Medical Conditions]]="Yes"))&gt;0,"Yes","No"))</f>
        <v>N/A</v>
      </c>
      <c r="BU8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70" s="18" t="str">
        <f>IF(BV$2=0, "N/A", IF(ISNUMBER(SEARCH(UPPER(BV$2), UPPER(ProgramsTable[[#This Row],[Type of Service]]))), "Yes", "No"))</f>
        <v>N/A</v>
      </c>
      <c r="BW870" s="18" t="str">
        <f>IF(BW$2=0, "N/A", IF(ISNUMBER(SEARCH(TRIM(BW$2), ProgramsTable[[#This Row],[Geographic Coverage]])), "Yes", "No"))</f>
        <v>N/A</v>
      </c>
      <c r="BX870" s="18" t="str">
        <f>IF(BX$2=0, "N/A", IF(ISNUMBER(SEARCH(TRIM(BX$2), ProgramsTable[[#This Row],[Geographic Coverage]])), "Yes", "No"))</f>
        <v>N/A</v>
      </c>
      <c r="BY870" s="18" t="str">
        <f>IF(AND(BW$2=0, BX$2=0), "*Required - Please Make a Selection*", IF(OR(ISNUMBER(SEARCH(TRIM(BW$2), ProgramsTable[[#This Row],[Geographic Coverage]])), ISNUMBER(SEARCH(TRIM(BX$2), ProgramsTable[[#This Row],[Geographic Coverage]]))), "Yes", "No"))</f>
        <v>*Required - Please Make a Selection*</v>
      </c>
      <c r="BZ870" s="18" t="str">
        <f>IF(I$2=0, "N/A", IF(I$2="Yes", IF(ProgramsTable[[#This Row],[Program Includes Services for Caregivers]]="Yes", IF(ProgramsTable[[#This Row],[Program May Require Caregiver to be Unpaid]]="No", "Yes", "No"), "No"), "N/A"))</f>
        <v>N/A</v>
      </c>
      <c r="CA8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70" s="18" t="str">
        <f>IF(CB$2=0, "N/A", IF(ISNUMBER(SEARCH(TRIM(UPPER(CB$2)), TRIM(UPPER(ProgramsTable[[#This Row],[Type of Service]])))), "Yes", "No"))</f>
        <v>N/A</v>
      </c>
      <c r="CC870" s="18" t="str">
        <f>IF(CC$2=0, "N/A", IF(ISNUMBER(SEARCH(TRIM(CC$2), ProgramsTable[[#This Row],[Geographic Coverage]])), "Yes", "No"))</f>
        <v>No</v>
      </c>
      <c r="CD870" s="18" t="str">
        <f>IF(CD$2=0, "N/A", IF(ISNUMBER(SEARCH(TRIM(CD$2), ProgramsTable[[#This Row],[Geographic Coverage]])), "Yes", "No"))</f>
        <v>N/A</v>
      </c>
      <c r="CE870" s="18" t="str">
        <f>IF(AND(CC$2=0, CD$2=0), "*Required - Please Make a Selection*", IF(OR(ISNUMBER(SEARCH(TRIM(CC$2), ProgramsTable[[#This Row],[Geographic Coverage]])), ISNUMBER(SEARCH(TRIM(CD$2), ProgramsTable[[#This Row],[Geographic Coverage]]))), "Yes", "No"))</f>
        <v>No</v>
      </c>
      <c r="CF870" s="18" t="str" cm="1">
        <f t="array" ref="CF870">IF(COUNTIF(BK$2:BN$2, "Yes")=0, "N/A", IF(SUMPRODUCT((BK$2:BN$2="Yes")*(ProgramsTable[[#This Row],[Veteran?]:[Disabled Veteran?]]="Yes"))&gt;0, "Yes", "No"))</f>
        <v>No</v>
      </c>
      <c r="CG8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70"/>
      <c r="CI870"/>
      <c r="CJ870"/>
      <c r="CK870"/>
      <c r="CL870"/>
      <c r="CM870"/>
      <c r="CN870"/>
      <c r="CO870"/>
      <c r="CP870"/>
      <c r="CQ870"/>
      <c r="CR870"/>
      <c r="CS870"/>
      <c r="CU870"/>
      <c r="CV870"/>
    </row>
    <row r="871" spans="1:100" hidden="1" x14ac:dyDescent="0.25">
      <c r="A871" s="10">
        <v>716</v>
      </c>
      <c r="B871" t="s">
        <v>614</v>
      </c>
      <c r="C871" t="s">
        <v>642</v>
      </c>
      <c r="D871" t="s">
        <v>545</v>
      </c>
      <c r="E871" t="s">
        <v>546</v>
      </c>
      <c r="F871" t="s">
        <v>558</v>
      </c>
      <c r="G871" t="s">
        <v>103</v>
      </c>
      <c r="H871" t="s">
        <v>207</v>
      </c>
      <c r="I871" t="s">
        <v>207</v>
      </c>
      <c r="J871" t="s">
        <v>208</v>
      </c>
      <c r="K871" t="s">
        <v>208</v>
      </c>
      <c r="L871" s="11" t="s">
        <v>208</v>
      </c>
      <c r="M871" t="s">
        <v>208</v>
      </c>
      <c r="N871" t="s">
        <v>208</v>
      </c>
      <c r="P871" t="s">
        <v>208</v>
      </c>
      <c r="Q871" t="s">
        <v>208</v>
      </c>
      <c r="R871" t="s">
        <v>208</v>
      </c>
      <c r="S871" t="s">
        <v>208</v>
      </c>
      <c r="T871" t="s">
        <v>81</v>
      </c>
      <c r="U871" t="s">
        <v>207</v>
      </c>
      <c r="V871" t="s">
        <v>207</v>
      </c>
      <c r="W871" t="s">
        <v>207</v>
      </c>
      <c r="X871" t="s">
        <v>207</v>
      </c>
      <c r="Y871" t="s">
        <v>207</v>
      </c>
      <c r="Z871" t="s">
        <v>207</v>
      </c>
      <c r="AA871" t="s">
        <v>207</v>
      </c>
      <c r="AB871" t="s">
        <v>207</v>
      </c>
      <c r="AC871" t="s">
        <v>207</v>
      </c>
      <c r="AD871" t="s">
        <v>207</v>
      </c>
      <c r="AE871" t="s">
        <v>207</v>
      </c>
      <c r="AF871" t="s">
        <v>207</v>
      </c>
      <c r="AG871" t="s">
        <v>207</v>
      </c>
      <c r="AH871" t="s">
        <v>207</v>
      </c>
      <c r="AI871" t="s">
        <v>207</v>
      </c>
      <c r="AJ871" t="s">
        <v>207</v>
      </c>
      <c r="AK871" t="s">
        <v>207</v>
      </c>
      <c r="AL871" t="s">
        <v>207</v>
      </c>
      <c r="AM871" t="s">
        <v>207</v>
      </c>
      <c r="AN871" t="s">
        <v>207</v>
      </c>
      <c r="AO871" t="s">
        <v>207</v>
      </c>
      <c r="AP871" t="s">
        <v>207</v>
      </c>
      <c r="AQ871" t="s">
        <v>207</v>
      </c>
      <c r="AR871" t="s">
        <v>207</v>
      </c>
      <c r="AS871" t="s">
        <v>207</v>
      </c>
      <c r="AT871" t="s">
        <v>207</v>
      </c>
      <c r="AU871" t="s">
        <v>207</v>
      </c>
      <c r="AV871" t="s">
        <v>207</v>
      </c>
      <c r="AW871" t="s">
        <v>207</v>
      </c>
      <c r="AX871" t="s">
        <v>207</v>
      </c>
      <c r="AY871" t="s">
        <v>207</v>
      </c>
      <c r="AZ871" t="s">
        <v>207</v>
      </c>
      <c r="BA871" t="s">
        <v>207</v>
      </c>
      <c r="BB871" t="s">
        <v>207</v>
      </c>
      <c r="BC871" t="s">
        <v>207</v>
      </c>
      <c r="BD871" t="s">
        <v>207</v>
      </c>
      <c r="BE871" t="s">
        <v>207</v>
      </c>
      <c r="BF871" t="s">
        <v>207</v>
      </c>
      <c r="BG871" t="s">
        <v>207</v>
      </c>
      <c r="BH871" t="s">
        <v>207</v>
      </c>
      <c r="BI871" t="s">
        <v>207</v>
      </c>
      <c r="BJ871" t="s">
        <v>207</v>
      </c>
      <c r="BK871" t="s">
        <v>207</v>
      </c>
      <c r="BL871" t="s">
        <v>207</v>
      </c>
      <c r="BM871" t="s">
        <v>207</v>
      </c>
      <c r="BN871" t="s">
        <v>207</v>
      </c>
      <c r="BO871" s="18" t="str">
        <f>IF(OR(BO$2=0, BO$2=""), "N/A", IF(ISNUMBER(SEARCH(UPPER(BO$2), UPPER(ProgramsTable[[#This Row],[Type of Service]]))), "Yes", "No"))</f>
        <v>N/A</v>
      </c>
      <c r="BP871" s="18" t="str">
        <f>IF(BP$2=0, "N/A", IF(ISNUMBER(SEARCH(TRIM(BP$2), ProgramsTable[[#This Row],[Geographic Coverage]])), "Yes", "No"))</f>
        <v>N/A</v>
      </c>
      <c r="BQ871" s="18" t="str">
        <f>IF(BQ$2=0, "N/A", IF(ISNUMBER(SEARCH(TRIM(BQ$2), ProgramsTable[[#This Row],[Geographic Coverage]])), "Yes", "No"))</f>
        <v>N/A</v>
      </c>
      <c r="BR871" s="18" t="str">
        <f>IF(AND(BP$2=0, BQ$2=0), "*Required - Please Make a Selection*", IF(OR(ISNUMBER(SEARCH(TRIM(BP$2), ProgramsTable[[#This Row],[Geographic Coverage]])), ISNUMBER(SEARCH(TRIM(BQ$2), ProgramsTable[[#This Row],[Geographic Coverage]]))), "Yes", "No"))</f>
        <v>*Required - Please Make a Selection*</v>
      </c>
      <c r="BS871" s="18" t="str">
        <f>IF(OR(BS$2="",BS$2=0), "N/A", IF(AND(ProgramsTable[[#This Row],[Age Min]]= "None", ProgramsTable[[#This Row],[Age Max]]= "None"), "Yes", IF(AND(BS$2&gt;=ProgramsTable[[#This Row],[Age Min]], BS$2&lt;=ProgramsTable[[#This Row],[Age Max]]), "Yes", "No")))</f>
        <v>N/A</v>
      </c>
      <c r="BT871" s="18" t="str" cm="1">
        <f t="array" ref="BT871">IF(COUNTIF(AM$2:BJ$2,"Yes")=0,"N/A",IF(SUMPRODUCT(--(AM$2:BJ$2="Yes"),--(ProgramsTable[[#This Row],[Developmental Disability]:[Caregivers, Family Members, Advocates, or Practitioners of an Individual with Disabilities or Medical Conditions]]="Yes"))&gt;0,"Yes","No"))</f>
        <v>N/A</v>
      </c>
      <c r="BU8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71" s="18" t="str">
        <f>IF(BV$2=0, "N/A", IF(ISNUMBER(SEARCH(UPPER(BV$2), UPPER(ProgramsTable[[#This Row],[Type of Service]]))), "Yes", "No"))</f>
        <v>N/A</v>
      </c>
      <c r="BW871" s="18" t="str">
        <f>IF(BW$2=0, "N/A", IF(ISNUMBER(SEARCH(TRIM(BW$2), ProgramsTable[[#This Row],[Geographic Coverage]])), "Yes", "No"))</f>
        <v>N/A</v>
      </c>
      <c r="BX871" s="18" t="str">
        <f>IF(BX$2=0, "N/A", IF(ISNUMBER(SEARCH(TRIM(BX$2), ProgramsTable[[#This Row],[Geographic Coverage]])), "Yes", "No"))</f>
        <v>N/A</v>
      </c>
      <c r="BY871" s="18" t="str">
        <f>IF(AND(BW$2=0, BX$2=0), "*Required - Please Make a Selection*", IF(OR(ISNUMBER(SEARCH(TRIM(BW$2), ProgramsTable[[#This Row],[Geographic Coverage]])), ISNUMBER(SEARCH(TRIM(BX$2), ProgramsTable[[#This Row],[Geographic Coverage]]))), "Yes", "No"))</f>
        <v>*Required - Please Make a Selection*</v>
      </c>
      <c r="BZ871" s="18" t="str">
        <f>IF(I$2=0, "N/A", IF(I$2="Yes", IF(ProgramsTable[[#This Row],[Program Includes Services for Caregivers]]="Yes", IF(ProgramsTable[[#This Row],[Program May Require Caregiver to be Unpaid]]="No", "Yes", "No"), "No"), "N/A"))</f>
        <v>N/A</v>
      </c>
      <c r="CA8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71" s="18" t="str">
        <f>IF(CB$2=0, "N/A", IF(ISNUMBER(SEARCH(TRIM(UPPER(CB$2)), TRIM(UPPER(ProgramsTable[[#This Row],[Type of Service]])))), "Yes", "No"))</f>
        <v>N/A</v>
      </c>
      <c r="CC871" s="18" t="str">
        <f>IF(CC$2=0, "N/A", IF(ISNUMBER(SEARCH(TRIM(CC$2), ProgramsTable[[#This Row],[Geographic Coverage]])), "Yes", "No"))</f>
        <v>No</v>
      </c>
      <c r="CD871" s="18" t="str">
        <f>IF(CD$2=0, "N/A", IF(ISNUMBER(SEARCH(TRIM(CD$2), ProgramsTable[[#This Row],[Geographic Coverage]])), "Yes", "No"))</f>
        <v>N/A</v>
      </c>
      <c r="CE871" s="18" t="str">
        <f>IF(AND(CC$2=0, CD$2=0), "*Required - Please Make a Selection*", IF(OR(ISNUMBER(SEARCH(TRIM(CC$2), ProgramsTable[[#This Row],[Geographic Coverage]])), ISNUMBER(SEARCH(TRIM(CD$2), ProgramsTable[[#This Row],[Geographic Coverage]]))), "Yes", "No"))</f>
        <v>No</v>
      </c>
      <c r="CF871" s="18" t="str" cm="1">
        <f t="array" ref="CF871">IF(COUNTIF(BK$2:BN$2, "Yes")=0, "N/A", IF(SUMPRODUCT((BK$2:BN$2="Yes")*(ProgramsTable[[#This Row],[Veteran?]:[Disabled Veteran?]]="Yes"))&gt;0, "Yes", "No"))</f>
        <v>No</v>
      </c>
      <c r="CG8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71"/>
      <c r="CI871"/>
      <c r="CJ871"/>
      <c r="CK871"/>
      <c r="CL871"/>
      <c r="CM871"/>
      <c r="CN871"/>
      <c r="CO871"/>
      <c r="CP871"/>
      <c r="CQ871"/>
      <c r="CR871"/>
      <c r="CS871"/>
      <c r="CU871"/>
      <c r="CV871"/>
    </row>
    <row r="872" spans="1:100" hidden="1" x14ac:dyDescent="0.25">
      <c r="A872" s="10">
        <v>718</v>
      </c>
      <c r="B872" t="s">
        <v>614</v>
      </c>
      <c r="C872" t="s">
        <v>642</v>
      </c>
      <c r="D872" t="s">
        <v>545</v>
      </c>
      <c r="E872" t="s">
        <v>546</v>
      </c>
      <c r="F872" t="s">
        <v>560</v>
      </c>
      <c r="G872" t="s">
        <v>103</v>
      </c>
      <c r="H872" t="s">
        <v>207</v>
      </c>
      <c r="I872" t="s">
        <v>207</v>
      </c>
      <c r="J872" t="s">
        <v>208</v>
      </c>
      <c r="K872" t="s">
        <v>208</v>
      </c>
      <c r="L872" s="11" t="s">
        <v>208</v>
      </c>
      <c r="M872" t="s">
        <v>208</v>
      </c>
      <c r="N872" t="s">
        <v>208</v>
      </c>
      <c r="P872" t="s">
        <v>208</v>
      </c>
      <c r="Q872" t="s">
        <v>208</v>
      </c>
      <c r="R872" t="s">
        <v>208</v>
      </c>
      <c r="S872" t="s">
        <v>208</v>
      </c>
      <c r="T872" t="s">
        <v>81</v>
      </c>
      <c r="U872" t="s">
        <v>207</v>
      </c>
      <c r="V872" t="s">
        <v>207</v>
      </c>
      <c r="W872" t="s">
        <v>207</v>
      </c>
      <c r="X872" t="s">
        <v>207</v>
      </c>
      <c r="Y872" t="s">
        <v>207</v>
      </c>
      <c r="Z872" t="s">
        <v>207</v>
      </c>
      <c r="AA872" t="s">
        <v>207</v>
      </c>
      <c r="AB872" t="s">
        <v>207</v>
      </c>
      <c r="AC872" t="s">
        <v>207</v>
      </c>
      <c r="AD872" t="s">
        <v>207</v>
      </c>
      <c r="AE872" t="s">
        <v>207</v>
      </c>
      <c r="AF872" t="s">
        <v>207</v>
      </c>
      <c r="AG872" t="s">
        <v>207</v>
      </c>
      <c r="AH872" t="s">
        <v>207</v>
      </c>
      <c r="AI872" t="s">
        <v>207</v>
      </c>
      <c r="AJ872" t="s">
        <v>207</v>
      </c>
      <c r="AK872" t="s">
        <v>207</v>
      </c>
      <c r="AL872" t="s">
        <v>207</v>
      </c>
      <c r="AM872" t="s">
        <v>207</v>
      </c>
      <c r="AN872" t="s">
        <v>207</v>
      </c>
      <c r="AO872" t="s">
        <v>207</v>
      </c>
      <c r="AP872" t="s">
        <v>207</v>
      </c>
      <c r="AQ872" t="s">
        <v>207</v>
      </c>
      <c r="AR872" t="s">
        <v>207</v>
      </c>
      <c r="AS872" t="s">
        <v>207</v>
      </c>
      <c r="AT872" t="s">
        <v>207</v>
      </c>
      <c r="AU872" t="s">
        <v>207</v>
      </c>
      <c r="AV872" t="s">
        <v>207</v>
      </c>
      <c r="AW872" t="s">
        <v>207</v>
      </c>
      <c r="AX872" t="s">
        <v>207</v>
      </c>
      <c r="AY872" t="s">
        <v>207</v>
      </c>
      <c r="AZ872" t="s">
        <v>207</v>
      </c>
      <c r="BA872" t="s">
        <v>207</v>
      </c>
      <c r="BB872" t="s">
        <v>207</v>
      </c>
      <c r="BC872" t="s">
        <v>207</v>
      </c>
      <c r="BD872" t="s">
        <v>207</v>
      </c>
      <c r="BE872" t="s">
        <v>207</v>
      </c>
      <c r="BF872" t="s">
        <v>207</v>
      </c>
      <c r="BG872" t="s">
        <v>207</v>
      </c>
      <c r="BH872" t="s">
        <v>207</v>
      </c>
      <c r="BI872" t="s">
        <v>207</v>
      </c>
      <c r="BJ872" t="s">
        <v>207</v>
      </c>
      <c r="BK872" t="s">
        <v>207</v>
      </c>
      <c r="BL872" t="s">
        <v>207</v>
      </c>
      <c r="BM872" t="s">
        <v>207</v>
      </c>
      <c r="BN872" t="s">
        <v>207</v>
      </c>
      <c r="BO872" s="18" t="str">
        <f>IF(OR(BO$2=0, BO$2=""), "N/A", IF(ISNUMBER(SEARCH(UPPER(BO$2), UPPER(ProgramsTable[[#This Row],[Type of Service]]))), "Yes", "No"))</f>
        <v>N/A</v>
      </c>
      <c r="BP872" s="18" t="str">
        <f>IF(BP$2=0, "N/A", IF(ISNUMBER(SEARCH(TRIM(BP$2), ProgramsTable[[#This Row],[Geographic Coverage]])), "Yes", "No"))</f>
        <v>N/A</v>
      </c>
      <c r="BQ872" s="18" t="str">
        <f>IF(BQ$2=0, "N/A", IF(ISNUMBER(SEARCH(TRIM(BQ$2), ProgramsTable[[#This Row],[Geographic Coverage]])), "Yes", "No"))</f>
        <v>N/A</v>
      </c>
      <c r="BR872" s="18" t="str">
        <f>IF(AND(BP$2=0, BQ$2=0), "*Required - Please Make a Selection*", IF(OR(ISNUMBER(SEARCH(TRIM(BP$2), ProgramsTable[[#This Row],[Geographic Coverage]])), ISNUMBER(SEARCH(TRIM(BQ$2), ProgramsTable[[#This Row],[Geographic Coverage]]))), "Yes", "No"))</f>
        <v>*Required - Please Make a Selection*</v>
      </c>
      <c r="BS872" s="18" t="str">
        <f>IF(OR(BS$2="",BS$2=0), "N/A", IF(AND(ProgramsTable[[#This Row],[Age Min]]= "None", ProgramsTable[[#This Row],[Age Max]]= "None"), "Yes", IF(AND(BS$2&gt;=ProgramsTable[[#This Row],[Age Min]], BS$2&lt;=ProgramsTable[[#This Row],[Age Max]]), "Yes", "No")))</f>
        <v>N/A</v>
      </c>
      <c r="BT872" s="18" t="str" cm="1">
        <f t="array" ref="BT872">IF(COUNTIF(AM$2:BJ$2,"Yes")=0,"N/A",IF(SUMPRODUCT(--(AM$2:BJ$2="Yes"),--(ProgramsTable[[#This Row],[Developmental Disability]:[Caregivers, Family Members, Advocates, or Practitioners of an Individual with Disabilities or Medical Conditions]]="Yes"))&gt;0,"Yes","No"))</f>
        <v>N/A</v>
      </c>
      <c r="BU8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72" s="18" t="str">
        <f>IF(BV$2=0, "N/A", IF(ISNUMBER(SEARCH(UPPER(BV$2), UPPER(ProgramsTable[[#This Row],[Type of Service]]))), "Yes", "No"))</f>
        <v>N/A</v>
      </c>
      <c r="BW872" s="18" t="str">
        <f>IF(BW$2=0, "N/A", IF(ISNUMBER(SEARCH(TRIM(BW$2), ProgramsTable[[#This Row],[Geographic Coverage]])), "Yes", "No"))</f>
        <v>N/A</v>
      </c>
      <c r="BX872" s="18" t="str">
        <f>IF(BX$2=0, "N/A", IF(ISNUMBER(SEARCH(TRIM(BX$2), ProgramsTable[[#This Row],[Geographic Coverage]])), "Yes", "No"))</f>
        <v>N/A</v>
      </c>
      <c r="BY872" s="18" t="str">
        <f>IF(AND(BW$2=0, BX$2=0), "*Required - Please Make a Selection*", IF(OR(ISNUMBER(SEARCH(TRIM(BW$2), ProgramsTable[[#This Row],[Geographic Coverage]])), ISNUMBER(SEARCH(TRIM(BX$2), ProgramsTable[[#This Row],[Geographic Coverage]]))), "Yes", "No"))</f>
        <v>*Required - Please Make a Selection*</v>
      </c>
      <c r="BZ872" s="18" t="str">
        <f>IF(I$2=0, "N/A", IF(I$2="Yes", IF(ProgramsTable[[#This Row],[Program Includes Services for Caregivers]]="Yes", IF(ProgramsTable[[#This Row],[Program May Require Caregiver to be Unpaid]]="No", "Yes", "No"), "No"), "N/A"))</f>
        <v>N/A</v>
      </c>
      <c r="CA8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72" s="18" t="str">
        <f>IF(CB$2=0, "N/A", IF(ISNUMBER(SEARCH(TRIM(UPPER(CB$2)), TRIM(UPPER(ProgramsTable[[#This Row],[Type of Service]])))), "Yes", "No"))</f>
        <v>N/A</v>
      </c>
      <c r="CC872" s="18" t="str">
        <f>IF(CC$2=0, "N/A", IF(ISNUMBER(SEARCH(TRIM(CC$2), ProgramsTable[[#This Row],[Geographic Coverage]])), "Yes", "No"))</f>
        <v>No</v>
      </c>
      <c r="CD872" s="18" t="str">
        <f>IF(CD$2=0, "N/A", IF(ISNUMBER(SEARCH(TRIM(CD$2), ProgramsTable[[#This Row],[Geographic Coverage]])), "Yes", "No"))</f>
        <v>N/A</v>
      </c>
      <c r="CE872" s="18" t="str">
        <f>IF(AND(CC$2=0, CD$2=0), "*Required - Please Make a Selection*", IF(OR(ISNUMBER(SEARCH(TRIM(CC$2), ProgramsTable[[#This Row],[Geographic Coverage]])), ISNUMBER(SEARCH(TRIM(CD$2), ProgramsTable[[#This Row],[Geographic Coverage]]))), "Yes", "No"))</f>
        <v>No</v>
      </c>
      <c r="CF872" s="18" t="str" cm="1">
        <f t="array" ref="CF872">IF(COUNTIF(BK$2:BN$2, "Yes")=0, "N/A", IF(SUMPRODUCT((BK$2:BN$2="Yes")*(ProgramsTable[[#This Row],[Veteran?]:[Disabled Veteran?]]="Yes"))&gt;0, "Yes", "No"))</f>
        <v>No</v>
      </c>
      <c r="CG8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72"/>
      <c r="CI872"/>
      <c r="CJ872"/>
      <c r="CK872"/>
      <c r="CL872"/>
      <c r="CM872"/>
      <c r="CN872"/>
      <c r="CO872"/>
      <c r="CP872"/>
      <c r="CQ872"/>
      <c r="CR872"/>
      <c r="CS872"/>
      <c r="CU872"/>
      <c r="CV872"/>
    </row>
    <row r="873" spans="1:100" hidden="1" x14ac:dyDescent="0.25">
      <c r="A873" s="10">
        <v>721</v>
      </c>
      <c r="B873" t="s">
        <v>614</v>
      </c>
      <c r="C873" t="s">
        <v>642</v>
      </c>
      <c r="D873" t="s">
        <v>545</v>
      </c>
      <c r="E873" t="s">
        <v>546</v>
      </c>
      <c r="F873" t="s">
        <v>117</v>
      </c>
      <c r="G873" t="s">
        <v>117</v>
      </c>
      <c r="H873" t="s">
        <v>207</v>
      </c>
      <c r="I873" t="s">
        <v>207</v>
      </c>
      <c r="J873" t="s">
        <v>208</v>
      </c>
      <c r="K873" t="s">
        <v>208</v>
      </c>
      <c r="L873" s="11" t="s">
        <v>543</v>
      </c>
      <c r="M873">
        <v>60</v>
      </c>
      <c r="N873">
        <v>120</v>
      </c>
      <c r="P873" t="s">
        <v>563</v>
      </c>
      <c r="Q873" t="s">
        <v>208</v>
      </c>
      <c r="R873" t="s">
        <v>563</v>
      </c>
      <c r="S873" t="s">
        <v>208</v>
      </c>
      <c r="T873" t="s">
        <v>81</v>
      </c>
      <c r="U873" t="s">
        <v>207</v>
      </c>
      <c r="V873" t="s">
        <v>207</v>
      </c>
      <c r="W873" t="s">
        <v>207</v>
      </c>
      <c r="X873" t="s">
        <v>207</v>
      </c>
      <c r="Y873" t="s">
        <v>207</v>
      </c>
      <c r="Z873" t="s">
        <v>207</v>
      </c>
      <c r="AA873" t="s">
        <v>207</v>
      </c>
      <c r="AB873" t="s">
        <v>207</v>
      </c>
      <c r="AC873" t="s">
        <v>207</v>
      </c>
      <c r="AD873" t="s">
        <v>207</v>
      </c>
      <c r="AE873" t="s">
        <v>207</v>
      </c>
      <c r="AF873" t="s">
        <v>207</v>
      </c>
      <c r="AG873" t="s">
        <v>207</v>
      </c>
      <c r="AH873" t="s">
        <v>207</v>
      </c>
      <c r="AI873" t="s">
        <v>207</v>
      </c>
      <c r="AJ873" t="s">
        <v>207</v>
      </c>
      <c r="AK873" t="s">
        <v>207</v>
      </c>
      <c r="AL873" t="s">
        <v>207</v>
      </c>
      <c r="AM873" t="s">
        <v>207</v>
      </c>
      <c r="AN873" t="s">
        <v>207</v>
      </c>
      <c r="AO873" t="s">
        <v>207</v>
      </c>
      <c r="AP873" t="s">
        <v>207</v>
      </c>
      <c r="AQ873" t="s">
        <v>207</v>
      </c>
      <c r="AR873" t="s">
        <v>207</v>
      </c>
      <c r="AS873" t="s">
        <v>207</v>
      </c>
      <c r="AT873" t="s">
        <v>207</v>
      </c>
      <c r="AU873" t="s">
        <v>207</v>
      </c>
      <c r="AV873" t="s">
        <v>207</v>
      </c>
      <c r="AW873" t="s">
        <v>207</v>
      </c>
      <c r="AX873" t="s">
        <v>207</v>
      </c>
      <c r="AY873" t="s">
        <v>207</v>
      </c>
      <c r="AZ873" t="s">
        <v>207</v>
      </c>
      <c r="BA873" t="s">
        <v>215</v>
      </c>
      <c r="BB873" t="s">
        <v>207</v>
      </c>
      <c r="BC873" t="s">
        <v>207</v>
      </c>
      <c r="BD873" t="s">
        <v>207</v>
      </c>
      <c r="BE873" t="s">
        <v>207</v>
      </c>
      <c r="BF873" t="s">
        <v>207</v>
      </c>
      <c r="BG873" t="s">
        <v>207</v>
      </c>
      <c r="BH873" t="s">
        <v>207</v>
      </c>
      <c r="BI873" t="s">
        <v>207</v>
      </c>
      <c r="BJ873" t="s">
        <v>207</v>
      </c>
      <c r="BK873" t="s">
        <v>207</v>
      </c>
      <c r="BL873" t="s">
        <v>207</v>
      </c>
      <c r="BM873" t="s">
        <v>207</v>
      </c>
      <c r="BN873" t="s">
        <v>207</v>
      </c>
      <c r="BO873" s="18" t="str">
        <f>IF(OR(BO$2=0, BO$2=""), "N/A", IF(ISNUMBER(SEARCH(UPPER(BO$2), UPPER(ProgramsTable[[#This Row],[Type of Service]]))), "Yes", "No"))</f>
        <v>N/A</v>
      </c>
      <c r="BP873" s="18" t="str">
        <f>IF(BP$2=0, "N/A", IF(ISNUMBER(SEARCH(TRIM(BP$2), ProgramsTable[[#This Row],[Geographic Coverage]])), "Yes", "No"))</f>
        <v>N/A</v>
      </c>
      <c r="BQ873" s="18" t="str">
        <f>IF(BQ$2=0, "N/A", IF(ISNUMBER(SEARCH(TRIM(BQ$2), ProgramsTable[[#This Row],[Geographic Coverage]])), "Yes", "No"))</f>
        <v>N/A</v>
      </c>
      <c r="BR873" s="18" t="str">
        <f>IF(AND(BP$2=0, BQ$2=0), "*Required - Please Make a Selection*", IF(OR(ISNUMBER(SEARCH(TRIM(BP$2), ProgramsTable[[#This Row],[Geographic Coverage]])), ISNUMBER(SEARCH(TRIM(BQ$2), ProgramsTable[[#This Row],[Geographic Coverage]]))), "Yes", "No"))</f>
        <v>*Required - Please Make a Selection*</v>
      </c>
      <c r="BS873" s="18" t="str">
        <f>IF(OR(BS$2="",BS$2=0), "N/A", IF(AND(ProgramsTable[[#This Row],[Age Min]]= "None", ProgramsTable[[#This Row],[Age Max]]= "None"), "Yes", IF(AND(BS$2&gt;=ProgramsTable[[#This Row],[Age Min]], BS$2&lt;=ProgramsTable[[#This Row],[Age Max]]), "Yes", "No")))</f>
        <v>N/A</v>
      </c>
      <c r="BT873" s="18" t="str" cm="1">
        <f t="array" ref="BT873">IF(COUNTIF(AM$2:BJ$2,"Yes")=0,"N/A",IF(SUMPRODUCT(--(AM$2:BJ$2="Yes"),--(ProgramsTable[[#This Row],[Developmental Disability]:[Caregivers, Family Members, Advocates, or Practitioners of an Individual with Disabilities or Medical Conditions]]="Yes"))&gt;0,"Yes","No"))</f>
        <v>N/A</v>
      </c>
      <c r="BU8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73" s="18" t="str">
        <f>IF(BV$2=0, "N/A", IF(ISNUMBER(SEARCH(UPPER(BV$2), UPPER(ProgramsTable[[#This Row],[Type of Service]]))), "Yes", "No"))</f>
        <v>N/A</v>
      </c>
      <c r="BW873" s="18" t="str">
        <f>IF(BW$2=0, "N/A", IF(ISNUMBER(SEARCH(TRIM(BW$2), ProgramsTable[[#This Row],[Geographic Coverage]])), "Yes", "No"))</f>
        <v>N/A</v>
      </c>
      <c r="BX873" s="18" t="str">
        <f>IF(BX$2=0, "N/A", IF(ISNUMBER(SEARCH(TRIM(BX$2), ProgramsTable[[#This Row],[Geographic Coverage]])), "Yes", "No"))</f>
        <v>N/A</v>
      </c>
      <c r="BY873" s="18" t="str">
        <f>IF(AND(BW$2=0, BX$2=0), "*Required - Please Make a Selection*", IF(OR(ISNUMBER(SEARCH(TRIM(BW$2), ProgramsTable[[#This Row],[Geographic Coverage]])), ISNUMBER(SEARCH(TRIM(BX$2), ProgramsTable[[#This Row],[Geographic Coverage]]))), "Yes", "No"))</f>
        <v>*Required - Please Make a Selection*</v>
      </c>
      <c r="BZ873" s="18" t="str">
        <f>IF(I$2=0, "N/A", IF(I$2="Yes", IF(ProgramsTable[[#This Row],[Program Includes Services for Caregivers]]="Yes", IF(ProgramsTable[[#This Row],[Program May Require Caregiver to be Unpaid]]="No", "Yes", "No"), "No"), "N/A"))</f>
        <v>N/A</v>
      </c>
      <c r="CA8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73" s="18" t="str">
        <f>IF(CB$2=0, "N/A", IF(ISNUMBER(SEARCH(TRIM(UPPER(CB$2)), TRIM(UPPER(ProgramsTable[[#This Row],[Type of Service]])))), "Yes", "No"))</f>
        <v>N/A</v>
      </c>
      <c r="CC873" s="18" t="str">
        <f>IF(CC$2=0, "N/A", IF(ISNUMBER(SEARCH(TRIM(CC$2), ProgramsTable[[#This Row],[Geographic Coverage]])), "Yes", "No"))</f>
        <v>No</v>
      </c>
      <c r="CD873" s="18" t="str">
        <f>IF(CD$2=0, "N/A", IF(ISNUMBER(SEARCH(TRIM(CD$2), ProgramsTable[[#This Row],[Geographic Coverage]])), "Yes", "No"))</f>
        <v>N/A</v>
      </c>
      <c r="CE873" s="18" t="str">
        <f>IF(AND(CC$2=0, CD$2=0), "*Required - Please Make a Selection*", IF(OR(ISNUMBER(SEARCH(TRIM(CC$2), ProgramsTable[[#This Row],[Geographic Coverage]])), ISNUMBER(SEARCH(TRIM(CD$2), ProgramsTable[[#This Row],[Geographic Coverage]]))), "Yes", "No"))</f>
        <v>No</v>
      </c>
      <c r="CF873" s="18" t="str" cm="1">
        <f t="array" ref="CF873">IF(COUNTIF(BK$2:BN$2, "Yes")=0, "N/A", IF(SUMPRODUCT((BK$2:BN$2="Yes")*(ProgramsTable[[#This Row],[Veteran?]:[Disabled Veteran?]]="Yes"))&gt;0, "Yes", "No"))</f>
        <v>No</v>
      </c>
      <c r="CG8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73"/>
      <c r="CI873"/>
      <c r="CJ873"/>
      <c r="CK873"/>
      <c r="CL873"/>
      <c r="CM873"/>
      <c r="CN873"/>
      <c r="CO873"/>
      <c r="CP873"/>
      <c r="CQ873"/>
      <c r="CR873"/>
      <c r="CS873"/>
      <c r="CU873"/>
      <c r="CV873"/>
    </row>
    <row r="874" spans="1:100" hidden="1" x14ac:dyDescent="0.25">
      <c r="A874" s="10">
        <v>722</v>
      </c>
      <c r="B874" t="s">
        <v>614</v>
      </c>
      <c r="C874" t="s">
        <v>642</v>
      </c>
      <c r="D874" t="s">
        <v>576</v>
      </c>
      <c r="E874" t="s">
        <v>546</v>
      </c>
      <c r="F874" t="s">
        <v>630</v>
      </c>
      <c r="G874" t="s">
        <v>98</v>
      </c>
      <c r="H874" t="s">
        <v>207</v>
      </c>
      <c r="I874" t="s">
        <v>207</v>
      </c>
      <c r="J874" t="s">
        <v>208</v>
      </c>
      <c r="K874" t="s">
        <v>208</v>
      </c>
      <c r="L874" s="11" t="s">
        <v>543</v>
      </c>
      <c r="M874">
        <v>60</v>
      </c>
      <c r="N874">
        <v>120</v>
      </c>
      <c r="P874" t="s">
        <v>563</v>
      </c>
      <c r="Q874" t="s">
        <v>208</v>
      </c>
      <c r="R874" t="s">
        <v>563</v>
      </c>
      <c r="S874" t="s">
        <v>208</v>
      </c>
      <c r="T874" t="s">
        <v>81</v>
      </c>
      <c r="U874" t="s">
        <v>207</v>
      </c>
      <c r="V874" t="s">
        <v>207</v>
      </c>
      <c r="W874" t="s">
        <v>207</v>
      </c>
      <c r="X874" t="s">
        <v>207</v>
      </c>
      <c r="Y874" t="s">
        <v>207</v>
      </c>
      <c r="Z874" t="s">
        <v>207</v>
      </c>
      <c r="AA874" t="s">
        <v>207</v>
      </c>
      <c r="AB874" t="s">
        <v>207</v>
      </c>
      <c r="AC874" t="s">
        <v>207</v>
      </c>
      <c r="AD874" t="s">
        <v>207</v>
      </c>
      <c r="AE874" t="s">
        <v>207</v>
      </c>
      <c r="AF874" t="s">
        <v>207</v>
      </c>
      <c r="AG874" t="s">
        <v>207</v>
      </c>
      <c r="AH874" t="s">
        <v>207</v>
      </c>
      <c r="AI874" t="s">
        <v>207</v>
      </c>
      <c r="AJ874" t="s">
        <v>207</v>
      </c>
      <c r="AK874" t="s">
        <v>207</v>
      </c>
      <c r="AL874" t="s">
        <v>207</v>
      </c>
      <c r="AM874" t="s">
        <v>207</v>
      </c>
      <c r="AN874" t="s">
        <v>207</v>
      </c>
      <c r="AO874" t="s">
        <v>207</v>
      </c>
      <c r="AP874" t="s">
        <v>207</v>
      </c>
      <c r="AQ874" t="s">
        <v>207</v>
      </c>
      <c r="AR874" t="s">
        <v>207</v>
      </c>
      <c r="AS874" t="s">
        <v>207</v>
      </c>
      <c r="AT874" t="s">
        <v>207</v>
      </c>
      <c r="AU874" t="s">
        <v>207</v>
      </c>
      <c r="AV874" t="s">
        <v>207</v>
      </c>
      <c r="AW874" t="s">
        <v>207</v>
      </c>
      <c r="AX874" t="s">
        <v>207</v>
      </c>
      <c r="AY874" t="s">
        <v>207</v>
      </c>
      <c r="AZ874" t="s">
        <v>207</v>
      </c>
      <c r="BA874" t="s">
        <v>215</v>
      </c>
      <c r="BB874" t="s">
        <v>207</v>
      </c>
      <c r="BC874" t="s">
        <v>207</v>
      </c>
      <c r="BD874" t="s">
        <v>207</v>
      </c>
      <c r="BE874" t="s">
        <v>207</v>
      </c>
      <c r="BF874" t="s">
        <v>207</v>
      </c>
      <c r="BG874" t="s">
        <v>207</v>
      </c>
      <c r="BH874" t="s">
        <v>207</v>
      </c>
      <c r="BI874" t="s">
        <v>207</v>
      </c>
      <c r="BJ874" t="s">
        <v>207</v>
      </c>
      <c r="BK874" t="s">
        <v>207</v>
      </c>
      <c r="BL874" t="s">
        <v>207</v>
      </c>
      <c r="BM874" t="s">
        <v>207</v>
      </c>
      <c r="BN874" t="s">
        <v>207</v>
      </c>
      <c r="BO874" s="18" t="str">
        <f>IF(OR(BO$2=0, BO$2=""), "N/A", IF(ISNUMBER(SEARCH(UPPER(BO$2), UPPER(ProgramsTable[[#This Row],[Type of Service]]))), "Yes", "No"))</f>
        <v>N/A</v>
      </c>
      <c r="BP874" s="18" t="str">
        <f>IF(BP$2=0, "N/A", IF(ISNUMBER(SEARCH(TRIM(BP$2), ProgramsTable[[#This Row],[Geographic Coverage]])), "Yes", "No"))</f>
        <v>N/A</v>
      </c>
      <c r="BQ874" s="18" t="str">
        <f>IF(BQ$2=0, "N/A", IF(ISNUMBER(SEARCH(TRIM(BQ$2), ProgramsTable[[#This Row],[Geographic Coverage]])), "Yes", "No"))</f>
        <v>N/A</v>
      </c>
      <c r="BR874" s="18" t="str">
        <f>IF(AND(BP$2=0, BQ$2=0), "*Required - Please Make a Selection*", IF(OR(ISNUMBER(SEARCH(TRIM(BP$2), ProgramsTable[[#This Row],[Geographic Coverage]])), ISNUMBER(SEARCH(TRIM(BQ$2), ProgramsTable[[#This Row],[Geographic Coverage]]))), "Yes", "No"))</f>
        <v>*Required - Please Make a Selection*</v>
      </c>
      <c r="BS874" s="18" t="str">
        <f>IF(OR(BS$2="",BS$2=0), "N/A", IF(AND(ProgramsTable[[#This Row],[Age Min]]= "None", ProgramsTable[[#This Row],[Age Max]]= "None"), "Yes", IF(AND(BS$2&gt;=ProgramsTable[[#This Row],[Age Min]], BS$2&lt;=ProgramsTable[[#This Row],[Age Max]]), "Yes", "No")))</f>
        <v>N/A</v>
      </c>
      <c r="BT874" s="18" t="str" cm="1">
        <f t="array" ref="BT874">IF(COUNTIF(AM$2:BJ$2,"Yes")=0,"N/A",IF(SUMPRODUCT(--(AM$2:BJ$2="Yes"),--(ProgramsTable[[#This Row],[Developmental Disability]:[Caregivers, Family Members, Advocates, or Practitioners of an Individual with Disabilities or Medical Conditions]]="Yes"))&gt;0,"Yes","No"))</f>
        <v>N/A</v>
      </c>
      <c r="BU8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74" s="18" t="str">
        <f>IF(BV$2=0, "N/A", IF(ISNUMBER(SEARCH(UPPER(BV$2), UPPER(ProgramsTable[[#This Row],[Type of Service]]))), "Yes", "No"))</f>
        <v>N/A</v>
      </c>
      <c r="BW874" s="18" t="str">
        <f>IF(BW$2=0, "N/A", IF(ISNUMBER(SEARCH(TRIM(BW$2), ProgramsTable[[#This Row],[Geographic Coverage]])), "Yes", "No"))</f>
        <v>N/A</v>
      </c>
      <c r="BX874" s="18" t="str">
        <f>IF(BX$2=0, "N/A", IF(ISNUMBER(SEARCH(TRIM(BX$2), ProgramsTable[[#This Row],[Geographic Coverage]])), "Yes", "No"))</f>
        <v>N/A</v>
      </c>
      <c r="BY874" s="18" t="str">
        <f>IF(AND(BW$2=0, BX$2=0), "*Required - Please Make a Selection*", IF(OR(ISNUMBER(SEARCH(TRIM(BW$2), ProgramsTable[[#This Row],[Geographic Coverage]])), ISNUMBER(SEARCH(TRIM(BX$2), ProgramsTable[[#This Row],[Geographic Coverage]]))), "Yes", "No"))</f>
        <v>*Required - Please Make a Selection*</v>
      </c>
      <c r="BZ874" s="18" t="str">
        <f>IF(I$2=0, "N/A", IF(I$2="Yes", IF(ProgramsTable[[#This Row],[Program Includes Services for Caregivers]]="Yes", IF(ProgramsTable[[#This Row],[Program May Require Caregiver to be Unpaid]]="No", "Yes", "No"), "No"), "N/A"))</f>
        <v>N/A</v>
      </c>
      <c r="CA8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74" s="18" t="str">
        <f>IF(CB$2=0, "N/A", IF(ISNUMBER(SEARCH(TRIM(UPPER(CB$2)), TRIM(UPPER(ProgramsTable[[#This Row],[Type of Service]])))), "Yes", "No"))</f>
        <v>N/A</v>
      </c>
      <c r="CC874" s="18" t="str">
        <f>IF(CC$2=0, "N/A", IF(ISNUMBER(SEARCH(TRIM(CC$2), ProgramsTable[[#This Row],[Geographic Coverage]])), "Yes", "No"))</f>
        <v>No</v>
      </c>
      <c r="CD874" s="18" t="str">
        <f>IF(CD$2=0, "N/A", IF(ISNUMBER(SEARCH(TRIM(CD$2), ProgramsTable[[#This Row],[Geographic Coverage]])), "Yes", "No"))</f>
        <v>N/A</v>
      </c>
      <c r="CE874" s="18" t="str">
        <f>IF(AND(CC$2=0, CD$2=0), "*Required - Please Make a Selection*", IF(OR(ISNUMBER(SEARCH(TRIM(CC$2), ProgramsTable[[#This Row],[Geographic Coverage]])), ISNUMBER(SEARCH(TRIM(CD$2), ProgramsTable[[#This Row],[Geographic Coverage]]))), "Yes", "No"))</f>
        <v>No</v>
      </c>
      <c r="CF874" s="18" t="str" cm="1">
        <f t="array" ref="CF874">IF(COUNTIF(BK$2:BN$2, "Yes")=0, "N/A", IF(SUMPRODUCT((BK$2:BN$2="Yes")*(ProgramsTable[[#This Row],[Veteran?]:[Disabled Veteran?]]="Yes"))&gt;0, "Yes", "No"))</f>
        <v>No</v>
      </c>
      <c r="CG8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74"/>
      <c r="CI874"/>
      <c r="CJ874"/>
      <c r="CK874"/>
      <c r="CL874"/>
      <c r="CM874"/>
      <c r="CN874"/>
      <c r="CO874"/>
      <c r="CP874"/>
      <c r="CQ874"/>
      <c r="CR874"/>
      <c r="CS874"/>
      <c r="CU874"/>
      <c r="CV874"/>
    </row>
    <row r="875" spans="1:100" hidden="1" x14ac:dyDescent="0.25">
      <c r="A875" s="10">
        <v>722.5</v>
      </c>
      <c r="B875" t="s">
        <v>614</v>
      </c>
      <c r="C875" t="s">
        <v>643</v>
      </c>
      <c r="D875" t="s">
        <v>564</v>
      </c>
      <c r="E875" t="s">
        <v>546</v>
      </c>
      <c r="F875" t="s">
        <v>570</v>
      </c>
      <c r="G875" t="s">
        <v>109</v>
      </c>
      <c r="H875" t="s">
        <v>207</v>
      </c>
      <c r="I875" t="s">
        <v>207</v>
      </c>
      <c r="J875" t="s">
        <v>566</v>
      </c>
      <c r="K875" t="s">
        <v>208</v>
      </c>
      <c r="L875" s="11" t="s">
        <v>571</v>
      </c>
      <c r="M875">
        <v>60</v>
      </c>
      <c r="N875">
        <v>120</v>
      </c>
      <c r="O875" t="s">
        <v>572</v>
      </c>
      <c r="P875" t="s">
        <v>573</v>
      </c>
      <c r="Q875" t="s">
        <v>208</v>
      </c>
      <c r="R875" t="s">
        <v>573</v>
      </c>
      <c r="S875" t="s">
        <v>208</v>
      </c>
      <c r="T875" t="s">
        <v>81</v>
      </c>
      <c r="U875" t="s">
        <v>207</v>
      </c>
      <c r="V875" t="s">
        <v>207</v>
      </c>
      <c r="W875" t="s">
        <v>207</v>
      </c>
      <c r="X875" t="s">
        <v>207</v>
      </c>
      <c r="Y875" t="s">
        <v>207</v>
      </c>
      <c r="Z875" t="s">
        <v>207</v>
      </c>
      <c r="AA875" t="s">
        <v>207</v>
      </c>
      <c r="AB875" t="s">
        <v>207</v>
      </c>
      <c r="AC875" t="s">
        <v>207</v>
      </c>
      <c r="AD875" t="s">
        <v>207</v>
      </c>
      <c r="AE875" t="s">
        <v>207</v>
      </c>
      <c r="AF875" t="s">
        <v>207</v>
      </c>
      <c r="AG875" t="s">
        <v>207</v>
      </c>
      <c r="AH875" t="s">
        <v>207</v>
      </c>
      <c r="AI875" t="s">
        <v>207</v>
      </c>
      <c r="AJ875" t="s">
        <v>207</v>
      </c>
      <c r="AK875" t="s">
        <v>207</v>
      </c>
      <c r="AL875" t="s">
        <v>207</v>
      </c>
      <c r="AM875" t="s">
        <v>215</v>
      </c>
      <c r="AN875" t="s">
        <v>215</v>
      </c>
      <c r="AO875" t="s">
        <v>215</v>
      </c>
      <c r="AP875" t="s">
        <v>207</v>
      </c>
      <c r="AQ875" t="s">
        <v>215</v>
      </c>
      <c r="AR875" t="s">
        <v>207</v>
      </c>
      <c r="AS875" t="s">
        <v>207</v>
      </c>
      <c r="AT875" t="s">
        <v>207</v>
      </c>
      <c r="AU875" t="s">
        <v>207</v>
      </c>
      <c r="AV875" t="s">
        <v>207</v>
      </c>
      <c r="AW875" t="s">
        <v>207</v>
      </c>
      <c r="AX875" t="s">
        <v>215</v>
      </c>
      <c r="AY875" t="s">
        <v>215</v>
      </c>
      <c r="AZ875" t="s">
        <v>207</v>
      </c>
      <c r="BA875" t="s">
        <v>215</v>
      </c>
      <c r="BB875" t="s">
        <v>207</v>
      </c>
      <c r="BC875" t="s">
        <v>207</v>
      </c>
      <c r="BD875" t="s">
        <v>207</v>
      </c>
      <c r="BE875" t="s">
        <v>207</v>
      </c>
      <c r="BF875" t="s">
        <v>207</v>
      </c>
      <c r="BG875" t="s">
        <v>207</v>
      </c>
      <c r="BH875" t="s">
        <v>207</v>
      </c>
      <c r="BI875" t="s">
        <v>207</v>
      </c>
      <c r="BJ875" t="s">
        <v>207</v>
      </c>
      <c r="BK875" t="s">
        <v>207</v>
      </c>
      <c r="BL875" t="s">
        <v>207</v>
      </c>
      <c r="BM875" t="s">
        <v>207</v>
      </c>
      <c r="BN875" t="s">
        <v>207</v>
      </c>
      <c r="BO875" s="18" t="str">
        <f>IF(OR(BO$2=0, BO$2=""), "N/A", IF(ISNUMBER(SEARCH(UPPER(BO$2), UPPER(ProgramsTable[[#This Row],[Type of Service]]))), "Yes", "No"))</f>
        <v>N/A</v>
      </c>
      <c r="BP875" s="18" t="str">
        <f>IF(BP$2=0, "N/A", IF(ISNUMBER(SEARCH(TRIM(BP$2), ProgramsTable[[#This Row],[Geographic Coverage]])), "Yes", "No"))</f>
        <v>N/A</v>
      </c>
      <c r="BQ875" s="18" t="str">
        <f>IF(BQ$2=0, "N/A", IF(ISNUMBER(SEARCH(TRIM(BQ$2), ProgramsTable[[#This Row],[Geographic Coverage]])), "Yes", "No"))</f>
        <v>N/A</v>
      </c>
      <c r="BR875" s="18" t="str">
        <f>IF(AND(BP$2=0, BQ$2=0), "*Required - Please Make a Selection*", IF(OR(ISNUMBER(SEARCH(TRIM(BP$2), ProgramsTable[[#This Row],[Geographic Coverage]])), ISNUMBER(SEARCH(TRIM(BQ$2), ProgramsTable[[#This Row],[Geographic Coverage]]))), "Yes", "No"))</f>
        <v>*Required - Please Make a Selection*</v>
      </c>
      <c r="BS875" s="18" t="str">
        <f>IF(OR(BS$2="",BS$2=0), "N/A", IF(AND(ProgramsTable[[#This Row],[Age Min]]= "None", ProgramsTable[[#This Row],[Age Max]]= "None"), "Yes", IF(AND(BS$2&gt;=ProgramsTable[[#This Row],[Age Min]], BS$2&lt;=ProgramsTable[[#This Row],[Age Max]]), "Yes", "No")))</f>
        <v>N/A</v>
      </c>
      <c r="BT875" s="18" t="str" cm="1">
        <f t="array" ref="BT875">IF(COUNTIF(AM$2:BJ$2,"Yes")=0,"N/A",IF(SUMPRODUCT(--(AM$2:BJ$2="Yes"),--(ProgramsTable[[#This Row],[Developmental Disability]:[Caregivers, Family Members, Advocates, or Practitioners of an Individual with Disabilities or Medical Conditions]]="Yes"))&gt;0,"Yes","No"))</f>
        <v>N/A</v>
      </c>
      <c r="BU8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75" s="18" t="str">
        <f>IF(BV$2=0, "N/A", IF(ISNUMBER(SEARCH(UPPER(BV$2), UPPER(ProgramsTable[[#This Row],[Type of Service]]))), "Yes", "No"))</f>
        <v>N/A</v>
      </c>
      <c r="BW875" s="18" t="str">
        <f>IF(BW$2=0, "N/A", IF(ISNUMBER(SEARCH(TRIM(BW$2), ProgramsTable[[#This Row],[Geographic Coverage]])), "Yes", "No"))</f>
        <v>N/A</v>
      </c>
      <c r="BX875" s="18" t="str">
        <f>IF(BX$2=0, "N/A", IF(ISNUMBER(SEARCH(TRIM(BX$2), ProgramsTable[[#This Row],[Geographic Coverage]])), "Yes", "No"))</f>
        <v>N/A</v>
      </c>
      <c r="BY875" s="18" t="str">
        <f>IF(AND(BW$2=0, BX$2=0), "*Required - Please Make a Selection*", IF(OR(ISNUMBER(SEARCH(TRIM(BW$2), ProgramsTable[[#This Row],[Geographic Coverage]])), ISNUMBER(SEARCH(TRIM(BX$2), ProgramsTable[[#This Row],[Geographic Coverage]]))), "Yes", "No"))</f>
        <v>*Required - Please Make a Selection*</v>
      </c>
      <c r="BZ875" s="18" t="str">
        <f>IF(I$2=0, "N/A", IF(I$2="Yes", IF(ProgramsTable[[#This Row],[Program Includes Services for Caregivers]]="Yes", IF(ProgramsTable[[#This Row],[Program May Require Caregiver to be Unpaid]]="No", "Yes", "No"), "No"), "N/A"))</f>
        <v>N/A</v>
      </c>
      <c r="CA8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75" s="18" t="str">
        <f>IF(CB$2=0, "N/A", IF(ISNUMBER(SEARCH(TRIM(UPPER(CB$2)), TRIM(UPPER(ProgramsTable[[#This Row],[Type of Service]])))), "Yes", "No"))</f>
        <v>N/A</v>
      </c>
      <c r="CC875" s="18" t="str">
        <f>IF(CC$2=0, "N/A", IF(ISNUMBER(SEARCH(TRIM(CC$2), ProgramsTable[[#This Row],[Geographic Coverage]])), "Yes", "No"))</f>
        <v>No</v>
      </c>
      <c r="CD875" s="18" t="str">
        <f>IF(CD$2=0, "N/A", IF(ISNUMBER(SEARCH(TRIM(CD$2), ProgramsTable[[#This Row],[Geographic Coverage]])), "Yes", "No"))</f>
        <v>N/A</v>
      </c>
      <c r="CE875" s="18" t="str">
        <f>IF(AND(CC$2=0, CD$2=0), "*Required - Please Make a Selection*", IF(OR(ISNUMBER(SEARCH(TRIM(CC$2), ProgramsTable[[#This Row],[Geographic Coverage]])), ISNUMBER(SEARCH(TRIM(CD$2), ProgramsTable[[#This Row],[Geographic Coverage]]))), "Yes", "No"))</f>
        <v>No</v>
      </c>
      <c r="CF875" s="18" t="str" cm="1">
        <f t="array" ref="CF875">IF(COUNTIF(BK$2:BN$2, "Yes")=0, "N/A", IF(SUMPRODUCT((BK$2:BN$2="Yes")*(ProgramsTable[[#This Row],[Veteran?]:[Disabled Veteran?]]="Yes"))&gt;0, "Yes", "No"))</f>
        <v>No</v>
      </c>
      <c r="CG8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75"/>
      <c r="CI875"/>
      <c r="CJ875"/>
      <c r="CK875"/>
      <c r="CL875"/>
      <c r="CM875"/>
      <c r="CN875"/>
      <c r="CO875"/>
      <c r="CP875"/>
      <c r="CQ875"/>
      <c r="CR875"/>
      <c r="CS875"/>
      <c r="CU875"/>
      <c r="CV875"/>
    </row>
    <row r="876" spans="1:100" hidden="1" x14ac:dyDescent="0.25">
      <c r="A876" s="10">
        <v>725</v>
      </c>
      <c r="B876" t="s">
        <v>614</v>
      </c>
      <c r="C876" t="s">
        <v>644</v>
      </c>
      <c r="D876" t="s">
        <v>537</v>
      </c>
      <c r="E876" t="s">
        <v>538</v>
      </c>
      <c r="F876" t="s">
        <v>539</v>
      </c>
      <c r="G876" t="s">
        <v>540</v>
      </c>
      <c r="H876" t="s">
        <v>207</v>
      </c>
      <c r="I876" t="s">
        <v>207</v>
      </c>
      <c r="J876" t="s">
        <v>541</v>
      </c>
      <c r="K876" t="s">
        <v>542</v>
      </c>
      <c r="L876" t="s">
        <v>543</v>
      </c>
      <c r="M876">
        <v>60</v>
      </c>
      <c r="N876">
        <v>120</v>
      </c>
      <c r="P876" t="s">
        <v>544</v>
      </c>
      <c r="Q876" t="s">
        <v>208</v>
      </c>
      <c r="R876" t="s">
        <v>544</v>
      </c>
      <c r="S876" t="s">
        <v>208</v>
      </c>
      <c r="T876" t="s">
        <v>82</v>
      </c>
      <c r="U876" t="s">
        <v>215</v>
      </c>
      <c r="V876" t="s">
        <v>207</v>
      </c>
      <c r="W876" t="s">
        <v>207</v>
      </c>
      <c r="X876" t="s">
        <v>207</v>
      </c>
      <c r="Y876" t="s">
        <v>207</v>
      </c>
      <c r="Z876" t="s">
        <v>207</v>
      </c>
      <c r="AA876" t="s">
        <v>207</v>
      </c>
      <c r="AB876" t="s">
        <v>207</v>
      </c>
      <c r="AC876" t="s">
        <v>207</v>
      </c>
      <c r="AD876" t="s">
        <v>207</v>
      </c>
      <c r="AE876" t="s">
        <v>207</v>
      </c>
      <c r="AF876" t="s">
        <v>207</v>
      </c>
      <c r="AG876" t="s">
        <v>207</v>
      </c>
      <c r="AH876" t="s">
        <v>207</v>
      </c>
      <c r="AI876" t="s">
        <v>207</v>
      </c>
      <c r="AJ876" t="s">
        <v>207</v>
      </c>
      <c r="AK876" t="s">
        <v>207</v>
      </c>
      <c r="AL876" t="s">
        <v>207</v>
      </c>
      <c r="AM876" t="s">
        <v>207</v>
      </c>
      <c r="AN876" t="s">
        <v>207</v>
      </c>
      <c r="AO876" t="s">
        <v>207</v>
      </c>
      <c r="AP876" t="s">
        <v>207</v>
      </c>
      <c r="AQ876" t="s">
        <v>207</v>
      </c>
      <c r="AR876" t="s">
        <v>207</v>
      </c>
      <c r="AS876" t="s">
        <v>207</v>
      </c>
      <c r="AT876" t="s">
        <v>207</v>
      </c>
      <c r="AU876" t="s">
        <v>207</v>
      </c>
      <c r="AV876" t="s">
        <v>207</v>
      </c>
      <c r="AW876" t="s">
        <v>207</v>
      </c>
      <c r="AX876" t="s">
        <v>207</v>
      </c>
      <c r="AY876" t="s">
        <v>207</v>
      </c>
      <c r="AZ876" t="s">
        <v>207</v>
      </c>
      <c r="BA876" t="s">
        <v>215</v>
      </c>
      <c r="BB876" t="s">
        <v>207</v>
      </c>
      <c r="BC876" t="s">
        <v>207</v>
      </c>
      <c r="BD876" t="s">
        <v>207</v>
      </c>
      <c r="BE876" t="s">
        <v>207</v>
      </c>
      <c r="BF876" t="s">
        <v>207</v>
      </c>
      <c r="BG876" t="s">
        <v>207</v>
      </c>
      <c r="BH876" t="s">
        <v>207</v>
      </c>
      <c r="BI876" t="s">
        <v>207</v>
      </c>
      <c r="BJ876" t="s">
        <v>207</v>
      </c>
      <c r="BK876" t="s">
        <v>207</v>
      </c>
      <c r="BL876" t="s">
        <v>207</v>
      </c>
      <c r="BM876" t="s">
        <v>207</v>
      </c>
      <c r="BN876" t="s">
        <v>207</v>
      </c>
      <c r="BO876" s="18" t="str">
        <f>IF(OR(BO$2=0, BO$2=""), "N/A", IF(ISNUMBER(SEARCH(UPPER(BO$2), UPPER(ProgramsTable[[#This Row],[Type of Service]]))), "Yes", "No"))</f>
        <v>N/A</v>
      </c>
      <c r="BP876" s="18" t="str">
        <f>IF(BP$2=0, "N/A", IF(ISNUMBER(SEARCH(TRIM(BP$2), ProgramsTable[[#This Row],[Geographic Coverage]])), "Yes", "No"))</f>
        <v>N/A</v>
      </c>
      <c r="BQ876" s="18" t="str">
        <f>IF(BQ$2=0, "N/A", IF(ISNUMBER(SEARCH(TRIM(BQ$2), ProgramsTable[[#This Row],[Geographic Coverage]])), "Yes", "No"))</f>
        <v>N/A</v>
      </c>
      <c r="BR876" s="18" t="str">
        <f>IF(AND(BP$2=0, BQ$2=0), "*Required - Please Make a Selection*", IF(OR(ISNUMBER(SEARCH(TRIM(BP$2), ProgramsTable[[#This Row],[Geographic Coverage]])), ISNUMBER(SEARCH(TRIM(BQ$2), ProgramsTable[[#This Row],[Geographic Coverage]]))), "Yes", "No"))</f>
        <v>*Required - Please Make a Selection*</v>
      </c>
      <c r="BS876" s="18" t="str">
        <f>IF(OR(BS$2="",BS$2=0), "N/A", IF(AND(ProgramsTable[[#This Row],[Age Min]]= "None", ProgramsTable[[#This Row],[Age Max]]= "None"), "Yes", IF(AND(BS$2&gt;=ProgramsTable[[#This Row],[Age Min]], BS$2&lt;=ProgramsTable[[#This Row],[Age Max]]), "Yes", "No")))</f>
        <v>N/A</v>
      </c>
      <c r="BT876" s="18" t="str" cm="1">
        <f t="array" ref="BT876">IF(COUNTIF(AM$2:BJ$2,"Yes")=0,"N/A",IF(SUMPRODUCT(--(AM$2:BJ$2="Yes"),--(ProgramsTable[[#This Row],[Developmental Disability]:[Caregivers, Family Members, Advocates, or Practitioners of an Individual with Disabilities or Medical Conditions]]="Yes"))&gt;0,"Yes","No"))</f>
        <v>N/A</v>
      </c>
      <c r="BU8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76" s="18" t="str">
        <f>IF(BV$2=0, "N/A", IF(ISNUMBER(SEARCH(UPPER(BV$2), UPPER(ProgramsTable[[#This Row],[Type of Service]]))), "Yes", "No"))</f>
        <v>N/A</v>
      </c>
      <c r="BW876" s="18" t="str">
        <f>IF(BW$2=0, "N/A", IF(ISNUMBER(SEARCH(TRIM(BW$2), ProgramsTable[[#This Row],[Geographic Coverage]])), "Yes", "No"))</f>
        <v>N/A</v>
      </c>
      <c r="BX876" s="18" t="str">
        <f>IF(BX$2=0, "N/A", IF(ISNUMBER(SEARCH(TRIM(BX$2), ProgramsTable[[#This Row],[Geographic Coverage]])), "Yes", "No"))</f>
        <v>N/A</v>
      </c>
      <c r="BY876" s="18" t="str">
        <f>IF(AND(BW$2=0, BX$2=0), "*Required - Please Make a Selection*", IF(OR(ISNUMBER(SEARCH(TRIM(BW$2), ProgramsTable[[#This Row],[Geographic Coverage]])), ISNUMBER(SEARCH(TRIM(BX$2), ProgramsTable[[#This Row],[Geographic Coverage]]))), "Yes", "No"))</f>
        <v>*Required - Please Make a Selection*</v>
      </c>
      <c r="BZ876" s="18" t="str">
        <f>IF(I$2=0, "N/A", IF(I$2="Yes", IF(ProgramsTable[[#This Row],[Program Includes Services for Caregivers]]="Yes", IF(ProgramsTable[[#This Row],[Program May Require Caregiver to be Unpaid]]="No", "Yes", "No"), "No"), "N/A"))</f>
        <v>N/A</v>
      </c>
      <c r="CA8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76" s="18" t="str">
        <f>IF(CB$2=0, "N/A", IF(ISNUMBER(SEARCH(TRIM(UPPER(CB$2)), TRIM(UPPER(ProgramsTable[[#This Row],[Type of Service]])))), "Yes", "No"))</f>
        <v>N/A</v>
      </c>
      <c r="CC876" s="18" t="str">
        <f>IF(CC$2=0, "N/A", IF(ISNUMBER(SEARCH(TRIM(CC$2), ProgramsTable[[#This Row],[Geographic Coverage]])), "Yes", "No"))</f>
        <v>No</v>
      </c>
      <c r="CD876" s="18" t="str">
        <f>IF(CD$2=0, "N/A", IF(ISNUMBER(SEARCH(TRIM(CD$2), ProgramsTable[[#This Row],[Geographic Coverage]])), "Yes", "No"))</f>
        <v>N/A</v>
      </c>
      <c r="CE876" s="18" t="str">
        <f>IF(AND(CC$2=0, CD$2=0), "*Required - Please Make a Selection*", IF(OR(ISNUMBER(SEARCH(TRIM(CC$2), ProgramsTable[[#This Row],[Geographic Coverage]])), ISNUMBER(SEARCH(TRIM(CD$2), ProgramsTable[[#This Row],[Geographic Coverage]]))), "Yes", "No"))</f>
        <v>No</v>
      </c>
      <c r="CF876" s="18" t="str" cm="1">
        <f t="array" ref="CF876">IF(COUNTIF(BK$2:BN$2, "Yes")=0, "N/A", IF(SUMPRODUCT((BK$2:BN$2="Yes")*(ProgramsTable[[#This Row],[Veteran?]:[Disabled Veteran?]]="Yes"))&gt;0, "Yes", "No"))</f>
        <v>No</v>
      </c>
      <c r="CG8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76"/>
      <c r="CI876"/>
      <c r="CJ876"/>
      <c r="CK876"/>
      <c r="CL876"/>
      <c r="CM876"/>
      <c r="CN876"/>
      <c r="CO876"/>
      <c r="CP876"/>
      <c r="CQ876"/>
      <c r="CR876"/>
      <c r="CS876"/>
      <c r="CU876"/>
      <c r="CV876"/>
    </row>
    <row r="877" spans="1:100" hidden="1" x14ac:dyDescent="0.25">
      <c r="A877" s="10">
        <v>726</v>
      </c>
      <c r="B877" t="s">
        <v>614</v>
      </c>
      <c r="C877" t="s">
        <v>644</v>
      </c>
      <c r="D877" t="s">
        <v>545</v>
      </c>
      <c r="E877" t="s">
        <v>546</v>
      </c>
      <c r="F877" t="s">
        <v>86</v>
      </c>
      <c r="G877" t="s">
        <v>86</v>
      </c>
      <c r="H877" t="s">
        <v>207</v>
      </c>
      <c r="I877" t="s">
        <v>207</v>
      </c>
      <c r="J877" t="s">
        <v>547</v>
      </c>
      <c r="K877" t="s">
        <v>208</v>
      </c>
      <c r="L877" s="11" t="s">
        <v>543</v>
      </c>
      <c r="M877">
        <v>60</v>
      </c>
      <c r="N877">
        <v>120</v>
      </c>
      <c r="P877" t="s">
        <v>548</v>
      </c>
      <c r="Q877" t="s">
        <v>208</v>
      </c>
      <c r="R877" t="s">
        <v>548</v>
      </c>
      <c r="S877" t="s">
        <v>208</v>
      </c>
      <c r="T877" t="s">
        <v>82</v>
      </c>
      <c r="U877" t="s">
        <v>215</v>
      </c>
      <c r="V877" t="s">
        <v>207</v>
      </c>
      <c r="W877" t="s">
        <v>207</v>
      </c>
      <c r="X877" t="s">
        <v>207</v>
      </c>
      <c r="Y877" t="s">
        <v>207</v>
      </c>
      <c r="Z877" t="s">
        <v>207</v>
      </c>
      <c r="AA877" t="s">
        <v>215</v>
      </c>
      <c r="AB877" t="s">
        <v>207</v>
      </c>
      <c r="AC877" t="s">
        <v>207</v>
      </c>
      <c r="AD877" t="s">
        <v>207</v>
      </c>
      <c r="AE877" t="s">
        <v>207</v>
      </c>
      <c r="AF877" t="s">
        <v>207</v>
      </c>
      <c r="AG877" t="s">
        <v>207</v>
      </c>
      <c r="AH877" t="s">
        <v>207</v>
      </c>
      <c r="AI877" t="s">
        <v>207</v>
      </c>
      <c r="AJ877" t="s">
        <v>207</v>
      </c>
      <c r="AK877" t="s">
        <v>207</v>
      </c>
      <c r="AL877" t="s">
        <v>207</v>
      </c>
      <c r="AM877" t="s">
        <v>207</v>
      </c>
      <c r="AN877" t="s">
        <v>207</v>
      </c>
      <c r="AO877" t="s">
        <v>207</v>
      </c>
      <c r="AP877" t="s">
        <v>207</v>
      </c>
      <c r="AQ877" t="s">
        <v>207</v>
      </c>
      <c r="AR877" t="s">
        <v>207</v>
      </c>
      <c r="AS877" t="s">
        <v>207</v>
      </c>
      <c r="AT877" t="s">
        <v>207</v>
      </c>
      <c r="AU877" t="s">
        <v>207</v>
      </c>
      <c r="AV877" t="s">
        <v>207</v>
      </c>
      <c r="AW877" t="s">
        <v>207</v>
      </c>
      <c r="AX877" t="s">
        <v>207</v>
      </c>
      <c r="AY877" t="s">
        <v>207</v>
      </c>
      <c r="AZ877" t="s">
        <v>207</v>
      </c>
      <c r="BA877" t="s">
        <v>215</v>
      </c>
      <c r="BB877" t="s">
        <v>207</v>
      </c>
      <c r="BC877" t="s">
        <v>207</v>
      </c>
      <c r="BD877" t="s">
        <v>207</v>
      </c>
      <c r="BE877" t="s">
        <v>207</v>
      </c>
      <c r="BF877" t="s">
        <v>207</v>
      </c>
      <c r="BG877" t="s">
        <v>207</v>
      </c>
      <c r="BH877" t="s">
        <v>207</v>
      </c>
      <c r="BI877" t="s">
        <v>207</v>
      </c>
      <c r="BJ877" t="s">
        <v>207</v>
      </c>
      <c r="BK877" t="s">
        <v>207</v>
      </c>
      <c r="BL877" t="s">
        <v>207</v>
      </c>
      <c r="BM877" t="s">
        <v>207</v>
      </c>
      <c r="BN877" t="s">
        <v>207</v>
      </c>
      <c r="BO877" s="18" t="str">
        <f>IF(OR(BO$2=0, BO$2=""), "N/A", IF(ISNUMBER(SEARCH(UPPER(BO$2), UPPER(ProgramsTable[[#This Row],[Type of Service]]))), "Yes", "No"))</f>
        <v>N/A</v>
      </c>
      <c r="BP877" s="18" t="str">
        <f>IF(BP$2=0, "N/A", IF(ISNUMBER(SEARCH(TRIM(BP$2), ProgramsTable[[#This Row],[Geographic Coverage]])), "Yes", "No"))</f>
        <v>N/A</v>
      </c>
      <c r="BQ877" s="18" t="str">
        <f>IF(BQ$2=0, "N/A", IF(ISNUMBER(SEARCH(TRIM(BQ$2), ProgramsTable[[#This Row],[Geographic Coverage]])), "Yes", "No"))</f>
        <v>N/A</v>
      </c>
      <c r="BR877" s="18" t="str">
        <f>IF(AND(BP$2=0, BQ$2=0), "*Required - Please Make a Selection*", IF(OR(ISNUMBER(SEARCH(TRIM(BP$2), ProgramsTable[[#This Row],[Geographic Coverage]])), ISNUMBER(SEARCH(TRIM(BQ$2), ProgramsTable[[#This Row],[Geographic Coverage]]))), "Yes", "No"))</f>
        <v>*Required - Please Make a Selection*</v>
      </c>
      <c r="BS877" s="18" t="str">
        <f>IF(OR(BS$2="",BS$2=0), "N/A", IF(AND(ProgramsTable[[#This Row],[Age Min]]= "None", ProgramsTable[[#This Row],[Age Max]]= "None"), "Yes", IF(AND(BS$2&gt;=ProgramsTable[[#This Row],[Age Min]], BS$2&lt;=ProgramsTable[[#This Row],[Age Max]]), "Yes", "No")))</f>
        <v>N/A</v>
      </c>
      <c r="BT877" s="18" t="str" cm="1">
        <f t="array" ref="BT877">IF(COUNTIF(AM$2:BJ$2,"Yes")=0,"N/A",IF(SUMPRODUCT(--(AM$2:BJ$2="Yes"),--(ProgramsTable[[#This Row],[Developmental Disability]:[Caregivers, Family Members, Advocates, or Practitioners of an Individual with Disabilities or Medical Conditions]]="Yes"))&gt;0,"Yes","No"))</f>
        <v>N/A</v>
      </c>
      <c r="BU8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77" s="18" t="str">
        <f>IF(BV$2=0, "N/A", IF(ISNUMBER(SEARCH(UPPER(BV$2), UPPER(ProgramsTable[[#This Row],[Type of Service]]))), "Yes", "No"))</f>
        <v>N/A</v>
      </c>
      <c r="BW877" s="18" t="str">
        <f>IF(BW$2=0, "N/A", IF(ISNUMBER(SEARCH(TRIM(BW$2), ProgramsTable[[#This Row],[Geographic Coverage]])), "Yes", "No"))</f>
        <v>N/A</v>
      </c>
      <c r="BX877" s="18" t="str">
        <f>IF(BX$2=0, "N/A", IF(ISNUMBER(SEARCH(TRIM(BX$2), ProgramsTable[[#This Row],[Geographic Coverage]])), "Yes", "No"))</f>
        <v>N/A</v>
      </c>
      <c r="BY877" s="18" t="str">
        <f>IF(AND(BW$2=0, BX$2=0), "*Required - Please Make a Selection*", IF(OR(ISNUMBER(SEARCH(TRIM(BW$2), ProgramsTable[[#This Row],[Geographic Coverage]])), ISNUMBER(SEARCH(TRIM(BX$2), ProgramsTable[[#This Row],[Geographic Coverage]]))), "Yes", "No"))</f>
        <v>*Required - Please Make a Selection*</v>
      </c>
      <c r="BZ877" s="18" t="str">
        <f>IF(I$2=0, "N/A", IF(I$2="Yes", IF(ProgramsTable[[#This Row],[Program Includes Services for Caregivers]]="Yes", IF(ProgramsTable[[#This Row],[Program May Require Caregiver to be Unpaid]]="No", "Yes", "No"), "No"), "N/A"))</f>
        <v>N/A</v>
      </c>
      <c r="CA8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77" s="18" t="str">
        <f>IF(CB$2=0, "N/A", IF(ISNUMBER(SEARCH(TRIM(UPPER(CB$2)), TRIM(UPPER(ProgramsTable[[#This Row],[Type of Service]])))), "Yes", "No"))</f>
        <v>N/A</v>
      </c>
      <c r="CC877" s="18" t="str">
        <f>IF(CC$2=0, "N/A", IF(ISNUMBER(SEARCH(TRIM(CC$2), ProgramsTable[[#This Row],[Geographic Coverage]])), "Yes", "No"))</f>
        <v>No</v>
      </c>
      <c r="CD877" s="18" t="str">
        <f>IF(CD$2=0, "N/A", IF(ISNUMBER(SEARCH(TRIM(CD$2), ProgramsTable[[#This Row],[Geographic Coverage]])), "Yes", "No"))</f>
        <v>N/A</v>
      </c>
      <c r="CE877" s="18" t="str">
        <f>IF(AND(CC$2=0, CD$2=0), "*Required - Please Make a Selection*", IF(OR(ISNUMBER(SEARCH(TRIM(CC$2), ProgramsTable[[#This Row],[Geographic Coverage]])), ISNUMBER(SEARCH(TRIM(CD$2), ProgramsTable[[#This Row],[Geographic Coverage]]))), "Yes", "No"))</f>
        <v>No</v>
      </c>
      <c r="CF877" s="18" t="str" cm="1">
        <f t="array" ref="CF877">IF(COUNTIF(BK$2:BN$2, "Yes")=0, "N/A", IF(SUMPRODUCT((BK$2:BN$2="Yes")*(ProgramsTable[[#This Row],[Veteran?]:[Disabled Veteran?]]="Yes"))&gt;0, "Yes", "No"))</f>
        <v>No</v>
      </c>
      <c r="CG8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77"/>
      <c r="CI877"/>
      <c r="CJ877"/>
      <c r="CK877"/>
      <c r="CL877"/>
      <c r="CM877"/>
      <c r="CN877"/>
      <c r="CO877"/>
      <c r="CP877"/>
      <c r="CQ877"/>
      <c r="CR877"/>
      <c r="CS877"/>
      <c r="CU877"/>
      <c r="CV877"/>
    </row>
    <row r="878" spans="1:100" hidden="1" x14ac:dyDescent="0.25">
      <c r="A878" s="10">
        <v>727</v>
      </c>
      <c r="B878" t="s">
        <v>614</v>
      </c>
      <c r="C878" t="s">
        <v>644</v>
      </c>
      <c r="D878" t="s">
        <v>545</v>
      </c>
      <c r="E878" t="s">
        <v>546</v>
      </c>
      <c r="F878" t="s">
        <v>549</v>
      </c>
      <c r="G878" t="s">
        <v>117</v>
      </c>
      <c r="H878" t="s">
        <v>207</v>
      </c>
      <c r="I878" t="s">
        <v>207</v>
      </c>
      <c r="J878" t="s">
        <v>208</v>
      </c>
      <c r="K878" t="s">
        <v>208</v>
      </c>
      <c r="L878" s="11" t="s">
        <v>543</v>
      </c>
      <c r="M878">
        <v>60</v>
      </c>
      <c r="N878">
        <v>120</v>
      </c>
      <c r="P878" t="s">
        <v>550</v>
      </c>
      <c r="Q878" t="s">
        <v>208</v>
      </c>
      <c r="R878" t="s">
        <v>550</v>
      </c>
      <c r="S878" t="s">
        <v>208</v>
      </c>
      <c r="T878" t="s">
        <v>82</v>
      </c>
      <c r="U878" t="s">
        <v>207</v>
      </c>
      <c r="V878" t="s">
        <v>207</v>
      </c>
      <c r="W878" t="s">
        <v>207</v>
      </c>
      <c r="X878" t="s">
        <v>207</v>
      </c>
      <c r="Y878" t="s">
        <v>207</v>
      </c>
      <c r="Z878" t="s">
        <v>207</v>
      </c>
      <c r="AA878" t="s">
        <v>207</v>
      </c>
      <c r="AB878" t="s">
        <v>207</v>
      </c>
      <c r="AC878" t="s">
        <v>207</v>
      </c>
      <c r="AD878" t="s">
        <v>207</v>
      </c>
      <c r="AE878" t="s">
        <v>207</v>
      </c>
      <c r="AF878" t="s">
        <v>207</v>
      </c>
      <c r="AG878" t="s">
        <v>207</v>
      </c>
      <c r="AH878" t="s">
        <v>207</v>
      </c>
      <c r="AI878" t="s">
        <v>207</v>
      </c>
      <c r="AJ878" t="s">
        <v>207</v>
      </c>
      <c r="AK878" t="s">
        <v>207</v>
      </c>
      <c r="AL878" t="s">
        <v>207</v>
      </c>
      <c r="AM878" t="s">
        <v>207</v>
      </c>
      <c r="AN878" t="s">
        <v>207</v>
      </c>
      <c r="AO878" t="s">
        <v>207</v>
      </c>
      <c r="AP878" t="s">
        <v>207</v>
      </c>
      <c r="AQ878" t="s">
        <v>207</v>
      </c>
      <c r="AR878" t="s">
        <v>207</v>
      </c>
      <c r="AS878" t="s">
        <v>207</v>
      </c>
      <c r="AT878" t="s">
        <v>207</v>
      </c>
      <c r="AU878" t="s">
        <v>207</v>
      </c>
      <c r="AV878" t="s">
        <v>207</v>
      </c>
      <c r="AW878" t="s">
        <v>207</v>
      </c>
      <c r="AX878" t="s">
        <v>207</v>
      </c>
      <c r="AY878" t="s">
        <v>207</v>
      </c>
      <c r="AZ878" t="s">
        <v>207</v>
      </c>
      <c r="BA878" t="s">
        <v>215</v>
      </c>
      <c r="BB878" t="s">
        <v>207</v>
      </c>
      <c r="BC878" t="s">
        <v>207</v>
      </c>
      <c r="BD878" t="s">
        <v>207</v>
      </c>
      <c r="BE878" t="s">
        <v>207</v>
      </c>
      <c r="BF878" t="s">
        <v>207</v>
      </c>
      <c r="BG878" t="s">
        <v>207</v>
      </c>
      <c r="BH878" t="s">
        <v>207</v>
      </c>
      <c r="BI878" t="s">
        <v>207</v>
      </c>
      <c r="BJ878" t="s">
        <v>207</v>
      </c>
      <c r="BK878" t="s">
        <v>207</v>
      </c>
      <c r="BL878" t="s">
        <v>207</v>
      </c>
      <c r="BM878" t="s">
        <v>207</v>
      </c>
      <c r="BN878" t="s">
        <v>207</v>
      </c>
      <c r="BO878" s="18" t="str">
        <f>IF(OR(BO$2=0, BO$2=""), "N/A", IF(ISNUMBER(SEARCH(UPPER(BO$2), UPPER(ProgramsTable[[#This Row],[Type of Service]]))), "Yes", "No"))</f>
        <v>N/A</v>
      </c>
      <c r="BP878" s="18" t="str">
        <f>IF(BP$2=0, "N/A", IF(ISNUMBER(SEARCH(TRIM(BP$2), ProgramsTable[[#This Row],[Geographic Coverage]])), "Yes", "No"))</f>
        <v>N/A</v>
      </c>
      <c r="BQ878" s="18" t="str">
        <f>IF(BQ$2=0, "N/A", IF(ISNUMBER(SEARCH(TRIM(BQ$2), ProgramsTable[[#This Row],[Geographic Coverage]])), "Yes", "No"))</f>
        <v>N/A</v>
      </c>
      <c r="BR878" s="18" t="str">
        <f>IF(AND(BP$2=0, BQ$2=0), "*Required - Please Make a Selection*", IF(OR(ISNUMBER(SEARCH(TRIM(BP$2), ProgramsTable[[#This Row],[Geographic Coverage]])), ISNUMBER(SEARCH(TRIM(BQ$2), ProgramsTable[[#This Row],[Geographic Coverage]]))), "Yes", "No"))</f>
        <v>*Required - Please Make a Selection*</v>
      </c>
      <c r="BS878" s="18" t="str">
        <f>IF(OR(BS$2="",BS$2=0), "N/A", IF(AND(ProgramsTable[[#This Row],[Age Min]]= "None", ProgramsTable[[#This Row],[Age Max]]= "None"), "Yes", IF(AND(BS$2&gt;=ProgramsTable[[#This Row],[Age Min]], BS$2&lt;=ProgramsTable[[#This Row],[Age Max]]), "Yes", "No")))</f>
        <v>N/A</v>
      </c>
      <c r="BT878" s="18" t="str" cm="1">
        <f t="array" ref="BT878">IF(COUNTIF(AM$2:BJ$2,"Yes")=0,"N/A",IF(SUMPRODUCT(--(AM$2:BJ$2="Yes"),--(ProgramsTable[[#This Row],[Developmental Disability]:[Caregivers, Family Members, Advocates, or Practitioners of an Individual with Disabilities or Medical Conditions]]="Yes"))&gt;0,"Yes","No"))</f>
        <v>N/A</v>
      </c>
      <c r="BU8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78" s="18" t="str">
        <f>IF(BV$2=0, "N/A", IF(ISNUMBER(SEARCH(UPPER(BV$2), UPPER(ProgramsTable[[#This Row],[Type of Service]]))), "Yes", "No"))</f>
        <v>N/A</v>
      </c>
      <c r="BW878" s="18" t="str">
        <f>IF(BW$2=0, "N/A", IF(ISNUMBER(SEARCH(TRIM(BW$2), ProgramsTable[[#This Row],[Geographic Coverage]])), "Yes", "No"))</f>
        <v>N/A</v>
      </c>
      <c r="BX878" s="18" t="str">
        <f>IF(BX$2=0, "N/A", IF(ISNUMBER(SEARCH(TRIM(BX$2), ProgramsTable[[#This Row],[Geographic Coverage]])), "Yes", "No"))</f>
        <v>N/A</v>
      </c>
      <c r="BY878" s="18" t="str">
        <f>IF(AND(BW$2=0, BX$2=0), "*Required - Please Make a Selection*", IF(OR(ISNUMBER(SEARCH(TRIM(BW$2), ProgramsTable[[#This Row],[Geographic Coverage]])), ISNUMBER(SEARCH(TRIM(BX$2), ProgramsTable[[#This Row],[Geographic Coverage]]))), "Yes", "No"))</f>
        <v>*Required - Please Make a Selection*</v>
      </c>
      <c r="BZ878" s="18" t="str">
        <f>IF(I$2=0, "N/A", IF(I$2="Yes", IF(ProgramsTable[[#This Row],[Program Includes Services for Caregivers]]="Yes", IF(ProgramsTable[[#This Row],[Program May Require Caregiver to be Unpaid]]="No", "Yes", "No"), "No"), "N/A"))</f>
        <v>N/A</v>
      </c>
      <c r="CA8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78" s="18" t="str">
        <f>IF(CB$2=0, "N/A", IF(ISNUMBER(SEARCH(TRIM(UPPER(CB$2)), TRIM(UPPER(ProgramsTable[[#This Row],[Type of Service]])))), "Yes", "No"))</f>
        <v>N/A</v>
      </c>
      <c r="CC878" s="18" t="str">
        <f>IF(CC$2=0, "N/A", IF(ISNUMBER(SEARCH(TRIM(CC$2), ProgramsTable[[#This Row],[Geographic Coverage]])), "Yes", "No"))</f>
        <v>No</v>
      </c>
      <c r="CD878" s="18" t="str">
        <f>IF(CD$2=0, "N/A", IF(ISNUMBER(SEARCH(TRIM(CD$2), ProgramsTable[[#This Row],[Geographic Coverage]])), "Yes", "No"))</f>
        <v>N/A</v>
      </c>
      <c r="CE878" s="18" t="str">
        <f>IF(AND(CC$2=0, CD$2=0), "*Required - Please Make a Selection*", IF(OR(ISNUMBER(SEARCH(TRIM(CC$2), ProgramsTable[[#This Row],[Geographic Coverage]])), ISNUMBER(SEARCH(TRIM(CD$2), ProgramsTable[[#This Row],[Geographic Coverage]]))), "Yes", "No"))</f>
        <v>No</v>
      </c>
      <c r="CF878" s="18" t="str" cm="1">
        <f t="array" ref="CF878">IF(COUNTIF(BK$2:BN$2, "Yes")=0, "N/A", IF(SUMPRODUCT((BK$2:BN$2="Yes")*(ProgramsTable[[#This Row],[Veteran?]:[Disabled Veteran?]]="Yes"))&gt;0, "Yes", "No"))</f>
        <v>No</v>
      </c>
      <c r="CG8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78"/>
      <c r="CI878"/>
      <c r="CJ878"/>
      <c r="CK878"/>
      <c r="CL878"/>
      <c r="CM878"/>
      <c r="CN878"/>
      <c r="CO878"/>
      <c r="CP878"/>
      <c r="CQ878"/>
      <c r="CR878"/>
      <c r="CS878"/>
      <c r="CU878"/>
      <c r="CV878"/>
    </row>
    <row r="879" spans="1:100" hidden="1" x14ac:dyDescent="0.25">
      <c r="A879" s="10">
        <v>731</v>
      </c>
      <c r="B879" t="s">
        <v>614</v>
      </c>
      <c r="C879" t="s">
        <v>644</v>
      </c>
      <c r="D879" t="s">
        <v>545</v>
      </c>
      <c r="E879" t="s">
        <v>546</v>
      </c>
      <c r="F879" t="s">
        <v>557</v>
      </c>
      <c r="G879" t="s">
        <v>91</v>
      </c>
      <c r="H879" t="s">
        <v>207</v>
      </c>
      <c r="I879" t="s">
        <v>207</v>
      </c>
      <c r="J879" t="s">
        <v>208</v>
      </c>
      <c r="K879" t="s">
        <v>208</v>
      </c>
      <c r="L879" s="11" t="s">
        <v>543</v>
      </c>
      <c r="M879">
        <v>60</v>
      </c>
      <c r="N879">
        <v>120</v>
      </c>
      <c r="P879" t="s">
        <v>208</v>
      </c>
      <c r="Q879" t="s">
        <v>208</v>
      </c>
      <c r="R879" t="s">
        <v>208</v>
      </c>
      <c r="S879" t="s">
        <v>208</v>
      </c>
      <c r="T879" t="s">
        <v>82</v>
      </c>
      <c r="U879" t="s">
        <v>207</v>
      </c>
      <c r="V879" t="s">
        <v>207</v>
      </c>
      <c r="W879" t="s">
        <v>207</v>
      </c>
      <c r="X879" t="s">
        <v>207</v>
      </c>
      <c r="Y879" t="s">
        <v>207</v>
      </c>
      <c r="Z879" t="s">
        <v>207</v>
      </c>
      <c r="AA879" t="s">
        <v>207</v>
      </c>
      <c r="AB879" t="s">
        <v>207</v>
      </c>
      <c r="AC879" t="s">
        <v>207</v>
      </c>
      <c r="AD879" t="s">
        <v>207</v>
      </c>
      <c r="AE879" t="s">
        <v>207</v>
      </c>
      <c r="AF879" t="s">
        <v>207</v>
      </c>
      <c r="AG879" t="s">
        <v>207</v>
      </c>
      <c r="AH879" t="s">
        <v>207</v>
      </c>
      <c r="AI879" t="s">
        <v>207</v>
      </c>
      <c r="AJ879" t="s">
        <v>207</v>
      </c>
      <c r="AK879" t="s">
        <v>207</v>
      </c>
      <c r="AL879" t="s">
        <v>207</v>
      </c>
      <c r="AM879" t="s">
        <v>207</v>
      </c>
      <c r="AN879" t="s">
        <v>207</v>
      </c>
      <c r="AO879" t="s">
        <v>207</v>
      </c>
      <c r="AP879" t="s">
        <v>207</v>
      </c>
      <c r="AQ879" t="s">
        <v>207</v>
      </c>
      <c r="AR879" t="s">
        <v>207</v>
      </c>
      <c r="AS879" t="s">
        <v>207</v>
      </c>
      <c r="AT879" t="s">
        <v>207</v>
      </c>
      <c r="AU879" t="s">
        <v>207</v>
      </c>
      <c r="AV879" t="s">
        <v>207</v>
      </c>
      <c r="AW879" t="s">
        <v>207</v>
      </c>
      <c r="AX879" t="s">
        <v>207</v>
      </c>
      <c r="AY879" t="s">
        <v>207</v>
      </c>
      <c r="AZ879" t="s">
        <v>207</v>
      </c>
      <c r="BA879" t="s">
        <v>207</v>
      </c>
      <c r="BB879" t="s">
        <v>207</v>
      </c>
      <c r="BC879" t="s">
        <v>207</v>
      </c>
      <c r="BD879" t="s">
        <v>207</v>
      </c>
      <c r="BE879" t="s">
        <v>207</v>
      </c>
      <c r="BF879" t="s">
        <v>207</v>
      </c>
      <c r="BG879" t="s">
        <v>207</v>
      </c>
      <c r="BH879" t="s">
        <v>207</v>
      </c>
      <c r="BI879" t="s">
        <v>207</v>
      </c>
      <c r="BJ879" t="s">
        <v>207</v>
      </c>
      <c r="BK879" t="s">
        <v>207</v>
      </c>
      <c r="BL879" t="s">
        <v>207</v>
      </c>
      <c r="BM879" t="s">
        <v>207</v>
      </c>
      <c r="BN879" t="s">
        <v>207</v>
      </c>
      <c r="BO879" s="18" t="str">
        <f>IF(OR(BO$2=0, BO$2=""), "N/A", IF(ISNUMBER(SEARCH(UPPER(BO$2), UPPER(ProgramsTable[[#This Row],[Type of Service]]))), "Yes", "No"))</f>
        <v>N/A</v>
      </c>
      <c r="BP879" s="18" t="str">
        <f>IF(BP$2=0, "N/A", IF(ISNUMBER(SEARCH(TRIM(BP$2), ProgramsTable[[#This Row],[Geographic Coverage]])), "Yes", "No"))</f>
        <v>N/A</v>
      </c>
      <c r="BQ879" s="18" t="str">
        <f>IF(BQ$2=0, "N/A", IF(ISNUMBER(SEARCH(TRIM(BQ$2), ProgramsTable[[#This Row],[Geographic Coverage]])), "Yes", "No"))</f>
        <v>N/A</v>
      </c>
      <c r="BR879" s="18" t="str">
        <f>IF(AND(BP$2=0, BQ$2=0), "*Required - Please Make a Selection*", IF(OR(ISNUMBER(SEARCH(TRIM(BP$2), ProgramsTable[[#This Row],[Geographic Coverage]])), ISNUMBER(SEARCH(TRIM(BQ$2), ProgramsTable[[#This Row],[Geographic Coverage]]))), "Yes", "No"))</f>
        <v>*Required - Please Make a Selection*</v>
      </c>
      <c r="BS879" s="18" t="str">
        <f>IF(OR(BS$2="",BS$2=0), "N/A", IF(AND(ProgramsTable[[#This Row],[Age Min]]= "None", ProgramsTable[[#This Row],[Age Max]]= "None"), "Yes", IF(AND(BS$2&gt;=ProgramsTable[[#This Row],[Age Min]], BS$2&lt;=ProgramsTable[[#This Row],[Age Max]]), "Yes", "No")))</f>
        <v>N/A</v>
      </c>
      <c r="BT879" s="18" t="str" cm="1">
        <f t="array" ref="BT879">IF(COUNTIF(AM$2:BJ$2,"Yes")=0,"N/A",IF(SUMPRODUCT(--(AM$2:BJ$2="Yes"),--(ProgramsTable[[#This Row],[Developmental Disability]:[Caregivers, Family Members, Advocates, or Practitioners of an Individual with Disabilities or Medical Conditions]]="Yes"))&gt;0,"Yes","No"))</f>
        <v>N/A</v>
      </c>
      <c r="BU8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79" s="18" t="str">
        <f>IF(BV$2=0, "N/A", IF(ISNUMBER(SEARCH(UPPER(BV$2), UPPER(ProgramsTable[[#This Row],[Type of Service]]))), "Yes", "No"))</f>
        <v>N/A</v>
      </c>
      <c r="BW879" s="18" t="str">
        <f>IF(BW$2=0, "N/A", IF(ISNUMBER(SEARCH(TRIM(BW$2), ProgramsTable[[#This Row],[Geographic Coverage]])), "Yes", "No"))</f>
        <v>N/A</v>
      </c>
      <c r="BX879" s="18" t="str">
        <f>IF(BX$2=0, "N/A", IF(ISNUMBER(SEARCH(TRIM(BX$2), ProgramsTable[[#This Row],[Geographic Coverage]])), "Yes", "No"))</f>
        <v>N/A</v>
      </c>
      <c r="BY879" s="18" t="str">
        <f>IF(AND(BW$2=0, BX$2=0), "*Required - Please Make a Selection*", IF(OR(ISNUMBER(SEARCH(TRIM(BW$2), ProgramsTable[[#This Row],[Geographic Coverage]])), ISNUMBER(SEARCH(TRIM(BX$2), ProgramsTable[[#This Row],[Geographic Coverage]]))), "Yes", "No"))</f>
        <v>*Required - Please Make a Selection*</v>
      </c>
      <c r="BZ879" s="18" t="str">
        <f>IF(I$2=0, "N/A", IF(I$2="Yes", IF(ProgramsTable[[#This Row],[Program Includes Services for Caregivers]]="Yes", IF(ProgramsTable[[#This Row],[Program May Require Caregiver to be Unpaid]]="No", "Yes", "No"), "No"), "N/A"))</f>
        <v>N/A</v>
      </c>
      <c r="CA8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79" s="18" t="str">
        <f>IF(CB$2=0, "N/A", IF(ISNUMBER(SEARCH(TRIM(UPPER(CB$2)), TRIM(UPPER(ProgramsTable[[#This Row],[Type of Service]])))), "Yes", "No"))</f>
        <v>N/A</v>
      </c>
      <c r="CC879" s="18" t="str">
        <f>IF(CC$2=0, "N/A", IF(ISNUMBER(SEARCH(TRIM(CC$2), ProgramsTable[[#This Row],[Geographic Coverage]])), "Yes", "No"))</f>
        <v>No</v>
      </c>
      <c r="CD879" s="18" t="str">
        <f>IF(CD$2=0, "N/A", IF(ISNUMBER(SEARCH(TRIM(CD$2), ProgramsTable[[#This Row],[Geographic Coverage]])), "Yes", "No"))</f>
        <v>N/A</v>
      </c>
      <c r="CE879" s="18" t="str">
        <f>IF(AND(CC$2=0, CD$2=0), "*Required - Please Make a Selection*", IF(OR(ISNUMBER(SEARCH(TRIM(CC$2), ProgramsTable[[#This Row],[Geographic Coverage]])), ISNUMBER(SEARCH(TRIM(CD$2), ProgramsTable[[#This Row],[Geographic Coverage]]))), "Yes", "No"))</f>
        <v>No</v>
      </c>
      <c r="CF879" s="18" t="str" cm="1">
        <f t="array" ref="CF879">IF(COUNTIF(BK$2:BN$2, "Yes")=0, "N/A", IF(SUMPRODUCT((BK$2:BN$2="Yes")*(ProgramsTable[[#This Row],[Veteran?]:[Disabled Veteran?]]="Yes"))&gt;0, "Yes", "No"))</f>
        <v>No</v>
      </c>
      <c r="CG8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79"/>
      <c r="CI879"/>
      <c r="CJ879"/>
      <c r="CK879"/>
      <c r="CL879"/>
      <c r="CM879"/>
      <c r="CN879"/>
      <c r="CO879"/>
      <c r="CP879"/>
      <c r="CQ879"/>
      <c r="CR879"/>
      <c r="CS879"/>
      <c r="CU879"/>
      <c r="CV879"/>
    </row>
    <row r="880" spans="1:100" hidden="1" x14ac:dyDescent="0.25">
      <c r="A880" s="10">
        <v>732</v>
      </c>
      <c r="B880" t="s">
        <v>614</v>
      </c>
      <c r="C880" t="s">
        <v>644</v>
      </c>
      <c r="D880" t="s">
        <v>545</v>
      </c>
      <c r="E880" t="s">
        <v>546</v>
      </c>
      <c r="F880" t="s">
        <v>558</v>
      </c>
      <c r="G880" t="s">
        <v>103</v>
      </c>
      <c r="H880" t="s">
        <v>207</v>
      </c>
      <c r="I880" t="s">
        <v>207</v>
      </c>
      <c r="J880" t="s">
        <v>208</v>
      </c>
      <c r="K880" t="s">
        <v>208</v>
      </c>
      <c r="L880" s="11" t="s">
        <v>208</v>
      </c>
      <c r="M880" t="s">
        <v>208</v>
      </c>
      <c r="N880" t="s">
        <v>208</v>
      </c>
      <c r="P880" t="s">
        <v>208</v>
      </c>
      <c r="Q880" t="s">
        <v>208</v>
      </c>
      <c r="R880" t="s">
        <v>208</v>
      </c>
      <c r="S880" t="s">
        <v>208</v>
      </c>
      <c r="T880" t="s">
        <v>82</v>
      </c>
      <c r="U880" t="s">
        <v>207</v>
      </c>
      <c r="V880" t="s">
        <v>207</v>
      </c>
      <c r="W880" t="s">
        <v>207</v>
      </c>
      <c r="X880" t="s">
        <v>207</v>
      </c>
      <c r="Y880" t="s">
        <v>207</v>
      </c>
      <c r="Z880" t="s">
        <v>207</v>
      </c>
      <c r="AA880" t="s">
        <v>207</v>
      </c>
      <c r="AB880" t="s">
        <v>207</v>
      </c>
      <c r="AC880" t="s">
        <v>207</v>
      </c>
      <c r="AD880" t="s">
        <v>207</v>
      </c>
      <c r="AE880" t="s">
        <v>207</v>
      </c>
      <c r="AF880" t="s">
        <v>207</v>
      </c>
      <c r="AG880" t="s">
        <v>207</v>
      </c>
      <c r="AH880" t="s">
        <v>207</v>
      </c>
      <c r="AI880" t="s">
        <v>207</v>
      </c>
      <c r="AJ880" t="s">
        <v>207</v>
      </c>
      <c r="AK880" t="s">
        <v>207</v>
      </c>
      <c r="AL880" t="s">
        <v>207</v>
      </c>
      <c r="AM880" t="s">
        <v>207</v>
      </c>
      <c r="AN880" t="s">
        <v>207</v>
      </c>
      <c r="AO880" t="s">
        <v>207</v>
      </c>
      <c r="AP880" t="s">
        <v>207</v>
      </c>
      <c r="AQ880" t="s">
        <v>207</v>
      </c>
      <c r="AR880" t="s">
        <v>207</v>
      </c>
      <c r="AS880" t="s">
        <v>207</v>
      </c>
      <c r="AT880" t="s">
        <v>207</v>
      </c>
      <c r="AU880" t="s">
        <v>207</v>
      </c>
      <c r="AV880" t="s">
        <v>207</v>
      </c>
      <c r="AW880" t="s">
        <v>207</v>
      </c>
      <c r="AX880" t="s">
        <v>207</v>
      </c>
      <c r="AY880" t="s">
        <v>207</v>
      </c>
      <c r="AZ880" t="s">
        <v>207</v>
      </c>
      <c r="BA880" t="s">
        <v>207</v>
      </c>
      <c r="BB880" t="s">
        <v>207</v>
      </c>
      <c r="BC880" t="s">
        <v>207</v>
      </c>
      <c r="BD880" t="s">
        <v>207</v>
      </c>
      <c r="BE880" t="s">
        <v>207</v>
      </c>
      <c r="BF880" t="s">
        <v>207</v>
      </c>
      <c r="BG880" t="s">
        <v>207</v>
      </c>
      <c r="BH880" t="s">
        <v>207</v>
      </c>
      <c r="BI880" t="s">
        <v>207</v>
      </c>
      <c r="BJ880" t="s">
        <v>207</v>
      </c>
      <c r="BK880" t="s">
        <v>207</v>
      </c>
      <c r="BL880" t="s">
        <v>207</v>
      </c>
      <c r="BM880" t="s">
        <v>207</v>
      </c>
      <c r="BN880" t="s">
        <v>207</v>
      </c>
      <c r="BO880" s="18" t="str">
        <f>IF(OR(BO$2=0, BO$2=""), "N/A", IF(ISNUMBER(SEARCH(UPPER(BO$2), UPPER(ProgramsTable[[#This Row],[Type of Service]]))), "Yes", "No"))</f>
        <v>N/A</v>
      </c>
      <c r="BP880" s="18" t="str">
        <f>IF(BP$2=0, "N/A", IF(ISNUMBER(SEARCH(TRIM(BP$2), ProgramsTable[[#This Row],[Geographic Coverage]])), "Yes", "No"))</f>
        <v>N/A</v>
      </c>
      <c r="BQ880" s="18" t="str">
        <f>IF(BQ$2=0, "N/A", IF(ISNUMBER(SEARCH(TRIM(BQ$2), ProgramsTable[[#This Row],[Geographic Coverage]])), "Yes", "No"))</f>
        <v>N/A</v>
      </c>
      <c r="BR880" s="18" t="str">
        <f>IF(AND(BP$2=0, BQ$2=0), "*Required - Please Make a Selection*", IF(OR(ISNUMBER(SEARCH(TRIM(BP$2), ProgramsTable[[#This Row],[Geographic Coverage]])), ISNUMBER(SEARCH(TRIM(BQ$2), ProgramsTable[[#This Row],[Geographic Coverage]]))), "Yes", "No"))</f>
        <v>*Required - Please Make a Selection*</v>
      </c>
      <c r="BS880" s="18" t="str">
        <f>IF(OR(BS$2="",BS$2=0), "N/A", IF(AND(ProgramsTable[[#This Row],[Age Min]]= "None", ProgramsTable[[#This Row],[Age Max]]= "None"), "Yes", IF(AND(BS$2&gt;=ProgramsTable[[#This Row],[Age Min]], BS$2&lt;=ProgramsTable[[#This Row],[Age Max]]), "Yes", "No")))</f>
        <v>N/A</v>
      </c>
      <c r="BT880" s="18" t="str" cm="1">
        <f t="array" ref="BT880">IF(COUNTIF(AM$2:BJ$2,"Yes")=0,"N/A",IF(SUMPRODUCT(--(AM$2:BJ$2="Yes"),--(ProgramsTable[[#This Row],[Developmental Disability]:[Caregivers, Family Members, Advocates, or Practitioners of an Individual with Disabilities or Medical Conditions]]="Yes"))&gt;0,"Yes","No"))</f>
        <v>N/A</v>
      </c>
      <c r="BU8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80" s="18" t="str">
        <f>IF(BV$2=0, "N/A", IF(ISNUMBER(SEARCH(UPPER(BV$2), UPPER(ProgramsTable[[#This Row],[Type of Service]]))), "Yes", "No"))</f>
        <v>N/A</v>
      </c>
      <c r="BW880" s="18" t="str">
        <f>IF(BW$2=0, "N/A", IF(ISNUMBER(SEARCH(TRIM(BW$2), ProgramsTable[[#This Row],[Geographic Coverage]])), "Yes", "No"))</f>
        <v>N/A</v>
      </c>
      <c r="BX880" s="18" t="str">
        <f>IF(BX$2=0, "N/A", IF(ISNUMBER(SEARCH(TRIM(BX$2), ProgramsTable[[#This Row],[Geographic Coverage]])), "Yes", "No"))</f>
        <v>N/A</v>
      </c>
      <c r="BY880" s="18" t="str">
        <f>IF(AND(BW$2=0, BX$2=0), "*Required - Please Make a Selection*", IF(OR(ISNUMBER(SEARCH(TRIM(BW$2), ProgramsTable[[#This Row],[Geographic Coverage]])), ISNUMBER(SEARCH(TRIM(BX$2), ProgramsTable[[#This Row],[Geographic Coverage]]))), "Yes", "No"))</f>
        <v>*Required - Please Make a Selection*</v>
      </c>
      <c r="BZ880" s="18" t="str">
        <f>IF(I$2=0, "N/A", IF(I$2="Yes", IF(ProgramsTable[[#This Row],[Program Includes Services for Caregivers]]="Yes", IF(ProgramsTable[[#This Row],[Program May Require Caregiver to be Unpaid]]="No", "Yes", "No"), "No"), "N/A"))</f>
        <v>N/A</v>
      </c>
      <c r="CA8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80" s="18" t="str">
        <f>IF(CB$2=0, "N/A", IF(ISNUMBER(SEARCH(TRIM(UPPER(CB$2)), TRIM(UPPER(ProgramsTable[[#This Row],[Type of Service]])))), "Yes", "No"))</f>
        <v>N/A</v>
      </c>
      <c r="CC880" s="18" t="str">
        <f>IF(CC$2=0, "N/A", IF(ISNUMBER(SEARCH(TRIM(CC$2), ProgramsTable[[#This Row],[Geographic Coverage]])), "Yes", "No"))</f>
        <v>No</v>
      </c>
      <c r="CD880" s="18" t="str">
        <f>IF(CD$2=0, "N/A", IF(ISNUMBER(SEARCH(TRIM(CD$2), ProgramsTable[[#This Row],[Geographic Coverage]])), "Yes", "No"))</f>
        <v>N/A</v>
      </c>
      <c r="CE880" s="18" t="str">
        <f>IF(AND(CC$2=0, CD$2=0), "*Required - Please Make a Selection*", IF(OR(ISNUMBER(SEARCH(TRIM(CC$2), ProgramsTable[[#This Row],[Geographic Coverage]])), ISNUMBER(SEARCH(TRIM(CD$2), ProgramsTable[[#This Row],[Geographic Coverage]]))), "Yes", "No"))</f>
        <v>No</v>
      </c>
      <c r="CF880" s="18" t="str" cm="1">
        <f t="array" ref="CF880">IF(COUNTIF(BK$2:BN$2, "Yes")=0, "N/A", IF(SUMPRODUCT((BK$2:BN$2="Yes")*(ProgramsTable[[#This Row],[Veteran?]:[Disabled Veteran?]]="Yes"))&gt;0, "Yes", "No"))</f>
        <v>No</v>
      </c>
      <c r="CG8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80"/>
      <c r="CI880"/>
      <c r="CJ880"/>
      <c r="CK880"/>
      <c r="CL880"/>
      <c r="CM880"/>
      <c r="CN880"/>
      <c r="CO880"/>
      <c r="CP880"/>
      <c r="CQ880"/>
      <c r="CR880"/>
      <c r="CS880"/>
      <c r="CU880"/>
      <c r="CV880"/>
    </row>
    <row r="881" spans="1:100" hidden="1" x14ac:dyDescent="0.25">
      <c r="A881" s="10">
        <v>737</v>
      </c>
      <c r="B881" t="s">
        <v>614</v>
      </c>
      <c r="C881" t="s">
        <v>644</v>
      </c>
      <c r="D881" t="s">
        <v>545</v>
      </c>
      <c r="E881" t="s">
        <v>546</v>
      </c>
      <c r="F881" t="s">
        <v>117</v>
      </c>
      <c r="G881" t="s">
        <v>117</v>
      </c>
      <c r="H881" t="s">
        <v>207</v>
      </c>
      <c r="I881" t="s">
        <v>207</v>
      </c>
      <c r="J881" t="s">
        <v>208</v>
      </c>
      <c r="K881" t="s">
        <v>208</v>
      </c>
      <c r="L881" s="11" t="s">
        <v>543</v>
      </c>
      <c r="M881">
        <v>60</v>
      </c>
      <c r="N881">
        <v>120</v>
      </c>
      <c r="P881" t="s">
        <v>563</v>
      </c>
      <c r="Q881" t="s">
        <v>208</v>
      </c>
      <c r="R881" t="s">
        <v>563</v>
      </c>
      <c r="S881" t="s">
        <v>208</v>
      </c>
      <c r="T881" t="s">
        <v>82</v>
      </c>
      <c r="U881" t="s">
        <v>207</v>
      </c>
      <c r="V881" t="s">
        <v>207</v>
      </c>
      <c r="W881" t="s">
        <v>207</v>
      </c>
      <c r="X881" t="s">
        <v>207</v>
      </c>
      <c r="Y881" t="s">
        <v>207</v>
      </c>
      <c r="Z881" t="s">
        <v>207</v>
      </c>
      <c r="AA881" t="s">
        <v>207</v>
      </c>
      <c r="AB881" t="s">
        <v>207</v>
      </c>
      <c r="AC881" t="s">
        <v>207</v>
      </c>
      <c r="AD881" t="s">
        <v>207</v>
      </c>
      <c r="AE881" t="s">
        <v>207</v>
      </c>
      <c r="AF881" t="s">
        <v>207</v>
      </c>
      <c r="AG881" t="s">
        <v>207</v>
      </c>
      <c r="AH881" t="s">
        <v>207</v>
      </c>
      <c r="AI881" t="s">
        <v>207</v>
      </c>
      <c r="AJ881" t="s">
        <v>207</v>
      </c>
      <c r="AK881" t="s">
        <v>207</v>
      </c>
      <c r="AL881" t="s">
        <v>207</v>
      </c>
      <c r="AM881" t="s">
        <v>207</v>
      </c>
      <c r="AN881" t="s">
        <v>207</v>
      </c>
      <c r="AO881" t="s">
        <v>207</v>
      </c>
      <c r="AP881" t="s">
        <v>207</v>
      </c>
      <c r="AQ881" t="s">
        <v>207</v>
      </c>
      <c r="AR881" t="s">
        <v>207</v>
      </c>
      <c r="AS881" t="s">
        <v>207</v>
      </c>
      <c r="AT881" t="s">
        <v>207</v>
      </c>
      <c r="AU881" t="s">
        <v>207</v>
      </c>
      <c r="AV881" t="s">
        <v>207</v>
      </c>
      <c r="AW881" t="s">
        <v>207</v>
      </c>
      <c r="AX881" t="s">
        <v>207</v>
      </c>
      <c r="AY881" t="s">
        <v>207</v>
      </c>
      <c r="AZ881" t="s">
        <v>207</v>
      </c>
      <c r="BA881" t="s">
        <v>215</v>
      </c>
      <c r="BB881" t="s">
        <v>207</v>
      </c>
      <c r="BC881" t="s">
        <v>207</v>
      </c>
      <c r="BD881" t="s">
        <v>207</v>
      </c>
      <c r="BE881" t="s">
        <v>207</v>
      </c>
      <c r="BF881" t="s">
        <v>207</v>
      </c>
      <c r="BG881" t="s">
        <v>207</v>
      </c>
      <c r="BH881" t="s">
        <v>207</v>
      </c>
      <c r="BI881" t="s">
        <v>207</v>
      </c>
      <c r="BJ881" t="s">
        <v>207</v>
      </c>
      <c r="BK881" t="s">
        <v>207</v>
      </c>
      <c r="BL881" t="s">
        <v>207</v>
      </c>
      <c r="BM881" t="s">
        <v>207</v>
      </c>
      <c r="BN881" t="s">
        <v>207</v>
      </c>
      <c r="BO881" s="18" t="str">
        <f>IF(OR(BO$2=0, BO$2=""), "N/A", IF(ISNUMBER(SEARCH(UPPER(BO$2), UPPER(ProgramsTable[[#This Row],[Type of Service]]))), "Yes", "No"))</f>
        <v>N/A</v>
      </c>
      <c r="BP881" s="18" t="str">
        <f>IF(BP$2=0, "N/A", IF(ISNUMBER(SEARCH(TRIM(BP$2), ProgramsTable[[#This Row],[Geographic Coverage]])), "Yes", "No"))</f>
        <v>N/A</v>
      </c>
      <c r="BQ881" s="18" t="str">
        <f>IF(BQ$2=0, "N/A", IF(ISNUMBER(SEARCH(TRIM(BQ$2), ProgramsTable[[#This Row],[Geographic Coverage]])), "Yes", "No"))</f>
        <v>N/A</v>
      </c>
      <c r="BR881" s="18" t="str">
        <f>IF(AND(BP$2=0, BQ$2=0), "*Required - Please Make a Selection*", IF(OR(ISNUMBER(SEARCH(TRIM(BP$2), ProgramsTable[[#This Row],[Geographic Coverage]])), ISNUMBER(SEARCH(TRIM(BQ$2), ProgramsTable[[#This Row],[Geographic Coverage]]))), "Yes", "No"))</f>
        <v>*Required - Please Make a Selection*</v>
      </c>
      <c r="BS881" s="18" t="str">
        <f>IF(OR(BS$2="",BS$2=0), "N/A", IF(AND(ProgramsTable[[#This Row],[Age Min]]= "None", ProgramsTable[[#This Row],[Age Max]]= "None"), "Yes", IF(AND(BS$2&gt;=ProgramsTable[[#This Row],[Age Min]], BS$2&lt;=ProgramsTable[[#This Row],[Age Max]]), "Yes", "No")))</f>
        <v>N/A</v>
      </c>
      <c r="BT881" s="18" t="str" cm="1">
        <f t="array" ref="BT881">IF(COUNTIF(AM$2:BJ$2,"Yes")=0,"N/A",IF(SUMPRODUCT(--(AM$2:BJ$2="Yes"),--(ProgramsTable[[#This Row],[Developmental Disability]:[Caregivers, Family Members, Advocates, or Practitioners of an Individual with Disabilities or Medical Conditions]]="Yes"))&gt;0,"Yes","No"))</f>
        <v>N/A</v>
      </c>
      <c r="BU8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81" s="18" t="str">
        <f>IF(BV$2=0, "N/A", IF(ISNUMBER(SEARCH(UPPER(BV$2), UPPER(ProgramsTable[[#This Row],[Type of Service]]))), "Yes", "No"))</f>
        <v>N/A</v>
      </c>
      <c r="BW881" s="18" t="str">
        <f>IF(BW$2=0, "N/A", IF(ISNUMBER(SEARCH(TRIM(BW$2), ProgramsTable[[#This Row],[Geographic Coverage]])), "Yes", "No"))</f>
        <v>N/A</v>
      </c>
      <c r="BX881" s="18" t="str">
        <f>IF(BX$2=0, "N/A", IF(ISNUMBER(SEARCH(TRIM(BX$2), ProgramsTable[[#This Row],[Geographic Coverage]])), "Yes", "No"))</f>
        <v>N/A</v>
      </c>
      <c r="BY881" s="18" t="str">
        <f>IF(AND(BW$2=0, BX$2=0), "*Required - Please Make a Selection*", IF(OR(ISNUMBER(SEARCH(TRIM(BW$2), ProgramsTable[[#This Row],[Geographic Coverage]])), ISNUMBER(SEARCH(TRIM(BX$2), ProgramsTable[[#This Row],[Geographic Coverage]]))), "Yes", "No"))</f>
        <v>*Required - Please Make a Selection*</v>
      </c>
      <c r="BZ881" s="18" t="str">
        <f>IF(I$2=0, "N/A", IF(I$2="Yes", IF(ProgramsTable[[#This Row],[Program Includes Services for Caregivers]]="Yes", IF(ProgramsTable[[#This Row],[Program May Require Caregiver to be Unpaid]]="No", "Yes", "No"), "No"), "N/A"))</f>
        <v>N/A</v>
      </c>
      <c r="CA8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81" s="18" t="str">
        <f>IF(CB$2=0, "N/A", IF(ISNUMBER(SEARCH(TRIM(UPPER(CB$2)), TRIM(UPPER(ProgramsTable[[#This Row],[Type of Service]])))), "Yes", "No"))</f>
        <v>N/A</v>
      </c>
      <c r="CC881" s="18" t="str">
        <f>IF(CC$2=0, "N/A", IF(ISNUMBER(SEARCH(TRIM(CC$2), ProgramsTable[[#This Row],[Geographic Coverage]])), "Yes", "No"))</f>
        <v>No</v>
      </c>
      <c r="CD881" s="18" t="str">
        <f>IF(CD$2=0, "N/A", IF(ISNUMBER(SEARCH(TRIM(CD$2), ProgramsTable[[#This Row],[Geographic Coverage]])), "Yes", "No"))</f>
        <v>N/A</v>
      </c>
      <c r="CE881" s="18" t="str">
        <f>IF(AND(CC$2=0, CD$2=0), "*Required - Please Make a Selection*", IF(OR(ISNUMBER(SEARCH(TRIM(CC$2), ProgramsTable[[#This Row],[Geographic Coverage]])), ISNUMBER(SEARCH(TRIM(CD$2), ProgramsTable[[#This Row],[Geographic Coverage]]))), "Yes", "No"))</f>
        <v>No</v>
      </c>
      <c r="CF881" s="18" t="str" cm="1">
        <f t="array" ref="CF881">IF(COUNTIF(BK$2:BN$2, "Yes")=0, "N/A", IF(SUMPRODUCT((BK$2:BN$2="Yes")*(ProgramsTable[[#This Row],[Veteran?]:[Disabled Veteran?]]="Yes"))&gt;0, "Yes", "No"))</f>
        <v>No</v>
      </c>
      <c r="CG8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81"/>
      <c r="CI881"/>
      <c r="CJ881"/>
      <c r="CK881"/>
      <c r="CL881"/>
      <c r="CM881"/>
      <c r="CN881"/>
      <c r="CO881"/>
      <c r="CP881"/>
      <c r="CQ881"/>
      <c r="CR881"/>
      <c r="CS881"/>
      <c r="CU881"/>
      <c r="CV881"/>
    </row>
    <row r="882" spans="1:100" x14ac:dyDescent="0.25">
      <c r="A882" s="10">
        <v>738</v>
      </c>
      <c r="B882" t="s">
        <v>614</v>
      </c>
      <c r="C882" t="s">
        <v>644</v>
      </c>
      <c r="D882" t="s">
        <v>564</v>
      </c>
      <c r="E882" t="s">
        <v>546</v>
      </c>
      <c r="F882" t="s">
        <v>645</v>
      </c>
      <c r="G882" t="s">
        <v>107</v>
      </c>
      <c r="H882" t="s">
        <v>207</v>
      </c>
      <c r="I882" t="s">
        <v>207</v>
      </c>
      <c r="J882" t="s">
        <v>566</v>
      </c>
      <c r="K882" t="s">
        <v>208</v>
      </c>
      <c r="L882" s="11" t="s">
        <v>567</v>
      </c>
      <c r="M882">
        <v>60</v>
      </c>
      <c r="N882">
        <v>120</v>
      </c>
      <c r="O882" t="s">
        <v>568</v>
      </c>
      <c r="P882" t="s">
        <v>569</v>
      </c>
      <c r="Q882" t="s">
        <v>208</v>
      </c>
      <c r="R882" t="s">
        <v>569</v>
      </c>
      <c r="S882" t="s">
        <v>208</v>
      </c>
      <c r="T882" t="s">
        <v>82</v>
      </c>
      <c r="U882" t="s">
        <v>207</v>
      </c>
      <c r="V882" t="s">
        <v>215</v>
      </c>
      <c r="W882" t="s">
        <v>207</v>
      </c>
      <c r="X882" t="s">
        <v>207</v>
      </c>
      <c r="Y882" t="s">
        <v>207</v>
      </c>
      <c r="Z882" t="s">
        <v>207</v>
      </c>
      <c r="AA882" t="s">
        <v>207</v>
      </c>
      <c r="AB882" t="s">
        <v>207</v>
      </c>
      <c r="AC882" t="s">
        <v>207</v>
      </c>
      <c r="AD882" t="s">
        <v>207</v>
      </c>
      <c r="AE882" t="s">
        <v>207</v>
      </c>
      <c r="AF882" t="s">
        <v>207</v>
      </c>
      <c r="AG882" t="s">
        <v>207</v>
      </c>
      <c r="AH882" t="s">
        <v>207</v>
      </c>
      <c r="AI882" t="s">
        <v>207</v>
      </c>
      <c r="AJ882" t="s">
        <v>207</v>
      </c>
      <c r="AK882" t="s">
        <v>207</v>
      </c>
      <c r="AL882" t="s">
        <v>207</v>
      </c>
      <c r="AM882" t="s">
        <v>215</v>
      </c>
      <c r="AN882" t="s">
        <v>215</v>
      </c>
      <c r="AO882" t="s">
        <v>215</v>
      </c>
      <c r="AP882" t="s">
        <v>207</v>
      </c>
      <c r="AQ882" t="s">
        <v>207</v>
      </c>
      <c r="AR882" t="s">
        <v>207</v>
      </c>
      <c r="AS882" t="s">
        <v>207</v>
      </c>
      <c r="AT882" t="s">
        <v>207</v>
      </c>
      <c r="AU882" t="s">
        <v>207</v>
      </c>
      <c r="AV882" t="s">
        <v>207</v>
      </c>
      <c r="AW882" t="s">
        <v>207</v>
      </c>
      <c r="AX882" t="s">
        <v>207</v>
      </c>
      <c r="AY882" t="s">
        <v>207</v>
      </c>
      <c r="AZ882" t="s">
        <v>207</v>
      </c>
      <c r="BA882" t="s">
        <v>207</v>
      </c>
      <c r="BB882" t="s">
        <v>207</v>
      </c>
      <c r="BC882" t="s">
        <v>207</v>
      </c>
      <c r="BD882" t="s">
        <v>207</v>
      </c>
      <c r="BE882" t="s">
        <v>207</v>
      </c>
      <c r="BF882" t="s">
        <v>207</v>
      </c>
      <c r="BG882" t="s">
        <v>207</v>
      </c>
      <c r="BH882" t="s">
        <v>207</v>
      </c>
      <c r="BI882" t="s">
        <v>207</v>
      </c>
      <c r="BJ882" t="s">
        <v>207</v>
      </c>
      <c r="BK882" t="s">
        <v>207</v>
      </c>
      <c r="BL882" t="s">
        <v>207</v>
      </c>
      <c r="BM882" t="s">
        <v>207</v>
      </c>
      <c r="BN882" t="s">
        <v>207</v>
      </c>
      <c r="BO882" s="18" t="str">
        <f>IF(OR(BO$2=0, BO$2=""), "N/A", IF(ISNUMBER(SEARCH(UPPER(BO$2), UPPER(ProgramsTable[[#This Row],[Type of Service]]))), "Yes", "No"))</f>
        <v>N/A</v>
      </c>
      <c r="BP882" s="18" t="str">
        <f>IF(BP$2=0, "N/A", IF(ISNUMBER(SEARCH(TRIM(BP$2), ProgramsTable[[#This Row],[Geographic Coverage]])), "Yes", "No"))</f>
        <v>N/A</v>
      </c>
      <c r="BQ882" s="18" t="str">
        <f>IF(BQ$2=0, "N/A", IF(ISNUMBER(SEARCH(TRIM(BQ$2), ProgramsTable[[#This Row],[Geographic Coverage]])), "Yes", "No"))</f>
        <v>N/A</v>
      </c>
      <c r="BR882" s="18" t="str">
        <f>IF(AND(BP$2=0, BQ$2=0), "*Required - Please Make a Selection*", IF(OR(ISNUMBER(SEARCH(TRIM(BP$2), ProgramsTable[[#This Row],[Geographic Coverage]])), ISNUMBER(SEARCH(TRIM(BQ$2), ProgramsTable[[#This Row],[Geographic Coverage]]))), "Yes", "No"))</f>
        <v>*Required - Please Make a Selection*</v>
      </c>
      <c r="BS882" s="18" t="str">
        <f>IF(OR(BS$2="",BS$2=0), "N/A", IF(AND(ProgramsTable[[#This Row],[Age Min]]= "None", ProgramsTable[[#This Row],[Age Max]]= "None"), "Yes", IF(AND(BS$2&gt;=ProgramsTable[[#This Row],[Age Min]], BS$2&lt;=ProgramsTable[[#This Row],[Age Max]]), "Yes", "No")))</f>
        <v>N/A</v>
      </c>
      <c r="BT882" s="18" t="str" cm="1">
        <f t="array" ref="BT882">IF(COUNTIF(AM$2:BJ$2,"Yes")=0,"N/A",IF(SUMPRODUCT(--(AM$2:BJ$2="Yes"),--(ProgramsTable[[#This Row],[Developmental Disability]:[Caregivers, Family Members, Advocates, or Practitioners of an Individual with Disabilities or Medical Conditions]]="Yes"))&gt;0,"Yes","No"))</f>
        <v>N/A</v>
      </c>
      <c r="BU8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82" s="18" t="str">
        <f>IF(BV$2=0, "N/A", IF(ISNUMBER(SEARCH(UPPER(BV$2), UPPER(ProgramsTable[[#This Row],[Type of Service]]))), "Yes", "No"))</f>
        <v>N/A</v>
      </c>
      <c r="BW882" s="18" t="str">
        <f>IF(BW$2=0, "N/A", IF(ISNUMBER(SEARCH(TRIM(BW$2), ProgramsTable[[#This Row],[Geographic Coverage]])), "Yes", "No"))</f>
        <v>N/A</v>
      </c>
      <c r="BX882" s="18" t="str">
        <f>IF(BX$2=0, "N/A", IF(ISNUMBER(SEARCH(TRIM(BX$2), ProgramsTable[[#This Row],[Geographic Coverage]])), "Yes", "No"))</f>
        <v>N/A</v>
      </c>
      <c r="BY882" s="18" t="str">
        <f>IF(AND(BW$2=0, BX$2=0), "*Required - Please Make a Selection*", IF(OR(ISNUMBER(SEARCH(TRIM(BW$2), ProgramsTable[[#This Row],[Geographic Coverage]])), ISNUMBER(SEARCH(TRIM(BX$2), ProgramsTable[[#This Row],[Geographic Coverage]]))), "Yes", "No"))</f>
        <v>*Required - Please Make a Selection*</v>
      </c>
      <c r="BZ882" s="18" t="str">
        <f>IF(I$2=0, "N/A", IF(I$2="Yes", IF(ProgramsTable[[#This Row],[Program Includes Services for Caregivers]]="Yes", IF(ProgramsTable[[#This Row],[Program May Require Caregiver to be Unpaid]]="No", "Yes", "No"), "No"), "N/A"))</f>
        <v>N/A</v>
      </c>
      <c r="CA8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82" s="18" t="str">
        <f>IF(CB$2=0, "N/A", IF(ISNUMBER(SEARCH(TRIM(UPPER(CB$2)), TRIM(UPPER(ProgramsTable[[#This Row],[Type of Service]])))), "Yes", "No"))</f>
        <v>N/A</v>
      </c>
      <c r="CC882" s="18" t="str">
        <f>IF(CC$2=0, "N/A", IF(ISNUMBER(SEARCH(TRIM(CC$2), ProgramsTable[[#This Row],[Geographic Coverage]])), "Yes", "No"))</f>
        <v>No</v>
      </c>
      <c r="CD882" s="18" t="str">
        <f>IF(CD$2=0, "N/A", IF(ISNUMBER(SEARCH(TRIM(CD$2), ProgramsTable[[#This Row],[Geographic Coverage]])), "Yes", "No"))</f>
        <v>N/A</v>
      </c>
      <c r="CE882" s="18" t="str">
        <f>IF(AND(CC$2=0, CD$2=0), "*Required - Please Make a Selection*", IF(OR(ISNUMBER(SEARCH(TRIM(CC$2), ProgramsTable[[#This Row],[Geographic Coverage]])), ISNUMBER(SEARCH(TRIM(CD$2), ProgramsTable[[#This Row],[Geographic Coverage]]))), "Yes", "No"))</f>
        <v>No</v>
      </c>
      <c r="CF882" s="18" t="str" cm="1">
        <f t="array" ref="CF882">IF(COUNTIF(BK$2:BN$2, "Yes")=0, "N/A", IF(SUMPRODUCT((BK$2:BN$2="Yes")*(ProgramsTable[[#This Row],[Veteran?]:[Disabled Veteran?]]="Yes"))&gt;0, "Yes", "No"))</f>
        <v>No</v>
      </c>
      <c r="CG8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82"/>
      <c r="CI882"/>
      <c r="CJ882"/>
      <c r="CK882"/>
      <c r="CL882"/>
      <c r="CM882"/>
      <c r="CN882"/>
      <c r="CO882"/>
      <c r="CP882"/>
      <c r="CQ882"/>
      <c r="CR882"/>
      <c r="CS882"/>
      <c r="CU882"/>
      <c r="CV882"/>
    </row>
    <row r="883" spans="1:100" hidden="1" x14ac:dyDescent="0.25">
      <c r="A883" s="10">
        <v>739</v>
      </c>
      <c r="B883" t="s">
        <v>614</v>
      </c>
      <c r="C883" t="s">
        <v>644</v>
      </c>
      <c r="D883" t="s">
        <v>564</v>
      </c>
      <c r="E883" t="s">
        <v>546</v>
      </c>
      <c r="F883" t="s">
        <v>623</v>
      </c>
      <c r="G883" t="s">
        <v>109</v>
      </c>
      <c r="H883" t="s">
        <v>207</v>
      </c>
      <c r="I883" t="s">
        <v>207</v>
      </c>
      <c r="J883" t="s">
        <v>566</v>
      </c>
      <c r="K883" t="s">
        <v>208</v>
      </c>
      <c r="L883" s="11" t="s">
        <v>571</v>
      </c>
      <c r="M883">
        <v>60</v>
      </c>
      <c r="N883">
        <v>120</v>
      </c>
      <c r="O883" t="s">
        <v>572</v>
      </c>
      <c r="P883" t="s">
        <v>573</v>
      </c>
      <c r="Q883" t="s">
        <v>208</v>
      </c>
      <c r="R883" t="s">
        <v>573</v>
      </c>
      <c r="S883" t="s">
        <v>208</v>
      </c>
      <c r="T883" t="s">
        <v>82</v>
      </c>
      <c r="U883" t="s">
        <v>207</v>
      </c>
      <c r="V883" t="s">
        <v>215</v>
      </c>
      <c r="W883" t="s">
        <v>207</v>
      </c>
      <c r="X883" t="s">
        <v>207</v>
      </c>
      <c r="Y883" t="s">
        <v>207</v>
      </c>
      <c r="Z883" t="s">
        <v>207</v>
      </c>
      <c r="AA883" t="s">
        <v>207</v>
      </c>
      <c r="AB883" t="s">
        <v>207</v>
      </c>
      <c r="AC883" t="s">
        <v>207</v>
      </c>
      <c r="AD883" t="s">
        <v>207</v>
      </c>
      <c r="AE883" t="s">
        <v>207</v>
      </c>
      <c r="AF883" t="s">
        <v>207</v>
      </c>
      <c r="AG883" t="s">
        <v>207</v>
      </c>
      <c r="AH883" t="s">
        <v>207</v>
      </c>
      <c r="AI883" t="s">
        <v>207</v>
      </c>
      <c r="AJ883" t="s">
        <v>207</v>
      </c>
      <c r="AK883" t="s">
        <v>207</v>
      </c>
      <c r="AL883" t="s">
        <v>207</v>
      </c>
      <c r="AM883" t="s">
        <v>215</v>
      </c>
      <c r="AN883" t="s">
        <v>215</v>
      </c>
      <c r="AO883" t="s">
        <v>215</v>
      </c>
      <c r="AP883" t="s">
        <v>207</v>
      </c>
      <c r="AQ883" t="s">
        <v>215</v>
      </c>
      <c r="AR883" t="s">
        <v>207</v>
      </c>
      <c r="AS883" t="s">
        <v>207</v>
      </c>
      <c r="AT883" t="s">
        <v>207</v>
      </c>
      <c r="AU883" t="s">
        <v>207</v>
      </c>
      <c r="AV883" t="s">
        <v>207</v>
      </c>
      <c r="AW883" t="s">
        <v>207</v>
      </c>
      <c r="AX883" t="s">
        <v>215</v>
      </c>
      <c r="AY883" t="s">
        <v>215</v>
      </c>
      <c r="AZ883" t="s">
        <v>207</v>
      </c>
      <c r="BA883" t="s">
        <v>215</v>
      </c>
      <c r="BB883" t="s">
        <v>207</v>
      </c>
      <c r="BC883" t="s">
        <v>207</v>
      </c>
      <c r="BD883" t="s">
        <v>207</v>
      </c>
      <c r="BE883" t="s">
        <v>207</v>
      </c>
      <c r="BF883" t="s">
        <v>207</v>
      </c>
      <c r="BG883" t="s">
        <v>207</v>
      </c>
      <c r="BH883" t="s">
        <v>207</v>
      </c>
      <c r="BI883" t="s">
        <v>207</v>
      </c>
      <c r="BJ883" t="s">
        <v>207</v>
      </c>
      <c r="BK883" t="s">
        <v>207</v>
      </c>
      <c r="BL883" t="s">
        <v>207</v>
      </c>
      <c r="BM883" t="s">
        <v>207</v>
      </c>
      <c r="BN883" t="s">
        <v>207</v>
      </c>
      <c r="BO883" s="18" t="str">
        <f>IF(OR(BO$2=0, BO$2=""), "N/A", IF(ISNUMBER(SEARCH(UPPER(BO$2), UPPER(ProgramsTable[[#This Row],[Type of Service]]))), "Yes", "No"))</f>
        <v>N/A</v>
      </c>
      <c r="BP883" s="18" t="str">
        <f>IF(BP$2=0, "N/A", IF(ISNUMBER(SEARCH(TRIM(BP$2), ProgramsTable[[#This Row],[Geographic Coverage]])), "Yes", "No"))</f>
        <v>N/A</v>
      </c>
      <c r="BQ883" s="18" t="str">
        <f>IF(BQ$2=0, "N/A", IF(ISNUMBER(SEARCH(TRIM(BQ$2), ProgramsTable[[#This Row],[Geographic Coverage]])), "Yes", "No"))</f>
        <v>N/A</v>
      </c>
      <c r="BR883" s="18" t="str">
        <f>IF(AND(BP$2=0, BQ$2=0), "*Required - Please Make a Selection*", IF(OR(ISNUMBER(SEARCH(TRIM(BP$2), ProgramsTable[[#This Row],[Geographic Coverage]])), ISNUMBER(SEARCH(TRIM(BQ$2), ProgramsTable[[#This Row],[Geographic Coverage]]))), "Yes", "No"))</f>
        <v>*Required - Please Make a Selection*</v>
      </c>
      <c r="BS883" s="18" t="str">
        <f>IF(OR(BS$2="",BS$2=0), "N/A", IF(AND(ProgramsTable[[#This Row],[Age Min]]= "None", ProgramsTable[[#This Row],[Age Max]]= "None"), "Yes", IF(AND(BS$2&gt;=ProgramsTable[[#This Row],[Age Min]], BS$2&lt;=ProgramsTable[[#This Row],[Age Max]]), "Yes", "No")))</f>
        <v>N/A</v>
      </c>
      <c r="BT883" s="18" t="str" cm="1">
        <f t="array" ref="BT883">IF(COUNTIF(AM$2:BJ$2,"Yes")=0,"N/A",IF(SUMPRODUCT(--(AM$2:BJ$2="Yes"),--(ProgramsTable[[#This Row],[Developmental Disability]:[Caregivers, Family Members, Advocates, or Practitioners of an Individual with Disabilities or Medical Conditions]]="Yes"))&gt;0,"Yes","No"))</f>
        <v>N/A</v>
      </c>
      <c r="BU8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83" s="18" t="str">
        <f>IF(BV$2=0, "N/A", IF(ISNUMBER(SEARCH(UPPER(BV$2), UPPER(ProgramsTable[[#This Row],[Type of Service]]))), "Yes", "No"))</f>
        <v>N/A</v>
      </c>
      <c r="BW883" s="18" t="str">
        <f>IF(BW$2=0, "N/A", IF(ISNUMBER(SEARCH(TRIM(BW$2), ProgramsTable[[#This Row],[Geographic Coverage]])), "Yes", "No"))</f>
        <v>N/A</v>
      </c>
      <c r="BX883" s="18" t="str">
        <f>IF(BX$2=0, "N/A", IF(ISNUMBER(SEARCH(TRIM(BX$2), ProgramsTable[[#This Row],[Geographic Coverage]])), "Yes", "No"))</f>
        <v>N/A</v>
      </c>
      <c r="BY883" s="18" t="str">
        <f>IF(AND(BW$2=0, BX$2=0), "*Required - Please Make a Selection*", IF(OR(ISNUMBER(SEARCH(TRIM(BW$2), ProgramsTable[[#This Row],[Geographic Coverage]])), ISNUMBER(SEARCH(TRIM(BX$2), ProgramsTable[[#This Row],[Geographic Coverage]]))), "Yes", "No"))</f>
        <v>*Required - Please Make a Selection*</v>
      </c>
      <c r="BZ883" s="18" t="str">
        <f>IF(I$2=0, "N/A", IF(I$2="Yes", IF(ProgramsTable[[#This Row],[Program Includes Services for Caregivers]]="Yes", IF(ProgramsTable[[#This Row],[Program May Require Caregiver to be Unpaid]]="No", "Yes", "No"), "No"), "N/A"))</f>
        <v>N/A</v>
      </c>
      <c r="CA8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83" s="18" t="str">
        <f>IF(CB$2=0, "N/A", IF(ISNUMBER(SEARCH(TRIM(UPPER(CB$2)), TRIM(UPPER(ProgramsTable[[#This Row],[Type of Service]])))), "Yes", "No"))</f>
        <v>N/A</v>
      </c>
      <c r="CC883" s="18" t="str">
        <f>IF(CC$2=0, "N/A", IF(ISNUMBER(SEARCH(TRIM(CC$2), ProgramsTable[[#This Row],[Geographic Coverage]])), "Yes", "No"))</f>
        <v>No</v>
      </c>
      <c r="CD883" s="18" t="str">
        <f>IF(CD$2=0, "N/A", IF(ISNUMBER(SEARCH(TRIM(CD$2), ProgramsTable[[#This Row],[Geographic Coverage]])), "Yes", "No"))</f>
        <v>N/A</v>
      </c>
      <c r="CE883" s="18" t="str">
        <f>IF(AND(CC$2=0, CD$2=0), "*Required - Please Make a Selection*", IF(OR(ISNUMBER(SEARCH(TRIM(CC$2), ProgramsTable[[#This Row],[Geographic Coverage]])), ISNUMBER(SEARCH(TRIM(CD$2), ProgramsTable[[#This Row],[Geographic Coverage]]))), "Yes", "No"))</f>
        <v>No</v>
      </c>
      <c r="CF883" s="18" t="str" cm="1">
        <f t="array" ref="CF883">IF(COUNTIF(BK$2:BN$2, "Yes")=0, "N/A", IF(SUMPRODUCT((BK$2:BN$2="Yes")*(ProgramsTable[[#This Row],[Veteran?]:[Disabled Veteran?]]="Yes"))&gt;0, "Yes", "No"))</f>
        <v>No</v>
      </c>
      <c r="CG8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83"/>
      <c r="CI883"/>
      <c r="CJ883"/>
      <c r="CK883"/>
      <c r="CL883"/>
      <c r="CM883"/>
      <c r="CN883"/>
      <c r="CO883"/>
      <c r="CP883"/>
      <c r="CQ883"/>
      <c r="CR883"/>
      <c r="CS883"/>
      <c r="CU883"/>
      <c r="CV883"/>
    </row>
    <row r="884" spans="1:100" hidden="1" x14ac:dyDescent="0.25">
      <c r="A884" s="10">
        <v>740</v>
      </c>
      <c r="B884" t="s">
        <v>614</v>
      </c>
      <c r="C884" t="s">
        <v>644</v>
      </c>
      <c r="D884" t="s">
        <v>564</v>
      </c>
      <c r="E884" t="s">
        <v>546</v>
      </c>
      <c r="F884" t="s">
        <v>574</v>
      </c>
      <c r="G884" t="s">
        <v>108</v>
      </c>
      <c r="H884" t="s">
        <v>207</v>
      </c>
      <c r="I884" t="s">
        <v>207</v>
      </c>
      <c r="J884" t="s">
        <v>208</v>
      </c>
      <c r="K884" t="s">
        <v>208</v>
      </c>
      <c r="L884" s="11" t="s">
        <v>543</v>
      </c>
      <c r="M884">
        <v>60</v>
      </c>
      <c r="N884">
        <v>120</v>
      </c>
      <c r="P884" t="s">
        <v>575</v>
      </c>
      <c r="Q884" t="s">
        <v>208</v>
      </c>
      <c r="R884" t="s">
        <v>575</v>
      </c>
      <c r="S884" t="s">
        <v>208</v>
      </c>
      <c r="T884" t="s">
        <v>82</v>
      </c>
      <c r="U884" t="s">
        <v>207</v>
      </c>
      <c r="V884" t="s">
        <v>207</v>
      </c>
      <c r="W884" t="s">
        <v>207</v>
      </c>
      <c r="X884" t="s">
        <v>207</v>
      </c>
      <c r="Y884" t="s">
        <v>207</v>
      </c>
      <c r="Z884" t="s">
        <v>207</v>
      </c>
      <c r="AA884" t="s">
        <v>207</v>
      </c>
      <c r="AB884" t="s">
        <v>207</v>
      </c>
      <c r="AC884" t="s">
        <v>207</v>
      </c>
      <c r="AD884" t="s">
        <v>207</v>
      </c>
      <c r="AE884" t="s">
        <v>207</v>
      </c>
      <c r="AF884" t="s">
        <v>207</v>
      </c>
      <c r="AG884" t="s">
        <v>207</v>
      </c>
      <c r="AH884" t="s">
        <v>207</v>
      </c>
      <c r="AI884" t="s">
        <v>207</v>
      </c>
      <c r="AJ884" t="s">
        <v>207</v>
      </c>
      <c r="AK884" t="s">
        <v>207</v>
      </c>
      <c r="AL884" t="s">
        <v>207</v>
      </c>
      <c r="AM884" t="s">
        <v>207</v>
      </c>
      <c r="AN884" t="s">
        <v>207</v>
      </c>
      <c r="AO884" t="s">
        <v>207</v>
      </c>
      <c r="AP884" t="s">
        <v>207</v>
      </c>
      <c r="AQ884" t="s">
        <v>207</v>
      </c>
      <c r="AR884" t="s">
        <v>207</v>
      </c>
      <c r="AS884" t="s">
        <v>207</v>
      </c>
      <c r="AT884" t="s">
        <v>207</v>
      </c>
      <c r="AU884" t="s">
        <v>207</v>
      </c>
      <c r="AV884" t="s">
        <v>207</v>
      </c>
      <c r="AW884" t="s">
        <v>207</v>
      </c>
      <c r="AX884" t="s">
        <v>207</v>
      </c>
      <c r="AY884" t="s">
        <v>207</v>
      </c>
      <c r="AZ884" t="s">
        <v>207</v>
      </c>
      <c r="BA884" t="s">
        <v>215</v>
      </c>
      <c r="BB884" t="s">
        <v>207</v>
      </c>
      <c r="BC884" t="s">
        <v>207</v>
      </c>
      <c r="BD884" t="s">
        <v>207</v>
      </c>
      <c r="BE884" t="s">
        <v>207</v>
      </c>
      <c r="BF884" t="s">
        <v>207</v>
      </c>
      <c r="BG884" t="s">
        <v>207</v>
      </c>
      <c r="BH884" t="s">
        <v>207</v>
      </c>
      <c r="BI884" t="s">
        <v>207</v>
      </c>
      <c r="BJ884" t="s">
        <v>207</v>
      </c>
      <c r="BK884" t="s">
        <v>207</v>
      </c>
      <c r="BL884" t="s">
        <v>207</v>
      </c>
      <c r="BM884" t="s">
        <v>207</v>
      </c>
      <c r="BN884" t="s">
        <v>207</v>
      </c>
      <c r="BO884" s="18" t="str">
        <f>IF(OR(BO$2=0, BO$2=""), "N/A", IF(ISNUMBER(SEARCH(UPPER(BO$2), UPPER(ProgramsTable[[#This Row],[Type of Service]]))), "Yes", "No"))</f>
        <v>N/A</v>
      </c>
      <c r="BP884" s="18" t="str">
        <f>IF(BP$2=0, "N/A", IF(ISNUMBER(SEARCH(TRIM(BP$2), ProgramsTable[[#This Row],[Geographic Coverage]])), "Yes", "No"))</f>
        <v>N/A</v>
      </c>
      <c r="BQ884" s="18" t="str">
        <f>IF(BQ$2=0, "N/A", IF(ISNUMBER(SEARCH(TRIM(BQ$2), ProgramsTable[[#This Row],[Geographic Coverage]])), "Yes", "No"))</f>
        <v>N/A</v>
      </c>
      <c r="BR884" s="18" t="str">
        <f>IF(AND(BP$2=0, BQ$2=0), "*Required - Please Make a Selection*", IF(OR(ISNUMBER(SEARCH(TRIM(BP$2), ProgramsTable[[#This Row],[Geographic Coverage]])), ISNUMBER(SEARCH(TRIM(BQ$2), ProgramsTable[[#This Row],[Geographic Coverage]]))), "Yes", "No"))</f>
        <v>*Required - Please Make a Selection*</v>
      </c>
      <c r="BS884" s="18" t="str">
        <f>IF(OR(BS$2="",BS$2=0), "N/A", IF(AND(ProgramsTable[[#This Row],[Age Min]]= "None", ProgramsTable[[#This Row],[Age Max]]= "None"), "Yes", IF(AND(BS$2&gt;=ProgramsTable[[#This Row],[Age Min]], BS$2&lt;=ProgramsTable[[#This Row],[Age Max]]), "Yes", "No")))</f>
        <v>N/A</v>
      </c>
      <c r="BT884" s="18" t="str" cm="1">
        <f t="array" ref="BT884">IF(COUNTIF(AM$2:BJ$2,"Yes")=0,"N/A",IF(SUMPRODUCT(--(AM$2:BJ$2="Yes"),--(ProgramsTable[[#This Row],[Developmental Disability]:[Caregivers, Family Members, Advocates, or Practitioners of an Individual with Disabilities or Medical Conditions]]="Yes"))&gt;0,"Yes","No"))</f>
        <v>N/A</v>
      </c>
      <c r="BU8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84" s="18" t="str">
        <f>IF(BV$2=0, "N/A", IF(ISNUMBER(SEARCH(UPPER(BV$2), UPPER(ProgramsTable[[#This Row],[Type of Service]]))), "Yes", "No"))</f>
        <v>N/A</v>
      </c>
      <c r="BW884" s="18" t="str">
        <f>IF(BW$2=0, "N/A", IF(ISNUMBER(SEARCH(TRIM(BW$2), ProgramsTable[[#This Row],[Geographic Coverage]])), "Yes", "No"))</f>
        <v>N/A</v>
      </c>
      <c r="BX884" s="18" t="str">
        <f>IF(BX$2=0, "N/A", IF(ISNUMBER(SEARCH(TRIM(BX$2), ProgramsTable[[#This Row],[Geographic Coverage]])), "Yes", "No"))</f>
        <v>N/A</v>
      </c>
      <c r="BY884" s="18" t="str">
        <f>IF(AND(BW$2=0, BX$2=0), "*Required - Please Make a Selection*", IF(OR(ISNUMBER(SEARCH(TRIM(BW$2), ProgramsTable[[#This Row],[Geographic Coverage]])), ISNUMBER(SEARCH(TRIM(BX$2), ProgramsTable[[#This Row],[Geographic Coverage]]))), "Yes", "No"))</f>
        <v>*Required - Please Make a Selection*</v>
      </c>
      <c r="BZ884" s="18" t="str">
        <f>IF(I$2=0, "N/A", IF(I$2="Yes", IF(ProgramsTable[[#This Row],[Program Includes Services for Caregivers]]="Yes", IF(ProgramsTable[[#This Row],[Program May Require Caregiver to be Unpaid]]="No", "Yes", "No"), "No"), "N/A"))</f>
        <v>N/A</v>
      </c>
      <c r="CA8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84" s="18" t="str">
        <f>IF(CB$2=0, "N/A", IF(ISNUMBER(SEARCH(TRIM(UPPER(CB$2)), TRIM(UPPER(ProgramsTable[[#This Row],[Type of Service]])))), "Yes", "No"))</f>
        <v>N/A</v>
      </c>
      <c r="CC884" s="18" t="str">
        <f>IF(CC$2=0, "N/A", IF(ISNUMBER(SEARCH(TRIM(CC$2), ProgramsTable[[#This Row],[Geographic Coverage]])), "Yes", "No"))</f>
        <v>No</v>
      </c>
      <c r="CD884" s="18" t="str">
        <f>IF(CD$2=0, "N/A", IF(ISNUMBER(SEARCH(TRIM(CD$2), ProgramsTable[[#This Row],[Geographic Coverage]])), "Yes", "No"))</f>
        <v>N/A</v>
      </c>
      <c r="CE884" s="18" t="str">
        <f>IF(AND(CC$2=0, CD$2=0), "*Required - Please Make a Selection*", IF(OR(ISNUMBER(SEARCH(TRIM(CC$2), ProgramsTable[[#This Row],[Geographic Coverage]])), ISNUMBER(SEARCH(TRIM(CD$2), ProgramsTable[[#This Row],[Geographic Coverage]]))), "Yes", "No"))</f>
        <v>No</v>
      </c>
      <c r="CF884" s="18" t="str" cm="1">
        <f t="array" ref="CF884">IF(COUNTIF(BK$2:BN$2, "Yes")=0, "N/A", IF(SUMPRODUCT((BK$2:BN$2="Yes")*(ProgramsTable[[#This Row],[Veteran?]:[Disabled Veteran?]]="Yes"))&gt;0, "Yes", "No"))</f>
        <v>No</v>
      </c>
      <c r="CG8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84"/>
      <c r="CI884"/>
      <c r="CJ884"/>
      <c r="CK884"/>
      <c r="CL884"/>
      <c r="CM884"/>
      <c r="CN884"/>
      <c r="CO884"/>
      <c r="CP884"/>
      <c r="CQ884"/>
      <c r="CR884"/>
      <c r="CS884"/>
      <c r="CU884"/>
      <c r="CV884"/>
    </row>
    <row r="885" spans="1:100" hidden="1" x14ac:dyDescent="0.25">
      <c r="A885" s="10">
        <v>752</v>
      </c>
      <c r="B885" t="s">
        <v>614</v>
      </c>
      <c r="C885" t="s">
        <v>646</v>
      </c>
      <c r="D885" t="s">
        <v>537</v>
      </c>
      <c r="E885" t="s">
        <v>538</v>
      </c>
      <c r="F885" t="s">
        <v>539</v>
      </c>
      <c r="G885" t="s">
        <v>540</v>
      </c>
      <c r="H885" t="s">
        <v>207</v>
      </c>
      <c r="I885" t="s">
        <v>207</v>
      </c>
      <c r="J885" t="s">
        <v>541</v>
      </c>
      <c r="K885" t="s">
        <v>542</v>
      </c>
      <c r="L885" t="s">
        <v>543</v>
      </c>
      <c r="M885">
        <v>60</v>
      </c>
      <c r="N885">
        <v>120</v>
      </c>
      <c r="P885" t="s">
        <v>544</v>
      </c>
      <c r="Q885" t="s">
        <v>208</v>
      </c>
      <c r="R885" t="s">
        <v>544</v>
      </c>
      <c r="S885" t="s">
        <v>208</v>
      </c>
      <c r="T885" t="s">
        <v>83</v>
      </c>
      <c r="U885" t="s">
        <v>215</v>
      </c>
      <c r="V885" t="s">
        <v>207</v>
      </c>
      <c r="W885" t="s">
        <v>207</v>
      </c>
      <c r="X885" t="s">
        <v>207</v>
      </c>
      <c r="Y885" t="s">
        <v>207</v>
      </c>
      <c r="Z885" t="s">
        <v>207</v>
      </c>
      <c r="AA885" t="s">
        <v>207</v>
      </c>
      <c r="AB885" t="s">
        <v>207</v>
      </c>
      <c r="AC885" t="s">
        <v>207</v>
      </c>
      <c r="AD885" t="s">
        <v>207</v>
      </c>
      <c r="AE885" t="s">
        <v>207</v>
      </c>
      <c r="AF885" t="s">
        <v>207</v>
      </c>
      <c r="AG885" t="s">
        <v>207</v>
      </c>
      <c r="AH885" t="s">
        <v>207</v>
      </c>
      <c r="AI885" t="s">
        <v>207</v>
      </c>
      <c r="AJ885" t="s">
        <v>207</v>
      </c>
      <c r="AK885" t="s">
        <v>207</v>
      </c>
      <c r="AL885" t="s">
        <v>207</v>
      </c>
      <c r="AM885" t="s">
        <v>207</v>
      </c>
      <c r="AN885" t="s">
        <v>207</v>
      </c>
      <c r="AO885" t="s">
        <v>207</v>
      </c>
      <c r="AP885" t="s">
        <v>207</v>
      </c>
      <c r="AQ885" t="s">
        <v>207</v>
      </c>
      <c r="AR885" t="s">
        <v>207</v>
      </c>
      <c r="AS885" t="s">
        <v>207</v>
      </c>
      <c r="AT885" t="s">
        <v>207</v>
      </c>
      <c r="AU885" t="s">
        <v>207</v>
      </c>
      <c r="AV885" t="s">
        <v>207</v>
      </c>
      <c r="AW885" t="s">
        <v>207</v>
      </c>
      <c r="AX885" t="s">
        <v>207</v>
      </c>
      <c r="AY885" t="s">
        <v>207</v>
      </c>
      <c r="AZ885" t="s">
        <v>207</v>
      </c>
      <c r="BA885" t="s">
        <v>215</v>
      </c>
      <c r="BB885" t="s">
        <v>207</v>
      </c>
      <c r="BC885" t="s">
        <v>207</v>
      </c>
      <c r="BD885" t="s">
        <v>207</v>
      </c>
      <c r="BE885" t="s">
        <v>207</v>
      </c>
      <c r="BF885" t="s">
        <v>207</v>
      </c>
      <c r="BG885" t="s">
        <v>207</v>
      </c>
      <c r="BH885" t="s">
        <v>207</v>
      </c>
      <c r="BI885" t="s">
        <v>207</v>
      </c>
      <c r="BJ885" t="s">
        <v>207</v>
      </c>
      <c r="BK885" t="s">
        <v>207</v>
      </c>
      <c r="BL885" t="s">
        <v>207</v>
      </c>
      <c r="BM885" t="s">
        <v>207</v>
      </c>
      <c r="BN885" t="s">
        <v>207</v>
      </c>
      <c r="BO885" s="18" t="str">
        <f>IF(OR(BO$2=0, BO$2=""), "N/A", IF(ISNUMBER(SEARCH(UPPER(BO$2), UPPER(ProgramsTable[[#This Row],[Type of Service]]))), "Yes", "No"))</f>
        <v>N/A</v>
      </c>
      <c r="BP885" s="18" t="str">
        <f>IF(BP$2=0, "N/A", IF(ISNUMBER(SEARCH(TRIM(BP$2), ProgramsTable[[#This Row],[Geographic Coverage]])), "Yes", "No"))</f>
        <v>N/A</v>
      </c>
      <c r="BQ885" s="18" t="str">
        <f>IF(BQ$2=0, "N/A", IF(ISNUMBER(SEARCH(TRIM(BQ$2), ProgramsTable[[#This Row],[Geographic Coverage]])), "Yes", "No"))</f>
        <v>N/A</v>
      </c>
      <c r="BR885" s="18" t="str">
        <f>IF(AND(BP$2=0, BQ$2=0), "*Required - Please Make a Selection*", IF(OR(ISNUMBER(SEARCH(TRIM(BP$2), ProgramsTable[[#This Row],[Geographic Coverage]])), ISNUMBER(SEARCH(TRIM(BQ$2), ProgramsTable[[#This Row],[Geographic Coverage]]))), "Yes", "No"))</f>
        <v>*Required - Please Make a Selection*</v>
      </c>
      <c r="BS885" s="18" t="str">
        <f>IF(OR(BS$2="",BS$2=0), "N/A", IF(AND(ProgramsTable[[#This Row],[Age Min]]= "None", ProgramsTable[[#This Row],[Age Max]]= "None"), "Yes", IF(AND(BS$2&gt;=ProgramsTable[[#This Row],[Age Min]], BS$2&lt;=ProgramsTable[[#This Row],[Age Max]]), "Yes", "No")))</f>
        <v>N/A</v>
      </c>
      <c r="BT885" s="18" t="str" cm="1">
        <f t="array" ref="BT885">IF(COUNTIF(AM$2:BJ$2,"Yes")=0,"N/A",IF(SUMPRODUCT(--(AM$2:BJ$2="Yes"),--(ProgramsTable[[#This Row],[Developmental Disability]:[Caregivers, Family Members, Advocates, or Practitioners of an Individual with Disabilities or Medical Conditions]]="Yes"))&gt;0,"Yes","No"))</f>
        <v>N/A</v>
      </c>
      <c r="BU8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85" s="18" t="str">
        <f>IF(BV$2=0, "N/A", IF(ISNUMBER(SEARCH(UPPER(BV$2), UPPER(ProgramsTable[[#This Row],[Type of Service]]))), "Yes", "No"))</f>
        <v>N/A</v>
      </c>
      <c r="BW885" s="18" t="str">
        <f>IF(BW$2=0, "N/A", IF(ISNUMBER(SEARCH(TRIM(BW$2), ProgramsTable[[#This Row],[Geographic Coverage]])), "Yes", "No"))</f>
        <v>N/A</v>
      </c>
      <c r="BX885" s="18" t="str">
        <f>IF(BX$2=0, "N/A", IF(ISNUMBER(SEARCH(TRIM(BX$2), ProgramsTable[[#This Row],[Geographic Coverage]])), "Yes", "No"))</f>
        <v>N/A</v>
      </c>
      <c r="BY885" s="18" t="str">
        <f>IF(AND(BW$2=0, BX$2=0), "*Required - Please Make a Selection*", IF(OR(ISNUMBER(SEARCH(TRIM(BW$2), ProgramsTable[[#This Row],[Geographic Coverage]])), ISNUMBER(SEARCH(TRIM(BX$2), ProgramsTable[[#This Row],[Geographic Coverage]]))), "Yes", "No"))</f>
        <v>*Required - Please Make a Selection*</v>
      </c>
      <c r="BZ885" s="18" t="str">
        <f>IF(I$2=0, "N/A", IF(I$2="Yes", IF(ProgramsTable[[#This Row],[Program Includes Services for Caregivers]]="Yes", IF(ProgramsTable[[#This Row],[Program May Require Caregiver to be Unpaid]]="No", "Yes", "No"), "No"), "N/A"))</f>
        <v>N/A</v>
      </c>
      <c r="CA8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85" s="18" t="str">
        <f>IF(CB$2=0, "N/A", IF(ISNUMBER(SEARCH(TRIM(UPPER(CB$2)), TRIM(UPPER(ProgramsTable[[#This Row],[Type of Service]])))), "Yes", "No"))</f>
        <v>N/A</v>
      </c>
      <c r="CC885" s="18" t="str">
        <f>IF(CC$2=0, "N/A", IF(ISNUMBER(SEARCH(TRIM(CC$2), ProgramsTable[[#This Row],[Geographic Coverage]])), "Yes", "No"))</f>
        <v>No</v>
      </c>
      <c r="CD885" s="18" t="str">
        <f>IF(CD$2=0, "N/A", IF(ISNUMBER(SEARCH(TRIM(CD$2), ProgramsTable[[#This Row],[Geographic Coverage]])), "Yes", "No"))</f>
        <v>N/A</v>
      </c>
      <c r="CE885" s="18" t="str">
        <f>IF(AND(CC$2=0, CD$2=0), "*Required - Please Make a Selection*", IF(OR(ISNUMBER(SEARCH(TRIM(CC$2), ProgramsTable[[#This Row],[Geographic Coverage]])), ISNUMBER(SEARCH(TRIM(CD$2), ProgramsTable[[#This Row],[Geographic Coverage]]))), "Yes", "No"))</f>
        <v>No</v>
      </c>
      <c r="CF885" s="18" t="str" cm="1">
        <f t="array" ref="CF885">IF(COUNTIF(BK$2:BN$2, "Yes")=0, "N/A", IF(SUMPRODUCT((BK$2:BN$2="Yes")*(ProgramsTable[[#This Row],[Veteran?]:[Disabled Veteran?]]="Yes"))&gt;0, "Yes", "No"))</f>
        <v>No</v>
      </c>
      <c r="CG8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85"/>
      <c r="CI885"/>
      <c r="CJ885"/>
      <c r="CK885"/>
      <c r="CL885"/>
      <c r="CM885"/>
      <c r="CN885"/>
      <c r="CO885"/>
      <c r="CP885"/>
      <c r="CQ885"/>
      <c r="CR885"/>
      <c r="CS885"/>
      <c r="CU885"/>
      <c r="CV885"/>
    </row>
    <row r="886" spans="1:100" hidden="1" x14ac:dyDescent="0.25">
      <c r="A886" s="10">
        <v>754</v>
      </c>
      <c r="B886" t="s">
        <v>614</v>
      </c>
      <c r="C886" t="s">
        <v>646</v>
      </c>
      <c r="D886" t="s">
        <v>545</v>
      </c>
      <c r="E886" t="s">
        <v>546</v>
      </c>
      <c r="F886" t="s">
        <v>549</v>
      </c>
      <c r="G886" t="s">
        <v>117</v>
      </c>
      <c r="H886" t="s">
        <v>207</v>
      </c>
      <c r="I886" t="s">
        <v>207</v>
      </c>
      <c r="J886" t="s">
        <v>208</v>
      </c>
      <c r="K886" t="s">
        <v>208</v>
      </c>
      <c r="L886" s="11" t="s">
        <v>543</v>
      </c>
      <c r="M886">
        <v>60</v>
      </c>
      <c r="N886">
        <v>120</v>
      </c>
      <c r="P886" t="s">
        <v>550</v>
      </c>
      <c r="Q886" t="s">
        <v>208</v>
      </c>
      <c r="R886" t="s">
        <v>550</v>
      </c>
      <c r="S886" t="s">
        <v>208</v>
      </c>
      <c r="T886" t="s">
        <v>83</v>
      </c>
      <c r="U886" t="s">
        <v>207</v>
      </c>
      <c r="V886" t="s">
        <v>207</v>
      </c>
      <c r="W886" t="s">
        <v>207</v>
      </c>
      <c r="X886" t="s">
        <v>207</v>
      </c>
      <c r="Y886" t="s">
        <v>207</v>
      </c>
      <c r="Z886" t="s">
        <v>207</v>
      </c>
      <c r="AA886" t="s">
        <v>207</v>
      </c>
      <c r="AB886" t="s">
        <v>207</v>
      </c>
      <c r="AC886" t="s">
        <v>207</v>
      </c>
      <c r="AD886" t="s">
        <v>207</v>
      </c>
      <c r="AE886" t="s">
        <v>207</v>
      </c>
      <c r="AF886" t="s">
        <v>207</v>
      </c>
      <c r="AG886" t="s">
        <v>207</v>
      </c>
      <c r="AH886" t="s">
        <v>207</v>
      </c>
      <c r="AI886" t="s">
        <v>207</v>
      </c>
      <c r="AJ886" t="s">
        <v>207</v>
      </c>
      <c r="AK886" t="s">
        <v>207</v>
      </c>
      <c r="AL886" t="s">
        <v>207</v>
      </c>
      <c r="AM886" t="s">
        <v>207</v>
      </c>
      <c r="AN886" t="s">
        <v>207</v>
      </c>
      <c r="AO886" t="s">
        <v>207</v>
      </c>
      <c r="AP886" t="s">
        <v>207</v>
      </c>
      <c r="AQ886" t="s">
        <v>207</v>
      </c>
      <c r="AR886" t="s">
        <v>207</v>
      </c>
      <c r="AS886" t="s">
        <v>207</v>
      </c>
      <c r="AT886" t="s">
        <v>207</v>
      </c>
      <c r="AU886" t="s">
        <v>207</v>
      </c>
      <c r="AV886" t="s">
        <v>207</v>
      </c>
      <c r="AW886" t="s">
        <v>207</v>
      </c>
      <c r="AX886" t="s">
        <v>207</v>
      </c>
      <c r="AY886" t="s">
        <v>207</v>
      </c>
      <c r="AZ886" t="s">
        <v>207</v>
      </c>
      <c r="BA886" t="s">
        <v>215</v>
      </c>
      <c r="BB886" t="s">
        <v>207</v>
      </c>
      <c r="BC886" t="s">
        <v>207</v>
      </c>
      <c r="BD886" t="s">
        <v>207</v>
      </c>
      <c r="BE886" t="s">
        <v>207</v>
      </c>
      <c r="BF886" t="s">
        <v>207</v>
      </c>
      <c r="BG886" t="s">
        <v>207</v>
      </c>
      <c r="BH886" t="s">
        <v>207</v>
      </c>
      <c r="BI886" t="s">
        <v>207</v>
      </c>
      <c r="BJ886" t="s">
        <v>207</v>
      </c>
      <c r="BK886" t="s">
        <v>207</v>
      </c>
      <c r="BL886" t="s">
        <v>207</v>
      </c>
      <c r="BM886" t="s">
        <v>207</v>
      </c>
      <c r="BN886" t="s">
        <v>207</v>
      </c>
      <c r="BO886" s="18" t="str">
        <f>IF(OR(BO$2=0, BO$2=""), "N/A", IF(ISNUMBER(SEARCH(UPPER(BO$2), UPPER(ProgramsTable[[#This Row],[Type of Service]]))), "Yes", "No"))</f>
        <v>N/A</v>
      </c>
      <c r="BP886" s="18" t="str">
        <f>IF(BP$2=0, "N/A", IF(ISNUMBER(SEARCH(TRIM(BP$2), ProgramsTable[[#This Row],[Geographic Coverage]])), "Yes", "No"))</f>
        <v>N/A</v>
      </c>
      <c r="BQ886" s="18" t="str">
        <f>IF(BQ$2=0, "N/A", IF(ISNUMBER(SEARCH(TRIM(BQ$2), ProgramsTable[[#This Row],[Geographic Coverage]])), "Yes", "No"))</f>
        <v>N/A</v>
      </c>
      <c r="BR886" s="18" t="str">
        <f>IF(AND(BP$2=0, BQ$2=0), "*Required - Please Make a Selection*", IF(OR(ISNUMBER(SEARCH(TRIM(BP$2), ProgramsTable[[#This Row],[Geographic Coverage]])), ISNUMBER(SEARCH(TRIM(BQ$2), ProgramsTable[[#This Row],[Geographic Coverage]]))), "Yes", "No"))</f>
        <v>*Required - Please Make a Selection*</v>
      </c>
      <c r="BS886" s="18" t="str">
        <f>IF(OR(BS$2="",BS$2=0), "N/A", IF(AND(ProgramsTable[[#This Row],[Age Min]]= "None", ProgramsTable[[#This Row],[Age Max]]= "None"), "Yes", IF(AND(BS$2&gt;=ProgramsTable[[#This Row],[Age Min]], BS$2&lt;=ProgramsTable[[#This Row],[Age Max]]), "Yes", "No")))</f>
        <v>N/A</v>
      </c>
      <c r="BT886" s="18" t="str" cm="1">
        <f t="array" ref="BT886">IF(COUNTIF(AM$2:BJ$2,"Yes")=0,"N/A",IF(SUMPRODUCT(--(AM$2:BJ$2="Yes"),--(ProgramsTable[[#This Row],[Developmental Disability]:[Caregivers, Family Members, Advocates, or Practitioners of an Individual with Disabilities or Medical Conditions]]="Yes"))&gt;0,"Yes","No"))</f>
        <v>N/A</v>
      </c>
      <c r="BU8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86" s="18" t="str">
        <f>IF(BV$2=0, "N/A", IF(ISNUMBER(SEARCH(UPPER(BV$2), UPPER(ProgramsTable[[#This Row],[Type of Service]]))), "Yes", "No"))</f>
        <v>N/A</v>
      </c>
      <c r="BW886" s="18" t="str">
        <f>IF(BW$2=0, "N/A", IF(ISNUMBER(SEARCH(TRIM(BW$2), ProgramsTable[[#This Row],[Geographic Coverage]])), "Yes", "No"))</f>
        <v>N/A</v>
      </c>
      <c r="BX886" s="18" t="str">
        <f>IF(BX$2=0, "N/A", IF(ISNUMBER(SEARCH(TRIM(BX$2), ProgramsTable[[#This Row],[Geographic Coverage]])), "Yes", "No"))</f>
        <v>N/A</v>
      </c>
      <c r="BY886" s="18" t="str">
        <f>IF(AND(BW$2=0, BX$2=0), "*Required - Please Make a Selection*", IF(OR(ISNUMBER(SEARCH(TRIM(BW$2), ProgramsTable[[#This Row],[Geographic Coverage]])), ISNUMBER(SEARCH(TRIM(BX$2), ProgramsTable[[#This Row],[Geographic Coverage]]))), "Yes", "No"))</f>
        <v>*Required - Please Make a Selection*</v>
      </c>
      <c r="BZ886" s="18" t="str">
        <f>IF(I$2=0, "N/A", IF(I$2="Yes", IF(ProgramsTable[[#This Row],[Program Includes Services for Caregivers]]="Yes", IF(ProgramsTable[[#This Row],[Program May Require Caregiver to be Unpaid]]="No", "Yes", "No"), "No"), "N/A"))</f>
        <v>N/A</v>
      </c>
      <c r="CA8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86" s="18" t="str">
        <f>IF(CB$2=0, "N/A", IF(ISNUMBER(SEARCH(TRIM(UPPER(CB$2)), TRIM(UPPER(ProgramsTable[[#This Row],[Type of Service]])))), "Yes", "No"))</f>
        <v>N/A</v>
      </c>
      <c r="CC886" s="18" t="str">
        <f>IF(CC$2=0, "N/A", IF(ISNUMBER(SEARCH(TRIM(CC$2), ProgramsTable[[#This Row],[Geographic Coverage]])), "Yes", "No"))</f>
        <v>No</v>
      </c>
      <c r="CD886" s="18" t="str">
        <f>IF(CD$2=0, "N/A", IF(ISNUMBER(SEARCH(TRIM(CD$2), ProgramsTable[[#This Row],[Geographic Coverage]])), "Yes", "No"))</f>
        <v>N/A</v>
      </c>
      <c r="CE886" s="18" t="str">
        <f>IF(AND(CC$2=0, CD$2=0), "*Required - Please Make a Selection*", IF(OR(ISNUMBER(SEARCH(TRIM(CC$2), ProgramsTable[[#This Row],[Geographic Coverage]])), ISNUMBER(SEARCH(TRIM(CD$2), ProgramsTable[[#This Row],[Geographic Coverage]]))), "Yes", "No"))</f>
        <v>No</v>
      </c>
      <c r="CF886" s="18" t="str" cm="1">
        <f t="array" ref="CF886">IF(COUNTIF(BK$2:BN$2, "Yes")=0, "N/A", IF(SUMPRODUCT((BK$2:BN$2="Yes")*(ProgramsTable[[#This Row],[Veteran?]:[Disabled Veteran?]]="Yes"))&gt;0, "Yes", "No"))</f>
        <v>No</v>
      </c>
      <c r="CG8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86"/>
      <c r="CI886"/>
      <c r="CJ886"/>
      <c r="CK886"/>
      <c r="CL886"/>
      <c r="CM886"/>
      <c r="CN886"/>
      <c r="CO886"/>
      <c r="CP886"/>
      <c r="CQ886"/>
      <c r="CR886"/>
      <c r="CS886"/>
      <c r="CU886"/>
      <c r="CV886"/>
    </row>
    <row r="887" spans="1:100" hidden="1" x14ac:dyDescent="0.25">
      <c r="A887" s="10">
        <v>756</v>
      </c>
      <c r="B887" t="s">
        <v>614</v>
      </c>
      <c r="C887" t="s">
        <v>646</v>
      </c>
      <c r="D887" t="s">
        <v>545</v>
      </c>
      <c r="E887" t="s">
        <v>546</v>
      </c>
      <c r="F887" t="s">
        <v>553</v>
      </c>
      <c r="G887" t="s">
        <v>99</v>
      </c>
      <c r="H887" t="s">
        <v>207</v>
      </c>
      <c r="I887" t="s">
        <v>207</v>
      </c>
      <c r="J887" t="s">
        <v>208</v>
      </c>
      <c r="K887" t="s">
        <v>208</v>
      </c>
      <c r="L887" s="11" t="s">
        <v>543</v>
      </c>
      <c r="M887">
        <v>60</v>
      </c>
      <c r="N887">
        <v>120</v>
      </c>
      <c r="P887" t="s">
        <v>554</v>
      </c>
      <c r="Q887" t="s">
        <v>208</v>
      </c>
      <c r="R887" t="s">
        <v>554</v>
      </c>
      <c r="S887" t="s">
        <v>208</v>
      </c>
      <c r="T887" t="s">
        <v>83</v>
      </c>
      <c r="U887" t="s">
        <v>207</v>
      </c>
      <c r="V887" t="s">
        <v>207</v>
      </c>
      <c r="W887" t="s">
        <v>207</v>
      </c>
      <c r="X887" t="s">
        <v>207</v>
      </c>
      <c r="Y887" t="s">
        <v>207</v>
      </c>
      <c r="Z887" t="s">
        <v>207</v>
      </c>
      <c r="AA887" t="s">
        <v>207</v>
      </c>
      <c r="AB887" t="s">
        <v>207</v>
      </c>
      <c r="AC887" t="s">
        <v>207</v>
      </c>
      <c r="AD887" t="s">
        <v>207</v>
      </c>
      <c r="AE887" t="s">
        <v>207</v>
      </c>
      <c r="AF887" t="s">
        <v>207</v>
      </c>
      <c r="AG887" t="s">
        <v>207</v>
      </c>
      <c r="AH887" t="s">
        <v>207</v>
      </c>
      <c r="AI887" t="s">
        <v>207</v>
      </c>
      <c r="AJ887" t="s">
        <v>207</v>
      </c>
      <c r="AK887" t="s">
        <v>207</v>
      </c>
      <c r="AL887" t="s">
        <v>207</v>
      </c>
      <c r="AM887" t="s">
        <v>207</v>
      </c>
      <c r="AN887" t="s">
        <v>207</v>
      </c>
      <c r="AO887" t="s">
        <v>207</v>
      </c>
      <c r="AP887" t="s">
        <v>207</v>
      </c>
      <c r="AQ887" t="s">
        <v>207</v>
      </c>
      <c r="AR887" t="s">
        <v>207</v>
      </c>
      <c r="AS887" t="s">
        <v>207</v>
      </c>
      <c r="AT887" t="s">
        <v>207</v>
      </c>
      <c r="AU887" t="s">
        <v>207</v>
      </c>
      <c r="AV887" t="s">
        <v>207</v>
      </c>
      <c r="AW887" t="s">
        <v>207</v>
      </c>
      <c r="AX887" t="s">
        <v>207</v>
      </c>
      <c r="AY887" t="s">
        <v>207</v>
      </c>
      <c r="AZ887" t="s">
        <v>207</v>
      </c>
      <c r="BA887" t="s">
        <v>215</v>
      </c>
      <c r="BB887" t="s">
        <v>207</v>
      </c>
      <c r="BC887" t="s">
        <v>207</v>
      </c>
      <c r="BD887" t="s">
        <v>207</v>
      </c>
      <c r="BE887" t="s">
        <v>207</v>
      </c>
      <c r="BF887" t="s">
        <v>207</v>
      </c>
      <c r="BG887" t="s">
        <v>207</v>
      </c>
      <c r="BH887" t="s">
        <v>207</v>
      </c>
      <c r="BI887" t="s">
        <v>207</v>
      </c>
      <c r="BJ887" t="s">
        <v>207</v>
      </c>
      <c r="BK887" t="s">
        <v>207</v>
      </c>
      <c r="BL887" t="s">
        <v>207</v>
      </c>
      <c r="BM887" t="s">
        <v>207</v>
      </c>
      <c r="BN887" t="s">
        <v>207</v>
      </c>
      <c r="BO887" s="18" t="str">
        <f>IF(OR(BO$2=0, BO$2=""), "N/A", IF(ISNUMBER(SEARCH(UPPER(BO$2), UPPER(ProgramsTable[[#This Row],[Type of Service]]))), "Yes", "No"))</f>
        <v>N/A</v>
      </c>
      <c r="BP887" s="18" t="str">
        <f>IF(BP$2=0, "N/A", IF(ISNUMBER(SEARCH(TRIM(BP$2), ProgramsTable[[#This Row],[Geographic Coverage]])), "Yes", "No"))</f>
        <v>N/A</v>
      </c>
      <c r="BQ887" s="18" t="str">
        <f>IF(BQ$2=0, "N/A", IF(ISNUMBER(SEARCH(TRIM(BQ$2), ProgramsTable[[#This Row],[Geographic Coverage]])), "Yes", "No"))</f>
        <v>N/A</v>
      </c>
      <c r="BR887" s="18" t="str">
        <f>IF(AND(BP$2=0, BQ$2=0), "*Required - Please Make a Selection*", IF(OR(ISNUMBER(SEARCH(TRIM(BP$2), ProgramsTable[[#This Row],[Geographic Coverage]])), ISNUMBER(SEARCH(TRIM(BQ$2), ProgramsTable[[#This Row],[Geographic Coverage]]))), "Yes", "No"))</f>
        <v>*Required - Please Make a Selection*</v>
      </c>
      <c r="BS887" s="18" t="str">
        <f>IF(OR(BS$2="",BS$2=0), "N/A", IF(AND(ProgramsTable[[#This Row],[Age Min]]= "None", ProgramsTable[[#This Row],[Age Max]]= "None"), "Yes", IF(AND(BS$2&gt;=ProgramsTable[[#This Row],[Age Min]], BS$2&lt;=ProgramsTable[[#This Row],[Age Max]]), "Yes", "No")))</f>
        <v>N/A</v>
      </c>
      <c r="BT887" s="18" t="str" cm="1">
        <f t="array" ref="BT887">IF(COUNTIF(AM$2:BJ$2,"Yes")=0,"N/A",IF(SUMPRODUCT(--(AM$2:BJ$2="Yes"),--(ProgramsTable[[#This Row],[Developmental Disability]:[Caregivers, Family Members, Advocates, or Practitioners of an Individual with Disabilities or Medical Conditions]]="Yes"))&gt;0,"Yes","No"))</f>
        <v>N/A</v>
      </c>
      <c r="BU8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87" s="18" t="str">
        <f>IF(BV$2=0, "N/A", IF(ISNUMBER(SEARCH(UPPER(BV$2), UPPER(ProgramsTable[[#This Row],[Type of Service]]))), "Yes", "No"))</f>
        <v>N/A</v>
      </c>
      <c r="BW887" s="18" t="str">
        <f>IF(BW$2=0, "N/A", IF(ISNUMBER(SEARCH(TRIM(BW$2), ProgramsTable[[#This Row],[Geographic Coverage]])), "Yes", "No"))</f>
        <v>N/A</v>
      </c>
      <c r="BX887" s="18" t="str">
        <f>IF(BX$2=0, "N/A", IF(ISNUMBER(SEARCH(TRIM(BX$2), ProgramsTable[[#This Row],[Geographic Coverage]])), "Yes", "No"))</f>
        <v>N/A</v>
      </c>
      <c r="BY887" s="18" t="str">
        <f>IF(AND(BW$2=0, BX$2=0), "*Required - Please Make a Selection*", IF(OR(ISNUMBER(SEARCH(TRIM(BW$2), ProgramsTable[[#This Row],[Geographic Coverage]])), ISNUMBER(SEARCH(TRIM(BX$2), ProgramsTable[[#This Row],[Geographic Coverage]]))), "Yes", "No"))</f>
        <v>*Required - Please Make a Selection*</v>
      </c>
      <c r="BZ887" s="18" t="str">
        <f>IF(I$2=0, "N/A", IF(I$2="Yes", IF(ProgramsTable[[#This Row],[Program Includes Services for Caregivers]]="Yes", IF(ProgramsTable[[#This Row],[Program May Require Caregiver to be Unpaid]]="No", "Yes", "No"), "No"), "N/A"))</f>
        <v>N/A</v>
      </c>
      <c r="CA8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87" s="18" t="str">
        <f>IF(CB$2=0, "N/A", IF(ISNUMBER(SEARCH(TRIM(UPPER(CB$2)), TRIM(UPPER(ProgramsTable[[#This Row],[Type of Service]])))), "Yes", "No"))</f>
        <v>N/A</v>
      </c>
      <c r="CC887" s="18" t="str">
        <f>IF(CC$2=0, "N/A", IF(ISNUMBER(SEARCH(TRIM(CC$2), ProgramsTable[[#This Row],[Geographic Coverage]])), "Yes", "No"))</f>
        <v>No</v>
      </c>
      <c r="CD887" s="18" t="str">
        <f>IF(CD$2=0, "N/A", IF(ISNUMBER(SEARCH(TRIM(CD$2), ProgramsTable[[#This Row],[Geographic Coverage]])), "Yes", "No"))</f>
        <v>N/A</v>
      </c>
      <c r="CE887" s="18" t="str">
        <f>IF(AND(CC$2=0, CD$2=0), "*Required - Please Make a Selection*", IF(OR(ISNUMBER(SEARCH(TRIM(CC$2), ProgramsTable[[#This Row],[Geographic Coverage]])), ISNUMBER(SEARCH(TRIM(CD$2), ProgramsTable[[#This Row],[Geographic Coverage]]))), "Yes", "No"))</f>
        <v>No</v>
      </c>
      <c r="CF887" s="18" t="str" cm="1">
        <f t="array" ref="CF887">IF(COUNTIF(BK$2:BN$2, "Yes")=0, "N/A", IF(SUMPRODUCT((BK$2:BN$2="Yes")*(ProgramsTable[[#This Row],[Veteran?]:[Disabled Veteran?]]="Yes"))&gt;0, "Yes", "No"))</f>
        <v>No</v>
      </c>
      <c r="CG8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87"/>
      <c r="CI887"/>
      <c r="CJ887"/>
      <c r="CK887"/>
      <c r="CL887"/>
      <c r="CM887"/>
      <c r="CN887"/>
      <c r="CO887"/>
      <c r="CP887"/>
      <c r="CQ887"/>
      <c r="CR887"/>
      <c r="CS887"/>
      <c r="CU887"/>
      <c r="CV887"/>
    </row>
    <row r="888" spans="1:100" hidden="1" x14ac:dyDescent="0.25">
      <c r="A888" s="10">
        <v>758</v>
      </c>
      <c r="B888" t="s">
        <v>614</v>
      </c>
      <c r="C888" t="s">
        <v>646</v>
      </c>
      <c r="D888" t="s">
        <v>545</v>
      </c>
      <c r="E888" t="s">
        <v>546</v>
      </c>
      <c r="F888" t="s">
        <v>557</v>
      </c>
      <c r="G888" t="s">
        <v>91</v>
      </c>
      <c r="H888" t="s">
        <v>207</v>
      </c>
      <c r="I888" t="s">
        <v>207</v>
      </c>
      <c r="J888" t="s">
        <v>208</v>
      </c>
      <c r="K888" t="s">
        <v>208</v>
      </c>
      <c r="L888" s="11" t="s">
        <v>543</v>
      </c>
      <c r="M888">
        <v>60</v>
      </c>
      <c r="N888">
        <v>120</v>
      </c>
      <c r="P888" t="s">
        <v>208</v>
      </c>
      <c r="Q888" t="s">
        <v>208</v>
      </c>
      <c r="R888" t="s">
        <v>208</v>
      </c>
      <c r="S888" t="s">
        <v>208</v>
      </c>
      <c r="T888" t="s">
        <v>83</v>
      </c>
      <c r="U888" t="s">
        <v>207</v>
      </c>
      <c r="V888" t="s">
        <v>207</v>
      </c>
      <c r="W888" t="s">
        <v>207</v>
      </c>
      <c r="X888" t="s">
        <v>207</v>
      </c>
      <c r="Y888" t="s">
        <v>207</v>
      </c>
      <c r="Z888" t="s">
        <v>207</v>
      </c>
      <c r="AA888" t="s">
        <v>207</v>
      </c>
      <c r="AB888" t="s">
        <v>207</v>
      </c>
      <c r="AC888" t="s">
        <v>207</v>
      </c>
      <c r="AD888" t="s">
        <v>207</v>
      </c>
      <c r="AE888" t="s">
        <v>207</v>
      </c>
      <c r="AF888" t="s">
        <v>207</v>
      </c>
      <c r="AG888" t="s">
        <v>207</v>
      </c>
      <c r="AH888" t="s">
        <v>207</v>
      </c>
      <c r="AI888" t="s">
        <v>207</v>
      </c>
      <c r="AJ888" t="s">
        <v>207</v>
      </c>
      <c r="AK888" t="s">
        <v>207</v>
      </c>
      <c r="AL888" t="s">
        <v>207</v>
      </c>
      <c r="AM888" t="s">
        <v>207</v>
      </c>
      <c r="AN888" t="s">
        <v>207</v>
      </c>
      <c r="AO888" t="s">
        <v>207</v>
      </c>
      <c r="AP888" t="s">
        <v>207</v>
      </c>
      <c r="AQ888" t="s">
        <v>207</v>
      </c>
      <c r="AR888" t="s">
        <v>207</v>
      </c>
      <c r="AS888" t="s">
        <v>207</v>
      </c>
      <c r="AT888" t="s">
        <v>207</v>
      </c>
      <c r="AU888" t="s">
        <v>207</v>
      </c>
      <c r="AV888" t="s">
        <v>207</v>
      </c>
      <c r="AW888" t="s">
        <v>207</v>
      </c>
      <c r="AX888" t="s">
        <v>207</v>
      </c>
      <c r="AY888" t="s">
        <v>207</v>
      </c>
      <c r="AZ888" t="s">
        <v>207</v>
      </c>
      <c r="BA888" t="s">
        <v>207</v>
      </c>
      <c r="BB888" t="s">
        <v>207</v>
      </c>
      <c r="BC888" t="s">
        <v>207</v>
      </c>
      <c r="BD888" t="s">
        <v>207</v>
      </c>
      <c r="BE888" t="s">
        <v>207</v>
      </c>
      <c r="BF888" t="s">
        <v>207</v>
      </c>
      <c r="BG888" t="s">
        <v>207</v>
      </c>
      <c r="BH888" t="s">
        <v>207</v>
      </c>
      <c r="BI888" t="s">
        <v>207</v>
      </c>
      <c r="BJ888" t="s">
        <v>207</v>
      </c>
      <c r="BK888" t="s">
        <v>207</v>
      </c>
      <c r="BL888" t="s">
        <v>207</v>
      </c>
      <c r="BM888" t="s">
        <v>207</v>
      </c>
      <c r="BN888" t="s">
        <v>207</v>
      </c>
      <c r="BO888" s="18" t="str">
        <f>IF(OR(BO$2=0, BO$2=""), "N/A", IF(ISNUMBER(SEARCH(UPPER(BO$2), UPPER(ProgramsTable[[#This Row],[Type of Service]]))), "Yes", "No"))</f>
        <v>N/A</v>
      </c>
      <c r="BP888" s="18" t="str">
        <f>IF(BP$2=0, "N/A", IF(ISNUMBER(SEARCH(TRIM(BP$2), ProgramsTable[[#This Row],[Geographic Coverage]])), "Yes", "No"))</f>
        <v>N/A</v>
      </c>
      <c r="BQ888" s="18" t="str">
        <f>IF(BQ$2=0, "N/A", IF(ISNUMBER(SEARCH(TRIM(BQ$2), ProgramsTable[[#This Row],[Geographic Coverage]])), "Yes", "No"))</f>
        <v>N/A</v>
      </c>
      <c r="BR888" s="18" t="str">
        <f>IF(AND(BP$2=0, BQ$2=0), "*Required - Please Make a Selection*", IF(OR(ISNUMBER(SEARCH(TRIM(BP$2), ProgramsTable[[#This Row],[Geographic Coverage]])), ISNUMBER(SEARCH(TRIM(BQ$2), ProgramsTable[[#This Row],[Geographic Coverage]]))), "Yes", "No"))</f>
        <v>*Required - Please Make a Selection*</v>
      </c>
      <c r="BS888" s="18" t="str">
        <f>IF(OR(BS$2="",BS$2=0), "N/A", IF(AND(ProgramsTable[[#This Row],[Age Min]]= "None", ProgramsTable[[#This Row],[Age Max]]= "None"), "Yes", IF(AND(BS$2&gt;=ProgramsTable[[#This Row],[Age Min]], BS$2&lt;=ProgramsTable[[#This Row],[Age Max]]), "Yes", "No")))</f>
        <v>N/A</v>
      </c>
      <c r="BT888" s="18" t="str" cm="1">
        <f t="array" ref="BT888">IF(COUNTIF(AM$2:BJ$2,"Yes")=0,"N/A",IF(SUMPRODUCT(--(AM$2:BJ$2="Yes"),--(ProgramsTable[[#This Row],[Developmental Disability]:[Caregivers, Family Members, Advocates, or Practitioners of an Individual with Disabilities or Medical Conditions]]="Yes"))&gt;0,"Yes","No"))</f>
        <v>N/A</v>
      </c>
      <c r="BU8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88" s="18" t="str">
        <f>IF(BV$2=0, "N/A", IF(ISNUMBER(SEARCH(UPPER(BV$2), UPPER(ProgramsTable[[#This Row],[Type of Service]]))), "Yes", "No"))</f>
        <v>N/A</v>
      </c>
      <c r="BW888" s="18" t="str">
        <f>IF(BW$2=0, "N/A", IF(ISNUMBER(SEARCH(TRIM(BW$2), ProgramsTable[[#This Row],[Geographic Coverage]])), "Yes", "No"))</f>
        <v>N/A</v>
      </c>
      <c r="BX888" s="18" t="str">
        <f>IF(BX$2=0, "N/A", IF(ISNUMBER(SEARCH(TRIM(BX$2), ProgramsTable[[#This Row],[Geographic Coverage]])), "Yes", "No"))</f>
        <v>N/A</v>
      </c>
      <c r="BY888" s="18" t="str">
        <f>IF(AND(BW$2=0, BX$2=0), "*Required - Please Make a Selection*", IF(OR(ISNUMBER(SEARCH(TRIM(BW$2), ProgramsTable[[#This Row],[Geographic Coverage]])), ISNUMBER(SEARCH(TRIM(BX$2), ProgramsTable[[#This Row],[Geographic Coverage]]))), "Yes", "No"))</f>
        <v>*Required - Please Make a Selection*</v>
      </c>
      <c r="BZ888" s="18" t="str">
        <f>IF(I$2=0, "N/A", IF(I$2="Yes", IF(ProgramsTable[[#This Row],[Program Includes Services for Caregivers]]="Yes", IF(ProgramsTable[[#This Row],[Program May Require Caregiver to be Unpaid]]="No", "Yes", "No"), "No"), "N/A"))</f>
        <v>N/A</v>
      </c>
      <c r="CA8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88" s="18" t="str">
        <f>IF(CB$2=0, "N/A", IF(ISNUMBER(SEARCH(TRIM(UPPER(CB$2)), TRIM(UPPER(ProgramsTable[[#This Row],[Type of Service]])))), "Yes", "No"))</f>
        <v>N/A</v>
      </c>
      <c r="CC888" s="18" t="str">
        <f>IF(CC$2=0, "N/A", IF(ISNUMBER(SEARCH(TRIM(CC$2), ProgramsTable[[#This Row],[Geographic Coverage]])), "Yes", "No"))</f>
        <v>No</v>
      </c>
      <c r="CD888" s="18" t="str">
        <f>IF(CD$2=0, "N/A", IF(ISNUMBER(SEARCH(TRIM(CD$2), ProgramsTable[[#This Row],[Geographic Coverage]])), "Yes", "No"))</f>
        <v>N/A</v>
      </c>
      <c r="CE888" s="18" t="str">
        <f>IF(AND(CC$2=0, CD$2=0), "*Required - Please Make a Selection*", IF(OR(ISNUMBER(SEARCH(TRIM(CC$2), ProgramsTable[[#This Row],[Geographic Coverage]])), ISNUMBER(SEARCH(TRIM(CD$2), ProgramsTable[[#This Row],[Geographic Coverage]]))), "Yes", "No"))</f>
        <v>No</v>
      </c>
      <c r="CF888" s="18" t="str" cm="1">
        <f t="array" ref="CF888">IF(COUNTIF(BK$2:BN$2, "Yes")=0, "N/A", IF(SUMPRODUCT((BK$2:BN$2="Yes")*(ProgramsTable[[#This Row],[Veteran?]:[Disabled Veteran?]]="Yes"))&gt;0, "Yes", "No"))</f>
        <v>No</v>
      </c>
      <c r="CG8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88"/>
      <c r="CI888"/>
      <c r="CJ888"/>
      <c r="CK888"/>
      <c r="CL888"/>
      <c r="CM888"/>
      <c r="CN888"/>
      <c r="CO888"/>
      <c r="CP888"/>
      <c r="CQ888"/>
      <c r="CR888"/>
      <c r="CS888"/>
      <c r="CU888"/>
      <c r="CV888"/>
    </row>
    <row r="889" spans="1:100" hidden="1" x14ac:dyDescent="0.25">
      <c r="A889" s="10">
        <v>759</v>
      </c>
      <c r="B889" t="s">
        <v>614</v>
      </c>
      <c r="C889" t="s">
        <v>646</v>
      </c>
      <c r="D889" t="s">
        <v>545</v>
      </c>
      <c r="E889" t="s">
        <v>546</v>
      </c>
      <c r="F889" t="s">
        <v>558</v>
      </c>
      <c r="G889" t="s">
        <v>103</v>
      </c>
      <c r="H889" t="s">
        <v>207</v>
      </c>
      <c r="I889" t="s">
        <v>207</v>
      </c>
      <c r="J889" t="s">
        <v>208</v>
      </c>
      <c r="K889" t="s">
        <v>208</v>
      </c>
      <c r="L889" s="11" t="s">
        <v>208</v>
      </c>
      <c r="M889" t="s">
        <v>208</v>
      </c>
      <c r="N889" t="s">
        <v>208</v>
      </c>
      <c r="P889" t="s">
        <v>208</v>
      </c>
      <c r="Q889" t="s">
        <v>208</v>
      </c>
      <c r="R889" t="s">
        <v>208</v>
      </c>
      <c r="S889" t="s">
        <v>208</v>
      </c>
      <c r="T889" t="s">
        <v>83</v>
      </c>
      <c r="U889" t="s">
        <v>207</v>
      </c>
      <c r="V889" t="s">
        <v>207</v>
      </c>
      <c r="W889" t="s">
        <v>207</v>
      </c>
      <c r="X889" t="s">
        <v>207</v>
      </c>
      <c r="Y889" t="s">
        <v>207</v>
      </c>
      <c r="Z889" t="s">
        <v>207</v>
      </c>
      <c r="AA889" t="s">
        <v>207</v>
      </c>
      <c r="AB889" t="s">
        <v>207</v>
      </c>
      <c r="AC889" t="s">
        <v>207</v>
      </c>
      <c r="AD889" t="s">
        <v>207</v>
      </c>
      <c r="AE889" t="s">
        <v>207</v>
      </c>
      <c r="AF889" t="s">
        <v>207</v>
      </c>
      <c r="AG889" t="s">
        <v>207</v>
      </c>
      <c r="AH889" t="s">
        <v>207</v>
      </c>
      <c r="AI889" t="s">
        <v>207</v>
      </c>
      <c r="AJ889" t="s">
        <v>207</v>
      </c>
      <c r="AK889" t="s">
        <v>207</v>
      </c>
      <c r="AL889" t="s">
        <v>207</v>
      </c>
      <c r="AM889" t="s">
        <v>207</v>
      </c>
      <c r="AN889" t="s">
        <v>207</v>
      </c>
      <c r="AO889" t="s">
        <v>207</v>
      </c>
      <c r="AP889" t="s">
        <v>207</v>
      </c>
      <c r="AQ889" t="s">
        <v>207</v>
      </c>
      <c r="AR889" t="s">
        <v>207</v>
      </c>
      <c r="AS889" t="s">
        <v>207</v>
      </c>
      <c r="AT889" t="s">
        <v>207</v>
      </c>
      <c r="AU889" t="s">
        <v>207</v>
      </c>
      <c r="AV889" t="s">
        <v>207</v>
      </c>
      <c r="AW889" t="s">
        <v>207</v>
      </c>
      <c r="AX889" t="s">
        <v>207</v>
      </c>
      <c r="AY889" t="s">
        <v>207</v>
      </c>
      <c r="AZ889" t="s">
        <v>207</v>
      </c>
      <c r="BA889" t="s">
        <v>207</v>
      </c>
      <c r="BB889" t="s">
        <v>207</v>
      </c>
      <c r="BC889" t="s">
        <v>207</v>
      </c>
      <c r="BD889" t="s">
        <v>207</v>
      </c>
      <c r="BE889" t="s">
        <v>207</v>
      </c>
      <c r="BF889" t="s">
        <v>207</v>
      </c>
      <c r="BG889" t="s">
        <v>207</v>
      </c>
      <c r="BH889" t="s">
        <v>207</v>
      </c>
      <c r="BI889" t="s">
        <v>207</v>
      </c>
      <c r="BJ889" t="s">
        <v>207</v>
      </c>
      <c r="BK889" t="s">
        <v>207</v>
      </c>
      <c r="BL889" t="s">
        <v>207</v>
      </c>
      <c r="BM889" t="s">
        <v>207</v>
      </c>
      <c r="BN889" t="s">
        <v>207</v>
      </c>
      <c r="BO889" s="18" t="str">
        <f>IF(OR(BO$2=0, BO$2=""), "N/A", IF(ISNUMBER(SEARCH(UPPER(BO$2), UPPER(ProgramsTable[[#This Row],[Type of Service]]))), "Yes", "No"))</f>
        <v>N/A</v>
      </c>
      <c r="BP889" s="18" t="str">
        <f>IF(BP$2=0, "N/A", IF(ISNUMBER(SEARCH(TRIM(BP$2), ProgramsTable[[#This Row],[Geographic Coverage]])), "Yes", "No"))</f>
        <v>N/A</v>
      </c>
      <c r="BQ889" s="18" t="str">
        <f>IF(BQ$2=0, "N/A", IF(ISNUMBER(SEARCH(TRIM(BQ$2), ProgramsTable[[#This Row],[Geographic Coverage]])), "Yes", "No"))</f>
        <v>N/A</v>
      </c>
      <c r="BR889" s="18" t="str">
        <f>IF(AND(BP$2=0, BQ$2=0), "*Required - Please Make a Selection*", IF(OR(ISNUMBER(SEARCH(TRIM(BP$2), ProgramsTable[[#This Row],[Geographic Coverage]])), ISNUMBER(SEARCH(TRIM(BQ$2), ProgramsTable[[#This Row],[Geographic Coverage]]))), "Yes", "No"))</f>
        <v>*Required - Please Make a Selection*</v>
      </c>
      <c r="BS889" s="18" t="str">
        <f>IF(OR(BS$2="",BS$2=0), "N/A", IF(AND(ProgramsTable[[#This Row],[Age Min]]= "None", ProgramsTable[[#This Row],[Age Max]]= "None"), "Yes", IF(AND(BS$2&gt;=ProgramsTable[[#This Row],[Age Min]], BS$2&lt;=ProgramsTable[[#This Row],[Age Max]]), "Yes", "No")))</f>
        <v>N/A</v>
      </c>
      <c r="BT889" s="18" t="str" cm="1">
        <f t="array" ref="BT889">IF(COUNTIF(AM$2:BJ$2,"Yes")=0,"N/A",IF(SUMPRODUCT(--(AM$2:BJ$2="Yes"),--(ProgramsTable[[#This Row],[Developmental Disability]:[Caregivers, Family Members, Advocates, or Practitioners of an Individual with Disabilities or Medical Conditions]]="Yes"))&gt;0,"Yes","No"))</f>
        <v>N/A</v>
      </c>
      <c r="BU8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89" s="18" t="str">
        <f>IF(BV$2=0, "N/A", IF(ISNUMBER(SEARCH(UPPER(BV$2), UPPER(ProgramsTable[[#This Row],[Type of Service]]))), "Yes", "No"))</f>
        <v>N/A</v>
      </c>
      <c r="BW889" s="18" t="str">
        <f>IF(BW$2=0, "N/A", IF(ISNUMBER(SEARCH(TRIM(BW$2), ProgramsTable[[#This Row],[Geographic Coverage]])), "Yes", "No"))</f>
        <v>N/A</v>
      </c>
      <c r="BX889" s="18" t="str">
        <f>IF(BX$2=0, "N/A", IF(ISNUMBER(SEARCH(TRIM(BX$2), ProgramsTable[[#This Row],[Geographic Coverage]])), "Yes", "No"))</f>
        <v>N/A</v>
      </c>
      <c r="BY889" s="18" t="str">
        <f>IF(AND(BW$2=0, BX$2=0), "*Required - Please Make a Selection*", IF(OR(ISNUMBER(SEARCH(TRIM(BW$2), ProgramsTable[[#This Row],[Geographic Coverage]])), ISNUMBER(SEARCH(TRIM(BX$2), ProgramsTable[[#This Row],[Geographic Coverage]]))), "Yes", "No"))</f>
        <v>*Required - Please Make a Selection*</v>
      </c>
      <c r="BZ889" s="18" t="str">
        <f>IF(I$2=0, "N/A", IF(I$2="Yes", IF(ProgramsTable[[#This Row],[Program Includes Services for Caregivers]]="Yes", IF(ProgramsTable[[#This Row],[Program May Require Caregiver to be Unpaid]]="No", "Yes", "No"), "No"), "N/A"))</f>
        <v>N/A</v>
      </c>
      <c r="CA8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89" s="18" t="str">
        <f>IF(CB$2=0, "N/A", IF(ISNUMBER(SEARCH(TRIM(UPPER(CB$2)), TRIM(UPPER(ProgramsTable[[#This Row],[Type of Service]])))), "Yes", "No"))</f>
        <v>N/A</v>
      </c>
      <c r="CC889" s="18" t="str">
        <f>IF(CC$2=0, "N/A", IF(ISNUMBER(SEARCH(TRIM(CC$2), ProgramsTable[[#This Row],[Geographic Coverage]])), "Yes", "No"))</f>
        <v>No</v>
      </c>
      <c r="CD889" s="18" t="str">
        <f>IF(CD$2=0, "N/A", IF(ISNUMBER(SEARCH(TRIM(CD$2), ProgramsTable[[#This Row],[Geographic Coverage]])), "Yes", "No"))</f>
        <v>N/A</v>
      </c>
      <c r="CE889" s="18" t="str">
        <f>IF(AND(CC$2=0, CD$2=0), "*Required - Please Make a Selection*", IF(OR(ISNUMBER(SEARCH(TRIM(CC$2), ProgramsTable[[#This Row],[Geographic Coverage]])), ISNUMBER(SEARCH(TRIM(CD$2), ProgramsTable[[#This Row],[Geographic Coverage]]))), "Yes", "No"))</f>
        <v>No</v>
      </c>
      <c r="CF889" s="18" t="str" cm="1">
        <f t="array" ref="CF889">IF(COUNTIF(BK$2:BN$2, "Yes")=0, "N/A", IF(SUMPRODUCT((BK$2:BN$2="Yes")*(ProgramsTable[[#This Row],[Veteran?]:[Disabled Veteran?]]="Yes"))&gt;0, "Yes", "No"))</f>
        <v>No</v>
      </c>
      <c r="CG8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89"/>
      <c r="CI889"/>
      <c r="CJ889"/>
      <c r="CK889"/>
      <c r="CL889"/>
      <c r="CM889"/>
      <c r="CN889"/>
      <c r="CO889"/>
      <c r="CP889"/>
      <c r="CQ889"/>
      <c r="CR889"/>
      <c r="CS889"/>
      <c r="CU889"/>
      <c r="CV889"/>
    </row>
    <row r="890" spans="1:100" hidden="1" x14ac:dyDescent="0.25">
      <c r="A890" s="10">
        <v>761</v>
      </c>
      <c r="B890" t="s">
        <v>614</v>
      </c>
      <c r="C890" t="s">
        <v>646</v>
      </c>
      <c r="D890" t="s">
        <v>545</v>
      </c>
      <c r="E890" t="s">
        <v>546</v>
      </c>
      <c r="F890" t="s">
        <v>560</v>
      </c>
      <c r="G890" t="s">
        <v>103</v>
      </c>
      <c r="H890" t="s">
        <v>207</v>
      </c>
      <c r="I890" t="s">
        <v>207</v>
      </c>
      <c r="J890" t="s">
        <v>208</v>
      </c>
      <c r="K890" t="s">
        <v>208</v>
      </c>
      <c r="L890" s="11" t="s">
        <v>208</v>
      </c>
      <c r="M890" t="s">
        <v>208</v>
      </c>
      <c r="N890" t="s">
        <v>208</v>
      </c>
      <c r="P890" t="s">
        <v>208</v>
      </c>
      <c r="Q890" t="s">
        <v>208</v>
      </c>
      <c r="R890" t="s">
        <v>208</v>
      </c>
      <c r="S890" t="s">
        <v>208</v>
      </c>
      <c r="T890" t="s">
        <v>83</v>
      </c>
      <c r="U890" t="s">
        <v>207</v>
      </c>
      <c r="V890" t="s">
        <v>207</v>
      </c>
      <c r="W890" t="s">
        <v>207</v>
      </c>
      <c r="X890" t="s">
        <v>207</v>
      </c>
      <c r="Y890" t="s">
        <v>207</v>
      </c>
      <c r="Z890" t="s">
        <v>207</v>
      </c>
      <c r="AA890" t="s">
        <v>207</v>
      </c>
      <c r="AB890" t="s">
        <v>207</v>
      </c>
      <c r="AC890" t="s">
        <v>207</v>
      </c>
      <c r="AD890" t="s">
        <v>207</v>
      </c>
      <c r="AE890" t="s">
        <v>207</v>
      </c>
      <c r="AF890" t="s">
        <v>207</v>
      </c>
      <c r="AG890" t="s">
        <v>207</v>
      </c>
      <c r="AH890" t="s">
        <v>207</v>
      </c>
      <c r="AI890" t="s">
        <v>207</v>
      </c>
      <c r="AJ890" t="s">
        <v>207</v>
      </c>
      <c r="AK890" t="s">
        <v>207</v>
      </c>
      <c r="AL890" t="s">
        <v>207</v>
      </c>
      <c r="AM890" t="s">
        <v>207</v>
      </c>
      <c r="AN890" t="s">
        <v>207</v>
      </c>
      <c r="AO890" t="s">
        <v>207</v>
      </c>
      <c r="AP890" t="s">
        <v>207</v>
      </c>
      <c r="AQ890" t="s">
        <v>207</v>
      </c>
      <c r="AR890" t="s">
        <v>207</v>
      </c>
      <c r="AS890" t="s">
        <v>207</v>
      </c>
      <c r="AT890" t="s">
        <v>207</v>
      </c>
      <c r="AU890" t="s">
        <v>207</v>
      </c>
      <c r="AV890" t="s">
        <v>207</v>
      </c>
      <c r="AW890" t="s">
        <v>207</v>
      </c>
      <c r="AX890" t="s">
        <v>207</v>
      </c>
      <c r="AY890" t="s">
        <v>207</v>
      </c>
      <c r="AZ890" t="s">
        <v>207</v>
      </c>
      <c r="BA890" t="s">
        <v>207</v>
      </c>
      <c r="BB890" t="s">
        <v>207</v>
      </c>
      <c r="BC890" t="s">
        <v>207</v>
      </c>
      <c r="BD890" t="s">
        <v>207</v>
      </c>
      <c r="BE890" t="s">
        <v>207</v>
      </c>
      <c r="BF890" t="s">
        <v>207</v>
      </c>
      <c r="BG890" t="s">
        <v>207</v>
      </c>
      <c r="BH890" t="s">
        <v>207</v>
      </c>
      <c r="BI890" t="s">
        <v>207</v>
      </c>
      <c r="BJ890" t="s">
        <v>207</v>
      </c>
      <c r="BK890" t="s">
        <v>207</v>
      </c>
      <c r="BL890" t="s">
        <v>207</v>
      </c>
      <c r="BM890" t="s">
        <v>207</v>
      </c>
      <c r="BN890" t="s">
        <v>207</v>
      </c>
      <c r="BO890" s="18" t="str">
        <f>IF(OR(BO$2=0, BO$2=""), "N/A", IF(ISNUMBER(SEARCH(UPPER(BO$2), UPPER(ProgramsTable[[#This Row],[Type of Service]]))), "Yes", "No"))</f>
        <v>N/A</v>
      </c>
      <c r="BP890" s="18" t="str">
        <f>IF(BP$2=0, "N/A", IF(ISNUMBER(SEARCH(TRIM(BP$2), ProgramsTable[[#This Row],[Geographic Coverage]])), "Yes", "No"))</f>
        <v>N/A</v>
      </c>
      <c r="BQ890" s="18" t="str">
        <f>IF(BQ$2=0, "N/A", IF(ISNUMBER(SEARCH(TRIM(BQ$2), ProgramsTable[[#This Row],[Geographic Coverage]])), "Yes", "No"))</f>
        <v>N/A</v>
      </c>
      <c r="BR890" s="18" t="str">
        <f>IF(AND(BP$2=0, BQ$2=0), "*Required - Please Make a Selection*", IF(OR(ISNUMBER(SEARCH(TRIM(BP$2), ProgramsTable[[#This Row],[Geographic Coverage]])), ISNUMBER(SEARCH(TRIM(BQ$2), ProgramsTable[[#This Row],[Geographic Coverage]]))), "Yes", "No"))</f>
        <v>*Required - Please Make a Selection*</v>
      </c>
      <c r="BS890" s="18" t="str">
        <f>IF(OR(BS$2="",BS$2=0), "N/A", IF(AND(ProgramsTable[[#This Row],[Age Min]]= "None", ProgramsTable[[#This Row],[Age Max]]= "None"), "Yes", IF(AND(BS$2&gt;=ProgramsTable[[#This Row],[Age Min]], BS$2&lt;=ProgramsTable[[#This Row],[Age Max]]), "Yes", "No")))</f>
        <v>N/A</v>
      </c>
      <c r="BT890" s="18" t="str" cm="1">
        <f t="array" ref="BT890">IF(COUNTIF(AM$2:BJ$2,"Yes")=0,"N/A",IF(SUMPRODUCT(--(AM$2:BJ$2="Yes"),--(ProgramsTable[[#This Row],[Developmental Disability]:[Caregivers, Family Members, Advocates, or Practitioners of an Individual with Disabilities or Medical Conditions]]="Yes"))&gt;0,"Yes","No"))</f>
        <v>N/A</v>
      </c>
      <c r="BU8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90" s="18" t="str">
        <f>IF(BV$2=0, "N/A", IF(ISNUMBER(SEARCH(UPPER(BV$2), UPPER(ProgramsTable[[#This Row],[Type of Service]]))), "Yes", "No"))</f>
        <v>N/A</v>
      </c>
      <c r="BW890" s="18" t="str">
        <f>IF(BW$2=0, "N/A", IF(ISNUMBER(SEARCH(TRIM(BW$2), ProgramsTable[[#This Row],[Geographic Coverage]])), "Yes", "No"))</f>
        <v>N/A</v>
      </c>
      <c r="BX890" s="18" t="str">
        <f>IF(BX$2=0, "N/A", IF(ISNUMBER(SEARCH(TRIM(BX$2), ProgramsTable[[#This Row],[Geographic Coverage]])), "Yes", "No"))</f>
        <v>N/A</v>
      </c>
      <c r="BY890" s="18" t="str">
        <f>IF(AND(BW$2=0, BX$2=0), "*Required - Please Make a Selection*", IF(OR(ISNUMBER(SEARCH(TRIM(BW$2), ProgramsTable[[#This Row],[Geographic Coverage]])), ISNUMBER(SEARCH(TRIM(BX$2), ProgramsTable[[#This Row],[Geographic Coverage]]))), "Yes", "No"))</f>
        <v>*Required - Please Make a Selection*</v>
      </c>
      <c r="BZ890" s="18" t="str">
        <f>IF(I$2=0, "N/A", IF(I$2="Yes", IF(ProgramsTable[[#This Row],[Program Includes Services for Caregivers]]="Yes", IF(ProgramsTable[[#This Row],[Program May Require Caregiver to be Unpaid]]="No", "Yes", "No"), "No"), "N/A"))</f>
        <v>N/A</v>
      </c>
      <c r="CA8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90" s="18" t="str">
        <f>IF(CB$2=0, "N/A", IF(ISNUMBER(SEARCH(TRIM(UPPER(CB$2)), TRIM(UPPER(ProgramsTable[[#This Row],[Type of Service]])))), "Yes", "No"))</f>
        <v>N/A</v>
      </c>
      <c r="CC890" s="18" t="str">
        <f>IF(CC$2=0, "N/A", IF(ISNUMBER(SEARCH(TRIM(CC$2), ProgramsTable[[#This Row],[Geographic Coverage]])), "Yes", "No"))</f>
        <v>No</v>
      </c>
      <c r="CD890" s="18" t="str">
        <f>IF(CD$2=0, "N/A", IF(ISNUMBER(SEARCH(TRIM(CD$2), ProgramsTable[[#This Row],[Geographic Coverage]])), "Yes", "No"))</f>
        <v>N/A</v>
      </c>
      <c r="CE890" s="18" t="str">
        <f>IF(AND(CC$2=0, CD$2=0), "*Required - Please Make a Selection*", IF(OR(ISNUMBER(SEARCH(TRIM(CC$2), ProgramsTable[[#This Row],[Geographic Coverage]])), ISNUMBER(SEARCH(TRIM(CD$2), ProgramsTable[[#This Row],[Geographic Coverage]]))), "Yes", "No"))</f>
        <v>No</v>
      </c>
      <c r="CF890" s="18" t="str" cm="1">
        <f t="array" ref="CF890">IF(COUNTIF(BK$2:BN$2, "Yes")=0, "N/A", IF(SUMPRODUCT((BK$2:BN$2="Yes")*(ProgramsTable[[#This Row],[Veteran?]:[Disabled Veteran?]]="Yes"))&gt;0, "Yes", "No"))</f>
        <v>No</v>
      </c>
      <c r="CG8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90"/>
      <c r="CI890"/>
      <c r="CJ890"/>
      <c r="CK890"/>
      <c r="CL890"/>
      <c r="CM890"/>
      <c r="CN890"/>
      <c r="CO890"/>
      <c r="CP890"/>
      <c r="CQ890"/>
      <c r="CR890"/>
      <c r="CS890"/>
      <c r="CU890"/>
      <c r="CV890"/>
    </row>
    <row r="891" spans="1:100" hidden="1" x14ac:dyDescent="0.25">
      <c r="A891" s="10">
        <v>764</v>
      </c>
      <c r="B891" t="s">
        <v>614</v>
      </c>
      <c r="C891" t="s">
        <v>646</v>
      </c>
      <c r="D891" t="s">
        <v>545</v>
      </c>
      <c r="E891" t="s">
        <v>546</v>
      </c>
      <c r="F891" t="s">
        <v>117</v>
      </c>
      <c r="G891" t="s">
        <v>117</v>
      </c>
      <c r="H891" t="s">
        <v>207</v>
      </c>
      <c r="I891" t="s">
        <v>207</v>
      </c>
      <c r="J891" t="s">
        <v>208</v>
      </c>
      <c r="K891" t="s">
        <v>208</v>
      </c>
      <c r="L891" s="11" t="s">
        <v>543</v>
      </c>
      <c r="M891">
        <v>60</v>
      </c>
      <c r="N891">
        <v>120</v>
      </c>
      <c r="P891" t="s">
        <v>563</v>
      </c>
      <c r="Q891" t="s">
        <v>208</v>
      </c>
      <c r="R891" t="s">
        <v>563</v>
      </c>
      <c r="S891" t="s">
        <v>208</v>
      </c>
      <c r="T891" t="s">
        <v>83</v>
      </c>
      <c r="U891" t="s">
        <v>207</v>
      </c>
      <c r="V891" t="s">
        <v>207</v>
      </c>
      <c r="W891" t="s">
        <v>207</v>
      </c>
      <c r="X891" t="s">
        <v>207</v>
      </c>
      <c r="Y891" t="s">
        <v>207</v>
      </c>
      <c r="Z891" t="s">
        <v>207</v>
      </c>
      <c r="AA891" t="s">
        <v>207</v>
      </c>
      <c r="AB891" t="s">
        <v>207</v>
      </c>
      <c r="AC891" t="s">
        <v>207</v>
      </c>
      <c r="AD891" t="s">
        <v>207</v>
      </c>
      <c r="AE891" t="s">
        <v>207</v>
      </c>
      <c r="AF891" t="s">
        <v>207</v>
      </c>
      <c r="AG891" t="s">
        <v>207</v>
      </c>
      <c r="AH891" t="s">
        <v>207</v>
      </c>
      <c r="AI891" t="s">
        <v>207</v>
      </c>
      <c r="AJ891" t="s">
        <v>207</v>
      </c>
      <c r="AK891" t="s">
        <v>207</v>
      </c>
      <c r="AL891" t="s">
        <v>207</v>
      </c>
      <c r="AM891" t="s">
        <v>207</v>
      </c>
      <c r="AN891" t="s">
        <v>207</v>
      </c>
      <c r="AO891" t="s">
        <v>207</v>
      </c>
      <c r="AP891" t="s">
        <v>207</v>
      </c>
      <c r="AQ891" t="s">
        <v>207</v>
      </c>
      <c r="AR891" t="s">
        <v>207</v>
      </c>
      <c r="AS891" t="s">
        <v>207</v>
      </c>
      <c r="AT891" t="s">
        <v>207</v>
      </c>
      <c r="AU891" t="s">
        <v>207</v>
      </c>
      <c r="AV891" t="s">
        <v>207</v>
      </c>
      <c r="AW891" t="s">
        <v>207</v>
      </c>
      <c r="AX891" t="s">
        <v>207</v>
      </c>
      <c r="AY891" t="s">
        <v>207</v>
      </c>
      <c r="AZ891" t="s">
        <v>207</v>
      </c>
      <c r="BA891" t="s">
        <v>215</v>
      </c>
      <c r="BB891" t="s">
        <v>207</v>
      </c>
      <c r="BC891" t="s">
        <v>207</v>
      </c>
      <c r="BD891" t="s">
        <v>207</v>
      </c>
      <c r="BE891" t="s">
        <v>207</v>
      </c>
      <c r="BF891" t="s">
        <v>207</v>
      </c>
      <c r="BG891" t="s">
        <v>207</v>
      </c>
      <c r="BH891" t="s">
        <v>207</v>
      </c>
      <c r="BI891" t="s">
        <v>207</v>
      </c>
      <c r="BJ891" t="s">
        <v>207</v>
      </c>
      <c r="BK891" t="s">
        <v>207</v>
      </c>
      <c r="BL891" t="s">
        <v>207</v>
      </c>
      <c r="BM891" t="s">
        <v>207</v>
      </c>
      <c r="BN891" t="s">
        <v>207</v>
      </c>
      <c r="BO891" s="18" t="str">
        <f>IF(OR(BO$2=0, BO$2=""), "N/A", IF(ISNUMBER(SEARCH(UPPER(BO$2), UPPER(ProgramsTable[[#This Row],[Type of Service]]))), "Yes", "No"))</f>
        <v>N/A</v>
      </c>
      <c r="BP891" s="18" t="str">
        <f>IF(BP$2=0, "N/A", IF(ISNUMBER(SEARCH(TRIM(BP$2), ProgramsTable[[#This Row],[Geographic Coverage]])), "Yes", "No"))</f>
        <v>N/A</v>
      </c>
      <c r="BQ891" s="18" t="str">
        <f>IF(BQ$2=0, "N/A", IF(ISNUMBER(SEARCH(TRIM(BQ$2), ProgramsTable[[#This Row],[Geographic Coverage]])), "Yes", "No"))</f>
        <v>N/A</v>
      </c>
      <c r="BR891" s="18" t="str">
        <f>IF(AND(BP$2=0, BQ$2=0), "*Required - Please Make a Selection*", IF(OR(ISNUMBER(SEARCH(TRIM(BP$2), ProgramsTable[[#This Row],[Geographic Coverage]])), ISNUMBER(SEARCH(TRIM(BQ$2), ProgramsTable[[#This Row],[Geographic Coverage]]))), "Yes", "No"))</f>
        <v>*Required - Please Make a Selection*</v>
      </c>
      <c r="BS891" s="18" t="str">
        <f>IF(OR(BS$2="",BS$2=0), "N/A", IF(AND(ProgramsTable[[#This Row],[Age Min]]= "None", ProgramsTable[[#This Row],[Age Max]]= "None"), "Yes", IF(AND(BS$2&gt;=ProgramsTable[[#This Row],[Age Min]], BS$2&lt;=ProgramsTable[[#This Row],[Age Max]]), "Yes", "No")))</f>
        <v>N/A</v>
      </c>
      <c r="BT891" s="18" t="str" cm="1">
        <f t="array" ref="BT891">IF(COUNTIF(AM$2:BJ$2,"Yes")=0,"N/A",IF(SUMPRODUCT(--(AM$2:BJ$2="Yes"),--(ProgramsTable[[#This Row],[Developmental Disability]:[Caregivers, Family Members, Advocates, or Practitioners of an Individual with Disabilities or Medical Conditions]]="Yes"))&gt;0,"Yes","No"))</f>
        <v>N/A</v>
      </c>
      <c r="BU8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91" s="18" t="str">
        <f>IF(BV$2=0, "N/A", IF(ISNUMBER(SEARCH(UPPER(BV$2), UPPER(ProgramsTable[[#This Row],[Type of Service]]))), "Yes", "No"))</f>
        <v>N/A</v>
      </c>
      <c r="BW891" s="18" t="str">
        <f>IF(BW$2=0, "N/A", IF(ISNUMBER(SEARCH(TRIM(BW$2), ProgramsTable[[#This Row],[Geographic Coverage]])), "Yes", "No"))</f>
        <v>N/A</v>
      </c>
      <c r="BX891" s="18" t="str">
        <f>IF(BX$2=0, "N/A", IF(ISNUMBER(SEARCH(TRIM(BX$2), ProgramsTable[[#This Row],[Geographic Coverage]])), "Yes", "No"))</f>
        <v>N/A</v>
      </c>
      <c r="BY891" s="18" t="str">
        <f>IF(AND(BW$2=0, BX$2=0), "*Required - Please Make a Selection*", IF(OR(ISNUMBER(SEARCH(TRIM(BW$2), ProgramsTable[[#This Row],[Geographic Coverage]])), ISNUMBER(SEARCH(TRIM(BX$2), ProgramsTable[[#This Row],[Geographic Coverage]]))), "Yes", "No"))</f>
        <v>*Required - Please Make a Selection*</v>
      </c>
      <c r="BZ891" s="18" t="str">
        <f>IF(I$2=0, "N/A", IF(I$2="Yes", IF(ProgramsTable[[#This Row],[Program Includes Services for Caregivers]]="Yes", IF(ProgramsTable[[#This Row],[Program May Require Caregiver to be Unpaid]]="No", "Yes", "No"), "No"), "N/A"))</f>
        <v>N/A</v>
      </c>
      <c r="CA8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91" s="18" t="str">
        <f>IF(CB$2=0, "N/A", IF(ISNUMBER(SEARCH(TRIM(UPPER(CB$2)), TRIM(UPPER(ProgramsTable[[#This Row],[Type of Service]])))), "Yes", "No"))</f>
        <v>N/A</v>
      </c>
      <c r="CC891" s="18" t="str">
        <f>IF(CC$2=0, "N/A", IF(ISNUMBER(SEARCH(TRIM(CC$2), ProgramsTable[[#This Row],[Geographic Coverage]])), "Yes", "No"))</f>
        <v>No</v>
      </c>
      <c r="CD891" s="18" t="str">
        <f>IF(CD$2=0, "N/A", IF(ISNUMBER(SEARCH(TRIM(CD$2), ProgramsTable[[#This Row],[Geographic Coverage]])), "Yes", "No"))</f>
        <v>N/A</v>
      </c>
      <c r="CE891" s="18" t="str">
        <f>IF(AND(CC$2=0, CD$2=0), "*Required - Please Make a Selection*", IF(OR(ISNUMBER(SEARCH(TRIM(CC$2), ProgramsTable[[#This Row],[Geographic Coverage]])), ISNUMBER(SEARCH(TRIM(CD$2), ProgramsTable[[#This Row],[Geographic Coverage]]))), "Yes", "No"))</f>
        <v>No</v>
      </c>
      <c r="CF891" s="18" t="str" cm="1">
        <f t="array" ref="CF891">IF(COUNTIF(BK$2:BN$2, "Yes")=0, "N/A", IF(SUMPRODUCT((BK$2:BN$2="Yes")*(ProgramsTable[[#This Row],[Veteran?]:[Disabled Veteran?]]="Yes"))&gt;0, "Yes", "No"))</f>
        <v>No</v>
      </c>
      <c r="CG8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91"/>
      <c r="CI891"/>
      <c r="CJ891"/>
      <c r="CK891"/>
      <c r="CL891"/>
      <c r="CM891"/>
      <c r="CN891"/>
      <c r="CO891"/>
      <c r="CP891"/>
      <c r="CQ891"/>
      <c r="CR891"/>
      <c r="CS891"/>
      <c r="CU891"/>
      <c r="CV891"/>
    </row>
    <row r="892" spans="1:100" x14ac:dyDescent="0.25">
      <c r="A892" s="10">
        <v>765</v>
      </c>
      <c r="B892" t="s">
        <v>614</v>
      </c>
      <c r="C892" t="s">
        <v>646</v>
      </c>
      <c r="D892" t="s">
        <v>564</v>
      </c>
      <c r="E892" t="s">
        <v>546</v>
      </c>
      <c r="F892" t="s">
        <v>645</v>
      </c>
      <c r="G892" t="s">
        <v>107</v>
      </c>
      <c r="H892" t="s">
        <v>207</v>
      </c>
      <c r="I892" t="s">
        <v>207</v>
      </c>
      <c r="J892" t="s">
        <v>566</v>
      </c>
      <c r="K892" t="s">
        <v>208</v>
      </c>
      <c r="L892" s="11" t="s">
        <v>567</v>
      </c>
      <c r="M892">
        <v>60</v>
      </c>
      <c r="N892">
        <v>120</v>
      </c>
      <c r="O892" t="s">
        <v>568</v>
      </c>
      <c r="P892" t="s">
        <v>569</v>
      </c>
      <c r="Q892" t="s">
        <v>208</v>
      </c>
      <c r="R892" t="s">
        <v>569</v>
      </c>
      <c r="S892" t="s">
        <v>208</v>
      </c>
      <c r="T892" t="s">
        <v>83</v>
      </c>
      <c r="U892" t="s">
        <v>207</v>
      </c>
      <c r="V892" t="s">
        <v>215</v>
      </c>
      <c r="W892" t="s">
        <v>207</v>
      </c>
      <c r="X892" t="s">
        <v>207</v>
      </c>
      <c r="Y892" t="s">
        <v>207</v>
      </c>
      <c r="Z892" t="s">
        <v>207</v>
      </c>
      <c r="AA892" t="s">
        <v>207</v>
      </c>
      <c r="AB892" t="s">
        <v>207</v>
      </c>
      <c r="AC892" t="s">
        <v>207</v>
      </c>
      <c r="AD892" t="s">
        <v>207</v>
      </c>
      <c r="AE892" t="s">
        <v>207</v>
      </c>
      <c r="AF892" t="s">
        <v>207</v>
      </c>
      <c r="AG892" t="s">
        <v>207</v>
      </c>
      <c r="AH892" t="s">
        <v>207</v>
      </c>
      <c r="AI892" t="s">
        <v>207</v>
      </c>
      <c r="AJ892" t="s">
        <v>207</v>
      </c>
      <c r="AK892" t="s">
        <v>207</v>
      </c>
      <c r="AL892" t="s">
        <v>207</v>
      </c>
      <c r="AM892" t="s">
        <v>215</v>
      </c>
      <c r="AN892" t="s">
        <v>215</v>
      </c>
      <c r="AO892" t="s">
        <v>215</v>
      </c>
      <c r="AP892" t="s">
        <v>207</v>
      </c>
      <c r="AQ892" t="s">
        <v>207</v>
      </c>
      <c r="AR892" t="s">
        <v>207</v>
      </c>
      <c r="AS892" t="s">
        <v>207</v>
      </c>
      <c r="AT892" t="s">
        <v>207</v>
      </c>
      <c r="AU892" t="s">
        <v>207</v>
      </c>
      <c r="AV892" t="s">
        <v>207</v>
      </c>
      <c r="AW892" t="s">
        <v>207</v>
      </c>
      <c r="AX892" t="s">
        <v>207</v>
      </c>
      <c r="AY892" t="s">
        <v>207</v>
      </c>
      <c r="AZ892" t="s">
        <v>207</v>
      </c>
      <c r="BA892" t="s">
        <v>207</v>
      </c>
      <c r="BB892" t="s">
        <v>207</v>
      </c>
      <c r="BC892" t="s">
        <v>207</v>
      </c>
      <c r="BD892" t="s">
        <v>207</v>
      </c>
      <c r="BE892" t="s">
        <v>207</v>
      </c>
      <c r="BF892" t="s">
        <v>207</v>
      </c>
      <c r="BG892" t="s">
        <v>207</v>
      </c>
      <c r="BH892" t="s">
        <v>207</v>
      </c>
      <c r="BI892" t="s">
        <v>207</v>
      </c>
      <c r="BJ892" t="s">
        <v>207</v>
      </c>
      <c r="BK892" t="s">
        <v>207</v>
      </c>
      <c r="BL892" t="s">
        <v>207</v>
      </c>
      <c r="BM892" t="s">
        <v>207</v>
      </c>
      <c r="BN892" t="s">
        <v>207</v>
      </c>
      <c r="BO892" s="18" t="str">
        <f>IF(OR(BO$2=0, BO$2=""), "N/A", IF(ISNUMBER(SEARCH(UPPER(BO$2), UPPER(ProgramsTable[[#This Row],[Type of Service]]))), "Yes", "No"))</f>
        <v>N/A</v>
      </c>
      <c r="BP892" s="18" t="str">
        <f>IF(BP$2=0, "N/A", IF(ISNUMBER(SEARCH(TRIM(BP$2), ProgramsTable[[#This Row],[Geographic Coverage]])), "Yes", "No"))</f>
        <v>N/A</v>
      </c>
      <c r="BQ892" s="18" t="str">
        <f>IF(BQ$2=0, "N/A", IF(ISNUMBER(SEARCH(TRIM(BQ$2), ProgramsTable[[#This Row],[Geographic Coverage]])), "Yes", "No"))</f>
        <v>N/A</v>
      </c>
      <c r="BR892" s="18" t="str">
        <f>IF(AND(BP$2=0, BQ$2=0), "*Required - Please Make a Selection*", IF(OR(ISNUMBER(SEARCH(TRIM(BP$2), ProgramsTable[[#This Row],[Geographic Coverage]])), ISNUMBER(SEARCH(TRIM(BQ$2), ProgramsTable[[#This Row],[Geographic Coverage]]))), "Yes", "No"))</f>
        <v>*Required - Please Make a Selection*</v>
      </c>
      <c r="BS892" s="18" t="str">
        <f>IF(OR(BS$2="",BS$2=0), "N/A", IF(AND(ProgramsTable[[#This Row],[Age Min]]= "None", ProgramsTable[[#This Row],[Age Max]]= "None"), "Yes", IF(AND(BS$2&gt;=ProgramsTable[[#This Row],[Age Min]], BS$2&lt;=ProgramsTable[[#This Row],[Age Max]]), "Yes", "No")))</f>
        <v>N/A</v>
      </c>
      <c r="BT892" s="18" t="str" cm="1">
        <f t="array" ref="BT892">IF(COUNTIF(AM$2:BJ$2,"Yes")=0,"N/A",IF(SUMPRODUCT(--(AM$2:BJ$2="Yes"),--(ProgramsTable[[#This Row],[Developmental Disability]:[Caregivers, Family Members, Advocates, or Practitioners of an Individual with Disabilities or Medical Conditions]]="Yes"))&gt;0,"Yes","No"))</f>
        <v>N/A</v>
      </c>
      <c r="BU8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92" s="18" t="str">
        <f>IF(BV$2=0, "N/A", IF(ISNUMBER(SEARCH(UPPER(BV$2), UPPER(ProgramsTable[[#This Row],[Type of Service]]))), "Yes", "No"))</f>
        <v>N/A</v>
      </c>
      <c r="BW892" s="18" t="str">
        <f>IF(BW$2=0, "N/A", IF(ISNUMBER(SEARCH(TRIM(BW$2), ProgramsTable[[#This Row],[Geographic Coverage]])), "Yes", "No"))</f>
        <v>N/A</v>
      </c>
      <c r="BX892" s="18" t="str">
        <f>IF(BX$2=0, "N/A", IF(ISNUMBER(SEARCH(TRIM(BX$2), ProgramsTable[[#This Row],[Geographic Coverage]])), "Yes", "No"))</f>
        <v>N/A</v>
      </c>
      <c r="BY892" s="18" t="str">
        <f>IF(AND(BW$2=0, BX$2=0), "*Required - Please Make a Selection*", IF(OR(ISNUMBER(SEARCH(TRIM(BW$2), ProgramsTable[[#This Row],[Geographic Coverage]])), ISNUMBER(SEARCH(TRIM(BX$2), ProgramsTable[[#This Row],[Geographic Coverage]]))), "Yes", "No"))</f>
        <v>*Required - Please Make a Selection*</v>
      </c>
      <c r="BZ892" s="18" t="str">
        <f>IF(I$2=0, "N/A", IF(I$2="Yes", IF(ProgramsTable[[#This Row],[Program Includes Services for Caregivers]]="Yes", IF(ProgramsTable[[#This Row],[Program May Require Caregiver to be Unpaid]]="No", "Yes", "No"), "No"), "N/A"))</f>
        <v>N/A</v>
      </c>
      <c r="CA8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92" s="18" t="str">
        <f>IF(CB$2=0, "N/A", IF(ISNUMBER(SEARCH(TRIM(UPPER(CB$2)), TRIM(UPPER(ProgramsTable[[#This Row],[Type of Service]])))), "Yes", "No"))</f>
        <v>N/A</v>
      </c>
      <c r="CC892" s="18" t="str">
        <f>IF(CC$2=0, "N/A", IF(ISNUMBER(SEARCH(TRIM(CC$2), ProgramsTable[[#This Row],[Geographic Coverage]])), "Yes", "No"))</f>
        <v>No</v>
      </c>
      <c r="CD892" s="18" t="str">
        <f>IF(CD$2=0, "N/A", IF(ISNUMBER(SEARCH(TRIM(CD$2), ProgramsTable[[#This Row],[Geographic Coverage]])), "Yes", "No"))</f>
        <v>N/A</v>
      </c>
      <c r="CE892" s="18" t="str">
        <f>IF(AND(CC$2=0, CD$2=0), "*Required - Please Make a Selection*", IF(OR(ISNUMBER(SEARCH(TRIM(CC$2), ProgramsTable[[#This Row],[Geographic Coverage]])), ISNUMBER(SEARCH(TRIM(CD$2), ProgramsTable[[#This Row],[Geographic Coverage]]))), "Yes", "No"))</f>
        <v>No</v>
      </c>
      <c r="CF892" s="18" t="str" cm="1">
        <f t="array" ref="CF892">IF(COUNTIF(BK$2:BN$2, "Yes")=0, "N/A", IF(SUMPRODUCT((BK$2:BN$2="Yes")*(ProgramsTable[[#This Row],[Veteran?]:[Disabled Veteran?]]="Yes"))&gt;0, "Yes", "No"))</f>
        <v>No</v>
      </c>
      <c r="CG8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92"/>
      <c r="CI892"/>
      <c r="CJ892"/>
      <c r="CK892"/>
      <c r="CL892"/>
      <c r="CM892"/>
      <c r="CN892"/>
      <c r="CO892"/>
      <c r="CP892"/>
      <c r="CQ892"/>
      <c r="CR892"/>
      <c r="CS892"/>
      <c r="CU892"/>
      <c r="CV892"/>
    </row>
    <row r="893" spans="1:100" hidden="1" x14ac:dyDescent="0.25">
      <c r="A893" s="10">
        <v>766</v>
      </c>
      <c r="B893" t="s">
        <v>614</v>
      </c>
      <c r="C893" t="s">
        <v>646</v>
      </c>
      <c r="D893" t="s">
        <v>564</v>
      </c>
      <c r="E893" t="s">
        <v>546</v>
      </c>
      <c r="F893" t="s">
        <v>623</v>
      </c>
      <c r="G893" t="s">
        <v>109</v>
      </c>
      <c r="H893" t="s">
        <v>207</v>
      </c>
      <c r="I893" t="s">
        <v>207</v>
      </c>
      <c r="J893" t="s">
        <v>566</v>
      </c>
      <c r="K893" t="s">
        <v>208</v>
      </c>
      <c r="L893" s="11" t="s">
        <v>571</v>
      </c>
      <c r="M893">
        <v>60</v>
      </c>
      <c r="N893">
        <v>120</v>
      </c>
      <c r="O893" t="s">
        <v>572</v>
      </c>
      <c r="P893" t="s">
        <v>573</v>
      </c>
      <c r="Q893" t="s">
        <v>208</v>
      </c>
      <c r="R893" t="s">
        <v>573</v>
      </c>
      <c r="S893" t="s">
        <v>208</v>
      </c>
      <c r="T893" t="s">
        <v>83</v>
      </c>
      <c r="U893" t="s">
        <v>207</v>
      </c>
      <c r="V893" t="s">
        <v>215</v>
      </c>
      <c r="W893" t="s">
        <v>207</v>
      </c>
      <c r="X893" t="s">
        <v>207</v>
      </c>
      <c r="Y893" t="s">
        <v>207</v>
      </c>
      <c r="Z893" t="s">
        <v>207</v>
      </c>
      <c r="AA893" t="s">
        <v>207</v>
      </c>
      <c r="AB893" t="s">
        <v>207</v>
      </c>
      <c r="AC893" t="s">
        <v>207</v>
      </c>
      <c r="AD893" t="s">
        <v>207</v>
      </c>
      <c r="AE893" t="s">
        <v>207</v>
      </c>
      <c r="AF893" t="s">
        <v>207</v>
      </c>
      <c r="AG893" t="s">
        <v>207</v>
      </c>
      <c r="AH893" t="s">
        <v>207</v>
      </c>
      <c r="AI893" t="s">
        <v>207</v>
      </c>
      <c r="AJ893" t="s">
        <v>207</v>
      </c>
      <c r="AK893" t="s">
        <v>207</v>
      </c>
      <c r="AL893" t="s">
        <v>207</v>
      </c>
      <c r="AM893" t="s">
        <v>215</v>
      </c>
      <c r="AN893" t="s">
        <v>215</v>
      </c>
      <c r="AO893" t="s">
        <v>215</v>
      </c>
      <c r="AP893" t="s">
        <v>207</v>
      </c>
      <c r="AQ893" t="s">
        <v>215</v>
      </c>
      <c r="AR893" t="s">
        <v>207</v>
      </c>
      <c r="AS893" t="s">
        <v>207</v>
      </c>
      <c r="AT893" t="s">
        <v>207</v>
      </c>
      <c r="AU893" t="s">
        <v>207</v>
      </c>
      <c r="AV893" t="s">
        <v>207</v>
      </c>
      <c r="AW893" t="s">
        <v>207</v>
      </c>
      <c r="AX893" t="s">
        <v>215</v>
      </c>
      <c r="AY893" t="s">
        <v>215</v>
      </c>
      <c r="AZ893" t="s">
        <v>207</v>
      </c>
      <c r="BA893" t="s">
        <v>215</v>
      </c>
      <c r="BB893" t="s">
        <v>207</v>
      </c>
      <c r="BC893" t="s">
        <v>207</v>
      </c>
      <c r="BD893" t="s">
        <v>207</v>
      </c>
      <c r="BE893" t="s">
        <v>207</v>
      </c>
      <c r="BF893" t="s">
        <v>207</v>
      </c>
      <c r="BG893" t="s">
        <v>207</v>
      </c>
      <c r="BH893" t="s">
        <v>207</v>
      </c>
      <c r="BI893" t="s">
        <v>207</v>
      </c>
      <c r="BJ893" t="s">
        <v>207</v>
      </c>
      <c r="BK893" t="s">
        <v>207</v>
      </c>
      <c r="BL893" t="s">
        <v>207</v>
      </c>
      <c r="BM893" t="s">
        <v>207</v>
      </c>
      <c r="BN893" t="s">
        <v>207</v>
      </c>
      <c r="BO893" s="18" t="str">
        <f>IF(OR(BO$2=0, BO$2=""), "N/A", IF(ISNUMBER(SEARCH(UPPER(BO$2), UPPER(ProgramsTable[[#This Row],[Type of Service]]))), "Yes", "No"))</f>
        <v>N/A</v>
      </c>
      <c r="BP893" s="18" t="str">
        <f>IF(BP$2=0, "N/A", IF(ISNUMBER(SEARCH(TRIM(BP$2), ProgramsTable[[#This Row],[Geographic Coverage]])), "Yes", "No"))</f>
        <v>N/A</v>
      </c>
      <c r="BQ893" s="18" t="str">
        <f>IF(BQ$2=0, "N/A", IF(ISNUMBER(SEARCH(TRIM(BQ$2), ProgramsTable[[#This Row],[Geographic Coverage]])), "Yes", "No"))</f>
        <v>N/A</v>
      </c>
      <c r="BR893" s="18" t="str">
        <f>IF(AND(BP$2=0, BQ$2=0), "*Required - Please Make a Selection*", IF(OR(ISNUMBER(SEARCH(TRIM(BP$2), ProgramsTable[[#This Row],[Geographic Coverage]])), ISNUMBER(SEARCH(TRIM(BQ$2), ProgramsTable[[#This Row],[Geographic Coverage]]))), "Yes", "No"))</f>
        <v>*Required - Please Make a Selection*</v>
      </c>
      <c r="BS893" s="18" t="str">
        <f>IF(OR(BS$2="",BS$2=0), "N/A", IF(AND(ProgramsTable[[#This Row],[Age Min]]= "None", ProgramsTable[[#This Row],[Age Max]]= "None"), "Yes", IF(AND(BS$2&gt;=ProgramsTable[[#This Row],[Age Min]], BS$2&lt;=ProgramsTable[[#This Row],[Age Max]]), "Yes", "No")))</f>
        <v>N/A</v>
      </c>
      <c r="BT893" s="18" t="str" cm="1">
        <f t="array" ref="BT893">IF(COUNTIF(AM$2:BJ$2,"Yes")=0,"N/A",IF(SUMPRODUCT(--(AM$2:BJ$2="Yes"),--(ProgramsTable[[#This Row],[Developmental Disability]:[Caregivers, Family Members, Advocates, or Practitioners of an Individual with Disabilities or Medical Conditions]]="Yes"))&gt;0,"Yes","No"))</f>
        <v>N/A</v>
      </c>
      <c r="BU8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93" s="18" t="str">
        <f>IF(BV$2=0, "N/A", IF(ISNUMBER(SEARCH(UPPER(BV$2), UPPER(ProgramsTable[[#This Row],[Type of Service]]))), "Yes", "No"))</f>
        <v>N/A</v>
      </c>
      <c r="BW893" s="18" t="str">
        <f>IF(BW$2=0, "N/A", IF(ISNUMBER(SEARCH(TRIM(BW$2), ProgramsTable[[#This Row],[Geographic Coverage]])), "Yes", "No"))</f>
        <v>N/A</v>
      </c>
      <c r="BX893" s="18" t="str">
        <f>IF(BX$2=0, "N/A", IF(ISNUMBER(SEARCH(TRIM(BX$2), ProgramsTable[[#This Row],[Geographic Coverage]])), "Yes", "No"))</f>
        <v>N/A</v>
      </c>
      <c r="BY893" s="18" t="str">
        <f>IF(AND(BW$2=0, BX$2=0), "*Required - Please Make a Selection*", IF(OR(ISNUMBER(SEARCH(TRIM(BW$2), ProgramsTable[[#This Row],[Geographic Coverage]])), ISNUMBER(SEARCH(TRIM(BX$2), ProgramsTable[[#This Row],[Geographic Coverage]]))), "Yes", "No"))</f>
        <v>*Required - Please Make a Selection*</v>
      </c>
      <c r="BZ893" s="18" t="str">
        <f>IF(I$2=0, "N/A", IF(I$2="Yes", IF(ProgramsTable[[#This Row],[Program Includes Services for Caregivers]]="Yes", IF(ProgramsTable[[#This Row],[Program May Require Caregiver to be Unpaid]]="No", "Yes", "No"), "No"), "N/A"))</f>
        <v>N/A</v>
      </c>
      <c r="CA8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93" s="18" t="str">
        <f>IF(CB$2=0, "N/A", IF(ISNUMBER(SEARCH(TRIM(UPPER(CB$2)), TRIM(UPPER(ProgramsTable[[#This Row],[Type of Service]])))), "Yes", "No"))</f>
        <v>N/A</v>
      </c>
      <c r="CC893" s="18" t="str">
        <f>IF(CC$2=0, "N/A", IF(ISNUMBER(SEARCH(TRIM(CC$2), ProgramsTable[[#This Row],[Geographic Coverage]])), "Yes", "No"))</f>
        <v>No</v>
      </c>
      <c r="CD893" s="18" t="str">
        <f>IF(CD$2=0, "N/A", IF(ISNUMBER(SEARCH(TRIM(CD$2), ProgramsTable[[#This Row],[Geographic Coverage]])), "Yes", "No"))</f>
        <v>N/A</v>
      </c>
      <c r="CE893" s="18" t="str">
        <f>IF(AND(CC$2=0, CD$2=0), "*Required - Please Make a Selection*", IF(OR(ISNUMBER(SEARCH(TRIM(CC$2), ProgramsTable[[#This Row],[Geographic Coverage]])), ISNUMBER(SEARCH(TRIM(CD$2), ProgramsTable[[#This Row],[Geographic Coverage]]))), "Yes", "No"))</f>
        <v>No</v>
      </c>
      <c r="CF893" s="18" t="str" cm="1">
        <f t="array" ref="CF893">IF(COUNTIF(BK$2:BN$2, "Yes")=0, "N/A", IF(SUMPRODUCT((BK$2:BN$2="Yes")*(ProgramsTable[[#This Row],[Veteran?]:[Disabled Veteran?]]="Yes"))&gt;0, "Yes", "No"))</f>
        <v>No</v>
      </c>
      <c r="CG8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93"/>
      <c r="CI893"/>
      <c r="CJ893"/>
      <c r="CK893"/>
      <c r="CL893"/>
      <c r="CM893"/>
      <c r="CN893"/>
      <c r="CO893"/>
      <c r="CP893"/>
      <c r="CQ893"/>
      <c r="CR893"/>
      <c r="CS893"/>
      <c r="CU893"/>
      <c r="CV893"/>
    </row>
    <row r="894" spans="1:100" hidden="1" x14ac:dyDescent="0.25">
      <c r="A894" s="10">
        <v>767</v>
      </c>
      <c r="B894" t="s">
        <v>614</v>
      </c>
      <c r="C894" t="s">
        <v>646</v>
      </c>
      <c r="D894" t="s">
        <v>564</v>
      </c>
      <c r="E894" t="s">
        <v>546</v>
      </c>
      <c r="F894" t="s">
        <v>574</v>
      </c>
      <c r="G894" t="s">
        <v>108</v>
      </c>
      <c r="H894" t="s">
        <v>207</v>
      </c>
      <c r="I894" t="s">
        <v>207</v>
      </c>
      <c r="J894" t="s">
        <v>208</v>
      </c>
      <c r="K894" t="s">
        <v>208</v>
      </c>
      <c r="L894" s="11" t="s">
        <v>543</v>
      </c>
      <c r="M894">
        <v>60</v>
      </c>
      <c r="N894">
        <v>120</v>
      </c>
      <c r="P894" t="s">
        <v>575</v>
      </c>
      <c r="Q894" t="s">
        <v>208</v>
      </c>
      <c r="R894" t="s">
        <v>575</v>
      </c>
      <c r="S894" t="s">
        <v>208</v>
      </c>
      <c r="T894" t="s">
        <v>83</v>
      </c>
      <c r="U894" t="s">
        <v>207</v>
      </c>
      <c r="V894" t="s">
        <v>207</v>
      </c>
      <c r="W894" t="s">
        <v>207</v>
      </c>
      <c r="X894" t="s">
        <v>207</v>
      </c>
      <c r="Y894" t="s">
        <v>207</v>
      </c>
      <c r="Z894" t="s">
        <v>207</v>
      </c>
      <c r="AA894" t="s">
        <v>207</v>
      </c>
      <c r="AB894" t="s">
        <v>207</v>
      </c>
      <c r="AC894" t="s">
        <v>207</v>
      </c>
      <c r="AD894" t="s">
        <v>207</v>
      </c>
      <c r="AE894" t="s">
        <v>207</v>
      </c>
      <c r="AF894" t="s">
        <v>207</v>
      </c>
      <c r="AG894" t="s">
        <v>207</v>
      </c>
      <c r="AH894" t="s">
        <v>207</v>
      </c>
      <c r="AI894" t="s">
        <v>207</v>
      </c>
      <c r="AJ894" t="s">
        <v>207</v>
      </c>
      <c r="AK894" t="s">
        <v>207</v>
      </c>
      <c r="AL894" t="s">
        <v>207</v>
      </c>
      <c r="AM894" t="s">
        <v>207</v>
      </c>
      <c r="AN894" t="s">
        <v>207</v>
      </c>
      <c r="AO894" t="s">
        <v>207</v>
      </c>
      <c r="AP894" t="s">
        <v>207</v>
      </c>
      <c r="AQ894" t="s">
        <v>207</v>
      </c>
      <c r="AR894" t="s">
        <v>207</v>
      </c>
      <c r="AS894" t="s">
        <v>207</v>
      </c>
      <c r="AT894" t="s">
        <v>207</v>
      </c>
      <c r="AU894" t="s">
        <v>207</v>
      </c>
      <c r="AV894" t="s">
        <v>207</v>
      </c>
      <c r="AW894" t="s">
        <v>207</v>
      </c>
      <c r="AX894" t="s">
        <v>207</v>
      </c>
      <c r="AY894" t="s">
        <v>207</v>
      </c>
      <c r="AZ894" t="s">
        <v>207</v>
      </c>
      <c r="BA894" t="s">
        <v>215</v>
      </c>
      <c r="BB894" t="s">
        <v>207</v>
      </c>
      <c r="BC894" t="s">
        <v>207</v>
      </c>
      <c r="BD894" t="s">
        <v>207</v>
      </c>
      <c r="BE894" t="s">
        <v>207</v>
      </c>
      <c r="BF894" t="s">
        <v>207</v>
      </c>
      <c r="BG894" t="s">
        <v>207</v>
      </c>
      <c r="BH894" t="s">
        <v>207</v>
      </c>
      <c r="BI894" t="s">
        <v>207</v>
      </c>
      <c r="BJ894" t="s">
        <v>207</v>
      </c>
      <c r="BK894" t="s">
        <v>207</v>
      </c>
      <c r="BL894" t="s">
        <v>207</v>
      </c>
      <c r="BM894" t="s">
        <v>207</v>
      </c>
      <c r="BN894" t="s">
        <v>207</v>
      </c>
      <c r="BO894" s="18" t="str">
        <f>IF(OR(BO$2=0, BO$2=""), "N/A", IF(ISNUMBER(SEARCH(UPPER(BO$2), UPPER(ProgramsTable[[#This Row],[Type of Service]]))), "Yes", "No"))</f>
        <v>N/A</v>
      </c>
      <c r="BP894" s="18" t="str">
        <f>IF(BP$2=0, "N/A", IF(ISNUMBER(SEARCH(TRIM(BP$2), ProgramsTable[[#This Row],[Geographic Coverage]])), "Yes", "No"))</f>
        <v>N/A</v>
      </c>
      <c r="BQ894" s="18" t="str">
        <f>IF(BQ$2=0, "N/A", IF(ISNUMBER(SEARCH(TRIM(BQ$2), ProgramsTable[[#This Row],[Geographic Coverage]])), "Yes", "No"))</f>
        <v>N/A</v>
      </c>
      <c r="BR894" s="18" t="str">
        <f>IF(AND(BP$2=0, BQ$2=0), "*Required - Please Make a Selection*", IF(OR(ISNUMBER(SEARCH(TRIM(BP$2), ProgramsTable[[#This Row],[Geographic Coverage]])), ISNUMBER(SEARCH(TRIM(BQ$2), ProgramsTable[[#This Row],[Geographic Coverage]]))), "Yes", "No"))</f>
        <v>*Required - Please Make a Selection*</v>
      </c>
      <c r="BS894" s="18" t="str">
        <f>IF(OR(BS$2="",BS$2=0), "N/A", IF(AND(ProgramsTable[[#This Row],[Age Min]]= "None", ProgramsTable[[#This Row],[Age Max]]= "None"), "Yes", IF(AND(BS$2&gt;=ProgramsTable[[#This Row],[Age Min]], BS$2&lt;=ProgramsTable[[#This Row],[Age Max]]), "Yes", "No")))</f>
        <v>N/A</v>
      </c>
      <c r="BT894" s="18" t="str" cm="1">
        <f t="array" ref="BT894">IF(COUNTIF(AM$2:BJ$2,"Yes")=0,"N/A",IF(SUMPRODUCT(--(AM$2:BJ$2="Yes"),--(ProgramsTable[[#This Row],[Developmental Disability]:[Caregivers, Family Members, Advocates, or Practitioners of an Individual with Disabilities or Medical Conditions]]="Yes"))&gt;0,"Yes","No"))</f>
        <v>N/A</v>
      </c>
      <c r="BU8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94" s="18" t="str">
        <f>IF(BV$2=0, "N/A", IF(ISNUMBER(SEARCH(UPPER(BV$2), UPPER(ProgramsTable[[#This Row],[Type of Service]]))), "Yes", "No"))</f>
        <v>N/A</v>
      </c>
      <c r="BW894" s="18" t="str">
        <f>IF(BW$2=0, "N/A", IF(ISNUMBER(SEARCH(TRIM(BW$2), ProgramsTable[[#This Row],[Geographic Coverage]])), "Yes", "No"))</f>
        <v>N/A</v>
      </c>
      <c r="BX894" s="18" t="str">
        <f>IF(BX$2=0, "N/A", IF(ISNUMBER(SEARCH(TRIM(BX$2), ProgramsTable[[#This Row],[Geographic Coverage]])), "Yes", "No"))</f>
        <v>N/A</v>
      </c>
      <c r="BY894" s="18" t="str">
        <f>IF(AND(BW$2=0, BX$2=0), "*Required - Please Make a Selection*", IF(OR(ISNUMBER(SEARCH(TRIM(BW$2), ProgramsTable[[#This Row],[Geographic Coverage]])), ISNUMBER(SEARCH(TRIM(BX$2), ProgramsTable[[#This Row],[Geographic Coverage]]))), "Yes", "No"))</f>
        <v>*Required - Please Make a Selection*</v>
      </c>
      <c r="BZ894" s="18" t="str">
        <f>IF(I$2=0, "N/A", IF(I$2="Yes", IF(ProgramsTable[[#This Row],[Program Includes Services for Caregivers]]="Yes", IF(ProgramsTable[[#This Row],[Program May Require Caregiver to be Unpaid]]="No", "Yes", "No"), "No"), "N/A"))</f>
        <v>N/A</v>
      </c>
      <c r="CA8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94" s="18" t="str">
        <f>IF(CB$2=0, "N/A", IF(ISNUMBER(SEARCH(TRIM(UPPER(CB$2)), TRIM(UPPER(ProgramsTable[[#This Row],[Type of Service]])))), "Yes", "No"))</f>
        <v>N/A</v>
      </c>
      <c r="CC894" s="18" t="str">
        <f>IF(CC$2=0, "N/A", IF(ISNUMBER(SEARCH(TRIM(CC$2), ProgramsTable[[#This Row],[Geographic Coverage]])), "Yes", "No"))</f>
        <v>No</v>
      </c>
      <c r="CD894" s="18" t="str">
        <f>IF(CD$2=0, "N/A", IF(ISNUMBER(SEARCH(TRIM(CD$2), ProgramsTable[[#This Row],[Geographic Coverage]])), "Yes", "No"))</f>
        <v>N/A</v>
      </c>
      <c r="CE894" s="18" t="str">
        <f>IF(AND(CC$2=0, CD$2=0), "*Required - Please Make a Selection*", IF(OR(ISNUMBER(SEARCH(TRIM(CC$2), ProgramsTable[[#This Row],[Geographic Coverage]])), ISNUMBER(SEARCH(TRIM(CD$2), ProgramsTable[[#This Row],[Geographic Coverage]]))), "Yes", "No"))</f>
        <v>No</v>
      </c>
      <c r="CF894" s="18" t="str" cm="1">
        <f t="array" ref="CF894">IF(COUNTIF(BK$2:BN$2, "Yes")=0, "N/A", IF(SUMPRODUCT((BK$2:BN$2="Yes")*(ProgramsTable[[#This Row],[Veteran?]:[Disabled Veteran?]]="Yes"))&gt;0, "Yes", "No"))</f>
        <v>No</v>
      </c>
      <c r="CG8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94"/>
      <c r="CI894"/>
      <c r="CJ894"/>
      <c r="CK894"/>
      <c r="CL894"/>
      <c r="CM894"/>
      <c r="CN894"/>
      <c r="CO894"/>
      <c r="CP894"/>
      <c r="CQ894"/>
      <c r="CR894"/>
      <c r="CS894"/>
      <c r="CU894"/>
      <c r="CV894"/>
    </row>
    <row r="895" spans="1:100" hidden="1" x14ac:dyDescent="0.25">
      <c r="A895" s="10">
        <v>768</v>
      </c>
      <c r="B895" t="s">
        <v>614</v>
      </c>
      <c r="C895" t="s">
        <v>646</v>
      </c>
      <c r="D895" t="s">
        <v>576</v>
      </c>
      <c r="E895" t="s">
        <v>546</v>
      </c>
      <c r="F895" t="s">
        <v>606</v>
      </c>
      <c r="G895" t="s">
        <v>98</v>
      </c>
      <c r="H895" t="s">
        <v>207</v>
      </c>
      <c r="I895" t="s">
        <v>207</v>
      </c>
      <c r="J895" t="s">
        <v>208</v>
      </c>
      <c r="K895" t="s">
        <v>208</v>
      </c>
      <c r="L895" s="11" t="s">
        <v>543</v>
      </c>
      <c r="M895">
        <v>60</v>
      </c>
      <c r="N895">
        <v>120</v>
      </c>
      <c r="P895" t="s">
        <v>563</v>
      </c>
      <c r="Q895" t="s">
        <v>208</v>
      </c>
      <c r="R895" t="s">
        <v>563</v>
      </c>
      <c r="S895" t="s">
        <v>208</v>
      </c>
      <c r="T895" t="s">
        <v>83</v>
      </c>
      <c r="U895" t="s">
        <v>207</v>
      </c>
      <c r="V895" t="s">
        <v>207</v>
      </c>
      <c r="W895" t="s">
        <v>207</v>
      </c>
      <c r="X895" t="s">
        <v>207</v>
      </c>
      <c r="Y895" t="s">
        <v>207</v>
      </c>
      <c r="Z895" t="s">
        <v>207</v>
      </c>
      <c r="AA895" t="s">
        <v>207</v>
      </c>
      <c r="AB895" t="s">
        <v>207</v>
      </c>
      <c r="AC895" t="s">
        <v>207</v>
      </c>
      <c r="AD895" t="s">
        <v>207</v>
      </c>
      <c r="AE895" t="s">
        <v>207</v>
      </c>
      <c r="AF895" t="s">
        <v>207</v>
      </c>
      <c r="AG895" t="s">
        <v>207</v>
      </c>
      <c r="AH895" t="s">
        <v>207</v>
      </c>
      <c r="AI895" t="s">
        <v>207</v>
      </c>
      <c r="AJ895" t="s">
        <v>207</v>
      </c>
      <c r="AK895" t="s">
        <v>207</v>
      </c>
      <c r="AL895" t="s">
        <v>207</v>
      </c>
      <c r="AM895" t="s">
        <v>207</v>
      </c>
      <c r="AN895" t="s">
        <v>207</v>
      </c>
      <c r="AO895" t="s">
        <v>207</v>
      </c>
      <c r="AP895" t="s">
        <v>207</v>
      </c>
      <c r="AQ895" t="s">
        <v>207</v>
      </c>
      <c r="AR895" t="s">
        <v>207</v>
      </c>
      <c r="AS895" t="s">
        <v>207</v>
      </c>
      <c r="AT895" t="s">
        <v>207</v>
      </c>
      <c r="AU895" t="s">
        <v>207</v>
      </c>
      <c r="AV895" t="s">
        <v>207</v>
      </c>
      <c r="AW895" t="s">
        <v>207</v>
      </c>
      <c r="AX895" t="s">
        <v>207</v>
      </c>
      <c r="AY895" t="s">
        <v>207</v>
      </c>
      <c r="AZ895" t="s">
        <v>207</v>
      </c>
      <c r="BA895" t="s">
        <v>215</v>
      </c>
      <c r="BB895" t="s">
        <v>207</v>
      </c>
      <c r="BC895" t="s">
        <v>207</v>
      </c>
      <c r="BD895" t="s">
        <v>207</v>
      </c>
      <c r="BE895" t="s">
        <v>207</v>
      </c>
      <c r="BF895" t="s">
        <v>207</v>
      </c>
      <c r="BG895" t="s">
        <v>207</v>
      </c>
      <c r="BH895" t="s">
        <v>207</v>
      </c>
      <c r="BI895" t="s">
        <v>207</v>
      </c>
      <c r="BJ895" t="s">
        <v>207</v>
      </c>
      <c r="BK895" t="s">
        <v>207</v>
      </c>
      <c r="BL895" t="s">
        <v>207</v>
      </c>
      <c r="BM895" t="s">
        <v>207</v>
      </c>
      <c r="BN895" t="s">
        <v>207</v>
      </c>
      <c r="BO895" s="18" t="str">
        <f>IF(OR(BO$2=0, BO$2=""), "N/A", IF(ISNUMBER(SEARCH(UPPER(BO$2), UPPER(ProgramsTable[[#This Row],[Type of Service]]))), "Yes", "No"))</f>
        <v>N/A</v>
      </c>
      <c r="BP895" s="18" t="str">
        <f>IF(BP$2=0, "N/A", IF(ISNUMBER(SEARCH(TRIM(BP$2), ProgramsTable[[#This Row],[Geographic Coverage]])), "Yes", "No"))</f>
        <v>N/A</v>
      </c>
      <c r="BQ895" s="18" t="str">
        <f>IF(BQ$2=0, "N/A", IF(ISNUMBER(SEARCH(TRIM(BQ$2), ProgramsTable[[#This Row],[Geographic Coverage]])), "Yes", "No"))</f>
        <v>N/A</v>
      </c>
      <c r="BR895" s="18" t="str">
        <f>IF(AND(BP$2=0, BQ$2=0), "*Required - Please Make a Selection*", IF(OR(ISNUMBER(SEARCH(TRIM(BP$2), ProgramsTable[[#This Row],[Geographic Coverage]])), ISNUMBER(SEARCH(TRIM(BQ$2), ProgramsTable[[#This Row],[Geographic Coverage]]))), "Yes", "No"))</f>
        <v>*Required - Please Make a Selection*</v>
      </c>
      <c r="BS895" s="18" t="str">
        <f>IF(OR(BS$2="",BS$2=0), "N/A", IF(AND(ProgramsTable[[#This Row],[Age Min]]= "None", ProgramsTable[[#This Row],[Age Max]]= "None"), "Yes", IF(AND(BS$2&gt;=ProgramsTable[[#This Row],[Age Min]], BS$2&lt;=ProgramsTable[[#This Row],[Age Max]]), "Yes", "No")))</f>
        <v>N/A</v>
      </c>
      <c r="BT895" s="18" t="str" cm="1">
        <f t="array" ref="BT895">IF(COUNTIF(AM$2:BJ$2,"Yes")=0,"N/A",IF(SUMPRODUCT(--(AM$2:BJ$2="Yes"),--(ProgramsTable[[#This Row],[Developmental Disability]:[Caregivers, Family Members, Advocates, or Practitioners of an Individual with Disabilities or Medical Conditions]]="Yes"))&gt;0,"Yes","No"))</f>
        <v>N/A</v>
      </c>
      <c r="BU8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95" s="18" t="str">
        <f>IF(BV$2=0, "N/A", IF(ISNUMBER(SEARCH(UPPER(BV$2), UPPER(ProgramsTable[[#This Row],[Type of Service]]))), "Yes", "No"))</f>
        <v>N/A</v>
      </c>
      <c r="BW895" s="18" t="str">
        <f>IF(BW$2=0, "N/A", IF(ISNUMBER(SEARCH(TRIM(BW$2), ProgramsTable[[#This Row],[Geographic Coverage]])), "Yes", "No"))</f>
        <v>N/A</v>
      </c>
      <c r="BX895" s="18" t="str">
        <f>IF(BX$2=0, "N/A", IF(ISNUMBER(SEARCH(TRIM(BX$2), ProgramsTable[[#This Row],[Geographic Coverage]])), "Yes", "No"))</f>
        <v>N/A</v>
      </c>
      <c r="BY895" s="18" t="str">
        <f>IF(AND(BW$2=0, BX$2=0), "*Required - Please Make a Selection*", IF(OR(ISNUMBER(SEARCH(TRIM(BW$2), ProgramsTable[[#This Row],[Geographic Coverage]])), ISNUMBER(SEARCH(TRIM(BX$2), ProgramsTable[[#This Row],[Geographic Coverage]]))), "Yes", "No"))</f>
        <v>*Required - Please Make a Selection*</v>
      </c>
      <c r="BZ895" s="18" t="str">
        <f>IF(I$2=0, "N/A", IF(I$2="Yes", IF(ProgramsTable[[#This Row],[Program Includes Services for Caregivers]]="Yes", IF(ProgramsTable[[#This Row],[Program May Require Caregiver to be Unpaid]]="No", "Yes", "No"), "No"), "N/A"))</f>
        <v>N/A</v>
      </c>
      <c r="CA8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95" s="18" t="str">
        <f>IF(CB$2=0, "N/A", IF(ISNUMBER(SEARCH(TRIM(UPPER(CB$2)), TRIM(UPPER(ProgramsTable[[#This Row],[Type of Service]])))), "Yes", "No"))</f>
        <v>N/A</v>
      </c>
      <c r="CC895" s="18" t="str">
        <f>IF(CC$2=0, "N/A", IF(ISNUMBER(SEARCH(TRIM(CC$2), ProgramsTable[[#This Row],[Geographic Coverage]])), "Yes", "No"))</f>
        <v>No</v>
      </c>
      <c r="CD895" s="18" t="str">
        <f>IF(CD$2=0, "N/A", IF(ISNUMBER(SEARCH(TRIM(CD$2), ProgramsTable[[#This Row],[Geographic Coverage]])), "Yes", "No"))</f>
        <v>N/A</v>
      </c>
      <c r="CE895" s="18" t="str">
        <f>IF(AND(CC$2=0, CD$2=0), "*Required - Please Make a Selection*", IF(OR(ISNUMBER(SEARCH(TRIM(CC$2), ProgramsTable[[#This Row],[Geographic Coverage]])), ISNUMBER(SEARCH(TRIM(CD$2), ProgramsTable[[#This Row],[Geographic Coverage]]))), "Yes", "No"))</f>
        <v>No</v>
      </c>
      <c r="CF895" s="18" t="str" cm="1">
        <f t="array" ref="CF895">IF(COUNTIF(BK$2:BN$2, "Yes")=0, "N/A", IF(SUMPRODUCT((BK$2:BN$2="Yes")*(ProgramsTable[[#This Row],[Veteran?]:[Disabled Veteran?]]="Yes"))&gt;0, "Yes", "No"))</f>
        <v>No</v>
      </c>
      <c r="CG8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95"/>
      <c r="CI895"/>
      <c r="CJ895"/>
      <c r="CK895"/>
      <c r="CL895"/>
      <c r="CM895"/>
      <c r="CN895"/>
      <c r="CO895"/>
      <c r="CP895"/>
      <c r="CQ895"/>
      <c r="CR895"/>
      <c r="CS895"/>
      <c r="CU895"/>
      <c r="CV895"/>
    </row>
    <row r="896" spans="1:100" hidden="1" x14ac:dyDescent="0.25">
      <c r="A896" s="10">
        <v>780</v>
      </c>
      <c r="B896" t="s">
        <v>647</v>
      </c>
      <c r="C896" t="s">
        <v>482</v>
      </c>
      <c r="D896" t="s">
        <v>537</v>
      </c>
      <c r="E896" t="s">
        <v>538</v>
      </c>
      <c r="F896" t="s">
        <v>539</v>
      </c>
      <c r="G896" t="s">
        <v>540</v>
      </c>
      <c r="H896" t="s">
        <v>207</v>
      </c>
      <c r="I896" t="s">
        <v>207</v>
      </c>
      <c r="J896" t="s">
        <v>541</v>
      </c>
      <c r="K896" t="s">
        <v>542</v>
      </c>
      <c r="L896" t="s">
        <v>543</v>
      </c>
      <c r="M896">
        <v>60</v>
      </c>
      <c r="N896">
        <v>120</v>
      </c>
      <c r="P896" t="s">
        <v>544</v>
      </c>
      <c r="Q896" t="s">
        <v>208</v>
      </c>
      <c r="R896" t="s">
        <v>544</v>
      </c>
      <c r="S896" t="s">
        <v>208</v>
      </c>
      <c r="T896" t="s">
        <v>59</v>
      </c>
      <c r="U896" t="s">
        <v>215</v>
      </c>
      <c r="V896" t="s">
        <v>207</v>
      </c>
      <c r="W896" t="s">
        <v>207</v>
      </c>
      <c r="X896" t="s">
        <v>207</v>
      </c>
      <c r="Y896" t="s">
        <v>207</v>
      </c>
      <c r="Z896" t="s">
        <v>207</v>
      </c>
      <c r="AA896" t="s">
        <v>207</v>
      </c>
      <c r="AB896" t="s">
        <v>207</v>
      </c>
      <c r="AC896" t="s">
        <v>207</v>
      </c>
      <c r="AD896" t="s">
        <v>207</v>
      </c>
      <c r="AE896" t="s">
        <v>207</v>
      </c>
      <c r="AF896" t="s">
        <v>207</v>
      </c>
      <c r="AG896" t="s">
        <v>207</v>
      </c>
      <c r="AH896" t="s">
        <v>207</v>
      </c>
      <c r="AI896" t="s">
        <v>207</v>
      </c>
      <c r="AJ896" t="s">
        <v>207</v>
      </c>
      <c r="AK896" t="s">
        <v>207</v>
      </c>
      <c r="AL896" t="s">
        <v>207</v>
      </c>
      <c r="AM896" t="s">
        <v>207</v>
      </c>
      <c r="AN896" t="s">
        <v>207</v>
      </c>
      <c r="AO896" t="s">
        <v>207</v>
      </c>
      <c r="AP896" t="s">
        <v>207</v>
      </c>
      <c r="AQ896" t="s">
        <v>207</v>
      </c>
      <c r="AR896" t="s">
        <v>207</v>
      </c>
      <c r="AS896" t="s">
        <v>207</v>
      </c>
      <c r="AT896" t="s">
        <v>207</v>
      </c>
      <c r="AU896" t="s">
        <v>207</v>
      </c>
      <c r="AV896" t="s">
        <v>207</v>
      </c>
      <c r="AW896" t="s">
        <v>207</v>
      </c>
      <c r="AX896" t="s">
        <v>207</v>
      </c>
      <c r="AY896" t="s">
        <v>207</v>
      </c>
      <c r="AZ896" t="s">
        <v>207</v>
      </c>
      <c r="BA896" t="s">
        <v>215</v>
      </c>
      <c r="BB896" t="s">
        <v>207</v>
      </c>
      <c r="BC896" t="s">
        <v>207</v>
      </c>
      <c r="BD896" t="s">
        <v>207</v>
      </c>
      <c r="BE896" t="s">
        <v>207</v>
      </c>
      <c r="BF896" t="s">
        <v>207</v>
      </c>
      <c r="BG896" t="s">
        <v>207</v>
      </c>
      <c r="BH896" t="s">
        <v>207</v>
      </c>
      <c r="BI896" t="s">
        <v>207</v>
      </c>
      <c r="BJ896" t="s">
        <v>207</v>
      </c>
      <c r="BK896" t="s">
        <v>207</v>
      </c>
      <c r="BL896" t="s">
        <v>207</v>
      </c>
      <c r="BM896" t="s">
        <v>207</v>
      </c>
      <c r="BN896" t="s">
        <v>207</v>
      </c>
      <c r="BO896" s="18" t="str">
        <f>IF(OR(BO$2=0, BO$2=""), "N/A", IF(ISNUMBER(SEARCH(UPPER(BO$2), UPPER(ProgramsTable[[#This Row],[Type of Service]]))), "Yes", "No"))</f>
        <v>N/A</v>
      </c>
      <c r="BP896" s="18" t="str">
        <f>IF(BP$2=0, "N/A", IF(ISNUMBER(SEARCH(TRIM(BP$2), ProgramsTable[[#This Row],[Geographic Coverage]])), "Yes", "No"))</f>
        <v>N/A</v>
      </c>
      <c r="BQ896" s="18" t="str">
        <f>IF(BQ$2=0, "N/A", IF(ISNUMBER(SEARCH(TRIM(BQ$2), ProgramsTable[[#This Row],[Geographic Coverage]])), "Yes", "No"))</f>
        <v>N/A</v>
      </c>
      <c r="BR896" s="18" t="str">
        <f>IF(AND(BP$2=0, BQ$2=0), "*Required - Please Make a Selection*", IF(OR(ISNUMBER(SEARCH(TRIM(BP$2), ProgramsTable[[#This Row],[Geographic Coverage]])), ISNUMBER(SEARCH(TRIM(BQ$2), ProgramsTable[[#This Row],[Geographic Coverage]]))), "Yes", "No"))</f>
        <v>*Required - Please Make a Selection*</v>
      </c>
      <c r="BS896" s="18" t="str">
        <f>IF(OR(BS$2="",BS$2=0), "N/A", IF(AND(ProgramsTable[[#This Row],[Age Min]]= "None", ProgramsTable[[#This Row],[Age Max]]= "None"), "Yes", IF(AND(BS$2&gt;=ProgramsTable[[#This Row],[Age Min]], BS$2&lt;=ProgramsTable[[#This Row],[Age Max]]), "Yes", "No")))</f>
        <v>N/A</v>
      </c>
      <c r="BT896" s="18" t="str" cm="1">
        <f t="array" ref="BT896">IF(COUNTIF(AM$2:BJ$2,"Yes")=0,"N/A",IF(SUMPRODUCT(--(AM$2:BJ$2="Yes"),--(ProgramsTable[[#This Row],[Developmental Disability]:[Caregivers, Family Members, Advocates, or Practitioners of an Individual with Disabilities or Medical Conditions]]="Yes"))&gt;0,"Yes","No"))</f>
        <v>N/A</v>
      </c>
      <c r="BU8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96" s="18" t="str">
        <f>IF(BV$2=0, "N/A", IF(ISNUMBER(SEARCH(UPPER(BV$2), UPPER(ProgramsTable[[#This Row],[Type of Service]]))), "Yes", "No"))</f>
        <v>N/A</v>
      </c>
      <c r="BW896" s="18" t="str">
        <f>IF(BW$2=0, "N/A", IF(ISNUMBER(SEARCH(TRIM(BW$2), ProgramsTable[[#This Row],[Geographic Coverage]])), "Yes", "No"))</f>
        <v>N/A</v>
      </c>
      <c r="BX896" s="18" t="str">
        <f>IF(BX$2=0, "N/A", IF(ISNUMBER(SEARCH(TRIM(BX$2), ProgramsTable[[#This Row],[Geographic Coverage]])), "Yes", "No"))</f>
        <v>N/A</v>
      </c>
      <c r="BY896" s="18" t="str">
        <f>IF(AND(BW$2=0, BX$2=0), "*Required - Please Make a Selection*", IF(OR(ISNUMBER(SEARCH(TRIM(BW$2), ProgramsTable[[#This Row],[Geographic Coverage]])), ISNUMBER(SEARCH(TRIM(BX$2), ProgramsTable[[#This Row],[Geographic Coverage]]))), "Yes", "No"))</f>
        <v>*Required - Please Make a Selection*</v>
      </c>
      <c r="BZ896" s="18" t="str">
        <f>IF(I$2=0, "N/A", IF(I$2="Yes", IF(ProgramsTable[[#This Row],[Program Includes Services for Caregivers]]="Yes", IF(ProgramsTable[[#This Row],[Program May Require Caregiver to be Unpaid]]="No", "Yes", "No"), "No"), "N/A"))</f>
        <v>N/A</v>
      </c>
      <c r="CA8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96" s="18" t="str">
        <f>IF(CB$2=0, "N/A", IF(ISNUMBER(SEARCH(TRIM(UPPER(CB$2)), TRIM(UPPER(ProgramsTable[[#This Row],[Type of Service]])))), "Yes", "No"))</f>
        <v>N/A</v>
      </c>
      <c r="CC896" s="18" t="str">
        <f>IF(CC$2=0, "N/A", IF(ISNUMBER(SEARCH(TRIM(CC$2), ProgramsTable[[#This Row],[Geographic Coverage]])), "Yes", "No"))</f>
        <v>No</v>
      </c>
      <c r="CD896" s="18" t="str">
        <f>IF(CD$2=0, "N/A", IF(ISNUMBER(SEARCH(TRIM(CD$2), ProgramsTable[[#This Row],[Geographic Coverage]])), "Yes", "No"))</f>
        <v>N/A</v>
      </c>
      <c r="CE896" s="18" t="str">
        <f>IF(AND(CC$2=0, CD$2=0), "*Required - Please Make a Selection*", IF(OR(ISNUMBER(SEARCH(TRIM(CC$2), ProgramsTable[[#This Row],[Geographic Coverage]])), ISNUMBER(SEARCH(TRIM(CD$2), ProgramsTable[[#This Row],[Geographic Coverage]]))), "Yes", "No"))</f>
        <v>No</v>
      </c>
      <c r="CF896" s="18" t="str" cm="1">
        <f t="array" ref="CF896">IF(COUNTIF(BK$2:BN$2, "Yes")=0, "N/A", IF(SUMPRODUCT((BK$2:BN$2="Yes")*(ProgramsTable[[#This Row],[Veteran?]:[Disabled Veteran?]]="Yes"))&gt;0, "Yes", "No"))</f>
        <v>No</v>
      </c>
      <c r="CG8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96"/>
      <c r="CI896"/>
      <c r="CJ896"/>
      <c r="CK896"/>
      <c r="CL896"/>
      <c r="CM896"/>
      <c r="CN896"/>
      <c r="CO896"/>
      <c r="CP896"/>
      <c r="CQ896"/>
      <c r="CR896"/>
      <c r="CS896"/>
      <c r="CU896"/>
      <c r="CV896"/>
    </row>
    <row r="897" spans="1:100" hidden="1" x14ac:dyDescent="0.25">
      <c r="A897" s="10">
        <v>782</v>
      </c>
      <c r="B897" t="s">
        <v>647</v>
      </c>
      <c r="C897" t="s">
        <v>482</v>
      </c>
      <c r="D897" t="s">
        <v>545</v>
      </c>
      <c r="E897" t="s">
        <v>546</v>
      </c>
      <c r="F897" t="s">
        <v>549</v>
      </c>
      <c r="G897" t="s">
        <v>117</v>
      </c>
      <c r="H897" t="s">
        <v>207</v>
      </c>
      <c r="I897" t="s">
        <v>207</v>
      </c>
      <c r="J897" t="s">
        <v>208</v>
      </c>
      <c r="K897" t="s">
        <v>208</v>
      </c>
      <c r="L897" s="11" t="s">
        <v>543</v>
      </c>
      <c r="M897">
        <v>60</v>
      </c>
      <c r="N897">
        <v>120</v>
      </c>
      <c r="P897" t="s">
        <v>550</v>
      </c>
      <c r="Q897" t="s">
        <v>208</v>
      </c>
      <c r="R897" t="s">
        <v>550</v>
      </c>
      <c r="S897" t="s">
        <v>208</v>
      </c>
      <c r="T897" t="s">
        <v>59</v>
      </c>
      <c r="U897" t="s">
        <v>207</v>
      </c>
      <c r="V897" t="s">
        <v>207</v>
      </c>
      <c r="W897" t="s">
        <v>207</v>
      </c>
      <c r="X897" t="s">
        <v>207</v>
      </c>
      <c r="Y897" t="s">
        <v>207</v>
      </c>
      <c r="Z897" t="s">
        <v>207</v>
      </c>
      <c r="AA897" t="s">
        <v>207</v>
      </c>
      <c r="AB897" t="s">
        <v>207</v>
      </c>
      <c r="AC897" t="s">
        <v>207</v>
      </c>
      <c r="AD897" t="s">
        <v>207</v>
      </c>
      <c r="AE897" t="s">
        <v>207</v>
      </c>
      <c r="AF897" t="s">
        <v>207</v>
      </c>
      <c r="AG897" t="s">
        <v>207</v>
      </c>
      <c r="AH897" t="s">
        <v>207</v>
      </c>
      <c r="AI897" t="s">
        <v>207</v>
      </c>
      <c r="AJ897" t="s">
        <v>207</v>
      </c>
      <c r="AK897" t="s">
        <v>207</v>
      </c>
      <c r="AL897" t="s">
        <v>207</v>
      </c>
      <c r="AM897" t="s">
        <v>207</v>
      </c>
      <c r="AN897" t="s">
        <v>207</v>
      </c>
      <c r="AO897" t="s">
        <v>207</v>
      </c>
      <c r="AP897" t="s">
        <v>207</v>
      </c>
      <c r="AQ897" t="s">
        <v>207</v>
      </c>
      <c r="AR897" t="s">
        <v>207</v>
      </c>
      <c r="AS897" t="s">
        <v>207</v>
      </c>
      <c r="AT897" t="s">
        <v>207</v>
      </c>
      <c r="AU897" t="s">
        <v>207</v>
      </c>
      <c r="AV897" t="s">
        <v>207</v>
      </c>
      <c r="AW897" t="s">
        <v>207</v>
      </c>
      <c r="AX897" t="s">
        <v>207</v>
      </c>
      <c r="AY897" t="s">
        <v>207</v>
      </c>
      <c r="AZ897" t="s">
        <v>207</v>
      </c>
      <c r="BA897" t="s">
        <v>215</v>
      </c>
      <c r="BB897" t="s">
        <v>207</v>
      </c>
      <c r="BC897" t="s">
        <v>207</v>
      </c>
      <c r="BD897" t="s">
        <v>207</v>
      </c>
      <c r="BE897" t="s">
        <v>207</v>
      </c>
      <c r="BF897" t="s">
        <v>207</v>
      </c>
      <c r="BG897" t="s">
        <v>207</v>
      </c>
      <c r="BH897" t="s">
        <v>207</v>
      </c>
      <c r="BI897" t="s">
        <v>207</v>
      </c>
      <c r="BJ897" t="s">
        <v>207</v>
      </c>
      <c r="BK897" t="s">
        <v>207</v>
      </c>
      <c r="BL897" t="s">
        <v>207</v>
      </c>
      <c r="BM897" t="s">
        <v>207</v>
      </c>
      <c r="BN897" t="s">
        <v>207</v>
      </c>
      <c r="BO897" s="18" t="str">
        <f>IF(OR(BO$2=0, BO$2=""), "N/A", IF(ISNUMBER(SEARCH(UPPER(BO$2), UPPER(ProgramsTable[[#This Row],[Type of Service]]))), "Yes", "No"))</f>
        <v>N/A</v>
      </c>
      <c r="BP897" s="18" t="str">
        <f>IF(BP$2=0, "N/A", IF(ISNUMBER(SEARCH(TRIM(BP$2), ProgramsTable[[#This Row],[Geographic Coverage]])), "Yes", "No"))</f>
        <v>N/A</v>
      </c>
      <c r="BQ897" s="18" t="str">
        <f>IF(BQ$2=0, "N/A", IF(ISNUMBER(SEARCH(TRIM(BQ$2), ProgramsTable[[#This Row],[Geographic Coverage]])), "Yes", "No"))</f>
        <v>N/A</v>
      </c>
      <c r="BR897" s="18" t="str">
        <f>IF(AND(BP$2=0, BQ$2=0), "*Required - Please Make a Selection*", IF(OR(ISNUMBER(SEARCH(TRIM(BP$2), ProgramsTable[[#This Row],[Geographic Coverage]])), ISNUMBER(SEARCH(TRIM(BQ$2), ProgramsTable[[#This Row],[Geographic Coverage]]))), "Yes", "No"))</f>
        <v>*Required - Please Make a Selection*</v>
      </c>
      <c r="BS897" s="18" t="str">
        <f>IF(OR(BS$2="",BS$2=0), "N/A", IF(AND(ProgramsTable[[#This Row],[Age Min]]= "None", ProgramsTable[[#This Row],[Age Max]]= "None"), "Yes", IF(AND(BS$2&gt;=ProgramsTable[[#This Row],[Age Min]], BS$2&lt;=ProgramsTable[[#This Row],[Age Max]]), "Yes", "No")))</f>
        <v>N/A</v>
      </c>
      <c r="BT897" s="18" t="str" cm="1">
        <f t="array" ref="BT897">IF(COUNTIF(AM$2:BJ$2,"Yes")=0,"N/A",IF(SUMPRODUCT(--(AM$2:BJ$2="Yes"),--(ProgramsTable[[#This Row],[Developmental Disability]:[Caregivers, Family Members, Advocates, or Practitioners of an Individual with Disabilities or Medical Conditions]]="Yes"))&gt;0,"Yes","No"))</f>
        <v>N/A</v>
      </c>
      <c r="BU8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97" s="18" t="str">
        <f>IF(BV$2=0, "N/A", IF(ISNUMBER(SEARCH(UPPER(BV$2), UPPER(ProgramsTable[[#This Row],[Type of Service]]))), "Yes", "No"))</f>
        <v>N/A</v>
      </c>
      <c r="BW897" s="18" t="str">
        <f>IF(BW$2=0, "N/A", IF(ISNUMBER(SEARCH(TRIM(BW$2), ProgramsTable[[#This Row],[Geographic Coverage]])), "Yes", "No"))</f>
        <v>N/A</v>
      </c>
      <c r="BX897" s="18" t="str">
        <f>IF(BX$2=0, "N/A", IF(ISNUMBER(SEARCH(TRIM(BX$2), ProgramsTable[[#This Row],[Geographic Coverage]])), "Yes", "No"))</f>
        <v>N/A</v>
      </c>
      <c r="BY897" s="18" t="str">
        <f>IF(AND(BW$2=0, BX$2=0), "*Required - Please Make a Selection*", IF(OR(ISNUMBER(SEARCH(TRIM(BW$2), ProgramsTable[[#This Row],[Geographic Coverage]])), ISNUMBER(SEARCH(TRIM(BX$2), ProgramsTable[[#This Row],[Geographic Coverage]]))), "Yes", "No"))</f>
        <v>*Required - Please Make a Selection*</v>
      </c>
      <c r="BZ897" s="18" t="str">
        <f>IF(I$2=0, "N/A", IF(I$2="Yes", IF(ProgramsTable[[#This Row],[Program Includes Services for Caregivers]]="Yes", IF(ProgramsTable[[#This Row],[Program May Require Caregiver to be Unpaid]]="No", "Yes", "No"), "No"), "N/A"))</f>
        <v>N/A</v>
      </c>
      <c r="CA8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97" s="18" t="str">
        <f>IF(CB$2=0, "N/A", IF(ISNUMBER(SEARCH(TRIM(UPPER(CB$2)), TRIM(UPPER(ProgramsTable[[#This Row],[Type of Service]])))), "Yes", "No"))</f>
        <v>N/A</v>
      </c>
      <c r="CC897" s="18" t="str">
        <f>IF(CC$2=0, "N/A", IF(ISNUMBER(SEARCH(TRIM(CC$2), ProgramsTable[[#This Row],[Geographic Coverage]])), "Yes", "No"))</f>
        <v>No</v>
      </c>
      <c r="CD897" s="18" t="str">
        <f>IF(CD$2=0, "N/A", IF(ISNUMBER(SEARCH(TRIM(CD$2), ProgramsTable[[#This Row],[Geographic Coverage]])), "Yes", "No"))</f>
        <v>N/A</v>
      </c>
      <c r="CE897" s="18" t="str">
        <f>IF(AND(CC$2=0, CD$2=0), "*Required - Please Make a Selection*", IF(OR(ISNUMBER(SEARCH(TRIM(CC$2), ProgramsTable[[#This Row],[Geographic Coverage]])), ISNUMBER(SEARCH(TRIM(CD$2), ProgramsTable[[#This Row],[Geographic Coverage]]))), "Yes", "No"))</f>
        <v>No</v>
      </c>
      <c r="CF897" s="18" t="str" cm="1">
        <f t="array" ref="CF897">IF(COUNTIF(BK$2:BN$2, "Yes")=0, "N/A", IF(SUMPRODUCT((BK$2:BN$2="Yes")*(ProgramsTable[[#This Row],[Veteran?]:[Disabled Veteran?]]="Yes"))&gt;0, "Yes", "No"))</f>
        <v>No</v>
      </c>
      <c r="CG8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97"/>
      <c r="CI897"/>
      <c r="CJ897"/>
      <c r="CK897"/>
      <c r="CL897"/>
      <c r="CM897"/>
      <c r="CN897"/>
      <c r="CO897"/>
      <c r="CP897"/>
      <c r="CQ897"/>
      <c r="CR897"/>
      <c r="CS897"/>
      <c r="CU897"/>
      <c r="CV897"/>
    </row>
    <row r="898" spans="1:100" hidden="1" x14ac:dyDescent="0.25">
      <c r="A898" s="10">
        <v>784</v>
      </c>
      <c r="B898" t="s">
        <v>647</v>
      </c>
      <c r="C898" t="s">
        <v>482</v>
      </c>
      <c r="D898" t="s">
        <v>545</v>
      </c>
      <c r="E898" t="s">
        <v>546</v>
      </c>
      <c r="F898" t="s">
        <v>553</v>
      </c>
      <c r="G898" t="s">
        <v>99</v>
      </c>
      <c r="H898" t="s">
        <v>207</v>
      </c>
      <c r="I898" t="s">
        <v>207</v>
      </c>
      <c r="J898" t="s">
        <v>208</v>
      </c>
      <c r="K898" t="s">
        <v>208</v>
      </c>
      <c r="L898" s="11" t="s">
        <v>543</v>
      </c>
      <c r="M898">
        <v>60</v>
      </c>
      <c r="N898">
        <v>120</v>
      </c>
      <c r="P898" t="s">
        <v>554</v>
      </c>
      <c r="Q898" t="s">
        <v>208</v>
      </c>
      <c r="R898" t="s">
        <v>554</v>
      </c>
      <c r="S898" t="s">
        <v>208</v>
      </c>
      <c r="T898" t="s">
        <v>59</v>
      </c>
      <c r="U898" t="s">
        <v>207</v>
      </c>
      <c r="V898" t="s">
        <v>207</v>
      </c>
      <c r="W898" t="s">
        <v>207</v>
      </c>
      <c r="X898" t="s">
        <v>207</v>
      </c>
      <c r="Y898" t="s">
        <v>207</v>
      </c>
      <c r="Z898" t="s">
        <v>207</v>
      </c>
      <c r="AA898" t="s">
        <v>207</v>
      </c>
      <c r="AB898" t="s">
        <v>207</v>
      </c>
      <c r="AC898" t="s">
        <v>207</v>
      </c>
      <c r="AD898" t="s">
        <v>207</v>
      </c>
      <c r="AE898" t="s">
        <v>207</v>
      </c>
      <c r="AF898" t="s">
        <v>207</v>
      </c>
      <c r="AG898" t="s">
        <v>207</v>
      </c>
      <c r="AH898" t="s">
        <v>207</v>
      </c>
      <c r="AI898" t="s">
        <v>207</v>
      </c>
      <c r="AJ898" t="s">
        <v>207</v>
      </c>
      <c r="AK898" t="s">
        <v>207</v>
      </c>
      <c r="AL898" t="s">
        <v>207</v>
      </c>
      <c r="AM898" t="s">
        <v>207</v>
      </c>
      <c r="AN898" t="s">
        <v>207</v>
      </c>
      <c r="AO898" t="s">
        <v>207</v>
      </c>
      <c r="AP898" t="s">
        <v>207</v>
      </c>
      <c r="AQ898" t="s">
        <v>207</v>
      </c>
      <c r="AR898" t="s">
        <v>207</v>
      </c>
      <c r="AS898" t="s">
        <v>207</v>
      </c>
      <c r="AT898" t="s">
        <v>207</v>
      </c>
      <c r="AU898" t="s">
        <v>207</v>
      </c>
      <c r="AV898" t="s">
        <v>207</v>
      </c>
      <c r="AW898" t="s">
        <v>207</v>
      </c>
      <c r="AX898" t="s">
        <v>207</v>
      </c>
      <c r="AY898" t="s">
        <v>207</v>
      </c>
      <c r="AZ898" t="s">
        <v>207</v>
      </c>
      <c r="BA898" t="s">
        <v>215</v>
      </c>
      <c r="BB898" t="s">
        <v>207</v>
      </c>
      <c r="BC898" t="s">
        <v>207</v>
      </c>
      <c r="BD898" t="s">
        <v>207</v>
      </c>
      <c r="BE898" t="s">
        <v>207</v>
      </c>
      <c r="BF898" t="s">
        <v>207</v>
      </c>
      <c r="BG898" t="s">
        <v>207</v>
      </c>
      <c r="BH898" t="s">
        <v>207</v>
      </c>
      <c r="BI898" t="s">
        <v>207</v>
      </c>
      <c r="BJ898" t="s">
        <v>207</v>
      </c>
      <c r="BK898" t="s">
        <v>207</v>
      </c>
      <c r="BL898" t="s">
        <v>207</v>
      </c>
      <c r="BM898" t="s">
        <v>207</v>
      </c>
      <c r="BN898" t="s">
        <v>207</v>
      </c>
      <c r="BO898" s="18" t="str">
        <f>IF(OR(BO$2=0, BO$2=""), "N/A", IF(ISNUMBER(SEARCH(UPPER(BO$2), UPPER(ProgramsTable[[#This Row],[Type of Service]]))), "Yes", "No"))</f>
        <v>N/A</v>
      </c>
      <c r="BP898" s="18" t="str">
        <f>IF(BP$2=0, "N/A", IF(ISNUMBER(SEARCH(TRIM(BP$2), ProgramsTable[[#This Row],[Geographic Coverage]])), "Yes", "No"))</f>
        <v>N/A</v>
      </c>
      <c r="BQ898" s="18" t="str">
        <f>IF(BQ$2=0, "N/A", IF(ISNUMBER(SEARCH(TRIM(BQ$2), ProgramsTable[[#This Row],[Geographic Coverage]])), "Yes", "No"))</f>
        <v>N/A</v>
      </c>
      <c r="BR898" s="18" t="str">
        <f>IF(AND(BP$2=0, BQ$2=0), "*Required - Please Make a Selection*", IF(OR(ISNUMBER(SEARCH(TRIM(BP$2), ProgramsTable[[#This Row],[Geographic Coverage]])), ISNUMBER(SEARCH(TRIM(BQ$2), ProgramsTable[[#This Row],[Geographic Coverage]]))), "Yes", "No"))</f>
        <v>*Required - Please Make a Selection*</v>
      </c>
      <c r="BS898" s="18" t="str">
        <f>IF(OR(BS$2="",BS$2=0), "N/A", IF(AND(ProgramsTable[[#This Row],[Age Min]]= "None", ProgramsTable[[#This Row],[Age Max]]= "None"), "Yes", IF(AND(BS$2&gt;=ProgramsTable[[#This Row],[Age Min]], BS$2&lt;=ProgramsTable[[#This Row],[Age Max]]), "Yes", "No")))</f>
        <v>N/A</v>
      </c>
      <c r="BT898" s="18" t="str" cm="1">
        <f t="array" ref="BT898">IF(COUNTIF(AM$2:BJ$2,"Yes")=0,"N/A",IF(SUMPRODUCT(--(AM$2:BJ$2="Yes"),--(ProgramsTable[[#This Row],[Developmental Disability]:[Caregivers, Family Members, Advocates, or Practitioners of an Individual with Disabilities or Medical Conditions]]="Yes"))&gt;0,"Yes","No"))</f>
        <v>N/A</v>
      </c>
      <c r="BU8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98" s="18" t="str">
        <f>IF(BV$2=0, "N/A", IF(ISNUMBER(SEARCH(UPPER(BV$2), UPPER(ProgramsTable[[#This Row],[Type of Service]]))), "Yes", "No"))</f>
        <v>N/A</v>
      </c>
      <c r="BW898" s="18" t="str">
        <f>IF(BW$2=0, "N/A", IF(ISNUMBER(SEARCH(TRIM(BW$2), ProgramsTable[[#This Row],[Geographic Coverage]])), "Yes", "No"))</f>
        <v>N/A</v>
      </c>
      <c r="BX898" s="18" t="str">
        <f>IF(BX$2=0, "N/A", IF(ISNUMBER(SEARCH(TRIM(BX$2), ProgramsTable[[#This Row],[Geographic Coverage]])), "Yes", "No"))</f>
        <v>N/A</v>
      </c>
      <c r="BY898" s="18" t="str">
        <f>IF(AND(BW$2=0, BX$2=0), "*Required - Please Make a Selection*", IF(OR(ISNUMBER(SEARCH(TRIM(BW$2), ProgramsTable[[#This Row],[Geographic Coverage]])), ISNUMBER(SEARCH(TRIM(BX$2), ProgramsTable[[#This Row],[Geographic Coverage]]))), "Yes", "No"))</f>
        <v>*Required - Please Make a Selection*</v>
      </c>
      <c r="BZ898" s="18" t="str">
        <f>IF(I$2=0, "N/A", IF(I$2="Yes", IF(ProgramsTable[[#This Row],[Program Includes Services for Caregivers]]="Yes", IF(ProgramsTable[[#This Row],[Program May Require Caregiver to be Unpaid]]="No", "Yes", "No"), "No"), "N/A"))</f>
        <v>N/A</v>
      </c>
      <c r="CA8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98" s="18" t="str">
        <f>IF(CB$2=0, "N/A", IF(ISNUMBER(SEARCH(TRIM(UPPER(CB$2)), TRIM(UPPER(ProgramsTable[[#This Row],[Type of Service]])))), "Yes", "No"))</f>
        <v>N/A</v>
      </c>
      <c r="CC898" s="18" t="str">
        <f>IF(CC$2=0, "N/A", IF(ISNUMBER(SEARCH(TRIM(CC$2), ProgramsTable[[#This Row],[Geographic Coverage]])), "Yes", "No"))</f>
        <v>No</v>
      </c>
      <c r="CD898" s="18" t="str">
        <f>IF(CD$2=0, "N/A", IF(ISNUMBER(SEARCH(TRIM(CD$2), ProgramsTable[[#This Row],[Geographic Coverage]])), "Yes", "No"))</f>
        <v>N/A</v>
      </c>
      <c r="CE898" s="18" t="str">
        <f>IF(AND(CC$2=0, CD$2=0), "*Required - Please Make a Selection*", IF(OR(ISNUMBER(SEARCH(TRIM(CC$2), ProgramsTable[[#This Row],[Geographic Coverage]])), ISNUMBER(SEARCH(TRIM(CD$2), ProgramsTable[[#This Row],[Geographic Coverage]]))), "Yes", "No"))</f>
        <v>No</v>
      </c>
      <c r="CF898" s="18" t="str" cm="1">
        <f t="array" ref="CF898">IF(COUNTIF(BK$2:BN$2, "Yes")=0, "N/A", IF(SUMPRODUCT((BK$2:BN$2="Yes")*(ProgramsTable[[#This Row],[Veteran?]:[Disabled Veteran?]]="Yes"))&gt;0, "Yes", "No"))</f>
        <v>No</v>
      </c>
      <c r="CG8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98"/>
      <c r="CI898"/>
      <c r="CJ898"/>
      <c r="CK898"/>
      <c r="CL898"/>
      <c r="CM898"/>
      <c r="CN898"/>
      <c r="CO898"/>
      <c r="CP898"/>
      <c r="CQ898"/>
      <c r="CR898"/>
      <c r="CS898"/>
      <c r="CU898"/>
      <c r="CV898"/>
    </row>
    <row r="899" spans="1:100" hidden="1" x14ac:dyDescent="0.25">
      <c r="A899" s="10">
        <v>785</v>
      </c>
      <c r="B899" t="s">
        <v>647</v>
      </c>
      <c r="C899" t="s">
        <v>482</v>
      </c>
      <c r="D899" t="s">
        <v>545</v>
      </c>
      <c r="E899" t="s">
        <v>546</v>
      </c>
      <c r="F899" t="s">
        <v>555</v>
      </c>
      <c r="G899" t="s">
        <v>92</v>
      </c>
      <c r="H899" t="s">
        <v>207</v>
      </c>
      <c r="I899" t="s">
        <v>207</v>
      </c>
      <c r="J899" t="s">
        <v>547</v>
      </c>
      <c r="K899" t="s">
        <v>208</v>
      </c>
      <c r="L899" s="11" t="s">
        <v>543</v>
      </c>
      <c r="M899">
        <v>60</v>
      </c>
      <c r="N899">
        <v>120</v>
      </c>
      <c r="P899" t="s">
        <v>556</v>
      </c>
      <c r="Q899" t="s">
        <v>208</v>
      </c>
      <c r="R899" t="s">
        <v>556</v>
      </c>
      <c r="S899" t="s">
        <v>208</v>
      </c>
      <c r="T899" t="s">
        <v>59</v>
      </c>
      <c r="U899" t="s">
        <v>215</v>
      </c>
      <c r="V899" t="s">
        <v>207</v>
      </c>
      <c r="W899" t="s">
        <v>207</v>
      </c>
      <c r="X899" t="s">
        <v>207</v>
      </c>
      <c r="Y899" t="s">
        <v>207</v>
      </c>
      <c r="Z899" t="s">
        <v>207</v>
      </c>
      <c r="AA899" t="s">
        <v>215</v>
      </c>
      <c r="AB899" t="s">
        <v>207</v>
      </c>
      <c r="AC899" t="s">
        <v>207</v>
      </c>
      <c r="AD899" t="s">
        <v>207</v>
      </c>
      <c r="AE899" t="s">
        <v>207</v>
      </c>
      <c r="AF899" t="s">
        <v>207</v>
      </c>
      <c r="AG899" t="s">
        <v>207</v>
      </c>
      <c r="AH899" t="s">
        <v>207</v>
      </c>
      <c r="AI899" t="s">
        <v>207</v>
      </c>
      <c r="AJ899" t="s">
        <v>207</v>
      </c>
      <c r="AK899" t="s">
        <v>207</v>
      </c>
      <c r="AL899" t="s">
        <v>207</v>
      </c>
      <c r="AM899" t="s">
        <v>207</v>
      </c>
      <c r="AN899" t="s">
        <v>207</v>
      </c>
      <c r="AO899" t="s">
        <v>207</v>
      </c>
      <c r="AP899" t="s">
        <v>207</v>
      </c>
      <c r="AQ899" t="s">
        <v>207</v>
      </c>
      <c r="AR899" t="s">
        <v>207</v>
      </c>
      <c r="AS899" t="s">
        <v>207</v>
      </c>
      <c r="AT899" t="s">
        <v>207</v>
      </c>
      <c r="AU899" t="s">
        <v>207</v>
      </c>
      <c r="AV899" t="s">
        <v>207</v>
      </c>
      <c r="AW899" t="s">
        <v>207</v>
      </c>
      <c r="AX899" t="s">
        <v>207</v>
      </c>
      <c r="AY899" t="s">
        <v>207</v>
      </c>
      <c r="AZ899" t="s">
        <v>207</v>
      </c>
      <c r="BA899" t="s">
        <v>215</v>
      </c>
      <c r="BB899" t="s">
        <v>207</v>
      </c>
      <c r="BC899" t="s">
        <v>207</v>
      </c>
      <c r="BD899" t="s">
        <v>207</v>
      </c>
      <c r="BE899" t="s">
        <v>207</v>
      </c>
      <c r="BF899" t="s">
        <v>207</v>
      </c>
      <c r="BG899" t="s">
        <v>207</v>
      </c>
      <c r="BH899" t="s">
        <v>207</v>
      </c>
      <c r="BI899" t="s">
        <v>207</v>
      </c>
      <c r="BJ899" t="s">
        <v>207</v>
      </c>
      <c r="BK899" t="s">
        <v>207</v>
      </c>
      <c r="BL899" t="s">
        <v>207</v>
      </c>
      <c r="BM899" t="s">
        <v>207</v>
      </c>
      <c r="BN899" t="s">
        <v>207</v>
      </c>
      <c r="BO899" s="18" t="str">
        <f>IF(OR(BO$2=0, BO$2=""), "N/A", IF(ISNUMBER(SEARCH(UPPER(BO$2), UPPER(ProgramsTable[[#This Row],[Type of Service]]))), "Yes", "No"))</f>
        <v>N/A</v>
      </c>
      <c r="BP899" s="18" t="str">
        <f>IF(BP$2=0, "N/A", IF(ISNUMBER(SEARCH(TRIM(BP$2), ProgramsTable[[#This Row],[Geographic Coverage]])), "Yes", "No"))</f>
        <v>N/A</v>
      </c>
      <c r="BQ899" s="18" t="str">
        <f>IF(BQ$2=0, "N/A", IF(ISNUMBER(SEARCH(TRIM(BQ$2), ProgramsTable[[#This Row],[Geographic Coverage]])), "Yes", "No"))</f>
        <v>N/A</v>
      </c>
      <c r="BR899" s="18" t="str">
        <f>IF(AND(BP$2=0, BQ$2=0), "*Required - Please Make a Selection*", IF(OR(ISNUMBER(SEARCH(TRIM(BP$2), ProgramsTable[[#This Row],[Geographic Coverage]])), ISNUMBER(SEARCH(TRIM(BQ$2), ProgramsTable[[#This Row],[Geographic Coverage]]))), "Yes", "No"))</f>
        <v>*Required - Please Make a Selection*</v>
      </c>
      <c r="BS899" s="18" t="str">
        <f>IF(OR(BS$2="",BS$2=0), "N/A", IF(AND(ProgramsTable[[#This Row],[Age Min]]= "None", ProgramsTable[[#This Row],[Age Max]]= "None"), "Yes", IF(AND(BS$2&gt;=ProgramsTable[[#This Row],[Age Min]], BS$2&lt;=ProgramsTable[[#This Row],[Age Max]]), "Yes", "No")))</f>
        <v>N/A</v>
      </c>
      <c r="BT899" s="18" t="str" cm="1">
        <f t="array" ref="BT899">IF(COUNTIF(AM$2:BJ$2,"Yes")=0,"N/A",IF(SUMPRODUCT(--(AM$2:BJ$2="Yes"),--(ProgramsTable[[#This Row],[Developmental Disability]:[Caregivers, Family Members, Advocates, or Practitioners of an Individual with Disabilities or Medical Conditions]]="Yes"))&gt;0,"Yes","No"))</f>
        <v>N/A</v>
      </c>
      <c r="BU8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899" s="18" t="str">
        <f>IF(BV$2=0, "N/A", IF(ISNUMBER(SEARCH(UPPER(BV$2), UPPER(ProgramsTable[[#This Row],[Type of Service]]))), "Yes", "No"))</f>
        <v>N/A</v>
      </c>
      <c r="BW899" s="18" t="str">
        <f>IF(BW$2=0, "N/A", IF(ISNUMBER(SEARCH(TRIM(BW$2), ProgramsTable[[#This Row],[Geographic Coverage]])), "Yes", "No"))</f>
        <v>N/A</v>
      </c>
      <c r="BX899" s="18" t="str">
        <f>IF(BX$2=0, "N/A", IF(ISNUMBER(SEARCH(TRIM(BX$2), ProgramsTable[[#This Row],[Geographic Coverage]])), "Yes", "No"))</f>
        <v>N/A</v>
      </c>
      <c r="BY899" s="18" t="str">
        <f>IF(AND(BW$2=0, BX$2=0), "*Required - Please Make a Selection*", IF(OR(ISNUMBER(SEARCH(TRIM(BW$2), ProgramsTable[[#This Row],[Geographic Coverage]])), ISNUMBER(SEARCH(TRIM(BX$2), ProgramsTable[[#This Row],[Geographic Coverage]]))), "Yes", "No"))</f>
        <v>*Required - Please Make a Selection*</v>
      </c>
      <c r="BZ899" s="18" t="str">
        <f>IF(I$2=0, "N/A", IF(I$2="Yes", IF(ProgramsTable[[#This Row],[Program Includes Services for Caregivers]]="Yes", IF(ProgramsTable[[#This Row],[Program May Require Caregiver to be Unpaid]]="No", "Yes", "No"), "No"), "N/A"))</f>
        <v>N/A</v>
      </c>
      <c r="CA8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899" s="18" t="str">
        <f>IF(CB$2=0, "N/A", IF(ISNUMBER(SEARCH(TRIM(UPPER(CB$2)), TRIM(UPPER(ProgramsTable[[#This Row],[Type of Service]])))), "Yes", "No"))</f>
        <v>N/A</v>
      </c>
      <c r="CC899" s="18" t="str">
        <f>IF(CC$2=0, "N/A", IF(ISNUMBER(SEARCH(TRIM(CC$2), ProgramsTable[[#This Row],[Geographic Coverage]])), "Yes", "No"))</f>
        <v>No</v>
      </c>
      <c r="CD899" s="18" t="str">
        <f>IF(CD$2=0, "N/A", IF(ISNUMBER(SEARCH(TRIM(CD$2), ProgramsTable[[#This Row],[Geographic Coverage]])), "Yes", "No"))</f>
        <v>N/A</v>
      </c>
      <c r="CE899" s="18" t="str">
        <f>IF(AND(CC$2=0, CD$2=0), "*Required - Please Make a Selection*", IF(OR(ISNUMBER(SEARCH(TRIM(CC$2), ProgramsTable[[#This Row],[Geographic Coverage]])), ISNUMBER(SEARCH(TRIM(CD$2), ProgramsTable[[#This Row],[Geographic Coverage]]))), "Yes", "No"))</f>
        <v>No</v>
      </c>
      <c r="CF899" s="18" t="str" cm="1">
        <f t="array" ref="CF899">IF(COUNTIF(BK$2:BN$2, "Yes")=0, "N/A", IF(SUMPRODUCT((BK$2:BN$2="Yes")*(ProgramsTable[[#This Row],[Veteran?]:[Disabled Veteran?]]="Yes"))&gt;0, "Yes", "No"))</f>
        <v>No</v>
      </c>
      <c r="CG8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899"/>
      <c r="CI899"/>
      <c r="CJ899"/>
      <c r="CK899"/>
      <c r="CL899"/>
      <c r="CM899"/>
      <c r="CN899"/>
      <c r="CO899"/>
      <c r="CP899"/>
      <c r="CQ899"/>
      <c r="CR899"/>
      <c r="CS899"/>
      <c r="CU899"/>
      <c r="CV899"/>
    </row>
    <row r="900" spans="1:100" hidden="1" x14ac:dyDescent="0.25">
      <c r="A900" s="10">
        <v>786</v>
      </c>
      <c r="B900" t="s">
        <v>647</v>
      </c>
      <c r="C900" t="s">
        <v>482</v>
      </c>
      <c r="D900" t="s">
        <v>545</v>
      </c>
      <c r="E900" t="s">
        <v>546</v>
      </c>
      <c r="F900" t="s">
        <v>557</v>
      </c>
      <c r="G900" t="s">
        <v>91</v>
      </c>
      <c r="H900" t="s">
        <v>207</v>
      </c>
      <c r="I900" t="s">
        <v>207</v>
      </c>
      <c r="J900" t="s">
        <v>208</v>
      </c>
      <c r="K900" t="s">
        <v>208</v>
      </c>
      <c r="L900" s="11" t="s">
        <v>543</v>
      </c>
      <c r="M900">
        <v>60</v>
      </c>
      <c r="N900">
        <v>120</v>
      </c>
      <c r="P900" t="s">
        <v>208</v>
      </c>
      <c r="Q900" t="s">
        <v>208</v>
      </c>
      <c r="R900" t="s">
        <v>208</v>
      </c>
      <c r="S900" t="s">
        <v>208</v>
      </c>
      <c r="T900" t="s">
        <v>59</v>
      </c>
      <c r="U900" t="s">
        <v>207</v>
      </c>
      <c r="V900" t="s">
        <v>207</v>
      </c>
      <c r="W900" t="s">
        <v>207</v>
      </c>
      <c r="X900" t="s">
        <v>207</v>
      </c>
      <c r="Y900" t="s">
        <v>207</v>
      </c>
      <c r="Z900" t="s">
        <v>207</v>
      </c>
      <c r="AA900" t="s">
        <v>207</v>
      </c>
      <c r="AB900" t="s">
        <v>207</v>
      </c>
      <c r="AC900" t="s">
        <v>207</v>
      </c>
      <c r="AD900" t="s">
        <v>207</v>
      </c>
      <c r="AE900" t="s">
        <v>207</v>
      </c>
      <c r="AF900" t="s">
        <v>207</v>
      </c>
      <c r="AG900" t="s">
        <v>207</v>
      </c>
      <c r="AH900" t="s">
        <v>207</v>
      </c>
      <c r="AI900" t="s">
        <v>207</v>
      </c>
      <c r="AJ900" t="s">
        <v>207</v>
      </c>
      <c r="AK900" t="s">
        <v>207</v>
      </c>
      <c r="AL900" t="s">
        <v>207</v>
      </c>
      <c r="AM900" t="s">
        <v>207</v>
      </c>
      <c r="AN900" t="s">
        <v>207</v>
      </c>
      <c r="AO900" t="s">
        <v>207</v>
      </c>
      <c r="AP900" t="s">
        <v>207</v>
      </c>
      <c r="AQ900" t="s">
        <v>207</v>
      </c>
      <c r="AR900" t="s">
        <v>207</v>
      </c>
      <c r="AS900" t="s">
        <v>207</v>
      </c>
      <c r="AT900" t="s">
        <v>207</v>
      </c>
      <c r="AU900" t="s">
        <v>207</v>
      </c>
      <c r="AV900" t="s">
        <v>207</v>
      </c>
      <c r="AW900" t="s">
        <v>207</v>
      </c>
      <c r="AX900" t="s">
        <v>207</v>
      </c>
      <c r="AY900" t="s">
        <v>207</v>
      </c>
      <c r="AZ900" t="s">
        <v>207</v>
      </c>
      <c r="BA900" t="s">
        <v>207</v>
      </c>
      <c r="BB900" t="s">
        <v>207</v>
      </c>
      <c r="BC900" t="s">
        <v>207</v>
      </c>
      <c r="BD900" t="s">
        <v>207</v>
      </c>
      <c r="BE900" t="s">
        <v>207</v>
      </c>
      <c r="BF900" t="s">
        <v>207</v>
      </c>
      <c r="BG900" t="s">
        <v>207</v>
      </c>
      <c r="BH900" t="s">
        <v>207</v>
      </c>
      <c r="BI900" t="s">
        <v>207</v>
      </c>
      <c r="BJ900" t="s">
        <v>207</v>
      </c>
      <c r="BK900" t="s">
        <v>207</v>
      </c>
      <c r="BL900" t="s">
        <v>207</v>
      </c>
      <c r="BM900" t="s">
        <v>207</v>
      </c>
      <c r="BN900" t="s">
        <v>207</v>
      </c>
      <c r="BO900" s="18" t="str">
        <f>IF(OR(BO$2=0, BO$2=""), "N/A", IF(ISNUMBER(SEARCH(UPPER(BO$2), UPPER(ProgramsTable[[#This Row],[Type of Service]]))), "Yes", "No"))</f>
        <v>N/A</v>
      </c>
      <c r="BP900" s="18" t="str">
        <f>IF(BP$2=0, "N/A", IF(ISNUMBER(SEARCH(TRIM(BP$2), ProgramsTable[[#This Row],[Geographic Coverage]])), "Yes", "No"))</f>
        <v>N/A</v>
      </c>
      <c r="BQ900" s="18" t="str">
        <f>IF(BQ$2=0, "N/A", IF(ISNUMBER(SEARCH(TRIM(BQ$2), ProgramsTable[[#This Row],[Geographic Coverage]])), "Yes", "No"))</f>
        <v>N/A</v>
      </c>
      <c r="BR900" s="18" t="str">
        <f>IF(AND(BP$2=0, BQ$2=0), "*Required - Please Make a Selection*", IF(OR(ISNUMBER(SEARCH(TRIM(BP$2), ProgramsTable[[#This Row],[Geographic Coverage]])), ISNUMBER(SEARCH(TRIM(BQ$2), ProgramsTable[[#This Row],[Geographic Coverage]]))), "Yes", "No"))</f>
        <v>*Required - Please Make a Selection*</v>
      </c>
      <c r="BS900" s="18" t="str">
        <f>IF(OR(BS$2="",BS$2=0), "N/A", IF(AND(ProgramsTable[[#This Row],[Age Min]]= "None", ProgramsTable[[#This Row],[Age Max]]= "None"), "Yes", IF(AND(BS$2&gt;=ProgramsTable[[#This Row],[Age Min]], BS$2&lt;=ProgramsTable[[#This Row],[Age Max]]), "Yes", "No")))</f>
        <v>N/A</v>
      </c>
      <c r="BT900" s="18" t="str" cm="1">
        <f t="array" ref="BT900">IF(COUNTIF(AM$2:BJ$2,"Yes")=0,"N/A",IF(SUMPRODUCT(--(AM$2:BJ$2="Yes"),--(ProgramsTable[[#This Row],[Developmental Disability]:[Caregivers, Family Members, Advocates, or Practitioners of an Individual with Disabilities or Medical Conditions]]="Yes"))&gt;0,"Yes","No"))</f>
        <v>N/A</v>
      </c>
      <c r="BU9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00" s="18" t="str">
        <f>IF(BV$2=0, "N/A", IF(ISNUMBER(SEARCH(UPPER(BV$2), UPPER(ProgramsTable[[#This Row],[Type of Service]]))), "Yes", "No"))</f>
        <v>N/A</v>
      </c>
      <c r="BW900" s="18" t="str">
        <f>IF(BW$2=0, "N/A", IF(ISNUMBER(SEARCH(TRIM(BW$2), ProgramsTable[[#This Row],[Geographic Coverage]])), "Yes", "No"))</f>
        <v>N/A</v>
      </c>
      <c r="BX900" s="18" t="str">
        <f>IF(BX$2=0, "N/A", IF(ISNUMBER(SEARCH(TRIM(BX$2), ProgramsTable[[#This Row],[Geographic Coverage]])), "Yes", "No"))</f>
        <v>N/A</v>
      </c>
      <c r="BY900" s="18" t="str">
        <f>IF(AND(BW$2=0, BX$2=0), "*Required - Please Make a Selection*", IF(OR(ISNUMBER(SEARCH(TRIM(BW$2), ProgramsTable[[#This Row],[Geographic Coverage]])), ISNUMBER(SEARCH(TRIM(BX$2), ProgramsTable[[#This Row],[Geographic Coverage]]))), "Yes", "No"))</f>
        <v>*Required - Please Make a Selection*</v>
      </c>
      <c r="BZ900" s="18" t="str">
        <f>IF(I$2=0, "N/A", IF(I$2="Yes", IF(ProgramsTable[[#This Row],[Program Includes Services for Caregivers]]="Yes", IF(ProgramsTable[[#This Row],[Program May Require Caregiver to be Unpaid]]="No", "Yes", "No"), "No"), "N/A"))</f>
        <v>N/A</v>
      </c>
      <c r="CA9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00" s="18" t="str">
        <f>IF(CB$2=0, "N/A", IF(ISNUMBER(SEARCH(TRIM(UPPER(CB$2)), TRIM(UPPER(ProgramsTable[[#This Row],[Type of Service]])))), "Yes", "No"))</f>
        <v>N/A</v>
      </c>
      <c r="CC900" s="18" t="str">
        <f>IF(CC$2=0, "N/A", IF(ISNUMBER(SEARCH(TRIM(CC$2), ProgramsTable[[#This Row],[Geographic Coverage]])), "Yes", "No"))</f>
        <v>No</v>
      </c>
      <c r="CD900" s="18" t="str">
        <f>IF(CD$2=0, "N/A", IF(ISNUMBER(SEARCH(TRIM(CD$2), ProgramsTable[[#This Row],[Geographic Coverage]])), "Yes", "No"))</f>
        <v>N/A</v>
      </c>
      <c r="CE900" s="18" t="str">
        <f>IF(AND(CC$2=0, CD$2=0), "*Required - Please Make a Selection*", IF(OR(ISNUMBER(SEARCH(TRIM(CC$2), ProgramsTable[[#This Row],[Geographic Coverage]])), ISNUMBER(SEARCH(TRIM(CD$2), ProgramsTable[[#This Row],[Geographic Coverage]]))), "Yes", "No"))</f>
        <v>No</v>
      </c>
      <c r="CF900" s="18" t="str" cm="1">
        <f t="array" ref="CF900">IF(COUNTIF(BK$2:BN$2, "Yes")=0, "N/A", IF(SUMPRODUCT((BK$2:BN$2="Yes")*(ProgramsTable[[#This Row],[Veteran?]:[Disabled Veteran?]]="Yes"))&gt;0, "Yes", "No"))</f>
        <v>No</v>
      </c>
      <c r="CG9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00"/>
      <c r="CI900"/>
      <c r="CJ900"/>
      <c r="CK900"/>
      <c r="CL900"/>
      <c r="CM900"/>
      <c r="CN900"/>
      <c r="CO900"/>
      <c r="CP900"/>
      <c r="CQ900"/>
      <c r="CR900"/>
      <c r="CS900"/>
      <c r="CU900"/>
      <c r="CV900"/>
    </row>
    <row r="901" spans="1:100" hidden="1" x14ac:dyDescent="0.25">
      <c r="A901" s="10">
        <v>787</v>
      </c>
      <c r="B901" t="s">
        <v>647</v>
      </c>
      <c r="C901" t="s">
        <v>482</v>
      </c>
      <c r="D901" t="s">
        <v>545</v>
      </c>
      <c r="E901" t="s">
        <v>546</v>
      </c>
      <c r="F901" t="s">
        <v>558</v>
      </c>
      <c r="G901" t="s">
        <v>103</v>
      </c>
      <c r="H901" t="s">
        <v>207</v>
      </c>
      <c r="I901" t="s">
        <v>207</v>
      </c>
      <c r="J901" t="s">
        <v>208</v>
      </c>
      <c r="K901" t="s">
        <v>208</v>
      </c>
      <c r="L901" s="11" t="s">
        <v>208</v>
      </c>
      <c r="M901" t="s">
        <v>208</v>
      </c>
      <c r="N901" t="s">
        <v>208</v>
      </c>
      <c r="P901" t="s">
        <v>208</v>
      </c>
      <c r="Q901" t="s">
        <v>208</v>
      </c>
      <c r="R901" t="s">
        <v>208</v>
      </c>
      <c r="S901" t="s">
        <v>208</v>
      </c>
      <c r="T901" t="s">
        <v>59</v>
      </c>
      <c r="U901" t="s">
        <v>207</v>
      </c>
      <c r="V901" t="s">
        <v>207</v>
      </c>
      <c r="W901" t="s">
        <v>207</v>
      </c>
      <c r="X901" t="s">
        <v>207</v>
      </c>
      <c r="Y901" t="s">
        <v>207</v>
      </c>
      <c r="Z901" t="s">
        <v>207</v>
      </c>
      <c r="AA901" t="s">
        <v>207</v>
      </c>
      <c r="AB901" t="s">
        <v>207</v>
      </c>
      <c r="AC901" t="s">
        <v>207</v>
      </c>
      <c r="AD901" t="s">
        <v>207</v>
      </c>
      <c r="AE901" t="s">
        <v>207</v>
      </c>
      <c r="AF901" t="s">
        <v>207</v>
      </c>
      <c r="AG901" t="s">
        <v>207</v>
      </c>
      <c r="AH901" t="s">
        <v>207</v>
      </c>
      <c r="AI901" t="s">
        <v>207</v>
      </c>
      <c r="AJ901" t="s">
        <v>207</v>
      </c>
      <c r="AK901" t="s">
        <v>207</v>
      </c>
      <c r="AL901" t="s">
        <v>207</v>
      </c>
      <c r="AM901" t="s">
        <v>207</v>
      </c>
      <c r="AN901" t="s">
        <v>207</v>
      </c>
      <c r="AO901" t="s">
        <v>207</v>
      </c>
      <c r="AP901" t="s">
        <v>207</v>
      </c>
      <c r="AQ901" t="s">
        <v>207</v>
      </c>
      <c r="AR901" t="s">
        <v>207</v>
      </c>
      <c r="AS901" t="s">
        <v>207</v>
      </c>
      <c r="AT901" t="s">
        <v>207</v>
      </c>
      <c r="AU901" t="s">
        <v>207</v>
      </c>
      <c r="AV901" t="s">
        <v>207</v>
      </c>
      <c r="AW901" t="s">
        <v>207</v>
      </c>
      <c r="AX901" t="s">
        <v>207</v>
      </c>
      <c r="AY901" t="s">
        <v>207</v>
      </c>
      <c r="AZ901" t="s">
        <v>207</v>
      </c>
      <c r="BA901" t="s">
        <v>207</v>
      </c>
      <c r="BB901" t="s">
        <v>207</v>
      </c>
      <c r="BC901" t="s">
        <v>207</v>
      </c>
      <c r="BD901" t="s">
        <v>207</v>
      </c>
      <c r="BE901" t="s">
        <v>207</v>
      </c>
      <c r="BF901" t="s">
        <v>207</v>
      </c>
      <c r="BG901" t="s">
        <v>207</v>
      </c>
      <c r="BH901" t="s">
        <v>207</v>
      </c>
      <c r="BI901" t="s">
        <v>207</v>
      </c>
      <c r="BJ901" t="s">
        <v>207</v>
      </c>
      <c r="BK901" t="s">
        <v>207</v>
      </c>
      <c r="BL901" t="s">
        <v>207</v>
      </c>
      <c r="BM901" t="s">
        <v>207</v>
      </c>
      <c r="BN901" t="s">
        <v>207</v>
      </c>
      <c r="BO901" s="18" t="str">
        <f>IF(OR(BO$2=0, BO$2=""), "N/A", IF(ISNUMBER(SEARCH(UPPER(BO$2), UPPER(ProgramsTable[[#This Row],[Type of Service]]))), "Yes", "No"))</f>
        <v>N/A</v>
      </c>
      <c r="BP901" s="18" t="str">
        <f>IF(BP$2=0, "N/A", IF(ISNUMBER(SEARCH(TRIM(BP$2), ProgramsTable[[#This Row],[Geographic Coverage]])), "Yes", "No"))</f>
        <v>N/A</v>
      </c>
      <c r="BQ901" s="18" t="str">
        <f>IF(BQ$2=0, "N/A", IF(ISNUMBER(SEARCH(TRIM(BQ$2), ProgramsTable[[#This Row],[Geographic Coverage]])), "Yes", "No"))</f>
        <v>N/A</v>
      </c>
      <c r="BR901" s="18" t="str">
        <f>IF(AND(BP$2=0, BQ$2=0), "*Required - Please Make a Selection*", IF(OR(ISNUMBER(SEARCH(TRIM(BP$2), ProgramsTable[[#This Row],[Geographic Coverage]])), ISNUMBER(SEARCH(TRIM(BQ$2), ProgramsTable[[#This Row],[Geographic Coverage]]))), "Yes", "No"))</f>
        <v>*Required - Please Make a Selection*</v>
      </c>
      <c r="BS901" s="18" t="str">
        <f>IF(OR(BS$2="",BS$2=0), "N/A", IF(AND(ProgramsTable[[#This Row],[Age Min]]= "None", ProgramsTable[[#This Row],[Age Max]]= "None"), "Yes", IF(AND(BS$2&gt;=ProgramsTable[[#This Row],[Age Min]], BS$2&lt;=ProgramsTable[[#This Row],[Age Max]]), "Yes", "No")))</f>
        <v>N/A</v>
      </c>
      <c r="BT901" s="18" t="str" cm="1">
        <f t="array" ref="BT901">IF(COUNTIF(AM$2:BJ$2,"Yes")=0,"N/A",IF(SUMPRODUCT(--(AM$2:BJ$2="Yes"),--(ProgramsTable[[#This Row],[Developmental Disability]:[Caregivers, Family Members, Advocates, or Practitioners of an Individual with Disabilities or Medical Conditions]]="Yes"))&gt;0,"Yes","No"))</f>
        <v>N/A</v>
      </c>
      <c r="BU9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01" s="18" t="str">
        <f>IF(BV$2=0, "N/A", IF(ISNUMBER(SEARCH(UPPER(BV$2), UPPER(ProgramsTable[[#This Row],[Type of Service]]))), "Yes", "No"))</f>
        <v>N/A</v>
      </c>
      <c r="BW901" s="18" t="str">
        <f>IF(BW$2=0, "N/A", IF(ISNUMBER(SEARCH(TRIM(BW$2), ProgramsTable[[#This Row],[Geographic Coverage]])), "Yes", "No"))</f>
        <v>N/A</v>
      </c>
      <c r="BX901" s="18" t="str">
        <f>IF(BX$2=0, "N/A", IF(ISNUMBER(SEARCH(TRIM(BX$2), ProgramsTable[[#This Row],[Geographic Coverage]])), "Yes", "No"))</f>
        <v>N/A</v>
      </c>
      <c r="BY901" s="18" t="str">
        <f>IF(AND(BW$2=0, BX$2=0), "*Required - Please Make a Selection*", IF(OR(ISNUMBER(SEARCH(TRIM(BW$2), ProgramsTable[[#This Row],[Geographic Coverage]])), ISNUMBER(SEARCH(TRIM(BX$2), ProgramsTable[[#This Row],[Geographic Coverage]]))), "Yes", "No"))</f>
        <v>*Required - Please Make a Selection*</v>
      </c>
      <c r="BZ901" s="18" t="str">
        <f>IF(I$2=0, "N/A", IF(I$2="Yes", IF(ProgramsTable[[#This Row],[Program Includes Services for Caregivers]]="Yes", IF(ProgramsTable[[#This Row],[Program May Require Caregiver to be Unpaid]]="No", "Yes", "No"), "No"), "N/A"))</f>
        <v>N/A</v>
      </c>
      <c r="CA9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01" s="18" t="str">
        <f>IF(CB$2=0, "N/A", IF(ISNUMBER(SEARCH(TRIM(UPPER(CB$2)), TRIM(UPPER(ProgramsTable[[#This Row],[Type of Service]])))), "Yes", "No"))</f>
        <v>N/A</v>
      </c>
      <c r="CC901" s="18" t="str">
        <f>IF(CC$2=0, "N/A", IF(ISNUMBER(SEARCH(TRIM(CC$2), ProgramsTable[[#This Row],[Geographic Coverage]])), "Yes", "No"))</f>
        <v>No</v>
      </c>
      <c r="CD901" s="18" t="str">
        <f>IF(CD$2=0, "N/A", IF(ISNUMBER(SEARCH(TRIM(CD$2), ProgramsTable[[#This Row],[Geographic Coverage]])), "Yes", "No"))</f>
        <v>N/A</v>
      </c>
      <c r="CE901" s="18" t="str">
        <f>IF(AND(CC$2=0, CD$2=0), "*Required - Please Make a Selection*", IF(OR(ISNUMBER(SEARCH(TRIM(CC$2), ProgramsTable[[#This Row],[Geographic Coverage]])), ISNUMBER(SEARCH(TRIM(CD$2), ProgramsTable[[#This Row],[Geographic Coverage]]))), "Yes", "No"))</f>
        <v>No</v>
      </c>
      <c r="CF901" s="18" t="str" cm="1">
        <f t="array" ref="CF901">IF(COUNTIF(BK$2:BN$2, "Yes")=0, "N/A", IF(SUMPRODUCT((BK$2:BN$2="Yes")*(ProgramsTable[[#This Row],[Veteran?]:[Disabled Veteran?]]="Yes"))&gt;0, "Yes", "No"))</f>
        <v>No</v>
      </c>
      <c r="CG9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01"/>
      <c r="CI901"/>
      <c r="CJ901"/>
      <c r="CK901"/>
      <c r="CL901"/>
      <c r="CM901"/>
      <c r="CN901"/>
      <c r="CO901"/>
      <c r="CP901"/>
      <c r="CQ901"/>
      <c r="CR901"/>
      <c r="CS901"/>
      <c r="CU901"/>
      <c r="CV901"/>
    </row>
    <row r="902" spans="1:100" hidden="1" x14ac:dyDescent="0.25">
      <c r="A902" s="10">
        <v>788</v>
      </c>
      <c r="B902" t="s">
        <v>647</v>
      </c>
      <c r="C902" t="s">
        <v>482</v>
      </c>
      <c r="D902" t="s">
        <v>545</v>
      </c>
      <c r="E902" t="s">
        <v>546</v>
      </c>
      <c r="F902" t="s">
        <v>559</v>
      </c>
      <c r="G902" t="s">
        <v>105</v>
      </c>
      <c r="H902" t="s">
        <v>207</v>
      </c>
      <c r="I902" t="s">
        <v>207</v>
      </c>
      <c r="J902" t="s">
        <v>208</v>
      </c>
      <c r="K902" t="s">
        <v>208</v>
      </c>
      <c r="L902" s="11" t="s">
        <v>543</v>
      </c>
      <c r="M902">
        <v>60</v>
      </c>
      <c r="N902">
        <v>120</v>
      </c>
      <c r="P902" t="s">
        <v>208</v>
      </c>
      <c r="Q902" t="s">
        <v>208</v>
      </c>
      <c r="R902" t="s">
        <v>208</v>
      </c>
      <c r="S902" t="s">
        <v>208</v>
      </c>
      <c r="T902" t="s">
        <v>59</v>
      </c>
      <c r="U902" t="s">
        <v>207</v>
      </c>
      <c r="V902" t="s">
        <v>207</v>
      </c>
      <c r="W902" t="s">
        <v>207</v>
      </c>
      <c r="X902" t="s">
        <v>207</v>
      </c>
      <c r="Y902" t="s">
        <v>207</v>
      </c>
      <c r="Z902" t="s">
        <v>207</v>
      </c>
      <c r="AA902" t="s">
        <v>207</v>
      </c>
      <c r="AB902" t="s">
        <v>207</v>
      </c>
      <c r="AC902" t="s">
        <v>207</v>
      </c>
      <c r="AD902" t="s">
        <v>207</v>
      </c>
      <c r="AE902" t="s">
        <v>207</v>
      </c>
      <c r="AF902" t="s">
        <v>207</v>
      </c>
      <c r="AG902" t="s">
        <v>207</v>
      </c>
      <c r="AH902" t="s">
        <v>207</v>
      </c>
      <c r="AI902" t="s">
        <v>207</v>
      </c>
      <c r="AJ902" t="s">
        <v>207</v>
      </c>
      <c r="AK902" t="s">
        <v>207</v>
      </c>
      <c r="AL902" t="s">
        <v>207</v>
      </c>
      <c r="AM902" t="s">
        <v>207</v>
      </c>
      <c r="AN902" t="s">
        <v>207</v>
      </c>
      <c r="AO902" t="s">
        <v>207</v>
      </c>
      <c r="AP902" t="s">
        <v>207</v>
      </c>
      <c r="AQ902" t="s">
        <v>207</v>
      </c>
      <c r="AR902" t="s">
        <v>207</v>
      </c>
      <c r="AS902" t="s">
        <v>207</v>
      </c>
      <c r="AT902" t="s">
        <v>207</v>
      </c>
      <c r="AU902" t="s">
        <v>207</v>
      </c>
      <c r="AV902" t="s">
        <v>207</v>
      </c>
      <c r="AW902" t="s">
        <v>207</v>
      </c>
      <c r="AX902" t="s">
        <v>207</v>
      </c>
      <c r="AY902" t="s">
        <v>207</v>
      </c>
      <c r="AZ902" t="s">
        <v>207</v>
      </c>
      <c r="BA902" t="s">
        <v>207</v>
      </c>
      <c r="BB902" t="s">
        <v>207</v>
      </c>
      <c r="BC902" t="s">
        <v>207</v>
      </c>
      <c r="BD902" t="s">
        <v>207</v>
      </c>
      <c r="BE902" t="s">
        <v>207</v>
      </c>
      <c r="BF902" t="s">
        <v>207</v>
      </c>
      <c r="BG902" t="s">
        <v>207</v>
      </c>
      <c r="BH902" t="s">
        <v>207</v>
      </c>
      <c r="BI902" t="s">
        <v>207</v>
      </c>
      <c r="BJ902" t="s">
        <v>207</v>
      </c>
      <c r="BK902" t="s">
        <v>207</v>
      </c>
      <c r="BL902" t="s">
        <v>207</v>
      </c>
      <c r="BM902" t="s">
        <v>207</v>
      </c>
      <c r="BN902" t="s">
        <v>207</v>
      </c>
      <c r="BO902" s="18" t="str">
        <f>IF(OR(BO$2=0, BO$2=""), "N/A", IF(ISNUMBER(SEARCH(UPPER(BO$2), UPPER(ProgramsTable[[#This Row],[Type of Service]]))), "Yes", "No"))</f>
        <v>N/A</v>
      </c>
      <c r="BP902" s="18" t="str">
        <f>IF(BP$2=0, "N/A", IF(ISNUMBER(SEARCH(TRIM(BP$2), ProgramsTable[[#This Row],[Geographic Coverage]])), "Yes", "No"))</f>
        <v>N/A</v>
      </c>
      <c r="BQ902" s="18" t="str">
        <f>IF(BQ$2=0, "N/A", IF(ISNUMBER(SEARCH(TRIM(BQ$2), ProgramsTable[[#This Row],[Geographic Coverage]])), "Yes", "No"))</f>
        <v>N/A</v>
      </c>
      <c r="BR902" s="18" t="str">
        <f>IF(AND(BP$2=0, BQ$2=0), "*Required - Please Make a Selection*", IF(OR(ISNUMBER(SEARCH(TRIM(BP$2), ProgramsTable[[#This Row],[Geographic Coverage]])), ISNUMBER(SEARCH(TRIM(BQ$2), ProgramsTable[[#This Row],[Geographic Coverage]]))), "Yes", "No"))</f>
        <v>*Required - Please Make a Selection*</v>
      </c>
      <c r="BS902" s="18" t="str">
        <f>IF(OR(BS$2="",BS$2=0), "N/A", IF(AND(ProgramsTable[[#This Row],[Age Min]]= "None", ProgramsTable[[#This Row],[Age Max]]= "None"), "Yes", IF(AND(BS$2&gt;=ProgramsTable[[#This Row],[Age Min]], BS$2&lt;=ProgramsTable[[#This Row],[Age Max]]), "Yes", "No")))</f>
        <v>N/A</v>
      </c>
      <c r="BT902" s="18" t="str" cm="1">
        <f t="array" ref="BT902">IF(COUNTIF(AM$2:BJ$2,"Yes")=0,"N/A",IF(SUMPRODUCT(--(AM$2:BJ$2="Yes"),--(ProgramsTable[[#This Row],[Developmental Disability]:[Caregivers, Family Members, Advocates, or Practitioners of an Individual with Disabilities or Medical Conditions]]="Yes"))&gt;0,"Yes","No"))</f>
        <v>N/A</v>
      </c>
      <c r="BU9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02" s="18" t="str">
        <f>IF(BV$2=0, "N/A", IF(ISNUMBER(SEARCH(UPPER(BV$2), UPPER(ProgramsTable[[#This Row],[Type of Service]]))), "Yes", "No"))</f>
        <v>N/A</v>
      </c>
      <c r="BW902" s="18" t="str">
        <f>IF(BW$2=0, "N/A", IF(ISNUMBER(SEARCH(TRIM(BW$2), ProgramsTable[[#This Row],[Geographic Coverage]])), "Yes", "No"))</f>
        <v>N/A</v>
      </c>
      <c r="BX902" s="18" t="str">
        <f>IF(BX$2=0, "N/A", IF(ISNUMBER(SEARCH(TRIM(BX$2), ProgramsTable[[#This Row],[Geographic Coverage]])), "Yes", "No"))</f>
        <v>N/A</v>
      </c>
      <c r="BY902" s="18" t="str">
        <f>IF(AND(BW$2=0, BX$2=0), "*Required - Please Make a Selection*", IF(OR(ISNUMBER(SEARCH(TRIM(BW$2), ProgramsTable[[#This Row],[Geographic Coverage]])), ISNUMBER(SEARCH(TRIM(BX$2), ProgramsTable[[#This Row],[Geographic Coverage]]))), "Yes", "No"))</f>
        <v>*Required - Please Make a Selection*</v>
      </c>
      <c r="BZ902" s="18" t="str">
        <f>IF(I$2=0, "N/A", IF(I$2="Yes", IF(ProgramsTable[[#This Row],[Program Includes Services for Caregivers]]="Yes", IF(ProgramsTable[[#This Row],[Program May Require Caregiver to be Unpaid]]="No", "Yes", "No"), "No"), "N/A"))</f>
        <v>N/A</v>
      </c>
      <c r="CA9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02" s="18" t="str">
        <f>IF(CB$2=0, "N/A", IF(ISNUMBER(SEARCH(TRIM(UPPER(CB$2)), TRIM(UPPER(ProgramsTable[[#This Row],[Type of Service]])))), "Yes", "No"))</f>
        <v>N/A</v>
      </c>
      <c r="CC902" s="18" t="str">
        <f>IF(CC$2=0, "N/A", IF(ISNUMBER(SEARCH(TRIM(CC$2), ProgramsTable[[#This Row],[Geographic Coverage]])), "Yes", "No"))</f>
        <v>No</v>
      </c>
      <c r="CD902" s="18" t="str">
        <f>IF(CD$2=0, "N/A", IF(ISNUMBER(SEARCH(TRIM(CD$2), ProgramsTable[[#This Row],[Geographic Coverage]])), "Yes", "No"))</f>
        <v>N/A</v>
      </c>
      <c r="CE902" s="18" t="str">
        <f>IF(AND(CC$2=0, CD$2=0), "*Required - Please Make a Selection*", IF(OR(ISNUMBER(SEARCH(TRIM(CC$2), ProgramsTable[[#This Row],[Geographic Coverage]])), ISNUMBER(SEARCH(TRIM(CD$2), ProgramsTable[[#This Row],[Geographic Coverage]]))), "Yes", "No"))</f>
        <v>No</v>
      </c>
      <c r="CF902" s="18" t="str" cm="1">
        <f t="array" ref="CF902">IF(COUNTIF(BK$2:BN$2, "Yes")=0, "N/A", IF(SUMPRODUCT((BK$2:BN$2="Yes")*(ProgramsTable[[#This Row],[Veteran?]:[Disabled Veteran?]]="Yes"))&gt;0, "Yes", "No"))</f>
        <v>No</v>
      </c>
      <c r="CG9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02"/>
      <c r="CI902"/>
      <c r="CJ902"/>
      <c r="CK902"/>
      <c r="CL902"/>
      <c r="CM902"/>
      <c r="CN902"/>
      <c r="CO902"/>
      <c r="CP902"/>
      <c r="CQ902"/>
      <c r="CR902"/>
      <c r="CS902"/>
      <c r="CU902"/>
      <c r="CV902"/>
    </row>
    <row r="903" spans="1:100" hidden="1" x14ac:dyDescent="0.25">
      <c r="A903" s="10">
        <v>789</v>
      </c>
      <c r="B903" t="s">
        <v>647</v>
      </c>
      <c r="C903" t="s">
        <v>482</v>
      </c>
      <c r="D903" t="s">
        <v>545</v>
      </c>
      <c r="E903" t="s">
        <v>546</v>
      </c>
      <c r="F903" t="s">
        <v>560</v>
      </c>
      <c r="G903" t="s">
        <v>103</v>
      </c>
      <c r="H903" t="s">
        <v>207</v>
      </c>
      <c r="I903" t="s">
        <v>207</v>
      </c>
      <c r="J903" t="s">
        <v>208</v>
      </c>
      <c r="K903" t="s">
        <v>208</v>
      </c>
      <c r="L903" s="11" t="s">
        <v>208</v>
      </c>
      <c r="M903" t="s">
        <v>208</v>
      </c>
      <c r="N903" t="s">
        <v>208</v>
      </c>
      <c r="P903" t="s">
        <v>208</v>
      </c>
      <c r="Q903" t="s">
        <v>208</v>
      </c>
      <c r="R903" t="s">
        <v>208</v>
      </c>
      <c r="S903" t="s">
        <v>208</v>
      </c>
      <c r="T903" t="s">
        <v>59</v>
      </c>
      <c r="U903" t="s">
        <v>207</v>
      </c>
      <c r="V903" t="s">
        <v>207</v>
      </c>
      <c r="W903" t="s">
        <v>207</v>
      </c>
      <c r="X903" t="s">
        <v>207</v>
      </c>
      <c r="Y903" t="s">
        <v>207</v>
      </c>
      <c r="Z903" t="s">
        <v>207</v>
      </c>
      <c r="AA903" t="s">
        <v>207</v>
      </c>
      <c r="AB903" t="s">
        <v>207</v>
      </c>
      <c r="AC903" t="s">
        <v>207</v>
      </c>
      <c r="AD903" t="s">
        <v>207</v>
      </c>
      <c r="AE903" t="s">
        <v>207</v>
      </c>
      <c r="AF903" t="s">
        <v>207</v>
      </c>
      <c r="AG903" t="s">
        <v>207</v>
      </c>
      <c r="AH903" t="s">
        <v>207</v>
      </c>
      <c r="AI903" t="s">
        <v>207</v>
      </c>
      <c r="AJ903" t="s">
        <v>207</v>
      </c>
      <c r="AK903" t="s">
        <v>207</v>
      </c>
      <c r="AL903" t="s">
        <v>207</v>
      </c>
      <c r="AM903" t="s">
        <v>207</v>
      </c>
      <c r="AN903" t="s">
        <v>207</v>
      </c>
      <c r="AO903" t="s">
        <v>207</v>
      </c>
      <c r="AP903" t="s">
        <v>207</v>
      </c>
      <c r="AQ903" t="s">
        <v>207</v>
      </c>
      <c r="AR903" t="s">
        <v>207</v>
      </c>
      <c r="AS903" t="s">
        <v>207</v>
      </c>
      <c r="AT903" t="s">
        <v>207</v>
      </c>
      <c r="AU903" t="s">
        <v>207</v>
      </c>
      <c r="AV903" t="s">
        <v>207</v>
      </c>
      <c r="AW903" t="s">
        <v>207</v>
      </c>
      <c r="AX903" t="s">
        <v>207</v>
      </c>
      <c r="AY903" t="s">
        <v>207</v>
      </c>
      <c r="AZ903" t="s">
        <v>207</v>
      </c>
      <c r="BA903" t="s">
        <v>207</v>
      </c>
      <c r="BB903" t="s">
        <v>207</v>
      </c>
      <c r="BC903" t="s">
        <v>207</v>
      </c>
      <c r="BD903" t="s">
        <v>207</v>
      </c>
      <c r="BE903" t="s">
        <v>207</v>
      </c>
      <c r="BF903" t="s">
        <v>207</v>
      </c>
      <c r="BG903" t="s">
        <v>207</v>
      </c>
      <c r="BH903" t="s">
        <v>207</v>
      </c>
      <c r="BI903" t="s">
        <v>207</v>
      </c>
      <c r="BJ903" t="s">
        <v>207</v>
      </c>
      <c r="BK903" t="s">
        <v>207</v>
      </c>
      <c r="BL903" t="s">
        <v>207</v>
      </c>
      <c r="BM903" t="s">
        <v>207</v>
      </c>
      <c r="BN903" t="s">
        <v>207</v>
      </c>
      <c r="BO903" s="18" t="str">
        <f>IF(OR(BO$2=0, BO$2=""), "N/A", IF(ISNUMBER(SEARCH(UPPER(BO$2), UPPER(ProgramsTable[[#This Row],[Type of Service]]))), "Yes", "No"))</f>
        <v>N/A</v>
      </c>
      <c r="BP903" s="18" t="str">
        <f>IF(BP$2=0, "N/A", IF(ISNUMBER(SEARCH(TRIM(BP$2), ProgramsTable[[#This Row],[Geographic Coverage]])), "Yes", "No"))</f>
        <v>N/A</v>
      </c>
      <c r="BQ903" s="18" t="str">
        <f>IF(BQ$2=0, "N/A", IF(ISNUMBER(SEARCH(TRIM(BQ$2), ProgramsTable[[#This Row],[Geographic Coverage]])), "Yes", "No"))</f>
        <v>N/A</v>
      </c>
      <c r="BR903" s="18" t="str">
        <f>IF(AND(BP$2=0, BQ$2=0), "*Required - Please Make a Selection*", IF(OR(ISNUMBER(SEARCH(TRIM(BP$2), ProgramsTable[[#This Row],[Geographic Coverage]])), ISNUMBER(SEARCH(TRIM(BQ$2), ProgramsTable[[#This Row],[Geographic Coverage]]))), "Yes", "No"))</f>
        <v>*Required - Please Make a Selection*</v>
      </c>
      <c r="BS903" s="18" t="str">
        <f>IF(OR(BS$2="",BS$2=0), "N/A", IF(AND(ProgramsTable[[#This Row],[Age Min]]= "None", ProgramsTable[[#This Row],[Age Max]]= "None"), "Yes", IF(AND(BS$2&gt;=ProgramsTable[[#This Row],[Age Min]], BS$2&lt;=ProgramsTable[[#This Row],[Age Max]]), "Yes", "No")))</f>
        <v>N/A</v>
      </c>
      <c r="BT903" s="18" t="str" cm="1">
        <f t="array" ref="BT903">IF(COUNTIF(AM$2:BJ$2,"Yes")=0,"N/A",IF(SUMPRODUCT(--(AM$2:BJ$2="Yes"),--(ProgramsTable[[#This Row],[Developmental Disability]:[Caregivers, Family Members, Advocates, or Practitioners of an Individual with Disabilities or Medical Conditions]]="Yes"))&gt;0,"Yes","No"))</f>
        <v>N/A</v>
      </c>
      <c r="BU9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03" s="18" t="str">
        <f>IF(BV$2=0, "N/A", IF(ISNUMBER(SEARCH(UPPER(BV$2), UPPER(ProgramsTable[[#This Row],[Type of Service]]))), "Yes", "No"))</f>
        <v>N/A</v>
      </c>
      <c r="BW903" s="18" t="str">
        <f>IF(BW$2=0, "N/A", IF(ISNUMBER(SEARCH(TRIM(BW$2), ProgramsTable[[#This Row],[Geographic Coverage]])), "Yes", "No"))</f>
        <v>N/A</v>
      </c>
      <c r="BX903" s="18" t="str">
        <f>IF(BX$2=0, "N/A", IF(ISNUMBER(SEARCH(TRIM(BX$2), ProgramsTable[[#This Row],[Geographic Coverage]])), "Yes", "No"))</f>
        <v>N/A</v>
      </c>
      <c r="BY903" s="18" t="str">
        <f>IF(AND(BW$2=0, BX$2=0), "*Required - Please Make a Selection*", IF(OR(ISNUMBER(SEARCH(TRIM(BW$2), ProgramsTable[[#This Row],[Geographic Coverage]])), ISNUMBER(SEARCH(TRIM(BX$2), ProgramsTable[[#This Row],[Geographic Coverage]]))), "Yes", "No"))</f>
        <v>*Required - Please Make a Selection*</v>
      </c>
      <c r="BZ903" s="18" t="str">
        <f>IF(I$2=0, "N/A", IF(I$2="Yes", IF(ProgramsTable[[#This Row],[Program Includes Services for Caregivers]]="Yes", IF(ProgramsTable[[#This Row],[Program May Require Caregiver to be Unpaid]]="No", "Yes", "No"), "No"), "N/A"))</f>
        <v>N/A</v>
      </c>
      <c r="CA9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03" s="18" t="str">
        <f>IF(CB$2=0, "N/A", IF(ISNUMBER(SEARCH(TRIM(UPPER(CB$2)), TRIM(UPPER(ProgramsTable[[#This Row],[Type of Service]])))), "Yes", "No"))</f>
        <v>N/A</v>
      </c>
      <c r="CC903" s="18" t="str">
        <f>IF(CC$2=0, "N/A", IF(ISNUMBER(SEARCH(TRIM(CC$2), ProgramsTable[[#This Row],[Geographic Coverage]])), "Yes", "No"))</f>
        <v>No</v>
      </c>
      <c r="CD903" s="18" t="str">
        <f>IF(CD$2=0, "N/A", IF(ISNUMBER(SEARCH(TRIM(CD$2), ProgramsTable[[#This Row],[Geographic Coverage]])), "Yes", "No"))</f>
        <v>N/A</v>
      </c>
      <c r="CE903" s="18" t="str">
        <f>IF(AND(CC$2=0, CD$2=0), "*Required - Please Make a Selection*", IF(OR(ISNUMBER(SEARCH(TRIM(CC$2), ProgramsTable[[#This Row],[Geographic Coverage]])), ISNUMBER(SEARCH(TRIM(CD$2), ProgramsTable[[#This Row],[Geographic Coverage]]))), "Yes", "No"))</f>
        <v>No</v>
      </c>
      <c r="CF903" s="18" t="str" cm="1">
        <f t="array" ref="CF903">IF(COUNTIF(BK$2:BN$2, "Yes")=0, "N/A", IF(SUMPRODUCT((BK$2:BN$2="Yes")*(ProgramsTable[[#This Row],[Veteran?]:[Disabled Veteran?]]="Yes"))&gt;0, "Yes", "No"))</f>
        <v>No</v>
      </c>
      <c r="CG9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03"/>
      <c r="CI903"/>
      <c r="CJ903"/>
      <c r="CK903"/>
      <c r="CL903"/>
      <c r="CM903"/>
      <c r="CN903"/>
      <c r="CO903"/>
      <c r="CP903"/>
      <c r="CQ903"/>
      <c r="CR903"/>
      <c r="CS903"/>
      <c r="CU903"/>
      <c r="CV903"/>
    </row>
    <row r="904" spans="1:100" hidden="1" x14ac:dyDescent="0.25">
      <c r="A904" s="10">
        <v>790</v>
      </c>
      <c r="B904" t="s">
        <v>647</v>
      </c>
      <c r="C904" t="s">
        <v>482</v>
      </c>
      <c r="D904" t="s">
        <v>545</v>
      </c>
      <c r="E904" t="s">
        <v>546</v>
      </c>
      <c r="F904" t="s">
        <v>111</v>
      </c>
      <c r="G904" t="s">
        <v>111</v>
      </c>
      <c r="H904" t="s">
        <v>207</v>
      </c>
      <c r="I904" t="s">
        <v>207</v>
      </c>
      <c r="J904" t="s">
        <v>547</v>
      </c>
      <c r="K904" t="s">
        <v>208</v>
      </c>
      <c r="L904" s="11" t="s">
        <v>543</v>
      </c>
      <c r="M904">
        <v>60</v>
      </c>
      <c r="N904">
        <v>120</v>
      </c>
      <c r="P904" t="s">
        <v>561</v>
      </c>
      <c r="Q904" t="s">
        <v>208</v>
      </c>
      <c r="R904" t="s">
        <v>561</v>
      </c>
      <c r="S904" t="s">
        <v>208</v>
      </c>
      <c r="T904" t="s">
        <v>59</v>
      </c>
      <c r="U904" t="s">
        <v>215</v>
      </c>
      <c r="V904" t="s">
        <v>207</v>
      </c>
      <c r="W904" t="s">
        <v>207</v>
      </c>
      <c r="X904" t="s">
        <v>207</v>
      </c>
      <c r="Y904" t="s">
        <v>207</v>
      </c>
      <c r="Z904" t="s">
        <v>207</v>
      </c>
      <c r="AA904" t="s">
        <v>215</v>
      </c>
      <c r="AB904" t="s">
        <v>207</v>
      </c>
      <c r="AC904" t="s">
        <v>207</v>
      </c>
      <c r="AD904" t="s">
        <v>207</v>
      </c>
      <c r="AE904" t="s">
        <v>207</v>
      </c>
      <c r="AF904" t="s">
        <v>207</v>
      </c>
      <c r="AG904" t="s">
        <v>207</v>
      </c>
      <c r="AH904" t="s">
        <v>207</v>
      </c>
      <c r="AI904" t="s">
        <v>207</v>
      </c>
      <c r="AJ904" t="s">
        <v>207</v>
      </c>
      <c r="AK904" t="s">
        <v>207</v>
      </c>
      <c r="AL904" t="s">
        <v>207</v>
      </c>
      <c r="AM904" t="s">
        <v>207</v>
      </c>
      <c r="AN904" t="s">
        <v>207</v>
      </c>
      <c r="AO904" t="s">
        <v>207</v>
      </c>
      <c r="AP904" t="s">
        <v>207</v>
      </c>
      <c r="AQ904" t="s">
        <v>207</v>
      </c>
      <c r="AR904" t="s">
        <v>207</v>
      </c>
      <c r="AS904" t="s">
        <v>207</v>
      </c>
      <c r="AT904" t="s">
        <v>207</v>
      </c>
      <c r="AU904" t="s">
        <v>207</v>
      </c>
      <c r="AV904" t="s">
        <v>207</v>
      </c>
      <c r="AW904" t="s">
        <v>207</v>
      </c>
      <c r="AX904" t="s">
        <v>207</v>
      </c>
      <c r="AY904" t="s">
        <v>207</v>
      </c>
      <c r="AZ904" t="s">
        <v>207</v>
      </c>
      <c r="BA904" t="s">
        <v>215</v>
      </c>
      <c r="BB904" t="s">
        <v>207</v>
      </c>
      <c r="BC904" t="s">
        <v>207</v>
      </c>
      <c r="BD904" t="s">
        <v>207</v>
      </c>
      <c r="BE904" t="s">
        <v>207</v>
      </c>
      <c r="BF904" t="s">
        <v>207</v>
      </c>
      <c r="BG904" t="s">
        <v>207</v>
      </c>
      <c r="BH904" t="s">
        <v>207</v>
      </c>
      <c r="BI904" t="s">
        <v>207</v>
      </c>
      <c r="BJ904" t="s">
        <v>207</v>
      </c>
      <c r="BK904" t="s">
        <v>207</v>
      </c>
      <c r="BL904" t="s">
        <v>207</v>
      </c>
      <c r="BM904" t="s">
        <v>207</v>
      </c>
      <c r="BN904" t="s">
        <v>207</v>
      </c>
      <c r="BO904" s="18" t="str">
        <f>IF(OR(BO$2=0, BO$2=""), "N/A", IF(ISNUMBER(SEARCH(UPPER(BO$2), UPPER(ProgramsTable[[#This Row],[Type of Service]]))), "Yes", "No"))</f>
        <v>N/A</v>
      </c>
      <c r="BP904" s="18" t="str">
        <f>IF(BP$2=0, "N/A", IF(ISNUMBER(SEARCH(TRIM(BP$2), ProgramsTable[[#This Row],[Geographic Coverage]])), "Yes", "No"))</f>
        <v>N/A</v>
      </c>
      <c r="BQ904" s="18" t="str">
        <f>IF(BQ$2=0, "N/A", IF(ISNUMBER(SEARCH(TRIM(BQ$2), ProgramsTable[[#This Row],[Geographic Coverage]])), "Yes", "No"))</f>
        <v>N/A</v>
      </c>
      <c r="BR904" s="18" t="str">
        <f>IF(AND(BP$2=0, BQ$2=0), "*Required - Please Make a Selection*", IF(OR(ISNUMBER(SEARCH(TRIM(BP$2), ProgramsTable[[#This Row],[Geographic Coverage]])), ISNUMBER(SEARCH(TRIM(BQ$2), ProgramsTable[[#This Row],[Geographic Coverage]]))), "Yes", "No"))</f>
        <v>*Required - Please Make a Selection*</v>
      </c>
      <c r="BS904" s="18" t="str">
        <f>IF(OR(BS$2="",BS$2=0), "N/A", IF(AND(ProgramsTable[[#This Row],[Age Min]]= "None", ProgramsTable[[#This Row],[Age Max]]= "None"), "Yes", IF(AND(BS$2&gt;=ProgramsTable[[#This Row],[Age Min]], BS$2&lt;=ProgramsTable[[#This Row],[Age Max]]), "Yes", "No")))</f>
        <v>N/A</v>
      </c>
      <c r="BT904" s="18" t="str" cm="1">
        <f t="array" ref="BT904">IF(COUNTIF(AM$2:BJ$2,"Yes")=0,"N/A",IF(SUMPRODUCT(--(AM$2:BJ$2="Yes"),--(ProgramsTable[[#This Row],[Developmental Disability]:[Caregivers, Family Members, Advocates, or Practitioners of an Individual with Disabilities or Medical Conditions]]="Yes"))&gt;0,"Yes","No"))</f>
        <v>N/A</v>
      </c>
      <c r="BU9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04" s="18" t="str">
        <f>IF(BV$2=0, "N/A", IF(ISNUMBER(SEARCH(UPPER(BV$2), UPPER(ProgramsTable[[#This Row],[Type of Service]]))), "Yes", "No"))</f>
        <v>N/A</v>
      </c>
      <c r="BW904" s="18" t="str">
        <f>IF(BW$2=0, "N/A", IF(ISNUMBER(SEARCH(TRIM(BW$2), ProgramsTable[[#This Row],[Geographic Coverage]])), "Yes", "No"))</f>
        <v>N/A</v>
      </c>
      <c r="BX904" s="18" t="str">
        <f>IF(BX$2=0, "N/A", IF(ISNUMBER(SEARCH(TRIM(BX$2), ProgramsTable[[#This Row],[Geographic Coverage]])), "Yes", "No"))</f>
        <v>N/A</v>
      </c>
      <c r="BY904" s="18" t="str">
        <f>IF(AND(BW$2=0, BX$2=0), "*Required - Please Make a Selection*", IF(OR(ISNUMBER(SEARCH(TRIM(BW$2), ProgramsTable[[#This Row],[Geographic Coverage]])), ISNUMBER(SEARCH(TRIM(BX$2), ProgramsTable[[#This Row],[Geographic Coverage]]))), "Yes", "No"))</f>
        <v>*Required - Please Make a Selection*</v>
      </c>
      <c r="BZ904" s="18" t="str">
        <f>IF(I$2=0, "N/A", IF(I$2="Yes", IF(ProgramsTable[[#This Row],[Program Includes Services for Caregivers]]="Yes", IF(ProgramsTable[[#This Row],[Program May Require Caregiver to be Unpaid]]="No", "Yes", "No"), "No"), "N/A"))</f>
        <v>N/A</v>
      </c>
      <c r="CA9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04" s="18" t="str">
        <f>IF(CB$2=0, "N/A", IF(ISNUMBER(SEARCH(TRIM(UPPER(CB$2)), TRIM(UPPER(ProgramsTable[[#This Row],[Type of Service]])))), "Yes", "No"))</f>
        <v>N/A</v>
      </c>
      <c r="CC904" s="18" t="str">
        <f>IF(CC$2=0, "N/A", IF(ISNUMBER(SEARCH(TRIM(CC$2), ProgramsTable[[#This Row],[Geographic Coverage]])), "Yes", "No"))</f>
        <v>No</v>
      </c>
      <c r="CD904" s="18" t="str">
        <f>IF(CD$2=0, "N/A", IF(ISNUMBER(SEARCH(TRIM(CD$2), ProgramsTable[[#This Row],[Geographic Coverage]])), "Yes", "No"))</f>
        <v>N/A</v>
      </c>
      <c r="CE904" s="18" t="str">
        <f>IF(AND(CC$2=0, CD$2=0), "*Required - Please Make a Selection*", IF(OR(ISNUMBER(SEARCH(TRIM(CC$2), ProgramsTable[[#This Row],[Geographic Coverage]])), ISNUMBER(SEARCH(TRIM(CD$2), ProgramsTable[[#This Row],[Geographic Coverage]]))), "Yes", "No"))</f>
        <v>No</v>
      </c>
      <c r="CF904" s="18" t="str" cm="1">
        <f t="array" ref="CF904">IF(COUNTIF(BK$2:BN$2, "Yes")=0, "N/A", IF(SUMPRODUCT((BK$2:BN$2="Yes")*(ProgramsTable[[#This Row],[Veteran?]:[Disabled Veteran?]]="Yes"))&gt;0, "Yes", "No"))</f>
        <v>No</v>
      </c>
      <c r="CG9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04"/>
      <c r="CI904"/>
      <c r="CJ904"/>
      <c r="CK904"/>
      <c r="CL904"/>
      <c r="CM904"/>
      <c r="CN904"/>
      <c r="CO904"/>
      <c r="CP904"/>
      <c r="CQ904"/>
      <c r="CR904"/>
      <c r="CS904"/>
      <c r="CU904"/>
      <c r="CV904"/>
    </row>
    <row r="905" spans="1:100" hidden="1" x14ac:dyDescent="0.25">
      <c r="A905" s="10">
        <v>791</v>
      </c>
      <c r="B905" t="s">
        <v>647</v>
      </c>
      <c r="C905" t="s">
        <v>482</v>
      </c>
      <c r="D905" t="s">
        <v>545</v>
      </c>
      <c r="E905" t="s">
        <v>546</v>
      </c>
      <c r="F905" t="s">
        <v>562</v>
      </c>
      <c r="G905" t="s">
        <v>103</v>
      </c>
      <c r="H905" t="s">
        <v>207</v>
      </c>
      <c r="I905" t="s">
        <v>207</v>
      </c>
      <c r="J905" t="s">
        <v>208</v>
      </c>
      <c r="K905" t="s">
        <v>208</v>
      </c>
      <c r="L905" s="11" t="s">
        <v>208</v>
      </c>
      <c r="M905" t="s">
        <v>208</v>
      </c>
      <c r="N905" t="s">
        <v>208</v>
      </c>
      <c r="P905" t="s">
        <v>208</v>
      </c>
      <c r="Q905" t="s">
        <v>208</v>
      </c>
      <c r="R905" t="s">
        <v>208</v>
      </c>
      <c r="S905" t="s">
        <v>208</v>
      </c>
      <c r="T905" t="s">
        <v>59</v>
      </c>
      <c r="U905" t="s">
        <v>207</v>
      </c>
      <c r="V905" t="s">
        <v>207</v>
      </c>
      <c r="W905" t="s">
        <v>207</v>
      </c>
      <c r="X905" t="s">
        <v>207</v>
      </c>
      <c r="Y905" t="s">
        <v>207</v>
      </c>
      <c r="Z905" t="s">
        <v>207</v>
      </c>
      <c r="AA905" t="s">
        <v>207</v>
      </c>
      <c r="AB905" t="s">
        <v>207</v>
      </c>
      <c r="AC905" t="s">
        <v>207</v>
      </c>
      <c r="AD905" t="s">
        <v>207</v>
      </c>
      <c r="AE905" t="s">
        <v>207</v>
      </c>
      <c r="AF905" t="s">
        <v>207</v>
      </c>
      <c r="AG905" t="s">
        <v>207</v>
      </c>
      <c r="AH905" t="s">
        <v>207</v>
      </c>
      <c r="AI905" t="s">
        <v>207</v>
      </c>
      <c r="AJ905" t="s">
        <v>207</v>
      </c>
      <c r="AK905" t="s">
        <v>207</v>
      </c>
      <c r="AL905" t="s">
        <v>207</v>
      </c>
      <c r="AM905" t="s">
        <v>207</v>
      </c>
      <c r="AN905" t="s">
        <v>207</v>
      </c>
      <c r="AO905" t="s">
        <v>207</v>
      </c>
      <c r="AP905" t="s">
        <v>207</v>
      </c>
      <c r="AQ905" t="s">
        <v>207</v>
      </c>
      <c r="AR905" t="s">
        <v>207</v>
      </c>
      <c r="AS905" t="s">
        <v>207</v>
      </c>
      <c r="AT905" t="s">
        <v>207</v>
      </c>
      <c r="AU905" t="s">
        <v>207</v>
      </c>
      <c r="AV905" t="s">
        <v>207</v>
      </c>
      <c r="AW905" t="s">
        <v>207</v>
      </c>
      <c r="AX905" t="s">
        <v>207</v>
      </c>
      <c r="AY905" t="s">
        <v>207</v>
      </c>
      <c r="AZ905" t="s">
        <v>207</v>
      </c>
      <c r="BA905" t="s">
        <v>207</v>
      </c>
      <c r="BB905" t="s">
        <v>207</v>
      </c>
      <c r="BC905" t="s">
        <v>207</v>
      </c>
      <c r="BD905" t="s">
        <v>207</v>
      </c>
      <c r="BE905" t="s">
        <v>207</v>
      </c>
      <c r="BF905" t="s">
        <v>207</v>
      </c>
      <c r="BG905" t="s">
        <v>207</v>
      </c>
      <c r="BH905" t="s">
        <v>207</v>
      </c>
      <c r="BI905" t="s">
        <v>207</v>
      </c>
      <c r="BJ905" t="s">
        <v>207</v>
      </c>
      <c r="BK905" t="s">
        <v>207</v>
      </c>
      <c r="BL905" t="s">
        <v>207</v>
      </c>
      <c r="BM905" t="s">
        <v>207</v>
      </c>
      <c r="BN905" t="s">
        <v>207</v>
      </c>
      <c r="BO905" s="18" t="str">
        <f>IF(OR(BO$2=0, BO$2=""), "N/A", IF(ISNUMBER(SEARCH(UPPER(BO$2), UPPER(ProgramsTable[[#This Row],[Type of Service]]))), "Yes", "No"))</f>
        <v>N/A</v>
      </c>
      <c r="BP905" s="18" t="str">
        <f>IF(BP$2=0, "N/A", IF(ISNUMBER(SEARCH(TRIM(BP$2), ProgramsTable[[#This Row],[Geographic Coverage]])), "Yes", "No"))</f>
        <v>N/A</v>
      </c>
      <c r="BQ905" s="18" t="str">
        <f>IF(BQ$2=0, "N/A", IF(ISNUMBER(SEARCH(TRIM(BQ$2), ProgramsTable[[#This Row],[Geographic Coverage]])), "Yes", "No"))</f>
        <v>N/A</v>
      </c>
      <c r="BR905" s="18" t="str">
        <f>IF(AND(BP$2=0, BQ$2=0), "*Required - Please Make a Selection*", IF(OR(ISNUMBER(SEARCH(TRIM(BP$2), ProgramsTable[[#This Row],[Geographic Coverage]])), ISNUMBER(SEARCH(TRIM(BQ$2), ProgramsTable[[#This Row],[Geographic Coverage]]))), "Yes", "No"))</f>
        <v>*Required - Please Make a Selection*</v>
      </c>
      <c r="BS905" s="18" t="str">
        <f>IF(OR(BS$2="",BS$2=0), "N/A", IF(AND(ProgramsTable[[#This Row],[Age Min]]= "None", ProgramsTable[[#This Row],[Age Max]]= "None"), "Yes", IF(AND(BS$2&gt;=ProgramsTable[[#This Row],[Age Min]], BS$2&lt;=ProgramsTable[[#This Row],[Age Max]]), "Yes", "No")))</f>
        <v>N/A</v>
      </c>
      <c r="BT905" s="18" t="str" cm="1">
        <f t="array" ref="BT905">IF(COUNTIF(AM$2:BJ$2,"Yes")=0,"N/A",IF(SUMPRODUCT(--(AM$2:BJ$2="Yes"),--(ProgramsTable[[#This Row],[Developmental Disability]:[Caregivers, Family Members, Advocates, or Practitioners of an Individual with Disabilities or Medical Conditions]]="Yes"))&gt;0,"Yes","No"))</f>
        <v>N/A</v>
      </c>
      <c r="BU9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05" s="18" t="str">
        <f>IF(BV$2=0, "N/A", IF(ISNUMBER(SEARCH(UPPER(BV$2), UPPER(ProgramsTable[[#This Row],[Type of Service]]))), "Yes", "No"))</f>
        <v>N/A</v>
      </c>
      <c r="BW905" s="18" t="str">
        <f>IF(BW$2=0, "N/A", IF(ISNUMBER(SEARCH(TRIM(BW$2), ProgramsTable[[#This Row],[Geographic Coverage]])), "Yes", "No"))</f>
        <v>N/A</v>
      </c>
      <c r="BX905" s="18" t="str">
        <f>IF(BX$2=0, "N/A", IF(ISNUMBER(SEARCH(TRIM(BX$2), ProgramsTable[[#This Row],[Geographic Coverage]])), "Yes", "No"))</f>
        <v>N/A</v>
      </c>
      <c r="BY905" s="18" t="str">
        <f>IF(AND(BW$2=0, BX$2=0), "*Required - Please Make a Selection*", IF(OR(ISNUMBER(SEARCH(TRIM(BW$2), ProgramsTable[[#This Row],[Geographic Coverage]])), ISNUMBER(SEARCH(TRIM(BX$2), ProgramsTable[[#This Row],[Geographic Coverage]]))), "Yes", "No"))</f>
        <v>*Required - Please Make a Selection*</v>
      </c>
      <c r="BZ905" s="18" t="str">
        <f>IF(I$2=0, "N/A", IF(I$2="Yes", IF(ProgramsTable[[#This Row],[Program Includes Services for Caregivers]]="Yes", IF(ProgramsTable[[#This Row],[Program May Require Caregiver to be Unpaid]]="No", "Yes", "No"), "No"), "N/A"))</f>
        <v>N/A</v>
      </c>
      <c r="CA9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05" s="18" t="str">
        <f>IF(CB$2=0, "N/A", IF(ISNUMBER(SEARCH(TRIM(UPPER(CB$2)), TRIM(UPPER(ProgramsTable[[#This Row],[Type of Service]])))), "Yes", "No"))</f>
        <v>N/A</v>
      </c>
      <c r="CC905" s="18" t="str">
        <f>IF(CC$2=0, "N/A", IF(ISNUMBER(SEARCH(TRIM(CC$2), ProgramsTable[[#This Row],[Geographic Coverage]])), "Yes", "No"))</f>
        <v>No</v>
      </c>
      <c r="CD905" s="18" t="str">
        <f>IF(CD$2=0, "N/A", IF(ISNUMBER(SEARCH(TRIM(CD$2), ProgramsTable[[#This Row],[Geographic Coverage]])), "Yes", "No"))</f>
        <v>N/A</v>
      </c>
      <c r="CE905" s="18" t="str">
        <f>IF(AND(CC$2=0, CD$2=0), "*Required - Please Make a Selection*", IF(OR(ISNUMBER(SEARCH(TRIM(CC$2), ProgramsTable[[#This Row],[Geographic Coverage]])), ISNUMBER(SEARCH(TRIM(CD$2), ProgramsTable[[#This Row],[Geographic Coverage]]))), "Yes", "No"))</f>
        <v>No</v>
      </c>
      <c r="CF905" s="18" t="str" cm="1">
        <f t="array" ref="CF905">IF(COUNTIF(BK$2:BN$2, "Yes")=0, "N/A", IF(SUMPRODUCT((BK$2:BN$2="Yes")*(ProgramsTable[[#This Row],[Veteran?]:[Disabled Veteran?]]="Yes"))&gt;0, "Yes", "No"))</f>
        <v>No</v>
      </c>
      <c r="CG9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05"/>
      <c r="CI905"/>
      <c r="CJ905"/>
      <c r="CK905"/>
      <c r="CL905"/>
      <c r="CM905"/>
      <c r="CN905"/>
      <c r="CO905"/>
      <c r="CP905"/>
      <c r="CQ905"/>
      <c r="CR905"/>
      <c r="CS905"/>
      <c r="CU905"/>
      <c r="CV905"/>
    </row>
    <row r="906" spans="1:100" hidden="1" x14ac:dyDescent="0.25">
      <c r="A906" s="10">
        <v>792</v>
      </c>
      <c r="B906" t="s">
        <v>647</v>
      </c>
      <c r="C906" t="s">
        <v>482</v>
      </c>
      <c r="D906" t="s">
        <v>545</v>
      </c>
      <c r="E906" t="s">
        <v>546</v>
      </c>
      <c r="F906" t="s">
        <v>117</v>
      </c>
      <c r="G906" t="s">
        <v>117</v>
      </c>
      <c r="H906" t="s">
        <v>207</v>
      </c>
      <c r="I906" t="s">
        <v>207</v>
      </c>
      <c r="J906" t="s">
        <v>208</v>
      </c>
      <c r="K906" t="s">
        <v>208</v>
      </c>
      <c r="L906" s="11" t="s">
        <v>543</v>
      </c>
      <c r="M906">
        <v>60</v>
      </c>
      <c r="N906">
        <v>120</v>
      </c>
      <c r="P906" t="s">
        <v>563</v>
      </c>
      <c r="Q906" t="s">
        <v>208</v>
      </c>
      <c r="R906" t="s">
        <v>563</v>
      </c>
      <c r="S906" t="s">
        <v>208</v>
      </c>
      <c r="T906" t="s">
        <v>59</v>
      </c>
      <c r="U906" t="s">
        <v>207</v>
      </c>
      <c r="V906" t="s">
        <v>207</v>
      </c>
      <c r="W906" t="s">
        <v>207</v>
      </c>
      <c r="X906" t="s">
        <v>207</v>
      </c>
      <c r="Y906" t="s">
        <v>207</v>
      </c>
      <c r="Z906" t="s">
        <v>207</v>
      </c>
      <c r="AA906" t="s">
        <v>207</v>
      </c>
      <c r="AB906" t="s">
        <v>207</v>
      </c>
      <c r="AC906" t="s">
        <v>207</v>
      </c>
      <c r="AD906" t="s">
        <v>207</v>
      </c>
      <c r="AE906" t="s">
        <v>207</v>
      </c>
      <c r="AF906" t="s">
        <v>207</v>
      </c>
      <c r="AG906" t="s">
        <v>207</v>
      </c>
      <c r="AH906" t="s">
        <v>207</v>
      </c>
      <c r="AI906" t="s">
        <v>207</v>
      </c>
      <c r="AJ906" t="s">
        <v>207</v>
      </c>
      <c r="AK906" t="s">
        <v>207</v>
      </c>
      <c r="AL906" t="s">
        <v>207</v>
      </c>
      <c r="AM906" t="s">
        <v>207</v>
      </c>
      <c r="AN906" t="s">
        <v>207</v>
      </c>
      <c r="AO906" t="s">
        <v>207</v>
      </c>
      <c r="AP906" t="s">
        <v>207</v>
      </c>
      <c r="AQ906" t="s">
        <v>207</v>
      </c>
      <c r="AR906" t="s">
        <v>207</v>
      </c>
      <c r="AS906" t="s">
        <v>207</v>
      </c>
      <c r="AT906" t="s">
        <v>207</v>
      </c>
      <c r="AU906" t="s">
        <v>207</v>
      </c>
      <c r="AV906" t="s">
        <v>207</v>
      </c>
      <c r="AW906" t="s">
        <v>207</v>
      </c>
      <c r="AX906" t="s">
        <v>207</v>
      </c>
      <c r="AY906" t="s">
        <v>207</v>
      </c>
      <c r="AZ906" t="s">
        <v>207</v>
      </c>
      <c r="BA906" t="s">
        <v>215</v>
      </c>
      <c r="BB906" t="s">
        <v>207</v>
      </c>
      <c r="BC906" t="s">
        <v>207</v>
      </c>
      <c r="BD906" t="s">
        <v>207</v>
      </c>
      <c r="BE906" t="s">
        <v>207</v>
      </c>
      <c r="BF906" t="s">
        <v>207</v>
      </c>
      <c r="BG906" t="s">
        <v>207</v>
      </c>
      <c r="BH906" t="s">
        <v>207</v>
      </c>
      <c r="BI906" t="s">
        <v>207</v>
      </c>
      <c r="BJ906" t="s">
        <v>207</v>
      </c>
      <c r="BK906" t="s">
        <v>207</v>
      </c>
      <c r="BL906" t="s">
        <v>207</v>
      </c>
      <c r="BM906" t="s">
        <v>207</v>
      </c>
      <c r="BN906" t="s">
        <v>207</v>
      </c>
      <c r="BO906" s="18" t="str">
        <f>IF(OR(BO$2=0, BO$2=""), "N/A", IF(ISNUMBER(SEARCH(UPPER(BO$2), UPPER(ProgramsTable[[#This Row],[Type of Service]]))), "Yes", "No"))</f>
        <v>N/A</v>
      </c>
      <c r="BP906" s="18" t="str">
        <f>IF(BP$2=0, "N/A", IF(ISNUMBER(SEARCH(TRIM(BP$2), ProgramsTable[[#This Row],[Geographic Coverage]])), "Yes", "No"))</f>
        <v>N/A</v>
      </c>
      <c r="BQ906" s="18" t="str">
        <f>IF(BQ$2=0, "N/A", IF(ISNUMBER(SEARCH(TRIM(BQ$2), ProgramsTable[[#This Row],[Geographic Coverage]])), "Yes", "No"))</f>
        <v>N/A</v>
      </c>
      <c r="BR906" s="18" t="str">
        <f>IF(AND(BP$2=0, BQ$2=0), "*Required - Please Make a Selection*", IF(OR(ISNUMBER(SEARCH(TRIM(BP$2), ProgramsTable[[#This Row],[Geographic Coverage]])), ISNUMBER(SEARCH(TRIM(BQ$2), ProgramsTable[[#This Row],[Geographic Coverage]]))), "Yes", "No"))</f>
        <v>*Required - Please Make a Selection*</v>
      </c>
      <c r="BS906" s="18" t="str">
        <f>IF(OR(BS$2="",BS$2=0), "N/A", IF(AND(ProgramsTable[[#This Row],[Age Min]]= "None", ProgramsTable[[#This Row],[Age Max]]= "None"), "Yes", IF(AND(BS$2&gt;=ProgramsTable[[#This Row],[Age Min]], BS$2&lt;=ProgramsTable[[#This Row],[Age Max]]), "Yes", "No")))</f>
        <v>N/A</v>
      </c>
      <c r="BT906" s="18" t="str" cm="1">
        <f t="array" ref="BT906">IF(COUNTIF(AM$2:BJ$2,"Yes")=0,"N/A",IF(SUMPRODUCT(--(AM$2:BJ$2="Yes"),--(ProgramsTable[[#This Row],[Developmental Disability]:[Caregivers, Family Members, Advocates, or Practitioners of an Individual with Disabilities or Medical Conditions]]="Yes"))&gt;0,"Yes","No"))</f>
        <v>N/A</v>
      </c>
      <c r="BU9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06" s="18" t="str">
        <f>IF(BV$2=0, "N/A", IF(ISNUMBER(SEARCH(UPPER(BV$2), UPPER(ProgramsTable[[#This Row],[Type of Service]]))), "Yes", "No"))</f>
        <v>N/A</v>
      </c>
      <c r="BW906" s="18" t="str">
        <f>IF(BW$2=0, "N/A", IF(ISNUMBER(SEARCH(TRIM(BW$2), ProgramsTable[[#This Row],[Geographic Coverage]])), "Yes", "No"))</f>
        <v>N/A</v>
      </c>
      <c r="BX906" s="18" t="str">
        <f>IF(BX$2=0, "N/A", IF(ISNUMBER(SEARCH(TRIM(BX$2), ProgramsTable[[#This Row],[Geographic Coverage]])), "Yes", "No"))</f>
        <v>N/A</v>
      </c>
      <c r="BY906" s="18" t="str">
        <f>IF(AND(BW$2=0, BX$2=0), "*Required - Please Make a Selection*", IF(OR(ISNUMBER(SEARCH(TRIM(BW$2), ProgramsTable[[#This Row],[Geographic Coverage]])), ISNUMBER(SEARCH(TRIM(BX$2), ProgramsTable[[#This Row],[Geographic Coverage]]))), "Yes", "No"))</f>
        <v>*Required - Please Make a Selection*</v>
      </c>
      <c r="BZ906" s="18" t="str">
        <f>IF(I$2=0, "N/A", IF(I$2="Yes", IF(ProgramsTable[[#This Row],[Program Includes Services for Caregivers]]="Yes", IF(ProgramsTable[[#This Row],[Program May Require Caregiver to be Unpaid]]="No", "Yes", "No"), "No"), "N/A"))</f>
        <v>N/A</v>
      </c>
      <c r="CA9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06" s="18" t="str">
        <f>IF(CB$2=0, "N/A", IF(ISNUMBER(SEARCH(TRIM(UPPER(CB$2)), TRIM(UPPER(ProgramsTable[[#This Row],[Type of Service]])))), "Yes", "No"))</f>
        <v>N/A</v>
      </c>
      <c r="CC906" s="18" t="str">
        <f>IF(CC$2=0, "N/A", IF(ISNUMBER(SEARCH(TRIM(CC$2), ProgramsTable[[#This Row],[Geographic Coverage]])), "Yes", "No"))</f>
        <v>No</v>
      </c>
      <c r="CD906" s="18" t="str">
        <f>IF(CD$2=0, "N/A", IF(ISNUMBER(SEARCH(TRIM(CD$2), ProgramsTable[[#This Row],[Geographic Coverage]])), "Yes", "No"))</f>
        <v>N/A</v>
      </c>
      <c r="CE906" s="18" t="str">
        <f>IF(AND(CC$2=0, CD$2=0), "*Required - Please Make a Selection*", IF(OR(ISNUMBER(SEARCH(TRIM(CC$2), ProgramsTable[[#This Row],[Geographic Coverage]])), ISNUMBER(SEARCH(TRIM(CD$2), ProgramsTable[[#This Row],[Geographic Coverage]]))), "Yes", "No"))</f>
        <v>No</v>
      </c>
      <c r="CF906" s="18" t="str" cm="1">
        <f t="array" ref="CF906">IF(COUNTIF(BK$2:BN$2, "Yes")=0, "N/A", IF(SUMPRODUCT((BK$2:BN$2="Yes")*(ProgramsTable[[#This Row],[Veteran?]:[Disabled Veteran?]]="Yes"))&gt;0, "Yes", "No"))</f>
        <v>No</v>
      </c>
      <c r="CG9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06"/>
      <c r="CI906"/>
      <c r="CJ906"/>
      <c r="CK906"/>
      <c r="CL906"/>
      <c r="CM906"/>
      <c r="CN906"/>
      <c r="CO906"/>
      <c r="CP906"/>
      <c r="CQ906"/>
      <c r="CR906"/>
      <c r="CS906"/>
      <c r="CU906"/>
      <c r="CV906"/>
    </row>
    <row r="907" spans="1:100" x14ac:dyDescent="0.25">
      <c r="A907" s="10">
        <v>793</v>
      </c>
      <c r="B907" t="s">
        <v>647</v>
      </c>
      <c r="C907" t="s">
        <v>482</v>
      </c>
      <c r="D907" t="s">
        <v>564</v>
      </c>
      <c r="E907" t="s">
        <v>546</v>
      </c>
      <c r="F907" t="s">
        <v>565</v>
      </c>
      <c r="G907" t="s">
        <v>107</v>
      </c>
      <c r="H907" t="s">
        <v>207</v>
      </c>
      <c r="I907" t="s">
        <v>207</v>
      </c>
      <c r="J907" t="s">
        <v>566</v>
      </c>
      <c r="K907" t="s">
        <v>208</v>
      </c>
      <c r="L907" s="11" t="s">
        <v>567</v>
      </c>
      <c r="M907">
        <v>60</v>
      </c>
      <c r="N907">
        <v>120</v>
      </c>
      <c r="O907" t="s">
        <v>568</v>
      </c>
      <c r="P907" t="s">
        <v>569</v>
      </c>
      <c r="Q907" t="s">
        <v>208</v>
      </c>
      <c r="R907" t="s">
        <v>569</v>
      </c>
      <c r="S907" t="s">
        <v>208</v>
      </c>
      <c r="T907" t="s">
        <v>59</v>
      </c>
      <c r="U907" t="s">
        <v>207</v>
      </c>
      <c r="V907" t="s">
        <v>215</v>
      </c>
      <c r="W907" t="s">
        <v>207</v>
      </c>
      <c r="X907" t="s">
        <v>207</v>
      </c>
      <c r="Y907" t="s">
        <v>207</v>
      </c>
      <c r="Z907" t="s">
        <v>207</v>
      </c>
      <c r="AA907" t="s">
        <v>207</v>
      </c>
      <c r="AB907" t="s">
        <v>207</v>
      </c>
      <c r="AC907" t="s">
        <v>207</v>
      </c>
      <c r="AD907" t="s">
        <v>207</v>
      </c>
      <c r="AE907" t="s">
        <v>207</v>
      </c>
      <c r="AF907" t="s">
        <v>207</v>
      </c>
      <c r="AG907" t="s">
        <v>207</v>
      </c>
      <c r="AH907" t="s">
        <v>207</v>
      </c>
      <c r="AI907" t="s">
        <v>207</v>
      </c>
      <c r="AJ907" t="s">
        <v>207</v>
      </c>
      <c r="AK907" t="s">
        <v>207</v>
      </c>
      <c r="AL907" t="s">
        <v>207</v>
      </c>
      <c r="AM907" t="s">
        <v>215</v>
      </c>
      <c r="AN907" t="s">
        <v>215</v>
      </c>
      <c r="AO907" t="s">
        <v>215</v>
      </c>
      <c r="AP907" t="s">
        <v>207</v>
      </c>
      <c r="AQ907" t="s">
        <v>207</v>
      </c>
      <c r="AR907" t="s">
        <v>207</v>
      </c>
      <c r="AS907" t="s">
        <v>207</v>
      </c>
      <c r="AT907" t="s">
        <v>207</v>
      </c>
      <c r="AU907" t="s">
        <v>207</v>
      </c>
      <c r="AV907" t="s">
        <v>207</v>
      </c>
      <c r="AW907" t="s">
        <v>207</v>
      </c>
      <c r="AX907" t="s">
        <v>207</v>
      </c>
      <c r="AY907" t="s">
        <v>207</v>
      </c>
      <c r="AZ907" t="s">
        <v>207</v>
      </c>
      <c r="BA907" t="s">
        <v>207</v>
      </c>
      <c r="BB907" t="s">
        <v>207</v>
      </c>
      <c r="BC907" t="s">
        <v>207</v>
      </c>
      <c r="BD907" t="s">
        <v>207</v>
      </c>
      <c r="BE907" t="s">
        <v>207</v>
      </c>
      <c r="BF907" t="s">
        <v>207</v>
      </c>
      <c r="BG907" t="s">
        <v>207</v>
      </c>
      <c r="BH907" t="s">
        <v>207</v>
      </c>
      <c r="BI907" t="s">
        <v>207</v>
      </c>
      <c r="BJ907" t="s">
        <v>207</v>
      </c>
      <c r="BK907" t="s">
        <v>207</v>
      </c>
      <c r="BL907" t="s">
        <v>207</v>
      </c>
      <c r="BM907" t="s">
        <v>207</v>
      </c>
      <c r="BN907" t="s">
        <v>207</v>
      </c>
      <c r="BO907" s="18" t="str">
        <f>IF(OR(BO$2=0, BO$2=""), "N/A", IF(ISNUMBER(SEARCH(UPPER(BO$2), UPPER(ProgramsTable[[#This Row],[Type of Service]]))), "Yes", "No"))</f>
        <v>N/A</v>
      </c>
      <c r="BP907" s="18" t="str">
        <f>IF(BP$2=0, "N/A", IF(ISNUMBER(SEARCH(TRIM(BP$2), ProgramsTable[[#This Row],[Geographic Coverage]])), "Yes", "No"))</f>
        <v>N/A</v>
      </c>
      <c r="BQ907" s="18" t="str">
        <f>IF(BQ$2=0, "N/A", IF(ISNUMBER(SEARCH(TRIM(BQ$2), ProgramsTable[[#This Row],[Geographic Coverage]])), "Yes", "No"))</f>
        <v>N/A</v>
      </c>
      <c r="BR907" s="18" t="str">
        <f>IF(AND(BP$2=0, BQ$2=0), "*Required - Please Make a Selection*", IF(OR(ISNUMBER(SEARCH(TRIM(BP$2), ProgramsTable[[#This Row],[Geographic Coverage]])), ISNUMBER(SEARCH(TRIM(BQ$2), ProgramsTable[[#This Row],[Geographic Coverage]]))), "Yes", "No"))</f>
        <v>*Required - Please Make a Selection*</v>
      </c>
      <c r="BS907" s="18" t="str">
        <f>IF(OR(BS$2="",BS$2=0), "N/A", IF(AND(ProgramsTable[[#This Row],[Age Min]]= "None", ProgramsTable[[#This Row],[Age Max]]= "None"), "Yes", IF(AND(BS$2&gt;=ProgramsTable[[#This Row],[Age Min]], BS$2&lt;=ProgramsTable[[#This Row],[Age Max]]), "Yes", "No")))</f>
        <v>N/A</v>
      </c>
      <c r="BT907" s="18" t="str" cm="1">
        <f t="array" ref="BT907">IF(COUNTIF(AM$2:BJ$2,"Yes")=0,"N/A",IF(SUMPRODUCT(--(AM$2:BJ$2="Yes"),--(ProgramsTable[[#This Row],[Developmental Disability]:[Caregivers, Family Members, Advocates, or Practitioners of an Individual with Disabilities or Medical Conditions]]="Yes"))&gt;0,"Yes","No"))</f>
        <v>N/A</v>
      </c>
      <c r="BU9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07" s="18" t="str">
        <f>IF(BV$2=0, "N/A", IF(ISNUMBER(SEARCH(UPPER(BV$2), UPPER(ProgramsTable[[#This Row],[Type of Service]]))), "Yes", "No"))</f>
        <v>N/A</v>
      </c>
      <c r="BW907" s="18" t="str">
        <f>IF(BW$2=0, "N/A", IF(ISNUMBER(SEARCH(TRIM(BW$2), ProgramsTable[[#This Row],[Geographic Coverage]])), "Yes", "No"))</f>
        <v>N/A</v>
      </c>
      <c r="BX907" s="18" t="str">
        <f>IF(BX$2=0, "N/A", IF(ISNUMBER(SEARCH(TRIM(BX$2), ProgramsTable[[#This Row],[Geographic Coverage]])), "Yes", "No"))</f>
        <v>N/A</v>
      </c>
      <c r="BY907" s="18" t="str">
        <f>IF(AND(BW$2=0, BX$2=0), "*Required - Please Make a Selection*", IF(OR(ISNUMBER(SEARCH(TRIM(BW$2), ProgramsTable[[#This Row],[Geographic Coverage]])), ISNUMBER(SEARCH(TRIM(BX$2), ProgramsTable[[#This Row],[Geographic Coverage]]))), "Yes", "No"))</f>
        <v>*Required - Please Make a Selection*</v>
      </c>
      <c r="BZ907" s="18" t="str">
        <f>IF(I$2=0, "N/A", IF(I$2="Yes", IF(ProgramsTable[[#This Row],[Program Includes Services for Caregivers]]="Yes", IF(ProgramsTable[[#This Row],[Program May Require Caregiver to be Unpaid]]="No", "Yes", "No"), "No"), "N/A"))</f>
        <v>N/A</v>
      </c>
      <c r="CA9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07" s="18" t="str">
        <f>IF(CB$2=0, "N/A", IF(ISNUMBER(SEARCH(TRIM(UPPER(CB$2)), TRIM(UPPER(ProgramsTable[[#This Row],[Type of Service]])))), "Yes", "No"))</f>
        <v>N/A</v>
      </c>
      <c r="CC907" s="18" t="str">
        <f>IF(CC$2=0, "N/A", IF(ISNUMBER(SEARCH(TRIM(CC$2), ProgramsTable[[#This Row],[Geographic Coverage]])), "Yes", "No"))</f>
        <v>No</v>
      </c>
      <c r="CD907" s="18" t="str">
        <f>IF(CD$2=0, "N/A", IF(ISNUMBER(SEARCH(TRIM(CD$2), ProgramsTable[[#This Row],[Geographic Coverage]])), "Yes", "No"))</f>
        <v>N/A</v>
      </c>
      <c r="CE907" s="18" t="str">
        <f>IF(AND(CC$2=0, CD$2=0), "*Required - Please Make a Selection*", IF(OR(ISNUMBER(SEARCH(TRIM(CC$2), ProgramsTable[[#This Row],[Geographic Coverage]])), ISNUMBER(SEARCH(TRIM(CD$2), ProgramsTable[[#This Row],[Geographic Coverage]]))), "Yes", "No"))</f>
        <v>No</v>
      </c>
      <c r="CF907" s="18" t="str" cm="1">
        <f t="array" ref="CF907">IF(COUNTIF(BK$2:BN$2, "Yes")=0, "N/A", IF(SUMPRODUCT((BK$2:BN$2="Yes")*(ProgramsTable[[#This Row],[Veteran?]:[Disabled Veteran?]]="Yes"))&gt;0, "Yes", "No"))</f>
        <v>No</v>
      </c>
      <c r="CG9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07"/>
      <c r="CI907"/>
      <c r="CJ907"/>
      <c r="CK907"/>
      <c r="CL907"/>
      <c r="CM907"/>
      <c r="CN907"/>
      <c r="CO907"/>
      <c r="CP907"/>
      <c r="CQ907"/>
      <c r="CR907"/>
      <c r="CS907"/>
      <c r="CU907"/>
      <c r="CV907"/>
    </row>
    <row r="908" spans="1:100" hidden="1" x14ac:dyDescent="0.25">
      <c r="A908" s="10">
        <v>794</v>
      </c>
      <c r="B908" t="s">
        <v>647</v>
      </c>
      <c r="C908" t="s">
        <v>482</v>
      </c>
      <c r="D908" t="s">
        <v>564</v>
      </c>
      <c r="E908" t="s">
        <v>546</v>
      </c>
      <c r="F908" t="s">
        <v>570</v>
      </c>
      <c r="G908" t="s">
        <v>109</v>
      </c>
      <c r="H908" t="s">
        <v>207</v>
      </c>
      <c r="I908" t="s">
        <v>207</v>
      </c>
      <c r="J908" t="s">
        <v>566</v>
      </c>
      <c r="K908" t="s">
        <v>208</v>
      </c>
      <c r="L908" s="11" t="s">
        <v>571</v>
      </c>
      <c r="M908">
        <v>60</v>
      </c>
      <c r="N908">
        <v>120</v>
      </c>
      <c r="O908" t="s">
        <v>572</v>
      </c>
      <c r="P908" t="s">
        <v>573</v>
      </c>
      <c r="Q908" t="s">
        <v>208</v>
      </c>
      <c r="R908" t="s">
        <v>573</v>
      </c>
      <c r="S908" t="s">
        <v>208</v>
      </c>
      <c r="T908" t="s">
        <v>59</v>
      </c>
      <c r="U908" t="s">
        <v>207</v>
      </c>
      <c r="V908" t="s">
        <v>215</v>
      </c>
      <c r="W908" t="s">
        <v>207</v>
      </c>
      <c r="X908" t="s">
        <v>207</v>
      </c>
      <c r="Y908" t="s">
        <v>207</v>
      </c>
      <c r="Z908" t="s">
        <v>207</v>
      </c>
      <c r="AA908" t="s">
        <v>207</v>
      </c>
      <c r="AB908" t="s">
        <v>207</v>
      </c>
      <c r="AC908" t="s">
        <v>207</v>
      </c>
      <c r="AD908" t="s">
        <v>207</v>
      </c>
      <c r="AE908" t="s">
        <v>207</v>
      </c>
      <c r="AF908" t="s">
        <v>207</v>
      </c>
      <c r="AG908" t="s">
        <v>207</v>
      </c>
      <c r="AH908" t="s">
        <v>207</v>
      </c>
      <c r="AI908" t="s">
        <v>207</v>
      </c>
      <c r="AJ908" t="s">
        <v>207</v>
      </c>
      <c r="AK908" t="s">
        <v>207</v>
      </c>
      <c r="AL908" t="s">
        <v>207</v>
      </c>
      <c r="AM908" t="s">
        <v>215</v>
      </c>
      <c r="AN908" t="s">
        <v>215</v>
      </c>
      <c r="AO908" t="s">
        <v>215</v>
      </c>
      <c r="AP908" t="s">
        <v>207</v>
      </c>
      <c r="AQ908" t="s">
        <v>215</v>
      </c>
      <c r="AR908" t="s">
        <v>207</v>
      </c>
      <c r="AS908" t="s">
        <v>207</v>
      </c>
      <c r="AT908" t="s">
        <v>207</v>
      </c>
      <c r="AU908" t="s">
        <v>207</v>
      </c>
      <c r="AV908" t="s">
        <v>207</v>
      </c>
      <c r="AW908" t="s">
        <v>207</v>
      </c>
      <c r="AX908" t="s">
        <v>215</v>
      </c>
      <c r="AY908" t="s">
        <v>215</v>
      </c>
      <c r="AZ908" t="s">
        <v>207</v>
      </c>
      <c r="BA908" t="s">
        <v>215</v>
      </c>
      <c r="BB908" t="s">
        <v>207</v>
      </c>
      <c r="BC908" t="s">
        <v>207</v>
      </c>
      <c r="BD908" t="s">
        <v>207</v>
      </c>
      <c r="BE908" t="s">
        <v>207</v>
      </c>
      <c r="BF908" t="s">
        <v>207</v>
      </c>
      <c r="BG908" t="s">
        <v>207</v>
      </c>
      <c r="BH908" t="s">
        <v>207</v>
      </c>
      <c r="BI908" t="s">
        <v>207</v>
      </c>
      <c r="BJ908" t="s">
        <v>207</v>
      </c>
      <c r="BK908" t="s">
        <v>207</v>
      </c>
      <c r="BL908" t="s">
        <v>207</v>
      </c>
      <c r="BM908" t="s">
        <v>207</v>
      </c>
      <c r="BN908" t="s">
        <v>207</v>
      </c>
      <c r="BO908" s="18" t="str">
        <f>IF(OR(BO$2=0, BO$2=""), "N/A", IF(ISNUMBER(SEARCH(UPPER(BO$2), UPPER(ProgramsTable[[#This Row],[Type of Service]]))), "Yes", "No"))</f>
        <v>N/A</v>
      </c>
      <c r="BP908" s="18" t="str">
        <f>IF(BP$2=0, "N/A", IF(ISNUMBER(SEARCH(TRIM(BP$2), ProgramsTable[[#This Row],[Geographic Coverage]])), "Yes", "No"))</f>
        <v>N/A</v>
      </c>
      <c r="BQ908" s="18" t="str">
        <f>IF(BQ$2=0, "N/A", IF(ISNUMBER(SEARCH(TRIM(BQ$2), ProgramsTable[[#This Row],[Geographic Coverage]])), "Yes", "No"))</f>
        <v>N/A</v>
      </c>
      <c r="BR908" s="18" t="str">
        <f>IF(AND(BP$2=0, BQ$2=0), "*Required - Please Make a Selection*", IF(OR(ISNUMBER(SEARCH(TRIM(BP$2), ProgramsTable[[#This Row],[Geographic Coverage]])), ISNUMBER(SEARCH(TRIM(BQ$2), ProgramsTable[[#This Row],[Geographic Coverage]]))), "Yes", "No"))</f>
        <v>*Required - Please Make a Selection*</v>
      </c>
      <c r="BS908" s="18" t="str">
        <f>IF(OR(BS$2="",BS$2=0), "N/A", IF(AND(ProgramsTable[[#This Row],[Age Min]]= "None", ProgramsTable[[#This Row],[Age Max]]= "None"), "Yes", IF(AND(BS$2&gt;=ProgramsTable[[#This Row],[Age Min]], BS$2&lt;=ProgramsTable[[#This Row],[Age Max]]), "Yes", "No")))</f>
        <v>N/A</v>
      </c>
      <c r="BT908" s="18" t="str" cm="1">
        <f t="array" ref="BT908">IF(COUNTIF(AM$2:BJ$2,"Yes")=0,"N/A",IF(SUMPRODUCT(--(AM$2:BJ$2="Yes"),--(ProgramsTable[[#This Row],[Developmental Disability]:[Caregivers, Family Members, Advocates, or Practitioners of an Individual with Disabilities or Medical Conditions]]="Yes"))&gt;0,"Yes","No"))</f>
        <v>N/A</v>
      </c>
      <c r="BU9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08" s="18" t="str">
        <f>IF(BV$2=0, "N/A", IF(ISNUMBER(SEARCH(UPPER(BV$2), UPPER(ProgramsTable[[#This Row],[Type of Service]]))), "Yes", "No"))</f>
        <v>N/A</v>
      </c>
      <c r="BW908" s="18" t="str">
        <f>IF(BW$2=0, "N/A", IF(ISNUMBER(SEARCH(TRIM(BW$2), ProgramsTable[[#This Row],[Geographic Coverage]])), "Yes", "No"))</f>
        <v>N/A</v>
      </c>
      <c r="BX908" s="18" t="str">
        <f>IF(BX$2=0, "N/A", IF(ISNUMBER(SEARCH(TRIM(BX$2), ProgramsTable[[#This Row],[Geographic Coverage]])), "Yes", "No"))</f>
        <v>N/A</v>
      </c>
      <c r="BY908" s="18" t="str">
        <f>IF(AND(BW$2=0, BX$2=0), "*Required - Please Make a Selection*", IF(OR(ISNUMBER(SEARCH(TRIM(BW$2), ProgramsTable[[#This Row],[Geographic Coverage]])), ISNUMBER(SEARCH(TRIM(BX$2), ProgramsTable[[#This Row],[Geographic Coverage]]))), "Yes", "No"))</f>
        <v>*Required - Please Make a Selection*</v>
      </c>
      <c r="BZ908" s="18" t="str">
        <f>IF(I$2=0, "N/A", IF(I$2="Yes", IF(ProgramsTable[[#This Row],[Program Includes Services for Caregivers]]="Yes", IF(ProgramsTable[[#This Row],[Program May Require Caregiver to be Unpaid]]="No", "Yes", "No"), "No"), "N/A"))</f>
        <v>N/A</v>
      </c>
      <c r="CA9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08" s="18" t="str">
        <f>IF(CB$2=0, "N/A", IF(ISNUMBER(SEARCH(TRIM(UPPER(CB$2)), TRIM(UPPER(ProgramsTable[[#This Row],[Type of Service]])))), "Yes", "No"))</f>
        <v>N/A</v>
      </c>
      <c r="CC908" s="18" t="str">
        <f>IF(CC$2=0, "N/A", IF(ISNUMBER(SEARCH(TRIM(CC$2), ProgramsTable[[#This Row],[Geographic Coverage]])), "Yes", "No"))</f>
        <v>No</v>
      </c>
      <c r="CD908" s="18" t="str">
        <f>IF(CD$2=0, "N/A", IF(ISNUMBER(SEARCH(TRIM(CD$2), ProgramsTable[[#This Row],[Geographic Coverage]])), "Yes", "No"))</f>
        <v>N/A</v>
      </c>
      <c r="CE908" s="18" t="str">
        <f>IF(AND(CC$2=0, CD$2=0), "*Required - Please Make a Selection*", IF(OR(ISNUMBER(SEARCH(TRIM(CC$2), ProgramsTable[[#This Row],[Geographic Coverage]])), ISNUMBER(SEARCH(TRIM(CD$2), ProgramsTable[[#This Row],[Geographic Coverage]]))), "Yes", "No"))</f>
        <v>No</v>
      </c>
      <c r="CF908" s="18" t="str" cm="1">
        <f t="array" ref="CF908">IF(COUNTIF(BK$2:BN$2, "Yes")=0, "N/A", IF(SUMPRODUCT((BK$2:BN$2="Yes")*(ProgramsTable[[#This Row],[Veteran?]:[Disabled Veteran?]]="Yes"))&gt;0, "Yes", "No"))</f>
        <v>No</v>
      </c>
      <c r="CG9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08"/>
      <c r="CI908"/>
      <c r="CJ908"/>
      <c r="CK908"/>
      <c r="CL908"/>
      <c r="CM908"/>
      <c r="CN908"/>
      <c r="CO908"/>
      <c r="CP908"/>
      <c r="CQ908"/>
      <c r="CR908"/>
      <c r="CS908"/>
      <c r="CU908"/>
      <c r="CV908"/>
    </row>
    <row r="909" spans="1:100" hidden="1" x14ac:dyDescent="0.25">
      <c r="A909" s="10">
        <v>795</v>
      </c>
      <c r="B909" t="s">
        <v>647</v>
      </c>
      <c r="C909" t="s">
        <v>482</v>
      </c>
      <c r="D909" t="s">
        <v>564</v>
      </c>
      <c r="E909" t="s">
        <v>546</v>
      </c>
      <c r="F909" t="s">
        <v>574</v>
      </c>
      <c r="G909" t="s">
        <v>108</v>
      </c>
      <c r="H909" t="s">
        <v>207</v>
      </c>
      <c r="I909" t="s">
        <v>207</v>
      </c>
      <c r="J909" t="s">
        <v>208</v>
      </c>
      <c r="K909" t="s">
        <v>208</v>
      </c>
      <c r="L909" s="11" t="s">
        <v>543</v>
      </c>
      <c r="M909">
        <v>60</v>
      </c>
      <c r="N909">
        <v>120</v>
      </c>
      <c r="P909" t="s">
        <v>575</v>
      </c>
      <c r="Q909" t="s">
        <v>208</v>
      </c>
      <c r="R909" t="s">
        <v>575</v>
      </c>
      <c r="S909" t="s">
        <v>208</v>
      </c>
      <c r="T909" t="s">
        <v>59</v>
      </c>
      <c r="U909" t="s">
        <v>207</v>
      </c>
      <c r="V909" t="s">
        <v>207</v>
      </c>
      <c r="W909" t="s">
        <v>207</v>
      </c>
      <c r="X909" t="s">
        <v>207</v>
      </c>
      <c r="Y909" t="s">
        <v>207</v>
      </c>
      <c r="Z909" t="s">
        <v>207</v>
      </c>
      <c r="AA909" t="s">
        <v>207</v>
      </c>
      <c r="AB909" t="s">
        <v>207</v>
      </c>
      <c r="AC909" t="s">
        <v>207</v>
      </c>
      <c r="AD909" t="s">
        <v>207</v>
      </c>
      <c r="AE909" t="s">
        <v>207</v>
      </c>
      <c r="AF909" t="s">
        <v>207</v>
      </c>
      <c r="AG909" t="s">
        <v>207</v>
      </c>
      <c r="AH909" t="s">
        <v>207</v>
      </c>
      <c r="AI909" t="s">
        <v>207</v>
      </c>
      <c r="AJ909" t="s">
        <v>207</v>
      </c>
      <c r="AK909" t="s">
        <v>207</v>
      </c>
      <c r="AL909" t="s">
        <v>207</v>
      </c>
      <c r="AM909" t="s">
        <v>207</v>
      </c>
      <c r="AN909" t="s">
        <v>207</v>
      </c>
      <c r="AO909" t="s">
        <v>207</v>
      </c>
      <c r="AP909" t="s">
        <v>207</v>
      </c>
      <c r="AQ909" t="s">
        <v>207</v>
      </c>
      <c r="AR909" t="s">
        <v>207</v>
      </c>
      <c r="AS909" t="s">
        <v>207</v>
      </c>
      <c r="AT909" t="s">
        <v>207</v>
      </c>
      <c r="AU909" t="s">
        <v>207</v>
      </c>
      <c r="AV909" t="s">
        <v>207</v>
      </c>
      <c r="AW909" t="s">
        <v>207</v>
      </c>
      <c r="AX909" t="s">
        <v>207</v>
      </c>
      <c r="AY909" t="s">
        <v>207</v>
      </c>
      <c r="AZ909" t="s">
        <v>207</v>
      </c>
      <c r="BA909" t="s">
        <v>215</v>
      </c>
      <c r="BB909" t="s">
        <v>207</v>
      </c>
      <c r="BC909" t="s">
        <v>207</v>
      </c>
      <c r="BD909" t="s">
        <v>207</v>
      </c>
      <c r="BE909" t="s">
        <v>207</v>
      </c>
      <c r="BF909" t="s">
        <v>207</v>
      </c>
      <c r="BG909" t="s">
        <v>207</v>
      </c>
      <c r="BH909" t="s">
        <v>207</v>
      </c>
      <c r="BI909" t="s">
        <v>207</v>
      </c>
      <c r="BJ909" t="s">
        <v>207</v>
      </c>
      <c r="BK909" t="s">
        <v>207</v>
      </c>
      <c r="BL909" t="s">
        <v>207</v>
      </c>
      <c r="BM909" t="s">
        <v>207</v>
      </c>
      <c r="BN909" t="s">
        <v>207</v>
      </c>
      <c r="BO909" s="18" t="str">
        <f>IF(OR(BO$2=0, BO$2=""), "N/A", IF(ISNUMBER(SEARCH(UPPER(BO$2), UPPER(ProgramsTable[[#This Row],[Type of Service]]))), "Yes", "No"))</f>
        <v>N/A</v>
      </c>
      <c r="BP909" s="18" t="str">
        <f>IF(BP$2=0, "N/A", IF(ISNUMBER(SEARCH(TRIM(BP$2), ProgramsTable[[#This Row],[Geographic Coverage]])), "Yes", "No"))</f>
        <v>N/A</v>
      </c>
      <c r="BQ909" s="18" t="str">
        <f>IF(BQ$2=0, "N/A", IF(ISNUMBER(SEARCH(TRIM(BQ$2), ProgramsTable[[#This Row],[Geographic Coverage]])), "Yes", "No"))</f>
        <v>N/A</v>
      </c>
      <c r="BR909" s="18" t="str">
        <f>IF(AND(BP$2=0, BQ$2=0), "*Required - Please Make a Selection*", IF(OR(ISNUMBER(SEARCH(TRIM(BP$2), ProgramsTable[[#This Row],[Geographic Coverage]])), ISNUMBER(SEARCH(TRIM(BQ$2), ProgramsTable[[#This Row],[Geographic Coverage]]))), "Yes", "No"))</f>
        <v>*Required - Please Make a Selection*</v>
      </c>
      <c r="BS909" s="18" t="str">
        <f>IF(OR(BS$2="",BS$2=0), "N/A", IF(AND(ProgramsTable[[#This Row],[Age Min]]= "None", ProgramsTable[[#This Row],[Age Max]]= "None"), "Yes", IF(AND(BS$2&gt;=ProgramsTable[[#This Row],[Age Min]], BS$2&lt;=ProgramsTable[[#This Row],[Age Max]]), "Yes", "No")))</f>
        <v>N/A</v>
      </c>
      <c r="BT909" s="18" t="str" cm="1">
        <f t="array" ref="BT909">IF(COUNTIF(AM$2:BJ$2,"Yes")=0,"N/A",IF(SUMPRODUCT(--(AM$2:BJ$2="Yes"),--(ProgramsTable[[#This Row],[Developmental Disability]:[Caregivers, Family Members, Advocates, or Practitioners of an Individual with Disabilities or Medical Conditions]]="Yes"))&gt;0,"Yes","No"))</f>
        <v>N/A</v>
      </c>
      <c r="BU9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09" s="18" t="str">
        <f>IF(BV$2=0, "N/A", IF(ISNUMBER(SEARCH(UPPER(BV$2), UPPER(ProgramsTable[[#This Row],[Type of Service]]))), "Yes", "No"))</f>
        <v>N/A</v>
      </c>
      <c r="BW909" s="18" t="str">
        <f>IF(BW$2=0, "N/A", IF(ISNUMBER(SEARCH(TRIM(BW$2), ProgramsTable[[#This Row],[Geographic Coverage]])), "Yes", "No"))</f>
        <v>N/A</v>
      </c>
      <c r="BX909" s="18" t="str">
        <f>IF(BX$2=0, "N/A", IF(ISNUMBER(SEARCH(TRIM(BX$2), ProgramsTable[[#This Row],[Geographic Coverage]])), "Yes", "No"))</f>
        <v>N/A</v>
      </c>
      <c r="BY909" s="18" t="str">
        <f>IF(AND(BW$2=0, BX$2=0), "*Required - Please Make a Selection*", IF(OR(ISNUMBER(SEARCH(TRIM(BW$2), ProgramsTable[[#This Row],[Geographic Coverage]])), ISNUMBER(SEARCH(TRIM(BX$2), ProgramsTable[[#This Row],[Geographic Coverage]]))), "Yes", "No"))</f>
        <v>*Required - Please Make a Selection*</v>
      </c>
      <c r="BZ909" s="18" t="str">
        <f>IF(I$2=0, "N/A", IF(I$2="Yes", IF(ProgramsTable[[#This Row],[Program Includes Services for Caregivers]]="Yes", IF(ProgramsTable[[#This Row],[Program May Require Caregiver to be Unpaid]]="No", "Yes", "No"), "No"), "N/A"))</f>
        <v>N/A</v>
      </c>
      <c r="CA9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09" s="18" t="str">
        <f>IF(CB$2=0, "N/A", IF(ISNUMBER(SEARCH(TRIM(UPPER(CB$2)), TRIM(UPPER(ProgramsTable[[#This Row],[Type of Service]])))), "Yes", "No"))</f>
        <v>N/A</v>
      </c>
      <c r="CC909" s="18" t="str">
        <f>IF(CC$2=0, "N/A", IF(ISNUMBER(SEARCH(TRIM(CC$2), ProgramsTable[[#This Row],[Geographic Coverage]])), "Yes", "No"))</f>
        <v>No</v>
      </c>
      <c r="CD909" s="18" t="str">
        <f>IF(CD$2=0, "N/A", IF(ISNUMBER(SEARCH(TRIM(CD$2), ProgramsTable[[#This Row],[Geographic Coverage]])), "Yes", "No"))</f>
        <v>N/A</v>
      </c>
      <c r="CE909" s="18" t="str">
        <f>IF(AND(CC$2=0, CD$2=0), "*Required - Please Make a Selection*", IF(OR(ISNUMBER(SEARCH(TRIM(CC$2), ProgramsTable[[#This Row],[Geographic Coverage]])), ISNUMBER(SEARCH(TRIM(CD$2), ProgramsTable[[#This Row],[Geographic Coverage]]))), "Yes", "No"))</f>
        <v>No</v>
      </c>
      <c r="CF909" s="18" t="str" cm="1">
        <f t="array" ref="CF909">IF(COUNTIF(BK$2:BN$2, "Yes")=0, "N/A", IF(SUMPRODUCT((BK$2:BN$2="Yes")*(ProgramsTable[[#This Row],[Veteran?]:[Disabled Veteran?]]="Yes"))&gt;0, "Yes", "No"))</f>
        <v>No</v>
      </c>
      <c r="CG9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09"/>
      <c r="CI909"/>
      <c r="CJ909"/>
      <c r="CK909"/>
      <c r="CL909"/>
      <c r="CM909"/>
      <c r="CN909"/>
      <c r="CO909"/>
      <c r="CP909"/>
      <c r="CQ909"/>
      <c r="CR909"/>
      <c r="CS909"/>
      <c r="CU909"/>
      <c r="CV909"/>
    </row>
    <row r="910" spans="1:100" hidden="1" x14ac:dyDescent="0.25">
      <c r="A910" s="10">
        <v>795.5</v>
      </c>
      <c r="B910" t="s">
        <v>647</v>
      </c>
      <c r="C910" t="s">
        <v>482</v>
      </c>
      <c r="D910" t="s">
        <v>576</v>
      </c>
      <c r="E910" t="s">
        <v>546</v>
      </c>
      <c r="F910" t="s">
        <v>602</v>
      </c>
      <c r="G910" t="s">
        <v>98</v>
      </c>
      <c r="H910" t="s">
        <v>207</v>
      </c>
      <c r="I910" t="s">
        <v>207</v>
      </c>
      <c r="J910" t="s">
        <v>208</v>
      </c>
      <c r="K910" t="s">
        <v>208</v>
      </c>
      <c r="L910" s="11" t="s">
        <v>543</v>
      </c>
      <c r="M910">
        <v>60</v>
      </c>
      <c r="N910">
        <v>120</v>
      </c>
      <c r="P910" t="s">
        <v>563</v>
      </c>
      <c r="Q910" t="s">
        <v>208</v>
      </c>
      <c r="R910" t="s">
        <v>563</v>
      </c>
      <c r="S910" t="s">
        <v>208</v>
      </c>
      <c r="T910" t="s">
        <v>59</v>
      </c>
      <c r="U910" t="s">
        <v>207</v>
      </c>
      <c r="V910" t="s">
        <v>207</v>
      </c>
      <c r="W910" t="s">
        <v>207</v>
      </c>
      <c r="X910" t="s">
        <v>207</v>
      </c>
      <c r="Y910" t="s">
        <v>207</v>
      </c>
      <c r="Z910" t="s">
        <v>207</v>
      </c>
      <c r="AA910" t="s">
        <v>207</v>
      </c>
      <c r="AB910" t="s">
        <v>207</v>
      </c>
      <c r="AC910" t="s">
        <v>207</v>
      </c>
      <c r="AD910" t="s">
        <v>207</v>
      </c>
      <c r="AE910" t="s">
        <v>207</v>
      </c>
      <c r="AF910" t="s">
        <v>207</v>
      </c>
      <c r="AG910" t="s">
        <v>207</v>
      </c>
      <c r="AH910" t="s">
        <v>207</v>
      </c>
      <c r="AI910" t="s">
        <v>207</v>
      </c>
      <c r="AJ910" t="s">
        <v>207</v>
      </c>
      <c r="AK910" t="s">
        <v>207</v>
      </c>
      <c r="AL910" t="s">
        <v>207</v>
      </c>
      <c r="AM910" t="s">
        <v>207</v>
      </c>
      <c r="AN910" t="s">
        <v>207</v>
      </c>
      <c r="AO910" t="s">
        <v>207</v>
      </c>
      <c r="AP910" t="s">
        <v>207</v>
      </c>
      <c r="AQ910" t="s">
        <v>207</v>
      </c>
      <c r="AR910" t="s">
        <v>207</v>
      </c>
      <c r="AS910" t="s">
        <v>207</v>
      </c>
      <c r="AT910" t="s">
        <v>207</v>
      </c>
      <c r="AU910" t="s">
        <v>207</v>
      </c>
      <c r="AV910" t="s">
        <v>207</v>
      </c>
      <c r="AW910" t="s">
        <v>207</v>
      </c>
      <c r="AX910" t="s">
        <v>207</v>
      </c>
      <c r="AY910" t="s">
        <v>207</v>
      </c>
      <c r="AZ910" t="s">
        <v>207</v>
      </c>
      <c r="BA910" t="s">
        <v>215</v>
      </c>
      <c r="BB910" t="s">
        <v>207</v>
      </c>
      <c r="BC910" t="s">
        <v>207</v>
      </c>
      <c r="BD910" t="s">
        <v>207</v>
      </c>
      <c r="BE910" t="s">
        <v>207</v>
      </c>
      <c r="BF910" t="s">
        <v>207</v>
      </c>
      <c r="BG910" t="s">
        <v>207</v>
      </c>
      <c r="BH910" t="s">
        <v>207</v>
      </c>
      <c r="BI910" t="s">
        <v>207</v>
      </c>
      <c r="BJ910" t="s">
        <v>207</v>
      </c>
      <c r="BK910" t="s">
        <v>207</v>
      </c>
      <c r="BL910" t="s">
        <v>207</v>
      </c>
      <c r="BM910" t="s">
        <v>207</v>
      </c>
      <c r="BN910" t="s">
        <v>207</v>
      </c>
      <c r="BO910" s="18" t="str">
        <f>IF(OR(BO$2=0, BO$2=""), "N/A", IF(ISNUMBER(SEARCH(UPPER(BO$2), UPPER(ProgramsTable[[#This Row],[Type of Service]]))), "Yes", "No"))</f>
        <v>N/A</v>
      </c>
      <c r="BP910" s="18" t="str">
        <f>IF(BP$2=0, "N/A", IF(ISNUMBER(SEARCH(TRIM(BP$2), ProgramsTable[[#This Row],[Geographic Coverage]])), "Yes", "No"))</f>
        <v>N/A</v>
      </c>
      <c r="BQ910" s="18" t="str">
        <f>IF(BQ$2=0, "N/A", IF(ISNUMBER(SEARCH(TRIM(BQ$2), ProgramsTable[[#This Row],[Geographic Coverage]])), "Yes", "No"))</f>
        <v>N/A</v>
      </c>
      <c r="BR910" s="18" t="str">
        <f>IF(AND(BP$2=0, BQ$2=0), "*Required - Please Make a Selection*", IF(OR(ISNUMBER(SEARCH(TRIM(BP$2), ProgramsTable[[#This Row],[Geographic Coverage]])), ISNUMBER(SEARCH(TRIM(BQ$2), ProgramsTable[[#This Row],[Geographic Coverage]]))), "Yes", "No"))</f>
        <v>*Required - Please Make a Selection*</v>
      </c>
      <c r="BS910" s="18" t="str">
        <f>IF(OR(BS$2="",BS$2=0), "N/A", IF(AND(ProgramsTable[[#This Row],[Age Min]]= "None", ProgramsTable[[#This Row],[Age Max]]= "None"), "Yes", IF(AND(BS$2&gt;=ProgramsTable[[#This Row],[Age Min]], BS$2&lt;=ProgramsTable[[#This Row],[Age Max]]), "Yes", "No")))</f>
        <v>N/A</v>
      </c>
      <c r="BT910" s="18" t="str" cm="1">
        <f t="array" ref="BT910">IF(COUNTIF(AM$2:BJ$2,"Yes")=0,"N/A",IF(SUMPRODUCT(--(AM$2:BJ$2="Yes"),--(ProgramsTable[[#This Row],[Developmental Disability]:[Caregivers, Family Members, Advocates, or Practitioners of an Individual with Disabilities or Medical Conditions]]="Yes"))&gt;0,"Yes","No"))</f>
        <v>N/A</v>
      </c>
      <c r="BU9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10" s="18" t="str">
        <f>IF(BV$2=0, "N/A", IF(ISNUMBER(SEARCH(UPPER(BV$2), UPPER(ProgramsTable[[#This Row],[Type of Service]]))), "Yes", "No"))</f>
        <v>N/A</v>
      </c>
      <c r="BW910" s="18" t="str">
        <f>IF(BW$2=0, "N/A", IF(ISNUMBER(SEARCH(TRIM(BW$2), ProgramsTable[[#This Row],[Geographic Coverage]])), "Yes", "No"))</f>
        <v>N/A</v>
      </c>
      <c r="BX910" s="18" t="str">
        <f>IF(BX$2=0, "N/A", IF(ISNUMBER(SEARCH(TRIM(BX$2), ProgramsTable[[#This Row],[Geographic Coverage]])), "Yes", "No"))</f>
        <v>N/A</v>
      </c>
      <c r="BY910" s="18" t="str">
        <f>IF(AND(BW$2=0, BX$2=0), "*Required - Please Make a Selection*", IF(OR(ISNUMBER(SEARCH(TRIM(BW$2), ProgramsTable[[#This Row],[Geographic Coverage]])), ISNUMBER(SEARCH(TRIM(BX$2), ProgramsTable[[#This Row],[Geographic Coverage]]))), "Yes", "No"))</f>
        <v>*Required - Please Make a Selection*</v>
      </c>
      <c r="BZ910" s="18" t="str">
        <f>IF(I$2=0, "N/A", IF(I$2="Yes", IF(ProgramsTable[[#This Row],[Program Includes Services for Caregivers]]="Yes", IF(ProgramsTable[[#This Row],[Program May Require Caregiver to be Unpaid]]="No", "Yes", "No"), "No"), "N/A"))</f>
        <v>N/A</v>
      </c>
      <c r="CA9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10" s="18" t="str">
        <f>IF(CB$2=0, "N/A", IF(ISNUMBER(SEARCH(TRIM(UPPER(CB$2)), TRIM(UPPER(ProgramsTable[[#This Row],[Type of Service]])))), "Yes", "No"))</f>
        <v>N/A</v>
      </c>
      <c r="CC910" s="18" t="str">
        <f>IF(CC$2=0, "N/A", IF(ISNUMBER(SEARCH(TRIM(CC$2), ProgramsTable[[#This Row],[Geographic Coverage]])), "Yes", "No"))</f>
        <v>No</v>
      </c>
      <c r="CD910" s="18" t="str">
        <f>IF(CD$2=0, "N/A", IF(ISNUMBER(SEARCH(TRIM(CD$2), ProgramsTable[[#This Row],[Geographic Coverage]])), "Yes", "No"))</f>
        <v>N/A</v>
      </c>
      <c r="CE910" s="18" t="str">
        <f>IF(AND(CC$2=0, CD$2=0), "*Required - Please Make a Selection*", IF(OR(ISNUMBER(SEARCH(TRIM(CC$2), ProgramsTable[[#This Row],[Geographic Coverage]])), ISNUMBER(SEARCH(TRIM(CD$2), ProgramsTable[[#This Row],[Geographic Coverage]]))), "Yes", "No"))</f>
        <v>No</v>
      </c>
      <c r="CF910" s="18" t="str" cm="1">
        <f t="array" ref="CF910">IF(COUNTIF(BK$2:BN$2, "Yes")=0, "N/A", IF(SUMPRODUCT((BK$2:BN$2="Yes")*(ProgramsTable[[#This Row],[Veteran?]:[Disabled Veteran?]]="Yes"))&gt;0, "Yes", "No"))</f>
        <v>No</v>
      </c>
      <c r="CG9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10"/>
      <c r="CI910"/>
      <c r="CJ910"/>
      <c r="CK910"/>
      <c r="CL910"/>
      <c r="CM910"/>
      <c r="CN910"/>
      <c r="CO910"/>
      <c r="CP910"/>
      <c r="CQ910"/>
      <c r="CR910"/>
      <c r="CS910"/>
      <c r="CU910"/>
      <c r="CV910"/>
    </row>
    <row r="911" spans="1:100" hidden="1" x14ac:dyDescent="0.25">
      <c r="A911" s="10">
        <v>807</v>
      </c>
      <c r="B911" t="s">
        <v>647</v>
      </c>
      <c r="C911" t="s">
        <v>483</v>
      </c>
      <c r="D911" t="s">
        <v>537</v>
      </c>
      <c r="E911" t="s">
        <v>538</v>
      </c>
      <c r="F911" t="s">
        <v>539</v>
      </c>
      <c r="G911" t="s">
        <v>540</v>
      </c>
      <c r="H911" t="s">
        <v>207</v>
      </c>
      <c r="I911" t="s">
        <v>207</v>
      </c>
      <c r="J911" t="s">
        <v>541</v>
      </c>
      <c r="K911" t="s">
        <v>542</v>
      </c>
      <c r="L911" t="s">
        <v>543</v>
      </c>
      <c r="M911">
        <v>60</v>
      </c>
      <c r="N911">
        <v>120</v>
      </c>
      <c r="P911" t="s">
        <v>544</v>
      </c>
      <c r="Q911" t="s">
        <v>208</v>
      </c>
      <c r="R911" t="s">
        <v>544</v>
      </c>
      <c r="S911" t="s">
        <v>208</v>
      </c>
      <c r="T911" t="s">
        <v>31</v>
      </c>
      <c r="U911" t="s">
        <v>215</v>
      </c>
      <c r="V911" t="s">
        <v>207</v>
      </c>
      <c r="W911" t="s">
        <v>207</v>
      </c>
      <c r="X911" t="s">
        <v>207</v>
      </c>
      <c r="Y911" t="s">
        <v>207</v>
      </c>
      <c r="Z911" t="s">
        <v>207</v>
      </c>
      <c r="AA911" t="s">
        <v>207</v>
      </c>
      <c r="AB911" t="s">
        <v>207</v>
      </c>
      <c r="AC911" t="s">
        <v>207</v>
      </c>
      <c r="AD911" t="s">
        <v>207</v>
      </c>
      <c r="AE911" t="s">
        <v>207</v>
      </c>
      <c r="AF911" t="s">
        <v>207</v>
      </c>
      <c r="AG911" t="s">
        <v>207</v>
      </c>
      <c r="AH911" t="s">
        <v>207</v>
      </c>
      <c r="AI911" t="s">
        <v>207</v>
      </c>
      <c r="AJ911" t="s">
        <v>207</v>
      </c>
      <c r="AK911" t="s">
        <v>207</v>
      </c>
      <c r="AL911" t="s">
        <v>207</v>
      </c>
      <c r="AM911" t="s">
        <v>207</v>
      </c>
      <c r="AN911" t="s">
        <v>207</v>
      </c>
      <c r="AO911" t="s">
        <v>207</v>
      </c>
      <c r="AP911" t="s">
        <v>207</v>
      </c>
      <c r="AQ911" t="s">
        <v>207</v>
      </c>
      <c r="AR911" t="s">
        <v>207</v>
      </c>
      <c r="AS911" t="s">
        <v>207</v>
      </c>
      <c r="AT911" t="s">
        <v>207</v>
      </c>
      <c r="AU911" t="s">
        <v>207</v>
      </c>
      <c r="AV911" t="s">
        <v>207</v>
      </c>
      <c r="AW911" t="s">
        <v>207</v>
      </c>
      <c r="AX911" t="s">
        <v>207</v>
      </c>
      <c r="AY911" t="s">
        <v>207</v>
      </c>
      <c r="AZ911" t="s">
        <v>207</v>
      </c>
      <c r="BA911" t="s">
        <v>215</v>
      </c>
      <c r="BB911" t="s">
        <v>207</v>
      </c>
      <c r="BC911" t="s">
        <v>207</v>
      </c>
      <c r="BD911" t="s">
        <v>207</v>
      </c>
      <c r="BE911" t="s">
        <v>207</v>
      </c>
      <c r="BF911" t="s">
        <v>207</v>
      </c>
      <c r="BG911" t="s">
        <v>207</v>
      </c>
      <c r="BH911" t="s">
        <v>207</v>
      </c>
      <c r="BI911" t="s">
        <v>207</v>
      </c>
      <c r="BJ911" t="s">
        <v>207</v>
      </c>
      <c r="BK911" t="s">
        <v>207</v>
      </c>
      <c r="BL911" t="s">
        <v>207</v>
      </c>
      <c r="BM911" t="s">
        <v>207</v>
      </c>
      <c r="BN911" t="s">
        <v>207</v>
      </c>
      <c r="BO911" s="18" t="str">
        <f>IF(OR(BO$2=0, BO$2=""), "N/A", IF(ISNUMBER(SEARCH(UPPER(BO$2), UPPER(ProgramsTable[[#This Row],[Type of Service]]))), "Yes", "No"))</f>
        <v>N/A</v>
      </c>
      <c r="BP911" s="18" t="str">
        <f>IF(BP$2=0, "N/A", IF(ISNUMBER(SEARCH(TRIM(BP$2), ProgramsTable[[#This Row],[Geographic Coverage]])), "Yes", "No"))</f>
        <v>N/A</v>
      </c>
      <c r="BQ911" s="18" t="str">
        <f>IF(BQ$2=0, "N/A", IF(ISNUMBER(SEARCH(TRIM(BQ$2), ProgramsTable[[#This Row],[Geographic Coverage]])), "Yes", "No"))</f>
        <v>N/A</v>
      </c>
      <c r="BR911" s="18" t="str">
        <f>IF(AND(BP$2=0, BQ$2=0), "*Required - Please Make a Selection*", IF(OR(ISNUMBER(SEARCH(TRIM(BP$2), ProgramsTable[[#This Row],[Geographic Coverage]])), ISNUMBER(SEARCH(TRIM(BQ$2), ProgramsTable[[#This Row],[Geographic Coverage]]))), "Yes", "No"))</f>
        <v>*Required - Please Make a Selection*</v>
      </c>
      <c r="BS911" s="18" t="str">
        <f>IF(OR(BS$2="",BS$2=0), "N/A", IF(AND(ProgramsTable[[#This Row],[Age Min]]= "None", ProgramsTable[[#This Row],[Age Max]]= "None"), "Yes", IF(AND(BS$2&gt;=ProgramsTable[[#This Row],[Age Min]], BS$2&lt;=ProgramsTable[[#This Row],[Age Max]]), "Yes", "No")))</f>
        <v>N/A</v>
      </c>
      <c r="BT911" s="18" t="str" cm="1">
        <f t="array" ref="BT911">IF(COUNTIF(AM$2:BJ$2,"Yes")=0,"N/A",IF(SUMPRODUCT(--(AM$2:BJ$2="Yes"),--(ProgramsTable[[#This Row],[Developmental Disability]:[Caregivers, Family Members, Advocates, or Practitioners of an Individual with Disabilities or Medical Conditions]]="Yes"))&gt;0,"Yes","No"))</f>
        <v>N/A</v>
      </c>
      <c r="BU9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11" s="18" t="str">
        <f>IF(BV$2=0, "N/A", IF(ISNUMBER(SEARCH(UPPER(BV$2), UPPER(ProgramsTable[[#This Row],[Type of Service]]))), "Yes", "No"))</f>
        <v>N/A</v>
      </c>
      <c r="BW911" s="18" t="str">
        <f>IF(BW$2=0, "N/A", IF(ISNUMBER(SEARCH(TRIM(BW$2), ProgramsTable[[#This Row],[Geographic Coverage]])), "Yes", "No"))</f>
        <v>N/A</v>
      </c>
      <c r="BX911" s="18" t="str">
        <f>IF(BX$2=0, "N/A", IF(ISNUMBER(SEARCH(TRIM(BX$2), ProgramsTable[[#This Row],[Geographic Coverage]])), "Yes", "No"))</f>
        <v>N/A</v>
      </c>
      <c r="BY911" s="18" t="str">
        <f>IF(AND(BW$2=0, BX$2=0), "*Required - Please Make a Selection*", IF(OR(ISNUMBER(SEARCH(TRIM(BW$2), ProgramsTable[[#This Row],[Geographic Coverage]])), ISNUMBER(SEARCH(TRIM(BX$2), ProgramsTable[[#This Row],[Geographic Coverage]]))), "Yes", "No"))</f>
        <v>*Required - Please Make a Selection*</v>
      </c>
      <c r="BZ911" s="18" t="str">
        <f>IF(I$2=0, "N/A", IF(I$2="Yes", IF(ProgramsTable[[#This Row],[Program Includes Services for Caregivers]]="Yes", IF(ProgramsTable[[#This Row],[Program May Require Caregiver to be Unpaid]]="No", "Yes", "No"), "No"), "N/A"))</f>
        <v>N/A</v>
      </c>
      <c r="CA9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11" s="18" t="str">
        <f>IF(CB$2=0, "N/A", IF(ISNUMBER(SEARCH(TRIM(UPPER(CB$2)), TRIM(UPPER(ProgramsTable[[#This Row],[Type of Service]])))), "Yes", "No"))</f>
        <v>N/A</v>
      </c>
      <c r="CC911" s="18" t="str">
        <f>IF(CC$2=0, "N/A", IF(ISNUMBER(SEARCH(TRIM(CC$2), ProgramsTable[[#This Row],[Geographic Coverage]])), "Yes", "No"))</f>
        <v>No</v>
      </c>
      <c r="CD911" s="18" t="str">
        <f>IF(CD$2=0, "N/A", IF(ISNUMBER(SEARCH(TRIM(CD$2), ProgramsTable[[#This Row],[Geographic Coverage]])), "Yes", "No"))</f>
        <v>N/A</v>
      </c>
      <c r="CE911" s="18" t="str">
        <f>IF(AND(CC$2=0, CD$2=0), "*Required - Please Make a Selection*", IF(OR(ISNUMBER(SEARCH(TRIM(CC$2), ProgramsTable[[#This Row],[Geographic Coverage]])), ISNUMBER(SEARCH(TRIM(CD$2), ProgramsTable[[#This Row],[Geographic Coverage]]))), "Yes", "No"))</f>
        <v>No</v>
      </c>
      <c r="CF911" s="18" t="str" cm="1">
        <f t="array" ref="CF911">IF(COUNTIF(BK$2:BN$2, "Yes")=0, "N/A", IF(SUMPRODUCT((BK$2:BN$2="Yes")*(ProgramsTable[[#This Row],[Veteran?]:[Disabled Veteran?]]="Yes"))&gt;0, "Yes", "No"))</f>
        <v>No</v>
      </c>
      <c r="CG9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11"/>
      <c r="CI911"/>
      <c r="CJ911"/>
      <c r="CK911"/>
      <c r="CL911"/>
      <c r="CM911"/>
      <c r="CN911"/>
      <c r="CO911"/>
      <c r="CP911"/>
      <c r="CQ911"/>
      <c r="CR911"/>
      <c r="CS911"/>
      <c r="CU911"/>
      <c r="CV911"/>
    </row>
    <row r="912" spans="1:100" hidden="1" x14ac:dyDescent="0.25">
      <c r="A912" s="10">
        <v>809</v>
      </c>
      <c r="B912" t="s">
        <v>647</v>
      </c>
      <c r="C912" t="s">
        <v>483</v>
      </c>
      <c r="D912" t="s">
        <v>545</v>
      </c>
      <c r="E912" t="s">
        <v>546</v>
      </c>
      <c r="F912" t="s">
        <v>549</v>
      </c>
      <c r="G912" t="s">
        <v>117</v>
      </c>
      <c r="H912" t="s">
        <v>207</v>
      </c>
      <c r="I912" t="s">
        <v>207</v>
      </c>
      <c r="J912" t="s">
        <v>208</v>
      </c>
      <c r="K912" t="s">
        <v>208</v>
      </c>
      <c r="L912" s="11" t="s">
        <v>543</v>
      </c>
      <c r="M912">
        <v>60</v>
      </c>
      <c r="N912">
        <v>120</v>
      </c>
      <c r="P912" t="s">
        <v>550</v>
      </c>
      <c r="Q912" t="s">
        <v>208</v>
      </c>
      <c r="R912" t="s">
        <v>550</v>
      </c>
      <c r="S912" t="s">
        <v>208</v>
      </c>
      <c r="T912" t="s">
        <v>31</v>
      </c>
      <c r="U912" t="s">
        <v>207</v>
      </c>
      <c r="V912" t="s">
        <v>207</v>
      </c>
      <c r="W912" t="s">
        <v>207</v>
      </c>
      <c r="X912" t="s">
        <v>207</v>
      </c>
      <c r="Y912" t="s">
        <v>207</v>
      </c>
      <c r="Z912" t="s">
        <v>207</v>
      </c>
      <c r="AA912" t="s">
        <v>207</v>
      </c>
      <c r="AB912" t="s">
        <v>207</v>
      </c>
      <c r="AC912" t="s">
        <v>207</v>
      </c>
      <c r="AD912" t="s">
        <v>207</v>
      </c>
      <c r="AE912" t="s">
        <v>207</v>
      </c>
      <c r="AF912" t="s">
        <v>207</v>
      </c>
      <c r="AG912" t="s">
        <v>207</v>
      </c>
      <c r="AH912" t="s">
        <v>207</v>
      </c>
      <c r="AI912" t="s">
        <v>207</v>
      </c>
      <c r="AJ912" t="s">
        <v>207</v>
      </c>
      <c r="AK912" t="s">
        <v>207</v>
      </c>
      <c r="AL912" t="s">
        <v>207</v>
      </c>
      <c r="AM912" t="s">
        <v>207</v>
      </c>
      <c r="AN912" t="s">
        <v>207</v>
      </c>
      <c r="AO912" t="s">
        <v>207</v>
      </c>
      <c r="AP912" t="s">
        <v>207</v>
      </c>
      <c r="AQ912" t="s">
        <v>207</v>
      </c>
      <c r="AR912" t="s">
        <v>207</v>
      </c>
      <c r="AS912" t="s">
        <v>207</v>
      </c>
      <c r="AT912" t="s">
        <v>207</v>
      </c>
      <c r="AU912" t="s">
        <v>207</v>
      </c>
      <c r="AV912" t="s">
        <v>207</v>
      </c>
      <c r="AW912" t="s">
        <v>207</v>
      </c>
      <c r="AX912" t="s">
        <v>207</v>
      </c>
      <c r="AY912" t="s">
        <v>207</v>
      </c>
      <c r="AZ912" t="s">
        <v>207</v>
      </c>
      <c r="BA912" t="s">
        <v>215</v>
      </c>
      <c r="BB912" t="s">
        <v>207</v>
      </c>
      <c r="BC912" t="s">
        <v>207</v>
      </c>
      <c r="BD912" t="s">
        <v>207</v>
      </c>
      <c r="BE912" t="s">
        <v>207</v>
      </c>
      <c r="BF912" t="s">
        <v>207</v>
      </c>
      <c r="BG912" t="s">
        <v>207</v>
      </c>
      <c r="BH912" t="s">
        <v>207</v>
      </c>
      <c r="BI912" t="s">
        <v>207</v>
      </c>
      <c r="BJ912" t="s">
        <v>207</v>
      </c>
      <c r="BK912" t="s">
        <v>207</v>
      </c>
      <c r="BL912" t="s">
        <v>207</v>
      </c>
      <c r="BM912" t="s">
        <v>207</v>
      </c>
      <c r="BN912" t="s">
        <v>207</v>
      </c>
      <c r="BO912" s="18" t="str">
        <f>IF(OR(BO$2=0, BO$2=""), "N/A", IF(ISNUMBER(SEARCH(UPPER(BO$2), UPPER(ProgramsTable[[#This Row],[Type of Service]]))), "Yes", "No"))</f>
        <v>N/A</v>
      </c>
      <c r="BP912" s="18" t="str">
        <f>IF(BP$2=0, "N/A", IF(ISNUMBER(SEARCH(TRIM(BP$2), ProgramsTable[[#This Row],[Geographic Coverage]])), "Yes", "No"))</f>
        <v>N/A</v>
      </c>
      <c r="BQ912" s="18" t="str">
        <f>IF(BQ$2=0, "N/A", IF(ISNUMBER(SEARCH(TRIM(BQ$2), ProgramsTable[[#This Row],[Geographic Coverage]])), "Yes", "No"))</f>
        <v>N/A</v>
      </c>
      <c r="BR912" s="18" t="str">
        <f>IF(AND(BP$2=0, BQ$2=0), "*Required - Please Make a Selection*", IF(OR(ISNUMBER(SEARCH(TRIM(BP$2), ProgramsTable[[#This Row],[Geographic Coverage]])), ISNUMBER(SEARCH(TRIM(BQ$2), ProgramsTable[[#This Row],[Geographic Coverage]]))), "Yes", "No"))</f>
        <v>*Required - Please Make a Selection*</v>
      </c>
      <c r="BS912" s="18" t="str">
        <f>IF(OR(BS$2="",BS$2=0), "N/A", IF(AND(ProgramsTable[[#This Row],[Age Min]]= "None", ProgramsTable[[#This Row],[Age Max]]= "None"), "Yes", IF(AND(BS$2&gt;=ProgramsTable[[#This Row],[Age Min]], BS$2&lt;=ProgramsTable[[#This Row],[Age Max]]), "Yes", "No")))</f>
        <v>N/A</v>
      </c>
      <c r="BT912" s="18" t="str" cm="1">
        <f t="array" ref="BT912">IF(COUNTIF(AM$2:BJ$2,"Yes")=0,"N/A",IF(SUMPRODUCT(--(AM$2:BJ$2="Yes"),--(ProgramsTable[[#This Row],[Developmental Disability]:[Caregivers, Family Members, Advocates, or Practitioners of an Individual with Disabilities or Medical Conditions]]="Yes"))&gt;0,"Yes","No"))</f>
        <v>N/A</v>
      </c>
      <c r="BU9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12" s="18" t="str">
        <f>IF(BV$2=0, "N/A", IF(ISNUMBER(SEARCH(UPPER(BV$2), UPPER(ProgramsTable[[#This Row],[Type of Service]]))), "Yes", "No"))</f>
        <v>N/A</v>
      </c>
      <c r="BW912" s="18" t="str">
        <f>IF(BW$2=0, "N/A", IF(ISNUMBER(SEARCH(TRIM(BW$2), ProgramsTable[[#This Row],[Geographic Coverage]])), "Yes", "No"))</f>
        <v>N/A</v>
      </c>
      <c r="BX912" s="18" t="str">
        <f>IF(BX$2=0, "N/A", IF(ISNUMBER(SEARCH(TRIM(BX$2), ProgramsTable[[#This Row],[Geographic Coverage]])), "Yes", "No"))</f>
        <v>N/A</v>
      </c>
      <c r="BY912" s="18" t="str">
        <f>IF(AND(BW$2=0, BX$2=0), "*Required - Please Make a Selection*", IF(OR(ISNUMBER(SEARCH(TRIM(BW$2), ProgramsTable[[#This Row],[Geographic Coverage]])), ISNUMBER(SEARCH(TRIM(BX$2), ProgramsTable[[#This Row],[Geographic Coverage]]))), "Yes", "No"))</f>
        <v>*Required - Please Make a Selection*</v>
      </c>
      <c r="BZ912" s="18" t="str">
        <f>IF(I$2=0, "N/A", IF(I$2="Yes", IF(ProgramsTable[[#This Row],[Program Includes Services for Caregivers]]="Yes", IF(ProgramsTable[[#This Row],[Program May Require Caregiver to be Unpaid]]="No", "Yes", "No"), "No"), "N/A"))</f>
        <v>N/A</v>
      </c>
      <c r="CA9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12" s="18" t="str">
        <f>IF(CB$2=0, "N/A", IF(ISNUMBER(SEARCH(TRIM(UPPER(CB$2)), TRIM(UPPER(ProgramsTable[[#This Row],[Type of Service]])))), "Yes", "No"))</f>
        <v>N/A</v>
      </c>
      <c r="CC912" s="18" t="str">
        <f>IF(CC$2=0, "N/A", IF(ISNUMBER(SEARCH(TRIM(CC$2), ProgramsTable[[#This Row],[Geographic Coverage]])), "Yes", "No"))</f>
        <v>No</v>
      </c>
      <c r="CD912" s="18" t="str">
        <f>IF(CD$2=0, "N/A", IF(ISNUMBER(SEARCH(TRIM(CD$2), ProgramsTable[[#This Row],[Geographic Coverage]])), "Yes", "No"))</f>
        <v>N/A</v>
      </c>
      <c r="CE912" s="18" t="str">
        <f>IF(AND(CC$2=0, CD$2=0), "*Required - Please Make a Selection*", IF(OR(ISNUMBER(SEARCH(TRIM(CC$2), ProgramsTable[[#This Row],[Geographic Coverage]])), ISNUMBER(SEARCH(TRIM(CD$2), ProgramsTable[[#This Row],[Geographic Coverage]]))), "Yes", "No"))</f>
        <v>No</v>
      </c>
      <c r="CF912" s="18" t="str" cm="1">
        <f t="array" ref="CF912">IF(COUNTIF(BK$2:BN$2, "Yes")=0, "N/A", IF(SUMPRODUCT((BK$2:BN$2="Yes")*(ProgramsTable[[#This Row],[Veteran?]:[Disabled Veteran?]]="Yes"))&gt;0, "Yes", "No"))</f>
        <v>No</v>
      </c>
      <c r="CG9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12"/>
      <c r="CI912"/>
      <c r="CJ912"/>
      <c r="CK912"/>
      <c r="CL912"/>
      <c r="CM912"/>
      <c r="CN912"/>
      <c r="CO912"/>
      <c r="CP912"/>
      <c r="CQ912"/>
      <c r="CR912"/>
      <c r="CS912"/>
      <c r="CU912"/>
      <c r="CV912"/>
    </row>
    <row r="913" spans="1:100" hidden="1" x14ac:dyDescent="0.25">
      <c r="A913" s="10">
        <v>811</v>
      </c>
      <c r="B913" t="s">
        <v>647</v>
      </c>
      <c r="C913" t="s">
        <v>483</v>
      </c>
      <c r="D913" t="s">
        <v>545</v>
      </c>
      <c r="E913" t="s">
        <v>546</v>
      </c>
      <c r="F913" t="s">
        <v>553</v>
      </c>
      <c r="G913" t="s">
        <v>99</v>
      </c>
      <c r="H913" t="s">
        <v>207</v>
      </c>
      <c r="I913" t="s">
        <v>207</v>
      </c>
      <c r="J913" t="s">
        <v>208</v>
      </c>
      <c r="K913" t="s">
        <v>208</v>
      </c>
      <c r="L913" s="11" t="s">
        <v>543</v>
      </c>
      <c r="M913">
        <v>60</v>
      </c>
      <c r="N913">
        <v>120</v>
      </c>
      <c r="P913" t="s">
        <v>554</v>
      </c>
      <c r="Q913" t="s">
        <v>208</v>
      </c>
      <c r="R913" t="s">
        <v>554</v>
      </c>
      <c r="S913" t="s">
        <v>208</v>
      </c>
      <c r="T913" t="s">
        <v>31</v>
      </c>
      <c r="U913" t="s">
        <v>207</v>
      </c>
      <c r="V913" t="s">
        <v>207</v>
      </c>
      <c r="W913" t="s">
        <v>207</v>
      </c>
      <c r="X913" t="s">
        <v>207</v>
      </c>
      <c r="Y913" t="s">
        <v>207</v>
      </c>
      <c r="Z913" t="s">
        <v>207</v>
      </c>
      <c r="AA913" t="s">
        <v>207</v>
      </c>
      <c r="AB913" t="s">
        <v>207</v>
      </c>
      <c r="AC913" t="s">
        <v>207</v>
      </c>
      <c r="AD913" t="s">
        <v>207</v>
      </c>
      <c r="AE913" t="s">
        <v>207</v>
      </c>
      <c r="AF913" t="s">
        <v>207</v>
      </c>
      <c r="AG913" t="s">
        <v>207</v>
      </c>
      <c r="AH913" t="s">
        <v>207</v>
      </c>
      <c r="AI913" t="s">
        <v>207</v>
      </c>
      <c r="AJ913" t="s">
        <v>207</v>
      </c>
      <c r="AK913" t="s">
        <v>207</v>
      </c>
      <c r="AL913" t="s">
        <v>207</v>
      </c>
      <c r="AM913" t="s">
        <v>207</v>
      </c>
      <c r="AN913" t="s">
        <v>207</v>
      </c>
      <c r="AO913" t="s">
        <v>207</v>
      </c>
      <c r="AP913" t="s">
        <v>207</v>
      </c>
      <c r="AQ913" t="s">
        <v>207</v>
      </c>
      <c r="AR913" t="s">
        <v>207</v>
      </c>
      <c r="AS913" t="s">
        <v>207</v>
      </c>
      <c r="AT913" t="s">
        <v>207</v>
      </c>
      <c r="AU913" t="s">
        <v>207</v>
      </c>
      <c r="AV913" t="s">
        <v>207</v>
      </c>
      <c r="AW913" t="s">
        <v>207</v>
      </c>
      <c r="AX913" t="s">
        <v>207</v>
      </c>
      <c r="AY913" t="s">
        <v>207</v>
      </c>
      <c r="AZ913" t="s">
        <v>207</v>
      </c>
      <c r="BA913" t="s">
        <v>215</v>
      </c>
      <c r="BB913" t="s">
        <v>207</v>
      </c>
      <c r="BC913" t="s">
        <v>207</v>
      </c>
      <c r="BD913" t="s">
        <v>207</v>
      </c>
      <c r="BE913" t="s">
        <v>207</v>
      </c>
      <c r="BF913" t="s">
        <v>207</v>
      </c>
      <c r="BG913" t="s">
        <v>207</v>
      </c>
      <c r="BH913" t="s">
        <v>207</v>
      </c>
      <c r="BI913" t="s">
        <v>207</v>
      </c>
      <c r="BJ913" t="s">
        <v>207</v>
      </c>
      <c r="BK913" t="s">
        <v>207</v>
      </c>
      <c r="BL913" t="s">
        <v>207</v>
      </c>
      <c r="BM913" t="s">
        <v>207</v>
      </c>
      <c r="BN913" t="s">
        <v>207</v>
      </c>
      <c r="BO913" s="18" t="str">
        <f>IF(OR(BO$2=0, BO$2=""), "N/A", IF(ISNUMBER(SEARCH(UPPER(BO$2), UPPER(ProgramsTable[[#This Row],[Type of Service]]))), "Yes", "No"))</f>
        <v>N/A</v>
      </c>
      <c r="BP913" s="18" t="str">
        <f>IF(BP$2=0, "N/A", IF(ISNUMBER(SEARCH(TRIM(BP$2), ProgramsTable[[#This Row],[Geographic Coverage]])), "Yes", "No"))</f>
        <v>N/A</v>
      </c>
      <c r="BQ913" s="18" t="str">
        <f>IF(BQ$2=0, "N/A", IF(ISNUMBER(SEARCH(TRIM(BQ$2), ProgramsTable[[#This Row],[Geographic Coverage]])), "Yes", "No"))</f>
        <v>N/A</v>
      </c>
      <c r="BR913" s="18" t="str">
        <f>IF(AND(BP$2=0, BQ$2=0), "*Required - Please Make a Selection*", IF(OR(ISNUMBER(SEARCH(TRIM(BP$2), ProgramsTable[[#This Row],[Geographic Coverage]])), ISNUMBER(SEARCH(TRIM(BQ$2), ProgramsTable[[#This Row],[Geographic Coverage]]))), "Yes", "No"))</f>
        <v>*Required - Please Make a Selection*</v>
      </c>
      <c r="BS913" s="18" t="str">
        <f>IF(OR(BS$2="",BS$2=0), "N/A", IF(AND(ProgramsTable[[#This Row],[Age Min]]= "None", ProgramsTable[[#This Row],[Age Max]]= "None"), "Yes", IF(AND(BS$2&gt;=ProgramsTable[[#This Row],[Age Min]], BS$2&lt;=ProgramsTable[[#This Row],[Age Max]]), "Yes", "No")))</f>
        <v>N/A</v>
      </c>
      <c r="BT913" s="18" t="str" cm="1">
        <f t="array" ref="BT913">IF(COUNTIF(AM$2:BJ$2,"Yes")=0,"N/A",IF(SUMPRODUCT(--(AM$2:BJ$2="Yes"),--(ProgramsTable[[#This Row],[Developmental Disability]:[Caregivers, Family Members, Advocates, or Practitioners of an Individual with Disabilities or Medical Conditions]]="Yes"))&gt;0,"Yes","No"))</f>
        <v>N/A</v>
      </c>
      <c r="BU9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13" s="18" t="str">
        <f>IF(BV$2=0, "N/A", IF(ISNUMBER(SEARCH(UPPER(BV$2), UPPER(ProgramsTable[[#This Row],[Type of Service]]))), "Yes", "No"))</f>
        <v>N/A</v>
      </c>
      <c r="BW913" s="18" t="str">
        <f>IF(BW$2=0, "N/A", IF(ISNUMBER(SEARCH(TRIM(BW$2), ProgramsTable[[#This Row],[Geographic Coverage]])), "Yes", "No"))</f>
        <v>N/A</v>
      </c>
      <c r="BX913" s="18" t="str">
        <f>IF(BX$2=0, "N/A", IF(ISNUMBER(SEARCH(TRIM(BX$2), ProgramsTable[[#This Row],[Geographic Coverage]])), "Yes", "No"))</f>
        <v>N/A</v>
      </c>
      <c r="BY913" s="18" t="str">
        <f>IF(AND(BW$2=0, BX$2=0), "*Required - Please Make a Selection*", IF(OR(ISNUMBER(SEARCH(TRIM(BW$2), ProgramsTable[[#This Row],[Geographic Coverage]])), ISNUMBER(SEARCH(TRIM(BX$2), ProgramsTable[[#This Row],[Geographic Coverage]]))), "Yes", "No"))</f>
        <v>*Required - Please Make a Selection*</v>
      </c>
      <c r="BZ913" s="18" t="str">
        <f>IF(I$2=0, "N/A", IF(I$2="Yes", IF(ProgramsTable[[#This Row],[Program Includes Services for Caregivers]]="Yes", IF(ProgramsTable[[#This Row],[Program May Require Caregiver to be Unpaid]]="No", "Yes", "No"), "No"), "N/A"))</f>
        <v>N/A</v>
      </c>
      <c r="CA9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13" s="18" t="str">
        <f>IF(CB$2=0, "N/A", IF(ISNUMBER(SEARCH(TRIM(UPPER(CB$2)), TRIM(UPPER(ProgramsTable[[#This Row],[Type of Service]])))), "Yes", "No"))</f>
        <v>N/A</v>
      </c>
      <c r="CC913" s="18" t="str">
        <f>IF(CC$2=0, "N/A", IF(ISNUMBER(SEARCH(TRIM(CC$2), ProgramsTable[[#This Row],[Geographic Coverage]])), "Yes", "No"))</f>
        <v>No</v>
      </c>
      <c r="CD913" s="18" t="str">
        <f>IF(CD$2=0, "N/A", IF(ISNUMBER(SEARCH(TRIM(CD$2), ProgramsTable[[#This Row],[Geographic Coverage]])), "Yes", "No"))</f>
        <v>N/A</v>
      </c>
      <c r="CE913" s="18" t="str">
        <f>IF(AND(CC$2=0, CD$2=0), "*Required - Please Make a Selection*", IF(OR(ISNUMBER(SEARCH(TRIM(CC$2), ProgramsTable[[#This Row],[Geographic Coverage]])), ISNUMBER(SEARCH(TRIM(CD$2), ProgramsTable[[#This Row],[Geographic Coverage]]))), "Yes", "No"))</f>
        <v>No</v>
      </c>
      <c r="CF913" s="18" t="str" cm="1">
        <f t="array" ref="CF913">IF(COUNTIF(BK$2:BN$2, "Yes")=0, "N/A", IF(SUMPRODUCT((BK$2:BN$2="Yes")*(ProgramsTable[[#This Row],[Veteran?]:[Disabled Veteran?]]="Yes"))&gt;0, "Yes", "No"))</f>
        <v>No</v>
      </c>
      <c r="CG9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13"/>
      <c r="CI913"/>
      <c r="CJ913"/>
      <c r="CK913"/>
      <c r="CL913"/>
      <c r="CM913"/>
      <c r="CN913"/>
      <c r="CO913"/>
      <c r="CP913"/>
      <c r="CQ913"/>
      <c r="CR913"/>
      <c r="CS913"/>
      <c r="CU913"/>
      <c r="CV913"/>
    </row>
    <row r="914" spans="1:100" hidden="1" x14ac:dyDescent="0.25">
      <c r="A914" s="10">
        <v>812</v>
      </c>
      <c r="B914" t="s">
        <v>647</v>
      </c>
      <c r="C914" t="s">
        <v>483</v>
      </c>
      <c r="D914" t="s">
        <v>545</v>
      </c>
      <c r="E914" t="s">
        <v>546</v>
      </c>
      <c r="F914" t="s">
        <v>555</v>
      </c>
      <c r="G914" t="s">
        <v>92</v>
      </c>
      <c r="H914" t="s">
        <v>207</v>
      </c>
      <c r="I914" t="s">
        <v>207</v>
      </c>
      <c r="J914" t="s">
        <v>547</v>
      </c>
      <c r="K914" t="s">
        <v>208</v>
      </c>
      <c r="L914" s="11" t="s">
        <v>543</v>
      </c>
      <c r="M914">
        <v>60</v>
      </c>
      <c r="N914">
        <v>120</v>
      </c>
      <c r="P914" t="s">
        <v>556</v>
      </c>
      <c r="Q914" t="s">
        <v>208</v>
      </c>
      <c r="R914" t="s">
        <v>556</v>
      </c>
      <c r="S914" t="s">
        <v>208</v>
      </c>
      <c r="T914" t="s">
        <v>31</v>
      </c>
      <c r="U914" t="s">
        <v>215</v>
      </c>
      <c r="V914" t="s">
        <v>207</v>
      </c>
      <c r="W914" t="s">
        <v>207</v>
      </c>
      <c r="X914" t="s">
        <v>207</v>
      </c>
      <c r="Y914" t="s">
        <v>207</v>
      </c>
      <c r="Z914" t="s">
        <v>207</v>
      </c>
      <c r="AA914" t="s">
        <v>215</v>
      </c>
      <c r="AB914" t="s">
        <v>207</v>
      </c>
      <c r="AC914" t="s">
        <v>207</v>
      </c>
      <c r="AD914" t="s">
        <v>207</v>
      </c>
      <c r="AE914" t="s">
        <v>207</v>
      </c>
      <c r="AF914" t="s">
        <v>207</v>
      </c>
      <c r="AG914" t="s">
        <v>207</v>
      </c>
      <c r="AH914" t="s">
        <v>207</v>
      </c>
      <c r="AI914" t="s">
        <v>207</v>
      </c>
      <c r="AJ914" t="s">
        <v>207</v>
      </c>
      <c r="AK914" t="s">
        <v>207</v>
      </c>
      <c r="AL914" t="s">
        <v>207</v>
      </c>
      <c r="AM914" t="s">
        <v>207</v>
      </c>
      <c r="AN914" t="s">
        <v>207</v>
      </c>
      <c r="AO914" t="s">
        <v>207</v>
      </c>
      <c r="AP914" t="s">
        <v>207</v>
      </c>
      <c r="AQ914" t="s">
        <v>207</v>
      </c>
      <c r="AR914" t="s">
        <v>207</v>
      </c>
      <c r="AS914" t="s">
        <v>207</v>
      </c>
      <c r="AT914" t="s">
        <v>207</v>
      </c>
      <c r="AU914" t="s">
        <v>207</v>
      </c>
      <c r="AV914" t="s">
        <v>207</v>
      </c>
      <c r="AW914" t="s">
        <v>207</v>
      </c>
      <c r="AX914" t="s">
        <v>207</v>
      </c>
      <c r="AY914" t="s">
        <v>207</v>
      </c>
      <c r="AZ914" t="s">
        <v>207</v>
      </c>
      <c r="BA914" t="s">
        <v>215</v>
      </c>
      <c r="BB914" t="s">
        <v>207</v>
      </c>
      <c r="BC914" t="s">
        <v>207</v>
      </c>
      <c r="BD914" t="s">
        <v>207</v>
      </c>
      <c r="BE914" t="s">
        <v>207</v>
      </c>
      <c r="BF914" t="s">
        <v>207</v>
      </c>
      <c r="BG914" t="s">
        <v>207</v>
      </c>
      <c r="BH914" t="s">
        <v>207</v>
      </c>
      <c r="BI914" t="s">
        <v>207</v>
      </c>
      <c r="BJ914" t="s">
        <v>207</v>
      </c>
      <c r="BK914" t="s">
        <v>207</v>
      </c>
      <c r="BL914" t="s">
        <v>207</v>
      </c>
      <c r="BM914" t="s">
        <v>207</v>
      </c>
      <c r="BN914" t="s">
        <v>207</v>
      </c>
      <c r="BO914" s="18" t="str">
        <f>IF(OR(BO$2=0, BO$2=""), "N/A", IF(ISNUMBER(SEARCH(UPPER(BO$2), UPPER(ProgramsTable[[#This Row],[Type of Service]]))), "Yes", "No"))</f>
        <v>N/A</v>
      </c>
      <c r="BP914" s="18" t="str">
        <f>IF(BP$2=0, "N/A", IF(ISNUMBER(SEARCH(TRIM(BP$2), ProgramsTable[[#This Row],[Geographic Coverage]])), "Yes", "No"))</f>
        <v>N/A</v>
      </c>
      <c r="BQ914" s="18" t="str">
        <f>IF(BQ$2=0, "N/A", IF(ISNUMBER(SEARCH(TRIM(BQ$2), ProgramsTable[[#This Row],[Geographic Coverage]])), "Yes", "No"))</f>
        <v>N/A</v>
      </c>
      <c r="BR914" s="18" t="str">
        <f>IF(AND(BP$2=0, BQ$2=0), "*Required - Please Make a Selection*", IF(OR(ISNUMBER(SEARCH(TRIM(BP$2), ProgramsTable[[#This Row],[Geographic Coverage]])), ISNUMBER(SEARCH(TRIM(BQ$2), ProgramsTable[[#This Row],[Geographic Coverage]]))), "Yes", "No"))</f>
        <v>*Required - Please Make a Selection*</v>
      </c>
      <c r="BS914" s="18" t="str">
        <f>IF(OR(BS$2="",BS$2=0), "N/A", IF(AND(ProgramsTable[[#This Row],[Age Min]]= "None", ProgramsTable[[#This Row],[Age Max]]= "None"), "Yes", IF(AND(BS$2&gt;=ProgramsTable[[#This Row],[Age Min]], BS$2&lt;=ProgramsTable[[#This Row],[Age Max]]), "Yes", "No")))</f>
        <v>N/A</v>
      </c>
      <c r="BT914" s="18" t="str" cm="1">
        <f t="array" ref="BT914">IF(COUNTIF(AM$2:BJ$2,"Yes")=0,"N/A",IF(SUMPRODUCT(--(AM$2:BJ$2="Yes"),--(ProgramsTable[[#This Row],[Developmental Disability]:[Caregivers, Family Members, Advocates, or Practitioners of an Individual with Disabilities or Medical Conditions]]="Yes"))&gt;0,"Yes","No"))</f>
        <v>N/A</v>
      </c>
      <c r="BU9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14" s="18" t="str">
        <f>IF(BV$2=0, "N/A", IF(ISNUMBER(SEARCH(UPPER(BV$2), UPPER(ProgramsTable[[#This Row],[Type of Service]]))), "Yes", "No"))</f>
        <v>N/A</v>
      </c>
      <c r="BW914" s="18" t="str">
        <f>IF(BW$2=0, "N/A", IF(ISNUMBER(SEARCH(TRIM(BW$2), ProgramsTable[[#This Row],[Geographic Coverage]])), "Yes", "No"))</f>
        <v>N/A</v>
      </c>
      <c r="BX914" s="18" t="str">
        <f>IF(BX$2=0, "N/A", IF(ISNUMBER(SEARCH(TRIM(BX$2), ProgramsTable[[#This Row],[Geographic Coverage]])), "Yes", "No"))</f>
        <v>N/A</v>
      </c>
      <c r="BY914" s="18" t="str">
        <f>IF(AND(BW$2=0, BX$2=0), "*Required - Please Make a Selection*", IF(OR(ISNUMBER(SEARCH(TRIM(BW$2), ProgramsTable[[#This Row],[Geographic Coverage]])), ISNUMBER(SEARCH(TRIM(BX$2), ProgramsTable[[#This Row],[Geographic Coverage]]))), "Yes", "No"))</f>
        <v>*Required - Please Make a Selection*</v>
      </c>
      <c r="BZ914" s="18" t="str">
        <f>IF(I$2=0, "N/A", IF(I$2="Yes", IF(ProgramsTable[[#This Row],[Program Includes Services for Caregivers]]="Yes", IF(ProgramsTable[[#This Row],[Program May Require Caregiver to be Unpaid]]="No", "Yes", "No"), "No"), "N/A"))</f>
        <v>N/A</v>
      </c>
      <c r="CA9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14" s="18" t="str">
        <f>IF(CB$2=0, "N/A", IF(ISNUMBER(SEARCH(TRIM(UPPER(CB$2)), TRIM(UPPER(ProgramsTable[[#This Row],[Type of Service]])))), "Yes", "No"))</f>
        <v>N/A</v>
      </c>
      <c r="CC914" s="18" t="str">
        <f>IF(CC$2=0, "N/A", IF(ISNUMBER(SEARCH(TRIM(CC$2), ProgramsTable[[#This Row],[Geographic Coverage]])), "Yes", "No"))</f>
        <v>No</v>
      </c>
      <c r="CD914" s="18" t="str">
        <f>IF(CD$2=0, "N/A", IF(ISNUMBER(SEARCH(TRIM(CD$2), ProgramsTable[[#This Row],[Geographic Coverage]])), "Yes", "No"))</f>
        <v>N/A</v>
      </c>
      <c r="CE914" s="18" t="str">
        <f>IF(AND(CC$2=0, CD$2=0), "*Required - Please Make a Selection*", IF(OR(ISNUMBER(SEARCH(TRIM(CC$2), ProgramsTable[[#This Row],[Geographic Coverage]])), ISNUMBER(SEARCH(TRIM(CD$2), ProgramsTable[[#This Row],[Geographic Coverage]]))), "Yes", "No"))</f>
        <v>No</v>
      </c>
      <c r="CF914" s="18" t="str" cm="1">
        <f t="array" ref="CF914">IF(COUNTIF(BK$2:BN$2, "Yes")=0, "N/A", IF(SUMPRODUCT((BK$2:BN$2="Yes")*(ProgramsTable[[#This Row],[Veteran?]:[Disabled Veteran?]]="Yes"))&gt;0, "Yes", "No"))</f>
        <v>No</v>
      </c>
      <c r="CG9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14"/>
      <c r="CI914"/>
      <c r="CJ914"/>
      <c r="CK914"/>
      <c r="CL914"/>
      <c r="CM914"/>
      <c r="CN914"/>
      <c r="CO914"/>
      <c r="CP914"/>
      <c r="CQ914"/>
      <c r="CR914"/>
      <c r="CS914"/>
      <c r="CU914"/>
      <c r="CV914"/>
    </row>
    <row r="915" spans="1:100" hidden="1" x14ac:dyDescent="0.25">
      <c r="A915" s="10">
        <v>813</v>
      </c>
      <c r="B915" t="s">
        <v>647</v>
      </c>
      <c r="C915" t="s">
        <v>483</v>
      </c>
      <c r="D915" t="s">
        <v>545</v>
      </c>
      <c r="E915" t="s">
        <v>546</v>
      </c>
      <c r="F915" t="s">
        <v>557</v>
      </c>
      <c r="G915" t="s">
        <v>91</v>
      </c>
      <c r="H915" t="s">
        <v>207</v>
      </c>
      <c r="I915" t="s">
        <v>207</v>
      </c>
      <c r="J915" t="s">
        <v>208</v>
      </c>
      <c r="K915" t="s">
        <v>208</v>
      </c>
      <c r="L915" s="11" t="s">
        <v>543</v>
      </c>
      <c r="M915">
        <v>60</v>
      </c>
      <c r="N915">
        <v>120</v>
      </c>
      <c r="P915" t="s">
        <v>208</v>
      </c>
      <c r="Q915" t="s">
        <v>208</v>
      </c>
      <c r="R915" t="s">
        <v>208</v>
      </c>
      <c r="S915" t="s">
        <v>208</v>
      </c>
      <c r="T915" t="s">
        <v>31</v>
      </c>
      <c r="U915" t="s">
        <v>207</v>
      </c>
      <c r="V915" t="s">
        <v>207</v>
      </c>
      <c r="W915" t="s">
        <v>207</v>
      </c>
      <c r="X915" t="s">
        <v>207</v>
      </c>
      <c r="Y915" t="s">
        <v>207</v>
      </c>
      <c r="Z915" t="s">
        <v>207</v>
      </c>
      <c r="AA915" t="s">
        <v>207</v>
      </c>
      <c r="AB915" t="s">
        <v>207</v>
      </c>
      <c r="AC915" t="s">
        <v>207</v>
      </c>
      <c r="AD915" t="s">
        <v>207</v>
      </c>
      <c r="AE915" t="s">
        <v>207</v>
      </c>
      <c r="AF915" t="s">
        <v>207</v>
      </c>
      <c r="AG915" t="s">
        <v>207</v>
      </c>
      <c r="AH915" t="s">
        <v>207</v>
      </c>
      <c r="AI915" t="s">
        <v>207</v>
      </c>
      <c r="AJ915" t="s">
        <v>207</v>
      </c>
      <c r="AK915" t="s">
        <v>207</v>
      </c>
      <c r="AL915" t="s">
        <v>207</v>
      </c>
      <c r="AM915" t="s">
        <v>207</v>
      </c>
      <c r="AN915" t="s">
        <v>207</v>
      </c>
      <c r="AO915" t="s">
        <v>207</v>
      </c>
      <c r="AP915" t="s">
        <v>207</v>
      </c>
      <c r="AQ915" t="s">
        <v>207</v>
      </c>
      <c r="AR915" t="s">
        <v>207</v>
      </c>
      <c r="AS915" t="s">
        <v>207</v>
      </c>
      <c r="AT915" t="s">
        <v>207</v>
      </c>
      <c r="AU915" t="s">
        <v>207</v>
      </c>
      <c r="AV915" t="s">
        <v>207</v>
      </c>
      <c r="AW915" t="s">
        <v>207</v>
      </c>
      <c r="AX915" t="s">
        <v>207</v>
      </c>
      <c r="AY915" t="s">
        <v>207</v>
      </c>
      <c r="AZ915" t="s">
        <v>207</v>
      </c>
      <c r="BA915" t="s">
        <v>207</v>
      </c>
      <c r="BB915" t="s">
        <v>207</v>
      </c>
      <c r="BC915" t="s">
        <v>207</v>
      </c>
      <c r="BD915" t="s">
        <v>207</v>
      </c>
      <c r="BE915" t="s">
        <v>207</v>
      </c>
      <c r="BF915" t="s">
        <v>207</v>
      </c>
      <c r="BG915" t="s">
        <v>207</v>
      </c>
      <c r="BH915" t="s">
        <v>207</v>
      </c>
      <c r="BI915" t="s">
        <v>207</v>
      </c>
      <c r="BJ915" t="s">
        <v>207</v>
      </c>
      <c r="BK915" t="s">
        <v>207</v>
      </c>
      <c r="BL915" t="s">
        <v>207</v>
      </c>
      <c r="BM915" t="s">
        <v>207</v>
      </c>
      <c r="BN915" t="s">
        <v>207</v>
      </c>
      <c r="BO915" s="18" t="str">
        <f>IF(OR(BO$2=0, BO$2=""), "N/A", IF(ISNUMBER(SEARCH(UPPER(BO$2), UPPER(ProgramsTable[[#This Row],[Type of Service]]))), "Yes", "No"))</f>
        <v>N/A</v>
      </c>
      <c r="BP915" s="18" t="str">
        <f>IF(BP$2=0, "N/A", IF(ISNUMBER(SEARCH(TRIM(BP$2), ProgramsTable[[#This Row],[Geographic Coverage]])), "Yes", "No"))</f>
        <v>N/A</v>
      </c>
      <c r="BQ915" s="18" t="str">
        <f>IF(BQ$2=0, "N/A", IF(ISNUMBER(SEARCH(TRIM(BQ$2), ProgramsTable[[#This Row],[Geographic Coverage]])), "Yes", "No"))</f>
        <v>N/A</v>
      </c>
      <c r="BR915" s="18" t="str">
        <f>IF(AND(BP$2=0, BQ$2=0), "*Required - Please Make a Selection*", IF(OR(ISNUMBER(SEARCH(TRIM(BP$2), ProgramsTable[[#This Row],[Geographic Coverage]])), ISNUMBER(SEARCH(TRIM(BQ$2), ProgramsTable[[#This Row],[Geographic Coverage]]))), "Yes", "No"))</f>
        <v>*Required - Please Make a Selection*</v>
      </c>
      <c r="BS915" s="18" t="str">
        <f>IF(OR(BS$2="",BS$2=0), "N/A", IF(AND(ProgramsTable[[#This Row],[Age Min]]= "None", ProgramsTable[[#This Row],[Age Max]]= "None"), "Yes", IF(AND(BS$2&gt;=ProgramsTable[[#This Row],[Age Min]], BS$2&lt;=ProgramsTable[[#This Row],[Age Max]]), "Yes", "No")))</f>
        <v>N/A</v>
      </c>
      <c r="BT915" s="18" t="str" cm="1">
        <f t="array" ref="BT915">IF(COUNTIF(AM$2:BJ$2,"Yes")=0,"N/A",IF(SUMPRODUCT(--(AM$2:BJ$2="Yes"),--(ProgramsTable[[#This Row],[Developmental Disability]:[Caregivers, Family Members, Advocates, or Practitioners of an Individual with Disabilities or Medical Conditions]]="Yes"))&gt;0,"Yes","No"))</f>
        <v>N/A</v>
      </c>
      <c r="BU9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15" s="18" t="str">
        <f>IF(BV$2=0, "N/A", IF(ISNUMBER(SEARCH(UPPER(BV$2), UPPER(ProgramsTable[[#This Row],[Type of Service]]))), "Yes", "No"))</f>
        <v>N/A</v>
      </c>
      <c r="BW915" s="18" t="str">
        <f>IF(BW$2=0, "N/A", IF(ISNUMBER(SEARCH(TRIM(BW$2), ProgramsTable[[#This Row],[Geographic Coverage]])), "Yes", "No"))</f>
        <v>N/A</v>
      </c>
      <c r="BX915" s="18" t="str">
        <f>IF(BX$2=0, "N/A", IF(ISNUMBER(SEARCH(TRIM(BX$2), ProgramsTable[[#This Row],[Geographic Coverage]])), "Yes", "No"))</f>
        <v>N/A</v>
      </c>
      <c r="BY915" s="18" t="str">
        <f>IF(AND(BW$2=0, BX$2=0), "*Required - Please Make a Selection*", IF(OR(ISNUMBER(SEARCH(TRIM(BW$2), ProgramsTable[[#This Row],[Geographic Coverage]])), ISNUMBER(SEARCH(TRIM(BX$2), ProgramsTable[[#This Row],[Geographic Coverage]]))), "Yes", "No"))</f>
        <v>*Required - Please Make a Selection*</v>
      </c>
      <c r="BZ915" s="18" t="str">
        <f>IF(I$2=0, "N/A", IF(I$2="Yes", IF(ProgramsTable[[#This Row],[Program Includes Services for Caregivers]]="Yes", IF(ProgramsTable[[#This Row],[Program May Require Caregiver to be Unpaid]]="No", "Yes", "No"), "No"), "N/A"))</f>
        <v>N/A</v>
      </c>
      <c r="CA9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15" s="18" t="str">
        <f>IF(CB$2=0, "N/A", IF(ISNUMBER(SEARCH(TRIM(UPPER(CB$2)), TRIM(UPPER(ProgramsTable[[#This Row],[Type of Service]])))), "Yes", "No"))</f>
        <v>N/A</v>
      </c>
      <c r="CC915" s="18" t="str">
        <f>IF(CC$2=0, "N/A", IF(ISNUMBER(SEARCH(TRIM(CC$2), ProgramsTable[[#This Row],[Geographic Coverage]])), "Yes", "No"))</f>
        <v>No</v>
      </c>
      <c r="CD915" s="18" t="str">
        <f>IF(CD$2=0, "N/A", IF(ISNUMBER(SEARCH(TRIM(CD$2), ProgramsTable[[#This Row],[Geographic Coverage]])), "Yes", "No"))</f>
        <v>N/A</v>
      </c>
      <c r="CE915" s="18" t="str">
        <f>IF(AND(CC$2=0, CD$2=0), "*Required - Please Make a Selection*", IF(OR(ISNUMBER(SEARCH(TRIM(CC$2), ProgramsTable[[#This Row],[Geographic Coverage]])), ISNUMBER(SEARCH(TRIM(CD$2), ProgramsTable[[#This Row],[Geographic Coverage]]))), "Yes", "No"))</f>
        <v>No</v>
      </c>
      <c r="CF915" s="18" t="str" cm="1">
        <f t="array" ref="CF915">IF(COUNTIF(BK$2:BN$2, "Yes")=0, "N/A", IF(SUMPRODUCT((BK$2:BN$2="Yes")*(ProgramsTable[[#This Row],[Veteran?]:[Disabled Veteran?]]="Yes"))&gt;0, "Yes", "No"))</f>
        <v>No</v>
      </c>
      <c r="CG9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15"/>
      <c r="CI915"/>
      <c r="CJ915"/>
      <c r="CK915"/>
      <c r="CL915"/>
      <c r="CM915"/>
      <c r="CN915"/>
      <c r="CO915"/>
      <c r="CP915"/>
      <c r="CQ915"/>
      <c r="CR915"/>
      <c r="CS915"/>
      <c r="CU915"/>
      <c r="CV915"/>
    </row>
    <row r="916" spans="1:100" hidden="1" x14ac:dyDescent="0.25">
      <c r="A916" s="10">
        <v>814</v>
      </c>
      <c r="B916" t="s">
        <v>647</v>
      </c>
      <c r="C916" t="s">
        <v>483</v>
      </c>
      <c r="D916" t="s">
        <v>545</v>
      </c>
      <c r="E916" t="s">
        <v>546</v>
      </c>
      <c r="F916" t="s">
        <v>558</v>
      </c>
      <c r="G916" t="s">
        <v>103</v>
      </c>
      <c r="H916" t="s">
        <v>207</v>
      </c>
      <c r="I916" t="s">
        <v>207</v>
      </c>
      <c r="J916" t="s">
        <v>208</v>
      </c>
      <c r="K916" t="s">
        <v>208</v>
      </c>
      <c r="L916" s="11" t="s">
        <v>208</v>
      </c>
      <c r="M916" t="s">
        <v>208</v>
      </c>
      <c r="N916" t="s">
        <v>208</v>
      </c>
      <c r="P916" t="s">
        <v>208</v>
      </c>
      <c r="Q916" t="s">
        <v>208</v>
      </c>
      <c r="R916" t="s">
        <v>208</v>
      </c>
      <c r="S916" t="s">
        <v>208</v>
      </c>
      <c r="T916" t="s">
        <v>31</v>
      </c>
      <c r="U916" t="s">
        <v>207</v>
      </c>
      <c r="V916" t="s">
        <v>207</v>
      </c>
      <c r="W916" t="s">
        <v>207</v>
      </c>
      <c r="X916" t="s">
        <v>207</v>
      </c>
      <c r="Y916" t="s">
        <v>207</v>
      </c>
      <c r="Z916" t="s">
        <v>207</v>
      </c>
      <c r="AA916" t="s">
        <v>207</v>
      </c>
      <c r="AB916" t="s">
        <v>207</v>
      </c>
      <c r="AC916" t="s">
        <v>207</v>
      </c>
      <c r="AD916" t="s">
        <v>207</v>
      </c>
      <c r="AE916" t="s">
        <v>207</v>
      </c>
      <c r="AF916" t="s">
        <v>207</v>
      </c>
      <c r="AG916" t="s">
        <v>207</v>
      </c>
      <c r="AH916" t="s">
        <v>207</v>
      </c>
      <c r="AI916" t="s">
        <v>207</v>
      </c>
      <c r="AJ916" t="s">
        <v>207</v>
      </c>
      <c r="AK916" t="s">
        <v>207</v>
      </c>
      <c r="AL916" t="s">
        <v>207</v>
      </c>
      <c r="AM916" t="s">
        <v>207</v>
      </c>
      <c r="AN916" t="s">
        <v>207</v>
      </c>
      <c r="AO916" t="s">
        <v>207</v>
      </c>
      <c r="AP916" t="s">
        <v>207</v>
      </c>
      <c r="AQ916" t="s">
        <v>207</v>
      </c>
      <c r="AR916" t="s">
        <v>207</v>
      </c>
      <c r="AS916" t="s">
        <v>207</v>
      </c>
      <c r="AT916" t="s">
        <v>207</v>
      </c>
      <c r="AU916" t="s">
        <v>207</v>
      </c>
      <c r="AV916" t="s">
        <v>207</v>
      </c>
      <c r="AW916" t="s">
        <v>207</v>
      </c>
      <c r="AX916" t="s">
        <v>207</v>
      </c>
      <c r="AY916" t="s">
        <v>207</v>
      </c>
      <c r="AZ916" t="s">
        <v>207</v>
      </c>
      <c r="BA916" t="s">
        <v>207</v>
      </c>
      <c r="BB916" t="s">
        <v>207</v>
      </c>
      <c r="BC916" t="s">
        <v>207</v>
      </c>
      <c r="BD916" t="s">
        <v>207</v>
      </c>
      <c r="BE916" t="s">
        <v>207</v>
      </c>
      <c r="BF916" t="s">
        <v>207</v>
      </c>
      <c r="BG916" t="s">
        <v>207</v>
      </c>
      <c r="BH916" t="s">
        <v>207</v>
      </c>
      <c r="BI916" t="s">
        <v>207</v>
      </c>
      <c r="BJ916" t="s">
        <v>207</v>
      </c>
      <c r="BK916" t="s">
        <v>207</v>
      </c>
      <c r="BL916" t="s">
        <v>207</v>
      </c>
      <c r="BM916" t="s">
        <v>207</v>
      </c>
      <c r="BN916" t="s">
        <v>207</v>
      </c>
      <c r="BO916" s="18" t="str">
        <f>IF(OR(BO$2=0, BO$2=""), "N/A", IF(ISNUMBER(SEARCH(UPPER(BO$2), UPPER(ProgramsTable[[#This Row],[Type of Service]]))), "Yes", "No"))</f>
        <v>N/A</v>
      </c>
      <c r="BP916" s="18" t="str">
        <f>IF(BP$2=0, "N/A", IF(ISNUMBER(SEARCH(TRIM(BP$2), ProgramsTable[[#This Row],[Geographic Coverage]])), "Yes", "No"))</f>
        <v>N/A</v>
      </c>
      <c r="BQ916" s="18" t="str">
        <f>IF(BQ$2=0, "N/A", IF(ISNUMBER(SEARCH(TRIM(BQ$2), ProgramsTable[[#This Row],[Geographic Coverage]])), "Yes", "No"))</f>
        <v>N/A</v>
      </c>
      <c r="BR916" s="18" t="str">
        <f>IF(AND(BP$2=0, BQ$2=0), "*Required - Please Make a Selection*", IF(OR(ISNUMBER(SEARCH(TRIM(BP$2), ProgramsTable[[#This Row],[Geographic Coverage]])), ISNUMBER(SEARCH(TRIM(BQ$2), ProgramsTable[[#This Row],[Geographic Coverage]]))), "Yes", "No"))</f>
        <v>*Required - Please Make a Selection*</v>
      </c>
      <c r="BS916" s="18" t="str">
        <f>IF(OR(BS$2="",BS$2=0), "N/A", IF(AND(ProgramsTable[[#This Row],[Age Min]]= "None", ProgramsTable[[#This Row],[Age Max]]= "None"), "Yes", IF(AND(BS$2&gt;=ProgramsTable[[#This Row],[Age Min]], BS$2&lt;=ProgramsTable[[#This Row],[Age Max]]), "Yes", "No")))</f>
        <v>N/A</v>
      </c>
      <c r="BT916" s="18" t="str" cm="1">
        <f t="array" ref="BT916">IF(COUNTIF(AM$2:BJ$2,"Yes")=0,"N/A",IF(SUMPRODUCT(--(AM$2:BJ$2="Yes"),--(ProgramsTable[[#This Row],[Developmental Disability]:[Caregivers, Family Members, Advocates, or Practitioners of an Individual with Disabilities or Medical Conditions]]="Yes"))&gt;0,"Yes","No"))</f>
        <v>N/A</v>
      </c>
      <c r="BU9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16" s="18" t="str">
        <f>IF(BV$2=0, "N/A", IF(ISNUMBER(SEARCH(UPPER(BV$2), UPPER(ProgramsTable[[#This Row],[Type of Service]]))), "Yes", "No"))</f>
        <v>N/A</v>
      </c>
      <c r="BW916" s="18" t="str">
        <f>IF(BW$2=0, "N/A", IF(ISNUMBER(SEARCH(TRIM(BW$2), ProgramsTable[[#This Row],[Geographic Coverage]])), "Yes", "No"))</f>
        <v>N/A</v>
      </c>
      <c r="BX916" s="18" t="str">
        <f>IF(BX$2=0, "N/A", IF(ISNUMBER(SEARCH(TRIM(BX$2), ProgramsTable[[#This Row],[Geographic Coverage]])), "Yes", "No"))</f>
        <v>N/A</v>
      </c>
      <c r="BY916" s="18" t="str">
        <f>IF(AND(BW$2=0, BX$2=0), "*Required - Please Make a Selection*", IF(OR(ISNUMBER(SEARCH(TRIM(BW$2), ProgramsTable[[#This Row],[Geographic Coverage]])), ISNUMBER(SEARCH(TRIM(BX$2), ProgramsTable[[#This Row],[Geographic Coverage]]))), "Yes", "No"))</f>
        <v>*Required - Please Make a Selection*</v>
      </c>
      <c r="BZ916" s="18" t="str">
        <f>IF(I$2=0, "N/A", IF(I$2="Yes", IF(ProgramsTable[[#This Row],[Program Includes Services for Caregivers]]="Yes", IF(ProgramsTable[[#This Row],[Program May Require Caregiver to be Unpaid]]="No", "Yes", "No"), "No"), "N/A"))</f>
        <v>N/A</v>
      </c>
      <c r="CA9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16" s="18" t="str">
        <f>IF(CB$2=0, "N/A", IF(ISNUMBER(SEARCH(TRIM(UPPER(CB$2)), TRIM(UPPER(ProgramsTable[[#This Row],[Type of Service]])))), "Yes", "No"))</f>
        <v>N/A</v>
      </c>
      <c r="CC916" s="18" t="str">
        <f>IF(CC$2=0, "N/A", IF(ISNUMBER(SEARCH(TRIM(CC$2), ProgramsTable[[#This Row],[Geographic Coverage]])), "Yes", "No"))</f>
        <v>No</v>
      </c>
      <c r="CD916" s="18" t="str">
        <f>IF(CD$2=0, "N/A", IF(ISNUMBER(SEARCH(TRIM(CD$2), ProgramsTable[[#This Row],[Geographic Coverage]])), "Yes", "No"))</f>
        <v>N/A</v>
      </c>
      <c r="CE916" s="18" t="str">
        <f>IF(AND(CC$2=0, CD$2=0), "*Required - Please Make a Selection*", IF(OR(ISNUMBER(SEARCH(TRIM(CC$2), ProgramsTable[[#This Row],[Geographic Coverage]])), ISNUMBER(SEARCH(TRIM(CD$2), ProgramsTable[[#This Row],[Geographic Coverage]]))), "Yes", "No"))</f>
        <v>No</v>
      </c>
      <c r="CF916" s="18" t="str" cm="1">
        <f t="array" ref="CF916">IF(COUNTIF(BK$2:BN$2, "Yes")=0, "N/A", IF(SUMPRODUCT((BK$2:BN$2="Yes")*(ProgramsTable[[#This Row],[Veteran?]:[Disabled Veteran?]]="Yes"))&gt;0, "Yes", "No"))</f>
        <v>No</v>
      </c>
      <c r="CG9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16"/>
      <c r="CI916"/>
      <c r="CJ916"/>
      <c r="CK916"/>
      <c r="CL916"/>
      <c r="CM916"/>
      <c r="CN916"/>
      <c r="CO916"/>
      <c r="CP916"/>
      <c r="CQ916"/>
      <c r="CR916"/>
      <c r="CS916"/>
      <c r="CU916"/>
      <c r="CV916"/>
    </row>
    <row r="917" spans="1:100" hidden="1" x14ac:dyDescent="0.25">
      <c r="A917" s="10">
        <v>815</v>
      </c>
      <c r="B917" t="s">
        <v>647</v>
      </c>
      <c r="C917" t="s">
        <v>483</v>
      </c>
      <c r="D917" t="s">
        <v>545</v>
      </c>
      <c r="E917" t="s">
        <v>546</v>
      </c>
      <c r="F917" t="s">
        <v>559</v>
      </c>
      <c r="G917" t="s">
        <v>105</v>
      </c>
      <c r="H917" t="s">
        <v>207</v>
      </c>
      <c r="I917" t="s">
        <v>207</v>
      </c>
      <c r="J917" t="s">
        <v>208</v>
      </c>
      <c r="K917" t="s">
        <v>208</v>
      </c>
      <c r="L917" s="11" t="s">
        <v>543</v>
      </c>
      <c r="M917">
        <v>60</v>
      </c>
      <c r="N917">
        <v>120</v>
      </c>
      <c r="P917" t="s">
        <v>208</v>
      </c>
      <c r="Q917" t="s">
        <v>208</v>
      </c>
      <c r="R917" t="s">
        <v>208</v>
      </c>
      <c r="S917" t="s">
        <v>208</v>
      </c>
      <c r="T917" t="s">
        <v>31</v>
      </c>
      <c r="U917" t="s">
        <v>207</v>
      </c>
      <c r="V917" t="s">
        <v>207</v>
      </c>
      <c r="W917" t="s">
        <v>207</v>
      </c>
      <c r="X917" t="s">
        <v>207</v>
      </c>
      <c r="Y917" t="s">
        <v>207</v>
      </c>
      <c r="Z917" t="s">
        <v>207</v>
      </c>
      <c r="AA917" t="s">
        <v>207</v>
      </c>
      <c r="AB917" t="s">
        <v>207</v>
      </c>
      <c r="AC917" t="s">
        <v>207</v>
      </c>
      <c r="AD917" t="s">
        <v>207</v>
      </c>
      <c r="AE917" t="s">
        <v>207</v>
      </c>
      <c r="AF917" t="s">
        <v>207</v>
      </c>
      <c r="AG917" t="s">
        <v>207</v>
      </c>
      <c r="AH917" t="s">
        <v>207</v>
      </c>
      <c r="AI917" t="s">
        <v>207</v>
      </c>
      <c r="AJ917" t="s">
        <v>207</v>
      </c>
      <c r="AK917" t="s">
        <v>207</v>
      </c>
      <c r="AL917" t="s">
        <v>207</v>
      </c>
      <c r="AM917" t="s">
        <v>207</v>
      </c>
      <c r="AN917" t="s">
        <v>207</v>
      </c>
      <c r="AO917" t="s">
        <v>207</v>
      </c>
      <c r="AP917" t="s">
        <v>207</v>
      </c>
      <c r="AQ917" t="s">
        <v>207</v>
      </c>
      <c r="AR917" t="s">
        <v>207</v>
      </c>
      <c r="AS917" t="s">
        <v>207</v>
      </c>
      <c r="AT917" t="s">
        <v>207</v>
      </c>
      <c r="AU917" t="s">
        <v>207</v>
      </c>
      <c r="AV917" t="s">
        <v>207</v>
      </c>
      <c r="AW917" t="s">
        <v>207</v>
      </c>
      <c r="AX917" t="s">
        <v>207</v>
      </c>
      <c r="AY917" t="s">
        <v>207</v>
      </c>
      <c r="AZ917" t="s">
        <v>207</v>
      </c>
      <c r="BA917" t="s">
        <v>207</v>
      </c>
      <c r="BB917" t="s">
        <v>207</v>
      </c>
      <c r="BC917" t="s">
        <v>207</v>
      </c>
      <c r="BD917" t="s">
        <v>207</v>
      </c>
      <c r="BE917" t="s">
        <v>207</v>
      </c>
      <c r="BF917" t="s">
        <v>207</v>
      </c>
      <c r="BG917" t="s">
        <v>207</v>
      </c>
      <c r="BH917" t="s">
        <v>207</v>
      </c>
      <c r="BI917" t="s">
        <v>207</v>
      </c>
      <c r="BJ917" t="s">
        <v>207</v>
      </c>
      <c r="BK917" t="s">
        <v>207</v>
      </c>
      <c r="BL917" t="s">
        <v>207</v>
      </c>
      <c r="BM917" t="s">
        <v>207</v>
      </c>
      <c r="BN917" t="s">
        <v>207</v>
      </c>
      <c r="BO917" s="18" t="str">
        <f>IF(OR(BO$2=0, BO$2=""), "N/A", IF(ISNUMBER(SEARCH(UPPER(BO$2), UPPER(ProgramsTable[[#This Row],[Type of Service]]))), "Yes", "No"))</f>
        <v>N/A</v>
      </c>
      <c r="BP917" s="18" t="str">
        <f>IF(BP$2=0, "N/A", IF(ISNUMBER(SEARCH(TRIM(BP$2), ProgramsTable[[#This Row],[Geographic Coverage]])), "Yes", "No"))</f>
        <v>N/A</v>
      </c>
      <c r="BQ917" s="18" t="str">
        <f>IF(BQ$2=0, "N/A", IF(ISNUMBER(SEARCH(TRIM(BQ$2), ProgramsTable[[#This Row],[Geographic Coverage]])), "Yes", "No"))</f>
        <v>N/A</v>
      </c>
      <c r="BR917" s="18" t="str">
        <f>IF(AND(BP$2=0, BQ$2=0), "*Required - Please Make a Selection*", IF(OR(ISNUMBER(SEARCH(TRIM(BP$2), ProgramsTable[[#This Row],[Geographic Coverage]])), ISNUMBER(SEARCH(TRIM(BQ$2), ProgramsTable[[#This Row],[Geographic Coverage]]))), "Yes", "No"))</f>
        <v>*Required - Please Make a Selection*</v>
      </c>
      <c r="BS917" s="18" t="str">
        <f>IF(OR(BS$2="",BS$2=0), "N/A", IF(AND(ProgramsTable[[#This Row],[Age Min]]= "None", ProgramsTable[[#This Row],[Age Max]]= "None"), "Yes", IF(AND(BS$2&gt;=ProgramsTable[[#This Row],[Age Min]], BS$2&lt;=ProgramsTable[[#This Row],[Age Max]]), "Yes", "No")))</f>
        <v>N/A</v>
      </c>
      <c r="BT917" s="18" t="str" cm="1">
        <f t="array" ref="BT917">IF(COUNTIF(AM$2:BJ$2,"Yes")=0,"N/A",IF(SUMPRODUCT(--(AM$2:BJ$2="Yes"),--(ProgramsTable[[#This Row],[Developmental Disability]:[Caregivers, Family Members, Advocates, or Practitioners of an Individual with Disabilities or Medical Conditions]]="Yes"))&gt;0,"Yes","No"))</f>
        <v>N/A</v>
      </c>
      <c r="BU9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17" s="18" t="str">
        <f>IF(BV$2=0, "N/A", IF(ISNUMBER(SEARCH(UPPER(BV$2), UPPER(ProgramsTable[[#This Row],[Type of Service]]))), "Yes", "No"))</f>
        <v>N/A</v>
      </c>
      <c r="BW917" s="18" t="str">
        <f>IF(BW$2=0, "N/A", IF(ISNUMBER(SEARCH(TRIM(BW$2), ProgramsTable[[#This Row],[Geographic Coverage]])), "Yes", "No"))</f>
        <v>N/A</v>
      </c>
      <c r="BX917" s="18" t="str">
        <f>IF(BX$2=0, "N/A", IF(ISNUMBER(SEARCH(TRIM(BX$2), ProgramsTable[[#This Row],[Geographic Coverage]])), "Yes", "No"))</f>
        <v>N/A</v>
      </c>
      <c r="BY917" s="18" t="str">
        <f>IF(AND(BW$2=0, BX$2=0), "*Required - Please Make a Selection*", IF(OR(ISNUMBER(SEARCH(TRIM(BW$2), ProgramsTable[[#This Row],[Geographic Coverage]])), ISNUMBER(SEARCH(TRIM(BX$2), ProgramsTable[[#This Row],[Geographic Coverage]]))), "Yes", "No"))</f>
        <v>*Required - Please Make a Selection*</v>
      </c>
      <c r="BZ917" s="18" t="str">
        <f>IF(I$2=0, "N/A", IF(I$2="Yes", IF(ProgramsTable[[#This Row],[Program Includes Services for Caregivers]]="Yes", IF(ProgramsTable[[#This Row],[Program May Require Caregiver to be Unpaid]]="No", "Yes", "No"), "No"), "N/A"))</f>
        <v>N/A</v>
      </c>
      <c r="CA9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17" s="18" t="str">
        <f>IF(CB$2=0, "N/A", IF(ISNUMBER(SEARCH(TRIM(UPPER(CB$2)), TRIM(UPPER(ProgramsTable[[#This Row],[Type of Service]])))), "Yes", "No"))</f>
        <v>N/A</v>
      </c>
      <c r="CC917" s="18" t="str">
        <f>IF(CC$2=0, "N/A", IF(ISNUMBER(SEARCH(TRIM(CC$2), ProgramsTable[[#This Row],[Geographic Coverage]])), "Yes", "No"))</f>
        <v>No</v>
      </c>
      <c r="CD917" s="18" t="str">
        <f>IF(CD$2=0, "N/A", IF(ISNUMBER(SEARCH(TRIM(CD$2), ProgramsTable[[#This Row],[Geographic Coverage]])), "Yes", "No"))</f>
        <v>N/A</v>
      </c>
      <c r="CE917" s="18" t="str">
        <f>IF(AND(CC$2=0, CD$2=0), "*Required - Please Make a Selection*", IF(OR(ISNUMBER(SEARCH(TRIM(CC$2), ProgramsTable[[#This Row],[Geographic Coverage]])), ISNUMBER(SEARCH(TRIM(CD$2), ProgramsTable[[#This Row],[Geographic Coverage]]))), "Yes", "No"))</f>
        <v>No</v>
      </c>
      <c r="CF917" s="18" t="str" cm="1">
        <f t="array" ref="CF917">IF(COUNTIF(BK$2:BN$2, "Yes")=0, "N/A", IF(SUMPRODUCT((BK$2:BN$2="Yes")*(ProgramsTable[[#This Row],[Veteran?]:[Disabled Veteran?]]="Yes"))&gt;0, "Yes", "No"))</f>
        <v>No</v>
      </c>
      <c r="CG9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17"/>
      <c r="CI917"/>
      <c r="CJ917"/>
      <c r="CK917"/>
      <c r="CL917"/>
      <c r="CM917"/>
      <c r="CN917"/>
      <c r="CO917"/>
      <c r="CP917"/>
      <c r="CQ917"/>
      <c r="CR917"/>
      <c r="CS917"/>
      <c r="CU917"/>
      <c r="CV917"/>
    </row>
    <row r="918" spans="1:100" hidden="1" x14ac:dyDescent="0.25">
      <c r="A918" s="10">
        <v>816</v>
      </c>
      <c r="B918" t="s">
        <v>647</v>
      </c>
      <c r="C918" t="s">
        <v>483</v>
      </c>
      <c r="D918" t="s">
        <v>545</v>
      </c>
      <c r="E918" t="s">
        <v>546</v>
      </c>
      <c r="F918" t="s">
        <v>560</v>
      </c>
      <c r="G918" t="s">
        <v>103</v>
      </c>
      <c r="H918" t="s">
        <v>207</v>
      </c>
      <c r="I918" t="s">
        <v>207</v>
      </c>
      <c r="J918" t="s">
        <v>208</v>
      </c>
      <c r="K918" t="s">
        <v>208</v>
      </c>
      <c r="L918" s="11" t="s">
        <v>208</v>
      </c>
      <c r="M918" t="s">
        <v>208</v>
      </c>
      <c r="N918" t="s">
        <v>208</v>
      </c>
      <c r="P918" t="s">
        <v>208</v>
      </c>
      <c r="Q918" t="s">
        <v>208</v>
      </c>
      <c r="R918" t="s">
        <v>208</v>
      </c>
      <c r="S918" t="s">
        <v>208</v>
      </c>
      <c r="T918" t="s">
        <v>31</v>
      </c>
      <c r="U918" t="s">
        <v>207</v>
      </c>
      <c r="V918" t="s">
        <v>207</v>
      </c>
      <c r="W918" t="s">
        <v>207</v>
      </c>
      <c r="X918" t="s">
        <v>207</v>
      </c>
      <c r="Y918" t="s">
        <v>207</v>
      </c>
      <c r="Z918" t="s">
        <v>207</v>
      </c>
      <c r="AA918" t="s">
        <v>207</v>
      </c>
      <c r="AB918" t="s">
        <v>207</v>
      </c>
      <c r="AC918" t="s">
        <v>207</v>
      </c>
      <c r="AD918" t="s">
        <v>207</v>
      </c>
      <c r="AE918" t="s">
        <v>207</v>
      </c>
      <c r="AF918" t="s">
        <v>207</v>
      </c>
      <c r="AG918" t="s">
        <v>207</v>
      </c>
      <c r="AH918" t="s">
        <v>207</v>
      </c>
      <c r="AI918" t="s">
        <v>207</v>
      </c>
      <c r="AJ918" t="s">
        <v>207</v>
      </c>
      <c r="AK918" t="s">
        <v>207</v>
      </c>
      <c r="AL918" t="s">
        <v>207</v>
      </c>
      <c r="AM918" t="s">
        <v>207</v>
      </c>
      <c r="AN918" t="s">
        <v>207</v>
      </c>
      <c r="AO918" t="s">
        <v>207</v>
      </c>
      <c r="AP918" t="s">
        <v>207</v>
      </c>
      <c r="AQ918" t="s">
        <v>207</v>
      </c>
      <c r="AR918" t="s">
        <v>207</v>
      </c>
      <c r="AS918" t="s">
        <v>207</v>
      </c>
      <c r="AT918" t="s">
        <v>207</v>
      </c>
      <c r="AU918" t="s">
        <v>207</v>
      </c>
      <c r="AV918" t="s">
        <v>207</v>
      </c>
      <c r="AW918" t="s">
        <v>207</v>
      </c>
      <c r="AX918" t="s">
        <v>207</v>
      </c>
      <c r="AY918" t="s">
        <v>207</v>
      </c>
      <c r="AZ918" t="s">
        <v>207</v>
      </c>
      <c r="BA918" t="s">
        <v>207</v>
      </c>
      <c r="BB918" t="s">
        <v>207</v>
      </c>
      <c r="BC918" t="s">
        <v>207</v>
      </c>
      <c r="BD918" t="s">
        <v>207</v>
      </c>
      <c r="BE918" t="s">
        <v>207</v>
      </c>
      <c r="BF918" t="s">
        <v>207</v>
      </c>
      <c r="BG918" t="s">
        <v>207</v>
      </c>
      <c r="BH918" t="s">
        <v>207</v>
      </c>
      <c r="BI918" t="s">
        <v>207</v>
      </c>
      <c r="BJ918" t="s">
        <v>207</v>
      </c>
      <c r="BK918" t="s">
        <v>207</v>
      </c>
      <c r="BL918" t="s">
        <v>207</v>
      </c>
      <c r="BM918" t="s">
        <v>207</v>
      </c>
      <c r="BN918" t="s">
        <v>207</v>
      </c>
      <c r="BO918" s="18" t="str">
        <f>IF(OR(BO$2=0, BO$2=""), "N/A", IF(ISNUMBER(SEARCH(UPPER(BO$2), UPPER(ProgramsTable[[#This Row],[Type of Service]]))), "Yes", "No"))</f>
        <v>N/A</v>
      </c>
      <c r="BP918" s="18" t="str">
        <f>IF(BP$2=0, "N/A", IF(ISNUMBER(SEARCH(TRIM(BP$2), ProgramsTable[[#This Row],[Geographic Coverage]])), "Yes", "No"))</f>
        <v>N/A</v>
      </c>
      <c r="BQ918" s="18" t="str">
        <f>IF(BQ$2=0, "N/A", IF(ISNUMBER(SEARCH(TRIM(BQ$2), ProgramsTable[[#This Row],[Geographic Coverage]])), "Yes", "No"))</f>
        <v>N/A</v>
      </c>
      <c r="BR918" s="18" t="str">
        <f>IF(AND(BP$2=0, BQ$2=0), "*Required - Please Make a Selection*", IF(OR(ISNUMBER(SEARCH(TRIM(BP$2), ProgramsTable[[#This Row],[Geographic Coverage]])), ISNUMBER(SEARCH(TRIM(BQ$2), ProgramsTable[[#This Row],[Geographic Coverage]]))), "Yes", "No"))</f>
        <v>*Required - Please Make a Selection*</v>
      </c>
      <c r="BS918" s="18" t="str">
        <f>IF(OR(BS$2="",BS$2=0), "N/A", IF(AND(ProgramsTable[[#This Row],[Age Min]]= "None", ProgramsTable[[#This Row],[Age Max]]= "None"), "Yes", IF(AND(BS$2&gt;=ProgramsTable[[#This Row],[Age Min]], BS$2&lt;=ProgramsTable[[#This Row],[Age Max]]), "Yes", "No")))</f>
        <v>N/A</v>
      </c>
      <c r="BT918" s="18" t="str" cm="1">
        <f t="array" ref="BT918">IF(COUNTIF(AM$2:BJ$2,"Yes")=0,"N/A",IF(SUMPRODUCT(--(AM$2:BJ$2="Yes"),--(ProgramsTable[[#This Row],[Developmental Disability]:[Caregivers, Family Members, Advocates, or Practitioners of an Individual with Disabilities or Medical Conditions]]="Yes"))&gt;0,"Yes","No"))</f>
        <v>N/A</v>
      </c>
      <c r="BU9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18" s="18" t="str">
        <f>IF(BV$2=0, "N/A", IF(ISNUMBER(SEARCH(UPPER(BV$2), UPPER(ProgramsTable[[#This Row],[Type of Service]]))), "Yes", "No"))</f>
        <v>N/A</v>
      </c>
      <c r="BW918" s="18" t="str">
        <f>IF(BW$2=0, "N/A", IF(ISNUMBER(SEARCH(TRIM(BW$2), ProgramsTable[[#This Row],[Geographic Coverage]])), "Yes", "No"))</f>
        <v>N/A</v>
      </c>
      <c r="BX918" s="18" t="str">
        <f>IF(BX$2=0, "N/A", IF(ISNUMBER(SEARCH(TRIM(BX$2), ProgramsTable[[#This Row],[Geographic Coverage]])), "Yes", "No"))</f>
        <v>N/A</v>
      </c>
      <c r="BY918" s="18" t="str">
        <f>IF(AND(BW$2=0, BX$2=0), "*Required - Please Make a Selection*", IF(OR(ISNUMBER(SEARCH(TRIM(BW$2), ProgramsTable[[#This Row],[Geographic Coverage]])), ISNUMBER(SEARCH(TRIM(BX$2), ProgramsTable[[#This Row],[Geographic Coverage]]))), "Yes", "No"))</f>
        <v>*Required - Please Make a Selection*</v>
      </c>
      <c r="BZ918" s="18" t="str">
        <f>IF(I$2=0, "N/A", IF(I$2="Yes", IF(ProgramsTable[[#This Row],[Program Includes Services for Caregivers]]="Yes", IF(ProgramsTable[[#This Row],[Program May Require Caregiver to be Unpaid]]="No", "Yes", "No"), "No"), "N/A"))</f>
        <v>N/A</v>
      </c>
      <c r="CA9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18" s="18" t="str">
        <f>IF(CB$2=0, "N/A", IF(ISNUMBER(SEARCH(TRIM(UPPER(CB$2)), TRIM(UPPER(ProgramsTable[[#This Row],[Type of Service]])))), "Yes", "No"))</f>
        <v>N/A</v>
      </c>
      <c r="CC918" s="18" t="str">
        <f>IF(CC$2=0, "N/A", IF(ISNUMBER(SEARCH(TRIM(CC$2), ProgramsTable[[#This Row],[Geographic Coverage]])), "Yes", "No"))</f>
        <v>No</v>
      </c>
      <c r="CD918" s="18" t="str">
        <f>IF(CD$2=0, "N/A", IF(ISNUMBER(SEARCH(TRIM(CD$2), ProgramsTable[[#This Row],[Geographic Coverage]])), "Yes", "No"))</f>
        <v>N/A</v>
      </c>
      <c r="CE918" s="18" t="str">
        <f>IF(AND(CC$2=0, CD$2=0), "*Required - Please Make a Selection*", IF(OR(ISNUMBER(SEARCH(TRIM(CC$2), ProgramsTable[[#This Row],[Geographic Coverage]])), ISNUMBER(SEARCH(TRIM(CD$2), ProgramsTable[[#This Row],[Geographic Coverage]]))), "Yes", "No"))</f>
        <v>No</v>
      </c>
      <c r="CF918" s="18" t="str" cm="1">
        <f t="array" ref="CF918">IF(COUNTIF(BK$2:BN$2, "Yes")=0, "N/A", IF(SUMPRODUCT((BK$2:BN$2="Yes")*(ProgramsTable[[#This Row],[Veteran?]:[Disabled Veteran?]]="Yes"))&gt;0, "Yes", "No"))</f>
        <v>No</v>
      </c>
      <c r="CG9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18"/>
      <c r="CI918"/>
      <c r="CJ918"/>
      <c r="CK918"/>
      <c r="CL918"/>
      <c r="CM918"/>
      <c r="CN918"/>
      <c r="CO918"/>
      <c r="CP918"/>
      <c r="CQ918"/>
      <c r="CR918"/>
      <c r="CS918"/>
      <c r="CU918"/>
      <c r="CV918"/>
    </row>
    <row r="919" spans="1:100" hidden="1" x14ac:dyDescent="0.25">
      <c r="A919" s="10">
        <v>817</v>
      </c>
      <c r="B919" t="s">
        <v>647</v>
      </c>
      <c r="C919" t="s">
        <v>483</v>
      </c>
      <c r="D919" t="s">
        <v>545</v>
      </c>
      <c r="E919" t="s">
        <v>546</v>
      </c>
      <c r="F919" t="s">
        <v>111</v>
      </c>
      <c r="G919" t="s">
        <v>111</v>
      </c>
      <c r="H919" t="s">
        <v>207</v>
      </c>
      <c r="I919" t="s">
        <v>207</v>
      </c>
      <c r="J919" t="s">
        <v>547</v>
      </c>
      <c r="K919" t="s">
        <v>208</v>
      </c>
      <c r="L919" s="11" t="s">
        <v>543</v>
      </c>
      <c r="M919">
        <v>60</v>
      </c>
      <c r="N919">
        <v>120</v>
      </c>
      <c r="P919" t="s">
        <v>561</v>
      </c>
      <c r="Q919" t="s">
        <v>208</v>
      </c>
      <c r="R919" t="s">
        <v>561</v>
      </c>
      <c r="S919" t="s">
        <v>208</v>
      </c>
      <c r="T919" t="s">
        <v>31</v>
      </c>
      <c r="U919" t="s">
        <v>215</v>
      </c>
      <c r="V919" t="s">
        <v>207</v>
      </c>
      <c r="W919" t="s">
        <v>207</v>
      </c>
      <c r="X919" t="s">
        <v>207</v>
      </c>
      <c r="Y919" t="s">
        <v>207</v>
      </c>
      <c r="Z919" t="s">
        <v>207</v>
      </c>
      <c r="AA919" t="s">
        <v>215</v>
      </c>
      <c r="AB919" t="s">
        <v>207</v>
      </c>
      <c r="AC919" t="s">
        <v>207</v>
      </c>
      <c r="AD919" t="s">
        <v>207</v>
      </c>
      <c r="AE919" t="s">
        <v>207</v>
      </c>
      <c r="AF919" t="s">
        <v>207</v>
      </c>
      <c r="AG919" t="s">
        <v>207</v>
      </c>
      <c r="AH919" t="s">
        <v>207</v>
      </c>
      <c r="AI919" t="s">
        <v>207</v>
      </c>
      <c r="AJ919" t="s">
        <v>207</v>
      </c>
      <c r="AK919" t="s">
        <v>207</v>
      </c>
      <c r="AL919" t="s">
        <v>207</v>
      </c>
      <c r="AM919" t="s">
        <v>207</v>
      </c>
      <c r="AN919" t="s">
        <v>207</v>
      </c>
      <c r="AO919" t="s">
        <v>207</v>
      </c>
      <c r="AP919" t="s">
        <v>207</v>
      </c>
      <c r="AQ919" t="s">
        <v>207</v>
      </c>
      <c r="AR919" t="s">
        <v>207</v>
      </c>
      <c r="AS919" t="s">
        <v>207</v>
      </c>
      <c r="AT919" t="s">
        <v>207</v>
      </c>
      <c r="AU919" t="s">
        <v>207</v>
      </c>
      <c r="AV919" t="s">
        <v>207</v>
      </c>
      <c r="AW919" t="s">
        <v>207</v>
      </c>
      <c r="AX919" t="s">
        <v>207</v>
      </c>
      <c r="AY919" t="s">
        <v>207</v>
      </c>
      <c r="AZ919" t="s">
        <v>207</v>
      </c>
      <c r="BA919" t="s">
        <v>215</v>
      </c>
      <c r="BB919" t="s">
        <v>207</v>
      </c>
      <c r="BC919" t="s">
        <v>207</v>
      </c>
      <c r="BD919" t="s">
        <v>207</v>
      </c>
      <c r="BE919" t="s">
        <v>207</v>
      </c>
      <c r="BF919" t="s">
        <v>207</v>
      </c>
      <c r="BG919" t="s">
        <v>207</v>
      </c>
      <c r="BH919" t="s">
        <v>207</v>
      </c>
      <c r="BI919" t="s">
        <v>207</v>
      </c>
      <c r="BJ919" t="s">
        <v>207</v>
      </c>
      <c r="BK919" t="s">
        <v>207</v>
      </c>
      <c r="BL919" t="s">
        <v>207</v>
      </c>
      <c r="BM919" t="s">
        <v>207</v>
      </c>
      <c r="BN919" t="s">
        <v>207</v>
      </c>
      <c r="BO919" s="18" t="str">
        <f>IF(OR(BO$2=0, BO$2=""), "N/A", IF(ISNUMBER(SEARCH(UPPER(BO$2), UPPER(ProgramsTable[[#This Row],[Type of Service]]))), "Yes", "No"))</f>
        <v>N/A</v>
      </c>
      <c r="BP919" s="18" t="str">
        <f>IF(BP$2=0, "N/A", IF(ISNUMBER(SEARCH(TRIM(BP$2), ProgramsTable[[#This Row],[Geographic Coverage]])), "Yes", "No"))</f>
        <v>N/A</v>
      </c>
      <c r="BQ919" s="18" t="str">
        <f>IF(BQ$2=0, "N/A", IF(ISNUMBER(SEARCH(TRIM(BQ$2), ProgramsTable[[#This Row],[Geographic Coverage]])), "Yes", "No"))</f>
        <v>N/A</v>
      </c>
      <c r="BR919" s="18" t="str">
        <f>IF(AND(BP$2=0, BQ$2=0), "*Required - Please Make a Selection*", IF(OR(ISNUMBER(SEARCH(TRIM(BP$2), ProgramsTable[[#This Row],[Geographic Coverage]])), ISNUMBER(SEARCH(TRIM(BQ$2), ProgramsTable[[#This Row],[Geographic Coverage]]))), "Yes", "No"))</f>
        <v>*Required - Please Make a Selection*</v>
      </c>
      <c r="BS919" s="18" t="str">
        <f>IF(OR(BS$2="",BS$2=0), "N/A", IF(AND(ProgramsTable[[#This Row],[Age Min]]= "None", ProgramsTable[[#This Row],[Age Max]]= "None"), "Yes", IF(AND(BS$2&gt;=ProgramsTable[[#This Row],[Age Min]], BS$2&lt;=ProgramsTable[[#This Row],[Age Max]]), "Yes", "No")))</f>
        <v>N/A</v>
      </c>
      <c r="BT919" s="18" t="str" cm="1">
        <f t="array" ref="BT919">IF(COUNTIF(AM$2:BJ$2,"Yes")=0,"N/A",IF(SUMPRODUCT(--(AM$2:BJ$2="Yes"),--(ProgramsTable[[#This Row],[Developmental Disability]:[Caregivers, Family Members, Advocates, or Practitioners of an Individual with Disabilities or Medical Conditions]]="Yes"))&gt;0,"Yes","No"))</f>
        <v>N/A</v>
      </c>
      <c r="BU9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19" s="18" t="str">
        <f>IF(BV$2=0, "N/A", IF(ISNUMBER(SEARCH(UPPER(BV$2), UPPER(ProgramsTable[[#This Row],[Type of Service]]))), "Yes", "No"))</f>
        <v>N/A</v>
      </c>
      <c r="BW919" s="18" t="str">
        <f>IF(BW$2=0, "N/A", IF(ISNUMBER(SEARCH(TRIM(BW$2), ProgramsTable[[#This Row],[Geographic Coverage]])), "Yes", "No"))</f>
        <v>N/A</v>
      </c>
      <c r="BX919" s="18" t="str">
        <f>IF(BX$2=0, "N/A", IF(ISNUMBER(SEARCH(TRIM(BX$2), ProgramsTable[[#This Row],[Geographic Coverage]])), "Yes", "No"))</f>
        <v>N/A</v>
      </c>
      <c r="BY919" s="18" t="str">
        <f>IF(AND(BW$2=0, BX$2=0), "*Required - Please Make a Selection*", IF(OR(ISNUMBER(SEARCH(TRIM(BW$2), ProgramsTable[[#This Row],[Geographic Coverage]])), ISNUMBER(SEARCH(TRIM(BX$2), ProgramsTable[[#This Row],[Geographic Coverage]]))), "Yes", "No"))</f>
        <v>*Required - Please Make a Selection*</v>
      </c>
      <c r="BZ919" s="18" t="str">
        <f>IF(I$2=0, "N/A", IF(I$2="Yes", IF(ProgramsTable[[#This Row],[Program Includes Services for Caregivers]]="Yes", IF(ProgramsTable[[#This Row],[Program May Require Caregiver to be Unpaid]]="No", "Yes", "No"), "No"), "N/A"))</f>
        <v>N/A</v>
      </c>
      <c r="CA9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19" s="18" t="str">
        <f>IF(CB$2=0, "N/A", IF(ISNUMBER(SEARCH(TRIM(UPPER(CB$2)), TRIM(UPPER(ProgramsTable[[#This Row],[Type of Service]])))), "Yes", "No"))</f>
        <v>N/A</v>
      </c>
      <c r="CC919" s="18" t="str">
        <f>IF(CC$2=0, "N/A", IF(ISNUMBER(SEARCH(TRIM(CC$2), ProgramsTable[[#This Row],[Geographic Coverage]])), "Yes", "No"))</f>
        <v>No</v>
      </c>
      <c r="CD919" s="18" t="str">
        <f>IF(CD$2=0, "N/A", IF(ISNUMBER(SEARCH(TRIM(CD$2), ProgramsTable[[#This Row],[Geographic Coverage]])), "Yes", "No"))</f>
        <v>N/A</v>
      </c>
      <c r="CE919" s="18" t="str">
        <f>IF(AND(CC$2=0, CD$2=0), "*Required - Please Make a Selection*", IF(OR(ISNUMBER(SEARCH(TRIM(CC$2), ProgramsTable[[#This Row],[Geographic Coverage]])), ISNUMBER(SEARCH(TRIM(CD$2), ProgramsTable[[#This Row],[Geographic Coverage]]))), "Yes", "No"))</f>
        <v>No</v>
      </c>
      <c r="CF919" s="18" t="str" cm="1">
        <f t="array" ref="CF919">IF(COUNTIF(BK$2:BN$2, "Yes")=0, "N/A", IF(SUMPRODUCT((BK$2:BN$2="Yes")*(ProgramsTable[[#This Row],[Veteran?]:[Disabled Veteran?]]="Yes"))&gt;0, "Yes", "No"))</f>
        <v>No</v>
      </c>
      <c r="CG9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19"/>
      <c r="CI919"/>
      <c r="CJ919"/>
      <c r="CK919"/>
      <c r="CL919"/>
      <c r="CM919"/>
      <c r="CN919"/>
      <c r="CO919"/>
      <c r="CP919"/>
      <c r="CQ919"/>
      <c r="CR919"/>
      <c r="CS919"/>
      <c r="CU919"/>
      <c r="CV919"/>
    </row>
    <row r="920" spans="1:100" hidden="1" x14ac:dyDescent="0.25">
      <c r="A920" s="10">
        <v>818</v>
      </c>
      <c r="B920" t="s">
        <v>647</v>
      </c>
      <c r="C920" t="s">
        <v>483</v>
      </c>
      <c r="D920" t="s">
        <v>545</v>
      </c>
      <c r="E920" t="s">
        <v>546</v>
      </c>
      <c r="F920" t="s">
        <v>562</v>
      </c>
      <c r="G920" t="s">
        <v>103</v>
      </c>
      <c r="H920" t="s">
        <v>207</v>
      </c>
      <c r="I920" t="s">
        <v>207</v>
      </c>
      <c r="J920" t="s">
        <v>208</v>
      </c>
      <c r="K920" t="s">
        <v>208</v>
      </c>
      <c r="L920" s="11" t="s">
        <v>208</v>
      </c>
      <c r="M920" t="s">
        <v>208</v>
      </c>
      <c r="N920" t="s">
        <v>208</v>
      </c>
      <c r="P920" t="s">
        <v>208</v>
      </c>
      <c r="Q920" t="s">
        <v>208</v>
      </c>
      <c r="R920" t="s">
        <v>208</v>
      </c>
      <c r="S920" t="s">
        <v>208</v>
      </c>
      <c r="T920" t="s">
        <v>31</v>
      </c>
      <c r="U920" t="s">
        <v>207</v>
      </c>
      <c r="V920" t="s">
        <v>207</v>
      </c>
      <c r="W920" t="s">
        <v>207</v>
      </c>
      <c r="X920" t="s">
        <v>207</v>
      </c>
      <c r="Y920" t="s">
        <v>207</v>
      </c>
      <c r="Z920" t="s">
        <v>207</v>
      </c>
      <c r="AA920" t="s">
        <v>207</v>
      </c>
      <c r="AB920" t="s">
        <v>207</v>
      </c>
      <c r="AC920" t="s">
        <v>207</v>
      </c>
      <c r="AD920" t="s">
        <v>207</v>
      </c>
      <c r="AE920" t="s">
        <v>207</v>
      </c>
      <c r="AF920" t="s">
        <v>207</v>
      </c>
      <c r="AG920" t="s">
        <v>207</v>
      </c>
      <c r="AH920" t="s">
        <v>207</v>
      </c>
      <c r="AI920" t="s">
        <v>207</v>
      </c>
      <c r="AJ920" t="s">
        <v>207</v>
      </c>
      <c r="AK920" t="s">
        <v>207</v>
      </c>
      <c r="AL920" t="s">
        <v>207</v>
      </c>
      <c r="AM920" t="s">
        <v>207</v>
      </c>
      <c r="AN920" t="s">
        <v>207</v>
      </c>
      <c r="AO920" t="s">
        <v>207</v>
      </c>
      <c r="AP920" t="s">
        <v>207</v>
      </c>
      <c r="AQ920" t="s">
        <v>207</v>
      </c>
      <c r="AR920" t="s">
        <v>207</v>
      </c>
      <c r="AS920" t="s">
        <v>207</v>
      </c>
      <c r="AT920" t="s">
        <v>207</v>
      </c>
      <c r="AU920" t="s">
        <v>207</v>
      </c>
      <c r="AV920" t="s">
        <v>207</v>
      </c>
      <c r="AW920" t="s">
        <v>207</v>
      </c>
      <c r="AX920" t="s">
        <v>207</v>
      </c>
      <c r="AY920" t="s">
        <v>207</v>
      </c>
      <c r="AZ920" t="s">
        <v>207</v>
      </c>
      <c r="BA920" t="s">
        <v>207</v>
      </c>
      <c r="BB920" t="s">
        <v>207</v>
      </c>
      <c r="BC920" t="s">
        <v>207</v>
      </c>
      <c r="BD920" t="s">
        <v>207</v>
      </c>
      <c r="BE920" t="s">
        <v>207</v>
      </c>
      <c r="BF920" t="s">
        <v>207</v>
      </c>
      <c r="BG920" t="s">
        <v>207</v>
      </c>
      <c r="BH920" t="s">
        <v>207</v>
      </c>
      <c r="BI920" t="s">
        <v>207</v>
      </c>
      <c r="BJ920" t="s">
        <v>207</v>
      </c>
      <c r="BK920" t="s">
        <v>207</v>
      </c>
      <c r="BL920" t="s">
        <v>207</v>
      </c>
      <c r="BM920" t="s">
        <v>207</v>
      </c>
      <c r="BN920" t="s">
        <v>207</v>
      </c>
      <c r="BO920" s="18" t="str">
        <f>IF(OR(BO$2=0, BO$2=""), "N/A", IF(ISNUMBER(SEARCH(UPPER(BO$2), UPPER(ProgramsTable[[#This Row],[Type of Service]]))), "Yes", "No"))</f>
        <v>N/A</v>
      </c>
      <c r="BP920" s="18" t="str">
        <f>IF(BP$2=0, "N/A", IF(ISNUMBER(SEARCH(TRIM(BP$2), ProgramsTable[[#This Row],[Geographic Coverage]])), "Yes", "No"))</f>
        <v>N/A</v>
      </c>
      <c r="BQ920" s="18" t="str">
        <f>IF(BQ$2=0, "N/A", IF(ISNUMBER(SEARCH(TRIM(BQ$2), ProgramsTable[[#This Row],[Geographic Coverage]])), "Yes", "No"))</f>
        <v>N/A</v>
      </c>
      <c r="BR920" s="18" t="str">
        <f>IF(AND(BP$2=0, BQ$2=0), "*Required - Please Make a Selection*", IF(OR(ISNUMBER(SEARCH(TRIM(BP$2), ProgramsTable[[#This Row],[Geographic Coverage]])), ISNUMBER(SEARCH(TRIM(BQ$2), ProgramsTable[[#This Row],[Geographic Coverage]]))), "Yes", "No"))</f>
        <v>*Required - Please Make a Selection*</v>
      </c>
      <c r="BS920" s="18" t="str">
        <f>IF(OR(BS$2="",BS$2=0), "N/A", IF(AND(ProgramsTable[[#This Row],[Age Min]]= "None", ProgramsTable[[#This Row],[Age Max]]= "None"), "Yes", IF(AND(BS$2&gt;=ProgramsTable[[#This Row],[Age Min]], BS$2&lt;=ProgramsTable[[#This Row],[Age Max]]), "Yes", "No")))</f>
        <v>N/A</v>
      </c>
      <c r="BT920" s="18" t="str" cm="1">
        <f t="array" ref="BT920">IF(COUNTIF(AM$2:BJ$2,"Yes")=0,"N/A",IF(SUMPRODUCT(--(AM$2:BJ$2="Yes"),--(ProgramsTable[[#This Row],[Developmental Disability]:[Caregivers, Family Members, Advocates, or Practitioners of an Individual with Disabilities or Medical Conditions]]="Yes"))&gt;0,"Yes","No"))</f>
        <v>N/A</v>
      </c>
      <c r="BU9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20" s="18" t="str">
        <f>IF(BV$2=0, "N/A", IF(ISNUMBER(SEARCH(UPPER(BV$2), UPPER(ProgramsTable[[#This Row],[Type of Service]]))), "Yes", "No"))</f>
        <v>N/A</v>
      </c>
      <c r="BW920" s="18" t="str">
        <f>IF(BW$2=0, "N/A", IF(ISNUMBER(SEARCH(TRIM(BW$2), ProgramsTable[[#This Row],[Geographic Coverage]])), "Yes", "No"))</f>
        <v>N/A</v>
      </c>
      <c r="BX920" s="18" t="str">
        <f>IF(BX$2=0, "N/A", IF(ISNUMBER(SEARCH(TRIM(BX$2), ProgramsTable[[#This Row],[Geographic Coverage]])), "Yes", "No"))</f>
        <v>N/A</v>
      </c>
      <c r="BY920" s="18" t="str">
        <f>IF(AND(BW$2=0, BX$2=0), "*Required - Please Make a Selection*", IF(OR(ISNUMBER(SEARCH(TRIM(BW$2), ProgramsTable[[#This Row],[Geographic Coverage]])), ISNUMBER(SEARCH(TRIM(BX$2), ProgramsTable[[#This Row],[Geographic Coverage]]))), "Yes", "No"))</f>
        <v>*Required - Please Make a Selection*</v>
      </c>
      <c r="BZ920" s="18" t="str">
        <f>IF(I$2=0, "N/A", IF(I$2="Yes", IF(ProgramsTable[[#This Row],[Program Includes Services for Caregivers]]="Yes", IF(ProgramsTable[[#This Row],[Program May Require Caregiver to be Unpaid]]="No", "Yes", "No"), "No"), "N/A"))</f>
        <v>N/A</v>
      </c>
      <c r="CA9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20" s="18" t="str">
        <f>IF(CB$2=0, "N/A", IF(ISNUMBER(SEARCH(TRIM(UPPER(CB$2)), TRIM(UPPER(ProgramsTable[[#This Row],[Type of Service]])))), "Yes", "No"))</f>
        <v>N/A</v>
      </c>
      <c r="CC920" s="18" t="str">
        <f>IF(CC$2=0, "N/A", IF(ISNUMBER(SEARCH(TRIM(CC$2), ProgramsTable[[#This Row],[Geographic Coverage]])), "Yes", "No"))</f>
        <v>No</v>
      </c>
      <c r="CD920" s="18" t="str">
        <f>IF(CD$2=0, "N/A", IF(ISNUMBER(SEARCH(TRIM(CD$2), ProgramsTable[[#This Row],[Geographic Coverage]])), "Yes", "No"))</f>
        <v>N/A</v>
      </c>
      <c r="CE920" s="18" t="str">
        <f>IF(AND(CC$2=0, CD$2=0), "*Required - Please Make a Selection*", IF(OR(ISNUMBER(SEARCH(TRIM(CC$2), ProgramsTable[[#This Row],[Geographic Coverage]])), ISNUMBER(SEARCH(TRIM(CD$2), ProgramsTable[[#This Row],[Geographic Coverage]]))), "Yes", "No"))</f>
        <v>No</v>
      </c>
      <c r="CF920" s="18" t="str" cm="1">
        <f t="array" ref="CF920">IF(COUNTIF(BK$2:BN$2, "Yes")=0, "N/A", IF(SUMPRODUCT((BK$2:BN$2="Yes")*(ProgramsTable[[#This Row],[Veteran?]:[Disabled Veteran?]]="Yes"))&gt;0, "Yes", "No"))</f>
        <v>No</v>
      </c>
      <c r="CG9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20"/>
      <c r="CI920"/>
      <c r="CJ920"/>
      <c r="CK920"/>
      <c r="CL920"/>
      <c r="CM920"/>
      <c r="CN920"/>
      <c r="CO920"/>
      <c r="CP920"/>
      <c r="CQ920"/>
      <c r="CR920"/>
      <c r="CS920"/>
      <c r="CU920"/>
      <c r="CV920"/>
    </row>
    <row r="921" spans="1:100" hidden="1" x14ac:dyDescent="0.25">
      <c r="A921" s="10">
        <v>819</v>
      </c>
      <c r="B921" t="s">
        <v>647</v>
      </c>
      <c r="C921" t="s">
        <v>483</v>
      </c>
      <c r="D921" t="s">
        <v>545</v>
      </c>
      <c r="E921" t="s">
        <v>546</v>
      </c>
      <c r="F921" t="s">
        <v>117</v>
      </c>
      <c r="G921" t="s">
        <v>117</v>
      </c>
      <c r="H921" t="s">
        <v>207</v>
      </c>
      <c r="I921" t="s">
        <v>207</v>
      </c>
      <c r="J921" t="s">
        <v>208</v>
      </c>
      <c r="K921" t="s">
        <v>208</v>
      </c>
      <c r="L921" s="11" t="s">
        <v>543</v>
      </c>
      <c r="M921">
        <v>60</v>
      </c>
      <c r="N921">
        <v>120</v>
      </c>
      <c r="P921" t="s">
        <v>563</v>
      </c>
      <c r="Q921" t="s">
        <v>208</v>
      </c>
      <c r="R921" t="s">
        <v>563</v>
      </c>
      <c r="S921" t="s">
        <v>208</v>
      </c>
      <c r="T921" t="s">
        <v>31</v>
      </c>
      <c r="U921" t="s">
        <v>207</v>
      </c>
      <c r="V921" t="s">
        <v>207</v>
      </c>
      <c r="W921" t="s">
        <v>207</v>
      </c>
      <c r="X921" t="s">
        <v>207</v>
      </c>
      <c r="Y921" t="s">
        <v>207</v>
      </c>
      <c r="Z921" t="s">
        <v>207</v>
      </c>
      <c r="AA921" t="s">
        <v>207</v>
      </c>
      <c r="AB921" t="s">
        <v>207</v>
      </c>
      <c r="AC921" t="s">
        <v>207</v>
      </c>
      <c r="AD921" t="s">
        <v>207</v>
      </c>
      <c r="AE921" t="s">
        <v>207</v>
      </c>
      <c r="AF921" t="s">
        <v>207</v>
      </c>
      <c r="AG921" t="s">
        <v>207</v>
      </c>
      <c r="AH921" t="s">
        <v>207</v>
      </c>
      <c r="AI921" t="s">
        <v>207</v>
      </c>
      <c r="AJ921" t="s">
        <v>207</v>
      </c>
      <c r="AK921" t="s">
        <v>207</v>
      </c>
      <c r="AL921" t="s">
        <v>207</v>
      </c>
      <c r="AM921" t="s">
        <v>207</v>
      </c>
      <c r="AN921" t="s">
        <v>207</v>
      </c>
      <c r="AO921" t="s">
        <v>207</v>
      </c>
      <c r="AP921" t="s">
        <v>207</v>
      </c>
      <c r="AQ921" t="s">
        <v>207</v>
      </c>
      <c r="AR921" t="s">
        <v>207</v>
      </c>
      <c r="AS921" t="s">
        <v>207</v>
      </c>
      <c r="AT921" t="s">
        <v>207</v>
      </c>
      <c r="AU921" t="s">
        <v>207</v>
      </c>
      <c r="AV921" t="s">
        <v>207</v>
      </c>
      <c r="AW921" t="s">
        <v>207</v>
      </c>
      <c r="AX921" t="s">
        <v>207</v>
      </c>
      <c r="AY921" t="s">
        <v>207</v>
      </c>
      <c r="AZ921" t="s">
        <v>207</v>
      </c>
      <c r="BA921" t="s">
        <v>215</v>
      </c>
      <c r="BB921" t="s">
        <v>207</v>
      </c>
      <c r="BC921" t="s">
        <v>207</v>
      </c>
      <c r="BD921" t="s">
        <v>207</v>
      </c>
      <c r="BE921" t="s">
        <v>207</v>
      </c>
      <c r="BF921" t="s">
        <v>207</v>
      </c>
      <c r="BG921" t="s">
        <v>207</v>
      </c>
      <c r="BH921" t="s">
        <v>207</v>
      </c>
      <c r="BI921" t="s">
        <v>207</v>
      </c>
      <c r="BJ921" t="s">
        <v>207</v>
      </c>
      <c r="BK921" t="s">
        <v>207</v>
      </c>
      <c r="BL921" t="s">
        <v>207</v>
      </c>
      <c r="BM921" t="s">
        <v>207</v>
      </c>
      <c r="BN921" t="s">
        <v>207</v>
      </c>
      <c r="BO921" s="18" t="str">
        <f>IF(OR(BO$2=0, BO$2=""), "N/A", IF(ISNUMBER(SEARCH(UPPER(BO$2), UPPER(ProgramsTable[[#This Row],[Type of Service]]))), "Yes", "No"))</f>
        <v>N/A</v>
      </c>
      <c r="BP921" s="18" t="str">
        <f>IF(BP$2=0, "N/A", IF(ISNUMBER(SEARCH(TRIM(BP$2), ProgramsTable[[#This Row],[Geographic Coverage]])), "Yes", "No"))</f>
        <v>N/A</v>
      </c>
      <c r="BQ921" s="18" t="str">
        <f>IF(BQ$2=0, "N/A", IF(ISNUMBER(SEARCH(TRIM(BQ$2), ProgramsTable[[#This Row],[Geographic Coverage]])), "Yes", "No"))</f>
        <v>N/A</v>
      </c>
      <c r="BR921" s="18" t="str">
        <f>IF(AND(BP$2=0, BQ$2=0), "*Required - Please Make a Selection*", IF(OR(ISNUMBER(SEARCH(TRIM(BP$2), ProgramsTable[[#This Row],[Geographic Coverage]])), ISNUMBER(SEARCH(TRIM(BQ$2), ProgramsTable[[#This Row],[Geographic Coverage]]))), "Yes", "No"))</f>
        <v>*Required - Please Make a Selection*</v>
      </c>
      <c r="BS921" s="18" t="str">
        <f>IF(OR(BS$2="",BS$2=0), "N/A", IF(AND(ProgramsTable[[#This Row],[Age Min]]= "None", ProgramsTable[[#This Row],[Age Max]]= "None"), "Yes", IF(AND(BS$2&gt;=ProgramsTable[[#This Row],[Age Min]], BS$2&lt;=ProgramsTable[[#This Row],[Age Max]]), "Yes", "No")))</f>
        <v>N/A</v>
      </c>
      <c r="BT921" s="18" t="str" cm="1">
        <f t="array" ref="BT921">IF(COUNTIF(AM$2:BJ$2,"Yes")=0,"N/A",IF(SUMPRODUCT(--(AM$2:BJ$2="Yes"),--(ProgramsTable[[#This Row],[Developmental Disability]:[Caregivers, Family Members, Advocates, or Practitioners of an Individual with Disabilities or Medical Conditions]]="Yes"))&gt;0,"Yes","No"))</f>
        <v>N/A</v>
      </c>
      <c r="BU9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21" s="18" t="str">
        <f>IF(BV$2=0, "N/A", IF(ISNUMBER(SEARCH(UPPER(BV$2), UPPER(ProgramsTable[[#This Row],[Type of Service]]))), "Yes", "No"))</f>
        <v>N/A</v>
      </c>
      <c r="BW921" s="18" t="str">
        <f>IF(BW$2=0, "N/A", IF(ISNUMBER(SEARCH(TRIM(BW$2), ProgramsTable[[#This Row],[Geographic Coverage]])), "Yes", "No"))</f>
        <v>N/A</v>
      </c>
      <c r="BX921" s="18" t="str">
        <f>IF(BX$2=0, "N/A", IF(ISNUMBER(SEARCH(TRIM(BX$2), ProgramsTable[[#This Row],[Geographic Coverage]])), "Yes", "No"))</f>
        <v>N/A</v>
      </c>
      <c r="BY921" s="18" t="str">
        <f>IF(AND(BW$2=0, BX$2=0), "*Required - Please Make a Selection*", IF(OR(ISNUMBER(SEARCH(TRIM(BW$2), ProgramsTable[[#This Row],[Geographic Coverage]])), ISNUMBER(SEARCH(TRIM(BX$2), ProgramsTable[[#This Row],[Geographic Coverage]]))), "Yes", "No"))</f>
        <v>*Required - Please Make a Selection*</v>
      </c>
      <c r="BZ921" s="18" t="str">
        <f>IF(I$2=0, "N/A", IF(I$2="Yes", IF(ProgramsTable[[#This Row],[Program Includes Services for Caregivers]]="Yes", IF(ProgramsTable[[#This Row],[Program May Require Caregiver to be Unpaid]]="No", "Yes", "No"), "No"), "N/A"))</f>
        <v>N/A</v>
      </c>
      <c r="CA9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21" s="18" t="str">
        <f>IF(CB$2=0, "N/A", IF(ISNUMBER(SEARCH(TRIM(UPPER(CB$2)), TRIM(UPPER(ProgramsTable[[#This Row],[Type of Service]])))), "Yes", "No"))</f>
        <v>N/A</v>
      </c>
      <c r="CC921" s="18" t="str">
        <f>IF(CC$2=0, "N/A", IF(ISNUMBER(SEARCH(TRIM(CC$2), ProgramsTable[[#This Row],[Geographic Coverage]])), "Yes", "No"))</f>
        <v>No</v>
      </c>
      <c r="CD921" s="18" t="str">
        <f>IF(CD$2=0, "N/A", IF(ISNUMBER(SEARCH(TRIM(CD$2), ProgramsTable[[#This Row],[Geographic Coverage]])), "Yes", "No"))</f>
        <v>N/A</v>
      </c>
      <c r="CE921" s="18" t="str">
        <f>IF(AND(CC$2=0, CD$2=0), "*Required - Please Make a Selection*", IF(OR(ISNUMBER(SEARCH(TRIM(CC$2), ProgramsTable[[#This Row],[Geographic Coverage]])), ISNUMBER(SEARCH(TRIM(CD$2), ProgramsTable[[#This Row],[Geographic Coverage]]))), "Yes", "No"))</f>
        <v>No</v>
      </c>
      <c r="CF921" s="18" t="str" cm="1">
        <f t="array" ref="CF921">IF(COUNTIF(BK$2:BN$2, "Yes")=0, "N/A", IF(SUMPRODUCT((BK$2:BN$2="Yes")*(ProgramsTable[[#This Row],[Veteran?]:[Disabled Veteran?]]="Yes"))&gt;0, "Yes", "No"))</f>
        <v>No</v>
      </c>
      <c r="CG9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21"/>
      <c r="CI921"/>
      <c r="CJ921"/>
      <c r="CK921"/>
      <c r="CL921"/>
      <c r="CM921"/>
      <c r="CN921"/>
      <c r="CO921"/>
      <c r="CP921"/>
      <c r="CQ921"/>
      <c r="CR921"/>
      <c r="CS921"/>
      <c r="CU921"/>
      <c r="CV921"/>
    </row>
    <row r="922" spans="1:100" x14ac:dyDescent="0.25">
      <c r="A922" s="10">
        <v>820</v>
      </c>
      <c r="B922" t="s">
        <v>647</v>
      </c>
      <c r="C922" t="s">
        <v>483</v>
      </c>
      <c r="D922" t="s">
        <v>564</v>
      </c>
      <c r="E922" t="s">
        <v>546</v>
      </c>
      <c r="F922" t="s">
        <v>565</v>
      </c>
      <c r="G922" t="s">
        <v>107</v>
      </c>
      <c r="H922" t="s">
        <v>207</v>
      </c>
      <c r="I922" t="s">
        <v>207</v>
      </c>
      <c r="J922" t="s">
        <v>566</v>
      </c>
      <c r="K922" t="s">
        <v>208</v>
      </c>
      <c r="L922" s="11" t="s">
        <v>567</v>
      </c>
      <c r="M922">
        <v>60</v>
      </c>
      <c r="N922">
        <v>120</v>
      </c>
      <c r="O922" t="s">
        <v>568</v>
      </c>
      <c r="P922" t="s">
        <v>569</v>
      </c>
      <c r="Q922" t="s">
        <v>208</v>
      </c>
      <c r="R922" t="s">
        <v>569</v>
      </c>
      <c r="S922" t="s">
        <v>208</v>
      </c>
      <c r="T922" t="s">
        <v>31</v>
      </c>
      <c r="U922" t="s">
        <v>207</v>
      </c>
      <c r="V922" t="s">
        <v>215</v>
      </c>
      <c r="W922" t="s">
        <v>207</v>
      </c>
      <c r="X922" t="s">
        <v>207</v>
      </c>
      <c r="Y922" t="s">
        <v>207</v>
      </c>
      <c r="Z922" t="s">
        <v>207</v>
      </c>
      <c r="AA922" t="s">
        <v>207</v>
      </c>
      <c r="AB922" t="s">
        <v>207</v>
      </c>
      <c r="AC922" t="s">
        <v>207</v>
      </c>
      <c r="AD922" t="s">
        <v>207</v>
      </c>
      <c r="AE922" t="s">
        <v>207</v>
      </c>
      <c r="AF922" t="s">
        <v>207</v>
      </c>
      <c r="AG922" t="s">
        <v>207</v>
      </c>
      <c r="AH922" t="s">
        <v>207</v>
      </c>
      <c r="AI922" t="s">
        <v>207</v>
      </c>
      <c r="AJ922" t="s">
        <v>207</v>
      </c>
      <c r="AK922" t="s">
        <v>207</v>
      </c>
      <c r="AL922" t="s">
        <v>207</v>
      </c>
      <c r="AM922" t="s">
        <v>215</v>
      </c>
      <c r="AN922" t="s">
        <v>215</v>
      </c>
      <c r="AO922" t="s">
        <v>215</v>
      </c>
      <c r="AP922" t="s">
        <v>207</v>
      </c>
      <c r="AQ922" t="s">
        <v>207</v>
      </c>
      <c r="AR922" t="s">
        <v>207</v>
      </c>
      <c r="AS922" t="s">
        <v>207</v>
      </c>
      <c r="AT922" t="s">
        <v>207</v>
      </c>
      <c r="AU922" t="s">
        <v>207</v>
      </c>
      <c r="AV922" t="s">
        <v>207</v>
      </c>
      <c r="AW922" t="s">
        <v>207</v>
      </c>
      <c r="AX922" t="s">
        <v>207</v>
      </c>
      <c r="AY922" t="s">
        <v>207</v>
      </c>
      <c r="AZ922" t="s">
        <v>207</v>
      </c>
      <c r="BA922" t="s">
        <v>207</v>
      </c>
      <c r="BB922" t="s">
        <v>207</v>
      </c>
      <c r="BC922" t="s">
        <v>207</v>
      </c>
      <c r="BD922" t="s">
        <v>207</v>
      </c>
      <c r="BE922" t="s">
        <v>207</v>
      </c>
      <c r="BF922" t="s">
        <v>207</v>
      </c>
      <c r="BG922" t="s">
        <v>207</v>
      </c>
      <c r="BH922" t="s">
        <v>207</v>
      </c>
      <c r="BI922" t="s">
        <v>207</v>
      </c>
      <c r="BJ922" t="s">
        <v>207</v>
      </c>
      <c r="BK922" t="s">
        <v>207</v>
      </c>
      <c r="BL922" t="s">
        <v>207</v>
      </c>
      <c r="BM922" t="s">
        <v>207</v>
      </c>
      <c r="BN922" t="s">
        <v>207</v>
      </c>
      <c r="BO922" s="18" t="str">
        <f>IF(OR(BO$2=0, BO$2=""), "N/A", IF(ISNUMBER(SEARCH(UPPER(BO$2), UPPER(ProgramsTable[[#This Row],[Type of Service]]))), "Yes", "No"))</f>
        <v>N/A</v>
      </c>
      <c r="BP922" s="18" t="str">
        <f>IF(BP$2=0, "N/A", IF(ISNUMBER(SEARCH(TRIM(BP$2), ProgramsTable[[#This Row],[Geographic Coverage]])), "Yes", "No"))</f>
        <v>N/A</v>
      </c>
      <c r="BQ922" s="18" t="str">
        <f>IF(BQ$2=0, "N/A", IF(ISNUMBER(SEARCH(TRIM(BQ$2), ProgramsTable[[#This Row],[Geographic Coverage]])), "Yes", "No"))</f>
        <v>N/A</v>
      </c>
      <c r="BR922" s="18" t="str">
        <f>IF(AND(BP$2=0, BQ$2=0), "*Required - Please Make a Selection*", IF(OR(ISNUMBER(SEARCH(TRIM(BP$2), ProgramsTable[[#This Row],[Geographic Coverage]])), ISNUMBER(SEARCH(TRIM(BQ$2), ProgramsTable[[#This Row],[Geographic Coverage]]))), "Yes", "No"))</f>
        <v>*Required - Please Make a Selection*</v>
      </c>
      <c r="BS922" s="18" t="str">
        <f>IF(OR(BS$2="",BS$2=0), "N/A", IF(AND(ProgramsTable[[#This Row],[Age Min]]= "None", ProgramsTable[[#This Row],[Age Max]]= "None"), "Yes", IF(AND(BS$2&gt;=ProgramsTable[[#This Row],[Age Min]], BS$2&lt;=ProgramsTable[[#This Row],[Age Max]]), "Yes", "No")))</f>
        <v>N/A</v>
      </c>
      <c r="BT922" s="18" t="str" cm="1">
        <f t="array" ref="BT922">IF(COUNTIF(AM$2:BJ$2,"Yes")=0,"N/A",IF(SUMPRODUCT(--(AM$2:BJ$2="Yes"),--(ProgramsTable[[#This Row],[Developmental Disability]:[Caregivers, Family Members, Advocates, or Practitioners of an Individual with Disabilities or Medical Conditions]]="Yes"))&gt;0,"Yes","No"))</f>
        <v>N/A</v>
      </c>
      <c r="BU9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22" s="18" t="str">
        <f>IF(BV$2=0, "N/A", IF(ISNUMBER(SEARCH(UPPER(BV$2), UPPER(ProgramsTable[[#This Row],[Type of Service]]))), "Yes", "No"))</f>
        <v>N/A</v>
      </c>
      <c r="BW922" s="18" t="str">
        <f>IF(BW$2=0, "N/A", IF(ISNUMBER(SEARCH(TRIM(BW$2), ProgramsTable[[#This Row],[Geographic Coverage]])), "Yes", "No"))</f>
        <v>N/A</v>
      </c>
      <c r="BX922" s="18" t="str">
        <f>IF(BX$2=0, "N/A", IF(ISNUMBER(SEARCH(TRIM(BX$2), ProgramsTable[[#This Row],[Geographic Coverage]])), "Yes", "No"))</f>
        <v>N/A</v>
      </c>
      <c r="BY922" s="18" t="str">
        <f>IF(AND(BW$2=0, BX$2=0), "*Required - Please Make a Selection*", IF(OR(ISNUMBER(SEARCH(TRIM(BW$2), ProgramsTable[[#This Row],[Geographic Coverage]])), ISNUMBER(SEARCH(TRIM(BX$2), ProgramsTable[[#This Row],[Geographic Coverage]]))), "Yes", "No"))</f>
        <v>*Required - Please Make a Selection*</v>
      </c>
      <c r="BZ922" s="18" t="str">
        <f>IF(I$2=0, "N/A", IF(I$2="Yes", IF(ProgramsTable[[#This Row],[Program Includes Services for Caregivers]]="Yes", IF(ProgramsTable[[#This Row],[Program May Require Caregiver to be Unpaid]]="No", "Yes", "No"), "No"), "N/A"))</f>
        <v>N/A</v>
      </c>
      <c r="CA9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22" s="18" t="str">
        <f>IF(CB$2=0, "N/A", IF(ISNUMBER(SEARCH(TRIM(UPPER(CB$2)), TRIM(UPPER(ProgramsTable[[#This Row],[Type of Service]])))), "Yes", "No"))</f>
        <v>N/A</v>
      </c>
      <c r="CC922" s="18" t="str">
        <f>IF(CC$2=0, "N/A", IF(ISNUMBER(SEARCH(TRIM(CC$2), ProgramsTable[[#This Row],[Geographic Coverage]])), "Yes", "No"))</f>
        <v>No</v>
      </c>
      <c r="CD922" s="18" t="str">
        <f>IF(CD$2=0, "N/A", IF(ISNUMBER(SEARCH(TRIM(CD$2), ProgramsTable[[#This Row],[Geographic Coverage]])), "Yes", "No"))</f>
        <v>N/A</v>
      </c>
      <c r="CE922" s="18" t="str">
        <f>IF(AND(CC$2=0, CD$2=0), "*Required - Please Make a Selection*", IF(OR(ISNUMBER(SEARCH(TRIM(CC$2), ProgramsTable[[#This Row],[Geographic Coverage]])), ISNUMBER(SEARCH(TRIM(CD$2), ProgramsTable[[#This Row],[Geographic Coverage]]))), "Yes", "No"))</f>
        <v>No</v>
      </c>
      <c r="CF922" s="18" t="str" cm="1">
        <f t="array" ref="CF922">IF(COUNTIF(BK$2:BN$2, "Yes")=0, "N/A", IF(SUMPRODUCT((BK$2:BN$2="Yes")*(ProgramsTable[[#This Row],[Veteran?]:[Disabled Veteran?]]="Yes"))&gt;0, "Yes", "No"))</f>
        <v>No</v>
      </c>
      <c r="CG9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22"/>
      <c r="CI922"/>
      <c r="CJ922"/>
      <c r="CK922"/>
      <c r="CL922"/>
      <c r="CM922"/>
      <c r="CN922"/>
      <c r="CO922"/>
      <c r="CP922"/>
      <c r="CQ922"/>
      <c r="CR922"/>
      <c r="CS922"/>
      <c r="CU922"/>
      <c r="CV922"/>
    </row>
    <row r="923" spans="1:100" hidden="1" x14ac:dyDescent="0.25">
      <c r="A923" s="10">
        <v>821</v>
      </c>
      <c r="B923" t="s">
        <v>647</v>
      </c>
      <c r="C923" t="s">
        <v>483</v>
      </c>
      <c r="D923" t="s">
        <v>564</v>
      </c>
      <c r="E923" t="s">
        <v>546</v>
      </c>
      <c r="F923" t="s">
        <v>570</v>
      </c>
      <c r="G923" t="s">
        <v>109</v>
      </c>
      <c r="H923" t="s">
        <v>207</v>
      </c>
      <c r="I923" t="s">
        <v>207</v>
      </c>
      <c r="J923" t="s">
        <v>566</v>
      </c>
      <c r="K923" t="s">
        <v>208</v>
      </c>
      <c r="L923" s="11" t="s">
        <v>571</v>
      </c>
      <c r="M923">
        <v>60</v>
      </c>
      <c r="N923">
        <v>120</v>
      </c>
      <c r="O923" t="s">
        <v>572</v>
      </c>
      <c r="P923" t="s">
        <v>573</v>
      </c>
      <c r="Q923" t="s">
        <v>208</v>
      </c>
      <c r="R923" t="s">
        <v>573</v>
      </c>
      <c r="S923" t="s">
        <v>208</v>
      </c>
      <c r="T923" t="s">
        <v>31</v>
      </c>
      <c r="U923" t="s">
        <v>207</v>
      </c>
      <c r="V923" t="s">
        <v>215</v>
      </c>
      <c r="W923" t="s">
        <v>207</v>
      </c>
      <c r="X923" t="s">
        <v>207</v>
      </c>
      <c r="Y923" t="s">
        <v>207</v>
      </c>
      <c r="Z923" t="s">
        <v>207</v>
      </c>
      <c r="AA923" t="s">
        <v>207</v>
      </c>
      <c r="AB923" t="s">
        <v>207</v>
      </c>
      <c r="AC923" t="s">
        <v>207</v>
      </c>
      <c r="AD923" t="s">
        <v>207</v>
      </c>
      <c r="AE923" t="s">
        <v>207</v>
      </c>
      <c r="AF923" t="s">
        <v>207</v>
      </c>
      <c r="AG923" t="s">
        <v>207</v>
      </c>
      <c r="AH923" t="s">
        <v>207</v>
      </c>
      <c r="AI923" t="s">
        <v>207</v>
      </c>
      <c r="AJ923" t="s">
        <v>207</v>
      </c>
      <c r="AK923" t="s">
        <v>207</v>
      </c>
      <c r="AL923" t="s">
        <v>207</v>
      </c>
      <c r="AM923" t="s">
        <v>215</v>
      </c>
      <c r="AN923" t="s">
        <v>215</v>
      </c>
      <c r="AO923" t="s">
        <v>215</v>
      </c>
      <c r="AP923" t="s">
        <v>207</v>
      </c>
      <c r="AQ923" t="s">
        <v>215</v>
      </c>
      <c r="AR923" t="s">
        <v>207</v>
      </c>
      <c r="AS923" t="s">
        <v>207</v>
      </c>
      <c r="AT923" t="s">
        <v>207</v>
      </c>
      <c r="AU923" t="s">
        <v>207</v>
      </c>
      <c r="AV923" t="s">
        <v>207</v>
      </c>
      <c r="AW923" t="s">
        <v>207</v>
      </c>
      <c r="AX923" t="s">
        <v>215</v>
      </c>
      <c r="AY923" t="s">
        <v>215</v>
      </c>
      <c r="AZ923" t="s">
        <v>207</v>
      </c>
      <c r="BA923" t="s">
        <v>215</v>
      </c>
      <c r="BB923" t="s">
        <v>207</v>
      </c>
      <c r="BC923" t="s">
        <v>207</v>
      </c>
      <c r="BD923" t="s">
        <v>207</v>
      </c>
      <c r="BE923" t="s">
        <v>207</v>
      </c>
      <c r="BF923" t="s">
        <v>207</v>
      </c>
      <c r="BG923" t="s">
        <v>207</v>
      </c>
      <c r="BH923" t="s">
        <v>207</v>
      </c>
      <c r="BI923" t="s">
        <v>207</v>
      </c>
      <c r="BJ923" t="s">
        <v>207</v>
      </c>
      <c r="BK923" t="s">
        <v>207</v>
      </c>
      <c r="BL923" t="s">
        <v>207</v>
      </c>
      <c r="BM923" t="s">
        <v>207</v>
      </c>
      <c r="BN923" t="s">
        <v>207</v>
      </c>
      <c r="BO923" s="18" t="str">
        <f>IF(OR(BO$2=0, BO$2=""), "N/A", IF(ISNUMBER(SEARCH(UPPER(BO$2), UPPER(ProgramsTable[[#This Row],[Type of Service]]))), "Yes", "No"))</f>
        <v>N/A</v>
      </c>
      <c r="BP923" s="18" t="str">
        <f>IF(BP$2=0, "N/A", IF(ISNUMBER(SEARCH(TRIM(BP$2), ProgramsTable[[#This Row],[Geographic Coverage]])), "Yes", "No"))</f>
        <v>N/A</v>
      </c>
      <c r="BQ923" s="18" t="str">
        <f>IF(BQ$2=0, "N/A", IF(ISNUMBER(SEARCH(TRIM(BQ$2), ProgramsTable[[#This Row],[Geographic Coverage]])), "Yes", "No"))</f>
        <v>N/A</v>
      </c>
      <c r="BR923" s="18" t="str">
        <f>IF(AND(BP$2=0, BQ$2=0), "*Required - Please Make a Selection*", IF(OR(ISNUMBER(SEARCH(TRIM(BP$2), ProgramsTable[[#This Row],[Geographic Coverage]])), ISNUMBER(SEARCH(TRIM(BQ$2), ProgramsTable[[#This Row],[Geographic Coverage]]))), "Yes", "No"))</f>
        <v>*Required - Please Make a Selection*</v>
      </c>
      <c r="BS923" s="18" t="str">
        <f>IF(OR(BS$2="",BS$2=0), "N/A", IF(AND(ProgramsTable[[#This Row],[Age Min]]= "None", ProgramsTable[[#This Row],[Age Max]]= "None"), "Yes", IF(AND(BS$2&gt;=ProgramsTable[[#This Row],[Age Min]], BS$2&lt;=ProgramsTable[[#This Row],[Age Max]]), "Yes", "No")))</f>
        <v>N/A</v>
      </c>
      <c r="BT923" s="18" t="str" cm="1">
        <f t="array" ref="BT923">IF(COUNTIF(AM$2:BJ$2,"Yes")=0,"N/A",IF(SUMPRODUCT(--(AM$2:BJ$2="Yes"),--(ProgramsTable[[#This Row],[Developmental Disability]:[Caregivers, Family Members, Advocates, or Practitioners of an Individual with Disabilities or Medical Conditions]]="Yes"))&gt;0,"Yes","No"))</f>
        <v>N/A</v>
      </c>
      <c r="BU9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23" s="18" t="str">
        <f>IF(BV$2=0, "N/A", IF(ISNUMBER(SEARCH(UPPER(BV$2), UPPER(ProgramsTable[[#This Row],[Type of Service]]))), "Yes", "No"))</f>
        <v>N/A</v>
      </c>
      <c r="BW923" s="18" t="str">
        <f>IF(BW$2=0, "N/A", IF(ISNUMBER(SEARCH(TRIM(BW$2), ProgramsTable[[#This Row],[Geographic Coverage]])), "Yes", "No"))</f>
        <v>N/A</v>
      </c>
      <c r="BX923" s="18" t="str">
        <f>IF(BX$2=0, "N/A", IF(ISNUMBER(SEARCH(TRIM(BX$2), ProgramsTable[[#This Row],[Geographic Coverage]])), "Yes", "No"))</f>
        <v>N/A</v>
      </c>
      <c r="BY923" s="18" t="str">
        <f>IF(AND(BW$2=0, BX$2=0), "*Required - Please Make a Selection*", IF(OR(ISNUMBER(SEARCH(TRIM(BW$2), ProgramsTable[[#This Row],[Geographic Coverage]])), ISNUMBER(SEARCH(TRIM(BX$2), ProgramsTable[[#This Row],[Geographic Coverage]]))), "Yes", "No"))</f>
        <v>*Required - Please Make a Selection*</v>
      </c>
      <c r="BZ923" s="18" t="str">
        <f>IF(I$2=0, "N/A", IF(I$2="Yes", IF(ProgramsTable[[#This Row],[Program Includes Services for Caregivers]]="Yes", IF(ProgramsTable[[#This Row],[Program May Require Caregiver to be Unpaid]]="No", "Yes", "No"), "No"), "N/A"))</f>
        <v>N/A</v>
      </c>
      <c r="CA9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23" s="18" t="str">
        <f>IF(CB$2=0, "N/A", IF(ISNUMBER(SEARCH(TRIM(UPPER(CB$2)), TRIM(UPPER(ProgramsTable[[#This Row],[Type of Service]])))), "Yes", "No"))</f>
        <v>N/A</v>
      </c>
      <c r="CC923" s="18" t="str">
        <f>IF(CC$2=0, "N/A", IF(ISNUMBER(SEARCH(TRIM(CC$2), ProgramsTable[[#This Row],[Geographic Coverage]])), "Yes", "No"))</f>
        <v>No</v>
      </c>
      <c r="CD923" s="18" t="str">
        <f>IF(CD$2=0, "N/A", IF(ISNUMBER(SEARCH(TRIM(CD$2), ProgramsTable[[#This Row],[Geographic Coverage]])), "Yes", "No"))</f>
        <v>N/A</v>
      </c>
      <c r="CE923" s="18" t="str">
        <f>IF(AND(CC$2=0, CD$2=0), "*Required - Please Make a Selection*", IF(OR(ISNUMBER(SEARCH(TRIM(CC$2), ProgramsTable[[#This Row],[Geographic Coverage]])), ISNUMBER(SEARCH(TRIM(CD$2), ProgramsTable[[#This Row],[Geographic Coverage]]))), "Yes", "No"))</f>
        <v>No</v>
      </c>
      <c r="CF923" s="18" t="str" cm="1">
        <f t="array" ref="CF923">IF(COUNTIF(BK$2:BN$2, "Yes")=0, "N/A", IF(SUMPRODUCT((BK$2:BN$2="Yes")*(ProgramsTable[[#This Row],[Veteran?]:[Disabled Veteran?]]="Yes"))&gt;0, "Yes", "No"))</f>
        <v>No</v>
      </c>
      <c r="CG9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23"/>
      <c r="CI923"/>
      <c r="CJ923"/>
      <c r="CK923"/>
      <c r="CL923"/>
      <c r="CM923"/>
      <c r="CN923"/>
      <c r="CO923"/>
      <c r="CP923"/>
      <c r="CQ923"/>
      <c r="CR923"/>
      <c r="CS923"/>
      <c r="CU923"/>
      <c r="CV923"/>
    </row>
    <row r="924" spans="1:100" hidden="1" x14ac:dyDescent="0.25">
      <c r="A924" s="10">
        <v>822</v>
      </c>
      <c r="B924" t="s">
        <v>647</v>
      </c>
      <c r="C924" t="s">
        <v>483</v>
      </c>
      <c r="D924" t="s">
        <v>564</v>
      </c>
      <c r="E924" t="s">
        <v>546</v>
      </c>
      <c r="F924" t="s">
        <v>574</v>
      </c>
      <c r="G924" t="s">
        <v>108</v>
      </c>
      <c r="H924" t="s">
        <v>207</v>
      </c>
      <c r="I924" t="s">
        <v>207</v>
      </c>
      <c r="J924" t="s">
        <v>208</v>
      </c>
      <c r="K924" t="s">
        <v>208</v>
      </c>
      <c r="L924" s="11" t="s">
        <v>543</v>
      </c>
      <c r="M924">
        <v>60</v>
      </c>
      <c r="N924">
        <v>120</v>
      </c>
      <c r="P924" t="s">
        <v>575</v>
      </c>
      <c r="Q924" t="s">
        <v>208</v>
      </c>
      <c r="R924" t="s">
        <v>575</v>
      </c>
      <c r="S924" t="s">
        <v>208</v>
      </c>
      <c r="T924" t="s">
        <v>31</v>
      </c>
      <c r="U924" t="s">
        <v>207</v>
      </c>
      <c r="V924" t="s">
        <v>207</v>
      </c>
      <c r="W924" t="s">
        <v>207</v>
      </c>
      <c r="X924" t="s">
        <v>207</v>
      </c>
      <c r="Y924" t="s">
        <v>207</v>
      </c>
      <c r="Z924" t="s">
        <v>207</v>
      </c>
      <c r="AA924" t="s">
        <v>207</v>
      </c>
      <c r="AB924" t="s">
        <v>207</v>
      </c>
      <c r="AC924" t="s">
        <v>207</v>
      </c>
      <c r="AD924" t="s">
        <v>207</v>
      </c>
      <c r="AE924" t="s">
        <v>207</v>
      </c>
      <c r="AF924" t="s">
        <v>207</v>
      </c>
      <c r="AG924" t="s">
        <v>207</v>
      </c>
      <c r="AH924" t="s">
        <v>207</v>
      </c>
      <c r="AI924" t="s">
        <v>207</v>
      </c>
      <c r="AJ924" t="s">
        <v>207</v>
      </c>
      <c r="AK924" t="s">
        <v>207</v>
      </c>
      <c r="AL924" t="s">
        <v>207</v>
      </c>
      <c r="AM924" t="s">
        <v>207</v>
      </c>
      <c r="AN924" t="s">
        <v>207</v>
      </c>
      <c r="AO924" t="s">
        <v>207</v>
      </c>
      <c r="AP924" t="s">
        <v>207</v>
      </c>
      <c r="AQ924" t="s">
        <v>207</v>
      </c>
      <c r="AR924" t="s">
        <v>207</v>
      </c>
      <c r="AS924" t="s">
        <v>207</v>
      </c>
      <c r="AT924" t="s">
        <v>207</v>
      </c>
      <c r="AU924" t="s">
        <v>207</v>
      </c>
      <c r="AV924" t="s">
        <v>207</v>
      </c>
      <c r="AW924" t="s">
        <v>207</v>
      </c>
      <c r="AX924" t="s">
        <v>207</v>
      </c>
      <c r="AY924" t="s">
        <v>207</v>
      </c>
      <c r="AZ924" t="s">
        <v>207</v>
      </c>
      <c r="BA924" t="s">
        <v>215</v>
      </c>
      <c r="BB924" t="s">
        <v>207</v>
      </c>
      <c r="BC924" t="s">
        <v>207</v>
      </c>
      <c r="BD924" t="s">
        <v>207</v>
      </c>
      <c r="BE924" t="s">
        <v>207</v>
      </c>
      <c r="BF924" t="s">
        <v>207</v>
      </c>
      <c r="BG924" t="s">
        <v>207</v>
      </c>
      <c r="BH924" t="s">
        <v>207</v>
      </c>
      <c r="BI924" t="s">
        <v>207</v>
      </c>
      <c r="BJ924" t="s">
        <v>207</v>
      </c>
      <c r="BK924" t="s">
        <v>207</v>
      </c>
      <c r="BL924" t="s">
        <v>207</v>
      </c>
      <c r="BM924" t="s">
        <v>207</v>
      </c>
      <c r="BN924" t="s">
        <v>207</v>
      </c>
      <c r="BO924" s="18" t="str">
        <f>IF(OR(BO$2=0, BO$2=""), "N/A", IF(ISNUMBER(SEARCH(UPPER(BO$2), UPPER(ProgramsTable[[#This Row],[Type of Service]]))), "Yes", "No"))</f>
        <v>N/A</v>
      </c>
      <c r="BP924" s="18" t="str">
        <f>IF(BP$2=0, "N/A", IF(ISNUMBER(SEARCH(TRIM(BP$2), ProgramsTable[[#This Row],[Geographic Coverage]])), "Yes", "No"))</f>
        <v>N/A</v>
      </c>
      <c r="BQ924" s="18" t="str">
        <f>IF(BQ$2=0, "N/A", IF(ISNUMBER(SEARCH(TRIM(BQ$2), ProgramsTable[[#This Row],[Geographic Coverage]])), "Yes", "No"))</f>
        <v>N/A</v>
      </c>
      <c r="BR924" s="18" t="str">
        <f>IF(AND(BP$2=0, BQ$2=0), "*Required - Please Make a Selection*", IF(OR(ISNUMBER(SEARCH(TRIM(BP$2), ProgramsTable[[#This Row],[Geographic Coverage]])), ISNUMBER(SEARCH(TRIM(BQ$2), ProgramsTable[[#This Row],[Geographic Coverage]]))), "Yes", "No"))</f>
        <v>*Required - Please Make a Selection*</v>
      </c>
      <c r="BS924" s="18" t="str">
        <f>IF(OR(BS$2="",BS$2=0), "N/A", IF(AND(ProgramsTable[[#This Row],[Age Min]]= "None", ProgramsTable[[#This Row],[Age Max]]= "None"), "Yes", IF(AND(BS$2&gt;=ProgramsTable[[#This Row],[Age Min]], BS$2&lt;=ProgramsTable[[#This Row],[Age Max]]), "Yes", "No")))</f>
        <v>N/A</v>
      </c>
      <c r="BT924" s="18" t="str" cm="1">
        <f t="array" ref="BT924">IF(COUNTIF(AM$2:BJ$2,"Yes")=0,"N/A",IF(SUMPRODUCT(--(AM$2:BJ$2="Yes"),--(ProgramsTable[[#This Row],[Developmental Disability]:[Caregivers, Family Members, Advocates, or Practitioners of an Individual with Disabilities or Medical Conditions]]="Yes"))&gt;0,"Yes","No"))</f>
        <v>N/A</v>
      </c>
      <c r="BU9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24" s="18" t="str">
        <f>IF(BV$2=0, "N/A", IF(ISNUMBER(SEARCH(UPPER(BV$2), UPPER(ProgramsTable[[#This Row],[Type of Service]]))), "Yes", "No"))</f>
        <v>N/A</v>
      </c>
      <c r="BW924" s="18" t="str">
        <f>IF(BW$2=0, "N/A", IF(ISNUMBER(SEARCH(TRIM(BW$2), ProgramsTable[[#This Row],[Geographic Coverage]])), "Yes", "No"))</f>
        <v>N/A</v>
      </c>
      <c r="BX924" s="18" t="str">
        <f>IF(BX$2=0, "N/A", IF(ISNUMBER(SEARCH(TRIM(BX$2), ProgramsTable[[#This Row],[Geographic Coverage]])), "Yes", "No"))</f>
        <v>N/A</v>
      </c>
      <c r="BY924" s="18" t="str">
        <f>IF(AND(BW$2=0, BX$2=0), "*Required - Please Make a Selection*", IF(OR(ISNUMBER(SEARCH(TRIM(BW$2), ProgramsTable[[#This Row],[Geographic Coverage]])), ISNUMBER(SEARCH(TRIM(BX$2), ProgramsTable[[#This Row],[Geographic Coverage]]))), "Yes", "No"))</f>
        <v>*Required - Please Make a Selection*</v>
      </c>
      <c r="BZ924" s="18" t="str">
        <f>IF(I$2=0, "N/A", IF(I$2="Yes", IF(ProgramsTable[[#This Row],[Program Includes Services for Caregivers]]="Yes", IF(ProgramsTable[[#This Row],[Program May Require Caregiver to be Unpaid]]="No", "Yes", "No"), "No"), "N/A"))</f>
        <v>N/A</v>
      </c>
      <c r="CA9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24" s="18" t="str">
        <f>IF(CB$2=0, "N/A", IF(ISNUMBER(SEARCH(TRIM(UPPER(CB$2)), TRIM(UPPER(ProgramsTable[[#This Row],[Type of Service]])))), "Yes", "No"))</f>
        <v>N/A</v>
      </c>
      <c r="CC924" s="18" t="str">
        <f>IF(CC$2=0, "N/A", IF(ISNUMBER(SEARCH(TRIM(CC$2), ProgramsTable[[#This Row],[Geographic Coverage]])), "Yes", "No"))</f>
        <v>No</v>
      </c>
      <c r="CD924" s="18" t="str">
        <f>IF(CD$2=0, "N/A", IF(ISNUMBER(SEARCH(TRIM(CD$2), ProgramsTable[[#This Row],[Geographic Coverage]])), "Yes", "No"))</f>
        <v>N/A</v>
      </c>
      <c r="CE924" s="18" t="str">
        <f>IF(AND(CC$2=0, CD$2=0), "*Required - Please Make a Selection*", IF(OR(ISNUMBER(SEARCH(TRIM(CC$2), ProgramsTable[[#This Row],[Geographic Coverage]])), ISNUMBER(SEARCH(TRIM(CD$2), ProgramsTable[[#This Row],[Geographic Coverage]]))), "Yes", "No"))</f>
        <v>No</v>
      </c>
      <c r="CF924" s="18" t="str" cm="1">
        <f t="array" ref="CF924">IF(COUNTIF(BK$2:BN$2, "Yes")=0, "N/A", IF(SUMPRODUCT((BK$2:BN$2="Yes")*(ProgramsTable[[#This Row],[Veteran?]:[Disabled Veteran?]]="Yes"))&gt;0, "Yes", "No"))</f>
        <v>No</v>
      </c>
      <c r="CG9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24"/>
      <c r="CI924"/>
      <c r="CJ924"/>
      <c r="CK924"/>
      <c r="CL924"/>
      <c r="CM924"/>
      <c r="CN924"/>
      <c r="CO924"/>
      <c r="CP924"/>
      <c r="CQ924"/>
      <c r="CR924"/>
      <c r="CS924"/>
      <c r="CU924"/>
      <c r="CV924"/>
    </row>
    <row r="925" spans="1:100" hidden="1" x14ac:dyDescent="0.25">
      <c r="A925" s="10">
        <v>834</v>
      </c>
      <c r="B925" t="s">
        <v>647</v>
      </c>
      <c r="C925" t="s">
        <v>484</v>
      </c>
      <c r="D925" t="s">
        <v>537</v>
      </c>
      <c r="E925" t="s">
        <v>538</v>
      </c>
      <c r="F925" t="s">
        <v>539</v>
      </c>
      <c r="G925" t="s">
        <v>540</v>
      </c>
      <c r="H925" t="s">
        <v>207</v>
      </c>
      <c r="I925" t="s">
        <v>207</v>
      </c>
      <c r="J925" t="s">
        <v>541</v>
      </c>
      <c r="K925" t="s">
        <v>542</v>
      </c>
      <c r="L925" t="s">
        <v>543</v>
      </c>
      <c r="M925">
        <v>60</v>
      </c>
      <c r="N925">
        <v>120</v>
      </c>
      <c r="P925" t="s">
        <v>544</v>
      </c>
      <c r="Q925" t="s">
        <v>208</v>
      </c>
      <c r="R925" t="s">
        <v>544</v>
      </c>
      <c r="S925" t="s">
        <v>208</v>
      </c>
      <c r="T925" t="s">
        <v>33</v>
      </c>
      <c r="U925" t="s">
        <v>215</v>
      </c>
      <c r="V925" t="s">
        <v>207</v>
      </c>
      <c r="W925" t="s">
        <v>207</v>
      </c>
      <c r="X925" t="s">
        <v>207</v>
      </c>
      <c r="Y925" t="s">
        <v>207</v>
      </c>
      <c r="Z925" t="s">
        <v>207</v>
      </c>
      <c r="AA925" t="s">
        <v>207</v>
      </c>
      <c r="AB925" t="s">
        <v>207</v>
      </c>
      <c r="AC925" t="s">
        <v>207</v>
      </c>
      <c r="AD925" t="s">
        <v>207</v>
      </c>
      <c r="AE925" t="s">
        <v>207</v>
      </c>
      <c r="AF925" t="s">
        <v>207</v>
      </c>
      <c r="AG925" t="s">
        <v>207</v>
      </c>
      <c r="AH925" t="s">
        <v>207</v>
      </c>
      <c r="AI925" t="s">
        <v>207</v>
      </c>
      <c r="AJ925" t="s">
        <v>207</v>
      </c>
      <c r="AK925" t="s">
        <v>207</v>
      </c>
      <c r="AL925" t="s">
        <v>207</v>
      </c>
      <c r="AM925" t="s">
        <v>207</v>
      </c>
      <c r="AN925" t="s">
        <v>207</v>
      </c>
      <c r="AO925" t="s">
        <v>207</v>
      </c>
      <c r="AP925" t="s">
        <v>207</v>
      </c>
      <c r="AQ925" t="s">
        <v>207</v>
      </c>
      <c r="AR925" t="s">
        <v>207</v>
      </c>
      <c r="AS925" t="s">
        <v>207</v>
      </c>
      <c r="AT925" t="s">
        <v>207</v>
      </c>
      <c r="AU925" t="s">
        <v>207</v>
      </c>
      <c r="AV925" t="s">
        <v>207</v>
      </c>
      <c r="AW925" t="s">
        <v>207</v>
      </c>
      <c r="AX925" t="s">
        <v>207</v>
      </c>
      <c r="AY925" t="s">
        <v>207</v>
      </c>
      <c r="AZ925" t="s">
        <v>207</v>
      </c>
      <c r="BA925" t="s">
        <v>215</v>
      </c>
      <c r="BB925" t="s">
        <v>207</v>
      </c>
      <c r="BC925" t="s">
        <v>207</v>
      </c>
      <c r="BD925" t="s">
        <v>207</v>
      </c>
      <c r="BE925" t="s">
        <v>207</v>
      </c>
      <c r="BF925" t="s">
        <v>207</v>
      </c>
      <c r="BG925" t="s">
        <v>207</v>
      </c>
      <c r="BH925" t="s">
        <v>207</v>
      </c>
      <c r="BI925" t="s">
        <v>207</v>
      </c>
      <c r="BJ925" t="s">
        <v>207</v>
      </c>
      <c r="BK925" t="s">
        <v>207</v>
      </c>
      <c r="BL925" t="s">
        <v>207</v>
      </c>
      <c r="BM925" t="s">
        <v>207</v>
      </c>
      <c r="BN925" t="s">
        <v>207</v>
      </c>
      <c r="BO925" s="18" t="str">
        <f>IF(OR(BO$2=0, BO$2=""), "N/A", IF(ISNUMBER(SEARCH(UPPER(BO$2), UPPER(ProgramsTable[[#This Row],[Type of Service]]))), "Yes", "No"))</f>
        <v>N/A</v>
      </c>
      <c r="BP925" s="18" t="str">
        <f>IF(BP$2=0, "N/A", IF(ISNUMBER(SEARCH(TRIM(BP$2), ProgramsTable[[#This Row],[Geographic Coverage]])), "Yes", "No"))</f>
        <v>N/A</v>
      </c>
      <c r="BQ925" s="18" t="str">
        <f>IF(BQ$2=0, "N/A", IF(ISNUMBER(SEARCH(TRIM(BQ$2), ProgramsTable[[#This Row],[Geographic Coverage]])), "Yes", "No"))</f>
        <v>N/A</v>
      </c>
      <c r="BR925" s="18" t="str">
        <f>IF(AND(BP$2=0, BQ$2=0), "*Required - Please Make a Selection*", IF(OR(ISNUMBER(SEARCH(TRIM(BP$2), ProgramsTable[[#This Row],[Geographic Coverage]])), ISNUMBER(SEARCH(TRIM(BQ$2), ProgramsTable[[#This Row],[Geographic Coverage]]))), "Yes", "No"))</f>
        <v>*Required - Please Make a Selection*</v>
      </c>
      <c r="BS925" s="18" t="str">
        <f>IF(OR(BS$2="",BS$2=0), "N/A", IF(AND(ProgramsTable[[#This Row],[Age Min]]= "None", ProgramsTable[[#This Row],[Age Max]]= "None"), "Yes", IF(AND(BS$2&gt;=ProgramsTable[[#This Row],[Age Min]], BS$2&lt;=ProgramsTable[[#This Row],[Age Max]]), "Yes", "No")))</f>
        <v>N/A</v>
      </c>
      <c r="BT925" s="18" t="str" cm="1">
        <f t="array" ref="BT925">IF(COUNTIF(AM$2:BJ$2,"Yes")=0,"N/A",IF(SUMPRODUCT(--(AM$2:BJ$2="Yes"),--(ProgramsTable[[#This Row],[Developmental Disability]:[Caregivers, Family Members, Advocates, or Practitioners of an Individual with Disabilities or Medical Conditions]]="Yes"))&gt;0,"Yes","No"))</f>
        <v>N/A</v>
      </c>
      <c r="BU9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25" s="18" t="str">
        <f>IF(BV$2=0, "N/A", IF(ISNUMBER(SEARCH(UPPER(BV$2), UPPER(ProgramsTable[[#This Row],[Type of Service]]))), "Yes", "No"))</f>
        <v>N/A</v>
      </c>
      <c r="BW925" s="18" t="str">
        <f>IF(BW$2=0, "N/A", IF(ISNUMBER(SEARCH(TRIM(BW$2), ProgramsTable[[#This Row],[Geographic Coverage]])), "Yes", "No"))</f>
        <v>N/A</v>
      </c>
      <c r="BX925" s="18" t="str">
        <f>IF(BX$2=0, "N/A", IF(ISNUMBER(SEARCH(TRIM(BX$2), ProgramsTable[[#This Row],[Geographic Coverage]])), "Yes", "No"))</f>
        <v>N/A</v>
      </c>
      <c r="BY925" s="18" t="str">
        <f>IF(AND(BW$2=0, BX$2=0), "*Required - Please Make a Selection*", IF(OR(ISNUMBER(SEARCH(TRIM(BW$2), ProgramsTable[[#This Row],[Geographic Coverage]])), ISNUMBER(SEARCH(TRIM(BX$2), ProgramsTable[[#This Row],[Geographic Coverage]]))), "Yes", "No"))</f>
        <v>*Required - Please Make a Selection*</v>
      </c>
      <c r="BZ925" s="18" t="str">
        <f>IF(I$2=0, "N/A", IF(I$2="Yes", IF(ProgramsTable[[#This Row],[Program Includes Services for Caregivers]]="Yes", IF(ProgramsTable[[#This Row],[Program May Require Caregiver to be Unpaid]]="No", "Yes", "No"), "No"), "N/A"))</f>
        <v>N/A</v>
      </c>
      <c r="CA9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25" s="18" t="str">
        <f>IF(CB$2=0, "N/A", IF(ISNUMBER(SEARCH(TRIM(UPPER(CB$2)), TRIM(UPPER(ProgramsTable[[#This Row],[Type of Service]])))), "Yes", "No"))</f>
        <v>N/A</v>
      </c>
      <c r="CC925" s="18" t="str">
        <f>IF(CC$2=0, "N/A", IF(ISNUMBER(SEARCH(TRIM(CC$2), ProgramsTable[[#This Row],[Geographic Coverage]])), "Yes", "No"))</f>
        <v>No</v>
      </c>
      <c r="CD925" s="18" t="str">
        <f>IF(CD$2=0, "N/A", IF(ISNUMBER(SEARCH(TRIM(CD$2), ProgramsTable[[#This Row],[Geographic Coverage]])), "Yes", "No"))</f>
        <v>N/A</v>
      </c>
      <c r="CE925" s="18" t="str">
        <f>IF(AND(CC$2=0, CD$2=0), "*Required - Please Make a Selection*", IF(OR(ISNUMBER(SEARCH(TRIM(CC$2), ProgramsTable[[#This Row],[Geographic Coverage]])), ISNUMBER(SEARCH(TRIM(CD$2), ProgramsTable[[#This Row],[Geographic Coverage]]))), "Yes", "No"))</f>
        <v>No</v>
      </c>
      <c r="CF925" s="18" t="str" cm="1">
        <f t="array" ref="CF925">IF(COUNTIF(BK$2:BN$2, "Yes")=0, "N/A", IF(SUMPRODUCT((BK$2:BN$2="Yes")*(ProgramsTable[[#This Row],[Veteran?]:[Disabled Veteran?]]="Yes"))&gt;0, "Yes", "No"))</f>
        <v>No</v>
      </c>
      <c r="CG9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25"/>
      <c r="CI925"/>
      <c r="CJ925"/>
      <c r="CK925"/>
      <c r="CL925"/>
      <c r="CM925"/>
      <c r="CN925"/>
      <c r="CO925"/>
      <c r="CP925"/>
      <c r="CQ925"/>
      <c r="CR925"/>
      <c r="CS925"/>
      <c r="CU925"/>
      <c r="CV925"/>
    </row>
    <row r="926" spans="1:100" hidden="1" x14ac:dyDescent="0.25">
      <c r="A926" s="10">
        <v>835</v>
      </c>
      <c r="B926" t="s">
        <v>647</v>
      </c>
      <c r="C926" t="s">
        <v>484</v>
      </c>
      <c r="D926" t="s">
        <v>545</v>
      </c>
      <c r="E926" t="s">
        <v>546</v>
      </c>
      <c r="F926" t="s">
        <v>86</v>
      </c>
      <c r="G926" t="s">
        <v>86</v>
      </c>
      <c r="H926" t="s">
        <v>207</v>
      </c>
      <c r="I926" t="s">
        <v>207</v>
      </c>
      <c r="J926" t="s">
        <v>547</v>
      </c>
      <c r="K926" t="s">
        <v>208</v>
      </c>
      <c r="L926" s="11" t="s">
        <v>543</v>
      </c>
      <c r="M926">
        <v>60</v>
      </c>
      <c r="N926">
        <v>120</v>
      </c>
      <c r="P926" t="s">
        <v>548</v>
      </c>
      <c r="Q926" t="s">
        <v>208</v>
      </c>
      <c r="R926" t="s">
        <v>548</v>
      </c>
      <c r="S926" t="s">
        <v>208</v>
      </c>
      <c r="T926" t="s">
        <v>33</v>
      </c>
      <c r="U926" t="s">
        <v>215</v>
      </c>
      <c r="V926" t="s">
        <v>207</v>
      </c>
      <c r="W926" t="s">
        <v>207</v>
      </c>
      <c r="X926" t="s">
        <v>207</v>
      </c>
      <c r="Y926" t="s">
        <v>207</v>
      </c>
      <c r="Z926" t="s">
        <v>207</v>
      </c>
      <c r="AA926" t="s">
        <v>215</v>
      </c>
      <c r="AB926" t="s">
        <v>207</v>
      </c>
      <c r="AC926" t="s">
        <v>207</v>
      </c>
      <c r="AD926" t="s">
        <v>207</v>
      </c>
      <c r="AE926" t="s">
        <v>207</v>
      </c>
      <c r="AF926" t="s">
        <v>207</v>
      </c>
      <c r="AG926" t="s">
        <v>207</v>
      </c>
      <c r="AH926" t="s">
        <v>207</v>
      </c>
      <c r="AI926" t="s">
        <v>207</v>
      </c>
      <c r="AJ926" t="s">
        <v>207</v>
      </c>
      <c r="AK926" t="s">
        <v>207</v>
      </c>
      <c r="AL926" t="s">
        <v>207</v>
      </c>
      <c r="AM926" t="s">
        <v>207</v>
      </c>
      <c r="AN926" t="s">
        <v>207</v>
      </c>
      <c r="AO926" t="s">
        <v>207</v>
      </c>
      <c r="AP926" t="s">
        <v>207</v>
      </c>
      <c r="AQ926" t="s">
        <v>207</v>
      </c>
      <c r="AR926" t="s">
        <v>207</v>
      </c>
      <c r="AS926" t="s">
        <v>207</v>
      </c>
      <c r="AT926" t="s">
        <v>207</v>
      </c>
      <c r="AU926" t="s">
        <v>207</v>
      </c>
      <c r="AV926" t="s">
        <v>207</v>
      </c>
      <c r="AW926" t="s">
        <v>207</v>
      </c>
      <c r="AX926" t="s">
        <v>207</v>
      </c>
      <c r="AY926" t="s">
        <v>207</v>
      </c>
      <c r="AZ926" t="s">
        <v>207</v>
      </c>
      <c r="BA926" t="s">
        <v>215</v>
      </c>
      <c r="BB926" t="s">
        <v>207</v>
      </c>
      <c r="BC926" t="s">
        <v>207</v>
      </c>
      <c r="BD926" t="s">
        <v>207</v>
      </c>
      <c r="BE926" t="s">
        <v>207</v>
      </c>
      <c r="BF926" t="s">
        <v>207</v>
      </c>
      <c r="BG926" t="s">
        <v>207</v>
      </c>
      <c r="BH926" t="s">
        <v>207</v>
      </c>
      <c r="BI926" t="s">
        <v>207</v>
      </c>
      <c r="BJ926" t="s">
        <v>207</v>
      </c>
      <c r="BK926" t="s">
        <v>207</v>
      </c>
      <c r="BL926" t="s">
        <v>207</v>
      </c>
      <c r="BM926" t="s">
        <v>207</v>
      </c>
      <c r="BN926" t="s">
        <v>207</v>
      </c>
      <c r="BO926" s="18" t="str">
        <f>IF(OR(BO$2=0, BO$2=""), "N/A", IF(ISNUMBER(SEARCH(UPPER(BO$2), UPPER(ProgramsTable[[#This Row],[Type of Service]]))), "Yes", "No"))</f>
        <v>N/A</v>
      </c>
      <c r="BP926" s="18" t="str">
        <f>IF(BP$2=0, "N/A", IF(ISNUMBER(SEARCH(TRIM(BP$2), ProgramsTable[[#This Row],[Geographic Coverage]])), "Yes", "No"))</f>
        <v>N/A</v>
      </c>
      <c r="BQ926" s="18" t="str">
        <f>IF(BQ$2=0, "N/A", IF(ISNUMBER(SEARCH(TRIM(BQ$2), ProgramsTable[[#This Row],[Geographic Coverage]])), "Yes", "No"))</f>
        <v>N/A</v>
      </c>
      <c r="BR926" s="18" t="str">
        <f>IF(AND(BP$2=0, BQ$2=0), "*Required - Please Make a Selection*", IF(OR(ISNUMBER(SEARCH(TRIM(BP$2), ProgramsTable[[#This Row],[Geographic Coverage]])), ISNUMBER(SEARCH(TRIM(BQ$2), ProgramsTable[[#This Row],[Geographic Coverage]]))), "Yes", "No"))</f>
        <v>*Required - Please Make a Selection*</v>
      </c>
      <c r="BS926" s="18" t="str">
        <f>IF(OR(BS$2="",BS$2=0), "N/A", IF(AND(ProgramsTable[[#This Row],[Age Min]]= "None", ProgramsTable[[#This Row],[Age Max]]= "None"), "Yes", IF(AND(BS$2&gt;=ProgramsTable[[#This Row],[Age Min]], BS$2&lt;=ProgramsTable[[#This Row],[Age Max]]), "Yes", "No")))</f>
        <v>N/A</v>
      </c>
      <c r="BT926" s="18" t="str" cm="1">
        <f t="array" ref="BT926">IF(COUNTIF(AM$2:BJ$2,"Yes")=0,"N/A",IF(SUMPRODUCT(--(AM$2:BJ$2="Yes"),--(ProgramsTable[[#This Row],[Developmental Disability]:[Caregivers, Family Members, Advocates, or Practitioners of an Individual with Disabilities or Medical Conditions]]="Yes"))&gt;0,"Yes","No"))</f>
        <v>N/A</v>
      </c>
      <c r="BU9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26" s="18" t="str">
        <f>IF(BV$2=0, "N/A", IF(ISNUMBER(SEARCH(UPPER(BV$2), UPPER(ProgramsTable[[#This Row],[Type of Service]]))), "Yes", "No"))</f>
        <v>N/A</v>
      </c>
      <c r="BW926" s="18" t="str">
        <f>IF(BW$2=0, "N/A", IF(ISNUMBER(SEARCH(TRIM(BW$2), ProgramsTable[[#This Row],[Geographic Coverage]])), "Yes", "No"))</f>
        <v>N/A</v>
      </c>
      <c r="BX926" s="18" t="str">
        <f>IF(BX$2=0, "N/A", IF(ISNUMBER(SEARCH(TRIM(BX$2), ProgramsTable[[#This Row],[Geographic Coverage]])), "Yes", "No"))</f>
        <v>N/A</v>
      </c>
      <c r="BY926" s="18" t="str">
        <f>IF(AND(BW$2=0, BX$2=0), "*Required - Please Make a Selection*", IF(OR(ISNUMBER(SEARCH(TRIM(BW$2), ProgramsTable[[#This Row],[Geographic Coverage]])), ISNUMBER(SEARCH(TRIM(BX$2), ProgramsTable[[#This Row],[Geographic Coverage]]))), "Yes", "No"))</f>
        <v>*Required - Please Make a Selection*</v>
      </c>
      <c r="BZ926" s="18" t="str">
        <f>IF(I$2=0, "N/A", IF(I$2="Yes", IF(ProgramsTable[[#This Row],[Program Includes Services for Caregivers]]="Yes", IF(ProgramsTable[[#This Row],[Program May Require Caregiver to be Unpaid]]="No", "Yes", "No"), "No"), "N/A"))</f>
        <v>N/A</v>
      </c>
      <c r="CA9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26" s="18" t="str">
        <f>IF(CB$2=0, "N/A", IF(ISNUMBER(SEARCH(TRIM(UPPER(CB$2)), TRIM(UPPER(ProgramsTable[[#This Row],[Type of Service]])))), "Yes", "No"))</f>
        <v>N/A</v>
      </c>
      <c r="CC926" s="18" t="str">
        <f>IF(CC$2=0, "N/A", IF(ISNUMBER(SEARCH(TRIM(CC$2), ProgramsTable[[#This Row],[Geographic Coverage]])), "Yes", "No"))</f>
        <v>No</v>
      </c>
      <c r="CD926" s="18" t="str">
        <f>IF(CD$2=0, "N/A", IF(ISNUMBER(SEARCH(TRIM(CD$2), ProgramsTable[[#This Row],[Geographic Coverage]])), "Yes", "No"))</f>
        <v>N/A</v>
      </c>
      <c r="CE926" s="18" t="str">
        <f>IF(AND(CC$2=0, CD$2=0), "*Required - Please Make a Selection*", IF(OR(ISNUMBER(SEARCH(TRIM(CC$2), ProgramsTable[[#This Row],[Geographic Coverage]])), ISNUMBER(SEARCH(TRIM(CD$2), ProgramsTable[[#This Row],[Geographic Coverage]]))), "Yes", "No"))</f>
        <v>No</v>
      </c>
      <c r="CF926" s="18" t="str" cm="1">
        <f t="array" ref="CF926">IF(COUNTIF(BK$2:BN$2, "Yes")=0, "N/A", IF(SUMPRODUCT((BK$2:BN$2="Yes")*(ProgramsTable[[#This Row],[Veteran?]:[Disabled Veteran?]]="Yes"))&gt;0, "Yes", "No"))</f>
        <v>No</v>
      </c>
      <c r="CG9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26"/>
      <c r="CI926"/>
      <c r="CJ926"/>
      <c r="CK926"/>
      <c r="CL926"/>
      <c r="CM926"/>
      <c r="CN926"/>
      <c r="CO926"/>
      <c r="CP926"/>
      <c r="CQ926"/>
      <c r="CR926"/>
      <c r="CS926"/>
      <c r="CU926"/>
      <c r="CV926"/>
    </row>
    <row r="927" spans="1:100" hidden="1" x14ac:dyDescent="0.25">
      <c r="A927" s="10">
        <v>836</v>
      </c>
      <c r="B927" t="s">
        <v>647</v>
      </c>
      <c r="C927" t="s">
        <v>484</v>
      </c>
      <c r="D927" t="s">
        <v>545</v>
      </c>
      <c r="E927" t="s">
        <v>546</v>
      </c>
      <c r="F927" t="s">
        <v>549</v>
      </c>
      <c r="G927" t="s">
        <v>117</v>
      </c>
      <c r="H927" t="s">
        <v>207</v>
      </c>
      <c r="I927" t="s">
        <v>207</v>
      </c>
      <c r="J927" t="s">
        <v>208</v>
      </c>
      <c r="K927" t="s">
        <v>208</v>
      </c>
      <c r="L927" s="11" t="s">
        <v>543</v>
      </c>
      <c r="M927">
        <v>60</v>
      </c>
      <c r="N927">
        <v>120</v>
      </c>
      <c r="P927" t="s">
        <v>550</v>
      </c>
      <c r="Q927" t="s">
        <v>208</v>
      </c>
      <c r="R927" t="s">
        <v>550</v>
      </c>
      <c r="S927" t="s">
        <v>208</v>
      </c>
      <c r="T927" t="s">
        <v>33</v>
      </c>
      <c r="U927" t="s">
        <v>207</v>
      </c>
      <c r="V927" t="s">
        <v>207</v>
      </c>
      <c r="W927" t="s">
        <v>207</v>
      </c>
      <c r="X927" t="s">
        <v>207</v>
      </c>
      <c r="Y927" t="s">
        <v>207</v>
      </c>
      <c r="Z927" t="s">
        <v>207</v>
      </c>
      <c r="AA927" t="s">
        <v>207</v>
      </c>
      <c r="AB927" t="s">
        <v>207</v>
      </c>
      <c r="AC927" t="s">
        <v>207</v>
      </c>
      <c r="AD927" t="s">
        <v>207</v>
      </c>
      <c r="AE927" t="s">
        <v>207</v>
      </c>
      <c r="AF927" t="s">
        <v>207</v>
      </c>
      <c r="AG927" t="s">
        <v>207</v>
      </c>
      <c r="AH927" t="s">
        <v>207</v>
      </c>
      <c r="AI927" t="s">
        <v>207</v>
      </c>
      <c r="AJ927" t="s">
        <v>207</v>
      </c>
      <c r="AK927" t="s">
        <v>207</v>
      </c>
      <c r="AL927" t="s">
        <v>207</v>
      </c>
      <c r="AM927" t="s">
        <v>207</v>
      </c>
      <c r="AN927" t="s">
        <v>207</v>
      </c>
      <c r="AO927" t="s">
        <v>207</v>
      </c>
      <c r="AP927" t="s">
        <v>207</v>
      </c>
      <c r="AQ927" t="s">
        <v>207</v>
      </c>
      <c r="AR927" t="s">
        <v>207</v>
      </c>
      <c r="AS927" t="s">
        <v>207</v>
      </c>
      <c r="AT927" t="s">
        <v>207</v>
      </c>
      <c r="AU927" t="s">
        <v>207</v>
      </c>
      <c r="AV927" t="s">
        <v>207</v>
      </c>
      <c r="AW927" t="s">
        <v>207</v>
      </c>
      <c r="AX927" t="s">
        <v>207</v>
      </c>
      <c r="AY927" t="s">
        <v>207</v>
      </c>
      <c r="AZ927" t="s">
        <v>207</v>
      </c>
      <c r="BA927" t="s">
        <v>215</v>
      </c>
      <c r="BB927" t="s">
        <v>207</v>
      </c>
      <c r="BC927" t="s">
        <v>207</v>
      </c>
      <c r="BD927" t="s">
        <v>207</v>
      </c>
      <c r="BE927" t="s">
        <v>207</v>
      </c>
      <c r="BF927" t="s">
        <v>207</v>
      </c>
      <c r="BG927" t="s">
        <v>207</v>
      </c>
      <c r="BH927" t="s">
        <v>207</v>
      </c>
      <c r="BI927" t="s">
        <v>207</v>
      </c>
      <c r="BJ927" t="s">
        <v>207</v>
      </c>
      <c r="BK927" t="s">
        <v>207</v>
      </c>
      <c r="BL927" t="s">
        <v>207</v>
      </c>
      <c r="BM927" t="s">
        <v>207</v>
      </c>
      <c r="BN927" t="s">
        <v>207</v>
      </c>
      <c r="BO927" s="18" t="str">
        <f>IF(OR(BO$2=0, BO$2=""), "N/A", IF(ISNUMBER(SEARCH(UPPER(BO$2), UPPER(ProgramsTable[[#This Row],[Type of Service]]))), "Yes", "No"))</f>
        <v>N/A</v>
      </c>
      <c r="BP927" s="18" t="str">
        <f>IF(BP$2=0, "N/A", IF(ISNUMBER(SEARCH(TRIM(BP$2), ProgramsTable[[#This Row],[Geographic Coverage]])), "Yes", "No"))</f>
        <v>N/A</v>
      </c>
      <c r="BQ927" s="18" t="str">
        <f>IF(BQ$2=0, "N/A", IF(ISNUMBER(SEARCH(TRIM(BQ$2), ProgramsTable[[#This Row],[Geographic Coverage]])), "Yes", "No"))</f>
        <v>N/A</v>
      </c>
      <c r="BR927" s="18" t="str">
        <f>IF(AND(BP$2=0, BQ$2=0), "*Required - Please Make a Selection*", IF(OR(ISNUMBER(SEARCH(TRIM(BP$2), ProgramsTable[[#This Row],[Geographic Coverage]])), ISNUMBER(SEARCH(TRIM(BQ$2), ProgramsTable[[#This Row],[Geographic Coverage]]))), "Yes", "No"))</f>
        <v>*Required - Please Make a Selection*</v>
      </c>
      <c r="BS927" s="18" t="str">
        <f>IF(OR(BS$2="",BS$2=0), "N/A", IF(AND(ProgramsTable[[#This Row],[Age Min]]= "None", ProgramsTable[[#This Row],[Age Max]]= "None"), "Yes", IF(AND(BS$2&gt;=ProgramsTable[[#This Row],[Age Min]], BS$2&lt;=ProgramsTable[[#This Row],[Age Max]]), "Yes", "No")))</f>
        <v>N/A</v>
      </c>
      <c r="BT927" s="18" t="str" cm="1">
        <f t="array" ref="BT927">IF(COUNTIF(AM$2:BJ$2,"Yes")=0,"N/A",IF(SUMPRODUCT(--(AM$2:BJ$2="Yes"),--(ProgramsTable[[#This Row],[Developmental Disability]:[Caregivers, Family Members, Advocates, or Practitioners of an Individual with Disabilities or Medical Conditions]]="Yes"))&gt;0,"Yes","No"))</f>
        <v>N/A</v>
      </c>
      <c r="BU9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27" s="18" t="str">
        <f>IF(BV$2=0, "N/A", IF(ISNUMBER(SEARCH(UPPER(BV$2), UPPER(ProgramsTable[[#This Row],[Type of Service]]))), "Yes", "No"))</f>
        <v>N/A</v>
      </c>
      <c r="BW927" s="18" t="str">
        <f>IF(BW$2=0, "N/A", IF(ISNUMBER(SEARCH(TRIM(BW$2), ProgramsTable[[#This Row],[Geographic Coverage]])), "Yes", "No"))</f>
        <v>N/A</v>
      </c>
      <c r="BX927" s="18" t="str">
        <f>IF(BX$2=0, "N/A", IF(ISNUMBER(SEARCH(TRIM(BX$2), ProgramsTable[[#This Row],[Geographic Coverage]])), "Yes", "No"))</f>
        <v>N/A</v>
      </c>
      <c r="BY927" s="18" t="str">
        <f>IF(AND(BW$2=0, BX$2=0), "*Required - Please Make a Selection*", IF(OR(ISNUMBER(SEARCH(TRIM(BW$2), ProgramsTable[[#This Row],[Geographic Coverage]])), ISNUMBER(SEARCH(TRIM(BX$2), ProgramsTable[[#This Row],[Geographic Coverage]]))), "Yes", "No"))</f>
        <v>*Required - Please Make a Selection*</v>
      </c>
      <c r="BZ927" s="18" t="str">
        <f>IF(I$2=0, "N/A", IF(I$2="Yes", IF(ProgramsTable[[#This Row],[Program Includes Services for Caregivers]]="Yes", IF(ProgramsTable[[#This Row],[Program May Require Caregiver to be Unpaid]]="No", "Yes", "No"), "No"), "N/A"))</f>
        <v>N/A</v>
      </c>
      <c r="CA9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27" s="18" t="str">
        <f>IF(CB$2=0, "N/A", IF(ISNUMBER(SEARCH(TRIM(UPPER(CB$2)), TRIM(UPPER(ProgramsTable[[#This Row],[Type of Service]])))), "Yes", "No"))</f>
        <v>N/A</v>
      </c>
      <c r="CC927" s="18" t="str">
        <f>IF(CC$2=0, "N/A", IF(ISNUMBER(SEARCH(TRIM(CC$2), ProgramsTable[[#This Row],[Geographic Coverage]])), "Yes", "No"))</f>
        <v>No</v>
      </c>
      <c r="CD927" s="18" t="str">
        <f>IF(CD$2=0, "N/A", IF(ISNUMBER(SEARCH(TRIM(CD$2), ProgramsTable[[#This Row],[Geographic Coverage]])), "Yes", "No"))</f>
        <v>N/A</v>
      </c>
      <c r="CE927" s="18" t="str">
        <f>IF(AND(CC$2=0, CD$2=0), "*Required - Please Make a Selection*", IF(OR(ISNUMBER(SEARCH(TRIM(CC$2), ProgramsTable[[#This Row],[Geographic Coverage]])), ISNUMBER(SEARCH(TRIM(CD$2), ProgramsTable[[#This Row],[Geographic Coverage]]))), "Yes", "No"))</f>
        <v>No</v>
      </c>
      <c r="CF927" s="18" t="str" cm="1">
        <f t="array" ref="CF927">IF(COUNTIF(BK$2:BN$2, "Yes")=0, "N/A", IF(SUMPRODUCT((BK$2:BN$2="Yes")*(ProgramsTable[[#This Row],[Veteran?]:[Disabled Veteran?]]="Yes"))&gt;0, "Yes", "No"))</f>
        <v>No</v>
      </c>
      <c r="CG9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27"/>
      <c r="CI927"/>
      <c r="CJ927"/>
      <c r="CK927"/>
      <c r="CL927"/>
      <c r="CM927"/>
      <c r="CN927"/>
      <c r="CO927"/>
      <c r="CP927"/>
      <c r="CQ927"/>
      <c r="CR927"/>
      <c r="CS927"/>
      <c r="CU927"/>
      <c r="CV927"/>
    </row>
    <row r="928" spans="1:100" hidden="1" x14ac:dyDescent="0.25">
      <c r="A928" s="10">
        <v>838</v>
      </c>
      <c r="B928" t="s">
        <v>647</v>
      </c>
      <c r="C928" t="s">
        <v>484</v>
      </c>
      <c r="D928" t="s">
        <v>545</v>
      </c>
      <c r="E928" t="s">
        <v>546</v>
      </c>
      <c r="F928" t="s">
        <v>553</v>
      </c>
      <c r="G928" t="s">
        <v>99</v>
      </c>
      <c r="H928" t="s">
        <v>207</v>
      </c>
      <c r="I928" t="s">
        <v>207</v>
      </c>
      <c r="J928" t="s">
        <v>208</v>
      </c>
      <c r="K928" t="s">
        <v>208</v>
      </c>
      <c r="L928" s="11" t="s">
        <v>543</v>
      </c>
      <c r="M928">
        <v>60</v>
      </c>
      <c r="N928">
        <v>120</v>
      </c>
      <c r="P928" t="s">
        <v>554</v>
      </c>
      <c r="Q928" t="s">
        <v>208</v>
      </c>
      <c r="R928" t="s">
        <v>554</v>
      </c>
      <c r="S928" t="s">
        <v>208</v>
      </c>
      <c r="T928" t="s">
        <v>33</v>
      </c>
      <c r="U928" t="s">
        <v>207</v>
      </c>
      <c r="V928" t="s">
        <v>207</v>
      </c>
      <c r="W928" t="s">
        <v>207</v>
      </c>
      <c r="X928" t="s">
        <v>207</v>
      </c>
      <c r="Y928" t="s">
        <v>207</v>
      </c>
      <c r="Z928" t="s">
        <v>207</v>
      </c>
      <c r="AA928" t="s">
        <v>207</v>
      </c>
      <c r="AB928" t="s">
        <v>207</v>
      </c>
      <c r="AC928" t="s">
        <v>207</v>
      </c>
      <c r="AD928" t="s">
        <v>207</v>
      </c>
      <c r="AE928" t="s">
        <v>207</v>
      </c>
      <c r="AF928" t="s">
        <v>207</v>
      </c>
      <c r="AG928" t="s">
        <v>207</v>
      </c>
      <c r="AH928" t="s">
        <v>207</v>
      </c>
      <c r="AI928" t="s">
        <v>207</v>
      </c>
      <c r="AJ928" t="s">
        <v>207</v>
      </c>
      <c r="AK928" t="s">
        <v>207</v>
      </c>
      <c r="AL928" t="s">
        <v>207</v>
      </c>
      <c r="AM928" t="s">
        <v>207</v>
      </c>
      <c r="AN928" t="s">
        <v>207</v>
      </c>
      <c r="AO928" t="s">
        <v>207</v>
      </c>
      <c r="AP928" t="s">
        <v>207</v>
      </c>
      <c r="AQ928" t="s">
        <v>207</v>
      </c>
      <c r="AR928" t="s">
        <v>207</v>
      </c>
      <c r="AS928" t="s">
        <v>207</v>
      </c>
      <c r="AT928" t="s">
        <v>207</v>
      </c>
      <c r="AU928" t="s">
        <v>207</v>
      </c>
      <c r="AV928" t="s">
        <v>207</v>
      </c>
      <c r="AW928" t="s">
        <v>207</v>
      </c>
      <c r="AX928" t="s">
        <v>207</v>
      </c>
      <c r="AY928" t="s">
        <v>207</v>
      </c>
      <c r="AZ928" t="s">
        <v>207</v>
      </c>
      <c r="BA928" t="s">
        <v>215</v>
      </c>
      <c r="BB928" t="s">
        <v>207</v>
      </c>
      <c r="BC928" t="s">
        <v>207</v>
      </c>
      <c r="BD928" t="s">
        <v>207</v>
      </c>
      <c r="BE928" t="s">
        <v>207</v>
      </c>
      <c r="BF928" t="s">
        <v>207</v>
      </c>
      <c r="BG928" t="s">
        <v>207</v>
      </c>
      <c r="BH928" t="s">
        <v>207</v>
      </c>
      <c r="BI928" t="s">
        <v>207</v>
      </c>
      <c r="BJ928" t="s">
        <v>207</v>
      </c>
      <c r="BK928" t="s">
        <v>207</v>
      </c>
      <c r="BL928" t="s">
        <v>207</v>
      </c>
      <c r="BM928" t="s">
        <v>207</v>
      </c>
      <c r="BN928" t="s">
        <v>207</v>
      </c>
      <c r="BO928" s="18" t="str">
        <f>IF(OR(BO$2=0, BO$2=""), "N/A", IF(ISNUMBER(SEARCH(UPPER(BO$2), UPPER(ProgramsTable[[#This Row],[Type of Service]]))), "Yes", "No"))</f>
        <v>N/A</v>
      </c>
      <c r="BP928" s="18" t="str">
        <f>IF(BP$2=0, "N/A", IF(ISNUMBER(SEARCH(TRIM(BP$2), ProgramsTable[[#This Row],[Geographic Coverage]])), "Yes", "No"))</f>
        <v>N/A</v>
      </c>
      <c r="BQ928" s="18" t="str">
        <f>IF(BQ$2=0, "N/A", IF(ISNUMBER(SEARCH(TRIM(BQ$2), ProgramsTable[[#This Row],[Geographic Coverage]])), "Yes", "No"))</f>
        <v>N/A</v>
      </c>
      <c r="BR928" s="18" t="str">
        <f>IF(AND(BP$2=0, BQ$2=0), "*Required - Please Make a Selection*", IF(OR(ISNUMBER(SEARCH(TRIM(BP$2), ProgramsTable[[#This Row],[Geographic Coverage]])), ISNUMBER(SEARCH(TRIM(BQ$2), ProgramsTable[[#This Row],[Geographic Coverage]]))), "Yes", "No"))</f>
        <v>*Required - Please Make a Selection*</v>
      </c>
      <c r="BS928" s="18" t="str">
        <f>IF(OR(BS$2="",BS$2=0), "N/A", IF(AND(ProgramsTable[[#This Row],[Age Min]]= "None", ProgramsTable[[#This Row],[Age Max]]= "None"), "Yes", IF(AND(BS$2&gt;=ProgramsTable[[#This Row],[Age Min]], BS$2&lt;=ProgramsTable[[#This Row],[Age Max]]), "Yes", "No")))</f>
        <v>N/A</v>
      </c>
      <c r="BT928" s="18" t="str" cm="1">
        <f t="array" ref="BT928">IF(COUNTIF(AM$2:BJ$2,"Yes")=0,"N/A",IF(SUMPRODUCT(--(AM$2:BJ$2="Yes"),--(ProgramsTable[[#This Row],[Developmental Disability]:[Caregivers, Family Members, Advocates, or Practitioners of an Individual with Disabilities or Medical Conditions]]="Yes"))&gt;0,"Yes","No"))</f>
        <v>N/A</v>
      </c>
      <c r="BU9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28" s="18" t="str">
        <f>IF(BV$2=0, "N/A", IF(ISNUMBER(SEARCH(UPPER(BV$2), UPPER(ProgramsTable[[#This Row],[Type of Service]]))), "Yes", "No"))</f>
        <v>N/A</v>
      </c>
      <c r="BW928" s="18" t="str">
        <f>IF(BW$2=0, "N/A", IF(ISNUMBER(SEARCH(TRIM(BW$2), ProgramsTable[[#This Row],[Geographic Coverage]])), "Yes", "No"))</f>
        <v>N/A</v>
      </c>
      <c r="BX928" s="18" t="str">
        <f>IF(BX$2=0, "N/A", IF(ISNUMBER(SEARCH(TRIM(BX$2), ProgramsTable[[#This Row],[Geographic Coverage]])), "Yes", "No"))</f>
        <v>N/A</v>
      </c>
      <c r="BY928" s="18" t="str">
        <f>IF(AND(BW$2=0, BX$2=0), "*Required - Please Make a Selection*", IF(OR(ISNUMBER(SEARCH(TRIM(BW$2), ProgramsTable[[#This Row],[Geographic Coverage]])), ISNUMBER(SEARCH(TRIM(BX$2), ProgramsTable[[#This Row],[Geographic Coverage]]))), "Yes", "No"))</f>
        <v>*Required - Please Make a Selection*</v>
      </c>
      <c r="BZ928" s="18" t="str">
        <f>IF(I$2=0, "N/A", IF(I$2="Yes", IF(ProgramsTable[[#This Row],[Program Includes Services for Caregivers]]="Yes", IF(ProgramsTable[[#This Row],[Program May Require Caregiver to be Unpaid]]="No", "Yes", "No"), "No"), "N/A"))</f>
        <v>N/A</v>
      </c>
      <c r="CA9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28" s="18" t="str">
        <f>IF(CB$2=0, "N/A", IF(ISNUMBER(SEARCH(TRIM(UPPER(CB$2)), TRIM(UPPER(ProgramsTable[[#This Row],[Type of Service]])))), "Yes", "No"))</f>
        <v>N/A</v>
      </c>
      <c r="CC928" s="18" t="str">
        <f>IF(CC$2=0, "N/A", IF(ISNUMBER(SEARCH(TRIM(CC$2), ProgramsTable[[#This Row],[Geographic Coverage]])), "Yes", "No"))</f>
        <v>No</v>
      </c>
      <c r="CD928" s="18" t="str">
        <f>IF(CD$2=0, "N/A", IF(ISNUMBER(SEARCH(TRIM(CD$2), ProgramsTable[[#This Row],[Geographic Coverage]])), "Yes", "No"))</f>
        <v>N/A</v>
      </c>
      <c r="CE928" s="18" t="str">
        <f>IF(AND(CC$2=0, CD$2=0), "*Required - Please Make a Selection*", IF(OR(ISNUMBER(SEARCH(TRIM(CC$2), ProgramsTable[[#This Row],[Geographic Coverage]])), ISNUMBER(SEARCH(TRIM(CD$2), ProgramsTable[[#This Row],[Geographic Coverage]]))), "Yes", "No"))</f>
        <v>No</v>
      </c>
      <c r="CF928" s="18" t="str" cm="1">
        <f t="array" ref="CF928">IF(COUNTIF(BK$2:BN$2, "Yes")=0, "N/A", IF(SUMPRODUCT((BK$2:BN$2="Yes")*(ProgramsTable[[#This Row],[Veteran?]:[Disabled Veteran?]]="Yes"))&gt;0, "Yes", "No"))</f>
        <v>No</v>
      </c>
      <c r="CG9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28"/>
      <c r="CI928"/>
      <c r="CJ928"/>
      <c r="CK928"/>
      <c r="CL928"/>
      <c r="CM928"/>
      <c r="CN928"/>
      <c r="CO928"/>
      <c r="CP928"/>
      <c r="CQ928"/>
      <c r="CR928"/>
      <c r="CS928"/>
      <c r="CU928"/>
      <c r="CV928"/>
    </row>
    <row r="929" spans="1:100" hidden="1" x14ac:dyDescent="0.25">
      <c r="A929" s="10">
        <v>839</v>
      </c>
      <c r="B929" t="s">
        <v>647</v>
      </c>
      <c r="C929" t="s">
        <v>484</v>
      </c>
      <c r="D929" t="s">
        <v>545</v>
      </c>
      <c r="E929" t="s">
        <v>546</v>
      </c>
      <c r="F929" t="s">
        <v>555</v>
      </c>
      <c r="G929" t="s">
        <v>92</v>
      </c>
      <c r="H929" t="s">
        <v>207</v>
      </c>
      <c r="I929" t="s">
        <v>207</v>
      </c>
      <c r="J929" t="s">
        <v>547</v>
      </c>
      <c r="K929" t="s">
        <v>208</v>
      </c>
      <c r="L929" s="11" t="s">
        <v>543</v>
      </c>
      <c r="M929">
        <v>60</v>
      </c>
      <c r="N929">
        <v>120</v>
      </c>
      <c r="P929" t="s">
        <v>556</v>
      </c>
      <c r="Q929" t="s">
        <v>208</v>
      </c>
      <c r="R929" t="s">
        <v>556</v>
      </c>
      <c r="S929" t="s">
        <v>208</v>
      </c>
      <c r="T929" t="s">
        <v>33</v>
      </c>
      <c r="U929" t="s">
        <v>215</v>
      </c>
      <c r="V929" t="s">
        <v>207</v>
      </c>
      <c r="W929" t="s">
        <v>207</v>
      </c>
      <c r="X929" t="s">
        <v>207</v>
      </c>
      <c r="Y929" t="s">
        <v>207</v>
      </c>
      <c r="Z929" t="s">
        <v>207</v>
      </c>
      <c r="AA929" t="s">
        <v>215</v>
      </c>
      <c r="AB929" t="s">
        <v>207</v>
      </c>
      <c r="AC929" t="s">
        <v>207</v>
      </c>
      <c r="AD929" t="s">
        <v>207</v>
      </c>
      <c r="AE929" t="s">
        <v>207</v>
      </c>
      <c r="AF929" t="s">
        <v>207</v>
      </c>
      <c r="AG929" t="s">
        <v>207</v>
      </c>
      <c r="AH929" t="s">
        <v>207</v>
      </c>
      <c r="AI929" t="s">
        <v>207</v>
      </c>
      <c r="AJ929" t="s">
        <v>207</v>
      </c>
      <c r="AK929" t="s">
        <v>207</v>
      </c>
      <c r="AL929" t="s">
        <v>207</v>
      </c>
      <c r="AM929" t="s">
        <v>207</v>
      </c>
      <c r="AN929" t="s">
        <v>207</v>
      </c>
      <c r="AO929" t="s">
        <v>207</v>
      </c>
      <c r="AP929" t="s">
        <v>207</v>
      </c>
      <c r="AQ929" t="s">
        <v>207</v>
      </c>
      <c r="AR929" t="s">
        <v>207</v>
      </c>
      <c r="AS929" t="s">
        <v>207</v>
      </c>
      <c r="AT929" t="s">
        <v>207</v>
      </c>
      <c r="AU929" t="s">
        <v>207</v>
      </c>
      <c r="AV929" t="s">
        <v>207</v>
      </c>
      <c r="AW929" t="s">
        <v>207</v>
      </c>
      <c r="AX929" t="s">
        <v>207</v>
      </c>
      <c r="AY929" t="s">
        <v>207</v>
      </c>
      <c r="AZ929" t="s">
        <v>207</v>
      </c>
      <c r="BA929" t="s">
        <v>215</v>
      </c>
      <c r="BB929" t="s">
        <v>207</v>
      </c>
      <c r="BC929" t="s">
        <v>207</v>
      </c>
      <c r="BD929" t="s">
        <v>207</v>
      </c>
      <c r="BE929" t="s">
        <v>207</v>
      </c>
      <c r="BF929" t="s">
        <v>207</v>
      </c>
      <c r="BG929" t="s">
        <v>207</v>
      </c>
      <c r="BH929" t="s">
        <v>207</v>
      </c>
      <c r="BI929" t="s">
        <v>207</v>
      </c>
      <c r="BJ929" t="s">
        <v>207</v>
      </c>
      <c r="BK929" t="s">
        <v>207</v>
      </c>
      <c r="BL929" t="s">
        <v>207</v>
      </c>
      <c r="BM929" t="s">
        <v>207</v>
      </c>
      <c r="BN929" t="s">
        <v>207</v>
      </c>
      <c r="BO929" s="18" t="str">
        <f>IF(OR(BO$2=0, BO$2=""), "N/A", IF(ISNUMBER(SEARCH(UPPER(BO$2), UPPER(ProgramsTable[[#This Row],[Type of Service]]))), "Yes", "No"))</f>
        <v>N/A</v>
      </c>
      <c r="BP929" s="18" t="str">
        <f>IF(BP$2=0, "N/A", IF(ISNUMBER(SEARCH(TRIM(BP$2), ProgramsTable[[#This Row],[Geographic Coverage]])), "Yes", "No"))</f>
        <v>N/A</v>
      </c>
      <c r="BQ929" s="18" t="str">
        <f>IF(BQ$2=0, "N/A", IF(ISNUMBER(SEARCH(TRIM(BQ$2), ProgramsTable[[#This Row],[Geographic Coverage]])), "Yes", "No"))</f>
        <v>N/A</v>
      </c>
      <c r="BR929" s="18" t="str">
        <f>IF(AND(BP$2=0, BQ$2=0), "*Required - Please Make a Selection*", IF(OR(ISNUMBER(SEARCH(TRIM(BP$2), ProgramsTable[[#This Row],[Geographic Coverage]])), ISNUMBER(SEARCH(TRIM(BQ$2), ProgramsTable[[#This Row],[Geographic Coverage]]))), "Yes", "No"))</f>
        <v>*Required - Please Make a Selection*</v>
      </c>
      <c r="BS929" s="18" t="str">
        <f>IF(OR(BS$2="",BS$2=0), "N/A", IF(AND(ProgramsTable[[#This Row],[Age Min]]= "None", ProgramsTable[[#This Row],[Age Max]]= "None"), "Yes", IF(AND(BS$2&gt;=ProgramsTable[[#This Row],[Age Min]], BS$2&lt;=ProgramsTable[[#This Row],[Age Max]]), "Yes", "No")))</f>
        <v>N/A</v>
      </c>
      <c r="BT929" s="18" t="str" cm="1">
        <f t="array" ref="BT929">IF(COUNTIF(AM$2:BJ$2,"Yes")=0,"N/A",IF(SUMPRODUCT(--(AM$2:BJ$2="Yes"),--(ProgramsTable[[#This Row],[Developmental Disability]:[Caregivers, Family Members, Advocates, or Practitioners of an Individual with Disabilities or Medical Conditions]]="Yes"))&gt;0,"Yes","No"))</f>
        <v>N/A</v>
      </c>
      <c r="BU9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29" s="18" t="str">
        <f>IF(BV$2=0, "N/A", IF(ISNUMBER(SEARCH(UPPER(BV$2), UPPER(ProgramsTable[[#This Row],[Type of Service]]))), "Yes", "No"))</f>
        <v>N/A</v>
      </c>
      <c r="BW929" s="18" t="str">
        <f>IF(BW$2=0, "N/A", IF(ISNUMBER(SEARCH(TRIM(BW$2), ProgramsTable[[#This Row],[Geographic Coverage]])), "Yes", "No"))</f>
        <v>N/A</v>
      </c>
      <c r="BX929" s="18" t="str">
        <f>IF(BX$2=0, "N/A", IF(ISNUMBER(SEARCH(TRIM(BX$2), ProgramsTable[[#This Row],[Geographic Coverage]])), "Yes", "No"))</f>
        <v>N/A</v>
      </c>
      <c r="BY929" s="18" t="str">
        <f>IF(AND(BW$2=0, BX$2=0), "*Required - Please Make a Selection*", IF(OR(ISNUMBER(SEARCH(TRIM(BW$2), ProgramsTable[[#This Row],[Geographic Coverage]])), ISNUMBER(SEARCH(TRIM(BX$2), ProgramsTable[[#This Row],[Geographic Coverage]]))), "Yes", "No"))</f>
        <v>*Required - Please Make a Selection*</v>
      </c>
      <c r="BZ929" s="18" t="str">
        <f>IF(I$2=0, "N/A", IF(I$2="Yes", IF(ProgramsTable[[#This Row],[Program Includes Services for Caregivers]]="Yes", IF(ProgramsTable[[#This Row],[Program May Require Caregiver to be Unpaid]]="No", "Yes", "No"), "No"), "N/A"))</f>
        <v>N/A</v>
      </c>
      <c r="CA9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29" s="18" t="str">
        <f>IF(CB$2=0, "N/A", IF(ISNUMBER(SEARCH(TRIM(UPPER(CB$2)), TRIM(UPPER(ProgramsTable[[#This Row],[Type of Service]])))), "Yes", "No"))</f>
        <v>N/A</v>
      </c>
      <c r="CC929" s="18" t="str">
        <f>IF(CC$2=0, "N/A", IF(ISNUMBER(SEARCH(TRIM(CC$2), ProgramsTable[[#This Row],[Geographic Coverage]])), "Yes", "No"))</f>
        <v>No</v>
      </c>
      <c r="CD929" s="18" t="str">
        <f>IF(CD$2=0, "N/A", IF(ISNUMBER(SEARCH(TRIM(CD$2), ProgramsTable[[#This Row],[Geographic Coverage]])), "Yes", "No"))</f>
        <v>N/A</v>
      </c>
      <c r="CE929" s="18" t="str">
        <f>IF(AND(CC$2=0, CD$2=0), "*Required - Please Make a Selection*", IF(OR(ISNUMBER(SEARCH(TRIM(CC$2), ProgramsTable[[#This Row],[Geographic Coverage]])), ISNUMBER(SEARCH(TRIM(CD$2), ProgramsTable[[#This Row],[Geographic Coverage]]))), "Yes", "No"))</f>
        <v>No</v>
      </c>
      <c r="CF929" s="18" t="str" cm="1">
        <f t="array" ref="CF929">IF(COUNTIF(BK$2:BN$2, "Yes")=0, "N/A", IF(SUMPRODUCT((BK$2:BN$2="Yes")*(ProgramsTable[[#This Row],[Veteran?]:[Disabled Veteran?]]="Yes"))&gt;0, "Yes", "No"))</f>
        <v>No</v>
      </c>
      <c r="CG9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29"/>
      <c r="CI929"/>
      <c r="CJ929"/>
      <c r="CK929"/>
      <c r="CL929"/>
      <c r="CM929"/>
      <c r="CN929"/>
      <c r="CO929"/>
      <c r="CP929"/>
      <c r="CQ929"/>
      <c r="CR929"/>
      <c r="CS929"/>
      <c r="CU929"/>
      <c r="CV929"/>
    </row>
    <row r="930" spans="1:100" hidden="1" x14ac:dyDescent="0.25">
      <c r="A930" s="10">
        <v>840</v>
      </c>
      <c r="B930" t="s">
        <v>647</v>
      </c>
      <c r="C930" t="s">
        <v>484</v>
      </c>
      <c r="D930" t="s">
        <v>545</v>
      </c>
      <c r="E930" t="s">
        <v>546</v>
      </c>
      <c r="F930" t="s">
        <v>557</v>
      </c>
      <c r="G930" t="s">
        <v>91</v>
      </c>
      <c r="H930" t="s">
        <v>207</v>
      </c>
      <c r="I930" t="s">
        <v>207</v>
      </c>
      <c r="J930" t="s">
        <v>208</v>
      </c>
      <c r="K930" t="s">
        <v>208</v>
      </c>
      <c r="L930" s="11" t="s">
        <v>543</v>
      </c>
      <c r="M930">
        <v>60</v>
      </c>
      <c r="N930">
        <v>120</v>
      </c>
      <c r="P930" t="s">
        <v>208</v>
      </c>
      <c r="Q930" t="s">
        <v>208</v>
      </c>
      <c r="R930" t="s">
        <v>208</v>
      </c>
      <c r="S930" t="s">
        <v>208</v>
      </c>
      <c r="T930" t="s">
        <v>33</v>
      </c>
      <c r="U930" t="s">
        <v>207</v>
      </c>
      <c r="V930" t="s">
        <v>207</v>
      </c>
      <c r="W930" t="s">
        <v>207</v>
      </c>
      <c r="X930" t="s">
        <v>207</v>
      </c>
      <c r="Y930" t="s">
        <v>207</v>
      </c>
      <c r="Z930" t="s">
        <v>207</v>
      </c>
      <c r="AA930" t="s">
        <v>207</v>
      </c>
      <c r="AB930" t="s">
        <v>207</v>
      </c>
      <c r="AC930" t="s">
        <v>207</v>
      </c>
      <c r="AD930" t="s">
        <v>207</v>
      </c>
      <c r="AE930" t="s">
        <v>207</v>
      </c>
      <c r="AF930" t="s">
        <v>207</v>
      </c>
      <c r="AG930" t="s">
        <v>207</v>
      </c>
      <c r="AH930" t="s">
        <v>207</v>
      </c>
      <c r="AI930" t="s">
        <v>207</v>
      </c>
      <c r="AJ930" t="s">
        <v>207</v>
      </c>
      <c r="AK930" t="s">
        <v>207</v>
      </c>
      <c r="AL930" t="s">
        <v>207</v>
      </c>
      <c r="AM930" t="s">
        <v>207</v>
      </c>
      <c r="AN930" t="s">
        <v>207</v>
      </c>
      <c r="AO930" t="s">
        <v>207</v>
      </c>
      <c r="AP930" t="s">
        <v>207</v>
      </c>
      <c r="AQ930" t="s">
        <v>207</v>
      </c>
      <c r="AR930" t="s">
        <v>207</v>
      </c>
      <c r="AS930" t="s">
        <v>207</v>
      </c>
      <c r="AT930" t="s">
        <v>207</v>
      </c>
      <c r="AU930" t="s">
        <v>207</v>
      </c>
      <c r="AV930" t="s">
        <v>207</v>
      </c>
      <c r="AW930" t="s">
        <v>207</v>
      </c>
      <c r="AX930" t="s">
        <v>207</v>
      </c>
      <c r="AY930" t="s">
        <v>207</v>
      </c>
      <c r="AZ930" t="s">
        <v>207</v>
      </c>
      <c r="BA930" t="s">
        <v>207</v>
      </c>
      <c r="BB930" t="s">
        <v>207</v>
      </c>
      <c r="BC930" t="s">
        <v>207</v>
      </c>
      <c r="BD930" t="s">
        <v>207</v>
      </c>
      <c r="BE930" t="s">
        <v>207</v>
      </c>
      <c r="BF930" t="s">
        <v>207</v>
      </c>
      <c r="BG930" t="s">
        <v>207</v>
      </c>
      <c r="BH930" t="s">
        <v>207</v>
      </c>
      <c r="BI930" t="s">
        <v>207</v>
      </c>
      <c r="BJ930" t="s">
        <v>207</v>
      </c>
      <c r="BK930" t="s">
        <v>207</v>
      </c>
      <c r="BL930" t="s">
        <v>207</v>
      </c>
      <c r="BM930" t="s">
        <v>207</v>
      </c>
      <c r="BN930" t="s">
        <v>207</v>
      </c>
      <c r="BO930" s="18" t="str">
        <f>IF(OR(BO$2=0, BO$2=""), "N/A", IF(ISNUMBER(SEARCH(UPPER(BO$2), UPPER(ProgramsTable[[#This Row],[Type of Service]]))), "Yes", "No"))</f>
        <v>N/A</v>
      </c>
      <c r="BP930" s="18" t="str">
        <f>IF(BP$2=0, "N/A", IF(ISNUMBER(SEARCH(TRIM(BP$2), ProgramsTable[[#This Row],[Geographic Coverage]])), "Yes", "No"))</f>
        <v>N/A</v>
      </c>
      <c r="BQ930" s="18" t="str">
        <f>IF(BQ$2=0, "N/A", IF(ISNUMBER(SEARCH(TRIM(BQ$2), ProgramsTable[[#This Row],[Geographic Coverage]])), "Yes", "No"))</f>
        <v>N/A</v>
      </c>
      <c r="BR930" s="18" t="str">
        <f>IF(AND(BP$2=0, BQ$2=0), "*Required - Please Make a Selection*", IF(OR(ISNUMBER(SEARCH(TRIM(BP$2), ProgramsTable[[#This Row],[Geographic Coverage]])), ISNUMBER(SEARCH(TRIM(BQ$2), ProgramsTable[[#This Row],[Geographic Coverage]]))), "Yes", "No"))</f>
        <v>*Required - Please Make a Selection*</v>
      </c>
      <c r="BS930" s="18" t="str">
        <f>IF(OR(BS$2="",BS$2=0), "N/A", IF(AND(ProgramsTable[[#This Row],[Age Min]]= "None", ProgramsTable[[#This Row],[Age Max]]= "None"), "Yes", IF(AND(BS$2&gt;=ProgramsTable[[#This Row],[Age Min]], BS$2&lt;=ProgramsTable[[#This Row],[Age Max]]), "Yes", "No")))</f>
        <v>N/A</v>
      </c>
      <c r="BT930" s="18" t="str" cm="1">
        <f t="array" ref="BT930">IF(COUNTIF(AM$2:BJ$2,"Yes")=0,"N/A",IF(SUMPRODUCT(--(AM$2:BJ$2="Yes"),--(ProgramsTable[[#This Row],[Developmental Disability]:[Caregivers, Family Members, Advocates, or Practitioners of an Individual with Disabilities or Medical Conditions]]="Yes"))&gt;0,"Yes","No"))</f>
        <v>N/A</v>
      </c>
      <c r="BU9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30" s="18" t="str">
        <f>IF(BV$2=0, "N/A", IF(ISNUMBER(SEARCH(UPPER(BV$2), UPPER(ProgramsTable[[#This Row],[Type of Service]]))), "Yes", "No"))</f>
        <v>N/A</v>
      </c>
      <c r="BW930" s="18" t="str">
        <f>IF(BW$2=0, "N/A", IF(ISNUMBER(SEARCH(TRIM(BW$2), ProgramsTable[[#This Row],[Geographic Coverage]])), "Yes", "No"))</f>
        <v>N/A</v>
      </c>
      <c r="BX930" s="18" t="str">
        <f>IF(BX$2=0, "N/A", IF(ISNUMBER(SEARCH(TRIM(BX$2), ProgramsTable[[#This Row],[Geographic Coverage]])), "Yes", "No"))</f>
        <v>N/A</v>
      </c>
      <c r="BY930" s="18" t="str">
        <f>IF(AND(BW$2=0, BX$2=0), "*Required - Please Make a Selection*", IF(OR(ISNUMBER(SEARCH(TRIM(BW$2), ProgramsTable[[#This Row],[Geographic Coverage]])), ISNUMBER(SEARCH(TRIM(BX$2), ProgramsTable[[#This Row],[Geographic Coverage]]))), "Yes", "No"))</f>
        <v>*Required - Please Make a Selection*</v>
      </c>
      <c r="BZ930" s="18" t="str">
        <f>IF(I$2=0, "N/A", IF(I$2="Yes", IF(ProgramsTable[[#This Row],[Program Includes Services for Caregivers]]="Yes", IF(ProgramsTable[[#This Row],[Program May Require Caregiver to be Unpaid]]="No", "Yes", "No"), "No"), "N/A"))</f>
        <v>N/A</v>
      </c>
      <c r="CA9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30" s="18" t="str">
        <f>IF(CB$2=0, "N/A", IF(ISNUMBER(SEARCH(TRIM(UPPER(CB$2)), TRIM(UPPER(ProgramsTable[[#This Row],[Type of Service]])))), "Yes", "No"))</f>
        <v>N/A</v>
      </c>
      <c r="CC930" s="18" t="str">
        <f>IF(CC$2=0, "N/A", IF(ISNUMBER(SEARCH(TRIM(CC$2), ProgramsTable[[#This Row],[Geographic Coverage]])), "Yes", "No"))</f>
        <v>No</v>
      </c>
      <c r="CD930" s="18" t="str">
        <f>IF(CD$2=0, "N/A", IF(ISNUMBER(SEARCH(TRIM(CD$2), ProgramsTable[[#This Row],[Geographic Coverage]])), "Yes", "No"))</f>
        <v>N/A</v>
      </c>
      <c r="CE930" s="18" t="str">
        <f>IF(AND(CC$2=0, CD$2=0), "*Required - Please Make a Selection*", IF(OR(ISNUMBER(SEARCH(TRIM(CC$2), ProgramsTable[[#This Row],[Geographic Coverage]])), ISNUMBER(SEARCH(TRIM(CD$2), ProgramsTable[[#This Row],[Geographic Coverage]]))), "Yes", "No"))</f>
        <v>No</v>
      </c>
      <c r="CF930" s="18" t="str" cm="1">
        <f t="array" ref="CF930">IF(COUNTIF(BK$2:BN$2, "Yes")=0, "N/A", IF(SUMPRODUCT((BK$2:BN$2="Yes")*(ProgramsTable[[#This Row],[Veteran?]:[Disabled Veteran?]]="Yes"))&gt;0, "Yes", "No"))</f>
        <v>No</v>
      </c>
      <c r="CG9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30"/>
      <c r="CI930"/>
      <c r="CJ930"/>
      <c r="CK930"/>
      <c r="CL930"/>
      <c r="CM930"/>
      <c r="CN930"/>
      <c r="CO930"/>
      <c r="CP930"/>
      <c r="CQ930"/>
      <c r="CR930"/>
      <c r="CS930"/>
      <c r="CU930"/>
      <c r="CV930"/>
    </row>
    <row r="931" spans="1:100" hidden="1" x14ac:dyDescent="0.25">
      <c r="A931" s="10">
        <v>841</v>
      </c>
      <c r="B931" t="s">
        <v>647</v>
      </c>
      <c r="C931" t="s">
        <v>484</v>
      </c>
      <c r="D931" t="s">
        <v>545</v>
      </c>
      <c r="E931" t="s">
        <v>546</v>
      </c>
      <c r="F931" t="s">
        <v>558</v>
      </c>
      <c r="G931" t="s">
        <v>103</v>
      </c>
      <c r="H931" t="s">
        <v>207</v>
      </c>
      <c r="I931" t="s">
        <v>207</v>
      </c>
      <c r="J931" t="s">
        <v>208</v>
      </c>
      <c r="K931" t="s">
        <v>208</v>
      </c>
      <c r="L931" s="11" t="s">
        <v>208</v>
      </c>
      <c r="M931" t="s">
        <v>208</v>
      </c>
      <c r="N931" t="s">
        <v>208</v>
      </c>
      <c r="P931" t="s">
        <v>208</v>
      </c>
      <c r="Q931" t="s">
        <v>208</v>
      </c>
      <c r="R931" t="s">
        <v>208</v>
      </c>
      <c r="S931" t="s">
        <v>208</v>
      </c>
      <c r="T931" t="s">
        <v>33</v>
      </c>
      <c r="U931" t="s">
        <v>207</v>
      </c>
      <c r="V931" t="s">
        <v>207</v>
      </c>
      <c r="W931" t="s">
        <v>207</v>
      </c>
      <c r="X931" t="s">
        <v>207</v>
      </c>
      <c r="Y931" t="s">
        <v>207</v>
      </c>
      <c r="Z931" t="s">
        <v>207</v>
      </c>
      <c r="AA931" t="s">
        <v>207</v>
      </c>
      <c r="AB931" t="s">
        <v>207</v>
      </c>
      <c r="AC931" t="s">
        <v>207</v>
      </c>
      <c r="AD931" t="s">
        <v>207</v>
      </c>
      <c r="AE931" t="s">
        <v>207</v>
      </c>
      <c r="AF931" t="s">
        <v>207</v>
      </c>
      <c r="AG931" t="s">
        <v>207</v>
      </c>
      <c r="AH931" t="s">
        <v>207</v>
      </c>
      <c r="AI931" t="s">
        <v>207</v>
      </c>
      <c r="AJ931" t="s">
        <v>207</v>
      </c>
      <c r="AK931" t="s">
        <v>207</v>
      </c>
      <c r="AL931" t="s">
        <v>207</v>
      </c>
      <c r="AM931" t="s">
        <v>207</v>
      </c>
      <c r="AN931" t="s">
        <v>207</v>
      </c>
      <c r="AO931" t="s">
        <v>207</v>
      </c>
      <c r="AP931" t="s">
        <v>207</v>
      </c>
      <c r="AQ931" t="s">
        <v>207</v>
      </c>
      <c r="AR931" t="s">
        <v>207</v>
      </c>
      <c r="AS931" t="s">
        <v>207</v>
      </c>
      <c r="AT931" t="s">
        <v>207</v>
      </c>
      <c r="AU931" t="s">
        <v>207</v>
      </c>
      <c r="AV931" t="s">
        <v>207</v>
      </c>
      <c r="AW931" t="s">
        <v>207</v>
      </c>
      <c r="AX931" t="s">
        <v>207</v>
      </c>
      <c r="AY931" t="s">
        <v>207</v>
      </c>
      <c r="AZ931" t="s">
        <v>207</v>
      </c>
      <c r="BA931" t="s">
        <v>207</v>
      </c>
      <c r="BB931" t="s">
        <v>207</v>
      </c>
      <c r="BC931" t="s">
        <v>207</v>
      </c>
      <c r="BD931" t="s">
        <v>207</v>
      </c>
      <c r="BE931" t="s">
        <v>207</v>
      </c>
      <c r="BF931" t="s">
        <v>207</v>
      </c>
      <c r="BG931" t="s">
        <v>207</v>
      </c>
      <c r="BH931" t="s">
        <v>207</v>
      </c>
      <c r="BI931" t="s">
        <v>207</v>
      </c>
      <c r="BJ931" t="s">
        <v>207</v>
      </c>
      <c r="BK931" t="s">
        <v>207</v>
      </c>
      <c r="BL931" t="s">
        <v>207</v>
      </c>
      <c r="BM931" t="s">
        <v>207</v>
      </c>
      <c r="BN931" t="s">
        <v>207</v>
      </c>
      <c r="BO931" s="18" t="str">
        <f>IF(OR(BO$2=0, BO$2=""), "N/A", IF(ISNUMBER(SEARCH(UPPER(BO$2), UPPER(ProgramsTable[[#This Row],[Type of Service]]))), "Yes", "No"))</f>
        <v>N/A</v>
      </c>
      <c r="BP931" s="18" t="str">
        <f>IF(BP$2=0, "N/A", IF(ISNUMBER(SEARCH(TRIM(BP$2), ProgramsTable[[#This Row],[Geographic Coverage]])), "Yes", "No"))</f>
        <v>N/A</v>
      </c>
      <c r="BQ931" s="18" t="str">
        <f>IF(BQ$2=0, "N/A", IF(ISNUMBER(SEARCH(TRIM(BQ$2), ProgramsTable[[#This Row],[Geographic Coverage]])), "Yes", "No"))</f>
        <v>N/A</v>
      </c>
      <c r="BR931" s="18" t="str">
        <f>IF(AND(BP$2=0, BQ$2=0), "*Required - Please Make a Selection*", IF(OR(ISNUMBER(SEARCH(TRIM(BP$2), ProgramsTable[[#This Row],[Geographic Coverage]])), ISNUMBER(SEARCH(TRIM(BQ$2), ProgramsTable[[#This Row],[Geographic Coverage]]))), "Yes", "No"))</f>
        <v>*Required - Please Make a Selection*</v>
      </c>
      <c r="BS931" s="18" t="str">
        <f>IF(OR(BS$2="",BS$2=0), "N/A", IF(AND(ProgramsTable[[#This Row],[Age Min]]= "None", ProgramsTable[[#This Row],[Age Max]]= "None"), "Yes", IF(AND(BS$2&gt;=ProgramsTable[[#This Row],[Age Min]], BS$2&lt;=ProgramsTable[[#This Row],[Age Max]]), "Yes", "No")))</f>
        <v>N/A</v>
      </c>
      <c r="BT931" s="18" t="str" cm="1">
        <f t="array" ref="BT931">IF(COUNTIF(AM$2:BJ$2,"Yes")=0,"N/A",IF(SUMPRODUCT(--(AM$2:BJ$2="Yes"),--(ProgramsTable[[#This Row],[Developmental Disability]:[Caregivers, Family Members, Advocates, or Practitioners of an Individual with Disabilities or Medical Conditions]]="Yes"))&gt;0,"Yes","No"))</f>
        <v>N/A</v>
      </c>
      <c r="BU9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31" s="18" t="str">
        <f>IF(BV$2=0, "N/A", IF(ISNUMBER(SEARCH(UPPER(BV$2), UPPER(ProgramsTable[[#This Row],[Type of Service]]))), "Yes", "No"))</f>
        <v>N/A</v>
      </c>
      <c r="BW931" s="18" t="str">
        <f>IF(BW$2=0, "N/A", IF(ISNUMBER(SEARCH(TRIM(BW$2), ProgramsTable[[#This Row],[Geographic Coverage]])), "Yes", "No"))</f>
        <v>N/A</v>
      </c>
      <c r="BX931" s="18" t="str">
        <f>IF(BX$2=0, "N/A", IF(ISNUMBER(SEARCH(TRIM(BX$2), ProgramsTable[[#This Row],[Geographic Coverage]])), "Yes", "No"))</f>
        <v>N/A</v>
      </c>
      <c r="BY931" s="18" t="str">
        <f>IF(AND(BW$2=0, BX$2=0), "*Required - Please Make a Selection*", IF(OR(ISNUMBER(SEARCH(TRIM(BW$2), ProgramsTable[[#This Row],[Geographic Coverage]])), ISNUMBER(SEARCH(TRIM(BX$2), ProgramsTable[[#This Row],[Geographic Coverage]]))), "Yes", "No"))</f>
        <v>*Required - Please Make a Selection*</v>
      </c>
      <c r="BZ931" s="18" t="str">
        <f>IF(I$2=0, "N/A", IF(I$2="Yes", IF(ProgramsTable[[#This Row],[Program Includes Services for Caregivers]]="Yes", IF(ProgramsTable[[#This Row],[Program May Require Caregiver to be Unpaid]]="No", "Yes", "No"), "No"), "N/A"))</f>
        <v>N/A</v>
      </c>
      <c r="CA9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31" s="18" t="str">
        <f>IF(CB$2=0, "N/A", IF(ISNUMBER(SEARCH(TRIM(UPPER(CB$2)), TRIM(UPPER(ProgramsTable[[#This Row],[Type of Service]])))), "Yes", "No"))</f>
        <v>N/A</v>
      </c>
      <c r="CC931" s="18" t="str">
        <f>IF(CC$2=0, "N/A", IF(ISNUMBER(SEARCH(TRIM(CC$2), ProgramsTable[[#This Row],[Geographic Coverage]])), "Yes", "No"))</f>
        <v>No</v>
      </c>
      <c r="CD931" s="18" t="str">
        <f>IF(CD$2=0, "N/A", IF(ISNUMBER(SEARCH(TRIM(CD$2), ProgramsTable[[#This Row],[Geographic Coverage]])), "Yes", "No"))</f>
        <v>N/A</v>
      </c>
      <c r="CE931" s="18" t="str">
        <f>IF(AND(CC$2=0, CD$2=0), "*Required - Please Make a Selection*", IF(OR(ISNUMBER(SEARCH(TRIM(CC$2), ProgramsTable[[#This Row],[Geographic Coverage]])), ISNUMBER(SEARCH(TRIM(CD$2), ProgramsTable[[#This Row],[Geographic Coverage]]))), "Yes", "No"))</f>
        <v>No</v>
      </c>
      <c r="CF931" s="18" t="str" cm="1">
        <f t="array" ref="CF931">IF(COUNTIF(BK$2:BN$2, "Yes")=0, "N/A", IF(SUMPRODUCT((BK$2:BN$2="Yes")*(ProgramsTable[[#This Row],[Veteran?]:[Disabled Veteran?]]="Yes"))&gt;0, "Yes", "No"))</f>
        <v>No</v>
      </c>
      <c r="CG9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31"/>
      <c r="CI931"/>
      <c r="CJ931"/>
      <c r="CK931"/>
      <c r="CL931"/>
      <c r="CM931"/>
      <c r="CN931"/>
      <c r="CO931"/>
      <c r="CP931"/>
      <c r="CQ931"/>
      <c r="CR931"/>
      <c r="CS931"/>
      <c r="CU931"/>
      <c r="CV931"/>
    </row>
    <row r="932" spans="1:100" hidden="1" x14ac:dyDescent="0.25">
      <c r="A932" s="10">
        <v>842</v>
      </c>
      <c r="B932" t="s">
        <v>647</v>
      </c>
      <c r="C932" t="s">
        <v>484</v>
      </c>
      <c r="D932" t="s">
        <v>545</v>
      </c>
      <c r="E932" t="s">
        <v>546</v>
      </c>
      <c r="F932" t="s">
        <v>559</v>
      </c>
      <c r="G932" t="s">
        <v>105</v>
      </c>
      <c r="H932" t="s">
        <v>207</v>
      </c>
      <c r="I932" t="s">
        <v>207</v>
      </c>
      <c r="J932" t="s">
        <v>208</v>
      </c>
      <c r="K932" t="s">
        <v>208</v>
      </c>
      <c r="L932" s="11" t="s">
        <v>543</v>
      </c>
      <c r="M932">
        <v>60</v>
      </c>
      <c r="N932">
        <v>120</v>
      </c>
      <c r="P932" t="s">
        <v>208</v>
      </c>
      <c r="Q932" t="s">
        <v>208</v>
      </c>
      <c r="R932" t="s">
        <v>208</v>
      </c>
      <c r="S932" t="s">
        <v>208</v>
      </c>
      <c r="T932" t="s">
        <v>33</v>
      </c>
      <c r="U932" t="s">
        <v>207</v>
      </c>
      <c r="V932" t="s">
        <v>207</v>
      </c>
      <c r="W932" t="s">
        <v>207</v>
      </c>
      <c r="X932" t="s">
        <v>207</v>
      </c>
      <c r="Y932" t="s">
        <v>207</v>
      </c>
      <c r="Z932" t="s">
        <v>207</v>
      </c>
      <c r="AA932" t="s">
        <v>207</v>
      </c>
      <c r="AB932" t="s">
        <v>207</v>
      </c>
      <c r="AC932" t="s">
        <v>207</v>
      </c>
      <c r="AD932" t="s">
        <v>207</v>
      </c>
      <c r="AE932" t="s">
        <v>207</v>
      </c>
      <c r="AF932" t="s">
        <v>207</v>
      </c>
      <c r="AG932" t="s">
        <v>207</v>
      </c>
      <c r="AH932" t="s">
        <v>207</v>
      </c>
      <c r="AI932" t="s">
        <v>207</v>
      </c>
      <c r="AJ932" t="s">
        <v>207</v>
      </c>
      <c r="AK932" t="s">
        <v>207</v>
      </c>
      <c r="AL932" t="s">
        <v>207</v>
      </c>
      <c r="AM932" t="s">
        <v>207</v>
      </c>
      <c r="AN932" t="s">
        <v>207</v>
      </c>
      <c r="AO932" t="s">
        <v>207</v>
      </c>
      <c r="AP932" t="s">
        <v>207</v>
      </c>
      <c r="AQ932" t="s">
        <v>207</v>
      </c>
      <c r="AR932" t="s">
        <v>207</v>
      </c>
      <c r="AS932" t="s">
        <v>207</v>
      </c>
      <c r="AT932" t="s">
        <v>207</v>
      </c>
      <c r="AU932" t="s">
        <v>207</v>
      </c>
      <c r="AV932" t="s">
        <v>207</v>
      </c>
      <c r="AW932" t="s">
        <v>207</v>
      </c>
      <c r="AX932" t="s">
        <v>207</v>
      </c>
      <c r="AY932" t="s">
        <v>207</v>
      </c>
      <c r="AZ932" t="s">
        <v>207</v>
      </c>
      <c r="BA932" t="s">
        <v>207</v>
      </c>
      <c r="BB932" t="s">
        <v>207</v>
      </c>
      <c r="BC932" t="s">
        <v>207</v>
      </c>
      <c r="BD932" t="s">
        <v>207</v>
      </c>
      <c r="BE932" t="s">
        <v>207</v>
      </c>
      <c r="BF932" t="s">
        <v>207</v>
      </c>
      <c r="BG932" t="s">
        <v>207</v>
      </c>
      <c r="BH932" t="s">
        <v>207</v>
      </c>
      <c r="BI932" t="s">
        <v>207</v>
      </c>
      <c r="BJ932" t="s">
        <v>207</v>
      </c>
      <c r="BK932" t="s">
        <v>207</v>
      </c>
      <c r="BL932" t="s">
        <v>207</v>
      </c>
      <c r="BM932" t="s">
        <v>207</v>
      </c>
      <c r="BN932" t="s">
        <v>207</v>
      </c>
      <c r="BO932" s="18" t="str">
        <f>IF(OR(BO$2=0, BO$2=""), "N/A", IF(ISNUMBER(SEARCH(UPPER(BO$2), UPPER(ProgramsTable[[#This Row],[Type of Service]]))), "Yes", "No"))</f>
        <v>N/A</v>
      </c>
      <c r="BP932" s="18" t="str">
        <f>IF(BP$2=0, "N/A", IF(ISNUMBER(SEARCH(TRIM(BP$2), ProgramsTable[[#This Row],[Geographic Coverage]])), "Yes", "No"))</f>
        <v>N/A</v>
      </c>
      <c r="BQ932" s="18" t="str">
        <f>IF(BQ$2=0, "N/A", IF(ISNUMBER(SEARCH(TRIM(BQ$2), ProgramsTable[[#This Row],[Geographic Coverage]])), "Yes", "No"))</f>
        <v>N/A</v>
      </c>
      <c r="BR932" s="18" t="str">
        <f>IF(AND(BP$2=0, BQ$2=0), "*Required - Please Make a Selection*", IF(OR(ISNUMBER(SEARCH(TRIM(BP$2), ProgramsTable[[#This Row],[Geographic Coverage]])), ISNUMBER(SEARCH(TRIM(BQ$2), ProgramsTable[[#This Row],[Geographic Coverage]]))), "Yes", "No"))</f>
        <v>*Required - Please Make a Selection*</v>
      </c>
      <c r="BS932" s="18" t="str">
        <f>IF(OR(BS$2="",BS$2=0), "N/A", IF(AND(ProgramsTable[[#This Row],[Age Min]]= "None", ProgramsTable[[#This Row],[Age Max]]= "None"), "Yes", IF(AND(BS$2&gt;=ProgramsTable[[#This Row],[Age Min]], BS$2&lt;=ProgramsTable[[#This Row],[Age Max]]), "Yes", "No")))</f>
        <v>N/A</v>
      </c>
      <c r="BT932" s="18" t="str" cm="1">
        <f t="array" ref="BT932">IF(COUNTIF(AM$2:BJ$2,"Yes")=0,"N/A",IF(SUMPRODUCT(--(AM$2:BJ$2="Yes"),--(ProgramsTable[[#This Row],[Developmental Disability]:[Caregivers, Family Members, Advocates, or Practitioners of an Individual with Disabilities or Medical Conditions]]="Yes"))&gt;0,"Yes","No"))</f>
        <v>N/A</v>
      </c>
      <c r="BU9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32" s="18" t="str">
        <f>IF(BV$2=0, "N/A", IF(ISNUMBER(SEARCH(UPPER(BV$2), UPPER(ProgramsTable[[#This Row],[Type of Service]]))), "Yes", "No"))</f>
        <v>N/A</v>
      </c>
      <c r="BW932" s="18" t="str">
        <f>IF(BW$2=0, "N/A", IF(ISNUMBER(SEARCH(TRIM(BW$2), ProgramsTable[[#This Row],[Geographic Coverage]])), "Yes", "No"))</f>
        <v>N/A</v>
      </c>
      <c r="BX932" s="18" t="str">
        <f>IF(BX$2=0, "N/A", IF(ISNUMBER(SEARCH(TRIM(BX$2), ProgramsTable[[#This Row],[Geographic Coverage]])), "Yes", "No"))</f>
        <v>N/A</v>
      </c>
      <c r="BY932" s="18" t="str">
        <f>IF(AND(BW$2=0, BX$2=0), "*Required - Please Make a Selection*", IF(OR(ISNUMBER(SEARCH(TRIM(BW$2), ProgramsTable[[#This Row],[Geographic Coverage]])), ISNUMBER(SEARCH(TRIM(BX$2), ProgramsTable[[#This Row],[Geographic Coverage]]))), "Yes", "No"))</f>
        <v>*Required - Please Make a Selection*</v>
      </c>
      <c r="BZ932" s="18" t="str">
        <f>IF(I$2=0, "N/A", IF(I$2="Yes", IF(ProgramsTable[[#This Row],[Program Includes Services for Caregivers]]="Yes", IF(ProgramsTable[[#This Row],[Program May Require Caregiver to be Unpaid]]="No", "Yes", "No"), "No"), "N/A"))</f>
        <v>N/A</v>
      </c>
      <c r="CA9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32" s="18" t="str">
        <f>IF(CB$2=0, "N/A", IF(ISNUMBER(SEARCH(TRIM(UPPER(CB$2)), TRIM(UPPER(ProgramsTable[[#This Row],[Type of Service]])))), "Yes", "No"))</f>
        <v>N/A</v>
      </c>
      <c r="CC932" s="18" t="str">
        <f>IF(CC$2=0, "N/A", IF(ISNUMBER(SEARCH(TRIM(CC$2), ProgramsTable[[#This Row],[Geographic Coverage]])), "Yes", "No"))</f>
        <v>No</v>
      </c>
      <c r="CD932" s="18" t="str">
        <f>IF(CD$2=0, "N/A", IF(ISNUMBER(SEARCH(TRIM(CD$2), ProgramsTable[[#This Row],[Geographic Coverage]])), "Yes", "No"))</f>
        <v>N/A</v>
      </c>
      <c r="CE932" s="18" t="str">
        <f>IF(AND(CC$2=0, CD$2=0), "*Required - Please Make a Selection*", IF(OR(ISNUMBER(SEARCH(TRIM(CC$2), ProgramsTable[[#This Row],[Geographic Coverage]])), ISNUMBER(SEARCH(TRIM(CD$2), ProgramsTable[[#This Row],[Geographic Coverage]]))), "Yes", "No"))</f>
        <v>No</v>
      </c>
      <c r="CF932" s="18" t="str" cm="1">
        <f t="array" ref="CF932">IF(COUNTIF(BK$2:BN$2, "Yes")=0, "N/A", IF(SUMPRODUCT((BK$2:BN$2="Yes")*(ProgramsTable[[#This Row],[Veteran?]:[Disabled Veteran?]]="Yes"))&gt;0, "Yes", "No"))</f>
        <v>No</v>
      </c>
      <c r="CG9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32"/>
      <c r="CI932"/>
      <c r="CJ932"/>
      <c r="CK932"/>
      <c r="CL932"/>
      <c r="CM932"/>
      <c r="CN932"/>
      <c r="CO932"/>
      <c r="CP932"/>
      <c r="CQ932"/>
      <c r="CR932"/>
      <c r="CS932"/>
      <c r="CU932"/>
      <c r="CV932"/>
    </row>
    <row r="933" spans="1:100" hidden="1" x14ac:dyDescent="0.25">
      <c r="A933" s="10">
        <v>843</v>
      </c>
      <c r="B933" t="s">
        <v>647</v>
      </c>
      <c r="C933" t="s">
        <v>484</v>
      </c>
      <c r="D933" t="s">
        <v>545</v>
      </c>
      <c r="E933" t="s">
        <v>546</v>
      </c>
      <c r="F933" t="s">
        <v>560</v>
      </c>
      <c r="G933" t="s">
        <v>103</v>
      </c>
      <c r="H933" t="s">
        <v>207</v>
      </c>
      <c r="I933" t="s">
        <v>207</v>
      </c>
      <c r="J933" t="s">
        <v>208</v>
      </c>
      <c r="K933" t="s">
        <v>208</v>
      </c>
      <c r="L933" s="11" t="s">
        <v>208</v>
      </c>
      <c r="M933" t="s">
        <v>208</v>
      </c>
      <c r="N933" t="s">
        <v>208</v>
      </c>
      <c r="P933" t="s">
        <v>208</v>
      </c>
      <c r="Q933" t="s">
        <v>208</v>
      </c>
      <c r="R933" t="s">
        <v>208</v>
      </c>
      <c r="S933" t="s">
        <v>208</v>
      </c>
      <c r="T933" t="s">
        <v>33</v>
      </c>
      <c r="U933" t="s">
        <v>207</v>
      </c>
      <c r="V933" t="s">
        <v>207</v>
      </c>
      <c r="W933" t="s">
        <v>207</v>
      </c>
      <c r="X933" t="s">
        <v>207</v>
      </c>
      <c r="Y933" t="s">
        <v>207</v>
      </c>
      <c r="Z933" t="s">
        <v>207</v>
      </c>
      <c r="AA933" t="s">
        <v>207</v>
      </c>
      <c r="AB933" t="s">
        <v>207</v>
      </c>
      <c r="AC933" t="s">
        <v>207</v>
      </c>
      <c r="AD933" t="s">
        <v>207</v>
      </c>
      <c r="AE933" t="s">
        <v>207</v>
      </c>
      <c r="AF933" t="s">
        <v>207</v>
      </c>
      <c r="AG933" t="s">
        <v>207</v>
      </c>
      <c r="AH933" t="s">
        <v>207</v>
      </c>
      <c r="AI933" t="s">
        <v>207</v>
      </c>
      <c r="AJ933" t="s">
        <v>207</v>
      </c>
      <c r="AK933" t="s">
        <v>207</v>
      </c>
      <c r="AL933" t="s">
        <v>207</v>
      </c>
      <c r="AM933" t="s">
        <v>207</v>
      </c>
      <c r="AN933" t="s">
        <v>207</v>
      </c>
      <c r="AO933" t="s">
        <v>207</v>
      </c>
      <c r="AP933" t="s">
        <v>207</v>
      </c>
      <c r="AQ933" t="s">
        <v>207</v>
      </c>
      <c r="AR933" t="s">
        <v>207</v>
      </c>
      <c r="AS933" t="s">
        <v>207</v>
      </c>
      <c r="AT933" t="s">
        <v>207</v>
      </c>
      <c r="AU933" t="s">
        <v>207</v>
      </c>
      <c r="AV933" t="s">
        <v>207</v>
      </c>
      <c r="AW933" t="s">
        <v>207</v>
      </c>
      <c r="AX933" t="s">
        <v>207</v>
      </c>
      <c r="AY933" t="s">
        <v>207</v>
      </c>
      <c r="AZ933" t="s">
        <v>207</v>
      </c>
      <c r="BA933" t="s">
        <v>207</v>
      </c>
      <c r="BB933" t="s">
        <v>207</v>
      </c>
      <c r="BC933" t="s">
        <v>207</v>
      </c>
      <c r="BD933" t="s">
        <v>207</v>
      </c>
      <c r="BE933" t="s">
        <v>207</v>
      </c>
      <c r="BF933" t="s">
        <v>207</v>
      </c>
      <c r="BG933" t="s">
        <v>207</v>
      </c>
      <c r="BH933" t="s">
        <v>207</v>
      </c>
      <c r="BI933" t="s">
        <v>207</v>
      </c>
      <c r="BJ933" t="s">
        <v>207</v>
      </c>
      <c r="BK933" t="s">
        <v>207</v>
      </c>
      <c r="BL933" t="s">
        <v>207</v>
      </c>
      <c r="BM933" t="s">
        <v>207</v>
      </c>
      <c r="BN933" t="s">
        <v>207</v>
      </c>
      <c r="BO933" s="18" t="str">
        <f>IF(OR(BO$2=0, BO$2=""), "N/A", IF(ISNUMBER(SEARCH(UPPER(BO$2), UPPER(ProgramsTable[[#This Row],[Type of Service]]))), "Yes", "No"))</f>
        <v>N/A</v>
      </c>
      <c r="BP933" s="18" t="str">
        <f>IF(BP$2=0, "N/A", IF(ISNUMBER(SEARCH(TRIM(BP$2), ProgramsTable[[#This Row],[Geographic Coverage]])), "Yes", "No"))</f>
        <v>N/A</v>
      </c>
      <c r="BQ933" s="18" t="str">
        <f>IF(BQ$2=0, "N/A", IF(ISNUMBER(SEARCH(TRIM(BQ$2), ProgramsTable[[#This Row],[Geographic Coverage]])), "Yes", "No"))</f>
        <v>N/A</v>
      </c>
      <c r="BR933" s="18" t="str">
        <f>IF(AND(BP$2=0, BQ$2=0), "*Required - Please Make a Selection*", IF(OR(ISNUMBER(SEARCH(TRIM(BP$2), ProgramsTable[[#This Row],[Geographic Coverage]])), ISNUMBER(SEARCH(TRIM(BQ$2), ProgramsTable[[#This Row],[Geographic Coverage]]))), "Yes", "No"))</f>
        <v>*Required - Please Make a Selection*</v>
      </c>
      <c r="BS933" s="18" t="str">
        <f>IF(OR(BS$2="",BS$2=0), "N/A", IF(AND(ProgramsTable[[#This Row],[Age Min]]= "None", ProgramsTable[[#This Row],[Age Max]]= "None"), "Yes", IF(AND(BS$2&gt;=ProgramsTable[[#This Row],[Age Min]], BS$2&lt;=ProgramsTable[[#This Row],[Age Max]]), "Yes", "No")))</f>
        <v>N/A</v>
      </c>
      <c r="BT933" s="18" t="str" cm="1">
        <f t="array" ref="BT933">IF(COUNTIF(AM$2:BJ$2,"Yes")=0,"N/A",IF(SUMPRODUCT(--(AM$2:BJ$2="Yes"),--(ProgramsTable[[#This Row],[Developmental Disability]:[Caregivers, Family Members, Advocates, or Practitioners of an Individual with Disabilities or Medical Conditions]]="Yes"))&gt;0,"Yes","No"))</f>
        <v>N/A</v>
      </c>
      <c r="BU9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33" s="18" t="str">
        <f>IF(BV$2=0, "N/A", IF(ISNUMBER(SEARCH(UPPER(BV$2), UPPER(ProgramsTable[[#This Row],[Type of Service]]))), "Yes", "No"))</f>
        <v>N/A</v>
      </c>
      <c r="BW933" s="18" t="str">
        <f>IF(BW$2=0, "N/A", IF(ISNUMBER(SEARCH(TRIM(BW$2), ProgramsTable[[#This Row],[Geographic Coverage]])), "Yes", "No"))</f>
        <v>N/A</v>
      </c>
      <c r="BX933" s="18" t="str">
        <f>IF(BX$2=0, "N/A", IF(ISNUMBER(SEARCH(TRIM(BX$2), ProgramsTable[[#This Row],[Geographic Coverage]])), "Yes", "No"))</f>
        <v>N/A</v>
      </c>
      <c r="BY933" s="18" t="str">
        <f>IF(AND(BW$2=0, BX$2=0), "*Required - Please Make a Selection*", IF(OR(ISNUMBER(SEARCH(TRIM(BW$2), ProgramsTable[[#This Row],[Geographic Coverage]])), ISNUMBER(SEARCH(TRIM(BX$2), ProgramsTable[[#This Row],[Geographic Coverage]]))), "Yes", "No"))</f>
        <v>*Required - Please Make a Selection*</v>
      </c>
      <c r="BZ933" s="18" t="str">
        <f>IF(I$2=0, "N/A", IF(I$2="Yes", IF(ProgramsTable[[#This Row],[Program Includes Services for Caregivers]]="Yes", IF(ProgramsTable[[#This Row],[Program May Require Caregiver to be Unpaid]]="No", "Yes", "No"), "No"), "N/A"))</f>
        <v>N/A</v>
      </c>
      <c r="CA9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33" s="18" t="str">
        <f>IF(CB$2=0, "N/A", IF(ISNUMBER(SEARCH(TRIM(UPPER(CB$2)), TRIM(UPPER(ProgramsTable[[#This Row],[Type of Service]])))), "Yes", "No"))</f>
        <v>N/A</v>
      </c>
      <c r="CC933" s="18" t="str">
        <f>IF(CC$2=0, "N/A", IF(ISNUMBER(SEARCH(TRIM(CC$2), ProgramsTable[[#This Row],[Geographic Coverage]])), "Yes", "No"))</f>
        <v>No</v>
      </c>
      <c r="CD933" s="18" t="str">
        <f>IF(CD$2=0, "N/A", IF(ISNUMBER(SEARCH(TRIM(CD$2), ProgramsTable[[#This Row],[Geographic Coverage]])), "Yes", "No"))</f>
        <v>N/A</v>
      </c>
      <c r="CE933" s="18" t="str">
        <f>IF(AND(CC$2=0, CD$2=0), "*Required - Please Make a Selection*", IF(OR(ISNUMBER(SEARCH(TRIM(CC$2), ProgramsTable[[#This Row],[Geographic Coverage]])), ISNUMBER(SEARCH(TRIM(CD$2), ProgramsTable[[#This Row],[Geographic Coverage]]))), "Yes", "No"))</f>
        <v>No</v>
      </c>
      <c r="CF933" s="18" t="str" cm="1">
        <f t="array" ref="CF933">IF(COUNTIF(BK$2:BN$2, "Yes")=0, "N/A", IF(SUMPRODUCT((BK$2:BN$2="Yes")*(ProgramsTable[[#This Row],[Veteran?]:[Disabled Veteran?]]="Yes"))&gt;0, "Yes", "No"))</f>
        <v>No</v>
      </c>
      <c r="CG9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33"/>
      <c r="CI933"/>
      <c r="CJ933"/>
      <c r="CK933"/>
      <c r="CL933"/>
      <c r="CM933"/>
      <c r="CN933"/>
      <c r="CO933"/>
      <c r="CP933"/>
      <c r="CQ933"/>
      <c r="CR933"/>
      <c r="CS933"/>
      <c r="CU933"/>
      <c r="CV933"/>
    </row>
    <row r="934" spans="1:100" hidden="1" x14ac:dyDescent="0.25">
      <c r="A934" s="10">
        <v>844</v>
      </c>
      <c r="B934" t="s">
        <v>647</v>
      </c>
      <c r="C934" t="s">
        <v>484</v>
      </c>
      <c r="D934" t="s">
        <v>545</v>
      </c>
      <c r="E934" t="s">
        <v>546</v>
      </c>
      <c r="F934" t="s">
        <v>111</v>
      </c>
      <c r="G934" t="s">
        <v>111</v>
      </c>
      <c r="H934" t="s">
        <v>207</v>
      </c>
      <c r="I934" t="s">
        <v>207</v>
      </c>
      <c r="J934" t="s">
        <v>547</v>
      </c>
      <c r="K934" t="s">
        <v>208</v>
      </c>
      <c r="L934" s="11" t="s">
        <v>543</v>
      </c>
      <c r="M934">
        <v>60</v>
      </c>
      <c r="N934">
        <v>120</v>
      </c>
      <c r="P934" t="s">
        <v>561</v>
      </c>
      <c r="Q934" t="s">
        <v>208</v>
      </c>
      <c r="R934" t="s">
        <v>561</v>
      </c>
      <c r="S934" t="s">
        <v>208</v>
      </c>
      <c r="T934" t="s">
        <v>33</v>
      </c>
      <c r="U934" t="s">
        <v>215</v>
      </c>
      <c r="V934" t="s">
        <v>207</v>
      </c>
      <c r="W934" t="s">
        <v>207</v>
      </c>
      <c r="X934" t="s">
        <v>207</v>
      </c>
      <c r="Y934" t="s">
        <v>207</v>
      </c>
      <c r="Z934" t="s">
        <v>207</v>
      </c>
      <c r="AA934" t="s">
        <v>215</v>
      </c>
      <c r="AB934" t="s">
        <v>207</v>
      </c>
      <c r="AC934" t="s">
        <v>207</v>
      </c>
      <c r="AD934" t="s">
        <v>207</v>
      </c>
      <c r="AE934" t="s">
        <v>207</v>
      </c>
      <c r="AF934" t="s">
        <v>207</v>
      </c>
      <c r="AG934" t="s">
        <v>207</v>
      </c>
      <c r="AH934" t="s">
        <v>207</v>
      </c>
      <c r="AI934" t="s">
        <v>207</v>
      </c>
      <c r="AJ934" t="s">
        <v>207</v>
      </c>
      <c r="AK934" t="s">
        <v>207</v>
      </c>
      <c r="AL934" t="s">
        <v>207</v>
      </c>
      <c r="AM934" t="s">
        <v>207</v>
      </c>
      <c r="AN934" t="s">
        <v>207</v>
      </c>
      <c r="AO934" t="s">
        <v>207</v>
      </c>
      <c r="AP934" t="s">
        <v>207</v>
      </c>
      <c r="AQ934" t="s">
        <v>207</v>
      </c>
      <c r="AR934" t="s">
        <v>207</v>
      </c>
      <c r="AS934" t="s">
        <v>207</v>
      </c>
      <c r="AT934" t="s">
        <v>207</v>
      </c>
      <c r="AU934" t="s">
        <v>207</v>
      </c>
      <c r="AV934" t="s">
        <v>207</v>
      </c>
      <c r="AW934" t="s">
        <v>207</v>
      </c>
      <c r="AX934" t="s">
        <v>207</v>
      </c>
      <c r="AY934" t="s">
        <v>207</v>
      </c>
      <c r="AZ934" t="s">
        <v>207</v>
      </c>
      <c r="BA934" t="s">
        <v>215</v>
      </c>
      <c r="BB934" t="s">
        <v>207</v>
      </c>
      <c r="BC934" t="s">
        <v>207</v>
      </c>
      <c r="BD934" t="s">
        <v>207</v>
      </c>
      <c r="BE934" t="s">
        <v>207</v>
      </c>
      <c r="BF934" t="s">
        <v>207</v>
      </c>
      <c r="BG934" t="s">
        <v>207</v>
      </c>
      <c r="BH934" t="s">
        <v>207</v>
      </c>
      <c r="BI934" t="s">
        <v>207</v>
      </c>
      <c r="BJ934" t="s">
        <v>207</v>
      </c>
      <c r="BK934" t="s">
        <v>207</v>
      </c>
      <c r="BL934" t="s">
        <v>207</v>
      </c>
      <c r="BM934" t="s">
        <v>207</v>
      </c>
      <c r="BN934" t="s">
        <v>207</v>
      </c>
      <c r="BO934" s="18" t="str">
        <f>IF(OR(BO$2=0, BO$2=""), "N/A", IF(ISNUMBER(SEARCH(UPPER(BO$2), UPPER(ProgramsTable[[#This Row],[Type of Service]]))), "Yes", "No"))</f>
        <v>N/A</v>
      </c>
      <c r="BP934" s="18" t="str">
        <f>IF(BP$2=0, "N/A", IF(ISNUMBER(SEARCH(TRIM(BP$2), ProgramsTable[[#This Row],[Geographic Coverage]])), "Yes", "No"))</f>
        <v>N/A</v>
      </c>
      <c r="BQ934" s="18" t="str">
        <f>IF(BQ$2=0, "N/A", IF(ISNUMBER(SEARCH(TRIM(BQ$2), ProgramsTable[[#This Row],[Geographic Coverage]])), "Yes", "No"))</f>
        <v>N/A</v>
      </c>
      <c r="BR934" s="18" t="str">
        <f>IF(AND(BP$2=0, BQ$2=0), "*Required - Please Make a Selection*", IF(OR(ISNUMBER(SEARCH(TRIM(BP$2), ProgramsTable[[#This Row],[Geographic Coverage]])), ISNUMBER(SEARCH(TRIM(BQ$2), ProgramsTable[[#This Row],[Geographic Coverage]]))), "Yes", "No"))</f>
        <v>*Required - Please Make a Selection*</v>
      </c>
      <c r="BS934" s="18" t="str">
        <f>IF(OR(BS$2="",BS$2=0), "N/A", IF(AND(ProgramsTable[[#This Row],[Age Min]]= "None", ProgramsTable[[#This Row],[Age Max]]= "None"), "Yes", IF(AND(BS$2&gt;=ProgramsTable[[#This Row],[Age Min]], BS$2&lt;=ProgramsTable[[#This Row],[Age Max]]), "Yes", "No")))</f>
        <v>N/A</v>
      </c>
      <c r="BT934" s="18" t="str" cm="1">
        <f t="array" ref="BT934">IF(COUNTIF(AM$2:BJ$2,"Yes")=0,"N/A",IF(SUMPRODUCT(--(AM$2:BJ$2="Yes"),--(ProgramsTable[[#This Row],[Developmental Disability]:[Caregivers, Family Members, Advocates, or Practitioners of an Individual with Disabilities or Medical Conditions]]="Yes"))&gt;0,"Yes","No"))</f>
        <v>N/A</v>
      </c>
      <c r="BU9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34" s="18" t="str">
        <f>IF(BV$2=0, "N/A", IF(ISNUMBER(SEARCH(UPPER(BV$2), UPPER(ProgramsTable[[#This Row],[Type of Service]]))), "Yes", "No"))</f>
        <v>N/A</v>
      </c>
      <c r="BW934" s="18" t="str">
        <f>IF(BW$2=0, "N/A", IF(ISNUMBER(SEARCH(TRIM(BW$2), ProgramsTable[[#This Row],[Geographic Coverage]])), "Yes", "No"))</f>
        <v>N/A</v>
      </c>
      <c r="BX934" s="18" t="str">
        <f>IF(BX$2=0, "N/A", IF(ISNUMBER(SEARCH(TRIM(BX$2), ProgramsTable[[#This Row],[Geographic Coverage]])), "Yes", "No"))</f>
        <v>N/A</v>
      </c>
      <c r="BY934" s="18" t="str">
        <f>IF(AND(BW$2=0, BX$2=0), "*Required - Please Make a Selection*", IF(OR(ISNUMBER(SEARCH(TRIM(BW$2), ProgramsTable[[#This Row],[Geographic Coverage]])), ISNUMBER(SEARCH(TRIM(BX$2), ProgramsTable[[#This Row],[Geographic Coverage]]))), "Yes", "No"))</f>
        <v>*Required - Please Make a Selection*</v>
      </c>
      <c r="BZ934" s="18" t="str">
        <f>IF(I$2=0, "N/A", IF(I$2="Yes", IF(ProgramsTable[[#This Row],[Program Includes Services for Caregivers]]="Yes", IF(ProgramsTable[[#This Row],[Program May Require Caregiver to be Unpaid]]="No", "Yes", "No"), "No"), "N/A"))</f>
        <v>N/A</v>
      </c>
      <c r="CA9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34" s="18" t="str">
        <f>IF(CB$2=0, "N/A", IF(ISNUMBER(SEARCH(TRIM(UPPER(CB$2)), TRIM(UPPER(ProgramsTable[[#This Row],[Type of Service]])))), "Yes", "No"))</f>
        <v>N/A</v>
      </c>
      <c r="CC934" s="18" t="str">
        <f>IF(CC$2=0, "N/A", IF(ISNUMBER(SEARCH(TRIM(CC$2), ProgramsTable[[#This Row],[Geographic Coverage]])), "Yes", "No"))</f>
        <v>No</v>
      </c>
      <c r="CD934" s="18" t="str">
        <f>IF(CD$2=0, "N/A", IF(ISNUMBER(SEARCH(TRIM(CD$2), ProgramsTable[[#This Row],[Geographic Coverage]])), "Yes", "No"))</f>
        <v>N/A</v>
      </c>
      <c r="CE934" s="18" t="str">
        <f>IF(AND(CC$2=0, CD$2=0), "*Required - Please Make a Selection*", IF(OR(ISNUMBER(SEARCH(TRIM(CC$2), ProgramsTable[[#This Row],[Geographic Coverage]])), ISNUMBER(SEARCH(TRIM(CD$2), ProgramsTable[[#This Row],[Geographic Coverage]]))), "Yes", "No"))</f>
        <v>No</v>
      </c>
      <c r="CF934" s="18" t="str" cm="1">
        <f t="array" ref="CF934">IF(COUNTIF(BK$2:BN$2, "Yes")=0, "N/A", IF(SUMPRODUCT((BK$2:BN$2="Yes")*(ProgramsTable[[#This Row],[Veteran?]:[Disabled Veteran?]]="Yes"))&gt;0, "Yes", "No"))</f>
        <v>No</v>
      </c>
      <c r="CG9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34"/>
      <c r="CI934"/>
      <c r="CJ934"/>
      <c r="CK934"/>
      <c r="CL934"/>
      <c r="CM934"/>
      <c r="CN934"/>
      <c r="CO934"/>
      <c r="CP934"/>
      <c r="CQ934"/>
      <c r="CR934"/>
      <c r="CS934"/>
      <c r="CU934"/>
      <c r="CV934"/>
    </row>
    <row r="935" spans="1:100" hidden="1" x14ac:dyDescent="0.25">
      <c r="A935" s="10">
        <v>845</v>
      </c>
      <c r="B935" t="s">
        <v>647</v>
      </c>
      <c r="C935" t="s">
        <v>484</v>
      </c>
      <c r="D935" t="s">
        <v>545</v>
      </c>
      <c r="E935" t="s">
        <v>546</v>
      </c>
      <c r="F935" t="s">
        <v>562</v>
      </c>
      <c r="G935" t="s">
        <v>103</v>
      </c>
      <c r="H935" t="s">
        <v>207</v>
      </c>
      <c r="I935" t="s">
        <v>207</v>
      </c>
      <c r="J935" t="s">
        <v>208</v>
      </c>
      <c r="K935" t="s">
        <v>208</v>
      </c>
      <c r="L935" s="11" t="s">
        <v>208</v>
      </c>
      <c r="M935" t="s">
        <v>208</v>
      </c>
      <c r="N935" t="s">
        <v>208</v>
      </c>
      <c r="P935" t="s">
        <v>208</v>
      </c>
      <c r="Q935" t="s">
        <v>208</v>
      </c>
      <c r="R935" t="s">
        <v>208</v>
      </c>
      <c r="S935" t="s">
        <v>208</v>
      </c>
      <c r="T935" t="s">
        <v>33</v>
      </c>
      <c r="U935" t="s">
        <v>207</v>
      </c>
      <c r="V935" t="s">
        <v>207</v>
      </c>
      <c r="W935" t="s">
        <v>207</v>
      </c>
      <c r="X935" t="s">
        <v>207</v>
      </c>
      <c r="Y935" t="s">
        <v>207</v>
      </c>
      <c r="Z935" t="s">
        <v>207</v>
      </c>
      <c r="AA935" t="s">
        <v>207</v>
      </c>
      <c r="AB935" t="s">
        <v>207</v>
      </c>
      <c r="AC935" t="s">
        <v>207</v>
      </c>
      <c r="AD935" t="s">
        <v>207</v>
      </c>
      <c r="AE935" t="s">
        <v>207</v>
      </c>
      <c r="AF935" t="s">
        <v>207</v>
      </c>
      <c r="AG935" t="s">
        <v>207</v>
      </c>
      <c r="AH935" t="s">
        <v>207</v>
      </c>
      <c r="AI935" t="s">
        <v>207</v>
      </c>
      <c r="AJ935" t="s">
        <v>207</v>
      </c>
      <c r="AK935" t="s">
        <v>207</v>
      </c>
      <c r="AL935" t="s">
        <v>207</v>
      </c>
      <c r="AM935" t="s">
        <v>207</v>
      </c>
      <c r="AN935" t="s">
        <v>207</v>
      </c>
      <c r="AO935" t="s">
        <v>207</v>
      </c>
      <c r="AP935" t="s">
        <v>207</v>
      </c>
      <c r="AQ935" t="s">
        <v>207</v>
      </c>
      <c r="AR935" t="s">
        <v>207</v>
      </c>
      <c r="AS935" t="s">
        <v>207</v>
      </c>
      <c r="AT935" t="s">
        <v>207</v>
      </c>
      <c r="AU935" t="s">
        <v>207</v>
      </c>
      <c r="AV935" t="s">
        <v>207</v>
      </c>
      <c r="AW935" t="s">
        <v>207</v>
      </c>
      <c r="AX935" t="s">
        <v>207</v>
      </c>
      <c r="AY935" t="s">
        <v>207</v>
      </c>
      <c r="AZ935" t="s">
        <v>207</v>
      </c>
      <c r="BA935" t="s">
        <v>207</v>
      </c>
      <c r="BB935" t="s">
        <v>207</v>
      </c>
      <c r="BC935" t="s">
        <v>207</v>
      </c>
      <c r="BD935" t="s">
        <v>207</v>
      </c>
      <c r="BE935" t="s">
        <v>207</v>
      </c>
      <c r="BF935" t="s">
        <v>207</v>
      </c>
      <c r="BG935" t="s">
        <v>207</v>
      </c>
      <c r="BH935" t="s">
        <v>207</v>
      </c>
      <c r="BI935" t="s">
        <v>207</v>
      </c>
      <c r="BJ935" t="s">
        <v>207</v>
      </c>
      <c r="BK935" t="s">
        <v>207</v>
      </c>
      <c r="BL935" t="s">
        <v>207</v>
      </c>
      <c r="BM935" t="s">
        <v>207</v>
      </c>
      <c r="BN935" t="s">
        <v>207</v>
      </c>
      <c r="BO935" s="18" t="str">
        <f>IF(OR(BO$2=0, BO$2=""), "N/A", IF(ISNUMBER(SEARCH(UPPER(BO$2), UPPER(ProgramsTable[[#This Row],[Type of Service]]))), "Yes", "No"))</f>
        <v>N/A</v>
      </c>
      <c r="BP935" s="18" t="str">
        <f>IF(BP$2=0, "N/A", IF(ISNUMBER(SEARCH(TRIM(BP$2), ProgramsTable[[#This Row],[Geographic Coverage]])), "Yes", "No"))</f>
        <v>N/A</v>
      </c>
      <c r="BQ935" s="18" t="str">
        <f>IF(BQ$2=0, "N/A", IF(ISNUMBER(SEARCH(TRIM(BQ$2), ProgramsTable[[#This Row],[Geographic Coverage]])), "Yes", "No"))</f>
        <v>N/A</v>
      </c>
      <c r="BR935" s="18" t="str">
        <f>IF(AND(BP$2=0, BQ$2=0), "*Required - Please Make a Selection*", IF(OR(ISNUMBER(SEARCH(TRIM(BP$2), ProgramsTable[[#This Row],[Geographic Coverage]])), ISNUMBER(SEARCH(TRIM(BQ$2), ProgramsTable[[#This Row],[Geographic Coverage]]))), "Yes", "No"))</f>
        <v>*Required - Please Make a Selection*</v>
      </c>
      <c r="BS935" s="18" t="str">
        <f>IF(OR(BS$2="",BS$2=0), "N/A", IF(AND(ProgramsTable[[#This Row],[Age Min]]= "None", ProgramsTable[[#This Row],[Age Max]]= "None"), "Yes", IF(AND(BS$2&gt;=ProgramsTable[[#This Row],[Age Min]], BS$2&lt;=ProgramsTable[[#This Row],[Age Max]]), "Yes", "No")))</f>
        <v>N/A</v>
      </c>
      <c r="BT935" s="18" t="str" cm="1">
        <f t="array" ref="BT935">IF(COUNTIF(AM$2:BJ$2,"Yes")=0,"N/A",IF(SUMPRODUCT(--(AM$2:BJ$2="Yes"),--(ProgramsTable[[#This Row],[Developmental Disability]:[Caregivers, Family Members, Advocates, or Practitioners of an Individual with Disabilities or Medical Conditions]]="Yes"))&gt;0,"Yes","No"))</f>
        <v>N/A</v>
      </c>
      <c r="BU9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35" s="18" t="str">
        <f>IF(BV$2=0, "N/A", IF(ISNUMBER(SEARCH(UPPER(BV$2), UPPER(ProgramsTable[[#This Row],[Type of Service]]))), "Yes", "No"))</f>
        <v>N/A</v>
      </c>
      <c r="BW935" s="18" t="str">
        <f>IF(BW$2=0, "N/A", IF(ISNUMBER(SEARCH(TRIM(BW$2), ProgramsTable[[#This Row],[Geographic Coverage]])), "Yes", "No"))</f>
        <v>N/A</v>
      </c>
      <c r="BX935" s="18" t="str">
        <f>IF(BX$2=0, "N/A", IF(ISNUMBER(SEARCH(TRIM(BX$2), ProgramsTable[[#This Row],[Geographic Coverage]])), "Yes", "No"))</f>
        <v>N/A</v>
      </c>
      <c r="BY935" s="18" t="str">
        <f>IF(AND(BW$2=0, BX$2=0), "*Required - Please Make a Selection*", IF(OR(ISNUMBER(SEARCH(TRIM(BW$2), ProgramsTable[[#This Row],[Geographic Coverage]])), ISNUMBER(SEARCH(TRIM(BX$2), ProgramsTable[[#This Row],[Geographic Coverage]]))), "Yes", "No"))</f>
        <v>*Required - Please Make a Selection*</v>
      </c>
      <c r="BZ935" s="18" t="str">
        <f>IF(I$2=0, "N/A", IF(I$2="Yes", IF(ProgramsTable[[#This Row],[Program Includes Services for Caregivers]]="Yes", IF(ProgramsTable[[#This Row],[Program May Require Caregiver to be Unpaid]]="No", "Yes", "No"), "No"), "N/A"))</f>
        <v>N/A</v>
      </c>
      <c r="CA9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35" s="18" t="str">
        <f>IF(CB$2=0, "N/A", IF(ISNUMBER(SEARCH(TRIM(UPPER(CB$2)), TRIM(UPPER(ProgramsTable[[#This Row],[Type of Service]])))), "Yes", "No"))</f>
        <v>N/A</v>
      </c>
      <c r="CC935" s="18" t="str">
        <f>IF(CC$2=0, "N/A", IF(ISNUMBER(SEARCH(TRIM(CC$2), ProgramsTable[[#This Row],[Geographic Coverage]])), "Yes", "No"))</f>
        <v>No</v>
      </c>
      <c r="CD935" s="18" t="str">
        <f>IF(CD$2=0, "N/A", IF(ISNUMBER(SEARCH(TRIM(CD$2), ProgramsTable[[#This Row],[Geographic Coverage]])), "Yes", "No"))</f>
        <v>N/A</v>
      </c>
      <c r="CE935" s="18" t="str">
        <f>IF(AND(CC$2=0, CD$2=0), "*Required - Please Make a Selection*", IF(OR(ISNUMBER(SEARCH(TRIM(CC$2), ProgramsTable[[#This Row],[Geographic Coverage]])), ISNUMBER(SEARCH(TRIM(CD$2), ProgramsTable[[#This Row],[Geographic Coverage]]))), "Yes", "No"))</f>
        <v>No</v>
      </c>
      <c r="CF935" s="18" t="str" cm="1">
        <f t="array" ref="CF935">IF(COUNTIF(BK$2:BN$2, "Yes")=0, "N/A", IF(SUMPRODUCT((BK$2:BN$2="Yes")*(ProgramsTable[[#This Row],[Veteran?]:[Disabled Veteran?]]="Yes"))&gt;0, "Yes", "No"))</f>
        <v>No</v>
      </c>
      <c r="CG9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35"/>
      <c r="CI935"/>
      <c r="CJ935"/>
      <c r="CK935"/>
      <c r="CL935"/>
      <c r="CM935"/>
      <c r="CN935"/>
      <c r="CO935"/>
      <c r="CP935"/>
      <c r="CQ935"/>
      <c r="CR935"/>
      <c r="CS935"/>
      <c r="CU935"/>
      <c r="CV935"/>
    </row>
    <row r="936" spans="1:100" hidden="1" x14ac:dyDescent="0.25">
      <c r="A936" s="10">
        <v>846</v>
      </c>
      <c r="B936" t="s">
        <v>647</v>
      </c>
      <c r="C936" t="s">
        <v>484</v>
      </c>
      <c r="D936" t="s">
        <v>545</v>
      </c>
      <c r="E936" t="s">
        <v>546</v>
      </c>
      <c r="F936" t="s">
        <v>117</v>
      </c>
      <c r="G936" t="s">
        <v>117</v>
      </c>
      <c r="H936" t="s">
        <v>207</v>
      </c>
      <c r="I936" t="s">
        <v>207</v>
      </c>
      <c r="J936" t="s">
        <v>208</v>
      </c>
      <c r="K936" t="s">
        <v>208</v>
      </c>
      <c r="L936" s="11" t="s">
        <v>543</v>
      </c>
      <c r="M936">
        <v>60</v>
      </c>
      <c r="N936">
        <v>120</v>
      </c>
      <c r="P936" t="s">
        <v>563</v>
      </c>
      <c r="Q936" t="s">
        <v>208</v>
      </c>
      <c r="R936" t="s">
        <v>563</v>
      </c>
      <c r="S936" t="s">
        <v>208</v>
      </c>
      <c r="T936" t="s">
        <v>33</v>
      </c>
      <c r="U936" t="s">
        <v>207</v>
      </c>
      <c r="V936" t="s">
        <v>207</v>
      </c>
      <c r="W936" t="s">
        <v>207</v>
      </c>
      <c r="X936" t="s">
        <v>207</v>
      </c>
      <c r="Y936" t="s">
        <v>207</v>
      </c>
      <c r="Z936" t="s">
        <v>207</v>
      </c>
      <c r="AA936" t="s">
        <v>207</v>
      </c>
      <c r="AB936" t="s">
        <v>207</v>
      </c>
      <c r="AC936" t="s">
        <v>207</v>
      </c>
      <c r="AD936" t="s">
        <v>207</v>
      </c>
      <c r="AE936" t="s">
        <v>207</v>
      </c>
      <c r="AF936" t="s">
        <v>207</v>
      </c>
      <c r="AG936" t="s">
        <v>207</v>
      </c>
      <c r="AH936" t="s">
        <v>207</v>
      </c>
      <c r="AI936" t="s">
        <v>207</v>
      </c>
      <c r="AJ936" t="s">
        <v>207</v>
      </c>
      <c r="AK936" t="s">
        <v>207</v>
      </c>
      <c r="AL936" t="s">
        <v>207</v>
      </c>
      <c r="AM936" t="s">
        <v>207</v>
      </c>
      <c r="AN936" t="s">
        <v>207</v>
      </c>
      <c r="AO936" t="s">
        <v>207</v>
      </c>
      <c r="AP936" t="s">
        <v>207</v>
      </c>
      <c r="AQ936" t="s">
        <v>207</v>
      </c>
      <c r="AR936" t="s">
        <v>207</v>
      </c>
      <c r="AS936" t="s">
        <v>207</v>
      </c>
      <c r="AT936" t="s">
        <v>207</v>
      </c>
      <c r="AU936" t="s">
        <v>207</v>
      </c>
      <c r="AV936" t="s">
        <v>207</v>
      </c>
      <c r="AW936" t="s">
        <v>207</v>
      </c>
      <c r="AX936" t="s">
        <v>207</v>
      </c>
      <c r="AY936" t="s">
        <v>207</v>
      </c>
      <c r="AZ936" t="s">
        <v>207</v>
      </c>
      <c r="BA936" t="s">
        <v>215</v>
      </c>
      <c r="BB936" t="s">
        <v>207</v>
      </c>
      <c r="BC936" t="s">
        <v>207</v>
      </c>
      <c r="BD936" t="s">
        <v>207</v>
      </c>
      <c r="BE936" t="s">
        <v>207</v>
      </c>
      <c r="BF936" t="s">
        <v>207</v>
      </c>
      <c r="BG936" t="s">
        <v>207</v>
      </c>
      <c r="BH936" t="s">
        <v>207</v>
      </c>
      <c r="BI936" t="s">
        <v>207</v>
      </c>
      <c r="BJ936" t="s">
        <v>207</v>
      </c>
      <c r="BK936" t="s">
        <v>207</v>
      </c>
      <c r="BL936" t="s">
        <v>207</v>
      </c>
      <c r="BM936" t="s">
        <v>207</v>
      </c>
      <c r="BN936" t="s">
        <v>207</v>
      </c>
      <c r="BO936" s="18" t="str">
        <f>IF(OR(BO$2=0, BO$2=""), "N/A", IF(ISNUMBER(SEARCH(UPPER(BO$2), UPPER(ProgramsTable[[#This Row],[Type of Service]]))), "Yes", "No"))</f>
        <v>N/A</v>
      </c>
      <c r="BP936" s="18" t="str">
        <f>IF(BP$2=0, "N/A", IF(ISNUMBER(SEARCH(TRIM(BP$2), ProgramsTable[[#This Row],[Geographic Coverage]])), "Yes", "No"))</f>
        <v>N/A</v>
      </c>
      <c r="BQ936" s="18" t="str">
        <f>IF(BQ$2=0, "N/A", IF(ISNUMBER(SEARCH(TRIM(BQ$2), ProgramsTable[[#This Row],[Geographic Coverage]])), "Yes", "No"))</f>
        <v>N/A</v>
      </c>
      <c r="BR936" s="18" t="str">
        <f>IF(AND(BP$2=0, BQ$2=0), "*Required - Please Make a Selection*", IF(OR(ISNUMBER(SEARCH(TRIM(BP$2), ProgramsTable[[#This Row],[Geographic Coverage]])), ISNUMBER(SEARCH(TRIM(BQ$2), ProgramsTable[[#This Row],[Geographic Coverage]]))), "Yes", "No"))</f>
        <v>*Required - Please Make a Selection*</v>
      </c>
      <c r="BS936" s="18" t="str">
        <f>IF(OR(BS$2="",BS$2=0), "N/A", IF(AND(ProgramsTable[[#This Row],[Age Min]]= "None", ProgramsTable[[#This Row],[Age Max]]= "None"), "Yes", IF(AND(BS$2&gt;=ProgramsTable[[#This Row],[Age Min]], BS$2&lt;=ProgramsTable[[#This Row],[Age Max]]), "Yes", "No")))</f>
        <v>N/A</v>
      </c>
      <c r="BT936" s="18" t="str" cm="1">
        <f t="array" ref="BT936">IF(COUNTIF(AM$2:BJ$2,"Yes")=0,"N/A",IF(SUMPRODUCT(--(AM$2:BJ$2="Yes"),--(ProgramsTable[[#This Row],[Developmental Disability]:[Caregivers, Family Members, Advocates, or Practitioners of an Individual with Disabilities or Medical Conditions]]="Yes"))&gt;0,"Yes","No"))</f>
        <v>N/A</v>
      </c>
      <c r="BU9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36" s="18" t="str">
        <f>IF(BV$2=0, "N/A", IF(ISNUMBER(SEARCH(UPPER(BV$2), UPPER(ProgramsTable[[#This Row],[Type of Service]]))), "Yes", "No"))</f>
        <v>N/A</v>
      </c>
      <c r="BW936" s="18" t="str">
        <f>IF(BW$2=0, "N/A", IF(ISNUMBER(SEARCH(TRIM(BW$2), ProgramsTable[[#This Row],[Geographic Coverage]])), "Yes", "No"))</f>
        <v>N/A</v>
      </c>
      <c r="BX936" s="18" t="str">
        <f>IF(BX$2=0, "N/A", IF(ISNUMBER(SEARCH(TRIM(BX$2), ProgramsTable[[#This Row],[Geographic Coverage]])), "Yes", "No"))</f>
        <v>N/A</v>
      </c>
      <c r="BY936" s="18" t="str">
        <f>IF(AND(BW$2=0, BX$2=0), "*Required - Please Make a Selection*", IF(OR(ISNUMBER(SEARCH(TRIM(BW$2), ProgramsTable[[#This Row],[Geographic Coverage]])), ISNUMBER(SEARCH(TRIM(BX$2), ProgramsTable[[#This Row],[Geographic Coverage]]))), "Yes", "No"))</f>
        <v>*Required - Please Make a Selection*</v>
      </c>
      <c r="BZ936" s="18" t="str">
        <f>IF(I$2=0, "N/A", IF(I$2="Yes", IF(ProgramsTable[[#This Row],[Program Includes Services for Caregivers]]="Yes", IF(ProgramsTable[[#This Row],[Program May Require Caregiver to be Unpaid]]="No", "Yes", "No"), "No"), "N/A"))</f>
        <v>N/A</v>
      </c>
      <c r="CA9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36" s="18" t="str">
        <f>IF(CB$2=0, "N/A", IF(ISNUMBER(SEARCH(TRIM(UPPER(CB$2)), TRIM(UPPER(ProgramsTable[[#This Row],[Type of Service]])))), "Yes", "No"))</f>
        <v>N/A</v>
      </c>
      <c r="CC936" s="18" t="str">
        <f>IF(CC$2=0, "N/A", IF(ISNUMBER(SEARCH(TRIM(CC$2), ProgramsTable[[#This Row],[Geographic Coverage]])), "Yes", "No"))</f>
        <v>No</v>
      </c>
      <c r="CD936" s="18" t="str">
        <f>IF(CD$2=0, "N/A", IF(ISNUMBER(SEARCH(TRIM(CD$2), ProgramsTable[[#This Row],[Geographic Coverage]])), "Yes", "No"))</f>
        <v>N/A</v>
      </c>
      <c r="CE936" s="18" t="str">
        <f>IF(AND(CC$2=0, CD$2=0), "*Required - Please Make a Selection*", IF(OR(ISNUMBER(SEARCH(TRIM(CC$2), ProgramsTable[[#This Row],[Geographic Coverage]])), ISNUMBER(SEARCH(TRIM(CD$2), ProgramsTable[[#This Row],[Geographic Coverage]]))), "Yes", "No"))</f>
        <v>No</v>
      </c>
      <c r="CF936" s="18" t="str" cm="1">
        <f t="array" ref="CF936">IF(COUNTIF(BK$2:BN$2, "Yes")=0, "N/A", IF(SUMPRODUCT((BK$2:BN$2="Yes")*(ProgramsTable[[#This Row],[Veteran?]:[Disabled Veteran?]]="Yes"))&gt;0, "Yes", "No"))</f>
        <v>No</v>
      </c>
      <c r="CG9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36"/>
      <c r="CI936"/>
      <c r="CJ936"/>
      <c r="CK936"/>
      <c r="CL936"/>
      <c r="CM936"/>
      <c r="CN936"/>
      <c r="CO936"/>
      <c r="CP936"/>
      <c r="CQ936"/>
      <c r="CR936"/>
      <c r="CS936"/>
      <c r="CU936"/>
      <c r="CV936"/>
    </row>
    <row r="937" spans="1:100" x14ac:dyDescent="0.25">
      <c r="A937" s="10">
        <v>847</v>
      </c>
      <c r="B937" t="s">
        <v>647</v>
      </c>
      <c r="C937" t="s">
        <v>484</v>
      </c>
      <c r="D937" t="s">
        <v>564</v>
      </c>
      <c r="E937" t="s">
        <v>546</v>
      </c>
      <c r="F937" t="s">
        <v>565</v>
      </c>
      <c r="G937" t="s">
        <v>107</v>
      </c>
      <c r="H937" t="s">
        <v>207</v>
      </c>
      <c r="I937" t="s">
        <v>207</v>
      </c>
      <c r="J937" t="s">
        <v>566</v>
      </c>
      <c r="K937" t="s">
        <v>208</v>
      </c>
      <c r="L937" s="11" t="s">
        <v>567</v>
      </c>
      <c r="M937">
        <v>60</v>
      </c>
      <c r="N937">
        <v>120</v>
      </c>
      <c r="O937" t="s">
        <v>568</v>
      </c>
      <c r="P937" t="s">
        <v>569</v>
      </c>
      <c r="Q937" t="s">
        <v>208</v>
      </c>
      <c r="R937" t="s">
        <v>569</v>
      </c>
      <c r="S937" t="s">
        <v>208</v>
      </c>
      <c r="T937" t="s">
        <v>33</v>
      </c>
      <c r="U937" t="s">
        <v>207</v>
      </c>
      <c r="V937" t="s">
        <v>215</v>
      </c>
      <c r="W937" t="s">
        <v>207</v>
      </c>
      <c r="X937" t="s">
        <v>207</v>
      </c>
      <c r="Y937" t="s">
        <v>207</v>
      </c>
      <c r="Z937" t="s">
        <v>207</v>
      </c>
      <c r="AA937" t="s">
        <v>207</v>
      </c>
      <c r="AB937" t="s">
        <v>207</v>
      </c>
      <c r="AC937" t="s">
        <v>207</v>
      </c>
      <c r="AD937" t="s">
        <v>207</v>
      </c>
      <c r="AE937" t="s">
        <v>207</v>
      </c>
      <c r="AF937" t="s">
        <v>207</v>
      </c>
      <c r="AG937" t="s">
        <v>207</v>
      </c>
      <c r="AH937" t="s">
        <v>207</v>
      </c>
      <c r="AI937" t="s">
        <v>207</v>
      </c>
      <c r="AJ937" t="s">
        <v>207</v>
      </c>
      <c r="AK937" t="s">
        <v>207</v>
      </c>
      <c r="AL937" t="s">
        <v>207</v>
      </c>
      <c r="AM937" t="s">
        <v>215</v>
      </c>
      <c r="AN937" t="s">
        <v>215</v>
      </c>
      <c r="AO937" t="s">
        <v>215</v>
      </c>
      <c r="AP937" t="s">
        <v>207</v>
      </c>
      <c r="AQ937" t="s">
        <v>207</v>
      </c>
      <c r="AR937" t="s">
        <v>207</v>
      </c>
      <c r="AS937" t="s">
        <v>207</v>
      </c>
      <c r="AT937" t="s">
        <v>207</v>
      </c>
      <c r="AU937" t="s">
        <v>207</v>
      </c>
      <c r="AV937" t="s">
        <v>207</v>
      </c>
      <c r="AW937" t="s">
        <v>207</v>
      </c>
      <c r="AX937" t="s">
        <v>207</v>
      </c>
      <c r="AY937" t="s">
        <v>207</v>
      </c>
      <c r="AZ937" t="s">
        <v>207</v>
      </c>
      <c r="BA937" t="s">
        <v>207</v>
      </c>
      <c r="BB937" t="s">
        <v>207</v>
      </c>
      <c r="BC937" t="s">
        <v>207</v>
      </c>
      <c r="BD937" t="s">
        <v>207</v>
      </c>
      <c r="BE937" t="s">
        <v>207</v>
      </c>
      <c r="BF937" t="s">
        <v>207</v>
      </c>
      <c r="BG937" t="s">
        <v>207</v>
      </c>
      <c r="BH937" t="s">
        <v>207</v>
      </c>
      <c r="BI937" t="s">
        <v>207</v>
      </c>
      <c r="BJ937" t="s">
        <v>207</v>
      </c>
      <c r="BK937" t="s">
        <v>207</v>
      </c>
      <c r="BL937" t="s">
        <v>207</v>
      </c>
      <c r="BM937" t="s">
        <v>207</v>
      </c>
      <c r="BN937" t="s">
        <v>207</v>
      </c>
      <c r="BO937" s="18" t="str">
        <f>IF(OR(BO$2=0, BO$2=""), "N/A", IF(ISNUMBER(SEARCH(UPPER(BO$2), UPPER(ProgramsTable[[#This Row],[Type of Service]]))), "Yes", "No"))</f>
        <v>N/A</v>
      </c>
      <c r="BP937" s="18" t="str">
        <f>IF(BP$2=0, "N/A", IF(ISNUMBER(SEARCH(TRIM(BP$2), ProgramsTable[[#This Row],[Geographic Coverage]])), "Yes", "No"))</f>
        <v>N/A</v>
      </c>
      <c r="BQ937" s="18" t="str">
        <f>IF(BQ$2=0, "N/A", IF(ISNUMBER(SEARCH(TRIM(BQ$2), ProgramsTable[[#This Row],[Geographic Coverage]])), "Yes", "No"))</f>
        <v>N/A</v>
      </c>
      <c r="BR937" s="18" t="str">
        <f>IF(AND(BP$2=0, BQ$2=0), "*Required - Please Make a Selection*", IF(OR(ISNUMBER(SEARCH(TRIM(BP$2), ProgramsTable[[#This Row],[Geographic Coverage]])), ISNUMBER(SEARCH(TRIM(BQ$2), ProgramsTable[[#This Row],[Geographic Coverage]]))), "Yes", "No"))</f>
        <v>*Required - Please Make a Selection*</v>
      </c>
      <c r="BS937" s="18" t="str">
        <f>IF(OR(BS$2="",BS$2=0), "N/A", IF(AND(ProgramsTable[[#This Row],[Age Min]]= "None", ProgramsTable[[#This Row],[Age Max]]= "None"), "Yes", IF(AND(BS$2&gt;=ProgramsTable[[#This Row],[Age Min]], BS$2&lt;=ProgramsTable[[#This Row],[Age Max]]), "Yes", "No")))</f>
        <v>N/A</v>
      </c>
      <c r="BT937" s="18" t="str" cm="1">
        <f t="array" ref="BT937">IF(COUNTIF(AM$2:BJ$2,"Yes")=0,"N/A",IF(SUMPRODUCT(--(AM$2:BJ$2="Yes"),--(ProgramsTable[[#This Row],[Developmental Disability]:[Caregivers, Family Members, Advocates, or Practitioners of an Individual with Disabilities or Medical Conditions]]="Yes"))&gt;0,"Yes","No"))</f>
        <v>N/A</v>
      </c>
      <c r="BU9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37" s="18" t="str">
        <f>IF(BV$2=0, "N/A", IF(ISNUMBER(SEARCH(UPPER(BV$2), UPPER(ProgramsTable[[#This Row],[Type of Service]]))), "Yes", "No"))</f>
        <v>N/A</v>
      </c>
      <c r="BW937" s="18" t="str">
        <f>IF(BW$2=0, "N/A", IF(ISNUMBER(SEARCH(TRIM(BW$2), ProgramsTable[[#This Row],[Geographic Coverage]])), "Yes", "No"))</f>
        <v>N/A</v>
      </c>
      <c r="BX937" s="18" t="str">
        <f>IF(BX$2=0, "N/A", IF(ISNUMBER(SEARCH(TRIM(BX$2), ProgramsTable[[#This Row],[Geographic Coverage]])), "Yes", "No"))</f>
        <v>N/A</v>
      </c>
      <c r="BY937" s="18" t="str">
        <f>IF(AND(BW$2=0, BX$2=0), "*Required - Please Make a Selection*", IF(OR(ISNUMBER(SEARCH(TRIM(BW$2), ProgramsTable[[#This Row],[Geographic Coverage]])), ISNUMBER(SEARCH(TRIM(BX$2), ProgramsTable[[#This Row],[Geographic Coverage]]))), "Yes", "No"))</f>
        <v>*Required - Please Make a Selection*</v>
      </c>
      <c r="BZ937" s="18" t="str">
        <f>IF(I$2=0, "N/A", IF(I$2="Yes", IF(ProgramsTable[[#This Row],[Program Includes Services for Caregivers]]="Yes", IF(ProgramsTable[[#This Row],[Program May Require Caregiver to be Unpaid]]="No", "Yes", "No"), "No"), "N/A"))</f>
        <v>N/A</v>
      </c>
      <c r="CA9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37" s="18" t="str">
        <f>IF(CB$2=0, "N/A", IF(ISNUMBER(SEARCH(TRIM(UPPER(CB$2)), TRIM(UPPER(ProgramsTable[[#This Row],[Type of Service]])))), "Yes", "No"))</f>
        <v>N/A</v>
      </c>
      <c r="CC937" s="18" t="str">
        <f>IF(CC$2=0, "N/A", IF(ISNUMBER(SEARCH(TRIM(CC$2), ProgramsTable[[#This Row],[Geographic Coverage]])), "Yes", "No"))</f>
        <v>No</v>
      </c>
      <c r="CD937" s="18" t="str">
        <f>IF(CD$2=0, "N/A", IF(ISNUMBER(SEARCH(TRIM(CD$2), ProgramsTable[[#This Row],[Geographic Coverage]])), "Yes", "No"))</f>
        <v>N/A</v>
      </c>
      <c r="CE937" s="18" t="str">
        <f>IF(AND(CC$2=0, CD$2=0), "*Required - Please Make a Selection*", IF(OR(ISNUMBER(SEARCH(TRIM(CC$2), ProgramsTable[[#This Row],[Geographic Coverage]])), ISNUMBER(SEARCH(TRIM(CD$2), ProgramsTable[[#This Row],[Geographic Coverage]]))), "Yes", "No"))</f>
        <v>No</v>
      </c>
      <c r="CF937" s="18" t="str" cm="1">
        <f t="array" ref="CF937">IF(COUNTIF(BK$2:BN$2, "Yes")=0, "N/A", IF(SUMPRODUCT((BK$2:BN$2="Yes")*(ProgramsTable[[#This Row],[Veteran?]:[Disabled Veteran?]]="Yes"))&gt;0, "Yes", "No"))</f>
        <v>No</v>
      </c>
      <c r="CG9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37"/>
      <c r="CI937"/>
      <c r="CJ937"/>
      <c r="CK937"/>
      <c r="CL937"/>
      <c r="CM937"/>
      <c r="CN937"/>
      <c r="CO937"/>
      <c r="CP937"/>
      <c r="CQ937"/>
      <c r="CR937"/>
      <c r="CS937"/>
      <c r="CU937"/>
      <c r="CV937"/>
    </row>
    <row r="938" spans="1:100" hidden="1" x14ac:dyDescent="0.25">
      <c r="A938" s="10">
        <v>848</v>
      </c>
      <c r="B938" t="s">
        <v>647</v>
      </c>
      <c r="C938" t="s">
        <v>484</v>
      </c>
      <c r="D938" t="s">
        <v>564</v>
      </c>
      <c r="E938" t="s">
        <v>546</v>
      </c>
      <c r="F938" t="s">
        <v>570</v>
      </c>
      <c r="G938" t="s">
        <v>109</v>
      </c>
      <c r="H938" t="s">
        <v>207</v>
      </c>
      <c r="I938" t="s">
        <v>207</v>
      </c>
      <c r="J938" t="s">
        <v>566</v>
      </c>
      <c r="K938" t="s">
        <v>208</v>
      </c>
      <c r="L938" s="11" t="s">
        <v>571</v>
      </c>
      <c r="M938">
        <v>60</v>
      </c>
      <c r="N938">
        <v>120</v>
      </c>
      <c r="O938" t="s">
        <v>572</v>
      </c>
      <c r="P938" t="s">
        <v>573</v>
      </c>
      <c r="Q938" t="s">
        <v>208</v>
      </c>
      <c r="R938" t="s">
        <v>573</v>
      </c>
      <c r="S938" t="s">
        <v>208</v>
      </c>
      <c r="T938" t="s">
        <v>33</v>
      </c>
      <c r="U938" t="s">
        <v>207</v>
      </c>
      <c r="V938" t="s">
        <v>215</v>
      </c>
      <c r="W938" t="s">
        <v>207</v>
      </c>
      <c r="X938" t="s">
        <v>207</v>
      </c>
      <c r="Y938" t="s">
        <v>207</v>
      </c>
      <c r="Z938" t="s">
        <v>207</v>
      </c>
      <c r="AA938" t="s">
        <v>207</v>
      </c>
      <c r="AB938" t="s">
        <v>207</v>
      </c>
      <c r="AC938" t="s">
        <v>207</v>
      </c>
      <c r="AD938" t="s">
        <v>207</v>
      </c>
      <c r="AE938" t="s">
        <v>207</v>
      </c>
      <c r="AF938" t="s">
        <v>207</v>
      </c>
      <c r="AG938" t="s">
        <v>207</v>
      </c>
      <c r="AH938" t="s">
        <v>207</v>
      </c>
      <c r="AI938" t="s">
        <v>207</v>
      </c>
      <c r="AJ938" t="s">
        <v>207</v>
      </c>
      <c r="AK938" t="s">
        <v>207</v>
      </c>
      <c r="AL938" t="s">
        <v>207</v>
      </c>
      <c r="AM938" t="s">
        <v>215</v>
      </c>
      <c r="AN938" t="s">
        <v>215</v>
      </c>
      <c r="AO938" t="s">
        <v>215</v>
      </c>
      <c r="AP938" t="s">
        <v>207</v>
      </c>
      <c r="AQ938" t="s">
        <v>215</v>
      </c>
      <c r="AR938" t="s">
        <v>207</v>
      </c>
      <c r="AS938" t="s">
        <v>207</v>
      </c>
      <c r="AT938" t="s">
        <v>207</v>
      </c>
      <c r="AU938" t="s">
        <v>207</v>
      </c>
      <c r="AV938" t="s">
        <v>207</v>
      </c>
      <c r="AW938" t="s">
        <v>207</v>
      </c>
      <c r="AX938" t="s">
        <v>215</v>
      </c>
      <c r="AY938" t="s">
        <v>215</v>
      </c>
      <c r="AZ938" t="s">
        <v>207</v>
      </c>
      <c r="BA938" t="s">
        <v>215</v>
      </c>
      <c r="BB938" t="s">
        <v>207</v>
      </c>
      <c r="BC938" t="s">
        <v>207</v>
      </c>
      <c r="BD938" t="s">
        <v>207</v>
      </c>
      <c r="BE938" t="s">
        <v>207</v>
      </c>
      <c r="BF938" t="s">
        <v>207</v>
      </c>
      <c r="BG938" t="s">
        <v>207</v>
      </c>
      <c r="BH938" t="s">
        <v>207</v>
      </c>
      <c r="BI938" t="s">
        <v>207</v>
      </c>
      <c r="BJ938" t="s">
        <v>207</v>
      </c>
      <c r="BK938" t="s">
        <v>207</v>
      </c>
      <c r="BL938" t="s">
        <v>207</v>
      </c>
      <c r="BM938" t="s">
        <v>207</v>
      </c>
      <c r="BN938" t="s">
        <v>207</v>
      </c>
      <c r="BO938" s="18" t="str">
        <f>IF(OR(BO$2=0, BO$2=""), "N/A", IF(ISNUMBER(SEARCH(UPPER(BO$2), UPPER(ProgramsTable[[#This Row],[Type of Service]]))), "Yes", "No"))</f>
        <v>N/A</v>
      </c>
      <c r="BP938" s="18" t="str">
        <f>IF(BP$2=0, "N/A", IF(ISNUMBER(SEARCH(TRIM(BP$2), ProgramsTable[[#This Row],[Geographic Coverage]])), "Yes", "No"))</f>
        <v>N/A</v>
      </c>
      <c r="BQ938" s="18" t="str">
        <f>IF(BQ$2=0, "N/A", IF(ISNUMBER(SEARCH(TRIM(BQ$2), ProgramsTable[[#This Row],[Geographic Coverage]])), "Yes", "No"))</f>
        <v>N/A</v>
      </c>
      <c r="BR938" s="18" t="str">
        <f>IF(AND(BP$2=0, BQ$2=0), "*Required - Please Make a Selection*", IF(OR(ISNUMBER(SEARCH(TRIM(BP$2), ProgramsTable[[#This Row],[Geographic Coverage]])), ISNUMBER(SEARCH(TRIM(BQ$2), ProgramsTable[[#This Row],[Geographic Coverage]]))), "Yes", "No"))</f>
        <v>*Required - Please Make a Selection*</v>
      </c>
      <c r="BS938" s="18" t="str">
        <f>IF(OR(BS$2="",BS$2=0), "N/A", IF(AND(ProgramsTable[[#This Row],[Age Min]]= "None", ProgramsTable[[#This Row],[Age Max]]= "None"), "Yes", IF(AND(BS$2&gt;=ProgramsTable[[#This Row],[Age Min]], BS$2&lt;=ProgramsTable[[#This Row],[Age Max]]), "Yes", "No")))</f>
        <v>N/A</v>
      </c>
      <c r="BT938" s="18" t="str" cm="1">
        <f t="array" ref="BT938">IF(COUNTIF(AM$2:BJ$2,"Yes")=0,"N/A",IF(SUMPRODUCT(--(AM$2:BJ$2="Yes"),--(ProgramsTable[[#This Row],[Developmental Disability]:[Caregivers, Family Members, Advocates, or Practitioners of an Individual with Disabilities or Medical Conditions]]="Yes"))&gt;0,"Yes","No"))</f>
        <v>N/A</v>
      </c>
      <c r="BU9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38" s="18" t="str">
        <f>IF(BV$2=0, "N/A", IF(ISNUMBER(SEARCH(UPPER(BV$2), UPPER(ProgramsTable[[#This Row],[Type of Service]]))), "Yes", "No"))</f>
        <v>N/A</v>
      </c>
      <c r="BW938" s="18" t="str">
        <f>IF(BW$2=0, "N/A", IF(ISNUMBER(SEARCH(TRIM(BW$2), ProgramsTable[[#This Row],[Geographic Coverage]])), "Yes", "No"))</f>
        <v>N/A</v>
      </c>
      <c r="BX938" s="18" t="str">
        <f>IF(BX$2=0, "N/A", IF(ISNUMBER(SEARCH(TRIM(BX$2), ProgramsTable[[#This Row],[Geographic Coverage]])), "Yes", "No"))</f>
        <v>N/A</v>
      </c>
      <c r="BY938" s="18" t="str">
        <f>IF(AND(BW$2=0, BX$2=0), "*Required - Please Make a Selection*", IF(OR(ISNUMBER(SEARCH(TRIM(BW$2), ProgramsTable[[#This Row],[Geographic Coverage]])), ISNUMBER(SEARCH(TRIM(BX$2), ProgramsTable[[#This Row],[Geographic Coverage]]))), "Yes", "No"))</f>
        <v>*Required - Please Make a Selection*</v>
      </c>
      <c r="BZ938" s="18" t="str">
        <f>IF(I$2=0, "N/A", IF(I$2="Yes", IF(ProgramsTable[[#This Row],[Program Includes Services for Caregivers]]="Yes", IF(ProgramsTable[[#This Row],[Program May Require Caregiver to be Unpaid]]="No", "Yes", "No"), "No"), "N/A"))</f>
        <v>N/A</v>
      </c>
      <c r="CA9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38" s="18" t="str">
        <f>IF(CB$2=0, "N/A", IF(ISNUMBER(SEARCH(TRIM(UPPER(CB$2)), TRIM(UPPER(ProgramsTable[[#This Row],[Type of Service]])))), "Yes", "No"))</f>
        <v>N/A</v>
      </c>
      <c r="CC938" s="18" t="str">
        <f>IF(CC$2=0, "N/A", IF(ISNUMBER(SEARCH(TRIM(CC$2), ProgramsTable[[#This Row],[Geographic Coverage]])), "Yes", "No"))</f>
        <v>No</v>
      </c>
      <c r="CD938" s="18" t="str">
        <f>IF(CD$2=0, "N/A", IF(ISNUMBER(SEARCH(TRIM(CD$2), ProgramsTable[[#This Row],[Geographic Coverage]])), "Yes", "No"))</f>
        <v>N/A</v>
      </c>
      <c r="CE938" s="18" t="str">
        <f>IF(AND(CC$2=0, CD$2=0), "*Required - Please Make a Selection*", IF(OR(ISNUMBER(SEARCH(TRIM(CC$2), ProgramsTable[[#This Row],[Geographic Coverage]])), ISNUMBER(SEARCH(TRIM(CD$2), ProgramsTable[[#This Row],[Geographic Coverage]]))), "Yes", "No"))</f>
        <v>No</v>
      </c>
      <c r="CF938" s="18" t="str" cm="1">
        <f t="array" ref="CF938">IF(COUNTIF(BK$2:BN$2, "Yes")=0, "N/A", IF(SUMPRODUCT((BK$2:BN$2="Yes")*(ProgramsTable[[#This Row],[Veteran?]:[Disabled Veteran?]]="Yes"))&gt;0, "Yes", "No"))</f>
        <v>No</v>
      </c>
      <c r="CG9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38"/>
      <c r="CI938"/>
      <c r="CJ938"/>
      <c r="CK938"/>
      <c r="CL938"/>
      <c r="CM938"/>
      <c r="CN938"/>
      <c r="CO938"/>
      <c r="CP938"/>
      <c r="CQ938"/>
      <c r="CR938"/>
      <c r="CS938"/>
      <c r="CU938"/>
      <c r="CV938"/>
    </row>
    <row r="939" spans="1:100" hidden="1" x14ac:dyDescent="0.25">
      <c r="A939" s="10">
        <v>849</v>
      </c>
      <c r="B939" t="s">
        <v>647</v>
      </c>
      <c r="C939" t="s">
        <v>484</v>
      </c>
      <c r="D939" t="s">
        <v>564</v>
      </c>
      <c r="E939" t="s">
        <v>546</v>
      </c>
      <c r="F939" t="s">
        <v>574</v>
      </c>
      <c r="G939" t="s">
        <v>108</v>
      </c>
      <c r="H939" t="s">
        <v>207</v>
      </c>
      <c r="I939" t="s">
        <v>207</v>
      </c>
      <c r="J939" t="s">
        <v>208</v>
      </c>
      <c r="K939" t="s">
        <v>208</v>
      </c>
      <c r="L939" s="11" t="s">
        <v>543</v>
      </c>
      <c r="M939">
        <v>60</v>
      </c>
      <c r="N939">
        <v>120</v>
      </c>
      <c r="P939" t="s">
        <v>575</v>
      </c>
      <c r="Q939" t="s">
        <v>208</v>
      </c>
      <c r="R939" t="s">
        <v>575</v>
      </c>
      <c r="S939" t="s">
        <v>208</v>
      </c>
      <c r="T939" t="s">
        <v>33</v>
      </c>
      <c r="U939" t="s">
        <v>207</v>
      </c>
      <c r="V939" t="s">
        <v>207</v>
      </c>
      <c r="W939" t="s">
        <v>207</v>
      </c>
      <c r="X939" t="s">
        <v>207</v>
      </c>
      <c r="Y939" t="s">
        <v>207</v>
      </c>
      <c r="Z939" t="s">
        <v>207</v>
      </c>
      <c r="AA939" t="s">
        <v>207</v>
      </c>
      <c r="AB939" t="s">
        <v>207</v>
      </c>
      <c r="AC939" t="s">
        <v>207</v>
      </c>
      <c r="AD939" t="s">
        <v>207</v>
      </c>
      <c r="AE939" t="s">
        <v>207</v>
      </c>
      <c r="AF939" t="s">
        <v>207</v>
      </c>
      <c r="AG939" t="s">
        <v>207</v>
      </c>
      <c r="AH939" t="s">
        <v>207</v>
      </c>
      <c r="AI939" t="s">
        <v>207</v>
      </c>
      <c r="AJ939" t="s">
        <v>207</v>
      </c>
      <c r="AK939" t="s">
        <v>207</v>
      </c>
      <c r="AL939" t="s">
        <v>207</v>
      </c>
      <c r="AM939" t="s">
        <v>207</v>
      </c>
      <c r="AN939" t="s">
        <v>207</v>
      </c>
      <c r="AO939" t="s">
        <v>207</v>
      </c>
      <c r="AP939" t="s">
        <v>207</v>
      </c>
      <c r="AQ939" t="s">
        <v>207</v>
      </c>
      <c r="AR939" t="s">
        <v>207</v>
      </c>
      <c r="AS939" t="s">
        <v>207</v>
      </c>
      <c r="AT939" t="s">
        <v>207</v>
      </c>
      <c r="AU939" t="s">
        <v>207</v>
      </c>
      <c r="AV939" t="s">
        <v>207</v>
      </c>
      <c r="AW939" t="s">
        <v>207</v>
      </c>
      <c r="AX939" t="s">
        <v>207</v>
      </c>
      <c r="AY939" t="s">
        <v>207</v>
      </c>
      <c r="AZ939" t="s">
        <v>207</v>
      </c>
      <c r="BA939" t="s">
        <v>215</v>
      </c>
      <c r="BB939" t="s">
        <v>207</v>
      </c>
      <c r="BC939" t="s">
        <v>207</v>
      </c>
      <c r="BD939" t="s">
        <v>207</v>
      </c>
      <c r="BE939" t="s">
        <v>207</v>
      </c>
      <c r="BF939" t="s">
        <v>207</v>
      </c>
      <c r="BG939" t="s">
        <v>207</v>
      </c>
      <c r="BH939" t="s">
        <v>207</v>
      </c>
      <c r="BI939" t="s">
        <v>207</v>
      </c>
      <c r="BJ939" t="s">
        <v>207</v>
      </c>
      <c r="BK939" t="s">
        <v>207</v>
      </c>
      <c r="BL939" t="s">
        <v>207</v>
      </c>
      <c r="BM939" t="s">
        <v>207</v>
      </c>
      <c r="BN939" t="s">
        <v>207</v>
      </c>
      <c r="BO939" s="18" t="str">
        <f>IF(OR(BO$2=0, BO$2=""), "N/A", IF(ISNUMBER(SEARCH(UPPER(BO$2), UPPER(ProgramsTable[[#This Row],[Type of Service]]))), "Yes", "No"))</f>
        <v>N/A</v>
      </c>
      <c r="BP939" s="18" t="str">
        <f>IF(BP$2=0, "N/A", IF(ISNUMBER(SEARCH(TRIM(BP$2), ProgramsTable[[#This Row],[Geographic Coverage]])), "Yes", "No"))</f>
        <v>N/A</v>
      </c>
      <c r="BQ939" s="18" t="str">
        <f>IF(BQ$2=0, "N/A", IF(ISNUMBER(SEARCH(TRIM(BQ$2), ProgramsTable[[#This Row],[Geographic Coverage]])), "Yes", "No"))</f>
        <v>N/A</v>
      </c>
      <c r="BR939" s="18" t="str">
        <f>IF(AND(BP$2=0, BQ$2=0), "*Required - Please Make a Selection*", IF(OR(ISNUMBER(SEARCH(TRIM(BP$2), ProgramsTable[[#This Row],[Geographic Coverage]])), ISNUMBER(SEARCH(TRIM(BQ$2), ProgramsTable[[#This Row],[Geographic Coverage]]))), "Yes", "No"))</f>
        <v>*Required - Please Make a Selection*</v>
      </c>
      <c r="BS939" s="18" t="str">
        <f>IF(OR(BS$2="",BS$2=0), "N/A", IF(AND(ProgramsTable[[#This Row],[Age Min]]= "None", ProgramsTable[[#This Row],[Age Max]]= "None"), "Yes", IF(AND(BS$2&gt;=ProgramsTable[[#This Row],[Age Min]], BS$2&lt;=ProgramsTable[[#This Row],[Age Max]]), "Yes", "No")))</f>
        <v>N/A</v>
      </c>
      <c r="BT939" s="18" t="str" cm="1">
        <f t="array" ref="BT939">IF(COUNTIF(AM$2:BJ$2,"Yes")=0,"N/A",IF(SUMPRODUCT(--(AM$2:BJ$2="Yes"),--(ProgramsTable[[#This Row],[Developmental Disability]:[Caregivers, Family Members, Advocates, or Practitioners of an Individual with Disabilities or Medical Conditions]]="Yes"))&gt;0,"Yes","No"))</f>
        <v>N/A</v>
      </c>
      <c r="BU9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39" s="18" t="str">
        <f>IF(BV$2=0, "N/A", IF(ISNUMBER(SEARCH(UPPER(BV$2), UPPER(ProgramsTable[[#This Row],[Type of Service]]))), "Yes", "No"))</f>
        <v>N/A</v>
      </c>
      <c r="BW939" s="18" t="str">
        <f>IF(BW$2=0, "N/A", IF(ISNUMBER(SEARCH(TRIM(BW$2), ProgramsTable[[#This Row],[Geographic Coverage]])), "Yes", "No"))</f>
        <v>N/A</v>
      </c>
      <c r="BX939" s="18" t="str">
        <f>IF(BX$2=0, "N/A", IF(ISNUMBER(SEARCH(TRIM(BX$2), ProgramsTable[[#This Row],[Geographic Coverage]])), "Yes", "No"))</f>
        <v>N/A</v>
      </c>
      <c r="BY939" s="18" t="str">
        <f>IF(AND(BW$2=0, BX$2=0), "*Required - Please Make a Selection*", IF(OR(ISNUMBER(SEARCH(TRIM(BW$2), ProgramsTable[[#This Row],[Geographic Coverage]])), ISNUMBER(SEARCH(TRIM(BX$2), ProgramsTable[[#This Row],[Geographic Coverage]]))), "Yes", "No"))</f>
        <v>*Required - Please Make a Selection*</v>
      </c>
      <c r="BZ939" s="18" t="str">
        <f>IF(I$2=0, "N/A", IF(I$2="Yes", IF(ProgramsTable[[#This Row],[Program Includes Services for Caregivers]]="Yes", IF(ProgramsTable[[#This Row],[Program May Require Caregiver to be Unpaid]]="No", "Yes", "No"), "No"), "N/A"))</f>
        <v>N/A</v>
      </c>
      <c r="CA9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39" s="18" t="str">
        <f>IF(CB$2=0, "N/A", IF(ISNUMBER(SEARCH(TRIM(UPPER(CB$2)), TRIM(UPPER(ProgramsTable[[#This Row],[Type of Service]])))), "Yes", "No"))</f>
        <v>N/A</v>
      </c>
      <c r="CC939" s="18" t="str">
        <f>IF(CC$2=0, "N/A", IF(ISNUMBER(SEARCH(TRIM(CC$2), ProgramsTable[[#This Row],[Geographic Coverage]])), "Yes", "No"))</f>
        <v>No</v>
      </c>
      <c r="CD939" s="18" t="str">
        <f>IF(CD$2=0, "N/A", IF(ISNUMBER(SEARCH(TRIM(CD$2), ProgramsTable[[#This Row],[Geographic Coverage]])), "Yes", "No"))</f>
        <v>N/A</v>
      </c>
      <c r="CE939" s="18" t="str">
        <f>IF(AND(CC$2=0, CD$2=0), "*Required - Please Make a Selection*", IF(OR(ISNUMBER(SEARCH(TRIM(CC$2), ProgramsTable[[#This Row],[Geographic Coverage]])), ISNUMBER(SEARCH(TRIM(CD$2), ProgramsTable[[#This Row],[Geographic Coverage]]))), "Yes", "No"))</f>
        <v>No</v>
      </c>
      <c r="CF939" s="18" t="str" cm="1">
        <f t="array" ref="CF939">IF(COUNTIF(BK$2:BN$2, "Yes")=0, "N/A", IF(SUMPRODUCT((BK$2:BN$2="Yes")*(ProgramsTable[[#This Row],[Veteran?]:[Disabled Veteran?]]="Yes"))&gt;0, "Yes", "No"))</f>
        <v>No</v>
      </c>
      <c r="CG9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39"/>
      <c r="CI939"/>
      <c r="CJ939"/>
      <c r="CK939"/>
      <c r="CL939"/>
      <c r="CM939"/>
      <c r="CN939"/>
      <c r="CO939"/>
      <c r="CP939"/>
      <c r="CQ939"/>
      <c r="CR939"/>
      <c r="CS939"/>
      <c r="CU939"/>
      <c r="CV939"/>
    </row>
    <row r="940" spans="1:100" hidden="1" x14ac:dyDescent="0.25">
      <c r="A940" s="10">
        <v>849.5</v>
      </c>
      <c r="B940" t="s">
        <v>647</v>
      </c>
      <c r="C940" t="s">
        <v>484</v>
      </c>
      <c r="D940" t="s">
        <v>576</v>
      </c>
      <c r="E940" t="s">
        <v>546</v>
      </c>
      <c r="F940" t="s">
        <v>648</v>
      </c>
      <c r="G940" t="s">
        <v>98</v>
      </c>
      <c r="H940" t="s">
        <v>207</v>
      </c>
      <c r="I940" t="s">
        <v>207</v>
      </c>
      <c r="J940" t="s">
        <v>208</v>
      </c>
      <c r="K940" t="s">
        <v>208</v>
      </c>
      <c r="L940" s="11" t="s">
        <v>543</v>
      </c>
      <c r="M940">
        <v>60</v>
      </c>
      <c r="N940">
        <v>120</v>
      </c>
      <c r="P940" t="s">
        <v>563</v>
      </c>
      <c r="Q940" t="s">
        <v>208</v>
      </c>
      <c r="R940" t="s">
        <v>563</v>
      </c>
      <c r="S940" t="s">
        <v>208</v>
      </c>
      <c r="T940" t="s">
        <v>33</v>
      </c>
      <c r="U940" t="s">
        <v>207</v>
      </c>
      <c r="V940" t="s">
        <v>207</v>
      </c>
      <c r="W940" t="s">
        <v>207</v>
      </c>
      <c r="X940" t="s">
        <v>207</v>
      </c>
      <c r="Y940" t="s">
        <v>207</v>
      </c>
      <c r="Z940" t="s">
        <v>207</v>
      </c>
      <c r="AA940" t="s">
        <v>207</v>
      </c>
      <c r="AB940" t="s">
        <v>207</v>
      </c>
      <c r="AC940" t="s">
        <v>207</v>
      </c>
      <c r="AD940" t="s">
        <v>207</v>
      </c>
      <c r="AE940" t="s">
        <v>207</v>
      </c>
      <c r="AF940" t="s">
        <v>207</v>
      </c>
      <c r="AG940" t="s">
        <v>207</v>
      </c>
      <c r="AH940" t="s">
        <v>207</v>
      </c>
      <c r="AI940" t="s">
        <v>207</v>
      </c>
      <c r="AJ940" t="s">
        <v>207</v>
      </c>
      <c r="AK940" t="s">
        <v>207</v>
      </c>
      <c r="AL940" t="s">
        <v>207</v>
      </c>
      <c r="AM940" t="s">
        <v>207</v>
      </c>
      <c r="AN940" t="s">
        <v>207</v>
      </c>
      <c r="AO940" t="s">
        <v>207</v>
      </c>
      <c r="AP940" t="s">
        <v>207</v>
      </c>
      <c r="AQ940" t="s">
        <v>207</v>
      </c>
      <c r="AR940" t="s">
        <v>207</v>
      </c>
      <c r="AS940" t="s">
        <v>207</v>
      </c>
      <c r="AT940" t="s">
        <v>207</v>
      </c>
      <c r="AU940" t="s">
        <v>207</v>
      </c>
      <c r="AV940" t="s">
        <v>207</v>
      </c>
      <c r="AW940" t="s">
        <v>207</v>
      </c>
      <c r="AX940" t="s">
        <v>207</v>
      </c>
      <c r="AY940" t="s">
        <v>207</v>
      </c>
      <c r="AZ940" t="s">
        <v>207</v>
      </c>
      <c r="BA940" t="s">
        <v>215</v>
      </c>
      <c r="BB940" t="s">
        <v>207</v>
      </c>
      <c r="BC940" t="s">
        <v>207</v>
      </c>
      <c r="BD940" t="s">
        <v>207</v>
      </c>
      <c r="BE940" t="s">
        <v>207</v>
      </c>
      <c r="BF940" t="s">
        <v>207</v>
      </c>
      <c r="BG940" t="s">
        <v>207</v>
      </c>
      <c r="BH940" t="s">
        <v>207</v>
      </c>
      <c r="BI940" t="s">
        <v>207</v>
      </c>
      <c r="BJ940" t="s">
        <v>207</v>
      </c>
      <c r="BK940" t="s">
        <v>207</v>
      </c>
      <c r="BL940" t="s">
        <v>207</v>
      </c>
      <c r="BM940" t="s">
        <v>207</v>
      </c>
      <c r="BN940" t="s">
        <v>207</v>
      </c>
      <c r="BO940" s="18" t="str">
        <f>IF(OR(BO$2=0, BO$2=""), "N/A", IF(ISNUMBER(SEARCH(UPPER(BO$2), UPPER(ProgramsTable[[#This Row],[Type of Service]]))), "Yes", "No"))</f>
        <v>N/A</v>
      </c>
      <c r="BP940" s="18" t="str">
        <f>IF(BP$2=0, "N/A", IF(ISNUMBER(SEARCH(TRIM(BP$2), ProgramsTable[[#This Row],[Geographic Coverage]])), "Yes", "No"))</f>
        <v>N/A</v>
      </c>
      <c r="BQ940" s="18" t="str">
        <f>IF(BQ$2=0, "N/A", IF(ISNUMBER(SEARCH(TRIM(BQ$2), ProgramsTable[[#This Row],[Geographic Coverage]])), "Yes", "No"))</f>
        <v>N/A</v>
      </c>
      <c r="BR940" s="18" t="str">
        <f>IF(AND(BP$2=0, BQ$2=0), "*Required - Please Make a Selection*", IF(OR(ISNUMBER(SEARCH(TRIM(BP$2), ProgramsTable[[#This Row],[Geographic Coverage]])), ISNUMBER(SEARCH(TRIM(BQ$2), ProgramsTable[[#This Row],[Geographic Coverage]]))), "Yes", "No"))</f>
        <v>*Required - Please Make a Selection*</v>
      </c>
      <c r="BS940" s="18" t="str">
        <f>IF(OR(BS$2="",BS$2=0), "N/A", IF(AND(ProgramsTable[[#This Row],[Age Min]]= "None", ProgramsTable[[#This Row],[Age Max]]= "None"), "Yes", IF(AND(BS$2&gt;=ProgramsTable[[#This Row],[Age Min]], BS$2&lt;=ProgramsTable[[#This Row],[Age Max]]), "Yes", "No")))</f>
        <v>N/A</v>
      </c>
      <c r="BT940" s="18" t="str" cm="1">
        <f t="array" ref="BT940">IF(COUNTIF(AM$2:BJ$2,"Yes")=0,"N/A",IF(SUMPRODUCT(--(AM$2:BJ$2="Yes"),--(ProgramsTable[[#This Row],[Developmental Disability]:[Caregivers, Family Members, Advocates, or Practitioners of an Individual with Disabilities or Medical Conditions]]="Yes"))&gt;0,"Yes","No"))</f>
        <v>N/A</v>
      </c>
      <c r="BU9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40" s="18" t="str">
        <f>IF(BV$2=0, "N/A", IF(ISNUMBER(SEARCH(UPPER(BV$2), UPPER(ProgramsTable[[#This Row],[Type of Service]]))), "Yes", "No"))</f>
        <v>N/A</v>
      </c>
      <c r="BW940" s="18" t="str">
        <f>IF(BW$2=0, "N/A", IF(ISNUMBER(SEARCH(TRIM(BW$2), ProgramsTable[[#This Row],[Geographic Coverage]])), "Yes", "No"))</f>
        <v>N/A</v>
      </c>
      <c r="BX940" s="18" t="str">
        <f>IF(BX$2=0, "N/A", IF(ISNUMBER(SEARCH(TRIM(BX$2), ProgramsTable[[#This Row],[Geographic Coverage]])), "Yes", "No"))</f>
        <v>N/A</v>
      </c>
      <c r="BY940" s="18" t="str">
        <f>IF(AND(BW$2=0, BX$2=0), "*Required - Please Make a Selection*", IF(OR(ISNUMBER(SEARCH(TRIM(BW$2), ProgramsTable[[#This Row],[Geographic Coverage]])), ISNUMBER(SEARCH(TRIM(BX$2), ProgramsTable[[#This Row],[Geographic Coverage]]))), "Yes", "No"))</f>
        <v>*Required - Please Make a Selection*</v>
      </c>
      <c r="BZ940" s="18" t="str">
        <f>IF(I$2=0, "N/A", IF(I$2="Yes", IF(ProgramsTable[[#This Row],[Program Includes Services for Caregivers]]="Yes", IF(ProgramsTable[[#This Row],[Program May Require Caregiver to be Unpaid]]="No", "Yes", "No"), "No"), "N/A"))</f>
        <v>N/A</v>
      </c>
      <c r="CA9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40" s="18" t="str">
        <f>IF(CB$2=0, "N/A", IF(ISNUMBER(SEARCH(TRIM(UPPER(CB$2)), TRIM(UPPER(ProgramsTable[[#This Row],[Type of Service]])))), "Yes", "No"))</f>
        <v>N/A</v>
      </c>
      <c r="CC940" s="18" t="str">
        <f>IF(CC$2=0, "N/A", IF(ISNUMBER(SEARCH(TRIM(CC$2), ProgramsTable[[#This Row],[Geographic Coverage]])), "Yes", "No"))</f>
        <v>No</v>
      </c>
      <c r="CD940" s="18" t="str">
        <f>IF(CD$2=0, "N/A", IF(ISNUMBER(SEARCH(TRIM(CD$2), ProgramsTable[[#This Row],[Geographic Coverage]])), "Yes", "No"))</f>
        <v>N/A</v>
      </c>
      <c r="CE940" s="18" t="str">
        <f>IF(AND(CC$2=0, CD$2=0), "*Required - Please Make a Selection*", IF(OR(ISNUMBER(SEARCH(TRIM(CC$2), ProgramsTable[[#This Row],[Geographic Coverage]])), ISNUMBER(SEARCH(TRIM(CD$2), ProgramsTable[[#This Row],[Geographic Coverage]]))), "Yes", "No"))</f>
        <v>No</v>
      </c>
      <c r="CF940" s="18" t="str" cm="1">
        <f t="array" ref="CF940">IF(COUNTIF(BK$2:BN$2, "Yes")=0, "N/A", IF(SUMPRODUCT((BK$2:BN$2="Yes")*(ProgramsTable[[#This Row],[Veteran?]:[Disabled Veteran?]]="Yes"))&gt;0, "Yes", "No"))</f>
        <v>No</v>
      </c>
      <c r="CG9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40"/>
      <c r="CI940"/>
      <c r="CJ940"/>
      <c r="CK940"/>
      <c r="CL940"/>
      <c r="CM940"/>
      <c r="CN940"/>
      <c r="CO940"/>
      <c r="CP940"/>
      <c r="CQ940"/>
      <c r="CR940"/>
      <c r="CS940"/>
      <c r="CU940"/>
      <c r="CV940"/>
    </row>
    <row r="941" spans="1:100" hidden="1" x14ac:dyDescent="0.25">
      <c r="A941" s="10">
        <v>861</v>
      </c>
      <c r="B941" t="s">
        <v>647</v>
      </c>
      <c r="C941" t="s">
        <v>503</v>
      </c>
      <c r="D941" t="s">
        <v>537</v>
      </c>
      <c r="E941" t="s">
        <v>538</v>
      </c>
      <c r="F941" t="s">
        <v>539</v>
      </c>
      <c r="G941" t="s">
        <v>540</v>
      </c>
      <c r="H941" t="s">
        <v>207</v>
      </c>
      <c r="I941" t="s">
        <v>207</v>
      </c>
      <c r="J941" t="s">
        <v>541</v>
      </c>
      <c r="K941" t="s">
        <v>542</v>
      </c>
      <c r="L941" t="s">
        <v>543</v>
      </c>
      <c r="M941">
        <v>60</v>
      </c>
      <c r="N941">
        <v>120</v>
      </c>
      <c r="P941" t="s">
        <v>544</v>
      </c>
      <c r="Q941" t="s">
        <v>208</v>
      </c>
      <c r="R941" t="s">
        <v>544</v>
      </c>
      <c r="S941" t="s">
        <v>208</v>
      </c>
      <c r="T941" t="s">
        <v>43</v>
      </c>
      <c r="U941" t="s">
        <v>215</v>
      </c>
      <c r="V941" t="s">
        <v>207</v>
      </c>
      <c r="W941" t="s">
        <v>207</v>
      </c>
      <c r="X941" t="s">
        <v>207</v>
      </c>
      <c r="Y941" t="s">
        <v>207</v>
      </c>
      <c r="Z941" t="s">
        <v>207</v>
      </c>
      <c r="AA941" t="s">
        <v>207</v>
      </c>
      <c r="AB941" t="s">
        <v>207</v>
      </c>
      <c r="AC941" t="s">
        <v>207</v>
      </c>
      <c r="AD941" t="s">
        <v>207</v>
      </c>
      <c r="AE941" t="s">
        <v>207</v>
      </c>
      <c r="AF941" t="s">
        <v>207</v>
      </c>
      <c r="AG941" t="s">
        <v>207</v>
      </c>
      <c r="AH941" t="s">
        <v>207</v>
      </c>
      <c r="AI941" t="s">
        <v>207</v>
      </c>
      <c r="AJ941" t="s">
        <v>207</v>
      </c>
      <c r="AK941" t="s">
        <v>207</v>
      </c>
      <c r="AL941" t="s">
        <v>207</v>
      </c>
      <c r="AM941" t="s">
        <v>207</v>
      </c>
      <c r="AN941" t="s">
        <v>207</v>
      </c>
      <c r="AO941" t="s">
        <v>207</v>
      </c>
      <c r="AP941" t="s">
        <v>207</v>
      </c>
      <c r="AQ941" t="s">
        <v>207</v>
      </c>
      <c r="AR941" t="s">
        <v>207</v>
      </c>
      <c r="AS941" t="s">
        <v>207</v>
      </c>
      <c r="AT941" t="s">
        <v>207</v>
      </c>
      <c r="AU941" t="s">
        <v>207</v>
      </c>
      <c r="AV941" t="s">
        <v>207</v>
      </c>
      <c r="AW941" t="s">
        <v>207</v>
      </c>
      <c r="AX941" t="s">
        <v>207</v>
      </c>
      <c r="AY941" t="s">
        <v>207</v>
      </c>
      <c r="AZ941" t="s">
        <v>207</v>
      </c>
      <c r="BA941" t="s">
        <v>215</v>
      </c>
      <c r="BB941" t="s">
        <v>207</v>
      </c>
      <c r="BC941" t="s">
        <v>207</v>
      </c>
      <c r="BD941" t="s">
        <v>207</v>
      </c>
      <c r="BE941" t="s">
        <v>207</v>
      </c>
      <c r="BF941" t="s">
        <v>207</v>
      </c>
      <c r="BG941" t="s">
        <v>207</v>
      </c>
      <c r="BH941" t="s">
        <v>207</v>
      </c>
      <c r="BI941" t="s">
        <v>207</v>
      </c>
      <c r="BJ941" t="s">
        <v>207</v>
      </c>
      <c r="BK941" t="s">
        <v>207</v>
      </c>
      <c r="BL941" t="s">
        <v>207</v>
      </c>
      <c r="BM941" t="s">
        <v>207</v>
      </c>
      <c r="BN941" t="s">
        <v>207</v>
      </c>
      <c r="BO941" s="18" t="str">
        <f>IF(OR(BO$2=0, BO$2=""), "N/A", IF(ISNUMBER(SEARCH(UPPER(BO$2), UPPER(ProgramsTable[[#This Row],[Type of Service]]))), "Yes", "No"))</f>
        <v>N/A</v>
      </c>
      <c r="BP941" s="18" t="str">
        <f>IF(BP$2=0, "N/A", IF(ISNUMBER(SEARCH(TRIM(BP$2), ProgramsTable[[#This Row],[Geographic Coverage]])), "Yes", "No"))</f>
        <v>N/A</v>
      </c>
      <c r="BQ941" s="18" t="str">
        <f>IF(BQ$2=0, "N/A", IF(ISNUMBER(SEARCH(TRIM(BQ$2), ProgramsTable[[#This Row],[Geographic Coverage]])), "Yes", "No"))</f>
        <v>N/A</v>
      </c>
      <c r="BR941" s="18" t="str">
        <f>IF(AND(BP$2=0, BQ$2=0), "*Required - Please Make a Selection*", IF(OR(ISNUMBER(SEARCH(TRIM(BP$2), ProgramsTable[[#This Row],[Geographic Coverage]])), ISNUMBER(SEARCH(TRIM(BQ$2), ProgramsTable[[#This Row],[Geographic Coverage]]))), "Yes", "No"))</f>
        <v>*Required - Please Make a Selection*</v>
      </c>
      <c r="BS941" s="18" t="str">
        <f>IF(OR(BS$2="",BS$2=0), "N/A", IF(AND(ProgramsTable[[#This Row],[Age Min]]= "None", ProgramsTable[[#This Row],[Age Max]]= "None"), "Yes", IF(AND(BS$2&gt;=ProgramsTable[[#This Row],[Age Min]], BS$2&lt;=ProgramsTable[[#This Row],[Age Max]]), "Yes", "No")))</f>
        <v>N/A</v>
      </c>
      <c r="BT941" s="18" t="str" cm="1">
        <f t="array" ref="BT941">IF(COUNTIF(AM$2:BJ$2,"Yes")=0,"N/A",IF(SUMPRODUCT(--(AM$2:BJ$2="Yes"),--(ProgramsTable[[#This Row],[Developmental Disability]:[Caregivers, Family Members, Advocates, or Practitioners of an Individual with Disabilities or Medical Conditions]]="Yes"))&gt;0,"Yes","No"))</f>
        <v>N/A</v>
      </c>
      <c r="BU9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41" s="18" t="str">
        <f>IF(BV$2=0, "N/A", IF(ISNUMBER(SEARCH(UPPER(BV$2), UPPER(ProgramsTable[[#This Row],[Type of Service]]))), "Yes", "No"))</f>
        <v>N/A</v>
      </c>
      <c r="BW941" s="18" t="str">
        <f>IF(BW$2=0, "N/A", IF(ISNUMBER(SEARCH(TRIM(BW$2), ProgramsTable[[#This Row],[Geographic Coverage]])), "Yes", "No"))</f>
        <v>N/A</v>
      </c>
      <c r="BX941" s="18" t="str">
        <f>IF(BX$2=0, "N/A", IF(ISNUMBER(SEARCH(TRIM(BX$2), ProgramsTable[[#This Row],[Geographic Coverage]])), "Yes", "No"))</f>
        <v>N/A</v>
      </c>
      <c r="BY941" s="18" t="str">
        <f>IF(AND(BW$2=0, BX$2=0), "*Required - Please Make a Selection*", IF(OR(ISNUMBER(SEARCH(TRIM(BW$2), ProgramsTable[[#This Row],[Geographic Coverage]])), ISNUMBER(SEARCH(TRIM(BX$2), ProgramsTable[[#This Row],[Geographic Coverage]]))), "Yes", "No"))</f>
        <v>*Required - Please Make a Selection*</v>
      </c>
      <c r="BZ941" s="18" t="str">
        <f>IF(I$2=0, "N/A", IF(I$2="Yes", IF(ProgramsTable[[#This Row],[Program Includes Services for Caregivers]]="Yes", IF(ProgramsTable[[#This Row],[Program May Require Caregiver to be Unpaid]]="No", "Yes", "No"), "No"), "N/A"))</f>
        <v>N/A</v>
      </c>
      <c r="CA9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41" s="18" t="str">
        <f>IF(CB$2=0, "N/A", IF(ISNUMBER(SEARCH(TRIM(UPPER(CB$2)), TRIM(UPPER(ProgramsTable[[#This Row],[Type of Service]])))), "Yes", "No"))</f>
        <v>N/A</v>
      </c>
      <c r="CC941" s="18" t="str">
        <f>IF(CC$2=0, "N/A", IF(ISNUMBER(SEARCH(TRIM(CC$2), ProgramsTable[[#This Row],[Geographic Coverage]])), "Yes", "No"))</f>
        <v>No</v>
      </c>
      <c r="CD941" s="18" t="str">
        <f>IF(CD$2=0, "N/A", IF(ISNUMBER(SEARCH(TRIM(CD$2), ProgramsTable[[#This Row],[Geographic Coverage]])), "Yes", "No"))</f>
        <v>N/A</v>
      </c>
      <c r="CE941" s="18" t="str">
        <f>IF(AND(CC$2=0, CD$2=0), "*Required - Please Make a Selection*", IF(OR(ISNUMBER(SEARCH(TRIM(CC$2), ProgramsTable[[#This Row],[Geographic Coverage]])), ISNUMBER(SEARCH(TRIM(CD$2), ProgramsTable[[#This Row],[Geographic Coverage]]))), "Yes", "No"))</f>
        <v>No</v>
      </c>
      <c r="CF941" s="18" t="str" cm="1">
        <f t="array" ref="CF941">IF(COUNTIF(BK$2:BN$2, "Yes")=0, "N/A", IF(SUMPRODUCT((BK$2:BN$2="Yes")*(ProgramsTable[[#This Row],[Veteran?]:[Disabled Veteran?]]="Yes"))&gt;0, "Yes", "No"))</f>
        <v>No</v>
      </c>
      <c r="CG9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41"/>
      <c r="CI941"/>
      <c r="CJ941"/>
      <c r="CK941"/>
      <c r="CL941"/>
      <c r="CM941"/>
      <c r="CN941"/>
      <c r="CO941"/>
      <c r="CP941"/>
      <c r="CQ941"/>
      <c r="CR941"/>
      <c r="CS941"/>
      <c r="CU941"/>
      <c r="CV941"/>
    </row>
    <row r="942" spans="1:100" hidden="1" x14ac:dyDescent="0.25">
      <c r="A942" s="10">
        <v>863</v>
      </c>
      <c r="B942" t="s">
        <v>647</v>
      </c>
      <c r="C942" t="s">
        <v>503</v>
      </c>
      <c r="D942" t="s">
        <v>545</v>
      </c>
      <c r="E942" t="s">
        <v>546</v>
      </c>
      <c r="F942" t="s">
        <v>549</v>
      </c>
      <c r="G942" t="s">
        <v>117</v>
      </c>
      <c r="H942" t="s">
        <v>207</v>
      </c>
      <c r="I942" t="s">
        <v>207</v>
      </c>
      <c r="J942" t="s">
        <v>208</v>
      </c>
      <c r="K942" t="s">
        <v>208</v>
      </c>
      <c r="L942" s="11" t="s">
        <v>543</v>
      </c>
      <c r="M942">
        <v>60</v>
      </c>
      <c r="N942">
        <v>120</v>
      </c>
      <c r="P942" t="s">
        <v>550</v>
      </c>
      <c r="Q942" t="s">
        <v>208</v>
      </c>
      <c r="R942" t="s">
        <v>550</v>
      </c>
      <c r="S942" t="s">
        <v>208</v>
      </c>
      <c r="T942" t="s">
        <v>43</v>
      </c>
      <c r="U942" t="s">
        <v>207</v>
      </c>
      <c r="V942" t="s">
        <v>207</v>
      </c>
      <c r="W942" t="s">
        <v>207</v>
      </c>
      <c r="X942" t="s">
        <v>207</v>
      </c>
      <c r="Y942" t="s">
        <v>207</v>
      </c>
      <c r="Z942" t="s">
        <v>207</v>
      </c>
      <c r="AA942" t="s">
        <v>207</v>
      </c>
      <c r="AB942" t="s">
        <v>207</v>
      </c>
      <c r="AC942" t="s">
        <v>207</v>
      </c>
      <c r="AD942" t="s">
        <v>207</v>
      </c>
      <c r="AE942" t="s">
        <v>207</v>
      </c>
      <c r="AF942" t="s">
        <v>207</v>
      </c>
      <c r="AG942" t="s">
        <v>207</v>
      </c>
      <c r="AH942" t="s">
        <v>207</v>
      </c>
      <c r="AI942" t="s">
        <v>207</v>
      </c>
      <c r="AJ942" t="s">
        <v>207</v>
      </c>
      <c r="AK942" t="s">
        <v>207</v>
      </c>
      <c r="AL942" t="s">
        <v>207</v>
      </c>
      <c r="AM942" t="s">
        <v>207</v>
      </c>
      <c r="AN942" t="s">
        <v>207</v>
      </c>
      <c r="AO942" t="s">
        <v>207</v>
      </c>
      <c r="AP942" t="s">
        <v>207</v>
      </c>
      <c r="AQ942" t="s">
        <v>207</v>
      </c>
      <c r="AR942" t="s">
        <v>207</v>
      </c>
      <c r="AS942" t="s">
        <v>207</v>
      </c>
      <c r="AT942" t="s">
        <v>207</v>
      </c>
      <c r="AU942" t="s">
        <v>207</v>
      </c>
      <c r="AV942" t="s">
        <v>207</v>
      </c>
      <c r="AW942" t="s">
        <v>207</v>
      </c>
      <c r="AX942" t="s">
        <v>207</v>
      </c>
      <c r="AY942" t="s">
        <v>207</v>
      </c>
      <c r="AZ942" t="s">
        <v>207</v>
      </c>
      <c r="BA942" t="s">
        <v>215</v>
      </c>
      <c r="BB942" t="s">
        <v>207</v>
      </c>
      <c r="BC942" t="s">
        <v>207</v>
      </c>
      <c r="BD942" t="s">
        <v>207</v>
      </c>
      <c r="BE942" t="s">
        <v>207</v>
      </c>
      <c r="BF942" t="s">
        <v>207</v>
      </c>
      <c r="BG942" t="s">
        <v>207</v>
      </c>
      <c r="BH942" t="s">
        <v>207</v>
      </c>
      <c r="BI942" t="s">
        <v>207</v>
      </c>
      <c r="BJ942" t="s">
        <v>207</v>
      </c>
      <c r="BK942" t="s">
        <v>207</v>
      </c>
      <c r="BL942" t="s">
        <v>207</v>
      </c>
      <c r="BM942" t="s">
        <v>207</v>
      </c>
      <c r="BN942" t="s">
        <v>207</v>
      </c>
      <c r="BO942" s="18" t="str">
        <f>IF(OR(BO$2=0, BO$2=""), "N/A", IF(ISNUMBER(SEARCH(UPPER(BO$2), UPPER(ProgramsTable[[#This Row],[Type of Service]]))), "Yes", "No"))</f>
        <v>N/A</v>
      </c>
      <c r="BP942" s="18" t="str">
        <f>IF(BP$2=0, "N/A", IF(ISNUMBER(SEARCH(TRIM(BP$2), ProgramsTable[[#This Row],[Geographic Coverage]])), "Yes", "No"))</f>
        <v>N/A</v>
      </c>
      <c r="BQ942" s="18" t="str">
        <f>IF(BQ$2=0, "N/A", IF(ISNUMBER(SEARCH(TRIM(BQ$2), ProgramsTable[[#This Row],[Geographic Coverage]])), "Yes", "No"))</f>
        <v>N/A</v>
      </c>
      <c r="BR942" s="18" t="str">
        <f>IF(AND(BP$2=0, BQ$2=0), "*Required - Please Make a Selection*", IF(OR(ISNUMBER(SEARCH(TRIM(BP$2), ProgramsTable[[#This Row],[Geographic Coverage]])), ISNUMBER(SEARCH(TRIM(BQ$2), ProgramsTable[[#This Row],[Geographic Coverage]]))), "Yes", "No"))</f>
        <v>*Required - Please Make a Selection*</v>
      </c>
      <c r="BS942" s="18" t="str">
        <f>IF(OR(BS$2="",BS$2=0), "N/A", IF(AND(ProgramsTable[[#This Row],[Age Min]]= "None", ProgramsTable[[#This Row],[Age Max]]= "None"), "Yes", IF(AND(BS$2&gt;=ProgramsTable[[#This Row],[Age Min]], BS$2&lt;=ProgramsTable[[#This Row],[Age Max]]), "Yes", "No")))</f>
        <v>N/A</v>
      </c>
      <c r="BT942" s="18" t="str" cm="1">
        <f t="array" ref="BT942">IF(COUNTIF(AM$2:BJ$2,"Yes")=0,"N/A",IF(SUMPRODUCT(--(AM$2:BJ$2="Yes"),--(ProgramsTable[[#This Row],[Developmental Disability]:[Caregivers, Family Members, Advocates, or Practitioners of an Individual with Disabilities or Medical Conditions]]="Yes"))&gt;0,"Yes","No"))</f>
        <v>N/A</v>
      </c>
      <c r="BU9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42" s="18" t="str">
        <f>IF(BV$2=0, "N/A", IF(ISNUMBER(SEARCH(UPPER(BV$2), UPPER(ProgramsTable[[#This Row],[Type of Service]]))), "Yes", "No"))</f>
        <v>N/A</v>
      </c>
      <c r="BW942" s="18" t="str">
        <f>IF(BW$2=0, "N/A", IF(ISNUMBER(SEARCH(TRIM(BW$2), ProgramsTable[[#This Row],[Geographic Coverage]])), "Yes", "No"))</f>
        <v>N/A</v>
      </c>
      <c r="BX942" s="18" t="str">
        <f>IF(BX$2=0, "N/A", IF(ISNUMBER(SEARCH(TRIM(BX$2), ProgramsTable[[#This Row],[Geographic Coverage]])), "Yes", "No"))</f>
        <v>N/A</v>
      </c>
      <c r="BY942" s="18" t="str">
        <f>IF(AND(BW$2=0, BX$2=0), "*Required - Please Make a Selection*", IF(OR(ISNUMBER(SEARCH(TRIM(BW$2), ProgramsTable[[#This Row],[Geographic Coverage]])), ISNUMBER(SEARCH(TRIM(BX$2), ProgramsTable[[#This Row],[Geographic Coverage]]))), "Yes", "No"))</f>
        <v>*Required - Please Make a Selection*</v>
      </c>
      <c r="BZ942" s="18" t="str">
        <f>IF(I$2=0, "N/A", IF(I$2="Yes", IF(ProgramsTable[[#This Row],[Program Includes Services for Caregivers]]="Yes", IF(ProgramsTable[[#This Row],[Program May Require Caregiver to be Unpaid]]="No", "Yes", "No"), "No"), "N/A"))</f>
        <v>N/A</v>
      </c>
      <c r="CA9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42" s="18" t="str">
        <f>IF(CB$2=0, "N/A", IF(ISNUMBER(SEARCH(TRIM(UPPER(CB$2)), TRIM(UPPER(ProgramsTable[[#This Row],[Type of Service]])))), "Yes", "No"))</f>
        <v>N/A</v>
      </c>
      <c r="CC942" s="18" t="str">
        <f>IF(CC$2=0, "N/A", IF(ISNUMBER(SEARCH(TRIM(CC$2), ProgramsTable[[#This Row],[Geographic Coverage]])), "Yes", "No"))</f>
        <v>No</v>
      </c>
      <c r="CD942" s="18" t="str">
        <f>IF(CD$2=0, "N/A", IF(ISNUMBER(SEARCH(TRIM(CD$2), ProgramsTable[[#This Row],[Geographic Coverage]])), "Yes", "No"))</f>
        <v>N/A</v>
      </c>
      <c r="CE942" s="18" t="str">
        <f>IF(AND(CC$2=0, CD$2=0), "*Required - Please Make a Selection*", IF(OR(ISNUMBER(SEARCH(TRIM(CC$2), ProgramsTable[[#This Row],[Geographic Coverage]])), ISNUMBER(SEARCH(TRIM(CD$2), ProgramsTable[[#This Row],[Geographic Coverage]]))), "Yes", "No"))</f>
        <v>No</v>
      </c>
      <c r="CF942" s="18" t="str" cm="1">
        <f t="array" ref="CF942">IF(COUNTIF(BK$2:BN$2, "Yes")=0, "N/A", IF(SUMPRODUCT((BK$2:BN$2="Yes")*(ProgramsTable[[#This Row],[Veteran?]:[Disabled Veteran?]]="Yes"))&gt;0, "Yes", "No"))</f>
        <v>No</v>
      </c>
      <c r="CG9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42"/>
      <c r="CI942"/>
      <c r="CJ942"/>
      <c r="CK942"/>
      <c r="CL942"/>
      <c r="CM942"/>
      <c r="CN942"/>
      <c r="CO942"/>
      <c r="CP942"/>
      <c r="CQ942"/>
      <c r="CR942"/>
      <c r="CS942"/>
      <c r="CU942"/>
      <c r="CV942"/>
    </row>
    <row r="943" spans="1:100" hidden="1" x14ac:dyDescent="0.25">
      <c r="A943" s="10">
        <v>865</v>
      </c>
      <c r="B943" t="s">
        <v>647</v>
      </c>
      <c r="C943" t="s">
        <v>503</v>
      </c>
      <c r="D943" t="s">
        <v>545</v>
      </c>
      <c r="E943" t="s">
        <v>546</v>
      </c>
      <c r="F943" t="s">
        <v>553</v>
      </c>
      <c r="G943" t="s">
        <v>99</v>
      </c>
      <c r="H943" t="s">
        <v>207</v>
      </c>
      <c r="I943" t="s">
        <v>207</v>
      </c>
      <c r="J943" t="s">
        <v>208</v>
      </c>
      <c r="K943" t="s">
        <v>208</v>
      </c>
      <c r="L943" s="11" t="s">
        <v>543</v>
      </c>
      <c r="M943">
        <v>60</v>
      </c>
      <c r="N943">
        <v>120</v>
      </c>
      <c r="P943" t="s">
        <v>554</v>
      </c>
      <c r="Q943" t="s">
        <v>208</v>
      </c>
      <c r="R943" t="s">
        <v>554</v>
      </c>
      <c r="S943" t="s">
        <v>208</v>
      </c>
      <c r="T943" t="s">
        <v>43</v>
      </c>
      <c r="U943" t="s">
        <v>207</v>
      </c>
      <c r="V943" t="s">
        <v>207</v>
      </c>
      <c r="W943" t="s">
        <v>207</v>
      </c>
      <c r="X943" t="s">
        <v>207</v>
      </c>
      <c r="Y943" t="s">
        <v>207</v>
      </c>
      <c r="Z943" t="s">
        <v>207</v>
      </c>
      <c r="AA943" t="s">
        <v>207</v>
      </c>
      <c r="AB943" t="s">
        <v>207</v>
      </c>
      <c r="AC943" t="s">
        <v>207</v>
      </c>
      <c r="AD943" t="s">
        <v>207</v>
      </c>
      <c r="AE943" t="s">
        <v>207</v>
      </c>
      <c r="AF943" t="s">
        <v>207</v>
      </c>
      <c r="AG943" t="s">
        <v>207</v>
      </c>
      <c r="AH943" t="s">
        <v>207</v>
      </c>
      <c r="AI943" t="s">
        <v>207</v>
      </c>
      <c r="AJ943" t="s">
        <v>207</v>
      </c>
      <c r="AK943" t="s">
        <v>207</v>
      </c>
      <c r="AL943" t="s">
        <v>207</v>
      </c>
      <c r="AM943" t="s">
        <v>207</v>
      </c>
      <c r="AN943" t="s">
        <v>207</v>
      </c>
      <c r="AO943" t="s">
        <v>207</v>
      </c>
      <c r="AP943" t="s">
        <v>207</v>
      </c>
      <c r="AQ943" t="s">
        <v>207</v>
      </c>
      <c r="AR943" t="s">
        <v>207</v>
      </c>
      <c r="AS943" t="s">
        <v>207</v>
      </c>
      <c r="AT943" t="s">
        <v>207</v>
      </c>
      <c r="AU943" t="s">
        <v>207</v>
      </c>
      <c r="AV943" t="s">
        <v>207</v>
      </c>
      <c r="AW943" t="s">
        <v>207</v>
      </c>
      <c r="AX943" t="s">
        <v>207</v>
      </c>
      <c r="AY943" t="s">
        <v>207</v>
      </c>
      <c r="AZ943" t="s">
        <v>207</v>
      </c>
      <c r="BA943" t="s">
        <v>215</v>
      </c>
      <c r="BB943" t="s">
        <v>207</v>
      </c>
      <c r="BC943" t="s">
        <v>207</v>
      </c>
      <c r="BD943" t="s">
        <v>207</v>
      </c>
      <c r="BE943" t="s">
        <v>207</v>
      </c>
      <c r="BF943" t="s">
        <v>207</v>
      </c>
      <c r="BG943" t="s">
        <v>207</v>
      </c>
      <c r="BH943" t="s">
        <v>207</v>
      </c>
      <c r="BI943" t="s">
        <v>207</v>
      </c>
      <c r="BJ943" t="s">
        <v>207</v>
      </c>
      <c r="BK943" t="s">
        <v>207</v>
      </c>
      <c r="BL943" t="s">
        <v>207</v>
      </c>
      <c r="BM943" t="s">
        <v>207</v>
      </c>
      <c r="BN943" t="s">
        <v>207</v>
      </c>
      <c r="BO943" s="18" t="str">
        <f>IF(OR(BO$2=0, BO$2=""), "N/A", IF(ISNUMBER(SEARCH(UPPER(BO$2), UPPER(ProgramsTable[[#This Row],[Type of Service]]))), "Yes", "No"))</f>
        <v>N/A</v>
      </c>
      <c r="BP943" s="18" t="str">
        <f>IF(BP$2=0, "N/A", IF(ISNUMBER(SEARCH(TRIM(BP$2), ProgramsTable[[#This Row],[Geographic Coverage]])), "Yes", "No"))</f>
        <v>N/A</v>
      </c>
      <c r="BQ943" s="18" t="str">
        <f>IF(BQ$2=0, "N/A", IF(ISNUMBER(SEARCH(TRIM(BQ$2), ProgramsTable[[#This Row],[Geographic Coverage]])), "Yes", "No"))</f>
        <v>N/A</v>
      </c>
      <c r="BR943" s="18" t="str">
        <f>IF(AND(BP$2=0, BQ$2=0), "*Required - Please Make a Selection*", IF(OR(ISNUMBER(SEARCH(TRIM(BP$2), ProgramsTable[[#This Row],[Geographic Coverage]])), ISNUMBER(SEARCH(TRIM(BQ$2), ProgramsTable[[#This Row],[Geographic Coverage]]))), "Yes", "No"))</f>
        <v>*Required - Please Make a Selection*</v>
      </c>
      <c r="BS943" s="18" t="str">
        <f>IF(OR(BS$2="",BS$2=0), "N/A", IF(AND(ProgramsTable[[#This Row],[Age Min]]= "None", ProgramsTable[[#This Row],[Age Max]]= "None"), "Yes", IF(AND(BS$2&gt;=ProgramsTable[[#This Row],[Age Min]], BS$2&lt;=ProgramsTable[[#This Row],[Age Max]]), "Yes", "No")))</f>
        <v>N/A</v>
      </c>
      <c r="BT943" s="18" t="str" cm="1">
        <f t="array" ref="BT943">IF(COUNTIF(AM$2:BJ$2,"Yes")=0,"N/A",IF(SUMPRODUCT(--(AM$2:BJ$2="Yes"),--(ProgramsTable[[#This Row],[Developmental Disability]:[Caregivers, Family Members, Advocates, or Practitioners of an Individual with Disabilities or Medical Conditions]]="Yes"))&gt;0,"Yes","No"))</f>
        <v>N/A</v>
      </c>
      <c r="BU9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43" s="18" t="str">
        <f>IF(BV$2=0, "N/A", IF(ISNUMBER(SEARCH(UPPER(BV$2), UPPER(ProgramsTable[[#This Row],[Type of Service]]))), "Yes", "No"))</f>
        <v>N/A</v>
      </c>
      <c r="BW943" s="18" t="str">
        <f>IF(BW$2=0, "N/A", IF(ISNUMBER(SEARCH(TRIM(BW$2), ProgramsTable[[#This Row],[Geographic Coverage]])), "Yes", "No"))</f>
        <v>N/A</v>
      </c>
      <c r="BX943" s="18" t="str">
        <f>IF(BX$2=0, "N/A", IF(ISNUMBER(SEARCH(TRIM(BX$2), ProgramsTable[[#This Row],[Geographic Coverage]])), "Yes", "No"))</f>
        <v>N/A</v>
      </c>
      <c r="BY943" s="18" t="str">
        <f>IF(AND(BW$2=0, BX$2=0), "*Required - Please Make a Selection*", IF(OR(ISNUMBER(SEARCH(TRIM(BW$2), ProgramsTable[[#This Row],[Geographic Coverage]])), ISNUMBER(SEARCH(TRIM(BX$2), ProgramsTable[[#This Row],[Geographic Coverage]]))), "Yes", "No"))</f>
        <v>*Required - Please Make a Selection*</v>
      </c>
      <c r="BZ943" s="18" t="str">
        <f>IF(I$2=0, "N/A", IF(I$2="Yes", IF(ProgramsTable[[#This Row],[Program Includes Services for Caregivers]]="Yes", IF(ProgramsTable[[#This Row],[Program May Require Caregiver to be Unpaid]]="No", "Yes", "No"), "No"), "N/A"))</f>
        <v>N/A</v>
      </c>
      <c r="CA9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43" s="18" t="str">
        <f>IF(CB$2=0, "N/A", IF(ISNUMBER(SEARCH(TRIM(UPPER(CB$2)), TRIM(UPPER(ProgramsTable[[#This Row],[Type of Service]])))), "Yes", "No"))</f>
        <v>N/A</v>
      </c>
      <c r="CC943" s="18" t="str">
        <f>IF(CC$2=0, "N/A", IF(ISNUMBER(SEARCH(TRIM(CC$2), ProgramsTable[[#This Row],[Geographic Coverage]])), "Yes", "No"))</f>
        <v>No</v>
      </c>
      <c r="CD943" s="18" t="str">
        <f>IF(CD$2=0, "N/A", IF(ISNUMBER(SEARCH(TRIM(CD$2), ProgramsTable[[#This Row],[Geographic Coverage]])), "Yes", "No"))</f>
        <v>N/A</v>
      </c>
      <c r="CE943" s="18" t="str">
        <f>IF(AND(CC$2=0, CD$2=0), "*Required - Please Make a Selection*", IF(OR(ISNUMBER(SEARCH(TRIM(CC$2), ProgramsTable[[#This Row],[Geographic Coverage]])), ISNUMBER(SEARCH(TRIM(CD$2), ProgramsTable[[#This Row],[Geographic Coverage]]))), "Yes", "No"))</f>
        <v>No</v>
      </c>
      <c r="CF943" s="18" t="str" cm="1">
        <f t="array" ref="CF943">IF(COUNTIF(BK$2:BN$2, "Yes")=0, "N/A", IF(SUMPRODUCT((BK$2:BN$2="Yes")*(ProgramsTable[[#This Row],[Veteran?]:[Disabled Veteran?]]="Yes"))&gt;0, "Yes", "No"))</f>
        <v>No</v>
      </c>
      <c r="CG9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43"/>
      <c r="CI943"/>
      <c r="CJ943"/>
      <c r="CK943"/>
      <c r="CL943"/>
      <c r="CM943"/>
      <c r="CN943"/>
      <c r="CO943"/>
      <c r="CP943"/>
      <c r="CQ943"/>
      <c r="CR943"/>
      <c r="CS943"/>
      <c r="CU943"/>
      <c r="CV943"/>
    </row>
    <row r="944" spans="1:100" hidden="1" x14ac:dyDescent="0.25">
      <c r="A944" s="10">
        <v>866</v>
      </c>
      <c r="B944" t="s">
        <v>647</v>
      </c>
      <c r="C944" t="s">
        <v>503</v>
      </c>
      <c r="D944" t="s">
        <v>545</v>
      </c>
      <c r="E944" t="s">
        <v>546</v>
      </c>
      <c r="F944" t="s">
        <v>555</v>
      </c>
      <c r="G944" t="s">
        <v>92</v>
      </c>
      <c r="H944" t="s">
        <v>207</v>
      </c>
      <c r="I944" t="s">
        <v>207</v>
      </c>
      <c r="J944" t="s">
        <v>547</v>
      </c>
      <c r="K944" t="s">
        <v>208</v>
      </c>
      <c r="L944" s="11" t="s">
        <v>543</v>
      </c>
      <c r="M944">
        <v>60</v>
      </c>
      <c r="N944">
        <v>120</v>
      </c>
      <c r="P944" t="s">
        <v>556</v>
      </c>
      <c r="Q944" t="s">
        <v>208</v>
      </c>
      <c r="R944" t="s">
        <v>556</v>
      </c>
      <c r="S944" t="s">
        <v>208</v>
      </c>
      <c r="T944" t="s">
        <v>43</v>
      </c>
      <c r="U944" t="s">
        <v>215</v>
      </c>
      <c r="V944" t="s">
        <v>207</v>
      </c>
      <c r="W944" t="s">
        <v>207</v>
      </c>
      <c r="X944" t="s">
        <v>207</v>
      </c>
      <c r="Y944" t="s">
        <v>207</v>
      </c>
      <c r="Z944" t="s">
        <v>207</v>
      </c>
      <c r="AA944" t="s">
        <v>215</v>
      </c>
      <c r="AB944" t="s">
        <v>207</v>
      </c>
      <c r="AC944" t="s">
        <v>207</v>
      </c>
      <c r="AD944" t="s">
        <v>207</v>
      </c>
      <c r="AE944" t="s">
        <v>207</v>
      </c>
      <c r="AF944" t="s">
        <v>207</v>
      </c>
      <c r="AG944" t="s">
        <v>207</v>
      </c>
      <c r="AH944" t="s">
        <v>207</v>
      </c>
      <c r="AI944" t="s">
        <v>207</v>
      </c>
      <c r="AJ944" t="s">
        <v>207</v>
      </c>
      <c r="AK944" t="s">
        <v>207</v>
      </c>
      <c r="AL944" t="s">
        <v>207</v>
      </c>
      <c r="AM944" t="s">
        <v>207</v>
      </c>
      <c r="AN944" t="s">
        <v>207</v>
      </c>
      <c r="AO944" t="s">
        <v>207</v>
      </c>
      <c r="AP944" t="s">
        <v>207</v>
      </c>
      <c r="AQ944" t="s">
        <v>207</v>
      </c>
      <c r="AR944" t="s">
        <v>207</v>
      </c>
      <c r="AS944" t="s">
        <v>207</v>
      </c>
      <c r="AT944" t="s">
        <v>207</v>
      </c>
      <c r="AU944" t="s">
        <v>207</v>
      </c>
      <c r="AV944" t="s">
        <v>207</v>
      </c>
      <c r="AW944" t="s">
        <v>207</v>
      </c>
      <c r="AX944" t="s">
        <v>207</v>
      </c>
      <c r="AY944" t="s">
        <v>207</v>
      </c>
      <c r="AZ944" t="s">
        <v>207</v>
      </c>
      <c r="BA944" t="s">
        <v>215</v>
      </c>
      <c r="BB944" t="s">
        <v>207</v>
      </c>
      <c r="BC944" t="s">
        <v>207</v>
      </c>
      <c r="BD944" t="s">
        <v>207</v>
      </c>
      <c r="BE944" t="s">
        <v>207</v>
      </c>
      <c r="BF944" t="s">
        <v>207</v>
      </c>
      <c r="BG944" t="s">
        <v>207</v>
      </c>
      <c r="BH944" t="s">
        <v>207</v>
      </c>
      <c r="BI944" t="s">
        <v>207</v>
      </c>
      <c r="BJ944" t="s">
        <v>207</v>
      </c>
      <c r="BK944" t="s">
        <v>207</v>
      </c>
      <c r="BL944" t="s">
        <v>207</v>
      </c>
      <c r="BM944" t="s">
        <v>207</v>
      </c>
      <c r="BN944" t="s">
        <v>207</v>
      </c>
      <c r="BO944" s="18" t="str">
        <f>IF(OR(BO$2=0, BO$2=""), "N/A", IF(ISNUMBER(SEARCH(UPPER(BO$2), UPPER(ProgramsTable[[#This Row],[Type of Service]]))), "Yes", "No"))</f>
        <v>N/A</v>
      </c>
      <c r="BP944" s="18" t="str">
        <f>IF(BP$2=0, "N/A", IF(ISNUMBER(SEARCH(TRIM(BP$2), ProgramsTable[[#This Row],[Geographic Coverage]])), "Yes", "No"))</f>
        <v>N/A</v>
      </c>
      <c r="BQ944" s="18" t="str">
        <f>IF(BQ$2=0, "N/A", IF(ISNUMBER(SEARCH(TRIM(BQ$2), ProgramsTable[[#This Row],[Geographic Coverage]])), "Yes", "No"))</f>
        <v>N/A</v>
      </c>
      <c r="BR944" s="18" t="str">
        <f>IF(AND(BP$2=0, BQ$2=0), "*Required - Please Make a Selection*", IF(OR(ISNUMBER(SEARCH(TRIM(BP$2), ProgramsTable[[#This Row],[Geographic Coverage]])), ISNUMBER(SEARCH(TRIM(BQ$2), ProgramsTable[[#This Row],[Geographic Coverage]]))), "Yes", "No"))</f>
        <v>*Required - Please Make a Selection*</v>
      </c>
      <c r="BS944" s="18" t="str">
        <f>IF(OR(BS$2="",BS$2=0), "N/A", IF(AND(ProgramsTable[[#This Row],[Age Min]]= "None", ProgramsTable[[#This Row],[Age Max]]= "None"), "Yes", IF(AND(BS$2&gt;=ProgramsTable[[#This Row],[Age Min]], BS$2&lt;=ProgramsTable[[#This Row],[Age Max]]), "Yes", "No")))</f>
        <v>N/A</v>
      </c>
      <c r="BT944" s="18" t="str" cm="1">
        <f t="array" ref="BT944">IF(COUNTIF(AM$2:BJ$2,"Yes")=0,"N/A",IF(SUMPRODUCT(--(AM$2:BJ$2="Yes"),--(ProgramsTable[[#This Row],[Developmental Disability]:[Caregivers, Family Members, Advocates, or Practitioners of an Individual with Disabilities or Medical Conditions]]="Yes"))&gt;0,"Yes","No"))</f>
        <v>N/A</v>
      </c>
      <c r="BU9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44" s="18" t="str">
        <f>IF(BV$2=0, "N/A", IF(ISNUMBER(SEARCH(UPPER(BV$2), UPPER(ProgramsTable[[#This Row],[Type of Service]]))), "Yes", "No"))</f>
        <v>N/A</v>
      </c>
      <c r="BW944" s="18" t="str">
        <f>IF(BW$2=0, "N/A", IF(ISNUMBER(SEARCH(TRIM(BW$2), ProgramsTable[[#This Row],[Geographic Coverage]])), "Yes", "No"))</f>
        <v>N/A</v>
      </c>
      <c r="BX944" s="18" t="str">
        <f>IF(BX$2=0, "N/A", IF(ISNUMBER(SEARCH(TRIM(BX$2), ProgramsTable[[#This Row],[Geographic Coverage]])), "Yes", "No"))</f>
        <v>N/A</v>
      </c>
      <c r="BY944" s="18" t="str">
        <f>IF(AND(BW$2=0, BX$2=0), "*Required - Please Make a Selection*", IF(OR(ISNUMBER(SEARCH(TRIM(BW$2), ProgramsTable[[#This Row],[Geographic Coverage]])), ISNUMBER(SEARCH(TRIM(BX$2), ProgramsTable[[#This Row],[Geographic Coverage]]))), "Yes", "No"))</f>
        <v>*Required - Please Make a Selection*</v>
      </c>
      <c r="BZ944" s="18" t="str">
        <f>IF(I$2=0, "N/A", IF(I$2="Yes", IF(ProgramsTable[[#This Row],[Program Includes Services for Caregivers]]="Yes", IF(ProgramsTable[[#This Row],[Program May Require Caregiver to be Unpaid]]="No", "Yes", "No"), "No"), "N/A"))</f>
        <v>N/A</v>
      </c>
      <c r="CA9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44" s="18" t="str">
        <f>IF(CB$2=0, "N/A", IF(ISNUMBER(SEARCH(TRIM(UPPER(CB$2)), TRIM(UPPER(ProgramsTable[[#This Row],[Type of Service]])))), "Yes", "No"))</f>
        <v>N/A</v>
      </c>
      <c r="CC944" s="18" t="str">
        <f>IF(CC$2=0, "N/A", IF(ISNUMBER(SEARCH(TRIM(CC$2), ProgramsTable[[#This Row],[Geographic Coverage]])), "Yes", "No"))</f>
        <v>No</v>
      </c>
      <c r="CD944" s="18" t="str">
        <f>IF(CD$2=0, "N/A", IF(ISNUMBER(SEARCH(TRIM(CD$2), ProgramsTable[[#This Row],[Geographic Coverage]])), "Yes", "No"))</f>
        <v>N/A</v>
      </c>
      <c r="CE944" s="18" t="str">
        <f>IF(AND(CC$2=0, CD$2=0), "*Required - Please Make a Selection*", IF(OR(ISNUMBER(SEARCH(TRIM(CC$2), ProgramsTable[[#This Row],[Geographic Coverage]])), ISNUMBER(SEARCH(TRIM(CD$2), ProgramsTable[[#This Row],[Geographic Coverage]]))), "Yes", "No"))</f>
        <v>No</v>
      </c>
      <c r="CF944" s="18" t="str" cm="1">
        <f t="array" ref="CF944">IF(COUNTIF(BK$2:BN$2, "Yes")=0, "N/A", IF(SUMPRODUCT((BK$2:BN$2="Yes")*(ProgramsTable[[#This Row],[Veteran?]:[Disabled Veteran?]]="Yes"))&gt;0, "Yes", "No"))</f>
        <v>No</v>
      </c>
      <c r="CG9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44"/>
      <c r="CI944"/>
      <c r="CJ944"/>
      <c r="CK944"/>
      <c r="CL944"/>
      <c r="CM944"/>
      <c r="CN944"/>
      <c r="CO944"/>
      <c r="CP944"/>
      <c r="CQ944"/>
      <c r="CR944"/>
      <c r="CS944"/>
      <c r="CU944"/>
      <c r="CV944"/>
    </row>
    <row r="945" spans="1:100" hidden="1" x14ac:dyDescent="0.25">
      <c r="A945" s="10">
        <v>867</v>
      </c>
      <c r="B945" t="s">
        <v>647</v>
      </c>
      <c r="C945" t="s">
        <v>503</v>
      </c>
      <c r="D945" t="s">
        <v>545</v>
      </c>
      <c r="E945" t="s">
        <v>546</v>
      </c>
      <c r="F945" t="s">
        <v>557</v>
      </c>
      <c r="G945" t="s">
        <v>91</v>
      </c>
      <c r="H945" t="s">
        <v>207</v>
      </c>
      <c r="I945" t="s">
        <v>207</v>
      </c>
      <c r="J945" t="s">
        <v>208</v>
      </c>
      <c r="K945" t="s">
        <v>208</v>
      </c>
      <c r="L945" s="11" t="s">
        <v>543</v>
      </c>
      <c r="M945">
        <v>60</v>
      </c>
      <c r="N945">
        <v>120</v>
      </c>
      <c r="P945" t="s">
        <v>208</v>
      </c>
      <c r="Q945" t="s">
        <v>208</v>
      </c>
      <c r="R945" t="s">
        <v>208</v>
      </c>
      <c r="S945" t="s">
        <v>208</v>
      </c>
      <c r="T945" t="s">
        <v>43</v>
      </c>
      <c r="U945" t="s">
        <v>207</v>
      </c>
      <c r="V945" t="s">
        <v>207</v>
      </c>
      <c r="W945" t="s">
        <v>207</v>
      </c>
      <c r="X945" t="s">
        <v>207</v>
      </c>
      <c r="Y945" t="s">
        <v>207</v>
      </c>
      <c r="Z945" t="s">
        <v>207</v>
      </c>
      <c r="AA945" t="s">
        <v>207</v>
      </c>
      <c r="AB945" t="s">
        <v>207</v>
      </c>
      <c r="AC945" t="s">
        <v>207</v>
      </c>
      <c r="AD945" t="s">
        <v>207</v>
      </c>
      <c r="AE945" t="s">
        <v>207</v>
      </c>
      <c r="AF945" t="s">
        <v>207</v>
      </c>
      <c r="AG945" t="s">
        <v>207</v>
      </c>
      <c r="AH945" t="s">
        <v>207</v>
      </c>
      <c r="AI945" t="s">
        <v>207</v>
      </c>
      <c r="AJ945" t="s">
        <v>207</v>
      </c>
      <c r="AK945" t="s">
        <v>207</v>
      </c>
      <c r="AL945" t="s">
        <v>207</v>
      </c>
      <c r="AM945" t="s">
        <v>207</v>
      </c>
      <c r="AN945" t="s">
        <v>207</v>
      </c>
      <c r="AO945" t="s">
        <v>207</v>
      </c>
      <c r="AP945" t="s">
        <v>207</v>
      </c>
      <c r="AQ945" t="s">
        <v>207</v>
      </c>
      <c r="AR945" t="s">
        <v>207</v>
      </c>
      <c r="AS945" t="s">
        <v>207</v>
      </c>
      <c r="AT945" t="s">
        <v>207</v>
      </c>
      <c r="AU945" t="s">
        <v>207</v>
      </c>
      <c r="AV945" t="s">
        <v>207</v>
      </c>
      <c r="AW945" t="s">
        <v>207</v>
      </c>
      <c r="AX945" t="s">
        <v>207</v>
      </c>
      <c r="AY945" t="s">
        <v>207</v>
      </c>
      <c r="AZ945" t="s">
        <v>207</v>
      </c>
      <c r="BA945" t="s">
        <v>207</v>
      </c>
      <c r="BB945" t="s">
        <v>207</v>
      </c>
      <c r="BC945" t="s">
        <v>207</v>
      </c>
      <c r="BD945" t="s">
        <v>207</v>
      </c>
      <c r="BE945" t="s">
        <v>207</v>
      </c>
      <c r="BF945" t="s">
        <v>207</v>
      </c>
      <c r="BG945" t="s">
        <v>207</v>
      </c>
      <c r="BH945" t="s">
        <v>207</v>
      </c>
      <c r="BI945" t="s">
        <v>207</v>
      </c>
      <c r="BJ945" t="s">
        <v>207</v>
      </c>
      <c r="BK945" t="s">
        <v>207</v>
      </c>
      <c r="BL945" t="s">
        <v>207</v>
      </c>
      <c r="BM945" t="s">
        <v>207</v>
      </c>
      <c r="BN945" t="s">
        <v>207</v>
      </c>
      <c r="BO945" s="18" t="str">
        <f>IF(OR(BO$2=0, BO$2=""), "N/A", IF(ISNUMBER(SEARCH(UPPER(BO$2), UPPER(ProgramsTable[[#This Row],[Type of Service]]))), "Yes", "No"))</f>
        <v>N/A</v>
      </c>
      <c r="BP945" s="18" t="str">
        <f>IF(BP$2=0, "N/A", IF(ISNUMBER(SEARCH(TRIM(BP$2), ProgramsTable[[#This Row],[Geographic Coverage]])), "Yes", "No"))</f>
        <v>N/A</v>
      </c>
      <c r="BQ945" s="18" t="str">
        <f>IF(BQ$2=0, "N/A", IF(ISNUMBER(SEARCH(TRIM(BQ$2), ProgramsTable[[#This Row],[Geographic Coverage]])), "Yes", "No"))</f>
        <v>N/A</v>
      </c>
      <c r="BR945" s="18" t="str">
        <f>IF(AND(BP$2=0, BQ$2=0), "*Required - Please Make a Selection*", IF(OR(ISNUMBER(SEARCH(TRIM(BP$2), ProgramsTable[[#This Row],[Geographic Coverage]])), ISNUMBER(SEARCH(TRIM(BQ$2), ProgramsTable[[#This Row],[Geographic Coverage]]))), "Yes", "No"))</f>
        <v>*Required - Please Make a Selection*</v>
      </c>
      <c r="BS945" s="18" t="str">
        <f>IF(OR(BS$2="",BS$2=0), "N/A", IF(AND(ProgramsTable[[#This Row],[Age Min]]= "None", ProgramsTable[[#This Row],[Age Max]]= "None"), "Yes", IF(AND(BS$2&gt;=ProgramsTable[[#This Row],[Age Min]], BS$2&lt;=ProgramsTable[[#This Row],[Age Max]]), "Yes", "No")))</f>
        <v>N/A</v>
      </c>
      <c r="BT945" s="18" t="str" cm="1">
        <f t="array" ref="BT945">IF(COUNTIF(AM$2:BJ$2,"Yes")=0,"N/A",IF(SUMPRODUCT(--(AM$2:BJ$2="Yes"),--(ProgramsTable[[#This Row],[Developmental Disability]:[Caregivers, Family Members, Advocates, or Practitioners of an Individual with Disabilities or Medical Conditions]]="Yes"))&gt;0,"Yes","No"))</f>
        <v>N/A</v>
      </c>
      <c r="BU9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45" s="18" t="str">
        <f>IF(BV$2=0, "N/A", IF(ISNUMBER(SEARCH(UPPER(BV$2), UPPER(ProgramsTable[[#This Row],[Type of Service]]))), "Yes", "No"))</f>
        <v>N/A</v>
      </c>
      <c r="BW945" s="18" t="str">
        <f>IF(BW$2=0, "N/A", IF(ISNUMBER(SEARCH(TRIM(BW$2), ProgramsTable[[#This Row],[Geographic Coverage]])), "Yes", "No"))</f>
        <v>N/A</v>
      </c>
      <c r="BX945" s="18" t="str">
        <f>IF(BX$2=0, "N/A", IF(ISNUMBER(SEARCH(TRIM(BX$2), ProgramsTable[[#This Row],[Geographic Coverage]])), "Yes", "No"))</f>
        <v>N/A</v>
      </c>
      <c r="BY945" s="18" t="str">
        <f>IF(AND(BW$2=0, BX$2=0), "*Required - Please Make a Selection*", IF(OR(ISNUMBER(SEARCH(TRIM(BW$2), ProgramsTable[[#This Row],[Geographic Coverage]])), ISNUMBER(SEARCH(TRIM(BX$2), ProgramsTable[[#This Row],[Geographic Coverage]]))), "Yes", "No"))</f>
        <v>*Required - Please Make a Selection*</v>
      </c>
      <c r="BZ945" s="18" t="str">
        <f>IF(I$2=0, "N/A", IF(I$2="Yes", IF(ProgramsTable[[#This Row],[Program Includes Services for Caregivers]]="Yes", IF(ProgramsTable[[#This Row],[Program May Require Caregiver to be Unpaid]]="No", "Yes", "No"), "No"), "N/A"))</f>
        <v>N/A</v>
      </c>
      <c r="CA9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45" s="18" t="str">
        <f>IF(CB$2=0, "N/A", IF(ISNUMBER(SEARCH(TRIM(UPPER(CB$2)), TRIM(UPPER(ProgramsTable[[#This Row],[Type of Service]])))), "Yes", "No"))</f>
        <v>N/A</v>
      </c>
      <c r="CC945" s="18" t="str">
        <f>IF(CC$2=0, "N/A", IF(ISNUMBER(SEARCH(TRIM(CC$2), ProgramsTable[[#This Row],[Geographic Coverage]])), "Yes", "No"))</f>
        <v>No</v>
      </c>
      <c r="CD945" s="18" t="str">
        <f>IF(CD$2=0, "N/A", IF(ISNUMBER(SEARCH(TRIM(CD$2), ProgramsTable[[#This Row],[Geographic Coverage]])), "Yes", "No"))</f>
        <v>N/A</v>
      </c>
      <c r="CE945" s="18" t="str">
        <f>IF(AND(CC$2=0, CD$2=0), "*Required - Please Make a Selection*", IF(OR(ISNUMBER(SEARCH(TRIM(CC$2), ProgramsTable[[#This Row],[Geographic Coverage]])), ISNUMBER(SEARCH(TRIM(CD$2), ProgramsTable[[#This Row],[Geographic Coverage]]))), "Yes", "No"))</f>
        <v>No</v>
      </c>
      <c r="CF945" s="18" t="str" cm="1">
        <f t="array" ref="CF945">IF(COUNTIF(BK$2:BN$2, "Yes")=0, "N/A", IF(SUMPRODUCT((BK$2:BN$2="Yes")*(ProgramsTable[[#This Row],[Veteran?]:[Disabled Veteran?]]="Yes"))&gt;0, "Yes", "No"))</f>
        <v>No</v>
      </c>
      <c r="CG9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45"/>
      <c r="CI945"/>
      <c r="CJ945"/>
      <c r="CK945"/>
      <c r="CL945"/>
      <c r="CM945"/>
      <c r="CN945"/>
      <c r="CO945"/>
      <c r="CP945"/>
      <c r="CQ945"/>
      <c r="CR945"/>
      <c r="CS945"/>
      <c r="CU945"/>
      <c r="CV945"/>
    </row>
    <row r="946" spans="1:100" hidden="1" x14ac:dyDescent="0.25">
      <c r="A946" s="10">
        <v>868</v>
      </c>
      <c r="B946" t="s">
        <v>647</v>
      </c>
      <c r="C946" t="s">
        <v>503</v>
      </c>
      <c r="D946" t="s">
        <v>545</v>
      </c>
      <c r="E946" t="s">
        <v>546</v>
      </c>
      <c r="F946" t="s">
        <v>558</v>
      </c>
      <c r="G946" t="s">
        <v>103</v>
      </c>
      <c r="H946" t="s">
        <v>207</v>
      </c>
      <c r="I946" t="s">
        <v>207</v>
      </c>
      <c r="J946" t="s">
        <v>208</v>
      </c>
      <c r="K946" t="s">
        <v>208</v>
      </c>
      <c r="L946" s="11" t="s">
        <v>208</v>
      </c>
      <c r="M946" t="s">
        <v>208</v>
      </c>
      <c r="N946" t="s">
        <v>208</v>
      </c>
      <c r="P946" t="s">
        <v>208</v>
      </c>
      <c r="Q946" t="s">
        <v>208</v>
      </c>
      <c r="R946" t="s">
        <v>208</v>
      </c>
      <c r="S946" t="s">
        <v>208</v>
      </c>
      <c r="T946" t="s">
        <v>43</v>
      </c>
      <c r="U946" t="s">
        <v>207</v>
      </c>
      <c r="V946" t="s">
        <v>207</v>
      </c>
      <c r="W946" t="s">
        <v>207</v>
      </c>
      <c r="X946" t="s">
        <v>207</v>
      </c>
      <c r="Y946" t="s">
        <v>207</v>
      </c>
      <c r="Z946" t="s">
        <v>207</v>
      </c>
      <c r="AA946" t="s">
        <v>207</v>
      </c>
      <c r="AB946" t="s">
        <v>207</v>
      </c>
      <c r="AC946" t="s">
        <v>207</v>
      </c>
      <c r="AD946" t="s">
        <v>207</v>
      </c>
      <c r="AE946" t="s">
        <v>207</v>
      </c>
      <c r="AF946" t="s">
        <v>207</v>
      </c>
      <c r="AG946" t="s">
        <v>207</v>
      </c>
      <c r="AH946" t="s">
        <v>207</v>
      </c>
      <c r="AI946" t="s">
        <v>207</v>
      </c>
      <c r="AJ946" t="s">
        <v>207</v>
      </c>
      <c r="AK946" t="s">
        <v>207</v>
      </c>
      <c r="AL946" t="s">
        <v>207</v>
      </c>
      <c r="AM946" t="s">
        <v>207</v>
      </c>
      <c r="AN946" t="s">
        <v>207</v>
      </c>
      <c r="AO946" t="s">
        <v>207</v>
      </c>
      <c r="AP946" t="s">
        <v>207</v>
      </c>
      <c r="AQ946" t="s">
        <v>207</v>
      </c>
      <c r="AR946" t="s">
        <v>207</v>
      </c>
      <c r="AS946" t="s">
        <v>207</v>
      </c>
      <c r="AT946" t="s">
        <v>207</v>
      </c>
      <c r="AU946" t="s">
        <v>207</v>
      </c>
      <c r="AV946" t="s">
        <v>207</v>
      </c>
      <c r="AW946" t="s">
        <v>207</v>
      </c>
      <c r="AX946" t="s">
        <v>207</v>
      </c>
      <c r="AY946" t="s">
        <v>207</v>
      </c>
      <c r="AZ946" t="s">
        <v>207</v>
      </c>
      <c r="BA946" t="s">
        <v>207</v>
      </c>
      <c r="BB946" t="s">
        <v>207</v>
      </c>
      <c r="BC946" t="s">
        <v>207</v>
      </c>
      <c r="BD946" t="s">
        <v>207</v>
      </c>
      <c r="BE946" t="s">
        <v>207</v>
      </c>
      <c r="BF946" t="s">
        <v>207</v>
      </c>
      <c r="BG946" t="s">
        <v>207</v>
      </c>
      <c r="BH946" t="s">
        <v>207</v>
      </c>
      <c r="BI946" t="s">
        <v>207</v>
      </c>
      <c r="BJ946" t="s">
        <v>207</v>
      </c>
      <c r="BK946" t="s">
        <v>207</v>
      </c>
      <c r="BL946" t="s">
        <v>207</v>
      </c>
      <c r="BM946" t="s">
        <v>207</v>
      </c>
      <c r="BN946" t="s">
        <v>207</v>
      </c>
      <c r="BO946" s="18" t="str">
        <f>IF(OR(BO$2=0, BO$2=""), "N/A", IF(ISNUMBER(SEARCH(UPPER(BO$2), UPPER(ProgramsTable[[#This Row],[Type of Service]]))), "Yes", "No"))</f>
        <v>N/A</v>
      </c>
      <c r="BP946" s="18" t="str">
        <f>IF(BP$2=0, "N/A", IF(ISNUMBER(SEARCH(TRIM(BP$2), ProgramsTable[[#This Row],[Geographic Coverage]])), "Yes", "No"))</f>
        <v>N/A</v>
      </c>
      <c r="BQ946" s="18" t="str">
        <f>IF(BQ$2=0, "N/A", IF(ISNUMBER(SEARCH(TRIM(BQ$2), ProgramsTable[[#This Row],[Geographic Coverage]])), "Yes", "No"))</f>
        <v>N/A</v>
      </c>
      <c r="BR946" s="18" t="str">
        <f>IF(AND(BP$2=0, BQ$2=0), "*Required - Please Make a Selection*", IF(OR(ISNUMBER(SEARCH(TRIM(BP$2), ProgramsTable[[#This Row],[Geographic Coverage]])), ISNUMBER(SEARCH(TRIM(BQ$2), ProgramsTable[[#This Row],[Geographic Coverage]]))), "Yes", "No"))</f>
        <v>*Required - Please Make a Selection*</v>
      </c>
      <c r="BS946" s="18" t="str">
        <f>IF(OR(BS$2="",BS$2=0), "N/A", IF(AND(ProgramsTable[[#This Row],[Age Min]]= "None", ProgramsTable[[#This Row],[Age Max]]= "None"), "Yes", IF(AND(BS$2&gt;=ProgramsTable[[#This Row],[Age Min]], BS$2&lt;=ProgramsTable[[#This Row],[Age Max]]), "Yes", "No")))</f>
        <v>N/A</v>
      </c>
      <c r="BT946" s="18" t="str" cm="1">
        <f t="array" ref="BT946">IF(COUNTIF(AM$2:BJ$2,"Yes")=0,"N/A",IF(SUMPRODUCT(--(AM$2:BJ$2="Yes"),--(ProgramsTable[[#This Row],[Developmental Disability]:[Caregivers, Family Members, Advocates, or Practitioners of an Individual with Disabilities or Medical Conditions]]="Yes"))&gt;0,"Yes","No"))</f>
        <v>N/A</v>
      </c>
      <c r="BU9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46" s="18" t="str">
        <f>IF(BV$2=0, "N/A", IF(ISNUMBER(SEARCH(UPPER(BV$2), UPPER(ProgramsTable[[#This Row],[Type of Service]]))), "Yes", "No"))</f>
        <v>N/A</v>
      </c>
      <c r="BW946" s="18" t="str">
        <f>IF(BW$2=0, "N/A", IF(ISNUMBER(SEARCH(TRIM(BW$2), ProgramsTable[[#This Row],[Geographic Coverage]])), "Yes", "No"))</f>
        <v>N/A</v>
      </c>
      <c r="BX946" s="18" t="str">
        <f>IF(BX$2=0, "N/A", IF(ISNUMBER(SEARCH(TRIM(BX$2), ProgramsTable[[#This Row],[Geographic Coverage]])), "Yes", "No"))</f>
        <v>N/A</v>
      </c>
      <c r="BY946" s="18" t="str">
        <f>IF(AND(BW$2=0, BX$2=0), "*Required - Please Make a Selection*", IF(OR(ISNUMBER(SEARCH(TRIM(BW$2), ProgramsTable[[#This Row],[Geographic Coverage]])), ISNUMBER(SEARCH(TRIM(BX$2), ProgramsTable[[#This Row],[Geographic Coverage]]))), "Yes", "No"))</f>
        <v>*Required - Please Make a Selection*</v>
      </c>
      <c r="BZ946" s="18" t="str">
        <f>IF(I$2=0, "N/A", IF(I$2="Yes", IF(ProgramsTable[[#This Row],[Program Includes Services for Caregivers]]="Yes", IF(ProgramsTable[[#This Row],[Program May Require Caregiver to be Unpaid]]="No", "Yes", "No"), "No"), "N/A"))</f>
        <v>N/A</v>
      </c>
      <c r="CA9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46" s="18" t="str">
        <f>IF(CB$2=0, "N/A", IF(ISNUMBER(SEARCH(TRIM(UPPER(CB$2)), TRIM(UPPER(ProgramsTable[[#This Row],[Type of Service]])))), "Yes", "No"))</f>
        <v>N/A</v>
      </c>
      <c r="CC946" s="18" t="str">
        <f>IF(CC$2=0, "N/A", IF(ISNUMBER(SEARCH(TRIM(CC$2), ProgramsTable[[#This Row],[Geographic Coverage]])), "Yes", "No"))</f>
        <v>No</v>
      </c>
      <c r="CD946" s="18" t="str">
        <f>IF(CD$2=0, "N/A", IF(ISNUMBER(SEARCH(TRIM(CD$2), ProgramsTable[[#This Row],[Geographic Coverage]])), "Yes", "No"))</f>
        <v>N/A</v>
      </c>
      <c r="CE946" s="18" t="str">
        <f>IF(AND(CC$2=0, CD$2=0), "*Required - Please Make a Selection*", IF(OR(ISNUMBER(SEARCH(TRIM(CC$2), ProgramsTable[[#This Row],[Geographic Coverage]])), ISNUMBER(SEARCH(TRIM(CD$2), ProgramsTable[[#This Row],[Geographic Coverage]]))), "Yes", "No"))</f>
        <v>No</v>
      </c>
      <c r="CF946" s="18" t="str" cm="1">
        <f t="array" ref="CF946">IF(COUNTIF(BK$2:BN$2, "Yes")=0, "N/A", IF(SUMPRODUCT((BK$2:BN$2="Yes")*(ProgramsTable[[#This Row],[Veteran?]:[Disabled Veteran?]]="Yes"))&gt;0, "Yes", "No"))</f>
        <v>No</v>
      </c>
      <c r="CG9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46"/>
      <c r="CI946"/>
      <c r="CJ946"/>
      <c r="CK946"/>
      <c r="CL946"/>
      <c r="CM946"/>
      <c r="CN946"/>
      <c r="CO946"/>
      <c r="CP946"/>
      <c r="CQ946"/>
      <c r="CR946"/>
      <c r="CS946"/>
      <c r="CU946"/>
      <c r="CV946"/>
    </row>
    <row r="947" spans="1:100" hidden="1" x14ac:dyDescent="0.25">
      <c r="A947" s="10">
        <v>869</v>
      </c>
      <c r="B947" t="s">
        <v>647</v>
      </c>
      <c r="C947" t="s">
        <v>503</v>
      </c>
      <c r="D947" t="s">
        <v>545</v>
      </c>
      <c r="E947" t="s">
        <v>546</v>
      </c>
      <c r="F947" t="s">
        <v>559</v>
      </c>
      <c r="G947" t="s">
        <v>105</v>
      </c>
      <c r="H947" t="s">
        <v>207</v>
      </c>
      <c r="I947" t="s">
        <v>207</v>
      </c>
      <c r="J947" t="s">
        <v>208</v>
      </c>
      <c r="K947" t="s">
        <v>208</v>
      </c>
      <c r="L947" s="11" t="s">
        <v>543</v>
      </c>
      <c r="M947">
        <v>60</v>
      </c>
      <c r="N947">
        <v>120</v>
      </c>
      <c r="P947" t="s">
        <v>208</v>
      </c>
      <c r="Q947" t="s">
        <v>208</v>
      </c>
      <c r="R947" t="s">
        <v>208</v>
      </c>
      <c r="S947" t="s">
        <v>208</v>
      </c>
      <c r="T947" t="s">
        <v>43</v>
      </c>
      <c r="U947" t="s">
        <v>207</v>
      </c>
      <c r="V947" t="s">
        <v>207</v>
      </c>
      <c r="W947" t="s">
        <v>207</v>
      </c>
      <c r="X947" t="s">
        <v>207</v>
      </c>
      <c r="Y947" t="s">
        <v>207</v>
      </c>
      <c r="Z947" t="s">
        <v>207</v>
      </c>
      <c r="AA947" t="s">
        <v>207</v>
      </c>
      <c r="AB947" t="s">
        <v>207</v>
      </c>
      <c r="AC947" t="s">
        <v>207</v>
      </c>
      <c r="AD947" t="s">
        <v>207</v>
      </c>
      <c r="AE947" t="s">
        <v>207</v>
      </c>
      <c r="AF947" t="s">
        <v>207</v>
      </c>
      <c r="AG947" t="s">
        <v>207</v>
      </c>
      <c r="AH947" t="s">
        <v>207</v>
      </c>
      <c r="AI947" t="s">
        <v>207</v>
      </c>
      <c r="AJ947" t="s">
        <v>207</v>
      </c>
      <c r="AK947" t="s">
        <v>207</v>
      </c>
      <c r="AL947" t="s">
        <v>207</v>
      </c>
      <c r="AM947" t="s">
        <v>207</v>
      </c>
      <c r="AN947" t="s">
        <v>207</v>
      </c>
      <c r="AO947" t="s">
        <v>207</v>
      </c>
      <c r="AP947" t="s">
        <v>207</v>
      </c>
      <c r="AQ947" t="s">
        <v>207</v>
      </c>
      <c r="AR947" t="s">
        <v>207</v>
      </c>
      <c r="AS947" t="s">
        <v>207</v>
      </c>
      <c r="AT947" t="s">
        <v>207</v>
      </c>
      <c r="AU947" t="s">
        <v>207</v>
      </c>
      <c r="AV947" t="s">
        <v>207</v>
      </c>
      <c r="AW947" t="s">
        <v>207</v>
      </c>
      <c r="AX947" t="s">
        <v>207</v>
      </c>
      <c r="AY947" t="s">
        <v>207</v>
      </c>
      <c r="AZ947" t="s">
        <v>207</v>
      </c>
      <c r="BA947" t="s">
        <v>207</v>
      </c>
      <c r="BB947" t="s">
        <v>207</v>
      </c>
      <c r="BC947" t="s">
        <v>207</v>
      </c>
      <c r="BD947" t="s">
        <v>207</v>
      </c>
      <c r="BE947" t="s">
        <v>207</v>
      </c>
      <c r="BF947" t="s">
        <v>207</v>
      </c>
      <c r="BG947" t="s">
        <v>207</v>
      </c>
      <c r="BH947" t="s">
        <v>207</v>
      </c>
      <c r="BI947" t="s">
        <v>207</v>
      </c>
      <c r="BJ947" t="s">
        <v>207</v>
      </c>
      <c r="BK947" t="s">
        <v>207</v>
      </c>
      <c r="BL947" t="s">
        <v>207</v>
      </c>
      <c r="BM947" t="s">
        <v>207</v>
      </c>
      <c r="BN947" t="s">
        <v>207</v>
      </c>
      <c r="BO947" s="18" t="str">
        <f>IF(OR(BO$2=0, BO$2=""), "N/A", IF(ISNUMBER(SEARCH(UPPER(BO$2), UPPER(ProgramsTable[[#This Row],[Type of Service]]))), "Yes", "No"))</f>
        <v>N/A</v>
      </c>
      <c r="BP947" s="18" t="str">
        <f>IF(BP$2=0, "N/A", IF(ISNUMBER(SEARCH(TRIM(BP$2), ProgramsTable[[#This Row],[Geographic Coverage]])), "Yes", "No"))</f>
        <v>N/A</v>
      </c>
      <c r="BQ947" s="18" t="str">
        <f>IF(BQ$2=0, "N/A", IF(ISNUMBER(SEARCH(TRIM(BQ$2), ProgramsTable[[#This Row],[Geographic Coverage]])), "Yes", "No"))</f>
        <v>N/A</v>
      </c>
      <c r="BR947" s="18" t="str">
        <f>IF(AND(BP$2=0, BQ$2=0), "*Required - Please Make a Selection*", IF(OR(ISNUMBER(SEARCH(TRIM(BP$2), ProgramsTable[[#This Row],[Geographic Coverage]])), ISNUMBER(SEARCH(TRIM(BQ$2), ProgramsTable[[#This Row],[Geographic Coverage]]))), "Yes", "No"))</f>
        <v>*Required - Please Make a Selection*</v>
      </c>
      <c r="BS947" s="18" t="str">
        <f>IF(OR(BS$2="",BS$2=0), "N/A", IF(AND(ProgramsTable[[#This Row],[Age Min]]= "None", ProgramsTable[[#This Row],[Age Max]]= "None"), "Yes", IF(AND(BS$2&gt;=ProgramsTable[[#This Row],[Age Min]], BS$2&lt;=ProgramsTable[[#This Row],[Age Max]]), "Yes", "No")))</f>
        <v>N/A</v>
      </c>
      <c r="BT947" s="18" t="str" cm="1">
        <f t="array" ref="BT947">IF(COUNTIF(AM$2:BJ$2,"Yes")=0,"N/A",IF(SUMPRODUCT(--(AM$2:BJ$2="Yes"),--(ProgramsTable[[#This Row],[Developmental Disability]:[Caregivers, Family Members, Advocates, or Practitioners of an Individual with Disabilities or Medical Conditions]]="Yes"))&gt;0,"Yes","No"))</f>
        <v>N/A</v>
      </c>
      <c r="BU9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47" s="18" t="str">
        <f>IF(BV$2=0, "N/A", IF(ISNUMBER(SEARCH(UPPER(BV$2), UPPER(ProgramsTable[[#This Row],[Type of Service]]))), "Yes", "No"))</f>
        <v>N/A</v>
      </c>
      <c r="BW947" s="18" t="str">
        <f>IF(BW$2=0, "N/A", IF(ISNUMBER(SEARCH(TRIM(BW$2), ProgramsTable[[#This Row],[Geographic Coverage]])), "Yes", "No"))</f>
        <v>N/A</v>
      </c>
      <c r="BX947" s="18" t="str">
        <f>IF(BX$2=0, "N/A", IF(ISNUMBER(SEARCH(TRIM(BX$2), ProgramsTable[[#This Row],[Geographic Coverage]])), "Yes", "No"))</f>
        <v>N/A</v>
      </c>
      <c r="BY947" s="18" t="str">
        <f>IF(AND(BW$2=0, BX$2=0), "*Required - Please Make a Selection*", IF(OR(ISNUMBER(SEARCH(TRIM(BW$2), ProgramsTable[[#This Row],[Geographic Coverage]])), ISNUMBER(SEARCH(TRIM(BX$2), ProgramsTable[[#This Row],[Geographic Coverage]]))), "Yes", "No"))</f>
        <v>*Required - Please Make a Selection*</v>
      </c>
      <c r="BZ947" s="18" t="str">
        <f>IF(I$2=0, "N/A", IF(I$2="Yes", IF(ProgramsTable[[#This Row],[Program Includes Services for Caregivers]]="Yes", IF(ProgramsTable[[#This Row],[Program May Require Caregiver to be Unpaid]]="No", "Yes", "No"), "No"), "N/A"))</f>
        <v>N/A</v>
      </c>
      <c r="CA9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47" s="18" t="str">
        <f>IF(CB$2=0, "N/A", IF(ISNUMBER(SEARCH(TRIM(UPPER(CB$2)), TRIM(UPPER(ProgramsTable[[#This Row],[Type of Service]])))), "Yes", "No"))</f>
        <v>N/A</v>
      </c>
      <c r="CC947" s="18" t="str">
        <f>IF(CC$2=0, "N/A", IF(ISNUMBER(SEARCH(TRIM(CC$2), ProgramsTable[[#This Row],[Geographic Coverage]])), "Yes", "No"))</f>
        <v>No</v>
      </c>
      <c r="CD947" s="18" t="str">
        <f>IF(CD$2=0, "N/A", IF(ISNUMBER(SEARCH(TRIM(CD$2), ProgramsTable[[#This Row],[Geographic Coverage]])), "Yes", "No"))</f>
        <v>N/A</v>
      </c>
      <c r="CE947" s="18" t="str">
        <f>IF(AND(CC$2=0, CD$2=0), "*Required - Please Make a Selection*", IF(OR(ISNUMBER(SEARCH(TRIM(CC$2), ProgramsTable[[#This Row],[Geographic Coverage]])), ISNUMBER(SEARCH(TRIM(CD$2), ProgramsTable[[#This Row],[Geographic Coverage]]))), "Yes", "No"))</f>
        <v>No</v>
      </c>
      <c r="CF947" s="18" t="str" cm="1">
        <f t="array" ref="CF947">IF(COUNTIF(BK$2:BN$2, "Yes")=0, "N/A", IF(SUMPRODUCT((BK$2:BN$2="Yes")*(ProgramsTable[[#This Row],[Veteran?]:[Disabled Veteran?]]="Yes"))&gt;0, "Yes", "No"))</f>
        <v>No</v>
      </c>
      <c r="CG9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47"/>
      <c r="CI947"/>
      <c r="CJ947"/>
      <c r="CK947"/>
      <c r="CL947"/>
      <c r="CM947"/>
      <c r="CN947"/>
      <c r="CO947"/>
      <c r="CP947"/>
      <c r="CQ947"/>
      <c r="CR947"/>
      <c r="CS947"/>
      <c r="CU947"/>
      <c r="CV947"/>
    </row>
    <row r="948" spans="1:100" hidden="1" x14ac:dyDescent="0.25">
      <c r="A948" s="10">
        <v>870</v>
      </c>
      <c r="B948" t="s">
        <v>647</v>
      </c>
      <c r="C948" t="s">
        <v>503</v>
      </c>
      <c r="D948" t="s">
        <v>545</v>
      </c>
      <c r="E948" t="s">
        <v>546</v>
      </c>
      <c r="F948" t="s">
        <v>560</v>
      </c>
      <c r="G948" t="s">
        <v>103</v>
      </c>
      <c r="H948" t="s">
        <v>207</v>
      </c>
      <c r="I948" t="s">
        <v>207</v>
      </c>
      <c r="J948" t="s">
        <v>208</v>
      </c>
      <c r="K948" t="s">
        <v>208</v>
      </c>
      <c r="L948" s="11" t="s">
        <v>208</v>
      </c>
      <c r="M948" t="s">
        <v>208</v>
      </c>
      <c r="N948" t="s">
        <v>208</v>
      </c>
      <c r="P948" t="s">
        <v>208</v>
      </c>
      <c r="Q948" t="s">
        <v>208</v>
      </c>
      <c r="R948" t="s">
        <v>208</v>
      </c>
      <c r="S948" t="s">
        <v>208</v>
      </c>
      <c r="T948" t="s">
        <v>43</v>
      </c>
      <c r="U948" t="s">
        <v>207</v>
      </c>
      <c r="V948" t="s">
        <v>207</v>
      </c>
      <c r="W948" t="s">
        <v>207</v>
      </c>
      <c r="X948" t="s">
        <v>207</v>
      </c>
      <c r="Y948" t="s">
        <v>207</v>
      </c>
      <c r="Z948" t="s">
        <v>207</v>
      </c>
      <c r="AA948" t="s">
        <v>207</v>
      </c>
      <c r="AB948" t="s">
        <v>207</v>
      </c>
      <c r="AC948" t="s">
        <v>207</v>
      </c>
      <c r="AD948" t="s">
        <v>207</v>
      </c>
      <c r="AE948" t="s">
        <v>207</v>
      </c>
      <c r="AF948" t="s">
        <v>207</v>
      </c>
      <c r="AG948" t="s">
        <v>207</v>
      </c>
      <c r="AH948" t="s">
        <v>207</v>
      </c>
      <c r="AI948" t="s">
        <v>207</v>
      </c>
      <c r="AJ948" t="s">
        <v>207</v>
      </c>
      <c r="AK948" t="s">
        <v>207</v>
      </c>
      <c r="AL948" t="s">
        <v>207</v>
      </c>
      <c r="AM948" t="s">
        <v>207</v>
      </c>
      <c r="AN948" t="s">
        <v>207</v>
      </c>
      <c r="AO948" t="s">
        <v>207</v>
      </c>
      <c r="AP948" t="s">
        <v>207</v>
      </c>
      <c r="AQ948" t="s">
        <v>207</v>
      </c>
      <c r="AR948" t="s">
        <v>207</v>
      </c>
      <c r="AS948" t="s">
        <v>207</v>
      </c>
      <c r="AT948" t="s">
        <v>207</v>
      </c>
      <c r="AU948" t="s">
        <v>207</v>
      </c>
      <c r="AV948" t="s">
        <v>207</v>
      </c>
      <c r="AW948" t="s">
        <v>207</v>
      </c>
      <c r="AX948" t="s">
        <v>207</v>
      </c>
      <c r="AY948" t="s">
        <v>207</v>
      </c>
      <c r="AZ948" t="s">
        <v>207</v>
      </c>
      <c r="BA948" t="s">
        <v>207</v>
      </c>
      <c r="BB948" t="s">
        <v>207</v>
      </c>
      <c r="BC948" t="s">
        <v>207</v>
      </c>
      <c r="BD948" t="s">
        <v>207</v>
      </c>
      <c r="BE948" t="s">
        <v>207</v>
      </c>
      <c r="BF948" t="s">
        <v>207</v>
      </c>
      <c r="BG948" t="s">
        <v>207</v>
      </c>
      <c r="BH948" t="s">
        <v>207</v>
      </c>
      <c r="BI948" t="s">
        <v>207</v>
      </c>
      <c r="BJ948" t="s">
        <v>207</v>
      </c>
      <c r="BK948" t="s">
        <v>207</v>
      </c>
      <c r="BL948" t="s">
        <v>207</v>
      </c>
      <c r="BM948" t="s">
        <v>207</v>
      </c>
      <c r="BN948" t="s">
        <v>207</v>
      </c>
      <c r="BO948" s="18" t="str">
        <f>IF(OR(BO$2=0, BO$2=""), "N/A", IF(ISNUMBER(SEARCH(UPPER(BO$2), UPPER(ProgramsTable[[#This Row],[Type of Service]]))), "Yes", "No"))</f>
        <v>N/A</v>
      </c>
      <c r="BP948" s="18" t="str">
        <f>IF(BP$2=0, "N/A", IF(ISNUMBER(SEARCH(TRIM(BP$2), ProgramsTable[[#This Row],[Geographic Coverage]])), "Yes", "No"))</f>
        <v>N/A</v>
      </c>
      <c r="BQ948" s="18" t="str">
        <f>IF(BQ$2=0, "N/A", IF(ISNUMBER(SEARCH(TRIM(BQ$2), ProgramsTable[[#This Row],[Geographic Coverage]])), "Yes", "No"))</f>
        <v>N/A</v>
      </c>
      <c r="BR948" s="18" t="str">
        <f>IF(AND(BP$2=0, BQ$2=0), "*Required - Please Make a Selection*", IF(OR(ISNUMBER(SEARCH(TRIM(BP$2), ProgramsTable[[#This Row],[Geographic Coverage]])), ISNUMBER(SEARCH(TRIM(BQ$2), ProgramsTable[[#This Row],[Geographic Coverage]]))), "Yes", "No"))</f>
        <v>*Required - Please Make a Selection*</v>
      </c>
      <c r="BS948" s="18" t="str">
        <f>IF(OR(BS$2="",BS$2=0), "N/A", IF(AND(ProgramsTable[[#This Row],[Age Min]]= "None", ProgramsTable[[#This Row],[Age Max]]= "None"), "Yes", IF(AND(BS$2&gt;=ProgramsTable[[#This Row],[Age Min]], BS$2&lt;=ProgramsTable[[#This Row],[Age Max]]), "Yes", "No")))</f>
        <v>N/A</v>
      </c>
      <c r="BT948" s="18" t="str" cm="1">
        <f t="array" ref="BT948">IF(COUNTIF(AM$2:BJ$2,"Yes")=0,"N/A",IF(SUMPRODUCT(--(AM$2:BJ$2="Yes"),--(ProgramsTable[[#This Row],[Developmental Disability]:[Caregivers, Family Members, Advocates, or Practitioners of an Individual with Disabilities or Medical Conditions]]="Yes"))&gt;0,"Yes","No"))</f>
        <v>N/A</v>
      </c>
      <c r="BU9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48" s="18" t="str">
        <f>IF(BV$2=0, "N/A", IF(ISNUMBER(SEARCH(UPPER(BV$2), UPPER(ProgramsTable[[#This Row],[Type of Service]]))), "Yes", "No"))</f>
        <v>N/A</v>
      </c>
      <c r="BW948" s="18" t="str">
        <f>IF(BW$2=0, "N/A", IF(ISNUMBER(SEARCH(TRIM(BW$2), ProgramsTable[[#This Row],[Geographic Coverage]])), "Yes", "No"))</f>
        <v>N/A</v>
      </c>
      <c r="BX948" s="18" t="str">
        <f>IF(BX$2=0, "N/A", IF(ISNUMBER(SEARCH(TRIM(BX$2), ProgramsTable[[#This Row],[Geographic Coverage]])), "Yes", "No"))</f>
        <v>N/A</v>
      </c>
      <c r="BY948" s="18" t="str">
        <f>IF(AND(BW$2=0, BX$2=0), "*Required - Please Make a Selection*", IF(OR(ISNUMBER(SEARCH(TRIM(BW$2), ProgramsTable[[#This Row],[Geographic Coverage]])), ISNUMBER(SEARCH(TRIM(BX$2), ProgramsTable[[#This Row],[Geographic Coverage]]))), "Yes", "No"))</f>
        <v>*Required - Please Make a Selection*</v>
      </c>
      <c r="BZ948" s="18" t="str">
        <f>IF(I$2=0, "N/A", IF(I$2="Yes", IF(ProgramsTable[[#This Row],[Program Includes Services for Caregivers]]="Yes", IF(ProgramsTable[[#This Row],[Program May Require Caregiver to be Unpaid]]="No", "Yes", "No"), "No"), "N/A"))</f>
        <v>N/A</v>
      </c>
      <c r="CA9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48" s="18" t="str">
        <f>IF(CB$2=0, "N/A", IF(ISNUMBER(SEARCH(TRIM(UPPER(CB$2)), TRIM(UPPER(ProgramsTable[[#This Row],[Type of Service]])))), "Yes", "No"))</f>
        <v>N/A</v>
      </c>
      <c r="CC948" s="18" t="str">
        <f>IF(CC$2=0, "N/A", IF(ISNUMBER(SEARCH(TRIM(CC$2), ProgramsTable[[#This Row],[Geographic Coverage]])), "Yes", "No"))</f>
        <v>No</v>
      </c>
      <c r="CD948" s="18" t="str">
        <f>IF(CD$2=0, "N/A", IF(ISNUMBER(SEARCH(TRIM(CD$2), ProgramsTable[[#This Row],[Geographic Coverage]])), "Yes", "No"))</f>
        <v>N/A</v>
      </c>
      <c r="CE948" s="18" t="str">
        <f>IF(AND(CC$2=0, CD$2=0), "*Required - Please Make a Selection*", IF(OR(ISNUMBER(SEARCH(TRIM(CC$2), ProgramsTable[[#This Row],[Geographic Coverage]])), ISNUMBER(SEARCH(TRIM(CD$2), ProgramsTable[[#This Row],[Geographic Coverage]]))), "Yes", "No"))</f>
        <v>No</v>
      </c>
      <c r="CF948" s="18" t="str" cm="1">
        <f t="array" ref="CF948">IF(COUNTIF(BK$2:BN$2, "Yes")=0, "N/A", IF(SUMPRODUCT((BK$2:BN$2="Yes")*(ProgramsTable[[#This Row],[Veteran?]:[Disabled Veteran?]]="Yes"))&gt;0, "Yes", "No"))</f>
        <v>No</v>
      </c>
      <c r="CG9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48"/>
      <c r="CI948"/>
      <c r="CJ948"/>
      <c r="CK948"/>
      <c r="CL948"/>
      <c r="CM948"/>
      <c r="CN948"/>
      <c r="CO948"/>
      <c r="CP948"/>
      <c r="CQ948"/>
      <c r="CR948"/>
      <c r="CS948"/>
      <c r="CU948"/>
      <c r="CV948"/>
    </row>
    <row r="949" spans="1:100" hidden="1" x14ac:dyDescent="0.25">
      <c r="A949" s="10">
        <v>871</v>
      </c>
      <c r="B949" t="s">
        <v>647</v>
      </c>
      <c r="C949" t="s">
        <v>503</v>
      </c>
      <c r="D949" t="s">
        <v>545</v>
      </c>
      <c r="E949" t="s">
        <v>546</v>
      </c>
      <c r="F949" t="s">
        <v>111</v>
      </c>
      <c r="G949" t="s">
        <v>111</v>
      </c>
      <c r="H949" t="s">
        <v>207</v>
      </c>
      <c r="I949" t="s">
        <v>207</v>
      </c>
      <c r="J949" t="s">
        <v>547</v>
      </c>
      <c r="K949" t="s">
        <v>208</v>
      </c>
      <c r="L949" s="11" t="s">
        <v>543</v>
      </c>
      <c r="M949">
        <v>60</v>
      </c>
      <c r="N949">
        <v>120</v>
      </c>
      <c r="P949" t="s">
        <v>561</v>
      </c>
      <c r="Q949" t="s">
        <v>208</v>
      </c>
      <c r="R949" t="s">
        <v>561</v>
      </c>
      <c r="S949" t="s">
        <v>208</v>
      </c>
      <c r="T949" t="s">
        <v>43</v>
      </c>
      <c r="U949" t="s">
        <v>215</v>
      </c>
      <c r="V949" t="s">
        <v>207</v>
      </c>
      <c r="W949" t="s">
        <v>207</v>
      </c>
      <c r="X949" t="s">
        <v>207</v>
      </c>
      <c r="Y949" t="s">
        <v>207</v>
      </c>
      <c r="Z949" t="s">
        <v>207</v>
      </c>
      <c r="AA949" t="s">
        <v>215</v>
      </c>
      <c r="AB949" t="s">
        <v>207</v>
      </c>
      <c r="AC949" t="s">
        <v>207</v>
      </c>
      <c r="AD949" t="s">
        <v>207</v>
      </c>
      <c r="AE949" t="s">
        <v>207</v>
      </c>
      <c r="AF949" t="s">
        <v>207</v>
      </c>
      <c r="AG949" t="s">
        <v>207</v>
      </c>
      <c r="AH949" t="s">
        <v>207</v>
      </c>
      <c r="AI949" t="s">
        <v>207</v>
      </c>
      <c r="AJ949" t="s">
        <v>207</v>
      </c>
      <c r="AK949" t="s">
        <v>207</v>
      </c>
      <c r="AL949" t="s">
        <v>207</v>
      </c>
      <c r="AM949" t="s">
        <v>207</v>
      </c>
      <c r="AN949" t="s">
        <v>207</v>
      </c>
      <c r="AO949" t="s">
        <v>207</v>
      </c>
      <c r="AP949" t="s">
        <v>207</v>
      </c>
      <c r="AQ949" t="s">
        <v>207</v>
      </c>
      <c r="AR949" t="s">
        <v>207</v>
      </c>
      <c r="AS949" t="s">
        <v>207</v>
      </c>
      <c r="AT949" t="s">
        <v>207</v>
      </c>
      <c r="AU949" t="s">
        <v>207</v>
      </c>
      <c r="AV949" t="s">
        <v>207</v>
      </c>
      <c r="AW949" t="s">
        <v>207</v>
      </c>
      <c r="AX949" t="s">
        <v>207</v>
      </c>
      <c r="AY949" t="s">
        <v>207</v>
      </c>
      <c r="AZ949" t="s">
        <v>207</v>
      </c>
      <c r="BA949" t="s">
        <v>215</v>
      </c>
      <c r="BB949" t="s">
        <v>207</v>
      </c>
      <c r="BC949" t="s">
        <v>207</v>
      </c>
      <c r="BD949" t="s">
        <v>207</v>
      </c>
      <c r="BE949" t="s">
        <v>207</v>
      </c>
      <c r="BF949" t="s">
        <v>207</v>
      </c>
      <c r="BG949" t="s">
        <v>207</v>
      </c>
      <c r="BH949" t="s">
        <v>207</v>
      </c>
      <c r="BI949" t="s">
        <v>207</v>
      </c>
      <c r="BJ949" t="s">
        <v>207</v>
      </c>
      <c r="BK949" t="s">
        <v>207</v>
      </c>
      <c r="BL949" t="s">
        <v>207</v>
      </c>
      <c r="BM949" t="s">
        <v>207</v>
      </c>
      <c r="BN949" t="s">
        <v>207</v>
      </c>
      <c r="BO949" s="18" t="str">
        <f>IF(OR(BO$2=0, BO$2=""), "N/A", IF(ISNUMBER(SEARCH(UPPER(BO$2), UPPER(ProgramsTable[[#This Row],[Type of Service]]))), "Yes", "No"))</f>
        <v>N/A</v>
      </c>
      <c r="BP949" s="18" t="str">
        <f>IF(BP$2=0, "N/A", IF(ISNUMBER(SEARCH(TRIM(BP$2), ProgramsTable[[#This Row],[Geographic Coverage]])), "Yes", "No"))</f>
        <v>N/A</v>
      </c>
      <c r="BQ949" s="18" t="str">
        <f>IF(BQ$2=0, "N/A", IF(ISNUMBER(SEARCH(TRIM(BQ$2), ProgramsTable[[#This Row],[Geographic Coverage]])), "Yes", "No"))</f>
        <v>N/A</v>
      </c>
      <c r="BR949" s="18" t="str">
        <f>IF(AND(BP$2=0, BQ$2=0), "*Required - Please Make a Selection*", IF(OR(ISNUMBER(SEARCH(TRIM(BP$2), ProgramsTable[[#This Row],[Geographic Coverage]])), ISNUMBER(SEARCH(TRIM(BQ$2), ProgramsTable[[#This Row],[Geographic Coverage]]))), "Yes", "No"))</f>
        <v>*Required - Please Make a Selection*</v>
      </c>
      <c r="BS949" s="18" t="str">
        <f>IF(OR(BS$2="",BS$2=0), "N/A", IF(AND(ProgramsTable[[#This Row],[Age Min]]= "None", ProgramsTable[[#This Row],[Age Max]]= "None"), "Yes", IF(AND(BS$2&gt;=ProgramsTable[[#This Row],[Age Min]], BS$2&lt;=ProgramsTable[[#This Row],[Age Max]]), "Yes", "No")))</f>
        <v>N/A</v>
      </c>
      <c r="BT949" s="18" t="str" cm="1">
        <f t="array" ref="BT949">IF(COUNTIF(AM$2:BJ$2,"Yes")=0,"N/A",IF(SUMPRODUCT(--(AM$2:BJ$2="Yes"),--(ProgramsTable[[#This Row],[Developmental Disability]:[Caregivers, Family Members, Advocates, or Practitioners of an Individual with Disabilities or Medical Conditions]]="Yes"))&gt;0,"Yes","No"))</f>
        <v>N/A</v>
      </c>
      <c r="BU9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49" s="18" t="str">
        <f>IF(BV$2=0, "N/A", IF(ISNUMBER(SEARCH(UPPER(BV$2), UPPER(ProgramsTable[[#This Row],[Type of Service]]))), "Yes", "No"))</f>
        <v>N/A</v>
      </c>
      <c r="BW949" s="18" t="str">
        <f>IF(BW$2=0, "N/A", IF(ISNUMBER(SEARCH(TRIM(BW$2), ProgramsTable[[#This Row],[Geographic Coverage]])), "Yes", "No"))</f>
        <v>N/A</v>
      </c>
      <c r="BX949" s="18" t="str">
        <f>IF(BX$2=0, "N/A", IF(ISNUMBER(SEARCH(TRIM(BX$2), ProgramsTable[[#This Row],[Geographic Coverage]])), "Yes", "No"))</f>
        <v>N/A</v>
      </c>
      <c r="BY949" s="18" t="str">
        <f>IF(AND(BW$2=0, BX$2=0), "*Required - Please Make a Selection*", IF(OR(ISNUMBER(SEARCH(TRIM(BW$2), ProgramsTable[[#This Row],[Geographic Coverage]])), ISNUMBER(SEARCH(TRIM(BX$2), ProgramsTable[[#This Row],[Geographic Coverage]]))), "Yes", "No"))</f>
        <v>*Required - Please Make a Selection*</v>
      </c>
      <c r="BZ949" s="18" t="str">
        <f>IF(I$2=0, "N/A", IF(I$2="Yes", IF(ProgramsTable[[#This Row],[Program Includes Services for Caregivers]]="Yes", IF(ProgramsTable[[#This Row],[Program May Require Caregiver to be Unpaid]]="No", "Yes", "No"), "No"), "N/A"))</f>
        <v>N/A</v>
      </c>
      <c r="CA9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49" s="18" t="str">
        <f>IF(CB$2=0, "N/A", IF(ISNUMBER(SEARCH(TRIM(UPPER(CB$2)), TRIM(UPPER(ProgramsTable[[#This Row],[Type of Service]])))), "Yes", "No"))</f>
        <v>N/A</v>
      </c>
      <c r="CC949" s="18" t="str">
        <f>IF(CC$2=0, "N/A", IF(ISNUMBER(SEARCH(TRIM(CC$2), ProgramsTable[[#This Row],[Geographic Coverage]])), "Yes", "No"))</f>
        <v>No</v>
      </c>
      <c r="CD949" s="18" t="str">
        <f>IF(CD$2=0, "N/A", IF(ISNUMBER(SEARCH(TRIM(CD$2), ProgramsTable[[#This Row],[Geographic Coverage]])), "Yes", "No"))</f>
        <v>N/A</v>
      </c>
      <c r="CE949" s="18" t="str">
        <f>IF(AND(CC$2=0, CD$2=0), "*Required - Please Make a Selection*", IF(OR(ISNUMBER(SEARCH(TRIM(CC$2), ProgramsTable[[#This Row],[Geographic Coverage]])), ISNUMBER(SEARCH(TRIM(CD$2), ProgramsTable[[#This Row],[Geographic Coverage]]))), "Yes", "No"))</f>
        <v>No</v>
      </c>
      <c r="CF949" s="18" t="str" cm="1">
        <f t="array" ref="CF949">IF(COUNTIF(BK$2:BN$2, "Yes")=0, "N/A", IF(SUMPRODUCT((BK$2:BN$2="Yes")*(ProgramsTable[[#This Row],[Veteran?]:[Disabled Veteran?]]="Yes"))&gt;0, "Yes", "No"))</f>
        <v>No</v>
      </c>
      <c r="CG9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49"/>
      <c r="CI949"/>
      <c r="CJ949"/>
      <c r="CK949"/>
      <c r="CL949"/>
      <c r="CM949"/>
      <c r="CN949"/>
      <c r="CO949"/>
      <c r="CP949"/>
      <c r="CQ949"/>
      <c r="CR949"/>
      <c r="CS949"/>
      <c r="CU949"/>
      <c r="CV949"/>
    </row>
    <row r="950" spans="1:100" hidden="1" x14ac:dyDescent="0.25">
      <c r="A950" s="10">
        <v>872</v>
      </c>
      <c r="B950" t="s">
        <v>647</v>
      </c>
      <c r="C950" t="s">
        <v>503</v>
      </c>
      <c r="D950" t="s">
        <v>545</v>
      </c>
      <c r="E950" t="s">
        <v>546</v>
      </c>
      <c r="F950" t="s">
        <v>562</v>
      </c>
      <c r="G950" t="s">
        <v>103</v>
      </c>
      <c r="H950" t="s">
        <v>207</v>
      </c>
      <c r="I950" t="s">
        <v>207</v>
      </c>
      <c r="J950" t="s">
        <v>208</v>
      </c>
      <c r="K950" t="s">
        <v>208</v>
      </c>
      <c r="L950" s="11" t="s">
        <v>208</v>
      </c>
      <c r="M950" t="s">
        <v>208</v>
      </c>
      <c r="N950" t="s">
        <v>208</v>
      </c>
      <c r="P950" t="s">
        <v>208</v>
      </c>
      <c r="Q950" t="s">
        <v>208</v>
      </c>
      <c r="R950" t="s">
        <v>208</v>
      </c>
      <c r="S950" t="s">
        <v>208</v>
      </c>
      <c r="T950" t="s">
        <v>43</v>
      </c>
      <c r="U950" t="s">
        <v>207</v>
      </c>
      <c r="V950" t="s">
        <v>207</v>
      </c>
      <c r="W950" t="s">
        <v>207</v>
      </c>
      <c r="X950" t="s">
        <v>207</v>
      </c>
      <c r="Y950" t="s">
        <v>207</v>
      </c>
      <c r="Z950" t="s">
        <v>207</v>
      </c>
      <c r="AA950" t="s">
        <v>207</v>
      </c>
      <c r="AB950" t="s">
        <v>207</v>
      </c>
      <c r="AC950" t="s">
        <v>207</v>
      </c>
      <c r="AD950" t="s">
        <v>207</v>
      </c>
      <c r="AE950" t="s">
        <v>207</v>
      </c>
      <c r="AF950" t="s">
        <v>207</v>
      </c>
      <c r="AG950" t="s">
        <v>207</v>
      </c>
      <c r="AH950" t="s">
        <v>207</v>
      </c>
      <c r="AI950" t="s">
        <v>207</v>
      </c>
      <c r="AJ950" t="s">
        <v>207</v>
      </c>
      <c r="AK950" t="s">
        <v>207</v>
      </c>
      <c r="AL950" t="s">
        <v>207</v>
      </c>
      <c r="AM950" t="s">
        <v>207</v>
      </c>
      <c r="AN950" t="s">
        <v>207</v>
      </c>
      <c r="AO950" t="s">
        <v>207</v>
      </c>
      <c r="AP950" t="s">
        <v>207</v>
      </c>
      <c r="AQ950" t="s">
        <v>207</v>
      </c>
      <c r="AR950" t="s">
        <v>207</v>
      </c>
      <c r="AS950" t="s">
        <v>207</v>
      </c>
      <c r="AT950" t="s">
        <v>207</v>
      </c>
      <c r="AU950" t="s">
        <v>207</v>
      </c>
      <c r="AV950" t="s">
        <v>207</v>
      </c>
      <c r="AW950" t="s">
        <v>207</v>
      </c>
      <c r="AX950" t="s">
        <v>207</v>
      </c>
      <c r="AY950" t="s">
        <v>207</v>
      </c>
      <c r="AZ950" t="s">
        <v>207</v>
      </c>
      <c r="BA950" t="s">
        <v>207</v>
      </c>
      <c r="BB950" t="s">
        <v>207</v>
      </c>
      <c r="BC950" t="s">
        <v>207</v>
      </c>
      <c r="BD950" t="s">
        <v>207</v>
      </c>
      <c r="BE950" t="s">
        <v>207</v>
      </c>
      <c r="BF950" t="s">
        <v>207</v>
      </c>
      <c r="BG950" t="s">
        <v>207</v>
      </c>
      <c r="BH950" t="s">
        <v>207</v>
      </c>
      <c r="BI950" t="s">
        <v>207</v>
      </c>
      <c r="BJ950" t="s">
        <v>207</v>
      </c>
      <c r="BK950" t="s">
        <v>207</v>
      </c>
      <c r="BL950" t="s">
        <v>207</v>
      </c>
      <c r="BM950" t="s">
        <v>207</v>
      </c>
      <c r="BN950" t="s">
        <v>207</v>
      </c>
      <c r="BO950" s="18" t="str">
        <f>IF(OR(BO$2=0, BO$2=""), "N/A", IF(ISNUMBER(SEARCH(UPPER(BO$2), UPPER(ProgramsTable[[#This Row],[Type of Service]]))), "Yes", "No"))</f>
        <v>N/A</v>
      </c>
      <c r="BP950" s="18" t="str">
        <f>IF(BP$2=0, "N/A", IF(ISNUMBER(SEARCH(TRIM(BP$2), ProgramsTable[[#This Row],[Geographic Coverage]])), "Yes", "No"))</f>
        <v>N/A</v>
      </c>
      <c r="BQ950" s="18" t="str">
        <f>IF(BQ$2=0, "N/A", IF(ISNUMBER(SEARCH(TRIM(BQ$2), ProgramsTable[[#This Row],[Geographic Coverage]])), "Yes", "No"))</f>
        <v>N/A</v>
      </c>
      <c r="BR950" s="18" t="str">
        <f>IF(AND(BP$2=0, BQ$2=0), "*Required - Please Make a Selection*", IF(OR(ISNUMBER(SEARCH(TRIM(BP$2), ProgramsTable[[#This Row],[Geographic Coverage]])), ISNUMBER(SEARCH(TRIM(BQ$2), ProgramsTable[[#This Row],[Geographic Coverage]]))), "Yes", "No"))</f>
        <v>*Required - Please Make a Selection*</v>
      </c>
      <c r="BS950" s="18" t="str">
        <f>IF(OR(BS$2="",BS$2=0), "N/A", IF(AND(ProgramsTable[[#This Row],[Age Min]]= "None", ProgramsTable[[#This Row],[Age Max]]= "None"), "Yes", IF(AND(BS$2&gt;=ProgramsTable[[#This Row],[Age Min]], BS$2&lt;=ProgramsTable[[#This Row],[Age Max]]), "Yes", "No")))</f>
        <v>N/A</v>
      </c>
      <c r="BT950" s="18" t="str" cm="1">
        <f t="array" ref="BT950">IF(COUNTIF(AM$2:BJ$2,"Yes")=0,"N/A",IF(SUMPRODUCT(--(AM$2:BJ$2="Yes"),--(ProgramsTable[[#This Row],[Developmental Disability]:[Caregivers, Family Members, Advocates, or Practitioners of an Individual with Disabilities or Medical Conditions]]="Yes"))&gt;0,"Yes","No"))</f>
        <v>N/A</v>
      </c>
      <c r="BU9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50" s="18" t="str">
        <f>IF(BV$2=0, "N/A", IF(ISNUMBER(SEARCH(UPPER(BV$2), UPPER(ProgramsTable[[#This Row],[Type of Service]]))), "Yes", "No"))</f>
        <v>N/A</v>
      </c>
      <c r="BW950" s="18" t="str">
        <f>IF(BW$2=0, "N/A", IF(ISNUMBER(SEARCH(TRIM(BW$2), ProgramsTable[[#This Row],[Geographic Coverage]])), "Yes", "No"))</f>
        <v>N/A</v>
      </c>
      <c r="BX950" s="18" t="str">
        <f>IF(BX$2=0, "N/A", IF(ISNUMBER(SEARCH(TRIM(BX$2), ProgramsTable[[#This Row],[Geographic Coverage]])), "Yes", "No"))</f>
        <v>N/A</v>
      </c>
      <c r="BY950" s="18" t="str">
        <f>IF(AND(BW$2=0, BX$2=0), "*Required - Please Make a Selection*", IF(OR(ISNUMBER(SEARCH(TRIM(BW$2), ProgramsTable[[#This Row],[Geographic Coverage]])), ISNUMBER(SEARCH(TRIM(BX$2), ProgramsTable[[#This Row],[Geographic Coverage]]))), "Yes", "No"))</f>
        <v>*Required - Please Make a Selection*</v>
      </c>
      <c r="BZ950" s="18" t="str">
        <f>IF(I$2=0, "N/A", IF(I$2="Yes", IF(ProgramsTable[[#This Row],[Program Includes Services for Caregivers]]="Yes", IF(ProgramsTable[[#This Row],[Program May Require Caregiver to be Unpaid]]="No", "Yes", "No"), "No"), "N/A"))</f>
        <v>N/A</v>
      </c>
      <c r="CA9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50" s="18" t="str">
        <f>IF(CB$2=0, "N/A", IF(ISNUMBER(SEARCH(TRIM(UPPER(CB$2)), TRIM(UPPER(ProgramsTable[[#This Row],[Type of Service]])))), "Yes", "No"))</f>
        <v>N/A</v>
      </c>
      <c r="CC950" s="18" t="str">
        <f>IF(CC$2=0, "N/A", IF(ISNUMBER(SEARCH(TRIM(CC$2), ProgramsTable[[#This Row],[Geographic Coverage]])), "Yes", "No"))</f>
        <v>No</v>
      </c>
      <c r="CD950" s="18" t="str">
        <f>IF(CD$2=0, "N/A", IF(ISNUMBER(SEARCH(TRIM(CD$2), ProgramsTable[[#This Row],[Geographic Coverage]])), "Yes", "No"))</f>
        <v>N/A</v>
      </c>
      <c r="CE950" s="18" t="str">
        <f>IF(AND(CC$2=0, CD$2=0), "*Required - Please Make a Selection*", IF(OR(ISNUMBER(SEARCH(TRIM(CC$2), ProgramsTable[[#This Row],[Geographic Coverage]])), ISNUMBER(SEARCH(TRIM(CD$2), ProgramsTable[[#This Row],[Geographic Coverage]]))), "Yes", "No"))</f>
        <v>No</v>
      </c>
      <c r="CF950" s="18" t="str" cm="1">
        <f t="array" ref="CF950">IF(COUNTIF(BK$2:BN$2, "Yes")=0, "N/A", IF(SUMPRODUCT((BK$2:BN$2="Yes")*(ProgramsTable[[#This Row],[Veteran?]:[Disabled Veteran?]]="Yes"))&gt;0, "Yes", "No"))</f>
        <v>No</v>
      </c>
      <c r="CG9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50"/>
      <c r="CI950"/>
      <c r="CJ950"/>
      <c r="CK950"/>
      <c r="CL950"/>
      <c r="CM950"/>
      <c r="CN950"/>
      <c r="CO950"/>
      <c r="CP950"/>
      <c r="CQ950"/>
      <c r="CR950"/>
      <c r="CS950"/>
      <c r="CU950"/>
      <c r="CV950"/>
    </row>
    <row r="951" spans="1:100" hidden="1" x14ac:dyDescent="0.25">
      <c r="A951" s="10">
        <v>873</v>
      </c>
      <c r="B951" t="s">
        <v>647</v>
      </c>
      <c r="C951" t="s">
        <v>503</v>
      </c>
      <c r="D951" t="s">
        <v>545</v>
      </c>
      <c r="E951" t="s">
        <v>546</v>
      </c>
      <c r="F951" t="s">
        <v>117</v>
      </c>
      <c r="G951" t="s">
        <v>117</v>
      </c>
      <c r="H951" t="s">
        <v>207</v>
      </c>
      <c r="I951" t="s">
        <v>207</v>
      </c>
      <c r="J951" t="s">
        <v>208</v>
      </c>
      <c r="K951" t="s">
        <v>208</v>
      </c>
      <c r="L951" s="11" t="s">
        <v>543</v>
      </c>
      <c r="M951">
        <v>60</v>
      </c>
      <c r="N951">
        <v>120</v>
      </c>
      <c r="P951" t="s">
        <v>563</v>
      </c>
      <c r="Q951" t="s">
        <v>208</v>
      </c>
      <c r="R951" t="s">
        <v>563</v>
      </c>
      <c r="S951" t="s">
        <v>208</v>
      </c>
      <c r="T951" t="s">
        <v>43</v>
      </c>
      <c r="U951" t="s">
        <v>207</v>
      </c>
      <c r="V951" t="s">
        <v>207</v>
      </c>
      <c r="W951" t="s">
        <v>207</v>
      </c>
      <c r="X951" t="s">
        <v>207</v>
      </c>
      <c r="Y951" t="s">
        <v>207</v>
      </c>
      <c r="Z951" t="s">
        <v>207</v>
      </c>
      <c r="AA951" t="s">
        <v>207</v>
      </c>
      <c r="AB951" t="s">
        <v>207</v>
      </c>
      <c r="AC951" t="s">
        <v>207</v>
      </c>
      <c r="AD951" t="s">
        <v>207</v>
      </c>
      <c r="AE951" t="s">
        <v>207</v>
      </c>
      <c r="AF951" t="s">
        <v>207</v>
      </c>
      <c r="AG951" t="s">
        <v>207</v>
      </c>
      <c r="AH951" t="s">
        <v>207</v>
      </c>
      <c r="AI951" t="s">
        <v>207</v>
      </c>
      <c r="AJ951" t="s">
        <v>207</v>
      </c>
      <c r="AK951" t="s">
        <v>207</v>
      </c>
      <c r="AL951" t="s">
        <v>207</v>
      </c>
      <c r="AM951" t="s">
        <v>207</v>
      </c>
      <c r="AN951" t="s">
        <v>207</v>
      </c>
      <c r="AO951" t="s">
        <v>207</v>
      </c>
      <c r="AP951" t="s">
        <v>207</v>
      </c>
      <c r="AQ951" t="s">
        <v>207</v>
      </c>
      <c r="AR951" t="s">
        <v>207</v>
      </c>
      <c r="AS951" t="s">
        <v>207</v>
      </c>
      <c r="AT951" t="s">
        <v>207</v>
      </c>
      <c r="AU951" t="s">
        <v>207</v>
      </c>
      <c r="AV951" t="s">
        <v>207</v>
      </c>
      <c r="AW951" t="s">
        <v>207</v>
      </c>
      <c r="AX951" t="s">
        <v>207</v>
      </c>
      <c r="AY951" t="s">
        <v>207</v>
      </c>
      <c r="AZ951" t="s">
        <v>207</v>
      </c>
      <c r="BA951" t="s">
        <v>215</v>
      </c>
      <c r="BB951" t="s">
        <v>207</v>
      </c>
      <c r="BC951" t="s">
        <v>207</v>
      </c>
      <c r="BD951" t="s">
        <v>207</v>
      </c>
      <c r="BE951" t="s">
        <v>207</v>
      </c>
      <c r="BF951" t="s">
        <v>207</v>
      </c>
      <c r="BG951" t="s">
        <v>207</v>
      </c>
      <c r="BH951" t="s">
        <v>207</v>
      </c>
      <c r="BI951" t="s">
        <v>207</v>
      </c>
      <c r="BJ951" t="s">
        <v>207</v>
      </c>
      <c r="BK951" t="s">
        <v>207</v>
      </c>
      <c r="BL951" t="s">
        <v>207</v>
      </c>
      <c r="BM951" t="s">
        <v>207</v>
      </c>
      <c r="BN951" t="s">
        <v>207</v>
      </c>
      <c r="BO951" s="18" t="str">
        <f>IF(OR(BO$2=0, BO$2=""), "N/A", IF(ISNUMBER(SEARCH(UPPER(BO$2), UPPER(ProgramsTable[[#This Row],[Type of Service]]))), "Yes", "No"))</f>
        <v>N/A</v>
      </c>
      <c r="BP951" s="18" t="str">
        <f>IF(BP$2=0, "N/A", IF(ISNUMBER(SEARCH(TRIM(BP$2), ProgramsTable[[#This Row],[Geographic Coverage]])), "Yes", "No"))</f>
        <v>N/A</v>
      </c>
      <c r="BQ951" s="18" t="str">
        <f>IF(BQ$2=0, "N/A", IF(ISNUMBER(SEARCH(TRIM(BQ$2), ProgramsTable[[#This Row],[Geographic Coverage]])), "Yes", "No"))</f>
        <v>N/A</v>
      </c>
      <c r="BR951" s="18" t="str">
        <f>IF(AND(BP$2=0, BQ$2=0), "*Required - Please Make a Selection*", IF(OR(ISNUMBER(SEARCH(TRIM(BP$2), ProgramsTable[[#This Row],[Geographic Coverage]])), ISNUMBER(SEARCH(TRIM(BQ$2), ProgramsTable[[#This Row],[Geographic Coverage]]))), "Yes", "No"))</f>
        <v>*Required - Please Make a Selection*</v>
      </c>
      <c r="BS951" s="18" t="str">
        <f>IF(OR(BS$2="",BS$2=0), "N/A", IF(AND(ProgramsTable[[#This Row],[Age Min]]= "None", ProgramsTable[[#This Row],[Age Max]]= "None"), "Yes", IF(AND(BS$2&gt;=ProgramsTable[[#This Row],[Age Min]], BS$2&lt;=ProgramsTable[[#This Row],[Age Max]]), "Yes", "No")))</f>
        <v>N/A</v>
      </c>
      <c r="BT951" s="18" t="str" cm="1">
        <f t="array" ref="BT951">IF(COUNTIF(AM$2:BJ$2,"Yes")=0,"N/A",IF(SUMPRODUCT(--(AM$2:BJ$2="Yes"),--(ProgramsTable[[#This Row],[Developmental Disability]:[Caregivers, Family Members, Advocates, or Practitioners of an Individual with Disabilities or Medical Conditions]]="Yes"))&gt;0,"Yes","No"))</f>
        <v>N/A</v>
      </c>
      <c r="BU9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51" s="18" t="str">
        <f>IF(BV$2=0, "N/A", IF(ISNUMBER(SEARCH(UPPER(BV$2), UPPER(ProgramsTable[[#This Row],[Type of Service]]))), "Yes", "No"))</f>
        <v>N/A</v>
      </c>
      <c r="BW951" s="18" t="str">
        <f>IF(BW$2=0, "N/A", IF(ISNUMBER(SEARCH(TRIM(BW$2), ProgramsTable[[#This Row],[Geographic Coverage]])), "Yes", "No"))</f>
        <v>N/A</v>
      </c>
      <c r="BX951" s="18" t="str">
        <f>IF(BX$2=0, "N/A", IF(ISNUMBER(SEARCH(TRIM(BX$2), ProgramsTable[[#This Row],[Geographic Coverage]])), "Yes", "No"))</f>
        <v>N/A</v>
      </c>
      <c r="BY951" s="18" t="str">
        <f>IF(AND(BW$2=0, BX$2=0), "*Required - Please Make a Selection*", IF(OR(ISNUMBER(SEARCH(TRIM(BW$2), ProgramsTable[[#This Row],[Geographic Coverage]])), ISNUMBER(SEARCH(TRIM(BX$2), ProgramsTable[[#This Row],[Geographic Coverage]]))), "Yes", "No"))</f>
        <v>*Required - Please Make a Selection*</v>
      </c>
      <c r="BZ951" s="18" t="str">
        <f>IF(I$2=0, "N/A", IF(I$2="Yes", IF(ProgramsTable[[#This Row],[Program Includes Services for Caregivers]]="Yes", IF(ProgramsTable[[#This Row],[Program May Require Caregiver to be Unpaid]]="No", "Yes", "No"), "No"), "N/A"))</f>
        <v>N/A</v>
      </c>
      <c r="CA9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51" s="18" t="str">
        <f>IF(CB$2=0, "N/A", IF(ISNUMBER(SEARCH(TRIM(UPPER(CB$2)), TRIM(UPPER(ProgramsTable[[#This Row],[Type of Service]])))), "Yes", "No"))</f>
        <v>N/A</v>
      </c>
      <c r="CC951" s="18" t="str">
        <f>IF(CC$2=0, "N/A", IF(ISNUMBER(SEARCH(TRIM(CC$2), ProgramsTable[[#This Row],[Geographic Coverage]])), "Yes", "No"))</f>
        <v>No</v>
      </c>
      <c r="CD951" s="18" t="str">
        <f>IF(CD$2=0, "N/A", IF(ISNUMBER(SEARCH(TRIM(CD$2), ProgramsTable[[#This Row],[Geographic Coverage]])), "Yes", "No"))</f>
        <v>N/A</v>
      </c>
      <c r="CE951" s="18" t="str">
        <f>IF(AND(CC$2=0, CD$2=0), "*Required - Please Make a Selection*", IF(OR(ISNUMBER(SEARCH(TRIM(CC$2), ProgramsTable[[#This Row],[Geographic Coverage]])), ISNUMBER(SEARCH(TRIM(CD$2), ProgramsTable[[#This Row],[Geographic Coverage]]))), "Yes", "No"))</f>
        <v>No</v>
      </c>
      <c r="CF951" s="18" t="str" cm="1">
        <f t="array" ref="CF951">IF(COUNTIF(BK$2:BN$2, "Yes")=0, "N/A", IF(SUMPRODUCT((BK$2:BN$2="Yes")*(ProgramsTable[[#This Row],[Veteran?]:[Disabled Veteran?]]="Yes"))&gt;0, "Yes", "No"))</f>
        <v>No</v>
      </c>
      <c r="CG9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51"/>
      <c r="CI951"/>
      <c r="CJ951"/>
      <c r="CK951"/>
      <c r="CL951"/>
      <c r="CM951"/>
      <c r="CN951"/>
      <c r="CO951"/>
      <c r="CP951"/>
      <c r="CQ951"/>
      <c r="CR951"/>
      <c r="CS951"/>
      <c r="CU951"/>
      <c r="CV951"/>
    </row>
    <row r="952" spans="1:100" x14ac:dyDescent="0.25">
      <c r="A952" s="10">
        <v>874</v>
      </c>
      <c r="B952" t="s">
        <v>647</v>
      </c>
      <c r="C952" t="s">
        <v>503</v>
      </c>
      <c r="D952" t="s">
        <v>564</v>
      </c>
      <c r="E952" t="s">
        <v>546</v>
      </c>
      <c r="F952" t="s">
        <v>565</v>
      </c>
      <c r="G952" t="s">
        <v>107</v>
      </c>
      <c r="H952" t="s">
        <v>207</v>
      </c>
      <c r="I952" t="s">
        <v>207</v>
      </c>
      <c r="J952" t="s">
        <v>566</v>
      </c>
      <c r="K952" t="s">
        <v>208</v>
      </c>
      <c r="L952" s="11" t="s">
        <v>567</v>
      </c>
      <c r="M952">
        <v>60</v>
      </c>
      <c r="N952">
        <v>120</v>
      </c>
      <c r="O952" t="s">
        <v>568</v>
      </c>
      <c r="P952" t="s">
        <v>569</v>
      </c>
      <c r="Q952" t="s">
        <v>208</v>
      </c>
      <c r="R952" t="s">
        <v>569</v>
      </c>
      <c r="S952" t="s">
        <v>208</v>
      </c>
      <c r="T952" t="s">
        <v>43</v>
      </c>
      <c r="U952" t="s">
        <v>207</v>
      </c>
      <c r="V952" t="s">
        <v>215</v>
      </c>
      <c r="W952" t="s">
        <v>207</v>
      </c>
      <c r="X952" t="s">
        <v>207</v>
      </c>
      <c r="Y952" t="s">
        <v>207</v>
      </c>
      <c r="Z952" t="s">
        <v>207</v>
      </c>
      <c r="AA952" t="s">
        <v>207</v>
      </c>
      <c r="AB952" t="s">
        <v>207</v>
      </c>
      <c r="AC952" t="s">
        <v>207</v>
      </c>
      <c r="AD952" t="s">
        <v>207</v>
      </c>
      <c r="AE952" t="s">
        <v>207</v>
      </c>
      <c r="AF952" t="s">
        <v>207</v>
      </c>
      <c r="AG952" t="s">
        <v>207</v>
      </c>
      <c r="AH952" t="s">
        <v>207</v>
      </c>
      <c r="AI952" t="s">
        <v>207</v>
      </c>
      <c r="AJ952" t="s">
        <v>207</v>
      </c>
      <c r="AK952" t="s">
        <v>207</v>
      </c>
      <c r="AL952" t="s">
        <v>207</v>
      </c>
      <c r="AM952" t="s">
        <v>215</v>
      </c>
      <c r="AN952" t="s">
        <v>215</v>
      </c>
      <c r="AO952" t="s">
        <v>215</v>
      </c>
      <c r="AP952" t="s">
        <v>207</v>
      </c>
      <c r="AQ952" t="s">
        <v>207</v>
      </c>
      <c r="AR952" t="s">
        <v>207</v>
      </c>
      <c r="AS952" t="s">
        <v>207</v>
      </c>
      <c r="AT952" t="s">
        <v>207</v>
      </c>
      <c r="AU952" t="s">
        <v>207</v>
      </c>
      <c r="AV952" t="s">
        <v>207</v>
      </c>
      <c r="AW952" t="s">
        <v>207</v>
      </c>
      <c r="AX952" t="s">
        <v>207</v>
      </c>
      <c r="AY952" t="s">
        <v>207</v>
      </c>
      <c r="AZ952" t="s">
        <v>207</v>
      </c>
      <c r="BA952" t="s">
        <v>207</v>
      </c>
      <c r="BB952" t="s">
        <v>207</v>
      </c>
      <c r="BC952" t="s">
        <v>207</v>
      </c>
      <c r="BD952" t="s">
        <v>207</v>
      </c>
      <c r="BE952" t="s">
        <v>207</v>
      </c>
      <c r="BF952" t="s">
        <v>207</v>
      </c>
      <c r="BG952" t="s">
        <v>207</v>
      </c>
      <c r="BH952" t="s">
        <v>207</v>
      </c>
      <c r="BI952" t="s">
        <v>207</v>
      </c>
      <c r="BJ952" t="s">
        <v>207</v>
      </c>
      <c r="BK952" t="s">
        <v>207</v>
      </c>
      <c r="BL952" t="s">
        <v>207</v>
      </c>
      <c r="BM952" t="s">
        <v>207</v>
      </c>
      <c r="BN952" t="s">
        <v>207</v>
      </c>
      <c r="BO952" s="18" t="str">
        <f>IF(OR(BO$2=0, BO$2=""), "N/A", IF(ISNUMBER(SEARCH(UPPER(BO$2), UPPER(ProgramsTable[[#This Row],[Type of Service]]))), "Yes", "No"))</f>
        <v>N/A</v>
      </c>
      <c r="BP952" s="18" t="str">
        <f>IF(BP$2=0, "N/A", IF(ISNUMBER(SEARCH(TRIM(BP$2), ProgramsTable[[#This Row],[Geographic Coverage]])), "Yes", "No"))</f>
        <v>N/A</v>
      </c>
      <c r="BQ952" s="18" t="str">
        <f>IF(BQ$2=0, "N/A", IF(ISNUMBER(SEARCH(TRIM(BQ$2), ProgramsTable[[#This Row],[Geographic Coverage]])), "Yes", "No"))</f>
        <v>N/A</v>
      </c>
      <c r="BR952" s="18" t="str">
        <f>IF(AND(BP$2=0, BQ$2=0), "*Required - Please Make a Selection*", IF(OR(ISNUMBER(SEARCH(TRIM(BP$2), ProgramsTable[[#This Row],[Geographic Coverage]])), ISNUMBER(SEARCH(TRIM(BQ$2), ProgramsTable[[#This Row],[Geographic Coverage]]))), "Yes", "No"))</f>
        <v>*Required - Please Make a Selection*</v>
      </c>
      <c r="BS952" s="18" t="str">
        <f>IF(OR(BS$2="",BS$2=0), "N/A", IF(AND(ProgramsTable[[#This Row],[Age Min]]= "None", ProgramsTable[[#This Row],[Age Max]]= "None"), "Yes", IF(AND(BS$2&gt;=ProgramsTable[[#This Row],[Age Min]], BS$2&lt;=ProgramsTable[[#This Row],[Age Max]]), "Yes", "No")))</f>
        <v>N/A</v>
      </c>
      <c r="BT952" s="18" t="str" cm="1">
        <f t="array" ref="BT952">IF(COUNTIF(AM$2:BJ$2,"Yes")=0,"N/A",IF(SUMPRODUCT(--(AM$2:BJ$2="Yes"),--(ProgramsTable[[#This Row],[Developmental Disability]:[Caregivers, Family Members, Advocates, or Practitioners of an Individual with Disabilities or Medical Conditions]]="Yes"))&gt;0,"Yes","No"))</f>
        <v>N/A</v>
      </c>
      <c r="BU9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52" s="18" t="str">
        <f>IF(BV$2=0, "N/A", IF(ISNUMBER(SEARCH(UPPER(BV$2), UPPER(ProgramsTable[[#This Row],[Type of Service]]))), "Yes", "No"))</f>
        <v>N/A</v>
      </c>
      <c r="BW952" s="18" t="str">
        <f>IF(BW$2=0, "N/A", IF(ISNUMBER(SEARCH(TRIM(BW$2), ProgramsTable[[#This Row],[Geographic Coverage]])), "Yes", "No"))</f>
        <v>N/A</v>
      </c>
      <c r="BX952" s="18" t="str">
        <f>IF(BX$2=0, "N/A", IF(ISNUMBER(SEARCH(TRIM(BX$2), ProgramsTable[[#This Row],[Geographic Coverage]])), "Yes", "No"))</f>
        <v>N/A</v>
      </c>
      <c r="BY952" s="18" t="str">
        <f>IF(AND(BW$2=0, BX$2=0), "*Required - Please Make a Selection*", IF(OR(ISNUMBER(SEARCH(TRIM(BW$2), ProgramsTable[[#This Row],[Geographic Coverage]])), ISNUMBER(SEARCH(TRIM(BX$2), ProgramsTable[[#This Row],[Geographic Coverage]]))), "Yes", "No"))</f>
        <v>*Required - Please Make a Selection*</v>
      </c>
      <c r="BZ952" s="18" t="str">
        <f>IF(I$2=0, "N/A", IF(I$2="Yes", IF(ProgramsTable[[#This Row],[Program Includes Services for Caregivers]]="Yes", IF(ProgramsTable[[#This Row],[Program May Require Caregiver to be Unpaid]]="No", "Yes", "No"), "No"), "N/A"))</f>
        <v>N/A</v>
      </c>
      <c r="CA9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52" s="18" t="str">
        <f>IF(CB$2=0, "N/A", IF(ISNUMBER(SEARCH(TRIM(UPPER(CB$2)), TRIM(UPPER(ProgramsTable[[#This Row],[Type of Service]])))), "Yes", "No"))</f>
        <v>N/A</v>
      </c>
      <c r="CC952" s="18" t="str">
        <f>IF(CC$2=0, "N/A", IF(ISNUMBER(SEARCH(TRIM(CC$2), ProgramsTable[[#This Row],[Geographic Coverage]])), "Yes", "No"))</f>
        <v>No</v>
      </c>
      <c r="CD952" s="18" t="str">
        <f>IF(CD$2=0, "N/A", IF(ISNUMBER(SEARCH(TRIM(CD$2), ProgramsTable[[#This Row],[Geographic Coverage]])), "Yes", "No"))</f>
        <v>N/A</v>
      </c>
      <c r="CE952" s="18" t="str">
        <f>IF(AND(CC$2=0, CD$2=0), "*Required - Please Make a Selection*", IF(OR(ISNUMBER(SEARCH(TRIM(CC$2), ProgramsTable[[#This Row],[Geographic Coverage]])), ISNUMBER(SEARCH(TRIM(CD$2), ProgramsTable[[#This Row],[Geographic Coverage]]))), "Yes", "No"))</f>
        <v>No</v>
      </c>
      <c r="CF952" s="18" t="str" cm="1">
        <f t="array" ref="CF952">IF(COUNTIF(BK$2:BN$2, "Yes")=0, "N/A", IF(SUMPRODUCT((BK$2:BN$2="Yes")*(ProgramsTable[[#This Row],[Veteran?]:[Disabled Veteran?]]="Yes"))&gt;0, "Yes", "No"))</f>
        <v>No</v>
      </c>
      <c r="CG9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52"/>
      <c r="CI952"/>
      <c r="CJ952"/>
      <c r="CK952"/>
      <c r="CL952"/>
      <c r="CM952"/>
      <c r="CN952"/>
      <c r="CO952"/>
      <c r="CP952"/>
      <c r="CQ952"/>
      <c r="CR952"/>
      <c r="CS952"/>
      <c r="CU952"/>
      <c r="CV952"/>
    </row>
    <row r="953" spans="1:100" hidden="1" x14ac:dyDescent="0.25">
      <c r="A953" s="10">
        <v>875</v>
      </c>
      <c r="B953" t="s">
        <v>647</v>
      </c>
      <c r="C953" t="s">
        <v>503</v>
      </c>
      <c r="D953" t="s">
        <v>564</v>
      </c>
      <c r="E953" t="s">
        <v>546</v>
      </c>
      <c r="F953" t="s">
        <v>570</v>
      </c>
      <c r="G953" t="s">
        <v>109</v>
      </c>
      <c r="H953" t="s">
        <v>207</v>
      </c>
      <c r="I953" t="s">
        <v>207</v>
      </c>
      <c r="J953" t="s">
        <v>566</v>
      </c>
      <c r="K953" t="s">
        <v>208</v>
      </c>
      <c r="L953" s="11" t="s">
        <v>571</v>
      </c>
      <c r="M953">
        <v>60</v>
      </c>
      <c r="N953">
        <v>120</v>
      </c>
      <c r="O953" t="s">
        <v>572</v>
      </c>
      <c r="P953" t="s">
        <v>573</v>
      </c>
      <c r="Q953" t="s">
        <v>208</v>
      </c>
      <c r="R953" t="s">
        <v>573</v>
      </c>
      <c r="S953" t="s">
        <v>208</v>
      </c>
      <c r="T953" t="s">
        <v>43</v>
      </c>
      <c r="U953" t="s">
        <v>207</v>
      </c>
      <c r="V953" t="s">
        <v>215</v>
      </c>
      <c r="W953" t="s">
        <v>207</v>
      </c>
      <c r="X953" t="s">
        <v>207</v>
      </c>
      <c r="Y953" t="s">
        <v>207</v>
      </c>
      <c r="Z953" t="s">
        <v>207</v>
      </c>
      <c r="AA953" t="s">
        <v>207</v>
      </c>
      <c r="AB953" t="s">
        <v>207</v>
      </c>
      <c r="AC953" t="s">
        <v>207</v>
      </c>
      <c r="AD953" t="s">
        <v>207</v>
      </c>
      <c r="AE953" t="s">
        <v>207</v>
      </c>
      <c r="AF953" t="s">
        <v>207</v>
      </c>
      <c r="AG953" t="s">
        <v>207</v>
      </c>
      <c r="AH953" t="s">
        <v>207</v>
      </c>
      <c r="AI953" t="s">
        <v>207</v>
      </c>
      <c r="AJ953" t="s">
        <v>207</v>
      </c>
      <c r="AK953" t="s">
        <v>207</v>
      </c>
      <c r="AL953" t="s">
        <v>207</v>
      </c>
      <c r="AM953" t="s">
        <v>215</v>
      </c>
      <c r="AN953" t="s">
        <v>215</v>
      </c>
      <c r="AO953" t="s">
        <v>215</v>
      </c>
      <c r="AP953" t="s">
        <v>207</v>
      </c>
      <c r="AQ953" t="s">
        <v>215</v>
      </c>
      <c r="AR953" t="s">
        <v>207</v>
      </c>
      <c r="AS953" t="s">
        <v>207</v>
      </c>
      <c r="AT953" t="s">
        <v>207</v>
      </c>
      <c r="AU953" t="s">
        <v>207</v>
      </c>
      <c r="AV953" t="s">
        <v>207</v>
      </c>
      <c r="AW953" t="s">
        <v>207</v>
      </c>
      <c r="AX953" t="s">
        <v>215</v>
      </c>
      <c r="AY953" t="s">
        <v>215</v>
      </c>
      <c r="AZ953" t="s">
        <v>207</v>
      </c>
      <c r="BA953" t="s">
        <v>215</v>
      </c>
      <c r="BB953" t="s">
        <v>207</v>
      </c>
      <c r="BC953" t="s">
        <v>207</v>
      </c>
      <c r="BD953" t="s">
        <v>207</v>
      </c>
      <c r="BE953" t="s">
        <v>207</v>
      </c>
      <c r="BF953" t="s">
        <v>207</v>
      </c>
      <c r="BG953" t="s">
        <v>207</v>
      </c>
      <c r="BH953" t="s">
        <v>207</v>
      </c>
      <c r="BI953" t="s">
        <v>207</v>
      </c>
      <c r="BJ953" t="s">
        <v>207</v>
      </c>
      <c r="BK953" t="s">
        <v>207</v>
      </c>
      <c r="BL953" t="s">
        <v>207</v>
      </c>
      <c r="BM953" t="s">
        <v>207</v>
      </c>
      <c r="BN953" t="s">
        <v>207</v>
      </c>
      <c r="BO953" s="18" t="str">
        <f>IF(OR(BO$2=0, BO$2=""), "N/A", IF(ISNUMBER(SEARCH(UPPER(BO$2), UPPER(ProgramsTable[[#This Row],[Type of Service]]))), "Yes", "No"))</f>
        <v>N/A</v>
      </c>
      <c r="BP953" s="18" t="str">
        <f>IF(BP$2=0, "N/A", IF(ISNUMBER(SEARCH(TRIM(BP$2), ProgramsTable[[#This Row],[Geographic Coverage]])), "Yes", "No"))</f>
        <v>N/A</v>
      </c>
      <c r="BQ953" s="18" t="str">
        <f>IF(BQ$2=0, "N/A", IF(ISNUMBER(SEARCH(TRIM(BQ$2), ProgramsTable[[#This Row],[Geographic Coverage]])), "Yes", "No"))</f>
        <v>N/A</v>
      </c>
      <c r="BR953" s="18" t="str">
        <f>IF(AND(BP$2=0, BQ$2=0), "*Required - Please Make a Selection*", IF(OR(ISNUMBER(SEARCH(TRIM(BP$2), ProgramsTable[[#This Row],[Geographic Coverage]])), ISNUMBER(SEARCH(TRIM(BQ$2), ProgramsTable[[#This Row],[Geographic Coverage]]))), "Yes", "No"))</f>
        <v>*Required - Please Make a Selection*</v>
      </c>
      <c r="BS953" s="18" t="str">
        <f>IF(OR(BS$2="",BS$2=0), "N/A", IF(AND(ProgramsTable[[#This Row],[Age Min]]= "None", ProgramsTable[[#This Row],[Age Max]]= "None"), "Yes", IF(AND(BS$2&gt;=ProgramsTable[[#This Row],[Age Min]], BS$2&lt;=ProgramsTable[[#This Row],[Age Max]]), "Yes", "No")))</f>
        <v>N/A</v>
      </c>
      <c r="BT953" s="18" t="str" cm="1">
        <f t="array" ref="BT953">IF(COUNTIF(AM$2:BJ$2,"Yes")=0,"N/A",IF(SUMPRODUCT(--(AM$2:BJ$2="Yes"),--(ProgramsTable[[#This Row],[Developmental Disability]:[Caregivers, Family Members, Advocates, or Practitioners of an Individual with Disabilities or Medical Conditions]]="Yes"))&gt;0,"Yes","No"))</f>
        <v>N/A</v>
      </c>
      <c r="BU9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53" s="18" t="str">
        <f>IF(BV$2=0, "N/A", IF(ISNUMBER(SEARCH(UPPER(BV$2), UPPER(ProgramsTable[[#This Row],[Type of Service]]))), "Yes", "No"))</f>
        <v>N/A</v>
      </c>
      <c r="BW953" s="18" t="str">
        <f>IF(BW$2=0, "N/A", IF(ISNUMBER(SEARCH(TRIM(BW$2), ProgramsTable[[#This Row],[Geographic Coverage]])), "Yes", "No"))</f>
        <v>N/A</v>
      </c>
      <c r="BX953" s="18" t="str">
        <f>IF(BX$2=0, "N/A", IF(ISNUMBER(SEARCH(TRIM(BX$2), ProgramsTable[[#This Row],[Geographic Coverage]])), "Yes", "No"))</f>
        <v>N/A</v>
      </c>
      <c r="BY953" s="18" t="str">
        <f>IF(AND(BW$2=0, BX$2=0), "*Required - Please Make a Selection*", IF(OR(ISNUMBER(SEARCH(TRIM(BW$2), ProgramsTable[[#This Row],[Geographic Coverage]])), ISNUMBER(SEARCH(TRIM(BX$2), ProgramsTable[[#This Row],[Geographic Coverage]]))), "Yes", "No"))</f>
        <v>*Required - Please Make a Selection*</v>
      </c>
      <c r="BZ953" s="18" t="str">
        <f>IF(I$2=0, "N/A", IF(I$2="Yes", IF(ProgramsTable[[#This Row],[Program Includes Services for Caregivers]]="Yes", IF(ProgramsTable[[#This Row],[Program May Require Caregiver to be Unpaid]]="No", "Yes", "No"), "No"), "N/A"))</f>
        <v>N/A</v>
      </c>
      <c r="CA9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53" s="18" t="str">
        <f>IF(CB$2=0, "N/A", IF(ISNUMBER(SEARCH(TRIM(UPPER(CB$2)), TRIM(UPPER(ProgramsTable[[#This Row],[Type of Service]])))), "Yes", "No"))</f>
        <v>N/A</v>
      </c>
      <c r="CC953" s="18" t="str">
        <f>IF(CC$2=0, "N/A", IF(ISNUMBER(SEARCH(TRIM(CC$2), ProgramsTable[[#This Row],[Geographic Coverage]])), "Yes", "No"))</f>
        <v>No</v>
      </c>
      <c r="CD953" s="18" t="str">
        <f>IF(CD$2=0, "N/A", IF(ISNUMBER(SEARCH(TRIM(CD$2), ProgramsTable[[#This Row],[Geographic Coverage]])), "Yes", "No"))</f>
        <v>N/A</v>
      </c>
      <c r="CE953" s="18" t="str">
        <f>IF(AND(CC$2=0, CD$2=0), "*Required - Please Make a Selection*", IF(OR(ISNUMBER(SEARCH(TRIM(CC$2), ProgramsTable[[#This Row],[Geographic Coverage]])), ISNUMBER(SEARCH(TRIM(CD$2), ProgramsTable[[#This Row],[Geographic Coverage]]))), "Yes", "No"))</f>
        <v>No</v>
      </c>
      <c r="CF953" s="18" t="str" cm="1">
        <f t="array" ref="CF953">IF(COUNTIF(BK$2:BN$2, "Yes")=0, "N/A", IF(SUMPRODUCT((BK$2:BN$2="Yes")*(ProgramsTable[[#This Row],[Veteran?]:[Disabled Veteran?]]="Yes"))&gt;0, "Yes", "No"))</f>
        <v>No</v>
      </c>
      <c r="CG9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53"/>
      <c r="CI953"/>
      <c r="CJ953"/>
      <c r="CK953"/>
      <c r="CL953"/>
      <c r="CM953"/>
      <c r="CN953"/>
      <c r="CO953"/>
      <c r="CP953"/>
      <c r="CQ953"/>
      <c r="CR953"/>
      <c r="CS953"/>
      <c r="CU953"/>
      <c r="CV953"/>
    </row>
    <row r="954" spans="1:100" hidden="1" x14ac:dyDescent="0.25">
      <c r="A954" s="10">
        <v>876</v>
      </c>
      <c r="B954" t="s">
        <v>647</v>
      </c>
      <c r="C954" t="s">
        <v>503</v>
      </c>
      <c r="D954" t="s">
        <v>564</v>
      </c>
      <c r="E954" t="s">
        <v>546</v>
      </c>
      <c r="F954" t="s">
        <v>574</v>
      </c>
      <c r="G954" t="s">
        <v>108</v>
      </c>
      <c r="H954" t="s">
        <v>207</v>
      </c>
      <c r="I954" t="s">
        <v>207</v>
      </c>
      <c r="J954" t="s">
        <v>208</v>
      </c>
      <c r="K954" t="s">
        <v>208</v>
      </c>
      <c r="L954" s="11" t="s">
        <v>543</v>
      </c>
      <c r="M954">
        <v>60</v>
      </c>
      <c r="N954">
        <v>120</v>
      </c>
      <c r="P954" t="s">
        <v>575</v>
      </c>
      <c r="Q954" t="s">
        <v>208</v>
      </c>
      <c r="R954" t="s">
        <v>575</v>
      </c>
      <c r="S954" t="s">
        <v>208</v>
      </c>
      <c r="T954" t="s">
        <v>43</v>
      </c>
      <c r="U954" t="s">
        <v>207</v>
      </c>
      <c r="V954" t="s">
        <v>207</v>
      </c>
      <c r="W954" t="s">
        <v>207</v>
      </c>
      <c r="X954" t="s">
        <v>207</v>
      </c>
      <c r="Y954" t="s">
        <v>207</v>
      </c>
      <c r="Z954" t="s">
        <v>207</v>
      </c>
      <c r="AA954" t="s">
        <v>207</v>
      </c>
      <c r="AB954" t="s">
        <v>207</v>
      </c>
      <c r="AC954" t="s">
        <v>207</v>
      </c>
      <c r="AD954" t="s">
        <v>207</v>
      </c>
      <c r="AE954" t="s">
        <v>207</v>
      </c>
      <c r="AF954" t="s">
        <v>207</v>
      </c>
      <c r="AG954" t="s">
        <v>207</v>
      </c>
      <c r="AH954" t="s">
        <v>207</v>
      </c>
      <c r="AI954" t="s">
        <v>207</v>
      </c>
      <c r="AJ954" t="s">
        <v>207</v>
      </c>
      <c r="AK954" t="s">
        <v>207</v>
      </c>
      <c r="AL954" t="s">
        <v>207</v>
      </c>
      <c r="AM954" t="s">
        <v>207</v>
      </c>
      <c r="AN954" t="s">
        <v>207</v>
      </c>
      <c r="AO954" t="s">
        <v>207</v>
      </c>
      <c r="AP954" t="s">
        <v>207</v>
      </c>
      <c r="AQ954" t="s">
        <v>207</v>
      </c>
      <c r="AR954" t="s">
        <v>207</v>
      </c>
      <c r="AS954" t="s">
        <v>207</v>
      </c>
      <c r="AT954" t="s">
        <v>207</v>
      </c>
      <c r="AU954" t="s">
        <v>207</v>
      </c>
      <c r="AV954" t="s">
        <v>207</v>
      </c>
      <c r="AW954" t="s">
        <v>207</v>
      </c>
      <c r="AX954" t="s">
        <v>207</v>
      </c>
      <c r="AY954" t="s">
        <v>207</v>
      </c>
      <c r="AZ954" t="s">
        <v>207</v>
      </c>
      <c r="BA954" t="s">
        <v>215</v>
      </c>
      <c r="BB954" t="s">
        <v>207</v>
      </c>
      <c r="BC954" t="s">
        <v>207</v>
      </c>
      <c r="BD954" t="s">
        <v>207</v>
      </c>
      <c r="BE954" t="s">
        <v>207</v>
      </c>
      <c r="BF954" t="s">
        <v>207</v>
      </c>
      <c r="BG954" t="s">
        <v>207</v>
      </c>
      <c r="BH954" t="s">
        <v>207</v>
      </c>
      <c r="BI954" t="s">
        <v>207</v>
      </c>
      <c r="BJ954" t="s">
        <v>207</v>
      </c>
      <c r="BK954" t="s">
        <v>207</v>
      </c>
      <c r="BL954" t="s">
        <v>207</v>
      </c>
      <c r="BM954" t="s">
        <v>207</v>
      </c>
      <c r="BN954" t="s">
        <v>207</v>
      </c>
      <c r="BO954" s="18" t="str">
        <f>IF(OR(BO$2=0, BO$2=""), "N/A", IF(ISNUMBER(SEARCH(UPPER(BO$2), UPPER(ProgramsTable[[#This Row],[Type of Service]]))), "Yes", "No"))</f>
        <v>N/A</v>
      </c>
      <c r="BP954" s="18" t="str">
        <f>IF(BP$2=0, "N/A", IF(ISNUMBER(SEARCH(TRIM(BP$2), ProgramsTable[[#This Row],[Geographic Coverage]])), "Yes", "No"))</f>
        <v>N/A</v>
      </c>
      <c r="BQ954" s="18" t="str">
        <f>IF(BQ$2=0, "N/A", IF(ISNUMBER(SEARCH(TRIM(BQ$2), ProgramsTable[[#This Row],[Geographic Coverage]])), "Yes", "No"))</f>
        <v>N/A</v>
      </c>
      <c r="BR954" s="18" t="str">
        <f>IF(AND(BP$2=0, BQ$2=0), "*Required - Please Make a Selection*", IF(OR(ISNUMBER(SEARCH(TRIM(BP$2), ProgramsTable[[#This Row],[Geographic Coverage]])), ISNUMBER(SEARCH(TRIM(BQ$2), ProgramsTable[[#This Row],[Geographic Coverage]]))), "Yes", "No"))</f>
        <v>*Required - Please Make a Selection*</v>
      </c>
      <c r="BS954" s="18" t="str">
        <f>IF(OR(BS$2="",BS$2=0), "N/A", IF(AND(ProgramsTable[[#This Row],[Age Min]]= "None", ProgramsTable[[#This Row],[Age Max]]= "None"), "Yes", IF(AND(BS$2&gt;=ProgramsTable[[#This Row],[Age Min]], BS$2&lt;=ProgramsTable[[#This Row],[Age Max]]), "Yes", "No")))</f>
        <v>N/A</v>
      </c>
      <c r="BT954" s="18" t="str" cm="1">
        <f t="array" ref="BT954">IF(COUNTIF(AM$2:BJ$2,"Yes")=0,"N/A",IF(SUMPRODUCT(--(AM$2:BJ$2="Yes"),--(ProgramsTable[[#This Row],[Developmental Disability]:[Caregivers, Family Members, Advocates, or Practitioners of an Individual with Disabilities or Medical Conditions]]="Yes"))&gt;0,"Yes","No"))</f>
        <v>N/A</v>
      </c>
      <c r="BU9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54" s="18" t="str">
        <f>IF(BV$2=0, "N/A", IF(ISNUMBER(SEARCH(UPPER(BV$2), UPPER(ProgramsTable[[#This Row],[Type of Service]]))), "Yes", "No"))</f>
        <v>N/A</v>
      </c>
      <c r="BW954" s="18" t="str">
        <f>IF(BW$2=0, "N/A", IF(ISNUMBER(SEARCH(TRIM(BW$2), ProgramsTable[[#This Row],[Geographic Coverage]])), "Yes", "No"))</f>
        <v>N/A</v>
      </c>
      <c r="BX954" s="18" t="str">
        <f>IF(BX$2=0, "N/A", IF(ISNUMBER(SEARCH(TRIM(BX$2), ProgramsTable[[#This Row],[Geographic Coverage]])), "Yes", "No"))</f>
        <v>N/A</v>
      </c>
      <c r="BY954" s="18" t="str">
        <f>IF(AND(BW$2=0, BX$2=0), "*Required - Please Make a Selection*", IF(OR(ISNUMBER(SEARCH(TRIM(BW$2), ProgramsTable[[#This Row],[Geographic Coverage]])), ISNUMBER(SEARCH(TRIM(BX$2), ProgramsTable[[#This Row],[Geographic Coverage]]))), "Yes", "No"))</f>
        <v>*Required - Please Make a Selection*</v>
      </c>
      <c r="BZ954" s="18" t="str">
        <f>IF(I$2=0, "N/A", IF(I$2="Yes", IF(ProgramsTable[[#This Row],[Program Includes Services for Caregivers]]="Yes", IF(ProgramsTable[[#This Row],[Program May Require Caregiver to be Unpaid]]="No", "Yes", "No"), "No"), "N/A"))</f>
        <v>N/A</v>
      </c>
      <c r="CA9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54" s="18" t="str">
        <f>IF(CB$2=0, "N/A", IF(ISNUMBER(SEARCH(TRIM(UPPER(CB$2)), TRIM(UPPER(ProgramsTable[[#This Row],[Type of Service]])))), "Yes", "No"))</f>
        <v>N/A</v>
      </c>
      <c r="CC954" s="18" t="str">
        <f>IF(CC$2=0, "N/A", IF(ISNUMBER(SEARCH(TRIM(CC$2), ProgramsTable[[#This Row],[Geographic Coverage]])), "Yes", "No"))</f>
        <v>No</v>
      </c>
      <c r="CD954" s="18" t="str">
        <f>IF(CD$2=0, "N/A", IF(ISNUMBER(SEARCH(TRIM(CD$2), ProgramsTable[[#This Row],[Geographic Coverage]])), "Yes", "No"))</f>
        <v>N/A</v>
      </c>
      <c r="CE954" s="18" t="str">
        <f>IF(AND(CC$2=0, CD$2=0), "*Required - Please Make a Selection*", IF(OR(ISNUMBER(SEARCH(TRIM(CC$2), ProgramsTable[[#This Row],[Geographic Coverage]])), ISNUMBER(SEARCH(TRIM(CD$2), ProgramsTable[[#This Row],[Geographic Coverage]]))), "Yes", "No"))</f>
        <v>No</v>
      </c>
      <c r="CF954" s="18" t="str" cm="1">
        <f t="array" ref="CF954">IF(COUNTIF(BK$2:BN$2, "Yes")=0, "N/A", IF(SUMPRODUCT((BK$2:BN$2="Yes")*(ProgramsTable[[#This Row],[Veteran?]:[Disabled Veteran?]]="Yes"))&gt;0, "Yes", "No"))</f>
        <v>No</v>
      </c>
      <c r="CG9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54"/>
      <c r="CI954"/>
      <c r="CJ954"/>
      <c r="CK954"/>
      <c r="CL954"/>
      <c r="CM954"/>
      <c r="CN954"/>
      <c r="CO954"/>
      <c r="CP954"/>
      <c r="CQ954"/>
      <c r="CR954"/>
      <c r="CS954"/>
      <c r="CU954"/>
      <c r="CV954"/>
    </row>
    <row r="955" spans="1:100" hidden="1" x14ac:dyDescent="0.25">
      <c r="A955" s="10">
        <v>888</v>
      </c>
      <c r="B955" t="s">
        <v>647</v>
      </c>
      <c r="C955" t="s">
        <v>504</v>
      </c>
      <c r="D955" t="s">
        <v>537</v>
      </c>
      <c r="E955" t="s">
        <v>538</v>
      </c>
      <c r="F955" t="s">
        <v>539</v>
      </c>
      <c r="G955" t="s">
        <v>540</v>
      </c>
      <c r="H955" t="s">
        <v>207</v>
      </c>
      <c r="I955" t="s">
        <v>207</v>
      </c>
      <c r="J955" t="s">
        <v>541</v>
      </c>
      <c r="K955" t="s">
        <v>542</v>
      </c>
      <c r="L955" t="s">
        <v>543</v>
      </c>
      <c r="M955">
        <v>60</v>
      </c>
      <c r="N955">
        <v>120</v>
      </c>
      <c r="P955" t="s">
        <v>544</v>
      </c>
      <c r="Q955" t="s">
        <v>208</v>
      </c>
      <c r="R955" t="s">
        <v>544</v>
      </c>
      <c r="S955" t="s">
        <v>208</v>
      </c>
      <c r="T955" t="s">
        <v>45</v>
      </c>
      <c r="U955" t="s">
        <v>215</v>
      </c>
      <c r="V955" t="s">
        <v>207</v>
      </c>
      <c r="W955" t="s">
        <v>207</v>
      </c>
      <c r="X955" t="s">
        <v>207</v>
      </c>
      <c r="Y955" t="s">
        <v>207</v>
      </c>
      <c r="Z955" t="s">
        <v>207</v>
      </c>
      <c r="AA955" t="s">
        <v>207</v>
      </c>
      <c r="AB955" t="s">
        <v>207</v>
      </c>
      <c r="AC955" t="s">
        <v>207</v>
      </c>
      <c r="AD955" t="s">
        <v>207</v>
      </c>
      <c r="AE955" t="s">
        <v>207</v>
      </c>
      <c r="AF955" t="s">
        <v>207</v>
      </c>
      <c r="AG955" t="s">
        <v>207</v>
      </c>
      <c r="AH955" t="s">
        <v>207</v>
      </c>
      <c r="AI955" t="s">
        <v>207</v>
      </c>
      <c r="AJ955" t="s">
        <v>207</v>
      </c>
      <c r="AK955" t="s">
        <v>207</v>
      </c>
      <c r="AL955" t="s">
        <v>207</v>
      </c>
      <c r="AM955" t="s">
        <v>207</v>
      </c>
      <c r="AN955" t="s">
        <v>207</v>
      </c>
      <c r="AO955" t="s">
        <v>207</v>
      </c>
      <c r="AP955" t="s">
        <v>207</v>
      </c>
      <c r="AQ955" t="s">
        <v>207</v>
      </c>
      <c r="AR955" t="s">
        <v>207</v>
      </c>
      <c r="AS955" t="s">
        <v>207</v>
      </c>
      <c r="AT955" t="s">
        <v>207</v>
      </c>
      <c r="AU955" t="s">
        <v>207</v>
      </c>
      <c r="AV955" t="s">
        <v>207</v>
      </c>
      <c r="AW955" t="s">
        <v>207</v>
      </c>
      <c r="AX955" t="s">
        <v>207</v>
      </c>
      <c r="AY955" t="s">
        <v>207</v>
      </c>
      <c r="AZ955" t="s">
        <v>207</v>
      </c>
      <c r="BA955" t="s">
        <v>215</v>
      </c>
      <c r="BB955" t="s">
        <v>207</v>
      </c>
      <c r="BC955" t="s">
        <v>207</v>
      </c>
      <c r="BD955" t="s">
        <v>207</v>
      </c>
      <c r="BE955" t="s">
        <v>207</v>
      </c>
      <c r="BF955" t="s">
        <v>207</v>
      </c>
      <c r="BG955" t="s">
        <v>207</v>
      </c>
      <c r="BH955" t="s">
        <v>207</v>
      </c>
      <c r="BI955" t="s">
        <v>207</v>
      </c>
      <c r="BJ955" t="s">
        <v>207</v>
      </c>
      <c r="BK955" t="s">
        <v>207</v>
      </c>
      <c r="BL955" t="s">
        <v>207</v>
      </c>
      <c r="BM955" t="s">
        <v>207</v>
      </c>
      <c r="BN955" t="s">
        <v>207</v>
      </c>
      <c r="BO955" s="18" t="str">
        <f>IF(OR(BO$2=0, BO$2=""), "N/A", IF(ISNUMBER(SEARCH(UPPER(BO$2), UPPER(ProgramsTable[[#This Row],[Type of Service]]))), "Yes", "No"))</f>
        <v>N/A</v>
      </c>
      <c r="BP955" s="18" t="str">
        <f>IF(BP$2=0, "N/A", IF(ISNUMBER(SEARCH(TRIM(BP$2), ProgramsTable[[#This Row],[Geographic Coverage]])), "Yes", "No"))</f>
        <v>N/A</v>
      </c>
      <c r="BQ955" s="18" t="str">
        <f>IF(BQ$2=0, "N/A", IF(ISNUMBER(SEARCH(TRIM(BQ$2), ProgramsTable[[#This Row],[Geographic Coverage]])), "Yes", "No"))</f>
        <v>N/A</v>
      </c>
      <c r="BR955" s="18" t="str">
        <f>IF(AND(BP$2=0, BQ$2=0), "*Required - Please Make a Selection*", IF(OR(ISNUMBER(SEARCH(TRIM(BP$2), ProgramsTable[[#This Row],[Geographic Coverage]])), ISNUMBER(SEARCH(TRIM(BQ$2), ProgramsTable[[#This Row],[Geographic Coverage]]))), "Yes", "No"))</f>
        <v>*Required - Please Make a Selection*</v>
      </c>
      <c r="BS955" s="18" t="str">
        <f>IF(OR(BS$2="",BS$2=0), "N/A", IF(AND(ProgramsTable[[#This Row],[Age Min]]= "None", ProgramsTable[[#This Row],[Age Max]]= "None"), "Yes", IF(AND(BS$2&gt;=ProgramsTable[[#This Row],[Age Min]], BS$2&lt;=ProgramsTable[[#This Row],[Age Max]]), "Yes", "No")))</f>
        <v>N/A</v>
      </c>
      <c r="BT955" s="18" t="str" cm="1">
        <f t="array" ref="BT955">IF(COUNTIF(AM$2:BJ$2,"Yes")=0,"N/A",IF(SUMPRODUCT(--(AM$2:BJ$2="Yes"),--(ProgramsTable[[#This Row],[Developmental Disability]:[Caregivers, Family Members, Advocates, or Practitioners of an Individual with Disabilities or Medical Conditions]]="Yes"))&gt;0,"Yes","No"))</f>
        <v>N/A</v>
      </c>
      <c r="BU9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55" s="18" t="str">
        <f>IF(BV$2=0, "N/A", IF(ISNUMBER(SEARCH(UPPER(BV$2), UPPER(ProgramsTable[[#This Row],[Type of Service]]))), "Yes", "No"))</f>
        <v>N/A</v>
      </c>
      <c r="BW955" s="18" t="str">
        <f>IF(BW$2=0, "N/A", IF(ISNUMBER(SEARCH(TRIM(BW$2), ProgramsTable[[#This Row],[Geographic Coverage]])), "Yes", "No"))</f>
        <v>N/A</v>
      </c>
      <c r="BX955" s="18" t="str">
        <f>IF(BX$2=0, "N/A", IF(ISNUMBER(SEARCH(TRIM(BX$2), ProgramsTable[[#This Row],[Geographic Coverage]])), "Yes", "No"))</f>
        <v>N/A</v>
      </c>
      <c r="BY955" s="18" t="str">
        <f>IF(AND(BW$2=0, BX$2=0), "*Required - Please Make a Selection*", IF(OR(ISNUMBER(SEARCH(TRIM(BW$2), ProgramsTable[[#This Row],[Geographic Coverage]])), ISNUMBER(SEARCH(TRIM(BX$2), ProgramsTable[[#This Row],[Geographic Coverage]]))), "Yes", "No"))</f>
        <v>*Required - Please Make a Selection*</v>
      </c>
      <c r="BZ955" s="18" t="str">
        <f>IF(I$2=0, "N/A", IF(I$2="Yes", IF(ProgramsTable[[#This Row],[Program Includes Services for Caregivers]]="Yes", IF(ProgramsTable[[#This Row],[Program May Require Caregiver to be Unpaid]]="No", "Yes", "No"), "No"), "N/A"))</f>
        <v>N/A</v>
      </c>
      <c r="CA9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55" s="18" t="str">
        <f>IF(CB$2=0, "N/A", IF(ISNUMBER(SEARCH(TRIM(UPPER(CB$2)), TRIM(UPPER(ProgramsTable[[#This Row],[Type of Service]])))), "Yes", "No"))</f>
        <v>N/A</v>
      </c>
      <c r="CC955" s="18" t="str">
        <f>IF(CC$2=0, "N/A", IF(ISNUMBER(SEARCH(TRIM(CC$2), ProgramsTable[[#This Row],[Geographic Coverage]])), "Yes", "No"))</f>
        <v>No</v>
      </c>
      <c r="CD955" s="18" t="str">
        <f>IF(CD$2=0, "N/A", IF(ISNUMBER(SEARCH(TRIM(CD$2), ProgramsTable[[#This Row],[Geographic Coverage]])), "Yes", "No"))</f>
        <v>N/A</v>
      </c>
      <c r="CE955" s="18" t="str">
        <f>IF(AND(CC$2=0, CD$2=0), "*Required - Please Make a Selection*", IF(OR(ISNUMBER(SEARCH(TRIM(CC$2), ProgramsTable[[#This Row],[Geographic Coverage]])), ISNUMBER(SEARCH(TRIM(CD$2), ProgramsTable[[#This Row],[Geographic Coverage]]))), "Yes", "No"))</f>
        <v>No</v>
      </c>
      <c r="CF955" s="18" t="str" cm="1">
        <f t="array" ref="CF955">IF(COUNTIF(BK$2:BN$2, "Yes")=0, "N/A", IF(SUMPRODUCT((BK$2:BN$2="Yes")*(ProgramsTable[[#This Row],[Veteran?]:[Disabled Veteran?]]="Yes"))&gt;0, "Yes", "No"))</f>
        <v>No</v>
      </c>
      <c r="CG9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55"/>
      <c r="CI955"/>
      <c r="CJ955"/>
      <c r="CK955"/>
      <c r="CL955"/>
      <c r="CM955"/>
      <c r="CN955"/>
      <c r="CO955"/>
      <c r="CP955"/>
      <c r="CQ955"/>
      <c r="CR955"/>
      <c r="CS955"/>
      <c r="CU955"/>
      <c r="CV955"/>
    </row>
    <row r="956" spans="1:100" hidden="1" x14ac:dyDescent="0.25">
      <c r="A956" s="10">
        <v>890</v>
      </c>
      <c r="B956" t="s">
        <v>647</v>
      </c>
      <c r="C956" t="s">
        <v>504</v>
      </c>
      <c r="D956" t="s">
        <v>545</v>
      </c>
      <c r="E956" t="s">
        <v>546</v>
      </c>
      <c r="F956" t="s">
        <v>549</v>
      </c>
      <c r="G956" t="s">
        <v>117</v>
      </c>
      <c r="H956" t="s">
        <v>207</v>
      </c>
      <c r="I956" t="s">
        <v>207</v>
      </c>
      <c r="J956" t="s">
        <v>208</v>
      </c>
      <c r="K956" t="s">
        <v>208</v>
      </c>
      <c r="L956" s="11" t="s">
        <v>543</v>
      </c>
      <c r="M956">
        <v>60</v>
      </c>
      <c r="N956">
        <v>120</v>
      </c>
      <c r="P956" t="s">
        <v>550</v>
      </c>
      <c r="Q956" t="s">
        <v>208</v>
      </c>
      <c r="R956" t="s">
        <v>550</v>
      </c>
      <c r="S956" t="s">
        <v>208</v>
      </c>
      <c r="T956" t="s">
        <v>45</v>
      </c>
      <c r="U956" t="s">
        <v>207</v>
      </c>
      <c r="V956" t="s">
        <v>207</v>
      </c>
      <c r="W956" t="s">
        <v>207</v>
      </c>
      <c r="X956" t="s">
        <v>207</v>
      </c>
      <c r="Y956" t="s">
        <v>207</v>
      </c>
      <c r="Z956" t="s">
        <v>207</v>
      </c>
      <c r="AA956" t="s">
        <v>207</v>
      </c>
      <c r="AB956" t="s">
        <v>207</v>
      </c>
      <c r="AC956" t="s">
        <v>207</v>
      </c>
      <c r="AD956" t="s">
        <v>207</v>
      </c>
      <c r="AE956" t="s">
        <v>207</v>
      </c>
      <c r="AF956" t="s">
        <v>207</v>
      </c>
      <c r="AG956" t="s">
        <v>207</v>
      </c>
      <c r="AH956" t="s">
        <v>207</v>
      </c>
      <c r="AI956" t="s">
        <v>207</v>
      </c>
      <c r="AJ956" t="s">
        <v>207</v>
      </c>
      <c r="AK956" t="s">
        <v>207</v>
      </c>
      <c r="AL956" t="s">
        <v>207</v>
      </c>
      <c r="AM956" t="s">
        <v>207</v>
      </c>
      <c r="AN956" t="s">
        <v>207</v>
      </c>
      <c r="AO956" t="s">
        <v>207</v>
      </c>
      <c r="AP956" t="s">
        <v>207</v>
      </c>
      <c r="AQ956" t="s">
        <v>207</v>
      </c>
      <c r="AR956" t="s">
        <v>207</v>
      </c>
      <c r="AS956" t="s">
        <v>207</v>
      </c>
      <c r="AT956" t="s">
        <v>207</v>
      </c>
      <c r="AU956" t="s">
        <v>207</v>
      </c>
      <c r="AV956" t="s">
        <v>207</v>
      </c>
      <c r="AW956" t="s">
        <v>207</v>
      </c>
      <c r="AX956" t="s">
        <v>207</v>
      </c>
      <c r="AY956" t="s">
        <v>207</v>
      </c>
      <c r="AZ956" t="s">
        <v>207</v>
      </c>
      <c r="BA956" t="s">
        <v>215</v>
      </c>
      <c r="BB956" t="s">
        <v>207</v>
      </c>
      <c r="BC956" t="s">
        <v>207</v>
      </c>
      <c r="BD956" t="s">
        <v>207</v>
      </c>
      <c r="BE956" t="s">
        <v>207</v>
      </c>
      <c r="BF956" t="s">
        <v>207</v>
      </c>
      <c r="BG956" t="s">
        <v>207</v>
      </c>
      <c r="BH956" t="s">
        <v>207</v>
      </c>
      <c r="BI956" t="s">
        <v>207</v>
      </c>
      <c r="BJ956" t="s">
        <v>207</v>
      </c>
      <c r="BK956" t="s">
        <v>207</v>
      </c>
      <c r="BL956" t="s">
        <v>207</v>
      </c>
      <c r="BM956" t="s">
        <v>207</v>
      </c>
      <c r="BN956" t="s">
        <v>207</v>
      </c>
      <c r="BO956" s="18" t="str">
        <f>IF(OR(BO$2=0, BO$2=""), "N/A", IF(ISNUMBER(SEARCH(UPPER(BO$2), UPPER(ProgramsTable[[#This Row],[Type of Service]]))), "Yes", "No"))</f>
        <v>N/A</v>
      </c>
      <c r="BP956" s="18" t="str">
        <f>IF(BP$2=0, "N/A", IF(ISNUMBER(SEARCH(TRIM(BP$2), ProgramsTable[[#This Row],[Geographic Coverage]])), "Yes", "No"))</f>
        <v>N/A</v>
      </c>
      <c r="BQ956" s="18" t="str">
        <f>IF(BQ$2=0, "N/A", IF(ISNUMBER(SEARCH(TRIM(BQ$2), ProgramsTable[[#This Row],[Geographic Coverage]])), "Yes", "No"))</f>
        <v>N/A</v>
      </c>
      <c r="BR956" s="18" t="str">
        <f>IF(AND(BP$2=0, BQ$2=0), "*Required - Please Make a Selection*", IF(OR(ISNUMBER(SEARCH(TRIM(BP$2), ProgramsTable[[#This Row],[Geographic Coverage]])), ISNUMBER(SEARCH(TRIM(BQ$2), ProgramsTable[[#This Row],[Geographic Coverage]]))), "Yes", "No"))</f>
        <v>*Required - Please Make a Selection*</v>
      </c>
      <c r="BS956" s="18" t="str">
        <f>IF(OR(BS$2="",BS$2=0), "N/A", IF(AND(ProgramsTable[[#This Row],[Age Min]]= "None", ProgramsTable[[#This Row],[Age Max]]= "None"), "Yes", IF(AND(BS$2&gt;=ProgramsTable[[#This Row],[Age Min]], BS$2&lt;=ProgramsTable[[#This Row],[Age Max]]), "Yes", "No")))</f>
        <v>N/A</v>
      </c>
      <c r="BT956" s="18" t="str" cm="1">
        <f t="array" ref="BT956">IF(COUNTIF(AM$2:BJ$2,"Yes")=0,"N/A",IF(SUMPRODUCT(--(AM$2:BJ$2="Yes"),--(ProgramsTable[[#This Row],[Developmental Disability]:[Caregivers, Family Members, Advocates, or Practitioners of an Individual with Disabilities or Medical Conditions]]="Yes"))&gt;0,"Yes","No"))</f>
        <v>N/A</v>
      </c>
      <c r="BU9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56" s="18" t="str">
        <f>IF(BV$2=0, "N/A", IF(ISNUMBER(SEARCH(UPPER(BV$2), UPPER(ProgramsTable[[#This Row],[Type of Service]]))), "Yes", "No"))</f>
        <v>N/A</v>
      </c>
      <c r="BW956" s="18" t="str">
        <f>IF(BW$2=0, "N/A", IF(ISNUMBER(SEARCH(TRIM(BW$2), ProgramsTable[[#This Row],[Geographic Coverage]])), "Yes", "No"))</f>
        <v>N/A</v>
      </c>
      <c r="BX956" s="18" t="str">
        <f>IF(BX$2=0, "N/A", IF(ISNUMBER(SEARCH(TRIM(BX$2), ProgramsTable[[#This Row],[Geographic Coverage]])), "Yes", "No"))</f>
        <v>N/A</v>
      </c>
      <c r="BY956" s="18" t="str">
        <f>IF(AND(BW$2=0, BX$2=0), "*Required - Please Make a Selection*", IF(OR(ISNUMBER(SEARCH(TRIM(BW$2), ProgramsTable[[#This Row],[Geographic Coverage]])), ISNUMBER(SEARCH(TRIM(BX$2), ProgramsTable[[#This Row],[Geographic Coverage]]))), "Yes", "No"))</f>
        <v>*Required - Please Make a Selection*</v>
      </c>
      <c r="BZ956" s="18" t="str">
        <f>IF(I$2=0, "N/A", IF(I$2="Yes", IF(ProgramsTable[[#This Row],[Program Includes Services for Caregivers]]="Yes", IF(ProgramsTable[[#This Row],[Program May Require Caregiver to be Unpaid]]="No", "Yes", "No"), "No"), "N/A"))</f>
        <v>N/A</v>
      </c>
      <c r="CA9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56" s="18" t="str">
        <f>IF(CB$2=0, "N/A", IF(ISNUMBER(SEARCH(TRIM(UPPER(CB$2)), TRIM(UPPER(ProgramsTable[[#This Row],[Type of Service]])))), "Yes", "No"))</f>
        <v>N/A</v>
      </c>
      <c r="CC956" s="18" t="str">
        <f>IF(CC$2=0, "N/A", IF(ISNUMBER(SEARCH(TRIM(CC$2), ProgramsTable[[#This Row],[Geographic Coverage]])), "Yes", "No"))</f>
        <v>No</v>
      </c>
      <c r="CD956" s="18" t="str">
        <f>IF(CD$2=0, "N/A", IF(ISNUMBER(SEARCH(TRIM(CD$2), ProgramsTable[[#This Row],[Geographic Coverage]])), "Yes", "No"))</f>
        <v>N/A</v>
      </c>
      <c r="CE956" s="18" t="str">
        <f>IF(AND(CC$2=0, CD$2=0), "*Required - Please Make a Selection*", IF(OR(ISNUMBER(SEARCH(TRIM(CC$2), ProgramsTable[[#This Row],[Geographic Coverage]])), ISNUMBER(SEARCH(TRIM(CD$2), ProgramsTable[[#This Row],[Geographic Coverage]]))), "Yes", "No"))</f>
        <v>No</v>
      </c>
      <c r="CF956" s="18" t="str" cm="1">
        <f t="array" ref="CF956">IF(COUNTIF(BK$2:BN$2, "Yes")=0, "N/A", IF(SUMPRODUCT((BK$2:BN$2="Yes")*(ProgramsTable[[#This Row],[Veteran?]:[Disabled Veteran?]]="Yes"))&gt;0, "Yes", "No"))</f>
        <v>No</v>
      </c>
      <c r="CG9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56"/>
      <c r="CI956"/>
      <c r="CJ956"/>
      <c r="CK956"/>
      <c r="CL956"/>
      <c r="CM956"/>
      <c r="CN956"/>
      <c r="CO956"/>
      <c r="CP956"/>
      <c r="CQ956"/>
      <c r="CR956"/>
      <c r="CS956"/>
      <c r="CU956"/>
      <c r="CV956"/>
    </row>
    <row r="957" spans="1:100" hidden="1" x14ac:dyDescent="0.25">
      <c r="A957" s="10">
        <v>892</v>
      </c>
      <c r="B957" t="s">
        <v>647</v>
      </c>
      <c r="C957" t="s">
        <v>504</v>
      </c>
      <c r="D957" t="s">
        <v>545</v>
      </c>
      <c r="E957" t="s">
        <v>546</v>
      </c>
      <c r="F957" t="s">
        <v>553</v>
      </c>
      <c r="G957" t="s">
        <v>99</v>
      </c>
      <c r="H957" t="s">
        <v>207</v>
      </c>
      <c r="I957" t="s">
        <v>207</v>
      </c>
      <c r="J957" t="s">
        <v>208</v>
      </c>
      <c r="K957" t="s">
        <v>208</v>
      </c>
      <c r="L957" s="11" t="s">
        <v>543</v>
      </c>
      <c r="M957">
        <v>60</v>
      </c>
      <c r="N957">
        <v>120</v>
      </c>
      <c r="P957" t="s">
        <v>554</v>
      </c>
      <c r="Q957" t="s">
        <v>208</v>
      </c>
      <c r="R957" t="s">
        <v>554</v>
      </c>
      <c r="S957" t="s">
        <v>208</v>
      </c>
      <c r="T957" t="s">
        <v>45</v>
      </c>
      <c r="U957" t="s">
        <v>207</v>
      </c>
      <c r="V957" t="s">
        <v>207</v>
      </c>
      <c r="W957" t="s">
        <v>207</v>
      </c>
      <c r="X957" t="s">
        <v>207</v>
      </c>
      <c r="Y957" t="s">
        <v>207</v>
      </c>
      <c r="Z957" t="s">
        <v>207</v>
      </c>
      <c r="AA957" t="s">
        <v>207</v>
      </c>
      <c r="AB957" t="s">
        <v>207</v>
      </c>
      <c r="AC957" t="s">
        <v>207</v>
      </c>
      <c r="AD957" t="s">
        <v>207</v>
      </c>
      <c r="AE957" t="s">
        <v>207</v>
      </c>
      <c r="AF957" t="s">
        <v>207</v>
      </c>
      <c r="AG957" t="s">
        <v>207</v>
      </c>
      <c r="AH957" t="s">
        <v>207</v>
      </c>
      <c r="AI957" t="s">
        <v>207</v>
      </c>
      <c r="AJ957" t="s">
        <v>207</v>
      </c>
      <c r="AK957" t="s">
        <v>207</v>
      </c>
      <c r="AL957" t="s">
        <v>207</v>
      </c>
      <c r="AM957" t="s">
        <v>207</v>
      </c>
      <c r="AN957" t="s">
        <v>207</v>
      </c>
      <c r="AO957" t="s">
        <v>207</v>
      </c>
      <c r="AP957" t="s">
        <v>207</v>
      </c>
      <c r="AQ957" t="s">
        <v>207</v>
      </c>
      <c r="AR957" t="s">
        <v>207</v>
      </c>
      <c r="AS957" t="s">
        <v>207</v>
      </c>
      <c r="AT957" t="s">
        <v>207</v>
      </c>
      <c r="AU957" t="s">
        <v>207</v>
      </c>
      <c r="AV957" t="s">
        <v>207</v>
      </c>
      <c r="AW957" t="s">
        <v>207</v>
      </c>
      <c r="AX957" t="s">
        <v>207</v>
      </c>
      <c r="AY957" t="s">
        <v>207</v>
      </c>
      <c r="AZ957" t="s">
        <v>207</v>
      </c>
      <c r="BA957" t="s">
        <v>215</v>
      </c>
      <c r="BB957" t="s">
        <v>207</v>
      </c>
      <c r="BC957" t="s">
        <v>207</v>
      </c>
      <c r="BD957" t="s">
        <v>207</v>
      </c>
      <c r="BE957" t="s">
        <v>207</v>
      </c>
      <c r="BF957" t="s">
        <v>207</v>
      </c>
      <c r="BG957" t="s">
        <v>207</v>
      </c>
      <c r="BH957" t="s">
        <v>207</v>
      </c>
      <c r="BI957" t="s">
        <v>207</v>
      </c>
      <c r="BJ957" t="s">
        <v>207</v>
      </c>
      <c r="BK957" t="s">
        <v>207</v>
      </c>
      <c r="BL957" t="s">
        <v>207</v>
      </c>
      <c r="BM957" t="s">
        <v>207</v>
      </c>
      <c r="BN957" t="s">
        <v>207</v>
      </c>
      <c r="BO957" s="18" t="str">
        <f>IF(OR(BO$2=0, BO$2=""), "N/A", IF(ISNUMBER(SEARCH(UPPER(BO$2), UPPER(ProgramsTable[[#This Row],[Type of Service]]))), "Yes", "No"))</f>
        <v>N/A</v>
      </c>
      <c r="BP957" s="18" t="str">
        <f>IF(BP$2=0, "N/A", IF(ISNUMBER(SEARCH(TRIM(BP$2), ProgramsTable[[#This Row],[Geographic Coverage]])), "Yes", "No"))</f>
        <v>N/A</v>
      </c>
      <c r="BQ957" s="18" t="str">
        <f>IF(BQ$2=0, "N/A", IF(ISNUMBER(SEARCH(TRIM(BQ$2), ProgramsTable[[#This Row],[Geographic Coverage]])), "Yes", "No"))</f>
        <v>N/A</v>
      </c>
      <c r="BR957" s="18" t="str">
        <f>IF(AND(BP$2=0, BQ$2=0), "*Required - Please Make a Selection*", IF(OR(ISNUMBER(SEARCH(TRIM(BP$2), ProgramsTable[[#This Row],[Geographic Coverage]])), ISNUMBER(SEARCH(TRIM(BQ$2), ProgramsTable[[#This Row],[Geographic Coverage]]))), "Yes", "No"))</f>
        <v>*Required - Please Make a Selection*</v>
      </c>
      <c r="BS957" s="18" t="str">
        <f>IF(OR(BS$2="",BS$2=0), "N/A", IF(AND(ProgramsTable[[#This Row],[Age Min]]= "None", ProgramsTable[[#This Row],[Age Max]]= "None"), "Yes", IF(AND(BS$2&gt;=ProgramsTable[[#This Row],[Age Min]], BS$2&lt;=ProgramsTable[[#This Row],[Age Max]]), "Yes", "No")))</f>
        <v>N/A</v>
      </c>
      <c r="BT957" s="18" t="str" cm="1">
        <f t="array" ref="BT957">IF(COUNTIF(AM$2:BJ$2,"Yes")=0,"N/A",IF(SUMPRODUCT(--(AM$2:BJ$2="Yes"),--(ProgramsTable[[#This Row],[Developmental Disability]:[Caregivers, Family Members, Advocates, or Practitioners of an Individual with Disabilities or Medical Conditions]]="Yes"))&gt;0,"Yes","No"))</f>
        <v>N/A</v>
      </c>
      <c r="BU9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57" s="18" t="str">
        <f>IF(BV$2=0, "N/A", IF(ISNUMBER(SEARCH(UPPER(BV$2), UPPER(ProgramsTable[[#This Row],[Type of Service]]))), "Yes", "No"))</f>
        <v>N/A</v>
      </c>
      <c r="BW957" s="18" t="str">
        <f>IF(BW$2=0, "N/A", IF(ISNUMBER(SEARCH(TRIM(BW$2), ProgramsTable[[#This Row],[Geographic Coverage]])), "Yes", "No"))</f>
        <v>N/A</v>
      </c>
      <c r="BX957" s="18" t="str">
        <f>IF(BX$2=0, "N/A", IF(ISNUMBER(SEARCH(TRIM(BX$2), ProgramsTable[[#This Row],[Geographic Coverage]])), "Yes", "No"))</f>
        <v>N/A</v>
      </c>
      <c r="BY957" s="18" t="str">
        <f>IF(AND(BW$2=0, BX$2=0), "*Required - Please Make a Selection*", IF(OR(ISNUMBER(SEARCH(TRIM(BW$2), ProgramsTable[[#This Row],[Geographic Coverage]])), ISNUMBER(SEARCH(TRIM(BX$2), ProgramsTable[[#This Row],[Geographic Coverage]]))), "Yes", "No"))</f>
        <v>*Required - Please Make a Selection*</v>
      </c>
      <c r="BZ957" s="18" t="str">
        <f>IF(I$2=0, "N/A", IF(I$2="Yes", IF(ProgramsTable[[#This Row],[Program Includes Services for Caregivers]]="Yes", IF(ProgramsTable[[#This Row],[Program May Require Caregiver to be Unpaid]]="No", "Yes", "No"), "No"), "N/A"))</f>
        <v>N/A</v>
      </c>
      <c r="CA9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57" s="18" t="str">
        <f>IF(CB$2=0, "N/A", IF(ISNUMBER(SEARCH(TRIM(UPPER(CB$2)), TRIM(UPPER(ProgramsTable[[#This Row],[Type of Service]])))), "Yes", "No"))</f>
        <v>N/A</v>
      </c>
      <c r="CC957" s="18" t="str">
        <f>IF(CC$2=0, "N/A", IF(ISNUMBER(SEARCH(TRIM(CC$2), ProgramsTable[[#This Row],[Geographic Coverage]])), "Yes", "No"))</f>
        <v>No</v>
      </c>
      <c r="CD957" s="18" t="str">
        <f>IF(CD$2=0, "N/A", IF(ISNUMBER(SEARCH(TRIM(CD$2), ProgramsTable[[#This Row],[Geographic Coverage]])), "Yes", "No"))</f>
        <v>N/A</v>
      </c>
      <c r="CE957" s="18" t="str">
        <f>IF(AND(CC$2=0, CD$2=0), "*Required - Please Make a Selection*", IF(OR(ISNUMBER(SEARCH(TRIM(CC$2), ProgramsTable[[#This Row],[Geographic Coverage]])), ISNUMBER(SEARCH(TRIM(CD$2), ProgramsTable[[#This Row],[Geographic Coverage]]))), "Yes", "No"))</f>
        <v>No</v>
      </c>
      <c r="CF957" s="18" t="str" cm="1">
        <f t="array" ref="CF957">IF(COUNTIF(BK$2:BN$2, "Yes")=0, "N/A", IF(SUMPRODUCT((BK$2:BN$2="Yes")*(ProgramsTable[[#This Row],[Veteran?]:[Disabled Veteran?]]="Yes"))&gt;0, "Yes", "No"))</f>
        <v>No</v>
      </c>
      <c r="CG9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57"/>
      <c r="CI957"/>
      <c r="CJ957"/>
      <c r="CK957"/>
      <c r="CL957"/>
      <c r="CM957"/>
      <c r="CN957"/>
      <c r="CO957"/>
      <c r="CP957"/>
      <c r="CQ957"/>
      <c r="CR957"/>
      <c r="CS957"/>
      <c r="CU957"/>
      <c r="CV957"/>
    </row>
    <row r="958" spans="1:100" hidden="1" x14ac:dyDescent="0.25">
      <c r="A958" s="10">
        <v>893</v>
      </c>
      <c r="B958" t="s">
        <v>647</v>
      </c>
      <c r="C958" t="s">
        <v>504</v>
      </c>
      <c r="D958" t="s">
        <v>545</v>
      </c>
      <c r="E958" t="s">
        <v>546</v>
      </c>
      <c r="F958" t="s">
        <v>555</v>
      </c>
      <c r="G958" t="s">
        <v>92</v>
      </c>
      <c r="H958" t="s">
        <v>207</v>
      </c>
      <c r="I958" t="s">
        <v>207</v>
      </c>
      <c r="J958" t="s">
        <v>547</v>
      </c>
      <c r="K958" t="s">
        <v>208</v>
      </c>
      <c r="L958" s="11" t="s">
        <v>543</v>
      </c>
      <c r="M958">
        <v>60</v>
      </c>
      <c r="N958">
        <v>120</v>
      </c>
      <c r="P958" t="s">
        <v>556</v>
      </c>
      <c r="Q958" t="s">
        <v>208</v>
      </c>
      <c r="R958" t="s">
        <v>556</v>
      </c>
      <c r="S958" t="s">
        <v>208</v>
      </c>
      <c r="T958" t="s">
        <v>45</v>
      </c>
      <c r="U958" t="s">
        <v>215</v>
      </c>
      <c r="V958" t="s">
        <v>207</v>
      </c>
      <c r="W958" t="s">
        <v>207</v>
      </c>
      <c r="X958" t="s">
        <v>207</v>
      </c>
      <c r="Y958" t="s">
        <v>207</v>
      </c>
      <c r="Z958" t="s">
        <v>207</v>
      </c>
      <c r="AA958" t="s">
        <v>215</v>
      </c>
      <c r="AB958" t="s">
        <v>207</v>
      </c>
      <c r="AC958" t="s">
        <v>207</v>
      </c>
      <c r="AD958" t="s">
        <v>207</v>
      </c>
      <c r="AE958" t="s">
        <v>207</v>
      </c>
      <c r="AF958" t="s">
        <v>207</v>
      </c>
      <c r="AG958" t="s">
        <v>207</v>
      </c>
      <c r="AH958" t="s">
        <v>207</v>
      </c>
      <c r="AI958" t="s">
        <v>207</v>
      </c>
      <c r="AJ958" t="s">
        <v>207</v>
      </c>
      <c r="AK958" t="s">
        <v>207</v>
      </c>
      <c r="AL958" t="s">
        <v>207</v>
      </c>
      <c r="AM958" t="s">
        <v>207</v>
      </c>
      <c r="AN958" t="s">
        <v>207</v>
      </c>
      <c r="AO958" t="s">
        <v>207</v>
      </c>
      <c r="AP958" t="s">
        <v>207</v>
      </c>
      <c r="AQ958" t="s">
        <v>207</v>
      </c>
      <c r="AR958" t="s">
        <v>207</v>
      </c>
      <c r="AS958" t="s">
        <v>207</v>
      </c>
      <c r="AT958" t="s">
        <v>207</v>
      </c>
      <c r="AU958" t="s">
        <v>207</v>
      </c>
      <c r="AV958" t="s">
        <v>207</v>
      </c>
      <c r="AW958" t="s">
        <v>207</v>
      </c>
      <c r="AX958" t="s">
        <v>207</v>
      </c>
      <c r="AY958" t="s">
        <v>207</v>
      </c>
      <c r="AZ958" t="s">
        <v>207</v>
      </c>
      <c r="BA958" t="s">
        <v>215</v>
      </c>
      <c r="BB958" t="s">
        <v>207</v>
      </c>
      <c r="BC958" t="s">
        <v>207</v>
      </c>
      <c r="BD958" t="s">
        <v>207</v>
      </c>
      <c r="BE958" t="s">
        <v>207</v>
      </c>
      <c r="BF958" t="s">
        <v>207</v>
      </c>
      <c r="BG958" t="s">
        <v>207</v>
      </c>
      <c r="BH958" t="s">
        <v>207</v>
      </c>
      <c r="BI958" t="s">
        <v>207</v>
      </c>
      <c r="BJ958" t="s">
        <v>207</v>
      </c>
      <c r="BK958" t="s">
        <v>207</v>
      </c>
      <c r="BL958" t="s">
        <v>207</v>
      </c>
      <c r="BM958" t="s">
        <v>207</v>
      </c>
      <c r="BN958" t="s">
        <v>207</v>
      </c>
      <c r="BO958" s="18" t="str">
        <f>IF(OR(BO$2=0, BO$2=""), "N/A", IF(ISNUMBER(SEARCH(UPPER(BO$2), UPPER(ProgramsTable[[#This Row],[Type of Service]]))), "Yes", "No"))</f>
        <v>N/A</v>
      </c>
      <c r="BP958" s="18" t="str">
        <f>IF(BP$2=0, "N/A", IF(ISNUMBER(SEARCH(TRIM(BP$2), ProgramsTable[[#This Row],[Geographic Coverage]])), "Yes", "No"))</f>
        <v>N/A</v>
      </c>
      <c r="BQ958" s="18" t="str">
        <f>IF(BQ$2=0, "N/A", IF(ISNUMBER(SEARCH(TRIM(BQ$2), ProgramsTable[[#This Row],[Geographic Coverage]])), "Yes", "No"))</f>
        <v>N/A</v>
      </c>
      <c r="BR958" s="18" t="str">
        <f>IF(AND(BP$2=0, BQ$2=0), "*Required - Please Make a Selection*", IF(OR(ISNUMBER(SEARCH(TRIM(BP$2), ProgramsTable[[#This Row],[Geographic Coverage]])), ISNUMBER(SEARCH(TRIM(BQ$2), ProgramsTable[[#This Row],[Geographic Coverage]]))), "Yes", "No"))</f>
        <v>*Required - Please Make a Selection*</v>
      </c>
      <c r="BS958" s="18" t="str">
        <f>IF(OR(BS$2="",BS$2=0), "N/A", IF(AND(ProgramsTable[[#This Row],[Age Min]]= "None", ProgramsTable[[#This Row],[Age Max]]= "None"), "Yes", IF(AND(BS$2&gt;=ProgramsTable[[#This Row],[Age Min]], BS$2&lt;=ProgramsTable[[#This Row],[Age Max]]), "Yes", "No")))</f>
        <v>N/A</v>
      </c>
      <c r="BT958" s="18" t="str" cm="1">
        <f t="array" ref="BT958">IF(COUNTIF(AM$2:BJ$2,"Yes")=0,"N/A",IF(SUMPRODUCT(--(AM$2:BJ$2="Yes"),--(ProgramsTable[[#This Row],[Developmental Disability]:[Caregivers, Family Members, Advocates, or Practitioners of an Individual with Disabilities or Medical Conditions]]="Yes"))&gt;0,"Yes","No"))</f>
        <v>N/A</v>
      </c>
      <c r="BU9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58" s="18" t="str">
        <f>IF(BV$2=0, "N/A", IF(ISNUMBER(SEARCH(UPPER(BV$2), UPPER(ProgramsTable[[#This Row],[Type of Service]]))), "Yes", "No"))</f>
        <v>N/A</v>
      </c>
      <c r="BW958" s="18" t="str">
        <f>IF(BW$2=0, "N/A", IF(ISNUMBER(SEARCH(TRIM(BW$2), ProgramsTable[[#This Row],[Geographic Coverage]])), "Yes", "No"))</f>
        <v>N/A</v>
      </c>
      <c r="BX958" s="18" t="str">
        <f>IF(BX$2=0, "N/A", IF(ISNUMBER(SEARCH(TRIM(BX$2), ProgramsTable[[#This Row],[Geographic Coverage]])), "Yes", "No"))</f>
        <v>N/A</v>
      </c>
      <c r="BY958" s="18" t="str">
        <f>IF(AND(BW$2=0, BX$2=0), "*Required - Please Make a Selection*", IF(OR(ISNUMBER(SEARCH(TRIM(BW$2), ProgramsTable[[#This Row],[Geographic Coverage]])), ISNUMBER(SEARCH(TRIM(BX$2), ProgramsTable[[#This Row],[Geographic Coverage]]))), "Yes", "No"))</f>
        <v>*Required - Please Make a Selection*</v>
      </c>
      <c r="BZ958" s="18" t="str">
        <f>IF(I$2=0, "N/A", IF(I$2="Yes", IF(ProgramsTable[[#This Row],[Program Includes Services for Caregivers]]="Yes", IF(ProgramsTable[[#This Row],[Program May Require Caregiver to be Unpaid]]="No", "Yes", "No"), "No"), "N/A"))</f>
        <v>N/A</v>
      </c>
      <c r="CA9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58" s="18" t="str">
        <f>IF(CB$2=0, "N/A", IF(ISNUMBER(SEARCH(TRIM(UPPER(CB$2)), TRIM(UPPER(ProgramsTable[[#This Row],[Type of Service]])))), "Yes", "No"))</f>
        <v>N/A</v>
      </c>
      <c r="CC958" s="18" t="str">
        <f>IF(CC$2=0, "N/A", IF(ISNUMBER(SEARCH(TRIM(CC$2), ProgramsTable[[#This Row],[Geographic Coverage]])), "Yes", "No"))</f>
        <v>No</v>
      </c>
      <c r="CD958" s="18" t="str">
        <f>IF(CD$2=0, "N/A", IF(ISNUMBER(SEARCH(TRIM(CD$2), ProgramsTable[[#This Row],[Geographic Coverage]])), "Yes", "No"))</f>
        <v>N/A</v>
      </c>
      <c r="CE958" s="18" t="str">
        <f>IF(AND(CC$2=0, CD$2=0), "*Required - Please Make a Selection*", IF(OR(ISNUMBER(SEARCH(TRIM(CC$2), ProgramsTable[[#This Row],[Geographic Coverage]])), ISNUMBER(SEARCH(TRIM(CD$2), ProgramsTable[[#This Row],[Geographic Coverage]]))), "Yes", "No"))</f>
        <v>No</v>
      </c>
      <c r="CF958" s="18" t="str" cm="1">
        <f t="array" ref="CF958">IF(COUNTIF(BK$2:BN$2, "Yes")=0, "N/A", IF(SUMPRODUCT((BK$2:BN$2="Yes")*(ProgramsTable[[#This Row],[Veteran?]:[Disabled Veteran?]]="Yes"))&gt;0, "Yes", "No"))</f>
        <v>No</v>
      </c>
      <c r="CG9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58"/>
      <c r="CI958"/>
      <c r="CJ958"/>
      <c r="CK958"/>
      <c r="CL958"/>
      <c r="CM958"/>
      <c r="CN958"/>
      <c r="CO958"/>
      <c r="CP958"/>
      <c r="CQ958"/>
      <c r="CR958"/>
      <c r="CS958"/>
      <c r="CU958"/>
      <c r="CV958"/>
    </row>
    <row r="959" spans="1:100" hidden="1" x14ac:dyDescent="0.25">
      <c r="A959" s="10">
        <v>894</v>
      </c>
      <c r="B959" t="s">
        <v>647</v>
      </c>
      <c r="C959" t="s">
        <v>504</v>
      </c>
      <c r="D959" t="s">
        <v>545</v>
      </c>
      <c r="E959" t="s">
        <v>546</v>
      </c>
      <c r="F959" t="s">
        <v>557</v>
      </c>
      <c r="G959" t="s">
        <v>91</v>
      </c>
      <c r="H959" t="s">
        <v>207</v>
      </c>
      <c r="I959" t="s">
        <v>207</v>
      </c>
      <c r="J959" t="s">
        <v>208</v>
      </c>
      <c r="K959" t="s">
        <v>208</v>
      </c>
      <c r="L959" s="11" t="s">
        <v>543</v>
      </c>
      <c r="M959">
        <v>60</v>
      </c>
      <c r="N959">
        <v>120</v>
      </c>
      <c r="P959" t="s">
        <v>208</v>
      </c>
      <c r="Q959" t="s">
        <v>208</v>
      </c>
      <c r="R959" t="s">
        <v>208</v>
      </c>
      <c r="S959" t="s">
        <v>208</v>
      </c>
      <c r="T959" t="s">
        <v>45</v>
      </c>
      <c r="U959" t="s">
        <v>207</v>
      </c>
      <c r="V959" t="s">
        <v>207</v>
      </c>
      <c r="W959" t="s">
        <v>207</v>
      </c>
      <c r="X959" t="s">
        <v>207</v>
      </c>
      <c r="Y959" t="s">
        <v>207</v>
      </c>
      <c r="Z959" t="s">
        <v>207</v>
      </c>
      <c r="AA959" t="s">
        <v>207</v>
      </c>
      <c r="AB959" t="s">
        <v>207</v>
      </c>
      <c r="AC959" t="s">
        <v>207</v>
      </c>
      <c r="AD959" t="s">
        <v>207</v>
      </c>
      <c r="AE959" t="s">
        <v>207</v>
      </c>
      <c r="AF959" t="s">
        <v>207</v>
      </c>
      <c r="AG959" t="s">
        <v>207</v>
      </c>
      <c r="AH959" t="s">
        <v>207</v>
      </c>
      <c r="AI959" t="s">
        <v>207</v>
      </c>
      <c r="AJ959" t="s">
        <v>207</v>
      </c>
      <c r="AK959" t="s">
        <v>207</v>
      </c>
      <c r="AL959" t="s">
        <v>207</v>
      </c>
      <c r="AM959" t="s">
        <v>207</v>
      </c>
      <c r="AN959" t="s">
        <v>207</v>
      </c>
      <c r="AO959" t="s">
        <v>207</v>
      </c>
      <c r="AP959" t="s">
        <v>207</v>
      </c>
      <c r="AQ959" t="s">
        <v>207</v>
      </c>
      <c r="AR959" t="s">
        <v>207</v>
      </c>
      <c r="AS959" t="s">
        <v>207</v>
      </c>
      <c r="AT959" t="s">
        <v>207</v>
      </c>
      <c r="AU959" t="s">
        <v>207</v>
      </c>
      <c r="AV959" t="s">
        <v>207</v>
      </c>
      <c r="AW959" t="s">
        <v>207</v>
      </c>
      <c r="AX959" t="s">
        <v>207</v>
      </c>
      <c r="AY959" t="s">
        <v>207</v>
      </c>
      <c r="AZ959" t="s">
        <v>207</v>
      </c>
      <c r="BA959" t="s">
        <v>207</v>
      </c>
      <c r="BB959" t="s">
        <v>207</v>
      </c>
      <c r="BC959" t="s">
        <v>207</v>
      </c>
      <c r="BD959" t="s">
        <v>207</v>
      </c>
      <c r="BE959" t="s">
        <v>207</v>
      </c>
      <c r="BF959" t="s">
        <v>207</v>
      </c>
      <c r="BG959" t="s">
        <v>207</v>
      </c>
      <c r="BH959" t="s">
        <v>207</v>
      </c>
      <c r="BI959" t="s">
        <v>207</v>
      </c>
      <c r="BJ959" t="s">
        <v>207</v>
      </c>
      <c r="BK959" t="s">
        <v>207</v>
      </c>
      <c r="BL959" t="s">
        <v>207</v>
      </c>
      <c r="BM959" t="s">
        <v>207</v>
      </c>
      <c r="BN959" t="s">
        <v>207</v>
      </c>
      <c r="BO959" s="18" t="str">
        <f>IF(OR(BO$2=0, BO$2=""), "N/A", IF(ISNUMBER(SEARCH(UPPER(BO$2), UPPER(ProgramsTable[[#This Row],[Type of Service]]))), "Yes", "No"))</f>
        <v>N/A</v>
      </c>
      <c r="BP959" s="18" t="str">
        <f>IF(BP$2=0, "N/A", IF(ISNUMBER(SEARCH(TRIM(BP$2), ProgramsTable[[#This Row],[Geographic Coverage]])), "Yes", "No"))</f>
        <v>N/A</v>
      </c>
      <c r="BQ959" s="18" t="str">
        <f>IF(BQ$2=0, "N/A", IF(ISNUMBER(SEARCH(TRIM(BQ$2), ProgramsTable[[#This Row],[Geographic Coverage]])), "Yes", "No"))</f>
        <v>N/A</v>
      </c>
      <c r="BR959" s="18" t="str">
        <f>IF(AND(BP$2=0, BQ$2=0), "*Required - Please Make a Selection*", IF(OR(ISNUMBER(SEARCH(TRIM(BP$2), ProgramsTable[[#This Row],[Geographic Coverage]])), ISNUMBER(SEARCH(TRIM(BQ$2), ProgramsTable[[#This Row],[Geographic Coverage]]))), "Yes", "No"))</f>
        <v>*Required - Please Make a Selection*</v>
      </c>
      <c r="BS959" s="18" t="str">
        <f>IF(OR(BS$2="",BS$2=0), "N/A", IF(AND(ProgramsTable[[#This Row],[Age Min]]= "None", ProgramsTable[[#This Row],[Age Max]]= "None"), "Yes", IF(AND(BS$2&gt;=ProgramsTable[[#This Row],[Age Min]], BS$2&lt;=ProgramsTable[[#This Row],[Age Max]]), "Yes", "No")))</f>
        <v>N/A</v>
      </c>
      <c r="BT959" s="18" t="str" cm="1">
        <f t="array" ref="BT959">IF(COUNTIF(AM$2:BJ$2,"Yes")=0,"N/A",IF(SUMPRODUCT(--(AM$2:BJ$2="Yes"),--(ProgramsTable[[#This Row],[Developmental Disability]:[Caregivers, Family Members, Advocates, or Practitioners of an Individual with Disabilities or Medical Conditions]]="Yes"))&gt;0,"Yes","No"))</f>
        <v>N/A</v>
      </c>
      <c r="BU9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59" s="18" t="str">
        <f>IF(BV$2=0, "N/A", IF(ISNUMBER(SEARCH(UPPER(BV$2), UPPER(ProgramsTable[[#This Row],[Type of Service]]))), "Yes", "No"))</f>
        <v>N/A</v>
      </c>
      <c r="BW959" s="18" t="str">
        <f>IF(BW$2=0, "N/A", IF(ISNUMBER(SEARCH(TRIM(BW$2), ProgramsTable[[#This Row],[Geographic Coverage]])), "Yes", "No"))</f>
        <v>N/A</v>
      </c>
      <c r="BX959" s="18" t="str">
        <f>IF(BX$2=0, "N/A", IF(ISNUMBER(SEARCH(TRIM(BX$2), ProgramsTable[[#This Row],[Geographic Coverage]])), "Yes", "No"))</f>
        <v>N/A</v>
      </c>
      <c r="BY959" s="18" t="str">
        <f>IF(AND(BW$2=0, BX$2=0), "*Required - Please Make a Selection*", IF(OR(ISNUMBER(SEARCH(TRIM(BW$2), ProgramsTable[[#This Row],[Geographic Coverage]])), ISNUMBER(SEARCH(TRIM(BX$2), ProgramsTable[[#This Row],[Geographic Coverage]]))), "Yes", "No"))</f>
        <v>*Required - Please Make a Selection*</v>
      </c>
      <c r="BZ959" s="18" t="str">
        <f>IF(I$2=0, "N/A", IF(I$2="Yes", IF(ProgramsTable[[#This Row],[Program Includes Services for Caregivers]]="Yes", IF(ProgramsTable[[#This Row],[Program May Require Caregiver to be Unpaid]]="No", "Yes", "No"), "No"), "N/A"))</f>
        <v>N/A</v>
      </c>
      <c r="CA9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59" s="18" t="str">
        <f>IF(CB$2=0, "N/A", IF(ISNUMBER(SEARCH(TRIM(UPPER(CB$2)), TRIM(UPPER(ProgramsTable[[#This Row],[Type of Service]])))), "Yes", "No"))</f>
        <v>N/A</v>
      </c>
      <c r="CC959" s="18" t="str">
        <f>IF(CC$2=0, "N/A", IF(ISNUMBER(SEARCH(TRIM(CC$2), ProgramsTable[[#This Row],[Geographic Coverage]])), "Yes", "No"))</f>
        <v>No</v>
      </c>
      <c r="CD959" s="18" t="str">
        <f>IF(CD$2=0, "N/A", IF(ISNUMBER(SEARCH(TRIM(CD$2), ProgramsTable[[#This Row],[Geographic Coverage]])), "Yes", "No"))</f>
        <v>N/A</v>
      </c>
      <c r="CE959" s="18" t="str">
        <f>IF(AND(CC$2=0, CD$2=0), "*Required - Please Make a Selection*", IF(OR(ISNUMBER(SEARCH(TRIM(CC$2), ProgramsTable[[#This Row],[Geographic Coverage]])), ISNUMBER(SEARCH(TRIM(CD$2), ProgramsTable[[#This Row],[Geographic Coverage]]))), "Yes", "No"))</f>
        <v>No</v>
      </c>
      <c r="CF959" s="18" t="str" cm="1">
        <f t="array" ref="CF959">IF(COUNTIF(BK$2:BN$2, "Yes")=0, "N/A", IF(SUMPRODUCT((BK$2:BN$2="Yes")*(ProgramsTable[[#This Row],[Veteran?]:[Disabled Veteran?]]="Yes"))&gt;0, "Yes", "No"))</f>
        <v>No</v>
      </c>
      <c r="CG9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59"/>
      <c r="CI959"/>
      <c r="CJ959"/>
      <c r="CK959"/>
      <c r="CL959"/>
      <c r="CM959"/>
      <c r="CN959"/>
      <c r="CO959"/>
      <c r="CP959"/>
      <c r="CQ959"/>
      <c r="CR959"/>
      <c r="CS959"/>
      <c r="CU959"/>
      <c r="CV959"/>
    </row>
    <row r="960" spans="1:100" hidden="1" x14ac:dyDescent="0.25">
      <c r="A960" s="10">
        <v>895</v>
      </c>
      <c r="B960" t="s">
        <v>647</v>
      </c>
      <c r="C960" t="s">
        <v>504</v>
      </c>
      <c r="D960" t="s">
        <v>545</v>
      </c>
      <c r="E960" t="s">
        <v>546</v>
      </c>
      <c r="F960" t="s">
        <v>558</v>
      </c>
      <c r="G960" t="s">
        <v>103</v>
      </c>
      <c r="H960" t="s">
        <v>207</v>
      </c>
      <c r="I960" t="s">
        <v>207</v>
      </c>
      <c r="J960" t="s">
        <v>208</v>
      </c>
      <c r="K960" t="s">
        <v>208</v>
      </c>
      <c r="L960" s="11" t="s">
        <v>208</v>
      </c>
      <c r="M960" t="s">
        <v>208</v>
      </c>
      <c r="N960" t="s">
        <v>208</v>
      </c>
      <c r="P960" t="s">
        <v>208</v>
      </c>
      <c r="Q960" t="s">
        <v>208</v>
      </c>
      <c r="R960" t="s">
        <v>208</v>
      </c>
      <c r="S960" t="s">
        <v>208</v>
      </c>
      <c r="T960" t="s">
        <v>45</v>
      </c>
      <c r="U960" t="s">
        <v>207</v>
      </c>
      <c r="V960" t="s">
        <v>207</v>
      </c>
      <c r="W960" t="s">
        <v>207</v>
      </c>
      <c r="X960" t="s">
        <v>207</v>
      </c>
      <c r="Y960" t="s">
        <v>207</v>
      </c>
      <c r="Z960" t="s">
        <v>207</v>
      </c>
      <c r="AA960" t="s">
        <v>207</v>
      </c>
      <c r="AB960" t="s">
        <v>207</v>
      </c>
      <c r="AC960" t="s">
        <v>207</v>
      </c>
      <c r="AD960" t="s">
        <v>207</v>
      </c>
      <c r="AE960" t="s">
        <v>207</v>
      </c>
      <c r="AF960" t="s">
        <v>207</v>
      </c>
      <c r="AG960" t="s">
        <v>207</v>
      </c>
      <c r="AH960" t="s">
        <v>207</v>
      </c>
      <c r="AI960" t="s">
        <v>207</v>
      </c>
      <c r="AJ960" t="s">
        <v>207</v>
      </c>
      <c r="AK960" t="s">
        <v>207</v>
      </c>
      <c r="AL960" t="s">
        <v>207</v>
      </c>
      <c r="AM960" t="s">
        <v>207</v>
      </c>
      <c r="AN960" t="s">
        <v>207</v>
      </c>
      <c r="AO960" t="s">
        <v>207</v>
      </c>
      <c r="AP960" t="s">
        <v>207</v>
      </c>
      <c r="AQ960" t="s">
        <v>207</v>
      </c>
      <c r="AR960" t="s">
        <v>207</v>
      </c>
      <c r="AS960" t="s">
        <v>207</v>
      </c>
      <c r="AT960" t="s">
        <v>207</v>
      </c>
      <c r="AU960" t="s">
        <v>207</v>
      </c>
      <c r="AV960" t="s">
        <v>207</v>
      </c>
      <c r="AW960" t="s">
        <v>207</v>
      </c>
      <c r="AX960" t="s">
        <v>207</v>
      </c>
      <c r="AY960" t="s">
        <v>207</v>
      </c>
      <c r="AZ960" t="s">
        <v>207</v>
      </c>
      <c r="BA960" t="s">
        <v>207</v>
      </c>
      <c r="BB960" t="s">
        <v>207</v>
      </c>
      <c r="BC960" t="s">
        <v>207</v>
      </c>
      <c r="BD960" t="s">
        <v>207</v>
      </c>
      <c r="BE960" t="s">
        <v>207</v>
      </c>
      <c r="BF960" t="s">
        <v>207</v>
      </c>
      <c r="BG960" t="s">
        <v>207</v>
      </c>
      <c r="BH960" t="s">
        <v>207</v>
      </c>
      <c r="BI960" t="s">
        <v>207</v>
      </c>
      <c r="BJ960" t="s">
        <v>207</v>
      </c>
      <c r="BK960" t="s">
        <v>207</v>
      </c>
      <c r="BL960" t="s">
        <v>207</v>
      </c>
      <c r="BM960" t="s">
        <v>207</v>
      </c>
      <c r="BN960" t="s">
        <v>207</v>
      </c>
      <c r="BO960" s="18" t="str">
        <f>IF(OR(BO$2=0, BO$2=""), "N/A", IF(ISNUMBER(SEARCH(UPPER(BO$2), UPPER(ProgramsTable[[#This Row],[Type of Service]]))), "Yes", "No"))</f>
        <v>N/A</v>
      </c>
      <c r="BP960" s="18" t="str">
        <f>IF(BP$2=0, "N/A", IF(ISNUMBER(SEARCH(TRIM(BP$2), ProgramsTable[[#This Row],[Geographic Coverage]])), "Yes", "No"))</f>
        <v>N/A</v>
      </c>
      <c r="BQ960" s="18" t="str">
        <f>IF(BQ$2=0, "N/A", IF(ISNUMBER(SEARCH(TRIM(BQ$2), ProgramsTable[[#This Row],[Geographic Coverage]])), "Yes", "No"))</f>
        <v>N/A</v>
      </c>
      <c r="BR960" s="18" t="str">
        <f>IF(AND(BP$2=0, BQ$2=0), "*Required - Please Make a Selection*", IF(OR(ISNUMBER(SEARCH(TRIM(BP$2), ProgramsTable[[#This Row],[Geographic Coverage]])), ISNUMBER(SEARCH(TRIM(BQ$2), ProgramsTable[[#This Row],[Geographic Coverage]]))), "Yes", "No"))</f>
        <v>*Required - Please Make a Selection*</v>
      </c>
      <c r="BS960" s="18" t="str">
        <f>IF(OR(BS$2="",BS$2=0), "N/A", IF(AND(ProgramsTable[[#This Row],[Age Min]]= "None", ProgramsTable[[#This Row],[Age Max]]= "None"), "Yes", IF(AND(BS$2&gt;=ProgramsTable[[#This Row],[Age Min]], BS$2&lt;=ProgramsTable[[#This Row],[Age Max]]), "Yes", "No")))</f>
        <v>N/A</v>
      </c>
      <c r="BT960" s="18" t="str" cm="1">
        <f t="array" ref="BT960">IF(COUNTIF(AM$2:BJ$2,"Yes")=0,"N/A",IF(SUMPRODUCT(--(AM$2:BJ$2="Yes"),--(ProgramsTable[[#This Row],[Developmental Disability]:[Caregivers, Family Members, Advocates, or Practitioners of an Individual with Disabilities or Medical Conditions]]="Yes"))&gt;0,"Yes","No"))</f>
        <v>N/A</v>
      </c>
      <c r="BU9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60" s="18" t="str">
        <f>IF(BV$2=0, "N/A", IF(ISNUMBER(SEARCH(UPPER(BV$2), UPPER(ProgramsTable[[#This Row],[Type of Service]]))), "Yes", "No"))</f>
        <v>N/A</v>
      </c>
      <c r="BW960" s="18" t="str">
        <f>IF(BW$2=0, "N/A", IF(ISNUMBER(SEARCH(TRIM(BW$2), ProgramsTable[[#This Row],[Geographic Coverage]])), "Yes", "No"))</f>
        <v>N/A</v>
      </c>
      <c r="BX960" s="18" t="str">
        <f>IF(BX$2=0, "N/A", IF(ISNUMBER(SEARCH(TRIM(BX$2), ProgramsTable[[#This Row],[Geographic Coverage]])), "Yes", "No"))</f>
        <v>N/A</v>
      </c>
      <c r="BY960" s="18" t="str">
        <f>IF(AND(BW$2=0, BX$2=0), "*Required - Please Make a Selection*", IF(OR(ISNUMBER(SEARCH(TRIM(BW$2), ProgramsTable[[#This Row],[Geographic Coverage]])), ISNUMBER(SEARCH(TRIM(BX$2), ProgramsTable[[#This Row],[Geographic Coverage]]))), "Yes", "No"))</f>
        <v>*Required - Please Make a Selection*</v>
      </c>
      <c r="BZ960" s="18" t="str">
        <f>IF(I$2=0, "N/A", IF(I$2="Yes", IF(ProgramsTable[[#This Row],[Program Includes Services for Caregivers]]="Yes", IF(ProgramsTable[[#This Row],[Program May Require Caregiver to be Unpaid]]="No", "Yes", "No"), "No"), "N/A"))</f>
        <v>N/A</v>
      </c>
      <c r="CA9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60" s="18" t="str">
        <f>IF(CB$2=0, "N/A", IF(ISNUMBER(SEARCH(TRIM(UPPER(CB$2)), TRIM(UPPER(ProgramsTable[[#This Row],[Type of Service]])))), "Yes", "No"))</f>
        <v>N/A</v>
      </c>
      <c r="CC960" s="18" t="str">
        <f>IF(CC$2=0, "N/A", IF(ISNUMBER(SEARCH(TRIM(CC$2), ProgramsTable[[#This Row],[Geographic Coverage]])), "Yes", "No"))</f>
        <v>No</v>
      </c>
      <c r="CD960" s="18" t="str">
        <f>IF(CD$2=0, "N/A", IF(ISNUMBER(SEARCH(TRIM(CD$2), ProgramsTable[[#This Row],[Geographic Coverage]])), "Yes", "No"))</f>
        <v>N/A</v>
      </c>
      <c r="CE960" s="18" t="str">
        <f>IF(AND(CC$2=0, CD$2=0), "*Required - Please Make a Selection*", IF(OR(ISNUMBER(SEARCH(TRIM(CC$2), ProgramsTable[[#This Row],[Geographic Coverage]])), ISNUMBER(SEARCH(TRIM(CD$2), ProgramsTable[[#This Row],[Geographic Coverage]]))), "Yes", "No"))</f>
        <v>No</v>
      </c>
      <c r="CF960" s="18" t="str" cm="1">
        <f t="array" ref="CF960">IF(COUNTIF(BK$2:BN$2, "Yes")=0, "N/A", IF(SUMPRODUCT((BK$2:BN$2="Yes")*(ProgramsTable[[#This Row],[Veteran?]:[Disabled Veteran?]]="Yes"))&gt;0, "Yes", "No"))</f>
        <v>No</v>
      </c>
      <c r="CG9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60"/>
      <c r="CI960"/>
      <c r="CJ960"/>
      <c r="CK960"/>
      <c r="CL960"/>
      <c r="CM960"/>
      <c r="CN960"/>
      <c r="CO960"/>
      <c r="CP960"/>
      <c r="CQ960"/>
      <c r="CR960"/>
      <c r="CS960"/>
      <c r="CU960"/>
      <c r="CV960"/>
    </row>
    <row r="961" spans="1:100" hidden="1" x14ac:dyDescent="0.25">
      <c r="A961" s="10">
        <v>896</v>
      </c>
      <c r="B961" t="s">
        <v>647</v>
      </c>
      <c r="C961" t="s">
        <v>504</v>
      </c>
      <c r="D961" t="s">
        <v>545</v>
      </c>
      <c r="E961" t="s">
        <v>546</v>
      </c>
      <c r="F961" t="s">
        <v>559</v>
      </c>
      <c r="G961" t="s">
        <v>105</v>
      </c>
      <c r="H961" t="s">
        <v>207</v>
      </c>
      <c r="I961" t="s">
        <v>207</v>
      </c>
      <c r="J961" t="s">
        <v>208</v>
      </c>
      <c r="K961" t="s">
        <v>208</v>
      </c>
      <c r="L961" s="11" t="s">
        <v>543</v>
      </c>
      <c r="M961">
        <v>60</v>
      </c>
      <c r="N961">
        <v>120</v>
      </c>
      <c r="P961" t="s">
        <v>208</v>
      </c>
      <c r="Q961" t="s">
        <v>208</v>
      </c>
      <c r="R961" t="s">
        <v>208</v>
      </c>
      <c r="S961" t="s">
        <v>208</v>
      </c>
      <c r="T961" t="s">
        <v>45</v>
      </c>
      <c r="U961" t="s">
        <v>207</v>
      </c>
      <c r="V961" t="s">
        <v>207</v>
      </c>
      <c r="W961" t="s">
        <v>207</v>
      </c>
      <c r="X961" t="s">
        <v>207</v>
      </c>
      <c r="Y961" t="s">
        <v>207</v>
      </c>
      <c r="Z961" t="s">
        <v>207</v>
      </c>
      <c r="AA961" t="s">
        <v>207</v>
      </c>
      <c r="AB961" t="s">
        <v>207</v>
      </c>
      <c r="AC961" t="s">
        <v>207</v>
      </c>
      <c r="AD961" t="s">
        <v>207</v>
      </c>
      <c r="AE961" t="s">
        <v>207</v>
      </c>
      <c r="AF961" t="s">
        <v>207</v>
      </c>
      <c r="AG961" t="s">
        <v>207</v>
      </c>
      <c r="AH961" t="s">
        <v>207</v>
      </c>
      <c r="AI961" t="s">
        <v>207</v>
      </c>
      <c r="AJ961" t="s">
        <v>207</v>
      </c>
      <c r="AK961" t="s">
        <v>207</v>
      </c>
      <c r="AL961" t="s">
        <v>207</v>
      </c>
      <c r="AM961" t="s">
        <v>207</v>
      </c>
      <c r="AN961" t="s">
        <v>207</v>
      </c>
      <c r="AO961" t="s">
        <v>207</v>
      </c>
      <c r="AP961" t="s">
        <v>207</v>
      </c>
      <c r="AQ961" t="s">
        <v>207</v>
      </c>
      <c r="AR961" t="s">
        <v>207</v>
      </c>
      <c r="AS961" t="s">
        <v>207</v>
      </c>
      <c r="AT961" t="s">
        <v>207</v>
      </c>
      <c r="AU961" t="s">
        <v>207</v>
      </c>
      <c r="AV961" t="s">
        <v>207</v>
      </c>
      <c r="AW961" t="s">
        <v>207</v>
      </c>
      <c r="AX961" t="s">
        <v>207</v>
      </c>
      <c r="AY961" t="s">
        <v>207</v>
      </c>
      <c r="AZ961" t="s">
        <v>207</v>
      </c>
      <c r="BA961" t="s">
        <v>207</v>
      </c>
      <c r="BB961" t="s">
        <v>207</v>
      </c>
      <c r="BC961" t="s">
        <v>207</v>
      </c>
      <c r="BD961" t="s">
        <v>207</v>
      </c>
      <c r="BE961" t="s">
        <v>207</v>
      </c>
      <c r="BF961" t="s">
        <v>207</v>
      </c>
      <c r="BG961" t="s">
        <v>207</v>
      </c>
      <c r="BH961" t="s">
        <v>207</v>
      </c>
      <c r="BI961" t="s">
        <v>207</v>
      </c>
      <c r="BJ961" t="s">
        <v>207</v>
      </c>
      <c r="BK961" t="s">
        <v>207</v>
      </c>
      <c r="BL961" t="s">
        <v>207</v>
      </c>
      <c r="BM961" t="s">
        <v>207</v>
      </c>
      <c r="BN961" t="s">
        <v>207</v>
      </c>
      <c r="BO961" s="18" t="str">
        <f>IF(OR(BO$2=0, BO$2=""), "N/A", IF(ISNUMBER(SEARCH(UPPER(BO$2), UPPER(ProgramsTable[[#This Row],[Type of Service]]))), "Yes", "No"))</f>
        <v>N/A</v>
      </c>
      <c r="BP961" s="18" t="str">
        <f>IF(BP$2=0, "N/A", IF(ISNUMBER(SEARCH(TRIM(BP$2), ProgramsTable[[#This Row],[Geographic Coverage]])), "Yes", "No"))</f>
        <v>N/A</v>
      </c>
      <c r="BQ961" s="18" t="str">
        <f>IF(BQ$2=0, "N/A", IF(ISNUMBER(SEARCH(TRIM(BQ$2), ProgramsTable[[#This Row],[Geographic Coverage]])), "Yes", "No"))</f>
        <v>N/A</v>
      </c>
      <c r="BR961" s="18" t="str">
        <f>IF(AND(BP$2=0, BQ$2=0), "*Required - Please Make a Selection*", IF(OR(ISNUMBER(SEARCH(TRIM(BP$2), ProgramsTable[[#This Row],[Geographic Coverage]])), ISNUMBER(SEARCH(TRIM(BQ$2), ProgramsTable[[#This Row],[Geographic Coverage]]))), "Yes", "No"))</f>
        <v>*Required - Please Make a Selection*</v>
      </c>
      <c r="BS961" s="18" t="str">
        <f>IF(OR(BS$2="",BS$2=0), "N/A", IF(AND(ProgramsTable[[#This Row],[Age Min]]= "None", ProgramsTable[[#This Row],[Age Max]]= "None"), "Yes", IF(AND(BS$2&gt;=ProgramsTable[[#This Row],[Age Min]], BS$2&lt;=ProgramsTable[[#This Row],[Age Max]]), "Yes", "No")))</f>
        <v>N/A</v>
      </c>
      <c r="BT961" s="18" t="str" cm="1">
        <f t="array" ref="BT961">IF(COUNTIF(AM$2:BJ$2,"Yes")=0,"N/A",IF(SUMPRODUCT(--(AM$2:BJ$2="Yes"),--(ProgramsTable[[#This Row],[Developmental Disability]:[Caregivers, Family Members, Advocates, or Practitioners of an Individual with Disabilities or Medical Conditions]]="Yes"))&gt;0,"Yes","No"))</f>
        <v>N/A</v>
      </c>
      <c r="BU9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61" s="18" t="str">
        <f>IF(BV$2=0, "N/A", IF(ISNUMBER(SEARCH(UPPER(BV$2), UPPER(ProgramsTable[[#This Row],[Type of Service]]))), "Yes", "No"))</f>
        <v>N/A</v>
      </c>
      <c r="BW961" s="18" t="str">
        <f>IF(BW$2=0, "N/A", IF(ISNUMBER(SEARCH(TRIM(BW$2), ProgramsTable[[#This Row],[Geographic Coverage]])), "Yes", "No"))</f>
        <v>N/A</v>
      </c>
      <c r="BX961" s="18" t="str">
        <f>IF(BX$2=0, "N/A", IF(ISNUMBER(SEARCH(TRIM(BX$2), ProgramsTable[[#This Row],[Geographic Coverage]])), "Yes", "No"))</f>
        <v>N/A</v>
      </c>
      <c r="BY961" s="18" t="str">
        <f>IF(AND(BW$2=0, BX$2=0), "*Required - Please Make a Selection*", IF(OR(ISNUMBER(SEARCH(TRIM(BW$2), ProgramsTable[[#This Row],[Geographic Coverage]])), ISNUMBER(SEARCH(TRIM(BX$2), ProgramsTable[[#This Row],[Geographic Coverage]]))), "Yes", "No"))</f>
        <v>*Required - Please Make a Selection*</v>
      </c>
      <c r="BZ961" s="18" t="str">
        <f>IF(I$2=0, "N/A", IF(I$2="Yes", IF(ProgramsTable[[#This Row],[Program Includes Services for Caregivers]]="Yes", IF(ProgramsTable[[#This Row],[Program May Require Caregiver to be Unpaid]]="No", "Yes", "No"), "No"), "N/A"))</f>
        <v>N/A</v>
      </c>
      <c r="CA9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61" s="18" t="str">
        <f>IF(CB$2=0, "N/A", IF(ISNUMBER(SEARCH(TRIM(UPPER(CB$2)), TRIM(UPPER(ProgramsTable[[#This Row],[Type of Service]])))), "Yes", "No"))</f>
        <v>N/A</v>
      </c>
      <c r="CC961" s="18" t="str">
        <f>IF(CC$2=0, "N/A", IF(ISNUMBER(SEARCH(TRIM(CC$2), ProgramsTable[[#This Row],[Geographic Coverage]])), "Yes", "No"))</f>
        <v>No</v>
      </c>
      <c r="CD961" s="18" t="str">
        <f>IF(CD$2=0, "N/A", IF(ISNUMBER(SEARCH(TRIM(CD$2), ProgramsTable[[#This Row],[Geographic Coverage]])), "Yes", "No"))</f>
        <v>N/A</v>
      </c>
      <c r="CE961" s="18" t="str">
        <f>IF(AND(CC$2=0, CD$2=0), "*Required - Please Make a Selection*", IF(OR(ISNUMBER(SEARCH(TRIM(CC$2), ProgramsTable[[#This Row],[Geographic Coverage]])), ISNUMBER(SEARCH(TRIM(CD$2), ProgramsTable[[#This Row],[Geographic Coverage]]))), "Yes", "No"))</f>
        <v>No</v>
      </c>
      <c r="CF961" s="18" t="str" cm="1">
        <f t="array" ref="CF961">IF(COUNTIF(BK$2:BN$2, "Yes")=0, "N/A", IF(SUMPRODUCT((BK$2:BN$2="Yes")*(ProgramsTable[[#This Row],[Veteran?]:[Disabled Veteran?]]="Yes"))&gt;0, "Yes", "No"))</f>
        <v>No</v>
      </c>
      <c r="CG9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61"/>
      <c r="CI961"/>
      <c r="CJ961"/>
      <c r="CK961"/>
      <c r="CL961"/>
      <c r="CM961"/>
      <c r="CN961"/>
      <c r="CO961"/>
      <c r="CP961"/>
      <c r="CQ961"/>
      <c r="CR961"/>
      <c r="CS961"/>
      <c r="CU961"/>
      <c r="CV961"/>
    </row>
    <row r="962" spans="1:100" hidden="1" x14ac:dyDescent="0.25">
      <c r="A962" s="10">
        <v>897</v>
      </c>
      <c r="B962" t="s">
        <v>647</v>
      </c>
      <c r="C962" t="s">
        <v>504</v>
      </c>
      <c r="D962" t="s">
        <v>545</v>
      </c>
      <c r="E962" t="s">
        <v>546</v>
      </c>
      <c r="F962" t="s">
        <v>560</v>
      </c>
      <c r="G962" t="s">
        <v>103</v>
      </c>
      <c r="H962" t="s">
        <v>207</v>
      </c>
      <c r="I962" t="s">
        <v>207</v>
      </c>
      <c r="J962" t="s">
        <v>208</v>
      </c>
      <c r="K962" t="s">
        <v>208</v>
      </c>
      <c r="L962" s="11" t="s">
        <v>208</v>
      </c>
      <c r="M962" t="s">
        <v>208</v>
      </c>
      <c r="N962" t="s">
        <v>208</v>
      </c>
      <c r="P962" t="s">
        <v>208</v>
      </c>
      <c r="Q962" t="s">
        <v>208</v>
      </c>
      <c r="R962" t="s">
        <v>208</v>
      </c>
      <c r="S962" t="s">
        <v>208</v>
      </c>
      <c r="T962" t="s">
        <v>45</v>
      </c>
      <c r="U962" t="s">
        <v>207</v>
      </c>
      <c r="V962" t="s">
        <v>207</v>
      </c>
      <c r="W962" t="s">
        <v>207</v>
      </c>
      <c r="X962" t="s">
        <v>207</v>
      </c>
      <c r="Y962" t="s">
        <v>207</v>
      </c>
      <c r="Z962" t="s">
        <v>207</v>
      </c>
      <c r="AA962" t="s">
        <v>207</v>
      </c>
      <c r="AB962" t="s">
        <v>207</v>
      </c>
      <c r="AC962" t="s">
        <v>207</v>
      </c>
      <c r="AD962" t="s">
        <v>207</v>
      </c>
      <c r="AE962" t="s">
        <v>207</v>
      </c>
      <c r="AF962" t="s">
        <v>207</v>
      </c>
      <c r="AG962" t="s">
        <v>207</v>
      </c>
      <c r="AH962" t="s">
        <v>207</v>
      </c>
      <c r="AI962" t="s">
        <v>207</v>
      </c>
      <c r="AJ962" t="s">
        <v>207</v>
      </c>
      <c r="AK962" t="s">
        <v>207</v>
      </c>
      <c r="AL962" t="s">
        <v>207</v>
      </c>
      <c r="AM962" t="s">
        <v>207</v>
      </c>
      <c r="AN962" t="s">
        <v>207</v>
      </c>
      <c r="AO962" t="s">
        <v>207</v>
      </c>
      <c r="AP962" t="s">
        <v>207</v>
      </c>
      <c r="AQ962" t="s">
        <v>207</v>
      </c>
      <c r="AR962" t="s">
        <v>207</v>
      </c>
      <c r="AS962" t="s">
        <v>207</v>
      </c>
      <c r="AT962" t="s">
        <v>207</v>
      </c>
      <c r="AU962" t="s">
        <v>207</v>
      </c>
      <c r="AV962" t="s">
        <v>207</v>
      </c>
      <c r="AW962" t="s">
        <v>207</v>
      </c>
      <c r="AX962" t="s">
        <v>207</v>
      </c>
      <c r="AY962" t="s">
        <v>207</v>
      </c>
      <c r="AZ962" t="s">
        <v>207</v>
      </c>
      <c r="BA962" t="s">
        <v>207</v>
      </c>
      <c r="BB962" t="s">
        <v>207</v>
      </c>
      <c r="BC962" t="s">
        <v>207</v>
      </c>
      <c r="BD962" t="s">
        <v>207</v>
      </c>
      <c r="BE962" t="s">
        <v>207</v>
      </c>
      <c r="BF962" t="s">
        <v>207</v>
      </c>
      <c r="BG962" t="s">
        <v>207</v>
      </c>
      <c r="BH962" t="s">
        <v>207</v>
      </c>
      <c r="BI962" t="s">
        <v>207</v>
      </c>
      <c r="BJ962" t="s">
        <v>207</v>
      </c>
      <c r="BK962" t="s">
        <v>207</v>
      </c>
      <c r="BL962" t="s">
        <v>207</v>
      </c>
      <c r="BM962" t="s">
        <v>207</v>
      </c>
      <c r="BN962" t="s">
        <v>207</v>
      </c>
      <c r="BO962" s="18" t="str">
        <f>IF(OR(BO$2=0, BO$2=""), "N/A", IF(ISNUMBER(SEARCH(UPPER(BO$2), UPPER(ProgramsTable[[#This Row],[Type of Service]]))), "Yes", "No"))</f>
        <v>N/A</v>
      </c>
      <c r="BP962" s="18" t="str">
        <f>IF(BP$2=0, "N/A", IF(ISNUMBER(SEARCH(TRIM(BP$2), ProgramsTable[[#This Row],[Geographic Coverage]])), "Yes", "No"))</f>
        <v>N/A</v>
      </c>
      <c r="BQ962" s="18" t="str">
        <f>IF(BQ$2=0, "N/A", IF(ISNUMBER(SEARCH(TRIM(BQ$2), ProgramsTable[[#This Row],[Geographic Coverage]])), "Yes", "No"))</f>
        <v>N/A</v>
      </c>
      <c r="BR962" s="18" t="str">
        <f>IF(AND(BP$2=0, BQ$2=0), "*Required - Please Make a Selection*", IF(OR(ISNUMBER(SEARCH(TRIM(BP$2), ProgramsTable[[#This Row],[Geographic Coverage]])), ISNUMBER(SEARCH(TRIM(BQ$2), ProgramsTable[[#This Row],[Geographic Coverage]]))), "Yes", "No"))</f>
        <v>*Required - Please Make a Selection*</v>
      </c>
      <c r="BS962" s="18" t="str">
        <f>IF(OR(BS$2="",BS$2=0), "N/A", IF(AND(ProgramsTable[[#This Row],[Age Min]]= "None", ProgramsTable[[#This Row],[Age Max]]= "None"), "Yes", IF(AND(BS$2&gt;=ProgramsTable[[#This Row],[Age Min]], BS$2&lt;=ProgramsTable[[#This Row],[Age Max]]), "Yes", "No")))</f>
        <v>N/A</v>
      </c>
      <c r="BT962" s="18" t="str" cm="1">
        <f t="array" ref="BT962">IF(COUNTIF(AM$2:BJ$2,"Yes")=0,"N/A",IF(SUMPRODUCT(--(AM$2:BJ$2="Yes"),--(ProgramsTable[[#This Row],[Developmental Disability]:[Caregivers, Family Members, Advocates, or Practitioners of an Individual with Disabilities or Medical Conditions]]="Yes"))&gt;0,"Yes","No"))</f>
        <v>N/A</v>
      </c>
      <c r="BU9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62" s="18" t="str">
        <f>IF(BV$2=0, "N/A", IF(ISNUMBER(SEARCH(UPPER(BV$2), UPPER(ProgramsTable[[#This Row],[Type of Service]]))), "Yes", "No"))</f>
        <v>N/A</v>
      </c>
      <c r="BW962" s="18" t="str">
        <f>IF(BW$2=0, "N/A", IF(ISNUMBER(SEARCH(TRIM(BW$2), ProgramsTable[[#This Row],[Geographic Coverage]])), "Yes", "No"))</f>
        <v>N/A</v>
      </c>
      <c r="BX962" s="18" t="str">
        <f>IF(BX$2=0, "N/A", IF(ISNUMBER(SEARCH(TRIM(BX$2), ProgramsTable[[#This Row],[Geographic Coverage]])), "Yes", "No"))</f>
        <v>N/A</v>
      </c>
      <c r="BY962" s="18" t="str">
        <f>IF(AND(BW$2=0, BX$2=0), "*Required - Please Make a Selection*", IF(OR(ISNUMBER(SEARCH(TRIM(BW$2), ProgramsTable[[#This Row],[Geographic Coverage]])), ISNUMBER(SEARCH(TRIM(BX$2), ProgramsTable[[#This Row],[Geographic Coverage]]))), "Yes", "No"))</f>
        <v>*Required - Please Make a Selection*</v>
      </c>
      <c r="BZ962" s="18" t="str">
        <f>IF(I$2=0, "N/A", IF(I$2="Yes", IF(ProgramsTable[[#This Row],[Program Includes Services for Caregivers]]="Yes", IF(ProgramsTable[[#This Row],[Program May Require Caregiver to be Unpaid]]="No", "Yes", "No"), "No"), "N/A"))</f>
        <v>N/A</v>
      </c>
      <c r="CA9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62" s="18" t="str">
        <f>IF(CB$2=0, "N/A", IF(ISNUMBER(SEARCH(TRIM(UPPER(CB$2)), TRIM(UPPER(ProgramsTable[[#This Row],[Type of Service]])))), "Yes", "No"))</f>
        <v>N/A</v>
      </c>
      <c r="CC962" s="18" t="str">
        <f>IF(CC$2=0, "N/A", IF(ISNUMBER(SEARCH(TRIM(CC$2), ProgramsTable[[#This Row],[Geographic Coverage]])), "Yes", "No"))</f>
        <v>No</v>
      </c>
      <c r="CD962" s="18" t="str">
        <f>IF(CD$2=0, "N/A", IF(ISNUMBER(SEARCH(TRIM(CD$2), ProgramsTable[[#This Row],[Geographic Coverage]])), "Yes", "No"))</f>
        <v>N/A</v>
      </c>
      <c r="CE962" s="18" t="str">
        <f>IF(AND(CC$2=0, CD$2=0), "*Required - Please Make a Selection*", IF(OR(ISNUMBER(SEARCH(TRIM(CC$2), ProgramsTable[[#This Row],[Geographic Coverage]])), ISNUMBER(SEARCH(TRIM(CD$2), ProgramsTable[[#This Row],[Geographic Coverage]]))), "Yes", "No"))</f>
        <v>No</v>
      </c>
      <c r="CF962" s="18" t="str" cm="1">
        <f t="array" ref="CF962">IF(COUNTIF(BK$2:BN$2, "Yes")=0, "N/A", IF(SUMPRODUCT((BK$2:BN$2="Yes")*(ProgramsTable[[#This Row],[Veteran?]:[Disabled Veteran?]]="Yes"))&gt;0, "Yes", "No"))</f>
        <v>No</v>
      </c>
      <c r="CG9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62"/>
      <c r="CI962"/>
      <c r="CJ962"/>
      <c r="CK962"/>
      <c r="CL962"/>
      <c r="CM962"/>
      <c r="CN962"/>
      <c r="CO962"/>
      <c r="CP962"/>
      <c r="CQ962"/>
      <c r="CR962"/>
      <c r="CS962"/>
      <c r="CU962"/>
      <c r="CV962"/>
    </row>
    <row r="963" spans="1:100" hidden="1" x14ac:dyDescent="0.25">
      <c r="A963" s="10">
        <v>898</v>
      </c>
      <c r="B963" t="s">
        <v>647</v>
      </c>
      <c r="C963" t="s">
        <v>504</v>
      </c>
      <c r="D963" t="s">
        <v>545</v>
      </c>
      <c r="E963" t="s">
        <v>546</v>
      </c>
      <c r="F963" t="s">
        <v>111</v>
      </c>
      <c r="G963" t="s">
        <v>111</v>
      </c>
      <c r="H963" t="s">
        <v>207</v>
      </c>
      <c r="I963" t="s">
        <v>207</v>
      </c>
      <c r="J963" t="s">
        <v>547</v>
      </c>
      <c r="K963" t="s">
        <v>208</v>
      </c>
      <c r="L963" s="11" t="s">
        <v>543</v>
      </c>
      <c r="M963">
        <v>60</v>
      </c>
      <c r="N963">
        <v>120</v>
      </c>
      <c r="P963" t="s">
        <v>561</v>
      </c>
      <c r="Q963" t="s">
        <v>208</v>
      </c>
      <c r="R963" t="s">
        <v>561</v>
      </c>
      <c r="S963" t="s">
        <v>208</v>
      </c>
      <c r="T963" t="s">
        <v>45</v>
      </c>
      <c r="U963" t="s">
        <v>215</v>
      </c>
      <c r="V963" t="s">
        <v>207</v>
      </c>
      <c r="W963" t="s">
        <v>207</v>
      </c>
      <c r="X963" t="s">
        <v>207</v>
      </c>
      <c r="Y963" t="s">
        <v>207</v>
      </c>
      <c r="Z963" t="s">
        <v>207</v>
      </c>
      <c r="AA963" t="s">
        <v>215</v>
      </c>
      <c r="AB963" t="s">
        <v>207</v>
      </c>
      <c r="AC963" t="s">
        <v>207</v>
      </c>
      <c r="AD963" t="s">
        <v>207</v>
      </c>
      <c r="AE963" t="s">
        <v>207</v>
      </c>
      <c r="AF963" t="s">
        <v>207</v>
      </c>
      <c r="AG963" t="s">
        <v>207</v>
      </c>
      <c r="AH963" t="s">
        <v>207</v>
      </c>
      <c r="AI963" t="s">
        <v>207</v>
      </c>
      <c r="AJ963" t="s">
        <v>207</v>
      </c>
      <c r="AK963" t="s">
        <v>207</v>
      </c>
      <c r="AL963" t="s">
        <v>207</v>
      </c>
      <c r="AM963" t="s">
        <v>207</v>
      </c>
      <c r="AN963" t="s">
        <v>207</v>
      </c>
      <c r="AO963" t="s">
        <v>207</v>
      </c>
      <c r="AP963" t="s">
        <v>207</v>
      </c>
      <c r="AQ963" t="s">
        <v>207</v>
      </c>
      <c r="AR963" t="s">
        <v>207</v>
      </c>
      <c r="AS963" t="s">
        <v>207</v>
      </c>
      <c r="AT963" t="s">
        <v>207</v>
      </c>
      <c r="AU963" t="s">
        <v>207</v>
      </c>
      <c r="AV963" t="s">
        <v>207</v>
      </c>
      <c r="AW963" t="s">
        <v>207</v>
      </c>
      <c r="AX963" t="s">
        <v>207</v>
      </c>
      <c r="AY963" t="s">
        <v>207</v>
      </c>
      <c r="AZ963" t="s">
        <v>207</v>
      </c>
      <c r="BA963" t="s">
        <v>215</v>
      </c>
      <c r="BB963" t="s">
        <v>207</v>
      </c>
      <c r="BC963" t="s">
        <v>207</v>
      </c>
      <c r="BD963" t="s">
        <v>207</v>
      </c>
      <c r="BE963" t="s">
        <v>207</v>
      </c>
      <c r="BF963" t="s">
        <v>207</v>
      </c>
      <c r="BG963" t="s">
        <v>207</v>
      </c>
      <c r="BH963" t="s">
        <v>207</v>
      </c>
      <c r="BI963" t="s">
        <v>207</v>
      </c>
      <c r="BJ963" t="s">
        <v>207</v>
      </c>
      <c r="BK963" t="s">
        <v>207</v>
      </c>
      <c r="BL963" t="s">
        <v>207</v>
      </c>
      <c r="BM963" t="s">
        <v>207</v>
      </c>
      <c r="BN963" t="s">
        <v>207</v>
      </c>
      <c r="BO963" s="18" t="str">
        <f>IF(OR(BO$2=0, BO$2=""), "N/A", IF(ISNUMBER(SEARCH(UPPER(BO$2), UPPER(ProgramsTable[[#This Row],[Type of Service]]))), "Yes", "No"))</f>
        <v>N/A</v>
      </c>
      <c r="BP963" s="18" t="str">
        <f>IF(BP$2=0, "N/A", IF(ISNUMBER(SEARCH(TRIM(BP$2), ProgramsTable[[#This Row],[Geographic Coverage]])), "Yes", "No"))</f>
        <v>N/A</v>
      </c>
      <c r="BQ963" s="18" t="str">
        <f>IF(BQ$2=0, "N/A", IF(ISNUMBER(SEARCH(TRIM(BQ$2), ProgramsTable[[#This Row],[Geographic Coverage]])), "Yes", "No"))</f>
        <v>N/A</v>
      </c>
      <c r="BR963" s="18" t="str">
        <f>IF(AND(BP$2=0, BQ$2=0), "*Required - Please Make a Selection*", IF(OR(ISNUMBER(SEARCH(TRIM(BP$2), ProgramsTable[[#This Row],[Geographic Coverage]])), ISNUMBER(SEARCH(TRIM(BQ$2), ProgramsTable[[#This Row],[Geographic Coverage]]))), "Yes", "No"))</f>
        <v>*Required - Please Make a Selection*</v>
      </c>
      <c r="BS963" s="18" t="str">
        <f>IF(OR(BS$2="",BS$2=0), "N/A", IF(AND(ProgramsTable[[#This Row],[Age Min]]= "None", ProgramsTable[[#This Row],[Age Max]]= "None"), "Yes", IF(AND(BS$2&gt;=ProgramsTable[[#This Row],[Age Min]], BS$2&lt;=ProgramsTable[[#This Row],[Age Max]]), "Yes", "No")))</f>
        <v>N/A</v>
      </c>
      <c r="BT963" s="18" t="str" cm="1">
        <f t="array" ref="BT963">IF(COUNTIF(AM$2:BJ$2,"Yes")=0,"N/A",IF(SUMPRODUCT(--(AM$2:BJ$2="Yes"),--(ProgramsTable[[#This Row],[Developmental Disability]:[Caregivers, Family Members, Advocates, or Practitioners of an Individual with Disabilities or Medical Conditions]]="Yes"))&gt;0,"Yes","No"))</f>
        <v>N/A</v>
      </c>
      <c r="BU9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63" s="18" t="str">
        <f>IF(BV$2=0, "N/A", IF(ISNUMBER(SEARCH(UPPER(BV$2), UPPER(ProgramsTable[[#This Row],[Type of Service]]))), "Yes", "No"))</f>
        <v>N/A</v>
      </c>
      <c r="BW963" s="18" t="str">
        <f>IF(BW$2=0, "N/A", IF(ISNUMBER(SEARCH(TRIM(BW$2), ProgramsTable[[#This Row],[Geographic Coverage]])), "Yes", "No"))</f>
        <v>N/A</v>
      </c>
      <c r="BX963" s="18" t="str">
        <f>IF(BX$2=0, "N/A", IF(ISNUMBER(SEARCH(TRIM(BX$2), ProgramsTable[[#This Row],[Geographic Coverage]])), "Yes", "No"))</f>
        <v>N/A</v>
      </c>
      <c r="BY963" s="18" t="str">
        <f>IF(AND(BW$2=0, BX$2=0), "*Required - Please Make a Selection*", IF(OR(ISNUMBER(SEARCH(TRIM(BW$2), ProgramsTable[[#This Row],[Geographic Coverage]])), ISNUMBER(SEARCH(TRIM(BX$2), ProgramsTable[[#This Row],[Geographic Coverage]]))), "Yes", "No"))</f>
        <v>*Required - Please Make a Selection*</v>
      </c>
      <c r="BZ963" s="18" t="str">
        <f>IF(I$2=0, "N/A", IF(I$2="Yes", IF(ProgramsTable[[#This Row],[Program Includes Services for Caregivers]]="Yes", IF(ProgramsTable[[#This Row],[Program May Require Caregiver to be Unpaid]]="No", "Yes", "No"), "No"), "N/A"))</f>
        <v>N/A</v>
      </c>
      <c r="CA9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63" s="18" t="str">
        <f>IF(CB$2=0, "N/A", IF(ISNUMBER(SEARCH(TRIM(UPPER(CB$2)), TRIM(UPPER(ProgramsTable[[#This Row],[Type of Service]])))), "Yes", "No"))</f>
        <v>N/A</v>
      </c>
      <c r="CC963" s="18" t="str">
        <f>IF(CC$2=0, "N/A", IF(ISNUMBER(SEARCH(TRIM(CC$2), ProgramsTable[[#This Row],[Geographic Coverage]])), "Yes", "No"))</f>
        <v>No</v>
      </c>
      <c r="CD963" s="18" t="str">
        <f>IF(CD$2=0, "N/A", IF(ISNUMBER(SEARCH(TRIM(CD$2), ProgramsTable[[#This Row],[Geographic Coverage]])), "Yes", "No"))</f>
        <v>N/A</v>
      </c>
      <c r="CE963" s="18" t="str">
        <f>IF(AND(CC$2=0, CD$2=0), "*Required - Please Make a Selection*", IF(OR(ISNUMBER(SEARCH(TRIM(CC$2), ProgramsTable[[#This Row],[Geographic Coverage]])), ISNUMBER(SEARCH(TRIM(CD$2), ProgramsTable[[#This Row],[Geographic Coverage]]))), "Yes", "No"))</f>
        <v>No</v>
      </c>
      <c r="CF963" s="18" t="str" cm="1">
        <f t="array" ref="CF963">IF(COUNTIF(BK$2:BN$2, "Yes")=0, "N/A", IF(SUMPRODUCT((BK$2:BN$2="Yes")*(ProgramsTable[[#This Row],[Veteran?]:[Disabled Veteran?]]="Yes"))&gt;0, "Yes", "No"))</f>
        <v>No</v>
      </c>
      <c r="CG9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63"/>
      <c r="CI963"/>
      <c r="CJ963"/>
      <c r="CK963"/>
      <c r="CL963"/>
      <c r="CM963"/>
      <c r="CN963"/>
      <c r="CO963"/>
      <c r="CP963"/>
      <c r="CQ963"/>
      <c r="CR963"/>
      <c r="CS963"/>
      <c r="CU963"/>
      <c r="CV963"/>
    </row>
    <row r="964" spans="1:100" hidden="1" x14ac:dyDescent="0.25">
      <c r="A964" s="10">
        <v>899</v>
      </c>
      <c r="B964" t="s">
        <v>647</v>
      </c>
      <c r="C964" t="s">
        <v>504</v>
      </c>
      <c r="D964" t="s">
        <v>545</v>
      </c>
      <c r="E964" t="s">
        <v>546</v>
      </c>
      <c r="F964" t="s">
        <v>562</v>
      </c>
      <c r="G964" t="s">
        <v>103</v>
      </c>
      <c r="H964" t="s">
        <v>207</v>
      </c>
      <c r="I964" t="s">
        <v>207</v>
      </c>
      <c r="J964" t="s">
        <v>208</v>
      </c>
      <c r="K964" t="s">
        <v>208</v>
      </c>
      <c r="L964" s="11" t="s">
        <v>208</v>
      </c>
      <c r="M964" t="s">
        <v>208</v>
      </c>
      <c r="N964" t="s">
        <v>208</v>
      </c>
      <c r="P964" t="s">
        <v>208</v>
      </c>
      <c r="Q964" t="s">
        <v>208</v>
      </c>
      <c r="R964" t="s">
        <v>208</v>
      </c>
      <c r="S964" t="s">
        <v>208</v>
      </c>
      <c r="T964" t="s">
        <v>45</v>
      </c>
      <c r="U964" t="s">
        <v>207</v>
      </c>
      <c r="V964" t="s">
        <v>207</v>
      </c>
      <c r="W964" t="s">
        <v>207</v>
      </c>
      <c r="X964" t="s">
        <v>207</v>
      </c>
      <c r="Y964" t="s">
        <v>207</v>
      </c>
      <c r="Z964" t="s">
        <v>207</v>
      </c>
      <c r="AA964" t="s">
        <v>207</v>
      </c>
      <c r="AB964" t="s">
        <v>207</v>
      </c>
      <c r="AC964" t="s">
        <v>207</v>
      </c>
      <c r="AD964" t="s">
        <v>207</v>
      </c>
      <c r="AE964" t="s">
        <v>207</v>
      </c>
      <c r="AF964" t="s">
        <v>207</v>
      </c>
      <c r="AG964" t="s">
        <v>207</v>
      </c>
      <c r="AH964" t="s">
        <v>207</v>
      </c>
      <c r="AI964" t="s">
        <v>207</v>
      </c>
      <c r="AJ964" t="s">
        <v>207</v>
      </c>
      <c r="AK964" t="s">
        <v>207</v>
      </c>
      <c r="AL964" t="s">
        <v>207</v>
      </c>
      <c r="AM964" t="s">
        <v>207</v>
      </c>
      <c r="AN964" t="s">
        <v>207</v>
      </c>
      <c r="AO964" t="s">
        <v>207</v>
      </c>
      <c r="AP964" t="s">
        <v>207</v>
      </c>
      <c r="AQ964" t="s">
        <v>207</v>
      </c>
      <c r="AR964" t="s">
        <v>207</v>
      </c>
      <c r="AS964" t="s">
        <v>207</v>
      </c>
      <c r="AT964" t="s">
        <v>207</v>
      </c>
      <c r="AU964" t="s">
        <v>207</v>
      </c>
      <c r="AV964" t="s">
        <v>207</v>
      </c>
      <c r="AW964" t="s">
        <v>207</v>
      </c>
      <c r="AX964" t="s">
        <v>207</v>
      </c>
      <c r="AY964" t="s">
        <v>207</v>
      </c>
      <c r="AZ964" t="s">
        <v>207</v>
      </c>
      <c r="BA964" t="s">
        <v>207</v>
      </c>
      <c r="BB964" t="s">
        <v>207</v>
      </c>
      <c r="BC964" t="s">
        <v>207</v>
      </c>
      <c r="BD964" t="s">
        <v>207</v>
      </c>
      <c r="BE964" t="s">
        <v>207</v>
      </c>
      <c r="BF964" t="s">
        <v>207</v>
      </c>
      <c r="BG964" t="s">
        <v>207</v>
      </c>
      <c r="BH964" t="s">
        <v>207</v>
      </c>
      <c r="BI964" t="s">
        <v>207</v>
      </c>
      <c r="BJ964" t="s">
        <v>207</v>
      </c>
      <c r="BK964" t="s">
        <v>207</v>
      </c>
      <c r="BL964" t="s">
        <v>207</v>
      </c>
      <c r="BM964" t="s">
        <v>207</v>
      </c>
      <c r="BN964" t="s">
        <v>207</v>
      </c>
      <c r="BO964" s="18" t="str">
        <f>IF(OR(BO$2=0, BO$2=""), "N/A", IF(ISNUMBER(SEARCH(UPPER(BO$2), UPPER(ProgramsTable[[#This Row],[Type of Service]]))), "Yes", "No"))</f>
        <v>N/A</v>
      </c>
      <c r="BP964" s="18" t="str">
        <f>IF(BP$2=0, "N/A", IF(ISNUMBER(SEARCH(TRIM(BP$2), ProgramsTable[[#This Row],[Geographic Coverage]])), "Yes", "No"))</f>
        <v>N/A</v>
      </c>
      <c r="BQ964" s="18" t="str">
        <f>IF(BQ$2=0, "N/A", IF(ISNUMBER(SEARCH(TRIM(BQ$2), ProgramsTable[[#This Row],[Geographic Coverage]])), "Yes", "No"))</f>
        <v>N/A</v>
      </c>
      <c r="BR964" s="18" t="str">
        <f>IF(AND(BP$2=0, BQ$2=0), "*Required - Please Make a Selection*", IF(OR(ISNUMBER(SEARCH(TRIM(BP$2), ProgramsTable[[#This Row],[Geographic Coverage]])), ISNUMBER(SEARCH(TRIM(BQ$2), ProgramsTable[[#This Row],[Geographic Coverage]]))), "Yes", "No"))</f>
        <v>*Required - Please Make a Selection*</v>
      </c>
      <c r="BS964" s="18" t="str">
        <f>IF(OR(BS$2="",BS$2=0), "N/A", IF(AND(ProgramsTable[[#This Row],[Age Min]]= "None", ProgramsTable[[#This Row],[Age Max]]= "None"), "Yes", IF(AND(BS$2&gt;=ProgramsTable[[#This Row],[Age Min]], BS$2&lt;=ProgramsTable[[#This Row],[Age Max]]), "Yes", "No")))</f>
        <v>N/A</v>
      </c>
      <c r="BT964" s="18" t="str" cm="1">
        <f t="array" ref="BT964">IF(COUNTIF(AM$2:BJ$2,"Yes")=0,"N/A",IF(SUMPRODUCT(--(AM$2:BJ$2="Yes"),--(ProgramsTable[[#This Row],[Developmental Disability]:[Caregivers, Family Members, Advocates, or Practitioners of an Individual with Disabilities or Medical Conditions]]="Yes"))&gt;0,"Yes","No"))</f>
        <v>N/A</v>
      </c>
      <c r="BU9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64" s="18" t="str">
        <f>IF(BV$2=0, "N/A", IF(ISNUMBER(SEARCH(UPPER(BV$2), UPPER(ProgramsTable[[#This Row],[Type of Service]]))), "Yes", "No"))</f>
        <v>N/A</v>
      </c>
      <c r="BW964" s="18" t="str">
        <f>IF(BW$2=0, "N/A", IF(ISNUMBER(SEARCH(TRIM(BW$2), ProgramsTable[[#This Row],[Geographic Coverage]])), "Yes", "No"))</f>
        <v>N/A</v>
      </c>
      <c r="BX964" s="18" t="str">
        <f>IF(BX$2=0, "N/A", IF(ISNUMBER(SEARCH(TRIM(BX$2), ProgramsTable[[#This Row],[Geographic Coverage]])), "Yes", "No"))</f>
        <v>N/A</v>
      </c>
      <c r="BY964" s="18" t="str">
        <f>IF(AND(BW$2=0, BX$2=0), "*Required - Please Make a Selection*", IF(OR(ISNUMBER(SEARCH(TRIM(BW$2), ProgramsTable[[#This Row],[Geographic Coverage]])), ISNUMBER(SEARCH(TRIM(BX$2), ProgramsTable[[#This Row],[Geographic Coverage]]))), "Yes", "No"))</f>
        <v>*Required - Please Make a Selection*</v>
      </c>
      <c r="BZ964" s="18" t="str">
        <f>IF(I$2=0, "N/A", IF(I$2="Yes", IF(ProgramsTable[[#This Row],[Program Includes Services for Caregivers]]="Yes", IF(ProgramsTable[[#This Row],[Program May Require Caregiver to be Unpaid]]="No", "Yes", "No"), "No"), "N/A"))</f>
        <v>N/A</v>
      </c>
      <c r="CA9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64" s="18" t="str">
        <f>IF(CB$2=0, "N/A", IF(ISNUMBER(SEARCH(TRIM(UPPER(CB$2)), TRIM(UPPER(ProgramsTable[[#This Row],[Type of Service]])))), "Yes", "No"))</f>
        <v>N/A</v>
      </c>
      <c r="CC964" s="18" t="str">
        <f>IF(CC$2=0, "N/A", IF(ISNUMBER(SEARCH(TRIM(CC$2), ProgramsTable[[#This Row],[Geographic Coverage]])), "Yes", "No"))</f>
        <v>No</v>
      </c>
      <c r="CD964" s="18" t="str">
        <f>IF(CD$2=0, "N/A", IF(ISNUMBER(SEARCH(TRIM(CD$2), ProgramsTable[[#This Row],[Geographic Coverage]])), "Yes", "No"))</f>
        <v>N/A</v>
      </c>
      <c r="CE964" s="18" t="str">
        <f>IF(AND(CC$2=0, CD$2=0), "*Required - Please Make a Selection*", IF(OR(ISNUMBER(SEARCH(TRIM(CC$2), ProgramsTable[[#This Row],[Geographic Coverage]])), ISNUMBER(SEARCH(TRIM(CD$2), ProgramsTable[[#This Row],[Geographic Coverage]]))), "Yes", "No"))</f>
        <v>No</v>
      </c>
      <c r="CF964" s="18" t="str" cm="1">
        <f t="array" ref="CF964">IF(COUNTIF(BK$2:BN$2, "Yes")=0, "N/A", IF(SUMPRODUCT((BK$2:BN$2="Yes")*(ProgramsTable[[#This Row],[Veteran?]:[Disabled Veteran?]]="Yes"))&gt;0, "Yes", "No"))</f>
        <v>No</v>
      </c>
      <c r="CG9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64"/>
      <c r="CI964"/>
      <c r="CJ964"/>
      <c r="CK964"/>
      <c r="CL964"/>
      <c r="CM964"/>
      <c r="CN964"/>
      <c r="CO964"/>
      <c r="CP964"/>
      <c r="CQ964"/>
      <c r="CR964"/>
      <c r="CS964"/>
      <c r="CU964"/>
      <c r="CV964"/>
    </row>
    <row r="965" spans="1:100" hidden="1" x14ac:dyDescent="0.25">
      <c r="A965" s="10">
        <v>900</v>
      </c>
      <c r="B965" t="s">
        <v>647</v>
      </c>
      <c r="C965" t="s">
        <v>504</v>
      </c>
      <c r="D965" t="s">
        <v>545</v>
      </c>
      <c r="E965" t="s">
        <v>546</v>
      </c>
      <c r="F965" t="s">
        <v>117</v>
      </c>
      <c r="G965" t="s">
        <v>117</v>
      </c>
      <c r="H965" t="s">
        <v>207</v>
      </c>
      <c r="I965" t="s">
        <v>207</v>
      </c>
      <c r="J965" t="s">
        <v>208</v>
      </c>
      <c r="K965" t="s">
        <v>208</v>
      </c>
      <c r="L965" s="11" t="s">
        <v>543</v>
      </c>
      <c r="M965">
        <v>60</v>
      </c>
      <c r="N965">
        <v>120</v>
      </c>
      <c r="P965" t="s">
        <v>563</v>
      </c>
      <c r="Q965" t="s">
        <v>208</v>
      </c>
      <c r="R965" t="s">
        <v>563</v>
      </c>
      <c r="S965" t="s">
        <v>208</v>
      </c>
      <c r="T965" t="s">
        <v>45</v>
      </c>
      <c r="U965" t="s">
        <v>207</v>
      </c>
      <c r="V965" t="s">
        <v>207</v>
      </c>
      <c r="W965" t="s">
        <v>207</v>
      </c>
      <c r="X965" t="s">
        <v>207</v>
      </c>
      <c r="Y965" t="s">
        <v>207</v>
      </c>
      <c r="Z965" t="s">
        <v>207</v>
      </c>
      <c r="AA965" t="s">
        <v>207</v>
      </c>
      <c r="AB965" t="s">
        <v>207</v>
      </c>
      <c r="AC965" t="s">
        <v>207</v>
      </c>
      <c r="AD965" t="s">
        <v>207</v>
      </c>
      <c r="AE965" t="s">
        <v>207</v>
      </c>
      <c r="AF965" t="s">
        <v>207</v>
      </c>
      <c r="AG965" t="s">
        <v>207</v>
      </c>
      <c r="AH965" t="s">
        <v>207</v>
      </c>
      <c r="AI965" t="s">
        <v>207</v>
      </c>
      <c r="AJ965" t="s">
        <v>207</v>
      </c>
      <c r="AK965" t="s">
        <v>207</v>
      </c>
      <c r="AL965" t="s">
        <v>207</v>
      </c>
      <c r="AM965" t="s">
        <v>207</v>
      </c>
      <c r="AN965" t="s">
        <v>207</v>
      </c>
      <c r="AO965" t="s">
        <v>207</v>
      </c>
      <c r="AP965" t="s">
        <v>207</v>
      </c>
      <c r="AQ965" t="s">
        <v>207</v>
      </c>
      <c r="AR965" t="s">
        <v>207</v>
      </c>
      <c r="AS965" t="s">
        <v>207</v>
      </c>
      <c r="AT965" t="s">
        <v>207</v>
      </c>
      <c r="AU965" t="s">
        <v>207</v>
      </c>
      <c r="AV965" t="s">
        <v>207</v>
      </c>
      <c r="AW965" t="s">
        <v>207</v>
      </c>
      <c r="AX965" t="s">
        <v>207</v>
      </c>
      <c r="AY965" t="s">
        <v>207</v>
      </c>
      <c r="AZ965" t="s">
        <v>207</v>
      </c>
      <c r="BA965" t="s">
        <v>215</v>
      </c>
      <c r="BB965" t="s">
        <v>207</v>
      </c>
      <c r="BC965" t="s">
        <v>207</v>
      </c>
      <c r="BD965" t="s">
        <v>207</v>
      </c>
      <c r="BE965" t="s">
        <v>207</v>
      </c>
      <c r="BF965" t="s">
        <v>207</v>
      </c>
      <c r="BG965" t="s">
        <v>207</v>
      </c>
      <c r="BH965" t="s">
        <v>207</v>
      </c>
      <c r="BI965" t="s">
        <v>207</v>
      </c>
      <c r="BJ965" t="s">
        <v>207</v>
      </c>
      <c r="BK965" t="s">
        <v>207</v>
      </c>
      <c r="BL965" t="s">
        <v>207</v>
      </c>
      <c r="BM965" t="s">
        <v>207</v>
      </c>
      <c r="BN965" t="s">
        <v>207</v>
      </c>
      <c r="BO965" s="18" t="str">
        <f>IF(OR(BO$2=0, BO$2=""), "N/A", IF(ISNUMBER(SEARCH(UPPER(BO$2), UPPER(ProgramsTable[[#This Row],[Type of Service]]))), "Yes", "No"))</f>
        <v>N/A</v>
      </c>
      <c r="BP965" s="18" t="str">
        <f>IF(BP$2=0, "N/A", IF(ISNUMBER(SEARCH(TRIM(BP$2), ProgramsTable[[#This Row],[Geographic Coverage]])), "Yes", "No"))</f>
        <v>N/A</v>
      </c>
      <c r="BQ965" s="18" t="str">
        <f>IF(BQ$2=0, "N/A", IF(ISNUMBER(SEARCH(TRIM(BQ$2), ProgramsTable[[#This Row],[Geographic Coverage]])), "Yes", "No"))</f>
        <v>N/A</v>
      </c>
      <c r="BR965" s="18" t="str">
        <f>IF(AND(BP$2=0, BQ$2=0), "*Required - Please Make a Selection*", IF(OR(ISNUMBER(SEARCH(TRIM(BP$2), ProgramsTable[[#This Row],[Geographic Coverage]])), ISNUMBER(SEARCH(TRIM(BQ$2), ProgramsTable[[#This Row],[Geographic Coverage]]))), "Yes", "No"))</f>
        <v>*Required - Please Make a Selection*</v>
      </c>
      <c r="BS965" s="18" t="str">
        <f>IF(OR(BS$2="",BS$2=0), "N/A", IF(AND(ProgramsTable[[#This Row],[Age Min]]= "None", ProgramsTable[[#This Row],[Age Max]]= "None"), "Yes", IF(AND(BS$2&gt;=ProgramsTable[[#This Row],[Age Min]], BS$2&lt;=ProgramsTable[[#This Row],[Age Max]]), "Yes", "No")))</f>
        <v>N/A</v>
      </c>
      <c r="BT965" s="18" t="str" cm="1">
        <f t="array" ref="BT965">IF(COUNTIF(AM$2:BJ$2,"Yes")=0,"N/A",IF(SUMPRODUCT(--(AM$2:BJ$2="Yes"),--(ProgramsTable[[#This Row],[Developmental Disability]:[Caregivers, Family Members, Advocates, or Practitioners of an Individual with Disabilities or Medical Conditions]]="Yes"))&gt;0,"Yes","No"))</f>
        <v>N/A</v>
      </c>
      <c r="BU9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65" s="18" t="str">
        <f>IF(BV$2=0, "N/A", IF(ISNUMBER(SEARCH(UPPER(BV$2), UPPER(ProgramsTable[[#This Row],[Type of Service]]))), "Yes", "No"))</f>
        <v>N/A</v>
      </c>
      <c r="BW965" s="18" t="str">
        <f>IF(BW$2=0, "N/A", IF(ISNUMBER(SEARCH(TRIM(BW$2), ProgramsTable[[#This Row],[Geographic Coverage]])), "Yes", "No"))</f>
        <v>N/A</v>
      </c>
      <c r="BX965" s="18" t="str">
        <f>IF(BX$2=0, "N/A", IF(ISNUMBER(SEARCH(TRIM(BX$2), ProgramsTable[[#This Row],[Geographic Coverage]])), "Yes", "No"))</f>
        <v>N/A</v>
      </c>
      <c r="BY965" s="18" t="str">
        <f>IF(AND(BW$2=0, BX$2=0), "*Required - Please Make a Selection*", IF(OR(ISNUMBER(SEARCH(TRIM(BW$2), ProgramsTable[[#This Row],[Geographic Coverage]])), ISNUMBER(SEARCH(TRIM(BX$2), ProgramsTable[[#This Row],[Geographic Coverage]]))), "Yes", "No"))</f>
        <v>*Required - Please Make a Selection*</v>
      </c>
      <c r="BZ965" s="18" t="str">
        <f>IF(I$2=0, "N/A", IF(I$2="Yes", IF(ProgramsTable[[#This Row],[Program Includes Services for Caregivers]]="Yes", IF(ProgramsTable[[#This Row],[Program May Require Caregiver to be Unpaid]]="No", "Yes", "No"), "No"), "N/A"))</f>
        <v>N/A</v>
      </c>
      <c r="CA9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65" s="18" t="str">
        <f>IF(CB$2=0, "N/A", IF(ISNUMBER(SEARCH(TRIM(UPPER(CB$2)), TRIM(UPPER(ProgramsTable[[#This Row],[Type of Service]])))), "Yes", "No"))</f>
        <v>N/A</v>
      </c>
      <c r="CC965" s="18" t="str">
        <f>IF(CC$2=0, "N/A", IF(ISNUMBER(SEARCH(TRIM(CC$2), ProgramsTable[[#This Row],[Geographic Coverage]])), "Yes", "No"))</f>
        <v>No</v>
      </c>
      <c r="CD965" s="18" t="str">
        <f>IF(CD$2=0, "N/A", IF(ISNUMBER(SEARCH(TRIM(CD$2), ProgramsTable[[#This Row],[Geographic Coverage]])), "Yes", "No"))</f>
        <v>N/A</v>
      </c>
      <c r="CE965" s="18" t="str">
        <f>IF(AND(CC$2=0, CD$2=0), "*Required - Please Make a Selection*", IF(OR(ISNUMBER(SEARCH(TRIM(CC$2), ProgramsTable[[#This Row],[Geographic Coverage]])), ISNUMBER(SEARCH(TRIM(CD$2), ProgramsTable[[#This Row],[Geographic Coverage]]))), "Yes", "No"))</f>
        <v>No</v>
      </c>
      <c r="CF965" s="18" t="str" cm="1">
        <f t="array" ref="CF965">IF(COUNTIF(BK$2:BN$2, "Yes")=0, "N/A", IF(SUMPRODUCT((BK$2:BN$2="Yes")*(ProgramsTable[[#This Row],[Veteran?]:[Disabled Veteran?]]="Yes"))&gt;0, "Yes", "No"))</f>
        <v>No</v>
      </c>
      <c r="CG9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65"/>
      <c r="CI965"/>
      <c r="CJ965"/>
      <c r="CK965"/>
      <c r="CL965"/>
      <c r="CM965"/>
      <c r="CN965"/>
      <c r="CO965"/>
      <c r="CP965"/>
      <c r="CQ965"/>
      <c r="CR965"/>
      <c r="CS965"/>
      <c r="CU965"/>
      <c r="CV965"/>
    </row>
    <row r="966" spans="1:100" x14ac:dyDescent="0.25">
      <c r="A966" s="10">
        <v>901</v>
      </c>
      <c r="B966" t="s">
        <v>647</v>
      </c>
      <c r="C966" t="s">
        <v>504</v>
      </c>
      <c r="D966" t="s">
        <v>564</v>
      </c>
      <c r="E966" t="s">
        <v>546</v>
      </c>
      <c r="F966" t="s">
        <v>565</v>
      </c>
      <c r="G966" t="s">
        <v>107</v>
      </c>
      <c r="H966" t="s">
        <v>207</v>
      </c>
      <c r="I966" t="s">
        <v>207</v>
      </c>
      <c r="J966" t="s">
        <v>566</v>
      </c>
      <c r="K966" t="s">
        <v>208</v>
      </c>
      <c r="L966" s="11" t="s">
        <v>567</v>
      </c>
      <c r="M966">
        <v>60</v>
      </c>
      <c r="N966">
        <v>120</v>
      </c>
      <c r="O966" t="s">
        <v>568</v>
      </c>
      <c r="P966" t="s">
        <v>569</v>
      </c>
      <c r="Q966" t="s">
        <v>208</v>
      </c>
      <c r="R966" t="s">
        <v>569</v>
      </c>
      <c r="S966" t="s">
        <v>208</v>
      </c>
      <c r="T966" t="s">
        <v>45</v>
      </c>
      <c r="U966" t="s">
        <v>207</v>
      </c>
      <c r="V966" t="s">
        <v>215</v>
      </c>
      <c r="W966" t="s">
        <v>207</v>
      </c>
      <c r="X966" t="s">
        <v>207</v>
      </c>
      <c r="Y966" t="s">
        <v>207</v>
      </c>
      <c r="Z966" t="s">
        <v>207</v>
      </c>
      <c r="AA966" t="s">
        <v>207</v>
      </c>
      <c r="AB966" t="s">
        <v>207</v>
      </c>
      <c r="AC966" t="s">
        <v>207</v>
      </c>
      <c r="AD966" t="s">
        <v>207</v>
      </c>
      <c r="AE966" t="s">
        <v>207</v>
      </c>
      <c r="AF966" t="s">
        <v>207</v>
      </c>
      <c r="AG966" t="s">
        <v>207</v>
      </c>
      <c r="AH966" t="s">
        <v>207</v>
      </c>
      <c r="AI966" t="s">
        <v>207</v>
      </c>
      <c r="AJ966" t="s">
        <v>207</v>
      </c>
      <c r="AK966" t="s">
        <v>207</v>
      </c>
      <c r="AL966" t="s">
        <v>207</v>
      </c>
      <c r="AM966" t="s">
        <v>215</v>
      </c>
      <c r="AN966" t="s">
        <v>215</v>
      </c>
      <c r="AO966" t="s">
        <v>215</v>
      </c>
      <c r="AP966" t="s">
        <v>207</v>
      </c>
      <c r="AQ966" t="s">
        <v>207</v>
      </c>
      <c r="AR966" t="s">
        <v>207</v>
      </c>
      <c r="AS966" t="s">
        <v>207</v>
      </c>
      <c r="AT966" t="s">
        <v>207</v>
      </c>
      <c r="AU966" t="s">
        <v>207</v>
      </c>
      <c r="AV966" t="s">
        <v>207</v>
      </c>
      <c r="AW966" t="s">
        <v>207</v>
      </c>
      <c r="AX966" t="s">
        <v>207</v>
      </c>
      <c r="AY966" t="s">
        <v>207</v>
      </c>
      <c r="AZ966" t="s">
        <v>207</v>
      </c>
      <c r="BA966" t="s">
        <v>207</v>
      </c>
      <c r="BB966" t="s">
        <v>207</v>
      </c>
      <c r="BC966" t="s">
        <v>207</v>
      </c>
      <c r="BD966" t="s">
        <v>207</v>
      </c>
      <c r="BE966" t="s">
        <v>207</v>
      </c>
      <c r="BF966" t="s">
        <v>207</v>
      </c>
      <c r="BG966" t="s">
        <v>207</v>
      </c>
      <c r="BH966" t="s">
        <v>207</v>
      </c>
      <c r="BI966" t="s">
        <v>207</v>
      </c>
      <c r="BJ966" t="s">
        <v>207</v>
      </c>
      <c r="BK966" t="s">
        <v>207</v>
      </c>
      <c r="BL966" t="s">
        <v>207</v>
      </c>
      <c r="BM966" t="s">
        <v>207</v>
      </c>
      <c r="BN966" t="s">
        <v>207</v>
      </c>
      <c r="BO966" s="18" t="str">
        <f>IF(OR(BO$2=0, BO$2=""), "N/A", IF(ISNUMBER(SEARCH(UPPER(BO$2), UPPER(ProgramsTable[[#This Row],[Type of Service]]))), "Yes", "No"))</f>
        <v>N/A</v>
      </c>
      <c r="BP966" s="18" t="str">
        <f>IF(BP$2=0, "N/A", IF(ISNUMBER(SEARCH(TRIM(BP$2), ProgramsTable[[#This Row],[Geographic Coverage]])), "Yes", "No"))</f>
        <v>N/A</v>
      </c>
      <c r="BQ966" s="18" t="str">
        <f>IF(BQ$2=0, "N/A", IF(ISNUMBER(SEARCH(TRIM(BQ$2), ProgramsTable[[#This Row],[Geographic Coverage]])), "Yes", "No"))</f>
        <v>N/A</v>
      </c>
      <c r="BR966" s="18" t="str">
        <f>IF(AND(BP$2=0, BQ$2=0), "*Required - Please Make a Selection*", IF(OR(ISNUMBER(SEARCH(TRIM(BP$2), ProgramsTable[[#This Row],[Geographic Coverage]])), ISNUMBER(SEARCH(TRIM(BQ$2), ProgramsTable[[#This Row],[Geographic Coverage]]))), "Yes", "No"))</f>
        <v>*Required - Please Make a Selection*</v>
      </c>
      <c r="BS966" s="18" t="str">
        <f>IF(OR(BS$2="",BS$2=0), "N/A", IF(AND(ProgramsTable[[#This Row],[Age Min]]= "None", ProgramsTable[[#This Row],[Age Max]]= "None"), "Yes", IF(AND(BS$2&gt;=ProgramsTable[[#This Row],[Age Min]], BS$2&lt;=ProgramsTable[[#This Row],[Age Max]]), "Yes", "No")))</f>
        <v>N/A</v>
      </c>
      <c r="BT966" s="18" t="str" cm="1">
        <f t="array" ref="BT966">IF(COUNTIF(AM$2:BJ$2,"Yes")=0,"N/A",IF(SUMPRODUCT(--(AM$2:BJ$2="Yes"),--(ProgramsTable[[#This Row],[Developmental Disability]:[Caregivers, Family Members, Advocates, or Practitioners of an Individual with Disabilities or Medical Conditions]]="Yes"))&gt;0,"Yes","No"))</f>
        <v>N/A</v>
      </c>
      <c r="BU9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66" s="18" t="str">
        <f>IF(BV$2=0, "N/A", IF(ISNUMBER(SEARCH(UPPER(BV$2), UPPER(ProgramsTable[[#This Row],[Type of Service]]))), "Yes", "No"))</f>
        <v>N/A</v>
      </c>
      <c r="BW966" s="18" t="str">
        <f>IF(BW$2=0, "N/A", IF(ISNUMBER(SEARCH(TRIM(BW$2), ProgramsTable[[#This Row],[Geographic Coverage]])), "Yes", "No"))</f>
        <v>N/A</v>
      </c>
      <c r="BX966" s="18" t="str">
        <f>IF(BX$2=0, "N/A", IF(ISNUMBER(SEARCH(TRIM(BX$2), ProgramsTable[[#This Row],[Geographic Coverage]])), "Yes", "No"))</f>
        <v>N/A</v>
      </c>
      <c r="BY966" s="18" t="str">
        <f>IF(AND(BW$2=0, BX$2=0), "*Required - Please Make a Selection*", IF(OR(ISNUMBER(SEARCH(TRIM(BW$2), ProgramsTable[[#This Row],[Geographic Coverage]])), ISNUMBER(SEARCH(TRIM(BX$2), ProgramsTable[[#This Row],[Geographic Coverage]]))), "Yes", "No"))</f>
        <v>*Required - Please Make a Selection*</v>
      </c>
      <c r="BZ966" s="18" t="str">
        <f>IF(I$2=0, "N/A", IF(I$2="Yes", IF(ProgramsTable[[#This Row],[Program Includes Services for Caregivers]]="Yes", IF(ProgramsTable[[#This Row],[Program May Require Caregiver to be Unpaid]]="No", "Yes", "No"), "No"), "N/A"))</f>
        <v>N/A</v>
      </c>
      <c r="CA9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66" s="18" t="str">
        <f>IF(CB$2=0, "N/A", IF(ISNUMBER(SEARCH(TRIM(UPPER(CB$2)), TRIM(UPPER(ProgramsTable[[#This Row],[Type of Service]])))), "Yes", "No"))</f>
        <v>N/A</v>
      </c>
      <c r="CC966" s="18" t="str">
        <f>IF(CC$2=0, "N/A", IF(ISNUMBER(SEARCH(TRIM(CC$2), ProgramsTable[[#This Row],[Geographic Coverage]])), "Yes", "No"))</f>
        <v>No</v>
      </c>
      <c r="CD966" s="18" t="str">
        <f>IF(CD$2=0, "N/A", IF(ISNUMBER(SEARCH(TRIM(CD$2), ProgramsTable[[#This Row],[Geographic Coverage]])), "Yes", "No"))</f>
        <v>N/A</v>
      </c>
      <c r="CE966" s="18" t="str">
        <f>IF(AND(CC$2=0, CD$2=0), "*Required - Please Make a Selection*", IF(OR(ISNUMBER(SEARCH(TRIM(CC$2), ProgramsTable[[#This Row],[Geographic Coverage]])), ISNUMBER(SEARCH(TRIM(CD$2), ProgramsTable[[#This Row],[Geographic Coverage]]))), "Yes", "No"))</f>
        <v>No</v>
      </c>
      <c r="CF966" s="18" t="str" cm="1">
        <f t="array" ref="CF966">IF(COUNTIF(BK$2:BN$2, "Yes")=0, "N/A", IF(SUMPRODUCT((BK$2:BN$2="Yes")*(ProgramsTable[[#This Row],[Veteran?]:[Disabled Veteran?]]="Yes"))&gt;0, "Yes", "No"))</f>
        <v>No</v>
      </c>
      <c r="CG9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66"/>
      <c r="CI966"/>
      <c r="CJ966"/>
      <c r="CK966"/>
      <c r="CL966"/>
      <c r="CM966"/>
      <c r="CN966"/>
      <c r="CO966"/>
      <c r="CP966"/>
      <c r="CQ966"/>
      <c r="CR966"/>
      <c r="CS966"/>
      <c r="CU966"/>
      <c r="CV966"/>
    </row>
    <row r="967" spans="1:100" hidden="1" x14ac:dyDescent="0.25">
      <c r="A967" s="10">
        <v>902</v>
      </c>
      <c r="B967" t="s">
        <v>647</v>
      </c>
      <c r="C967" t="s">
        <v>504</v>
      </c>
      <c r="D967" t="s">
        <v>564</v>
      </c>
      <c r="E967" t="s">
        <v>546</v>
      </c>
      <c r="F967" t="s">
        <v>570</v>
      </c>
      <c r="G967" t="s">
        <v>109</v>
      </c>
      <c r="H967" t="s">
        <v>207</v>
      </c>
      <c r="I967" t="s">
        <v>207</v>
      </c>
      <c r="J967" t="s">
        <v>566</v>
      </c>
      <c r="K967" t="s">
        <v>208</v>
      </c>
      <c r="L967" s="11" t="s">
        <v>571</v>
      </c>
      <c r="M967">
        <v>60</v>
      </c>
      <c r="N967">
        <v>120</v>
      </c>
      <c r="O967" t="s">
        <v>572</v>
      </c>
      <c r="P967" t="s">
        <v>573</v>
      </c>
      <c r="Q967" t="s">
        <v>208</v>
      </c>
      <c r="R967" t="s">
        <v>573</v>
      </c>
      <c r="S967" t="s">
        <v>208</v>
      </c>
      <c r="T967" t="s">
        <v>45</v>
      </c>
      <c r="U967" t="s">
        <v>207</v>
      </c>
      <c r="V967" t="s">
        <v>215</v>
      </c>
      <c r="W967" t="s">
        <v>207</v>
      </c>
      <c r="X967" t="s">
        <v>207</v>
      </c>
      <c r="Y967" t="s">
        <v>207</v>
      </c>
      <c r="Z967" t="s">
        <v>207</v>
      </c>
      <c r="AA967" t="s">
        <v>207</v>
      </c>
      <c r="AB967" t="s">
        <v>207</v>
      </c>
      <c r="AC967" t="s">
        <v>207</v>
      </c>
      <c r="AD967" t="s">
        <v>207</v>
      </c>
      <c r="AE967" t="s">
        <v>207</v>
      </c>
      <c r="AF967" t="s">
        <v>207</v>
      </c>
      <c r="AG967" t="s">
        <v>207</v>
      </c>
      <c r="AH967" t="s">
        <v>207</v>
      </c>
      <c r="AI967" t="s">
        <v>207</v>
      </c>
      <c r="AJ967" t="s">
        <v>207</v>
      </c>
      <c r="AK967" t="s">
        <v>207</v>
      </c>
      <c r="AL967" t="s">
        <v>207</v>
      </c>
      <c r="AM967" t="s">
        <v>215</v>
      </c>
      <c r="AN967" t="s">
        <v>215</v>
      </c>
      <c r="AO967" t="s">
        <v>215</v>
      </c>
      <c r="AP967" t="s">
        <v>207</v>
      </c>
      <c r="AQ967" t="s">
        <v>215</v>
      </c>
      <c r="AR967" t="s">
        <v>207</v>
      </c>
      <c r="AS967" t="s">
        <v>207</v>
      </c>
      <c r="AT967" t="s">
        <v>207</v>
      </c>
      <c r="AU967" t="s">
        <v>207</v>
      </c>
      <c r="AV967" t="s">
        <v>207</v>
      </c>
      <c r="AW967" t="s">
        <v>207</v>
      </c>
      <c r="AX967" t="s">
        <v>215</v>
      </c>
      <c r="AY967" t="s">
        <v>215</v>
      </c>
      <c r="AZ967" t="s">
        <v>207</v>
      </c>
      <c r="BA967" t="s">
        <v>215</v>
      </c>
      <c r="BB967" t="s">
        <v>207</v>
      </c>
      <c r="BC967" t="s">
        <v>207</v>
      </c>
      <c r="BD967" t="s">
        <v>207</v>
      </c>
      <c r="BE967" t="s">
        <v>207</v>
      </c>
      <c r="BF967" t="s">
        <v>207</v>
      </c>
      <c r="BG967" t="s">
        <v>207</v>
      </c>
      <c r="BH967" t="s">
        <v>207</v>
      </c>
      <c r="BI967" t="s">
        <v>207</v>
      </c>
      <c r="BJ967" t="s">
        <v>207</v>
      </c>
      <c r="BK967" t="s">
        <v>207</v>
      </c>
      <c r="BL967" t="s">
        <v>207</v>
      </c>
      <c r="BM967" t="s">
        <v>207</v>
      </c>
      <c r="BN967" t="s">
        <v>207</v>
      </c>
      <c r="BO967" s="18" t="str">
        <f>IF(OR(BO$2=0, BO$2=""), "N/A", IF(ISNUMBER(SEARCH(UPPER(BO$2), UPPER(ProgramsTable[[#This Row],[Type of Service]]))), "Yes", "No"))</f>
        <v>N/A</v>
      </c>
      <c r="BP967" s="18" t="str">
        <f>IF(BP$2=0, "N/A", IF(ISNUMBER(SEARCH(TRIM(BP$2), ProgramsTable[[#This Row],[Geographic Coverage]])), "Yes", "No"))</f>
        <v>N/A</v>
      </c>
      <c r="BQ967" s="18" t="str">
        <f>IF(BQ$2=0, "N/A", IF(ISNUMBER(SEARCH(TRIM(BQ$2), ProgramsTable[[#This Row],[Geographic Coverage]])), "Yes", "No"))</f>
        <v>N/A</v>
      </c>
      <c r="BR967" s="18" t="str">
        <f>IF(AND(BP$2=0, BQ$2=0), "*Required - Please Make a Selection*", IF(OR(ISNUMBER(SEARCH(TRIM(BP$2), ProgramsTable[[#This Row],[Geographic Coverage]])), ISNUMBER(SEARCH(TRIM(BQ$2), ProgramsTable[[#This Row],[Geographic Coverage]]))), "Yes", "No"))</f>
        <v>*Required - Please Make a Selection*</v>
      </c>
      <c r="BS967" s="18" t="str">
        <f>IF(OR(BS$2="",BS$2=0), "N/A", IF(AND(ProgramsTable[[#This Row],[Age Min]]= "None", ProgramsTable[[#This Row],[Age Max]]= "None"), "Yes", IF(AND(BS$2&gt;=ProgramsTable[[#This Row],[Age Min]], BS$2&lt;=ProgramsTable[[#This Row],[Age Max]]), "Yes", "No")))</f>
        <v>N/A</v>
      </c>
      <c r="BT967" s="18" t="str" cm="1">
        <f t="array" ref="BT967">IF(COUNTIF(AM$2:BJ$2,"Yes")=0,"N/A",IF(SUMPRODUCT(--(AM$2:BJ$2="Yes"),--(ProgramsTable[[#This Row],[Developmental Disability]:[Caregivers, Family Members, Advocates, or Practitioners of an Individual with Disabilities or Medical Conditions]]="Yes"))&gt;0,"Yes","No"))</f>
        <v>N/A</v>
      </c>
      <c r="BU9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67" s="18" t="str">
        <f>IF(BV$2=0, "N/A", IF(ISNUMBER(SEARCH(UPPER(BV$2), UPPER(ProgramsTable[[#This Row],[Type of Service]]))), "Yes", "No"))</f>
        <v>N/A</v>
      </c>
      <c r="BW967" s="18" t="str">
        <f>IF(BW$2=0, "N/A", IF(ISNUMBER(SEARCH(TRIM(BW$2), ProgramsTable[[#This Row],[Geographic Coverage]])), "Yes", "No"))</f>
        <v>N/A</v>
      </c>
      <c r="BX967" s="18" t="str">
        <f>IF(BX$2=0, "N/A", IF(ISNUMBER(SEARCH(TRIM(BX$2), ProgramsTable[[#This Row],[Geographic Coverage]])), "Yes", "No"))</f>
        <v>N/A</v>
      </c>
      <c r="BY967" s="18" t="str">
        <f>IF(AND(BW$2=0, BX$2=0), "*Required - Please Make a Selection*", IF(OR(ISNUMBER(SEARCH(TRIM(BW$2), ProgramsTable[[#This Row],[Geographic Coverage]])), ISNUMBER(SEARCH(TRIM(BX$2), ProgramsTable[[#This Row],[Geographic Coverage]]))), "Yes", "No"))</f>
        <v>*Required - Please Make a Selection*</v>
      </c>
      <c r="BZ967" s="18" t="str">
        <f>IF(I$2=0, "N/A", IF(I$2="Yes", IF(ProgramsTable[[#This Row],[Program Includes Services for Caregivers]]="Yes", IF(ProgramsTable[[#This Row],[Program May Require Caregiver to be Unpaid]]="No", "Yes", "No"), "No"), "N/A"))</f>
        <v>N/A</v>
      </c>
      <c r="CA9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67" s="18" t="str">
        <f>IF(CB$2=0, "N/A", IF(ISNUMBER(SEARCH(TRIM(UPPER(CB$2)), TRIM(UPPER(ProgramsTable[[#This Row],[Type of Service]])))), "Yes", "No"))</f>
        <v>N/A</v>
      </c>
      <c r="CC967" s="18" t="str">
        <f>IF(CC$2=0, "N/A", IF(ISNUMBER(SEARCH(TRIM(CC$2), ProgramsTable[[#This Row],[Geographic Coverage]])), "Yes", "No"))</f>
        <v>No</v>
      </c>
      <c r="CD967" s="18" t="str">
        <f>IF(CD$2=0, "N/A", IF(ISNUMBER(SEARCH(TRIM(CD$2), ProgramsTable[[#This Row],[Geographic Coverage]])), "Yes", "No"))</f>
        <v>N/A</v>
      </c>
      <c r="CE967" s="18" t="str">
        <f>IF(AND(CC$2=0, CD$2=0), "*Required - Please Make a Selection*", IF(OR(ISNUMBER(SEARCH(TRIM(CC$2), ProgramsTable[[#This Row],[Geographic Coverage]])), ISNUMBER(SEARCH(TRIM(CD$2), ProgramsTable[[#This Row],[Geographic Coverage]]))), "Yes", "No"))</f>
        <v>No</v>
      </c>
      <c r="CF967" s="18" t="str" cm="1">
        <f t="array" ref="CF967">IF(COUNTIF(BK$2:BN$2, "Yes")=0, "N/A", IF(SUMPRODUCT((BK$2:BN$2="Yes")*(ProgramsTable[[#This Row],[Veteran?]:[Disabled Veteran?]]="Yes"))&gt;0, "Yes", "No"))</f>
        <v>No</v>
      </c>
      <c r="CG9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67"/>
      <c r="CI967"/>
      <c r="CJ967"/>
      <c r="CK967"/>
      <c r="CL967"/>
      <c r="CM967"/>
      <c r="CN967"/>
      <c r="CO967"/>
      <c r="CP967"/>
      <c r="CQ967"/>
      <c r="CR967"/>
      <c r="CS967"/>
      <c r="CU967"/>
      <c r="CV967"/>
    </row>
    <row r="968" spans="1:100" hidden="1" x14ac:dyDescent="0.25">
      <c r="A968" s="10">
        <v>903</v>
      </c>
      <c r="B968" t="s">
        <v>647</v>
      </c>
      <c r="C968" t="s">
        <v>504</v>
      </c>
      <c r="D968" t="s">
        <v>564</v>
      </c>
      <c r="E968" t="s">
        <v>546</v>
      </c>
      <c r="F968" t="s">
        <v>574</v>
      </c>
      <c r="G968" t="s">
        <v>108</v>
      </c>
      <c r="H968" t="s">
        <v>207</v>
      </c>
      <c r="I968" t="s">
        <v>207</v>
      </c>
      <c r="J968" t="s">
        <v>208</v>
      </c>
      <c r="K968" t="s">
        <v>208</v>
      </c>
      <c r="L968" s="11" t="s">
        <v>543</v>
      </c>
      <c r="M968">
        <v>60</v>
      </c>
      <c r="N968">
        <v>120</v>
      </c>
      <c r="P968" t="s">
        <v>575</v>
      </c>
      <c r="Q968" t="s">
        <v>208</v>
      </c>
      <c r="R968" t="s">
        <v>575</v>
      </c>
      <c r="S968" t="s">
        <v>208</v>
      </c>
      <c r="T968" t="s">
        <v>45</v>
      </c>
      <c r="U968" t="s">
        <v>207</v>
      </c>
      <c r="V968" t="s">
        <v>207</v>
      </c>
      <c r="W968" t="s">
        <v>207</v>
      </c>
      <c r="X968" t="s">
        <v>207</v>
      </c>
      <c r="Y968" t="s">
        <v>207</v>
      </c>
      <c r="Z968" t="s">
        <v>207</v>
      </c>
      <c r="AA968" t="s">
        <v>207</v>
      </c>
      <c r="AB968" t="s">
        <v>207</v>
      </c>
      <c r="AC968" t="s">
        <v>207</v>
      </c>
      <c r="AD968" t="s">
        <v>207</v>
      </c>
      <c r="AE968" t="s">
        <v>207</v>
      </c>
      <c r="AF968" t="s">
        <v>207</v>
      </c>
      <c r="AG968" t="s">
        <v>207</v>
      </c>
      <c r="AH968" t="s">
        <v>207</v>
      </c>
      <c r="AI968" t="s">
        <v>207</v>
      </c>
      <c r="AJ968" t="s">
        <v>207</v>
      </c>
      <c r="AK968" t="s">
        <v>207</v>
      </c>
      <c r="AL968" t="s">
        <v>207</v>
      </c>
      <c r="AM968" t="s">
        <v>207</v>
      </c>
      <c r="AN968" t="s">
        <v>207</v>
      </c>
      <c r="AO968" t="s">
        <v>207</v>
      </c>
      <c r="AP968" t="s">
        <v>207</v>
      </c>
      <c r="AQ968" t="s">
        <v>207</v>
      </c>
      <c r="AR968" t="s">
        <v>207</v>
      </c>
      <c r="AS968" t="s">
        <v>207</v>
      </c>
      <c r="AT968" t="s">
        <v>207</v>
      </c>
      <c r="AU968" t="s">
        <v>207</v>
      </c>
      <c r="AV968" t="s">
        <v>207</v>
      </c>
      <c r="AW968" t="s">
        <v>207</v>
      </c>
      <c r="AX968" t="s">
        <v>207</v>
      </c>
      <c r="AY968" t="s">
        <v>207</v>
      </c>
      <c r="AZ968" t="s">
        <v>207</v>
      </c>
      <c r="BA968" t="s">
        <v>215</v>
      </c>
      <c r="BB968" t="s">
        <v>207</v>
      </c>
      <c r="BC968" t="s">
        <v>207</v>
      </c>
      <c r="BD968" t="s">
        <v>207</v>
      </c>
      <c r="BE968" t="s">
        <v>207</v>
      </c>
      <c r="BF968" t="s">
        <v>207</v>
      </c>
      <c r="BG968" t="s">
        <v>207</v>
      </c>
      <c r="BH968" t="s">
        <v>207</v>
      </c>
      <c r="BI968" t="s">
        <v>207</v>
      </c>
      <c r="BJ968" t="s">
        <v>207</v>
      </c>
      <c r="BK968" t="s">
        <v>207</v>
      </c>
      <c r="BL968" t="s">
        <v>207</v>
      </c>
      <c r="BM968" t="s">
        <v>207</v>
      </c>
      <c r="BN968" t="s">
        <v>207</v>
      </c>
      <c r="BO968" s="18" t="str">
        <f>IF(OR(BO$2=0, BO$2=""), "N/A", IF(ISNUMBER(SEARCH(UPPER(BO$2), UPPER(ProgramsTable[[#This Row],[Type of Service]]))), "Yes", "No"))</f>
        <v>N/A</v>
      </c>
      <c r="BP968" s="18" t="str">
        <f>IF(BP$2=0, "N/A", IF(ISNUMBER(SEARCH(TRIM(BP$2), ProgramsTable[[#This Row],[Geographic Coverage]])), "Yes", "No"))</f>
        <v>N/A</v>
      </c>
      <c r="BQ968" s="18" t="str">
        <f>IF(BQ$2=0, "N/A", IF(ISNUMBER(SEARCH(TRIM(BQ$2), ProgramsTable[[#This Row],[Geographic Coverage]])), "Yes", "No"))</f>
        <v>N/A</v>
      </c>
      <c r="BR968" s="18" t="str">
        <f>IF(AND(BP$2=0, BQ$2=0), "*Required - Please Make a Selection*", IF(OR(ISNUMBER(SEARCH(TRIM(BP$2), ProgramsTable[[#This Row],[Geographic Coverage]])), ISNUMBER(SEARCH(TRIM(BQ$2), ProgramsTable[[#This Row],[Geographic Coverage]]))), "Yes", "No"))</f>
        <v>*Required - Please Make a Selection*</v>
      </c>
      <c r="BS968" s="18" t="str">
        <f>IF(OR(BS$2="",BS$2=0), "N/A", IF(AND(ProgramsTable[[#This Row],[Age Min]]= "None", ProgramsTable[[#This Row],[Age Max]]= "None"), "Yes", IF(AND(BS$2&gt;=ProgramsTable[[#This Row],[Age Min]], BS$2&lt;=ProgramsTable[[#This Row],[Age Max]]), "Yes", "No")))</f>
        <v>N/A</v>
      </c>
      <c r="BT968" s="18" t="str" cm="1">
        <f t="array" ref="BT968">IF(COUNTIF(AM$2:BJ$2,"Yes")=0,"N/A",IF(SUMPRODUCT(--(AM$2:BJ$2="Yes"),--(ProgramsTable[[#This Row],[Developmental Disability]:[Caregivers, Family Members, Advocates, or Practitioners of an Individual with Disabilities or Medical Conditions]]="Yes"))&gt;0,"Yes","No"))</f>
        <v>N/A</v>
      </c>
      <c r="BU9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68" s="18" t="str">
        <f>IF(BV$2=0, "N/A", IF(ISNUMBER(SEARCH(UPPER(BV$2), UPPER(ProgramsTable[[#This Row],[Type of Service]]))), "Yes", "No"))</f>
        <v>N/A</v>
      </c>
      <c r="BW968" s="18" t="str">
        <f>IF(BW$2=0, "N/A", IF(ISNUMBER(SEARCH(TRIM(BW$2), ProgramsTable[[#This Row],[Geographic Coverage]])), "Yes", "No"))</f>
        <v>N/A</v>
      </c>
      <c r="BX968" s="18" t="str">
        <f>IF(BX$2=0, "N/A", IF(ISNUMBER(SEARCH(TRIM(BX$2), ProgramsTable[[#This Row],[Geographic Coverage]])), "Yes", "No"))</f>
        <v>N/A</v>
      </c>
      <c r="BY968" s="18" t="str">
        <f>IF(AND(BW$2=0, BX$2=0), "*Required - Please Make a Selection*", IF(OR(ISNUMBER(SEARCH(TRIM(BW$2), ProgramsTable[[#This Row],[Geographic Coverage]])), ISNUMBER(SEARCH(TRIM(BX$2), ProgramsTable[[#This Row],[Geographic Coverage]]))), "Yes", "No"))</f>
        <v>*Required - Please Make a Selection*</v>
      </c>
      <c r="BZ968" s="18" t="str">
        <f>IF(I$2=0, "N/A", IF(I$2="Yes", IF(ProgramsTable[[#This Row],[Program Includes Services for Caregivers]]="Yes", IF(ProgramsTable[[#This Row],[Program May Require Caregiver to be Unpaid]]="No", "Yes", "No"), "No"), "N/A"))</f>
        <v>N/A</v>
      </c>
      <c r="CA9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68" s="18" t="str">
        <f>IF(CB$2=0, "N/A", IF(ISNUMBER(SEARCH(TRIM(UPPER(CB$2)), TRIM(UPPER(ProgramsTable[[#This Row],[Type of Service]])))), "Yes", "No"))</f>
        <v>N/A</v>
      </c>
      <c r="CC968" s="18" t="str">
        <f>IF(CC$2=0, "N/A", IF(ISNUMBER(SEARCH(TRIM(CC$2), ProgramsTable[[#This Row],[Geographic Coverage]])), "Yes", "No"))</f>
        <v>No</v>
      </c>
      <c r="CD968" s="18" t="str">
        <f>IF(CD$2=0, "N/A", IF(ISNUMBER(SEARCH(TRIM(CD$2), ProgramsTable[[#This Row],[Geographic Coverage]])), "Yes", "No"))</f>
        <v>N/A</v>
      </c>
      <c r="CE968" s="18" t="str">
        <f>IF(AND(CC$2=0, CD$2=0), "*Required - Please Make a Selection*", IF(OR(ISNUMBER(SEARCH(TRIM(CC$2), ProgramsTable[[#This Row],[Geographic Coverage]])), ISNUMBER(SEARCH(TRIM(CD$2), ProgramsTable[[#This Row],[Geographic Coverage]]))), "Yes", "No"))</f>
        <v>No</v>
      </c>
      <c r="CF968" s="18" t="str" cm="1">
        <f t="array" ref="CF968">IF(COUNTIF(BK$2:BN$2, "Yes")=0, "N/A", IF(SUMPRODUCT((BK$2:BN$2="Yes")*(ProgramsTable[[#This Row],[Veteran?]:[Disabled Veteran?]]="Yes"))&gt;0, "Yes", "No"))</f>
        <v>No</v>
      </c>
      <c r="CG9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68"/>
      <c r="CI968"/>
      <c r="CJ968"/>
      <c r="CK968"/>
      <c r="CL968"/>
      <c r="CM968"/>
      <c r="CN968"/>
      <c r="CO968"/>
      <c r="CP968"/>
      <c r="CQ968"/>
      <c r="CR968"/>
      <c r="CS968"/>
      <c r="CU968"/>
      <c r="CV968"/>
    </row>
    <row r="969" spans="1:100" hidden="1" x14ac:dyDescent="0.25">
      <c r="A969" s="10">
        <v>904</v>
      </c>
      <c r="B969" t="s">
        <v>647</v>
      </c>
      <c r="C969" t="s">
        <v>504</v>
      </c>
      <c r="D969" t="s">
        <v>576</v>
      </c>
      <c r="E969" t="s">
        <v>546</v>
      </c>
      <c r="F969" t="s">
        <v>630</v>
      </c>
      <c r="G969" t="s">
        <v>98</v>
      </c>
      <c r="H969" t="s">
        <v>207</v>
      </c>
      <c r="I969" t="s">
        <v>207</v>
      </c>
      <c r="J969" t="s">
        <v>208</v>
      </c>
      <c r="K969" t="s">
        <v>208</v>
      </c>
      <c r="L969" s="11" t="s">
        <v>543</v>
      </c>
      <c r="M969">
        <v>60</v>
      </c>
      <c r="N969">
        <v>120</v>
      </c>
      <c r="P969" t="s">
        <v>563</v>
      </c>
      <c r="Q969" t="s">
        <v>208</v>
      </c>
      <c r="R969" t="s">
        <v>563</v>
      </c>
      <c r="S969" t="s">
        <v>208</v>
      </c>
      <c r="T969" t="s">
        <v>45</v>
      </c>
      <c r="U969" t="s">
        <v>207</v>
      </c>
      <c r="V969" t="s">
        <v>207</v>
      </c>
      <c r="W969" t="s">
        <v>207</v>
      </c>
      <c r="X969" t="s">
        <v>207</v>
      </c>
      <c r="Y969" t="s">
        <v>207</v>
      </c>
      <c r="Z969" t="s">
        <v>207</v>
      </c>
      <c r="AA969" t="s">
        <v>207</v>
      </c>
      <c r="AB969" t="s">
        <v>207</v>
      </c>
      <c r="AC969" t="s">
        <v>207</v>
      </c>
      <c r="AD969" t="s">
        <v>207</v>
      </c>
      <c r="AE969" t="s">
        <v>207</v>
      </c>
      <c r="AF969" t="s">
        <v>207</v>
      </c>
      <c r="AG969" t="s">
        <v>207</v>
      </c>
      <c r="AH969" t="s">
        <v>207</v>
      </c>
      <c r="AI969" t="s">
        <v>207</v>
      </c>
      <c r="AJ969" t="s">
        <v>207</v>
      </c>
      <c r="AK969" t="s">
        <v>207</v>
      </c>
      <c r="AL969" t="s">
        <v>207</v>
      </c>
      <c r="AM969" t="s">
        <v>207</v>
      </c>
      <c r="AN969" t="s">
        <v>207</v>
      </c>
      <c r="AO969" t="s">
        <v>207</v>
      </c>
      <c r="AP969" t="s">
        <v>207</v>
      </c>
      <c r="AQ969" t="s">
        <v>207</v>
      </c>
      <c r="AR969" t="s">
        <v>207</v>
      </c>
      <c r="AS969" t="s">
        <v>207</v>
      </c>
      <c r="AT969" t="s">
        <v>207</v>
      </c>
      <c r="AU969" t="s">
        <v>207</v>
      </c>
      <c r="AV969" t="s">
        <v>207</v>
      </c>
      <c r="AW969" t="s">
        <v>207</v>
      </c>
      <c r="AX969" t="s">
        <v>207</v>
      </c>
      <c r="AY969" t="s">
        <v>207</v>
      </c>
      <c r="AZ969" t="s">
        <v>207</v>
      </c>
      <c r="BA969" t="s">
        <v>215</v>
      </c>
      <c r="BB969" t="s">
        <v>207</v>
      </c>
      <c r="BC969" t="s">
        <v>207</v>
      </c>
      <c r="BD969" t="s">
        <v>207</v>
      </c>
      <c r="BE969" t="s">
        <v>207</v>
      </c>
      <c r="BF969" t="s">
        <v>207</v>
      </c>
      <c r="BG969" t="s">
        <v>207</v>
      </c>
      <c r="BH969" t="s">
        <v>207</v>
      </c>
      <c r="BI969" t="s">
        <v>207</v>
      </c>
      <c r="BJ969" t="s">
        <v>207</v>
      </c>
      <c r="BK969" t="s">
        <v>207</v>
      </c>
      <c r="BL969" t="s">
        <v>207</v>
      </c>
      <c r="BM969" t="s">
        <v>207</v>
      </c>
      <c r="BN969" t="s">
        <v>207</v>
      </c>
      <c r="BO969" s="18" t="str">
        <f>IF(OR(BO$2=0, BO$2=""), "N/A", IF(ISNUMBER(SEARCH(UPPER(BO$2), UPPER(ProgramsTable[[#This Row],[Type of Service]]))), "Yes", "No"))</f>
        <v>N/A</v>
      </c>
      <c r="BP969" s="18" t="str">
        <f>IF(BP$2=0, "N/A", IF(ISNUMBER(SEARCH(TRIM(BP$2), ProgramsTable[[#This Row],[Geographic Coverage]])), "Yes", "No"))</f>
        <v>N/A</v>
      </c>
      <c r="BQ969" s="18" t="str">
        <f>IF(BQ$2=0, "N/A", IF(ISNUMBER(SEARCH(TRIM(BQ$2), ProgramsTable[[#This Row],[Geographic Coverage]])), "Yes", "No"))</f>
        <v>N/A</v>
      </c>
      <c r="BR969" s="18" t="str">
        <f>IF(AND(BP$2=0, BQ$2=0), "*Required - Please Make a Selection*", IF(OR(ISNUMBER(SEARCH(TRIM(BP$2), ProgramsTable[[#This Row],[Geographic Coverage]])), ISNUMBER(SEARCH(TRIM(BQ$2), ProgramsTable[[#This Row],[Geographic Coverage]]))), "Yes", "No"))</f>
        <v>*Required - Please Make a Selection*</v>
      </c>
      <c r="BS969" s="18" t="str">
        <f>IF(OR(BS$2="",BS$2=0), "N/A", IF(AND(ProgramsTable[[#This Row],[Age Min]]= "None", ProgramsTable[[#This Row],[Age Max]]= "None"), "Yes", IF(AND(BS$2&gt;=ProgramsTable[[#This Row],[Age Min]], BS$2&lt;=ProgramsTable[[#This Row],[Age Max]]), "Yes", "No")))</f>
        <v>N/A</v>
      </c>
      <c r="BT969" s="18" t="str" cm="1">
        <f t="array" ref="BT969">IF(COUNTIF(AM$2:BJ$2,"Yes")=0,"N/A",IF(SUMPRODUCT(--(AM$2:BJ$2="Yes"),--(ProgramsTable[[#This Row],[Developmental Disability]:[Caregivers, Family Members, Advocates, or Practitioners of an Individual with Disabilities or Medical Conditions]]="Yes"))&gt;0,"Yes","No"))</f>
        <v>N/A</v>
      </c>
      <c r="BU9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69" s="18" t="str">
        <f>IF(BV$2=0, "N/A", IF(ISNUMBER(SEARCH(UPPER(BV$2), UPPER(ProgramsTable[[#This Row],[Type of Service]]))), "Yes", "No"))</f>
        <v>N/A</v>
      </c>
      <c r="BW969" s="18" t="str">
        <f>IF(BW$2=0, "N/A", IF(ISNUMBER(SEARCH(TRIM(BW$2), ProgramsTable[[#This Row],[Geographic Coverage]])), "Yes", "No"))</f>
        <v>N/A</v>
      </c>
      <c r="BX969" s="18" t="str">
        <f>IF(BX$2=0, "N/A", IF(ISNUMBER(SEARCH(TRIM(BX$2), ProgramsTable[[#This Row],[Geographic Coverage]])), "Yes", "No"))</f>
        <v>N/A</v>
      </c>
      <c r="BY969" s="18" t="str">
        <f>IF(AND(BW$2=0, BX$2=0), "*Required - Please Make a Selection*", IF(OR(ISNUMBER(SEARCH(TRIM(BW$2), ProgramsTable[[#This Row],[Geographic Coverage]])), ISNUMBER(SEARCH(TRIM(BX$2), ProgramsTable[[#This Row],[Geographic Coverage]]))), "Yes", "No"))</f>
        <v>*Required - Please Make a Selection*</v>
      </c>
      <c r="BZ969" s="18" t="str">
        <f>IF(I$2=0, "N/A", IF(I$2="Yes", IF(ProgramsTable[[#This Row],[Program Includes Services for Caregivers]]="Yes", IF(ProgramsTable[[#This Row],[Program May Require Caregiver to be Unpaid]]="No", "Yes", "No"), "No"), "N/A"))</f>
        <v>N/A</v>
      </c>
      <c r="CA9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69" s="18" t="str">
        <f>IF(CB$2=0, "N/A", IF(ISNUMBER(SEARCH(TRIM(UPPER(CB$2)), TRIM(UPPER(ProgramsTable[[#This Row],[Type of Service]])))), "Yes", "No"))</f>
        <v>N/A</v>
      </c>
      <c r="CC969" s="18" t="str">
        <f>IF(CC$2=0, "N/A", IF(ISNUMBER(SEARCH(TRIM(CC$2), ProgramsTable[[#This Row],[Geographic Coverage]])), "Yes", "No"))</f>
        <v>No</v>
      </c>
      <c r="CD969" s="18" t="str">
        <f>IF(CD$2=0, "N/A", IF(ISNUMBER(SEARCH(TRIM(CD$2), ProgramsTable[[#This Row],[Geographic Coverage]])), "Yes", "No"))</f>
        <v>N/A</v>
      </c>
      <c r="CE969" s="18" t="str">
        <f>IF(AND(CC$2=0, CD$2=0), "*Required - Please Make a Selection*", IF(OR(ISNUMBER(SEARCH(TRIM(CC$2), ProgramsTable[[#This Row],[Geographic Coverage]])), ISNUMBER(SEARCH(TRIM(CD$2), ProgramsTable[[#This Row],[Geographic Coverage]]))), "Yes", "No"))</f>
        <v>No</v>
      </c>
      <c r="CF969" s="18" t="str" cm="1">
        <f t="array" ref="CF969">IF(COUNTIF(BK$2:BN$2, "Yes")=0, "N/A", IF(SUMPRODUCT((BK$2:BN$2="Yes")*(ProgramsTable[[#This Row],[Veteran?]:[Disabled Veteran?]]="Yes"))&gt;0, "Yes", "No"))</f>
        <v>No</v>
      </c>
      <c r="CG9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69"/>
      <c r="CI969"/>
      <c r="CJ969"/>
      <c r="CK969"/>
      <c r="CL969"/>
      <c r="CM969"/>
      <c r="CN969"/>
      <c r="CO969"/>
      <c r="CP969"/>
      <c r="CQ969"/>
      <c r="CR969"/>
      <c r="CS969"/>
      <c r="CU969"/>
      <c r="CV969"/>
    </row>
    <row r="970" spans="1:100" hidden="1" x14ac:dyDescent="0.25">
      <c r="A970" s="10">
        <v>916</v>
      </c>
      <c r="B970" t="s">
        <v>647</v>
      </c>
      <c r="C970" t="s">
        <v>505</v>
      </c>
      <c r="D970" t="s">
        <v>537</v>
      </c>
      <c r="E970" t="s">
        <v>538</v>
      </c>
      <c r="F970" t="s">
        <v>539</v>
      </c>
      <c r="G970" t="s">
        <v>540</v>
      </c>
      <c r="H970" t="s">
        <v>207</v>
      </c>
      <c r="I970" t="s">
        <v>207</v>
      </c>
      <c r="J970" t="s">
        <v>541</v>
      </c>
      <c r="K970" t="s">
        <v>542</v>
      </c>
      <c r="L970" t="s">
        <v>543</v>
      </c>
      <c r="M970">
        <v>60</v>
      </c>
      <c r="N970">
        <v>120</v>
      </c>
      <c r="P970" t="s">
        <v>544</v>
      </c>
      <c r="Q970" t="s">
        <v>208</v>
      </c>
      <c r="R970" t="s">
        <v>544</v>
      </c>
      <c r="S970" t="s">
        <v>208</v>
      </c>
      <c r="T970" t="s">
        <v>47</v>
      </c>
      <c r="U970" t="s">
        <v>215</v>
      </c>
      <c r="V970" t="s">
        <v>207</v>
      </c>
      <c r="W970" t="s">
        <v>207</v>
      </c>
      <c r="X970" t="s">
        <v>207</v>
      </c>
      <c r="Y970" t="s">
        <v>207</v>
      </c>
      <c r="Z970" t="s">
        <v>207</v>
      </c>
      <c r="AA970" t="s">
        <v>207</v>
      </c>
      <c r="AB970" t="s">
        <v>207</v>
      </c>
      <c r="AC970" t="s">
        <v>207</v>
      </c>
      <c r="AD970" t="s">
        <v>207</v>
      </c>
      <c r="AE970" t="s">
        <v>207</v>
      </c>
      <c r="AF970" t="s">
        <v>207</v>
      </c>
      <c r="AG970" t="s">
        <v>207</v>
      </c>
      <c r="AH970" t="s">
        <v>207</v>
      </c>
      <c r="AI970" t="s">
        <v>207</v>
      </c>
      <c r="AJ970" t="s">
        <v>207</v>
      </c>
      <c r="AK970" t="s">
        <v>207</v>
      </c>
      <c r="AL970" t="s">
        <v>207</v>
      </c>
      <c r="AM970" t="s">
        <v>207</v>
      </c>
      <c r="AN970" t="s">
        <v>207</v>
      </c>
      <c r="AO970" t="s">
        <v>207</v>
      </c>
      <c r="AP970" t="s">
        <v>207</v>
      </c>
      <c r="AQ970" t="s">
        <v>207</v>
      </c>
      <c r="AR970" t="s">
        <v>207</v>
      </c>
      <c r="AS970" t="s">
        <v>207</v>
      </c>
      <c r="AT970" t="s">
        <v>207</v>
      </c>
      <c r="AU970" t="s">
        <v>207</v>
      </c>
      <c r="AV970" t="s">
        <v>207</v>
      </c>
      <c r="AW970" t="s">
        <v>207</v>
      </c>
      <c r="AX970" t="s">
        <v>207</v>
      </c>
      <c r="AY970" t="s">
        <v>207</v>
      </c>
      <c r="AZ970" t="s">
        <v>207</v>
      </c>
      <c r="BA970" t="s">
        <v>215</v>
      </c>
      <c r="BB970" t="s">
        <v>207</v>
      </c>
      <c r="BC970" t="s">
        <v>207</v>
      </c>
      <c r="BD970" t="s">
        <v>207</v>
      </c>
      <c r="BE970" t="s">
        <v>207</v>
      </c>
      <c r="BF970" t="s">
        <v>207</v>
      </c>
      <c r="BG970" t="s">
        <v>207</v>
      </c>
      <c r="BH970" t="s">
        <v>207</v>
      </c>
      <c r="BI970" t="s">
        <v>207</v>
      </c>
      <c r="BJ970" t="s">
        <v>207</v>
      </c>
      <c r="BK970" t="s">
        <v>207</v>
      </c>
      <c r="BL970" t="s">
        <v>207</v>
      </c>
      <c r="BM970" t="s">
        <v>207</v>
      </c>
      <c r="BN970" t="s">
        <v>207</v>
      </c>
      <c r="BO970" s="18" t="str">
        <f>IF(OR(BO$2=0, BO$2=""), "N/A", IF(ISNUMBER(SEARCH(UPPER(BO$2), UPPER(ProgramsTable[[#This Row],[Type of Service]]))), "Yes", "No"))</f>
        <v>N/A</v>
      </c>
      <c r="BP970" s="18" t="str">
        <f>IF(BP$2=0, "N/A", IF(ISNUMBER(SEARCH(TRIM(BP$2), ProgramsTable[[#This Row],[Geographic Coverage]])), "Yes", "No"))</f>
        <v>N/A</v>
      </c>
      <c r="BQ970" s="18" t="str">
        <f>IF(BQ$2=0, "N/A", IF(ISNUMBER(SEARCH(TRIM(BQ$2), ProgramsTable[[#This Row],[Geographic Coverage]])), "Yes", "No"))</f>
        <v>N/A</v>
      </c>
      <c r="BR970" s="18" t="str">
        <f>IF(AND(BP$2=0, BQ$2=0), "*Required - Please Make a Selection*", IF(OR(ISNUMBER(SEARCH(TRIM(BP$2), ProgramsTable[[#This Row],[Geographic Coverage]])), ISNUMBER(SEARCH(TRIM(BQ$2), ProgramsTable[[#This Row],[Geographic Coverage]]))), "Yes", "No"))</f>
        <v>*Required - Please Make a Selection*</v>
      </c>
      <c r="BS970" s="18" t="str">
        <f>IF(OR(BS$2="",BS$2=0), "N/A", IF(AND(ProgramsTable[[#This Row],[Age Min]]= "None", ProgramsTable[[#This Row],[Age Max]]= "None"), "Yes", IF(AND(BS$2&gt;=ProgramsTable[[#This Row],[Age Min]], BS$2&lt;=ProgramsTable[[#This Row],[Age Max]]), "Yes", "No")))</f>
        <v>N/A</v>
      </c>
      <c r="BT970" s="18" t="str" cm="1">
        <f t="array" ref="BT970">IF(COUNTIF(AM$2:BJ$2,"Yes")=0,"N/A",IF(SUMPRODUCT(--(AM$2:BJ$2="Yes"),--(ProgramsTable[[#This Row],[Developmental Disability]:[Caregivers, Family Members, Advocates, or Practitioners of an Individual with Disabilities or Medical Conditions]]="Yes"))&gt;0,"Yes","No"))</f>
        <v>N/A</v>
      </c>
      <c r="BU9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70" s="18" t="str">
        <f>IF(BV$2=0, "N/A", IF(ISNUMBER(SEARCH(UPPER(BV$2), UPPER(ProgramsTable[[#This Row],[Type of Service]]))), "Yes", "No"))</f>
        <v>N/A</v>
      </c>
      <c r="BW970" s="18" t="str">
        <f>IF(BW$2=0, "N/A", IF(ISNUMBER(SEARCH(TRIM(BW$2), ProgramsTable[[#This Row],[Geographic Coverage]])), "Yes", "No"))</f>
        <v>N/A</v>
      </c>
      <c r="BX970" s="18" t="str">
        <f>IF(BX$2=0, "N/A", IF(ISNUMBER(SEARCH(TRIM(BX$2), ProgramsTable[[#This Row],[Geographic Coverage]])), "Yes", "No"))</f>
        <v>N/A</v>
      </c>
      <c r="BY970" s="18" t="str">
        <f>IF(AND(BW$2=0, BX$2=0), "*Required - Please Make a Selection*", IF(OR(ISNUMBER(SEARCH(TRIM(BW$2), ProgramsTable[[#This Row],[Geographic Coverage]])), ISNUMBER(SEARCH(TRIM(BX$2), ProgramsTable[[#This Row],[Geographic Coverage]]))), "Yes", "No"))</f>
        <v>*Required - Please Make a Selection*</v>
      </c>
      <c r="BZ970" s="18" t="str">
        <f>IF(I$2=0, "N/A", IF(I$2="Yes", IF(ProgramsTable[[#This Row],[Program Includes Services for Caregivers]]="Yes", IF(ProgramsTable[[#This Row],[Program May Require Caregiver to be Unpaid]]="No", "Yes", "No"), "No"), "N/A"))</f>
        <v>N/A</v>
      </c>
      <c r="CA9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70" s="18" t="str">
        <f>IF(CB$2=0, "N/A", IF(ISNUMBER(SEARCH(TRIM(UPPER(CB$2)), TRIM(UPPER(ProgramsTable[[#This Row],[Type of Service]])))), "Yes", "No"))</f>
        <v>N/A</v>
      </c>
      <c r="CC970" s="18" t="str">
        <f>IF(CC$2=0, "N/A", IF(ISNUMBER(SEARCH(TRIM(CC$2), ProgramsTable[[#This Row],[Geographic Coverage]])), "Yes", "No"))</f>
        <v>No</v>
      </c>
      <c r="CD970" s="18" t="str">
        <f>IF(CD$2=0, "N/A", IF(ISNUMBER(SEARCH(TRIM(CD$2), ProgramsTable[[#This Row],[Geographic Coverage]])), "Yes", "No"))</f>
        <v>N/A</v>
      </c>
      <c r="CE970" s="18" t="str">
        <f>IF(AND(CC$2=0, CD$2=0), "*Required - Please Make a Selection*", IF(OR(ISNUMBER(SEARCH(TRIM(CC$2), ProgramsTable[[#This Row],[Geographic Coverage]])), ISNUMBER(SEARCH(TRIM(CD$2), ProgramsTable[[#This Row],[Geographic Coverage]]))), "Yes", "No"))</f>
        <v>No</v>
      </c>
      <c r="CF970" s="18" t="str" cm="1">
        <f t="array" ref="CF970">IF(COUNTIF(BK$2:BN$2, "Yes")=0, "N/A", IF(SUMPRODUCT((BK$2:BN$2="Yes")*(ProgramsTable[[#This Row],[Veteran?]:[Disabled Veteran?]]="Yes"))&gt;0, "Yes", "No"))</f>
        <v>No</v>
      </c>
      <c r="CG9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70"/>
      <c r="CI970"/>
      <c r="CJ970"/>
      <c r="CK970"/>
      <c r="CL970"/>
      <c r="CM970"/>
      <c r="CN970"/>
      <c r="CO970"/>
      <c r="CP970"/>
      <c r="CQ970"/>
      <c r="CR970"/>
      <c r="CS970"/>
      <c r="CU970"/>
      <c r="CV970"/>
    </row>
    <row r="971" spans="1:100" hidden="1" x14ac:dyDescent="0.25">
      <c r="A971" s="10">
        <v>918</v>
      </c>
      <c r="B971" t="s">
        <v>647</v>
      </c>
      <c r="C971" t="s">
        <v>505</v>
      </c>
      <c r="D971" t="s">
        <v>545</v>
      </c>
      <c r="E971" t="s">
        <v>546</v>
      </c>
      <c r="F971" t="s">
        <v>549</v>
      </c>
      <c r="G971" t="s">
        <v>117</v>
      </c>
      <c r="H971" t="s">
        <v>207</v>
      </c>
      <c r="I971" t="s">
        <v>207</v>
      </c>
      <c r="J971" t="s">
        <v>208</v>
      </c>
      <c r="K971" t="s">
        <v>208</v>
      </c>
      <c r="L971" s="11" t="s">
        <v>543</v>
      </c>
      <c r="M971">
        <v>60</v>
      </c>
      <c r="N971">
        <v>120</v>
      </c>
      <c r="P971" t="s">
        <v>550</v>
      </c>
      <c r="Q971" t="s">
        <v>208</v>
      </c>
      <c r="R971" t="s">
        <v>550</v>
      </c>
      <c r="S971" t="s">
        <v>208</v>
      </c>
      <c r="T971" t="s">
        <v>47</v>
      </c>
      <c r="U971" t="s">
        <v>207</v>
      </c>
      <c r="V971" t="s">
        <v>207</v>
      </c>
      <c r="W971" t="s">
        <v>207</v>
      </c>
      <c r="X971" t="s">
        <v>207</v>
      </c>
      <c r="Y971" t="s">
        <v>207</v>
      </c>
      <c r="Z971" t="s">
        <v>207</v>
      </c>
      <c r="AA971" t="s">
        <v>207</v>
      </c>
      <c r="AB971" t="s">
        <v>207</v>
      </c>
      <c r="AC971" t="s">
        <v>207</v>
      </c>
      <c r="AD971" t="s">
        <v>207</v>
      </c>
      <c r="AE971" t="s">
        <v>207</v>
      </c>
      <c r="AF971" t="s">
        <v>207</v>
      </c>
      <c r="AG971" t="s">
        <v>207</v>
      </c>
      <c r="AH971" t="s">
        <v>207</v>
      </c>
      <c r="AI971" t="s">
        <v>207</v>
      </c>
      <c r="AJ971" t="s">
        <v>207</v>
      </c>
      <c r="AK971" t="s">
        <v>207</v>
      </c>
      <c r="AL971" t="s">
        <v>207</v>
      </c>
      <c r="AM971" t="s">
        <v>207</v>
      </c>
      <c r="AN971" t="s">
        <v>207</v>
      </c>
      <c r="AO971" t="s">
        <v>207</v>
      </c>
      <c r="AP971" t="s">
        <v>207</v>
      </c>
      <c r="AQ971" t="s">
        <v>207</v>
      </c>
      <c r="AR971" t="s">
        <v>207</v>
      </c>
      <c r="AS971" t="s">
        <v>207</v>
      </c>
      <c r="AT971" t="s">
        <v>207</v>
      </c>
      <c r="AU971" t="s">
        <v>207</v>
      </c>
      <c r="AV971" t="s">
        <v>207</v>
      </c>
      <c r="AW971" t="s">
        <v>207</v>
      </c>
      <c r="AX971" t="s">
        <v>207</v>
      </c>
      <c r="AY971" t="s">
        <v>207</v>
      </c>
      <c r="AZ971" t="s">
        <v>207</v>
      </c>
      <c r="BA971" t="s">
        <v>215</v>
      </c>
      <c r="BB971" t="s">
        <v>207</v>
      </c>
      <c r="BC971" t="s">
        <v>207</v>
      </c>
      <c r="BD971" t="s">
        <v>207</v>
      </c>
      <c r="BE971" t="s">
        <v>207</v>
      </c>
      <c r="BF971" t="s">
        <v>207</v>
      </c>
      <c r="BG971" t="s">
        <v>207</v>
      </c>
      <c r="BH971" t="s">
        <v>207</v>
      </c>
      <c r="BI971" t="s">
        <v>207</v>
      </c>
      <c r="BJ971" t="s">
        <v>207</v>
      </c>
      <c r="BK971" t="s">
        <v>207</v>
      </c>
      <c r="BL971" t="s">
        <v>207</v>
      </c>
      <c r="BM971" t="s">
        <v>207</v>
      </c>
      <c r="BN971" t="s">
        <v>207</v>
      </c>
      <c r="BO971" s="18" t="str">
        <f>IF(OR(BO$2=0, BO$2=""), "N/A", IF(ISNUMBER(SEARCH(UPPER(BO$2), UPPER(ProgramsTable[[#This Row],[Type of Service]]))), "Yes", "No"))</f>
        <v>N/A</v>
      </c>
      <c r="BP971" s="18" t="str">
        <f>IF(BP$2=0, "N/A", IF(ISNUMBER(SEARCH(TRIM(BP$2), ProgramsTable[[#This Row],[Geographic Coverage]])), "Yes", "No"))</f>
        <v>N/A</v>
      </c>
      <c r="BQ971" s="18" t="str">
        <f>IF(BQ$2=0, "N/A", IF(ISNUMBER(SEARCH(TRIM(BQ$2), ProgramsTable[[#This Row],[Geographic Coverage]])), "Yes", "No"))</f>
        <v>N/A</v>
      </c>
      <c r="BR971" s="18" t="str">
        <f>IF(AND(BP$2=0, BQ$2=0), "*Required - Please Make a Selection*", IF(OR(ISNUMBER(SEARCH(TRIM(BP$2), ProgramsTable[[#This Row],[Geographic Coverage]])), ISNUMBER(SEARCH(TRIM(BQ$2), ProgramsTable[[#This Row],[Geographic Coverage]]))), "Yes", "No"))</f>
        <v>*Required - Please Make a Selection*</v>
      </c>
      <c r="BS971" s="18" t="str">
        <f>IF(OR(BS$2="",BS$2=0), "N/A", IF(AND(ProgramsTable[[#This Row],[Age Min]]= "None", ProgramsTable[[#This Row],[Age Max]]= "None"), "Yes", IF(AND(BS$2&gt;=ProgramsTable[[#This Row],[Age Min]], BS$2&lt;=ProgramsTable[[#This Row],[Age Max]]), "Yes", "No")))</f>
        <v>N/A</v>
      </c>
      <c r="BT971" s="18" t="str" cm="1">
        <f t="array" ref="BT971">IF(COUNTIF(AM$2:BJ$2,"Yes")=0,"N/A",IF(SUMPRODUCT(--(AM$2:BJ$2="Yes"),--(ProgramsTable[[#This Row],[Developmental Disability]:[Caregivers, Family Members, Advocates, or Practitioners of an Individual with Disabilities or Medical Conditions]]="Yes"))&gt;0,"Yes","No"))</f>
        <v>N/A</v>
      </c>
      <c r="BU9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71" s="18" t="str">
        <f>IF(BV$2=0, "N/A", IF(ISNUMBER(SEARCH(UPPER(BV$2), UPPER(ProgramsTable[[#This Row],[Type of Service]]))), "Yes", "No"))</f>
        <v>N/A</v>
      </c>
      <c r="BW971" s="18" t="str">
        <f>IF(BW$2=0, "N/A", IF(ISNUMBER(SEARCH(TRIM(BW$2), ProgramsTable[[#This Row],[Geographic Coverage]])), "Yes", "No"))</f>
        <v>N/A</v>
      </c>
      <c r="BX971" s="18" t="str">
        <f>IF(BX$2=0, "N/A", IF(ISNUMBER(SEARCH(TRIM(BX$2), ProgramsTable[[#This Row],[Geographic Coverage]])), "Yes", "No"))</f>
        <v>N/A</v>
      </c>
      <c r="BY971" s="18" t="str">
        <f>IF(AND(BW$2=0, BX$2=0), "*Required - Please Make a Selection*", IF(OR(ISNUMBER(SEARCH(TRIM(BW$2), ProgramsTable[[#This Row],[Geographic Coverage]])), ISNUMBER(SEARCH(TRIM(BX$2), ProgramsTable[[#This Row],[Geographic Coverage]]))), "Yes", "No"))</f>
        <v>*Required - Please Make a Selection*</v>
      </c>
      <c r="BZ971" s="18" t="str">
        <f>IF(I$2=0, "N/A", IF(I$2="Yes", IF(ProgramsTable[[#This Row],[Program Includes Services for Caregivers]]="Yes", IF(ProgramsTable[[#This Row],[Program May Require Caregiver to be Unpaid]]="No", "Yes", "No"), "No"), "N/A"))</f>
        <v>N/A</v>
      </c>
      <c r="CA9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71" s="18" t="str">
        <f>IF(CB$2=0, "N/A", IF(ISNUMBER(SEARCH(TRIM(UPPER(CB$2)), TRIM(UPPER(ProgramsTable[[#This Row],[Type of Service]])))), "Yes", "No"))</f>
        <v>N/A</v>
      </c>
      <c r="CC971" s="18" t="str">
        <f>IF(CC$2=0, "N/A", IF(ISNUMBER(SEARCH(TRIM(CC$2), ProgramsTable[[#This Row],[Geographic Coverage]])), "Yes", "No"))</f>
        <v>No</v>
      </c>
      <c r="CD971" s="18" t="str">
        <f>IF(CD$2=0, "N/A", IF(ISNUMBER(SEARCH(TRIM(CD$2), ProgramsTable[[#This Row],[Geographic Coverage]])), "Yes", "No"))</f>
        <v>N/A</v>
      </c>
      <c r="CE971" s="18" t="str">
        <f>IF(AND(CC$2=0, CD$2=0), "*Required - Please Make a Selection*", IF(OR(ISNUMBER(SEARCH(TRIM(CC$2), ProgramsTable[[#This Row],[Geographic Coverage]])), ISNUMBER(SEARCH(TRIM(CD$2), ProgramsTable[[#This Row],[Geographic Coverage]]))), "Yes", "No"))</f>
        <v>No</v>
      </c>
      <c r="CF971" s="18" t="str" cm="1">
        <f t="array" ref="CF971">IF(COUNTIF(BK$2:BN$2, "Yes")=0, "N/A", IF(SUMPRODUCT((BK$2:BN$2="Yes")*(ProgramsTable[[#This Row],[Veteran?]:[Disabled Veteran?]]="Yes"))&gt;0, "Yes", "No"))</f>
        <v>No</v>
      </c>
      <c r="CG9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71"/>
      <c r="CI971"/>
      <c r="CJ971"/>
      <c r="CK971"/>
      <c r="CL971"/>
      <c r="CM971"/>
      <c r="CN971"/>
      <c r="CO971"/>
      <c r="CP971"/>
      <c r="CQ971"/>
      <c r="CR971"/>
      <c r="CS971"/>
      <c r="CU971"/>
      <c r="CV971"/>
    </row>
    <row r="972" spans="1:100" hidden="1" x14ac:dyDescent="0.25">
      <c r="A972" s="10">
        <v>920</v>
      </c>
      <c r="B972" t="s">
        <v>647</v>
      </c>
      <c r="C972" t="s">
        <v>505</v>
      </c>
      <c r="D972" t="s">
        <v>545</v>
      </c>
      <c r="E972" t="s">
        <v>546</v>
      </c>
      <c r="F972" t="s">
        <v>553</v>
      </c>
      <c r="G972" t="s">
        <v>99</v>
      </c>
      <c r="H972" t="s">
        <v>207</v>
      </c>
      <c r="I972" t="s">
        <v>207</v>
      </c>
      <c r="J972" t="s">
        <v>208</v>
      </c>
      <c r="K972" t="s">
        <v>208</v>
      </c>
      <c r="L972" s="11" t="s">
        <v>543</v>
      </c>
      <c r="M972">
        <v>60</v>
      </c>
      <c r="N972">
        <v>120</v>
      </c>
      <c r="P972" t="s">
        <v>554</v>
      </c>
      <c r="Q972" t="s">
        <v>208</v>
      </c>
      <c r="R972" t="s">
        <v>554</v>
      </c>
      <c r="S972" t="s">
        <v>208</v>
      </c>
      <c r="T972" t="s">
        <v>47</v>
      </c>
      <c r="U972" t="s">
        <v>207</v>
      </c>
      <c r="V972" t="s">
        <v>207</v>
      </c>
      <c r="W972" t="s">
        <v>207</v>
      </c>
      <c r="X972" t="s">
        <v>207</v>
      </c>
      <c r="Y972" t="s">
        <v>207</v>
      </c>
      <c r="Z972" t="s">
        <v>207</v>
      </c>
      <c r="AA972" t="s">
        <v>207</v>
      </c>
      <c r="AB972" t="s">
        <v>207</v>
      </c>
      <c r="AC972" t="s">
        <v>207</v>
      </c>
      <c r="AD972" t="s">
        <v>207</v>
      </c>
      <c r="AE972" t="s">
        <v>207</v>
      </c>
      <c r="AF972" t="s">
        <v>207</v>
      </c>
      <c r="AG972" t="s">
        <v>207</v>
      </c>
      <c r="AH972" t="s">
        <v>207</v>
      </c>
      <c r="AI972" t="s">
        <v>207</v>
      </c>
      <c r="AJ972" t="s">
        <v>207</v>
      </c>
      <c r="AK972" t="s">
        <v>207</v>
      </c>
      <c r="AL972" t="s">
        <v>207</v>
      </c>
      <c r="AM972" t="s">
        <v>207</v>
      </c>
      <c r="AN972" t="s">
        <v>207</v>
      </c>
      <c r="AO972" t="s">
        <v>207</v>
      </c>
      <c r="AP972" t="s">
        <v>207</v>
      </c>
      <c r="AQ972" t="s">
        <v>207</v>
      </c>
      <c r="AR972" t="s">
        <v>207</v>
      </c>
      <c r="AS972" t="s">
        <v>207</v>
      </c>
      <c r="AT972" t="s">
        <v>207</v>
      </c>
      <c r="AU972" t="s">
        <v>207</v>
      </c>
      <c r="AV972" t="s">
        <v>207</v>
      </c>
      <c r="AW972" t="s">
        <v>207</v>
      </c>
      <c r="AX972" t="s">
        <v>207</v>
      </c>
      <c r="AY972" t="s">
        <v>207</v>
      </c>
      <c r="AZ972" t="s">
        <v>207</v>
      </c>
      <c r="BA972" t="s">
        <v>215</v>
      </c>
      <c r="BB972" t="s">
        <v>207</v>
      </c>
      <c r="BC972" t="s">
        <v>207</v>
      </c>
      <c r="BD972" t="s">
        <v>207</v>
      </c>
      <c r="BE972" t="s">
        <v>207</v>
      </c>
      <c r="BF972" t="s">
        <v>207</v>
      </c>
      <c r="BG972" t="s">
        <v>207</v>
      </c>
      <c r="BH972" t="s">
        <v>207</v>
      </c>
      <c r="BI972" t="s">
        <v>207</v>
      </c>
      <c r="BJ972" t="s">
        <v>207</v>
      </c>
      <c r="BK972" t="s">
        <v>207</v>
      </c>
      <c r="BL972" t="s">
        <v>207</v>
      </c>
      <c r="BM972" t="s">
        <v>207</v>
      </c>
      <c r="BN972" t="s">
        <v>207</v>
      </c>
      <c r="BO972" s="18" t="str">
        <f>IF(OR(BO$2=0, BO$2=""), "N/A", IF(ISNUMBER(SEARCH(UPPER(BO$2), UPPER(ProgramsTable[[#This Row],[Type of Service]]))), "Yes", "No"))</f>
        <v>N/A</v>
      </c>
      <c r="BP972" s="18" t="str">
        <f>IF(BP$2=0, "N/A", IF(ISNUMBER(SEARCH(TRIM(BP$2), ProgramsTable[[#This Row],[Geographic Coverage]])), "Yes", "No"))</f>
        <v>N/A</v>
      </c>
      <c r="BQ972" s="18" t="str">
        <f>IF(BQ$2=0, "N/A", IF(ISNUMBER(SEARCH(TRIM(BQ$2), ProgramsTable[[#This Row],[Geographic Coverage]])), "Yes", "No"))</f>
        <v>N/A</v>
      </c>
      <c r="BR972" s="18" t="str">
        <f>IF(AND(BP$2=0, BQ$2=0), "*Required - Please Make a Selection*", IF(OR(ISNUMBER(SEARCH(TRIM(BP$2), ProgramsTable[[#This Row],[Geographic Coverage]])), ISNUMBER(SEARCH(TRIM(BQ$2), ProgramsTable[[#This Row],[Geographic Coverage]]))), "Yes", "No"))</f>
        <v>*Required - Please Make a Selection*</v>
      </c>
      <c r="BS972" s="18" t="str">
        <f>IF(OR(BS$2="",BS$2=0), "N/A", IF(AND(ProgramsTable[[#This Row],[Age Min]]= "None", ProgramsTable[[#This Row],[Age Max]]= "None"), "Yes", IF(AND(BS$2&gt;=ProgramsTable[[#This Row],[Age Min]], BS$2&lt;=ProgramsTable[[#This Row],[Age Max]]), "Yes", "No")))</f>
        <v>N/A</v>
      </c>
      <c r="BT972" s="18" t="str" cm="1">
        <f t="array" ref="BT972">IF(COUNTIF(AM$2:BJ$2,"Yes")=0,"N/A",IF(SUMPRODUCT(--(AM$2:BJ$2="Yes"),--(ProgramsTable[[#This Row],[Developmental Disability]:[Caregivers, Family Members, Advocates, or Practitioners of an Individual with Disabilities or Medical Conditions]]="Yes"))&gt;0,"Yes","No"))</f>
        <v>N/A</v>
      </c>
      <c r="BU9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72" s="18" t="str">
        <f>IF(BV$2=0, "N/A", IF(ISNUMBER(SEARCH(UPPER(BV$2), UPPER(ProgramsTable[[#This Row],[Type of Service]]))), "Yes", "No"))</f>
        <v>N/A</v>
      </c>
      <c r="BW972" s="18" t="str">
        <f>IF(BW$2=0, "N/A", IF(ISNUMBER(SEARCH(TRIM(BW$2), ProgramsTable[[#This Row],[Geographic Coverage]])), "Yes", "No"))</f>
        <v>N/A</v>
      </c>
      <c r="BX972" s="18" t="str">
        <f>IF(BX$2=0, "N/A", IF(ISNUMBER(SEARCH(TRIM(BX$2), ProgramsTable[[#This Row],[Geographic Coverage]])), "Yes", "No"))</f>
        <v>N/A</v>
      </c>
      <c r="BY972" s="18" t="str">
        <f>IF(AND(BW$2=0, BX$2=0), "*Required - Please Make a Selection*", IF(OR(ISNUMBER(SEARCH(TRIM(BW$2), ProgramsTable[[#This Row],[Geographic Coverage]])), ISNUMBER(SEARCH(TRIM(BX$2), ProgramsTable[[#This Row],[Geographic Coverage]]))), "Yes", "No"))</f>
        <v>*Required - Please Make a Selection*</v>
      </c>
      <c r="BZ972" s="18" t="str">
        <f>IF(I$2=0, "N/A", IF(I$2="Yes", IF(ProgramsTable[[#This Row],[Program Includes Services for Caregivers]]="Yes", IF(ProgramsTable[[#This Row],[Program May Require Caregiver to be Unpaid]]="No", "Yes", "No"), "No"), "N/A"))</f>
        <v>N/A</v>
      </c>
      <c r="CA9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72" s="18" t="str">
        <f>IF(CB$2=0, "N/A", IF(ISNUMBER(SEARCH(TRIM(UPPER(CB$2)), TRIM(UPPER(ProgramsTable[[#This Row],[Type of Service]])))), "Yes", "No"))</f>
        <v>N/A</v>
      </c>
      <c r="CC972" s="18" t="str">
        <f>IF(CC$2=0, "N/A", IF(ISNUMBER(SEARCH(TRIM(CC$2), ProgramsTable[[#This Row],[Geographic Coverage]])), "Yes", "No"))</f>
        <v>No</v>
      </c>
      <c r="CD972" s="18" t="str">
        <f>IF(CD$2=0, "N/A", IF(ISNUMBER(SEARCH(TRIM(CD$2), ProgramsTable[[#This Row],[Geographic Coverage]])), "Yes", "No"))</f>
        <v>N/A</v>
      </c>
      <c r="CE972" s="18" t="str">
        <f>IF(AND(CC$2=0, CD$2=0), "*Required - Please Make a Selection*", IF(OR(ISNUMBER(SEARCH(TRIM(CC$2), ProgramsTable[[#This Row],[Geographic Coverage]])), ISNUMBER(SEARCH(TRIM(CD$2), ProgramsTable[[#This Row],[Geographic Coverage]]))), "Yes", "No"))</f>
        <v>No</v>
      </c>
      <c r="CF972" s="18" t="str" cm="1">
        <f t="array" ref="CF972">IF(COUNTIF(BK$2:BN$2, "Yes")=0, "N/A", IF(SUMPRODUCT((BK$2:BN$2="Yes")*(ProgramsTable[[#This Row],[Veteran?]:[Disabled Veteran?]]="Yes"))&gt;0, "Yes", "No"))</f>
        <v>No</v>
      </c>
      <c r="CG9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72"/>
      <c r="CI972"/>
      <c r="CJ972"/>
      <c r="CK972"/>
      <c r="CL972"/>
      <c r="CM972"/>
      <c r="CN972"/>
      <c r="CO972"/>
      <c r="CP972"/>
      <c r="CQ972"/>
      <c r="CR972"/>
      <c r="CS972"/>
      <c r="CU972"/>
      <c r="CV972"/>
    </row>
    <row r="973" spans="1:100" hidden="1" x14ac:dyDescent="0.25">
      <c r="A973" s="10">
        <v>921</v>
      </c>
      <c r="B973" t="s">
        <v>647</v>
      </c>
      <c r="C973" t="s">
        <v>505</v>
      </c>
      <c r="D973" t="s">
        <v>545</v>
      </c>
      <c r="E973" t="s">
        <v>546</v>
      </c>
      <c r="F973" t="s">
        <v>555</v>
      </c>
      <c r="G973" t="s">
        <v>92</v>
      </c>
      <c r="H973" t="s">
        <v>207</v>
      </c>
      <c r="I973" t="s">
        <v>207</v>
      </c>
      <c r="J973" t="s">
        <v>547</v>
      </c>
      <c r="K973" t="s">
        <v>208</v>
      </c>
      <c r="L973" s="11" t="s">
        <v>543</v>
      </c>
      <c r="M973">
        <v>60</v>
      </c>
      <c r="N973">
        <v>120</v>
      </c>
      <c r="P973" t="s">
        <v>556</v>
      </c>
      <c r="Q973" t="s">
        <v>208</v>
      </c>
      <c r="R973" t="s">
        <v>556</v>
      </c>
      <c r="S973" t="s">
        <v>208</v>
      </c>
      <c r="T973" t="s">
        <v>47</v>
      </c>
      <c r="U973" t="s">
        <v>215</v>
      </c>
      <c r="V973" t="s">
        <v>207</v>
      </c>
      <c r="W973" t="s">
        <v>207</v>
      </c>
      <c r="X973" t="s">
        <v>207</v>
      </c>
      <c r="Y973" t="s">
        <v>207</v>
      </c>
      <c r="Z973" t="s">
        <v>207</v>
      </c>
      <c r="AA973" t="s">
        <v>215</v>
      </c>
      <c r="AB973" t="s">
        <v>207</v>
      </c>
      <c r="AC973" t="s">
        <v>207</v>
      </c>
      <c r="AD973" t="s">
        <v>207</v>
      </c>
      <c r="AE973" t="s">
        <v>207</v>
      </c>
      <c r="AF973" t="s">
        <v>207</v>
      </c>
      <c r="AG973" t="s">
        <v>207</v>
      </c>
      <c r="AH973" t="s">
        <v>207</v>
      </c>
      <c r="AI973" t="s">
        <v>207</v>
      </c>
      <c r="AJ973" t="s">
        <v>207</v>
      </c>
      <c r="AK973" t="s">
        <v>207</v>
      </c>
      <c r="AL973" t="s">
        <v>207</v>
      </c>
      <c r="AM973" t="s">
        <v>207</v>
      </c>
      <c r="AN973" t="s">
        <v>207</v>
      </c>
      <c r="AO973" t="s">
        <v>207</v>
      </c>
      <c r="AP973" t="s">
        <v>207</v>
      </c>
      <c r="AQ973" t="s">
        <v>207</v>
      </c>
      <c r="AR973" t="s">
        <v>207</v>
      </c>
      <c r="AS973" t="s">
        <v>207</v>
      </c>
      <c r="AT973" t="s">
        <v>207</v>
      </c>
      <c r="AU973" t="s">
        <v>207</v>
      </c>
      <c r="AV973" t="s">
        <v>207</v>
      </c>
      <c r="AW973" t="s">
        <v>207</v>
      </c>
      <c r="AX973" t="s">
        <v>207</v>
      </c>
      <c r="AY973" t="s">
        <v>207</v>
      </c>
      <c r="AZ973" t="s">
        <v>207</v>
      </c>
      <c r="BA973" t="s">
        <v>215</v>
      </c>
      <c r="BB973" t="s">
        <v>207</v>
      </c>
      <c r="BC973" t="s">
        <v>207</v>
      </c>
      <c r="BD973" t="s">
        <v>207</v>
      </c>
      <c r="BE973" t="s">
        <v>207</v>
      </c>
      <c r="BF973" t="s">
        <v>207</v>
      </c>
      <c r="BG973" t="s">
        <v>207</v>
      </c>
      <c r="BH973" t="s">
        <v>207</v>
      </c>
      <c r="BI973" t="s">
        <v>207</v>
      </c>
      <c r="BJ973" t="s">
        <v>207</v>
      </c>
      <c r="BK973" t="s">
        <v>207</v>
      </c>
      <c r="BL973" t="s">
        <v>207</v>
      </c>
      <c r="BM973" t="s">
        <v>207</v>
      </c>
      <c r="BN973" t="s">
        <v>207</v>
      </c>
      <c r="BO973" s="18" t="str">
        <f>IF(OR(BO$2=0, BO$2=""), "N/A", IF(ISNUMBER(SEARCH(UPPER(BO$2), UPPER(ProgramsTable[[#This Row],[Type of Service]]))), "Yes", "No"))</f>
        <v>N/A</v>
      </c>
      <c r="BP973" s="18" t="str">
        <f>IF(BP$2=0, "N/A", IF(ISNUMBER(SEARCH(TRIM(BP$2), ProgramsTable[[#This Row],[Geographic Coverage]])), "Yes", "No"))</f>
        <v>N/A</v>
      </c>
      <c r="BQ973" s="18" t="str">
        <f>IF(BQ$2=0, "N/A", IF(ISNUMBER(SEARCH(TRIM(BQ$2), ProgramsTable[[#This Row],[Geographic Coverage]])), "Yes", "No"))</f>
        <v>N/A</v>
      </c>
      <c r="BR973" s="18" t="str">
        <f>IF(AND(BP$2=0, BQ$2=0), "*Required - Please Make a Selection*", IF(OR(ISNUMBER(SEARCH(TRIM(BP$2), ProgramsTable[[#This Row],[Geographic Coverage]])), ISNUMBER(SEARCH(TRIM(BQ$2), ProgramsTable[[#This Row],[Geographic Coverage]]))), "Yes", "No"))</f>
        <v>*Required - Please Make a Selection*</v>
      </c>
      <c r="BS973" s="18" t="str">
        <f>IF(OR(BS$2="",BS$2=0), "N/A", IF(AND(ProgramsTable[[#This Row],[Age Min]]= "None", ProgramsTable[[#This Row],[Age Max]]= "None"), "Yes", IF(AND(BS$2&gt;=ProgramsTable[[#This Row],[Age Min]], BS$2&lt;=ProgramsTable[[#This Row],[Age Max]]), "Yes", "No")))</f>
        <v>N/A</v>
      </c>
      <c r="BT973" s="18" t="str" cm="1">
        <f t="array" ref="BT973">IF(COUNTIF(AM$2:BJ$2,"Yes")=0,"N/A",IF(SUMPRODUCT(--(AM$2:BJ$2="Yes"),--(ProgramsTable[[#This Row],[Developmental Disability]:[Caregivers, Family Members, Advocates, or Practitioners of an Individual with Disabilities or Medical Conditions]]="Yes"))&gt;0,"Yes","No"))</f>
        <v>N/A</v>
      </c>
      <c r="BU9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73" s="18" t="str">
        <f>IF(BV$2=0, "N/A", IF(ISNUMBER(SEARCH(UPPER(BV$2), UPPER(ProgramsTable[[#This Row],[Type of Service]]))), "Yes", "No"))</f>
        <v>N/A</v>
      </c>
      <c r="BW973" s="18" t="str">
        <f>IF(BW$2=0, "N/A", IF(ISNUMBER(SEARCH(TRIM(BW$2), ProgramsTable[[#This Row],[Geographic Coverage]])), "Yes", "No"))</f>
        <v>N/A</v>
      </c>
      <c r="BX973" s="18" t="str">
        <f>IF(BX$2=0, "N/A", IF(ISNUMBER(SEARCH(TRIM(BX$2), ProgramsTable[[#This Row],[Geographic Coverage]])), "Yes", "No"))</f>
        <v>N/A</v>
      </c>
      <c r="BY973" s="18" t="str">
        <f>IF(AND(BW$2=0, BX$2=0), "*Required - Please Make a Selection*", IF(OR(ISNUMBER(SEARCH(TRIM(BW$2), ProgramsTable[[#This Row],[Geographic Coverage]])), ISNUMBER(SEARCH(TRIM(BX$2), ProgramsTable[[#This Row],[Geographic Coverage]]))), "Yes", "No"))</f>
        <v>*Required - Please Make a Selection*</v>
      </c>
      <c r="BZ973" s="18" t="str">
        <f>IF(I$2=0, "N/A", IF(I$2="Yes", IF(ProgramsTable[[#This Row],[Program Includes Services for Caregivers]]="Yes", IF(ProgramsTable[[#This Row],[Program May Require Caregiver to be Unpaid]]="No", "Yes", "No"), "No"), "N/A"))</f>
        <v>N/A</v>
      </c>
      <c r="CA9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73" s="18" t="str">
        <f>IF(CB$2=0, "N/A", IF(ISNUMBER(SEARCH(TRIM(UPPER(CB$2)), TRIM(UPPER(ProgramsTable[[#This Row],[Type of Service]])))), "Yes", "No"))</f>
        <v>N/A</v>
      </c>
      <c r="CC973" s="18" t="str">
        <f>IF(CC$2=0, "N/A", IF(ISNUMBER(SEARCH(TRIM(CC$2), ProgramsTable[[#This Row],[Geographic Coverage]])), "Yes", "No"))</f>
        <v>No</v>
      </c>
      <c r="CD973" s="18" t="str">
        <f>IF(CD$2=0, "N/A", IF(ISNUMBER(SEARCH(TRIM(CD$2), ProgramsTable[[#This Row],[Geographic Coverage]])), "Yes", "No"))</f>
        <v>N/A</v>
      </c>
      <c r="CE973" s="18" t="str">
        <f>IF(AND(CC$2=0, CD$2=0), "*Required - Please Make a Selection*", IF(OR(ISNUMBER(SEARCH(TRIM(CC$2), ProgramsTable[[#This Row],[Geographic Coverage]])), ISNUMBER(SEARCH(TRIM(CD$2), ProgramsTable[[#This Row],[Geographic Coverage]]))), "Yes", "No"))</f>
        <v>No</v>
      </c>
      <c r="CF973" s="18" t="str" cm="1">
        <f t="array" ref="CF973">IF(COUNTIF(BK$2:BN$2, "Yes")=0, "N/A", IF(SUMPRODUCT((BK$2:BN$2="Yes")*(ProgramsTable[[#This Row],[Veteran?]:[Disabled Veteran?]]="Yes"))&gt;0, "Yes", "No"))</f>
        <v>No</v>
      </c>
      <c r="CG9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73"/>
      <c r="CI973"/>
      <c r="CJ973"/>
      <c r="CK973"/>
      <c r="CL973"/>
      <c r="CM973"/>
      <c r="CN973"/>
      <c r="CO973"/>
      <c r="CP973"/>
      <c r="CQ973"/>
      <c r="CR973"/>
      <c r="CS973"/>
      <c r="CU973"/>
      <c r="CV973"/>
    </row>
    <row r="974" spans="1:100" hidden="1" x14ac:dyDescent="0.25">
      <c r="A974" s="10">
        <v>922</v>
      </c>
      <c r="B974" t="s">
        <v>647</v>
      </c>
      <c r="C974" t="s">
        <v>505</v>
      </c>
      <c r="D974" t="s">
        <v>545</v>
      </c>
      <c r="E974" t="s">
        <v>546</v>
      </c>
      <c r="F974" t="s">
        <v>557</v>
      </c>
      <c r="G974" t="s">
        <v>91</v>
      </c>
      <c r="H974" t="s">
        <v>207</v>
      </c>
      <c r="I974" t="s">
        <v>207</v>
      </c>
      <c r="J974" t="s">
        <v>208</v>
      </c>
      <c r="K974" t="s">
        <v>208</v>
      </c>
      <c r="L974" s="11" t="s">
        <v>543</v>
      </c>
      <c r="M974">
        <v>60</v>
      </c>
      <c r="N974">
        <v>120</v>
      </c>
      <c r="P974" t="s">
        <v>208</v>
      </c>
      <c r="Q974" t="s">
        <v>208</v>
      </c>
      <c r="R974" t="s">
        <v>208</v>
      </c>
      <c r="S974" t="s">
        <v>208</v>
      </c>
      <c r="T974" t="s">
        <v>47</v>
      </c>
      <c r="U974" t="s">
        <v>207</v>
      </c>
      <c r="V974" t="s">
        <v>207</v>
      </c>
      <c r="W974" t="s">
        <v>207</v>
      </c>
      <c r="X974" t="s">
        <v>207</v>
      </c>
      <c r="Y974" t="s">
        <v>207</v>
      </c>
      <c r="Z974" t="s">
        <v>207</v>
      </c>
      <c r="AA974" t="s">
        <v>207</v>
      </c>
      <c r="AB974" t="s">
        <v>207</v>
      </c>
      <c r="AC974" t="s">
        <v>207</v>
      </c>
      <c r="AD974" t="s">
        <v>207</v>
      </c>
      <c r="AE974" t="s">
        <v>207</v>
      </c>
      <c r="AF974" t="s">
        <v>207</v>
      </c>
      <c r="AG974" t="s">
        <v>207</v>
      </c>
      <c r="AH974" t="s">
        <v>207</v>
      </c>
      <c r="AI974" t="s">
        <v>207</v>
      </c>
      <c r="AJ974" t="s">
        <v>207</v>
      </c>
      <c r="AK974" t="s">
        <v>207</v>
      </c>
      <c r="AL974" t="s">
        <v>207</v>
      </c>
      <c r="AM974" t="s">
        <v>207</v>
      </c>
      <c r="AN974" t="s">
        <v>207</v>
      </c>
      <c r="AO974" t="s">
        <v>207</v>
      </c>
      <c r="AP974" t="s">
        <v>207</v>
      </c>
      <c r="AQ974" t="s">
        <v>207</v>
      </c>
      <c r="AR974" t="s">
        <v>207</v>
      </c>
      <c r="AS974" t="s">
        <v>207</v>
      </c>
      <c r="AT974" t="s">
        <v>207</v>
      </c>
      <c r="AU974" t="s">
        <v>207</v>
      </c>
      <c r="AV974" t="s">
        <v>207</v>
      </c>
      <c r="AW974" t="s">
        <v>207</v>
      </c>
      <c r="AX974" t="s">
        <v>207</v>
      </c>
      <c r="AY974" t="s">
        <v>207</v>
      </c>
      <c r="AZ974" t="s">
        <v>207</v>
      </c>
      <c r="BA974" t="s">
        <v>207</v>
      </c>
      <c r="BB974" t="s">
        <v>207</v>
      </c>
      <c r="BC974" t="s">
        <v>207</v>
      </c>
      <c r="BD974" t="s">
        <v>207</v>
      </c>
      <c r="BE974" t="s">
        <v>207</v>
      </c>
      <c r="BF974" t="s">
        <v>207</v>
      </c>
      <c r="BG974" t="s">
        <v>207</v>
      </c>
      <c r="BH974" t="s">
        <v>207</v>
      </c>
      <c r="BI974" t="s">
        <v>207</v>
      </c>
      <c r="BJ974" t="s">
        <v>207</v>
      </c>
      <c r="BK974" t="s">
        <v>207</v>
      </c>
      <c r="BL974" t="s">
        <v>207</v>
      </c>
      <c r="BM974" t="s">
        <v>207</v>
      </c>
      <c r="BN974" t="s">
        <v>207</v>
      </c>
      <c r="BO974" s="18" t="str">
        <f>IF(OR(BO$2=0, BO$2=""), "N/A", IF(ISNUMBER(SEARCH(UPPER(BO$2), UPPER(ProgramsTable[[#This Row],[Type of Service]]))), "Yes", "No"))</f>
        <v>N/A</v>
      </c>
      <c r="BP974" s="18" t="str">
        <f>IF(BP$2=0, "N/A", IF(ISNUMBER(SEARCH(TRIM(BP$2), ProgramsTable[[#This Row],[Geographic Coverage]])), "Yes", "No"))</f>
        <v>N/A</v>
      </c>
      <c r="BQ974" s="18" t="str">
        <f>IF(BQ$2=0, "N/A", IF(ISNUMBER(SEARCH(TRIM(BQ$2), ProgramsTable[[#This Row],[Geographic Coverage]])), "Yes", "No"))</f>
        <v>N/A</v>
      </c>
      <c r="BR974" s="18" t="str">
        <f>IF(AND(BP$2=0, BQ$2=0), "*Required - Please Make a Selection*", IF(OR(ISNUMBER(SEARCH(TRIM(BP$2), ProgramsTable[[#This Row],[Geographic Coverage]])), ISNUMBER(SEARCH(TRIM(BQ$2), ProgramsTable[[#This Row],[Geographic Coverage]]))), "Yes", "No"))</f>
        <v>*Required - Please Make a Selection*</v>
      </c>
      <c r="BS974" s="18" t="str">
        <f>IF(OR(BS$2="",BS$2=0), "N/A", IF(AND(ProgramsTable[[#This Row],[Age Min]]= "None", ProgramsTable[[#This Row],[Age Max]]= "None"), "Yes", IF(AND(BS$2&gt;=ProgramsTable[[#This Row],[Age Min]], BS$2&lt;=ProgramsTable[[#This Row],[Age Max]]), "Yes", "No")))</f>
        <v>N/A</v>
      </c>
      <c r="BT974" s="18" t="str" cm="1">
        <f t="array" ref="BT974">IF(COUNTIF(AM$2:BJ$2,"Yes")=0,"N/A",IF(SUMPRODUCT(--(AM$2:BJ$2="Yes"),--(ProgramsTable[[#This Row],[Developmental Disability]:[Caregivers, Family Members, Advocates, or Practitioners of an Individual with Disabilities or Medical Conditions]]="Yes"))&gt;0,"Yes","No"))</f>
        <v>N/A</v>
      </c>
      <c r="BU9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74" s="18" t="str">
        <f>IF(BV$2=0, "N/A", IF(ISNUMBER(SEARCH(UPPER(BV$2), UPPER(ProgramsTable[[#This Row],[Type of Service]]))), "Yes", "No"))</f>
        <v>N/A</v>
      </c>
      <c r="BW974" s="18" t="str">
        <f>IF(BW$2=0, "N/A", IF(ISNUMBER(SEARCH(TRIM(BW$2), ProgramsTable[[#This Row],[Geographic Coverage]])), "Yes", "No"))</f>
        <v>N/A</v>
      </c>
      <c r="BX974" s="18" t="str">
        <f>IF(BX$2=0, "N/A", IF(ISNUMBER(SEARCH(TRIM(BX$2), ProgramsTable[[#This Row],[Geographic Coverage]])), "Yes", "No"))</f>
        <v>N/A</v>
      </c>
      <c r="BY974" s="18" t="str">
        <f>IF(AND(BW$2=0, BX$2=0), "*Required - Please Make a Selection*", IF(OR(ISNUMBER(SEARCH(TRIM(BW$2), ProgramsTable[[#This Row],[Geographic Coverage]])), ISNUMBER(SEARCH(TRIM(BX$2), ProgramsTable[[#This Row],[Geographic Coverage]]))), "Yes", "No"))</f>
        <v>*Required - Please Make a Selection*</v>
      </c>
      <c r="BZ974" s="18" t="str">
        <f>IF(I$2=0, "N/A", IF(I$2="Yes", IF(ProgramsTable[[#This Row],[Program Includes Services for Caregivers]]="Yes", IF(ProgramsTable[[#This Row],[Program May Require Caregiver to be Unpaid]]="No", "Yes", "No"), "No"), "N/A"))</f>
        <v>N/A</v>
      </c>
      <c r="CA9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74" s="18" t="str">
        <f>IF(CB$2=0, "N/A", IF(ISNUMBER(SEARCH(TRIM(UPPER(CB$2)), TRIM(UPPER(ProgramsTable[[#This Row],[Type of Service]])))), "Yes", "No"))</f>
        <v>N/A</v>
      </c>
      <c r="CC974" s="18" t="str">
        <f>IF(CC$2=0, "N/A", IF(ISNUMBER(SEARCH(TRIM(CC$2), ProgramsTable[[#This Row],[Geographic Coverage]])), "Yes", "No"))</f>
        <v>No</v>
      </c>
      <c r="CD974" s="18" t="str">
        <f>IF(CD$2=0, "N/A", IF(ISNUMBER(SEARCH(TRIM(CD$2), ProgramsTable[[#This Row],[Geographic Coverage]])), "Yes", "No"))</f>
        <v>N/A</v>
      </c>
      <c r="CE974" s="18" t="str">
        <f>IF(AND(CC$2=0, CD$2=0), "*Required - Please Make a Selection*", IF(OR(ISNUMBER(SEARCH(TRIM(CC$2), ProgramsTable[[#This Row],[Geographic Coverage]])), ISNUMBER(SEARCH(TRIM(CD$2), ProgramsTable[[#This Row],[Geographic Coverage]]))), "Yes", "No"))</f>
        <v>No</v>
      </c>
      <c r="CF974" s="18" t="str" cm="1">
        <f t="array" ref="CF974">IF(COUNTIF(BK$2:BN$2, "Yes")=0, "N/A", IF(SUMPRODUCT((BK$2:BN$2="Yes")*(ProgramsTable[[#This Row],[Veteran?]:[Disabled Veteran?]]="Yes"))&gt;0, "Yes", "No"))</f>
        <v>No</v>
      </c>
      <c r="CG9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74"/>
      <c r="CI974"/>
      <c r="CJ974"/>
      <c r="CK974"/>
      <c r="CL974"/>
      <c r="CM974"/>
      <c r="CN974"/>
      <c r="CO974"/>
      <c r="CP974"/>
      <c r="CQ974"/>
      <c r="CR974"/>
      <c r="CS974"/>
      <c r="CU974"/>
      <c r="CV974"/>
    </row>
    <row r="975" spans="1:100" hidden="1" x14ac:dyDescent="0.25">
      <c r="A975" s="10">
        <v>923</v>
      </c>
      <c r="B975" t="s">
        <v>647</v>
      </c>
      <c r="C975" t="s">
        <v>505</v>
      </c>
      <c r="D975" t="s">
        <v>545</v>
      </c>
      <c r="E975" t="s">
        <v>546</v>
      </c>
      <c r="F975" t="s">
        <v>558</v>
      </c>
      <c r="G975" t="s">
        <v>103</v>
      </c>
      <c r="H975" t="s">
        <v>207</v>
      </c>
      <c r="I975" t="s">
        <v>207</v>
      </c>
      <c r="J975" t="s">
        <v>208</v>
      </c>
      <c r="K975" t="s">
        <v>208</v>
      </c>
      <c r="L975" s="11" t="s">
        <v>208</v>
      </c>
      <c r="M975" t="s">
        <v>208</v>
      </c>
      <c r="N975" t="s">
        <v>208</v>
      </c>
      <c r="P975" t="s">
        <v>208</v>
      </c>
      <c r="Q975" t="s">
        <v>208</v>
      </c>
      <c r="R975" t="s">
        <v>208</v>
      </c>
      <c r="S975" t="s">
        <v>208</v>
      </c>
      <c r="T975" t="s">
        <v>47</v>
      </c>
      <c r="U975" t="s">
        <v>207</v>
      </c>
      <c r="V975" t="s">
        <v>207</v>
      </c>
      <c r="W975" t="s">
        <v>207</v>
      </c>
      <c r="X975" t="s">
        <v>207</v>
      </c>
      <c r="Y975" t="s">
        <v>207</v>
      </c>
      <c r="Z975" t="s">
        <v>207</v>
      </c>
      <c r="AA975" t="s">
        <v>207</v>
      </c>
      <c r="AB975" t="s">
        <v>207</v>
      </c>
      <c r="AC975" t="s">
        <v>207</v>
      </c>
      <c r="AD975" t="s">
        <v>207</v>
      </c>
      <c r="AE975" t="s">
        <v>207</v>
      </c>
      <c r="AF975" t="s">
        <v>207</v>
      </c>
      <c r="AG975" t="s">
        <v>207</v>
      </c>
      <c r="AH975" t="s">
        <v>207</v>
      </c>
      <c r="AI975" t="s">
        <v>207</v>
      </c>
      <c r="AJ975" t="s">
        <v>207</v>
      </c>
      <c r="AK975" t="s">
        <v>207</v>
      </c>
      <c r="AL975" t="s">
        <v>207</v>
      </c>
      <c r="AM975" t="s">
        <v>207</v>
      </c>
      <c r="AN975" t="s">
        <v>207</v>
      </c>
      <c r="AO975" t="s">
        <v>207</v>
      </c>
      <c r="AP975" t="s">
        <v>207</v>
      </c>
      <c r="AQ975" t="s">
        <v>207</v>
      </c>
      <c r="AR975" t="s">
        <v>207</v>
      </c>
      <c r="AS975" t="s">
        <v>207</v>
      </c>
      <c r="AT975" t="s">
        <v>207</v>
      </c>
      <c r="AU975" t="s">
        <v>207</v>
      </c>
      <c r="AV975" t="s">
        <v>207</v>
      </c>
      <c r="AW975" t="s">
        <v>207</v>
      </c>
      <c r="AX975" t="s">
        <v>207</v>
      </c>
      <c r="AY975" t="s">
        <v>207</v>
      </c>
      <c r="AZ975" t="s">
        <v>207</v>
      </c>
      <c r="BA975" t="s">
        <v>207</v>
      </c>
      <c r="BB975" t="s">
        <v>207</v>
      </c>
      <c r="BC975" t="s">
        <v>207</v>
      </c>
      <c r="BD975" t="s">
        <v>207</v>
      </c>
      <c r="BE975" t="s">
        <v>207</v>
      </c>
      <c r="BF975" t="s">
        <v>207</v>
      </c>
      <c r="BG975" t="s">
        <v>207</v>
      </c>
      <c r="BH975" t="s">
        <v>207</v>
      </c>
      <c r="BI975" t="s">
        <v>207</v>
      </c>
      <c r="BJ975" t="s">
        <v>207</v>
      </c>
      <c r="BK975" t="s">
        <v>207</v>
      </c>
      <c r="BL975" t="s">
        <v>207</v>
      </c>
      <c r="BM975" t="s">
        <v>207</v>
      </c>
      <c r="BN975" t="s">
        <v>207</v>
      </c>
      <c r="BO975" s="18" t="str">
        <f>IF(OR(BO$2=0, BO$2=""), "N/A", IF(ISNUMBER(SEARCH(UPPER(BO$2), UPPER(ProgramsTable[[#This Row],[Type of Service]]))), "Yes", "No"))</f>
        <v>N/A</v>
      </c>
      <c r="BP975" s="18" t="str">
        <f>IF(BP$2=0, "N/A", IF(ISNUMBER(SEARCH(TRIM(BP$2), ProgramsTable[[#This Row],[Geographic Coverage]])), "Yes", "No"))</f>
        <v>N/A</v>
      </c>
      <c r="BQ975" s="18" t="str">
        <f>IF(BQ$2=0, "N/A", IF(ISNUMBER(SEARCH(TRIM(BQ$2), ProgramsTable[[#This Row],[Geographic Coverage]])), "Yes", "No"))</f>
        <v>N/A</v>
      </c>
      <c r="BR975" s="18" t="str">
        <f>IF(AND(BP$2=0, BQ$2=0), "*Required - Please Make a Selection*", IF(OR(ISNUMBER(SEARCH(TRIM(BP$2), ProgramsTable[[#This Row],[Geographic Coverage]])), ISNUMBER(SEARCH(TRIM(BQ$2), ProgramsTable[[#This Row],[Geographic Coverage]]))), "Yes", "No"))</f>
        <v>*Required - Please Make a Selection*</v>
      </c>
      <c r="BS975" s="18" t="str">
        <f>IF(OR(BS$2="",BS$2=0), "N/A", IF(AND(ProgramsTable[[#This Row],[Age Min]]= "None", ProgramsTable[[#This Row],[Age Max]]= "None"), "Yes", IF(AND(BS$2&gt;=ProgramsTable[[#This Row],[Age Min]], BS$2&lt;=ProgramsTable[[#This Row],[Age Max]]), "Yes", "No")))</f>
        <v>N/A</v>
      </c>
      <c r="BT975" s="18" t="str" cm="1">
        <f t="array" ref="BT975">IF(COUNTIF(AM$2:BJ$2,"Yes")=0,"N/A",IF(SUMPRODUCT(--(AM$2:BJ$2="Yes"),--(ProgramsTable[[#This Row],[Developmental Disability]:[Caregivers, Family Members, Advocates, or Practitioners of an Individual with Disabilities or Medical Conditions]]="Yes"))&gt;0,"Yes","No"))</f>
        <v>N/A</v>
      </c>
      <c r="BU9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75" s="18" t="str">
        <f>IF(BV$2=0, "N/A", IF(ISNUMBER(SEARCH(UPPER(BV$2), UPPER(ProgramsTable[[#This Row],[Type of Service]]))), "Yes", "No"))</f>
        <v>N/A</v>
      </c>
      <c r="BW975" s="18" t="str">
        <f>IF(BW$2=0, "N/A", IF(ISNUMBER(SEARCH(TRIM(BW$2), ProgramsTable[[#This Row],[Geographic Coverage]])), "Yes", "No"))</f>
        <v>N/A</v>
      </c>
      <c r="BX975" s="18" t="str">
        <f>IF(BX$2=0, "N/A", IF(ISNUMBER(SEARCH(TRIM(BX$2), ProgramsTable[[#This Row],[Geographic Coverage]])), "Yes", "No"))</f>
        <v>N/A</v>
      </c>
      <c r="BY975" s="18" t="str">
        <f>IF(AND(BW$2=0, BX$2=0), "*Required - Please Make a Selection*", IF(OR(ISNUMBER(SEARCH(TRIM(BW$2), ProgramsTable[[#This Row],[Geographic Coverage]])), ISNUMBER(SEARCH(TRIM(BX$2), ProgramsTable[[#This Row],[Geographic Coverage]]))), "Yes", "No"))</f>
        <v>*Required - Please Make a Selection*</v>
      </c>
      <c r="BZ975" s="18" t="str">
        <f>IF(I$2=0, "N/A", IF(I$2="Yes", IF(ProgramsTable[[#This Row],[Program Includes Services for Caregivers]]="Yes", IF(ProgramsTable[[#This Row],[Program May Require Caregiver to be Unpaid]]="No", "Yes", "No"), "No"), "N/A"))</f>
        <v>N/A</v>
      </c>
      <c r="CA9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75" s="18" t="str">
        <f>IF(CB$2=0, "N/A", IF(ISNUMBER(SEARCH(TRIM(UPPER(CB$2)), TRIM(UPPER(ProgramsTable[[#This Row],[Type of Service]])))), "Yes", "No"))</f>
        <v>N/A</v>
      </c>
      <c r="CC975" s="18" t="str">
        <f>IF(CC$2=0, "N/A", IF(ISNUMBER(SEARCH(TRIM(CC$2), ProgramsTable[[#This Row],[Geographic Coverage]])), "Yes", "No"))</f>
        <v>No</v>
      </c>
      <c r="CD975" s="18" t="str">
        <f>IF(CD$2=0, "N/A", IF(ISNUMBER(SEARCH(TRIM(CD$2), ProgramsTable[[#This Row],[Geographic Coverage]])), "Yes", "No"))</f>
        <v>N/A</v>
      </c>
      <c r="CE975" s="18" t="str">
        <f>IF(AND(CC$2=0, CD$2=0), "*Required - Please Make a Selection*", IF(OR(ISNUMBER(SEARCH(TRIM(CC$2), ProgramsTable[[#This Row],[Geographic Coverage]])), ISNUMBER(SEARCH(TRIM(CD$2), ProgramsTable[[#This Row],[Geographic Coverage]]))), "Yes", "No"))</f>
        <v>No</v>
      </c>
      <c r="CF975" s="18" t="str" cm="1">
        <f t="array" ref="CF975">IF(COUNTIF(BK$2:BN$2, "Yes")=0, "N/A", IF(SUMPRODUCT((BK$2:BN$2="Yes")*(ProgramsTable[[#This Row],[Veteran?]:[Disabled Veteran?]]="Yes"))&gt;0, "Yes", "No"))</f>
        <v>No</v>
      </c>
      <c r="CG9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75"/>
      <c r="CI975"/>
      <c r="CJ975"/>
      <c r="CK975"/>
      <c r="CL975"/>
      <c r="CM975"/>
      <c r="CN975"/>
      <c r="CO975"/>
      <c r="CP975"/>
      <c r="CQ975"/>
      <c r="CR975"/>
      <c r="CS975"/>
      <c r="CU975"/>
      <c r="CV975"/>
    </row>
    <row r="976" spans="1:100" hidden="1" x14ac:dyDescent="0.25">
      <c r="A976" s="10">
        <v>924</v>
      </c>
      <c r="B976" t="s">
        <v>647</v>
      </c>
      <c r="C976" t="s">
        <v>505</v>
      </c>
      <c r="D976" t="s">
        <v>545</v>
      </c>
      <c r="E976" t="s">
        <v>546</v>
      </c>
      <c r="F976" t="s">
        <v>559</v>
      </c>
      <c r="G976" t="s">
        <v>105</v>
      </c>
      <c r="H976" t="s">
        <v>207</v>
      </c>
      <c r="I976" t="s">
        <v>207</v>
      </c>
      <c r="J976" t="s">
        <v>208</v>
      </c>
      <c r="K976" t="s">
        <v>208</v>
      </c>
      <c r="L976" s="11" t="s">
        <v>543</v>
      </c>
      <c r="M976">
        <v>60</v>
      </c>
      <c r="N976">
        <v>120</v>
      </c>
      <c r="P976" t="s">
        <v>208</v>
      </c>
      <c r="Q976" t="s">
        <v>208</v>
      </c>
      <c r="R976" t="s">
        <v>208</v>
      </c>
      <c r="S976" t="s">
        <v>208</v>
      </c>
      <c r="T976" t="s">
        <v>47</v>
      </c>
      <c r="U976" t="s">
        <v>207</v>
      </c>
      <c r="V976" t="s">
        <v>207</v>
      </c>
      <c r="W976" t="s">
        <v>207</v>
      </c>
      <c r="X976" t="s">
        <v>207</v>
      </c>
      <c r="Y976" t="s">
        <v>207</v>
      </c>
      <c r="Z976" t="s">
        <v>207</v>
      </c>
      <c r="AA976" t="s">
        <v>207</v>
      </c>
      <c r="AB976" t="s">
        <v>207</v>
      </c>
      <c r="AC976" t="s">
        <v>207</v>
      </c>
      <c r="AD976" t="s">
        <v>207</v>
      </c>
      <c r="AE976" t="s">
        <v>207</v>
      </c>
      <c r="AF976" t="s">
        <v>207</v>
      </c>
      <c r="AG976" t="s">
        <v>207</v>
      </c>
      <c r="AH976" t="s">
        <v>207</v>
      </c>
      <c r="AI976" t="s">
        <v>207</v>
      </c>
      <c r="AJ976" t="s">
        <v>207</v>
      </c>
      <c r="AK976" t="s">
        <v>207</v>
      </c>
      <c r="AL976" t="s">
        <v>207</v>
      </c>
      <c r="AM976" t="s">
        <v>207</v>
      </c>
      <c r="AN976" t="s">
        <v>207</v>
      </c>
      <c r="AO976" t="s">
        <v>207</v>
      </c>
      <c r="AP976" t="s">
        <v>207</v>
      </c>
      <c r="AQ976" t="s">
        <v>207</v>
      </c>
      <c r="AR976" t="s">
        <v>207</v>
      </c>
      <c r="AS976" t="s">
        <v>207</v>
      </c>
      <c r="AT976" t="s">
        <v>207</v>
      </c>
      <c r="AU976" t="s">
        <v>207</v>
      </c>
      <c r="AV976" t="s">
        <v>207</v>
      </c>
      <c r="AW976" t="s">
        <v>207</v>
      </c>
      <c r="AX976" t="s">
        <v>207</v>
      </c>
      <c r="AY976" t="s">
        <v>207</v>
      </c>
      <c r="AZ976" t="s">
        <v>207</v>
      </c>
      <c r="BA976" t="s">
        <v>207</v>
      </c>
      <c r="BB976" t="s">
        <v>207</v>
      </c>
      <c r="BC976" t="s">
        <v>207</v>
      </c>
      <c r="BD976" t="s">
        <v>207</v>
      </c>
      <c r="BE976" t="s">
        <v>207</v>
      </c>
      <c r="BF976" t="s">
        <v>207</v>
      </c>
      <c r="BG976" t="s">
        <v>207</v>
      </c>
      <c r="BH976" t="s">
        <v>207</v>
      </c>
      <c r="BI976" t="s">
        <v>207</v>
      </c>
      <c r="BJ976" t="s">
        <v>207</v>
      </c>
      <c r="BK976" t="s">
        <v>207</v>
      </c>
      <c r="BL976" t="s">
        <v>207</v>
      </c>
      <c r="BM976" t="s">
        <v>207</v>
      </c>
      <c r="BN976" t="s">
        <v>207</v>
      </c>
      <c r="BO976" s="18" t="str">
        <f>IF(OR(BO$2=0, BO$2=""), "N/A", IF(ISNUMBER(SEARCH(UPPER(BO$2), UPPER(ProgramsTable[[#This Row],[Type of Service]]))), "Yes", "No"))</f>
        <v>N/A</v>
      </c>
      <c r="BP976" s="18" t="str">
        <f>IF(BP$2=0, "N/A", IF(ISNUMBER(SEARCH(TRIM(BP$2), ProgramsTable[[#This Row],[Geographic Coverage]])), "Yes", "No"))</f>
        <v>N/A</v>
      </c>
      <c r="BQ976" s="18" t="str">
        <f>IF(BQ$2=0, "N/A", IF(ISNUMBER(SEARCH(TRIM(BQ$2), ProgramsTable[[#This Row],[Geographic Coverage]])), "Yes", "No"))</f>
        <v>N/A</v>
      </c>
      <c r="BR976" s="18" t="str">
        <f>IF(AND(BP$2=0, BQ$2=0), "*Required - Please Make a Selection*", IF(OR(ISNUMBER(SEARCH(TRIM(BP$2), ProgramsTable[[#This Row],[Geographic Coverage]])), ISNUMBER(SEARCH(TRIM(BQ$2), ProgramsTable[[#This Row],[Geographic Coverage]]))), "Yes", "No"))</f>
        <v>*Required - Please Make a Selection*</v>
      </c>
      <c r="BS976" s="18" t="str">
        <f>IF(OR(BS$2="",BS$2=0), "N/A", IF(AND(ProgramsTable[[#This Row],[Age Min]]= "None", ProgramsTable[[#This Row],[Age Max]]= "None"), "Yes", IF(AND(BS$2&gt;=ProgramsTable[[#This Row],[Age Min]], BS$2&lt;=ProgramsTable[[#This Row],[Age Max]]), "Yes", "No")))</f>
        <v>N/A</v>
      </c>
      <c r="BT976" s="18" t="str" cm="1">
        <f t="array" ref="BT976">IF(COUNTIF(AM$2:BJ$2,"Yes")=0,"N/A",IF(SUMPRODUCT(--(AM$2:BJ$2="Yes"),--(ProgramsTable[[#This Row],[Developmental Disability]:[Caregivers, Family Members, Advocates, or Practitioners of an Individual with Disabilities or Medical Conditions]]="Yes"))&gt;0,"Yes","No"))</f>
        <v>N/A</v>
      </c>
      <c r="BU9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76" s="18" t="str">
        <f>IF(BV$2=0, "N/A", IF(ISNUMBER(SEARCH(UPPER(BV$2), UPPER(ProgramsTable[[#This Row],[Type of Service]]))), "Yes", "No"))</f>
        <v>N/A</v>
      </c>
      <c r="BW976" s="18" t="str">
        <f>IF(BW$2=0, "N/A", IF(ISNUMBER(SEARCH(TRIM(BW$2), ProgramsTable[[#This Row],[Geographic Coverage]])), "Yes", "No"))</f>
        <v>N/A</v>
      </c>
      <c r="BX976" s="18" t="str">
        <f>IF(BX$2=0, "N/A", IF(ISNUMBER(SEARCH(TRIM(BX$2), ProgramsTable[[#This Row],[Geographic Coverage]])), "Yes", "No"))</f>
        <v>N/A</v>
      </c>
      <c r="BY976" s="18" t="str">
        <f>IF(AND(BW$2=0, BX$2=0), "*Required - Please Make a Selection*", IF(OR(ISNUMBER(SEARCH(TRIM(BW$2), ProgramsTable[[#This Row],[Geographic Coverage]])), ISNUMBER(SEARCH(TRIM(BX$2), ProgramsTable[[#This Row],[Geographic Coverage]]))), "Yes", "No"))</f>
        <v>*Required - Please Make a Selection*</v>
      </c>
      <c r="BZ976" s="18" t="str">
        <f>IF(I$2=0, "N/A", IF(I$2="Yes", IF(ProgramsTable[[#This Row],[Program Includes Services for Caregivers]]="Yes", IF(ProgramsTable[[#This Row],[Program May Require Caregiver to be Unpaid]]="No", "Yes", "No"), "No"), "N/A"))</f>
        <v>N/A</v>
      </c>
      <c r="CA9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76" s="18" t="str">
        <f>IF(CB$2=0, "N/A", IF(ISNUMBER(SEARCH(TRIM(UPPER(CB$2)), TRIM(UPPER(ProgramsTable[[#This Row],[Type of Service]])))), "Yes", "No"))</f>
        <v>N/A</v>
      </c>
      <c r="CC976" s="18" t="str">
        <f>IF(CC$2=0, "N/A", IF(ISNUMBER(SEARCH(TRIM(CC$2), ProgramsTable[[#This Row],[Geographic Coverage]])), "Yes", "No"))</f>
        <v>No</v>
      </c>
      <c r="CD976" s="18" t="str">
        <f>IF(CD$2=0, "N/A", IF(ISNUMBER(SEARCH(TRIM(CD$2), ProgramsTable[[#This Row],[Geographic Coverage]])), "Yes", "No"))</f>
        <v>N/A</v>
      </c>
      <c r="CE976" s="18" t="str">
        <f>IF(AND(CC$2=0, CD$2=0), "*Required - Please Make a Selection*", IF(OR(ISNUMBER(SEARCH(TRIM(CC$2), ProgramsTable[[#This Row],[Geographic Coverage]])), ISNUMBER(SEARCH(TRIM(CD$2), ProgramsTable[[#This Row],[Geographic Coverage]]))), "Yes", "No"))</f>
        <v>No</v>
      </c>
      <c r="CF976" s="18" t="str" cm="1">
        <f t="array" ref="CF976">IF(COUNTIF(BK$2:BN$2, "Yes")=0, "N/A", IF(SUMPRODUCT((BK$2:BN$2="Yes")*(ProgramsTable[[#This Row],[Veteran?]:[Disabled Veteran?]]="Yes"))&gt;0, "Yes", "No"))</f>
        <v>No</v>
      </c>
      <c r="CG9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76"/>
      <c r="CI976"/>
      <c r="CJ976"/>
      <c r="CK976"/>
      <c r="CL976"/>
      <c r="CM976"/>
      <c r="CN976"/>
      <c r="CO976"/>
      <c r="CP976"/>
      <c r="CQ976"/>
      <c r="CR976"/>
      <c r="CS976"/>
      <c r="CU976"/>
      <c r="CV976"/>
    </row>
    <row r="977" spans="1:100" hidden="1" x14ac:dyDescent="0.25">
      <c r="A977" s="10">
        <v>925</v>
      </c>
      <c r="B977" t="s">
        <v>647</v>
      </c>
      <c r="C977" t="s">
        <v>505</v>
      </c>
      <c r="D977" t="s">
        <v>545</v>
      </c>
      <c r="E977" t="s">
        <v>546</v>
      </c>
      <c r="F977" t="s">
        <v>560</v>
      </c>
      <c r="G977" t="s">
        <v>103</v>
      </c>
      <c r="H977" t="s">
        <v>207</v>
      </c>
      <c r="I977" t="s">
        <v>207</v>
      </c>
      <c r="J977" t="s">
        <v>208</v>
      </c>
      <c r="K977" t="s">
        <v>208</v>
      </c>
      <c r="L977" s="11" t="s">
        <v>208</v>
      </c>
      <c r="M977" t="s">
        <v>208</v>
      </c>
      <c r="N977" t="s">
        <v>208</v>
      </c>
      <c r="P977" t="s">
        <v>208</v>
      </c>
      <c r="Q977" t="s">
        <v>208</v>
      </c>
      <c r="R977" t="s">
        <v>208</v>
      </c>
      <c r="S977" t="s">
        <v>208</v>
      </c>
      <c r="T977" t="s">
        <v>47</v>
      </c>
      <c r="U977" t="s">
        <v>207</v>
      </c>
      <c r="V977" t="s">
        <v>207</v>
      </c>
      <c r="W977" t="s">
        <v>207</v>
      </c>
      <c r="X977" t="s">
        <v>207</v>
      </c>
      <c r="Y977" t="s">
        <v>207</v>
      </c>
      <c r="Z977" t="s">
        <v>207</v>
      </c>
      <c r="AA977" t="s">
        <v>207</v>
      </c>
      <c r="AB977" t="s">
        <v>207</v>
      </c>
      <c r="AC977" t="s">
        <v>207</v>
      </c>
      <c r="AD977" t="s">
        <v>207</v>
      </c>
      <c r="AE977" t="s">
        <v>207</v>
      </c>
      <c r="AF977" t="s">
        <v>207</v>
      </c>
      <c r="AG977" t="s">
        <v>207</v>
      </c>
      <c r="AH977" t="s">
        <v>207</v>
      </c>
      <c r="AI977" t="s">
        <v>207</v>
      </c>
      <c r="AJ977" t="s">
        <v>207</v>
      </c>
      <c r="AK977" t="s">
        <v>207</v>
      </c>
      <c r="AL977" t="s">
        <v>207</v>
      </c>
      <c r="AM977" t="s">
        <v>207</v>
      </c>
      <c r="AN977" t="s">
        <v>207</v>
      </c>
      <c r="AO977" t="s">
        <v>207</v>
      </c>
      <c r="AP977" t="s">
        <v>207</v>
      </c>
      <c r="AQ977" t="s">
        <v>207</v>
      </c>
      <c r="AR977" t="s">
        <v>207</v>
      </c>
      <c r="AS977" t="s">
        <v>207</v>
      </c>
      <c r="AT977" t="s">
        <v>207</v>
      </c>
      <c r="AU977" t="s">
        <v>207</v>
      </c>
      <c r="AV977" t="s">
        <v>207</v>
      </c>
      <c r="AW977" t="s">
        <v>207</v>
      </c>
      <c r="AX977" t="s">
        <v>207</v>
      </c>
      <c r="AY977" t="s">
        <v>207</v>
      </c>
      <c r="AZ977" t="s">
        <v>207</v>
      </c>
      <c r="BA977" t="s">
        <v>207</v>
      </c>
      <c r="BB977" t="s">
        <v>207</v>
      </c>
      <c r="BC977" t="s">
        <v>207</v>
      </c>
      <c r="BD977" t="s">
        <v>207</v>
      </c>
      <c r="BE977" t="s">
        <v>207</v>
      </c>
      <c r="BF977" t="s">
        <v>207</v>
      </c>
      <c r="BG977" t="s">
        <v>207</v>
      </c>
      <c r="BH977" t="s">
        <v>207</v>
      </c>
      <c r="BI977" t="s">
        <v>207</v>
      </c>
      <c r="BJ977" t="s">
        <v>207</v>
      </c>
      <c r="BK977" t="s">
        <v>207</v>
      </c>
      <c r="BL977" t="s">
        <v>207</v>
      </c>
      <c r="BM977" t="s">
        <v>207</v>
      </c>
      <c r="BN977" t="s">
        <v>207</v>
      </c>
      <c r="BO977" s="18" t="str">
        <f>IF(OR(BO$2=0, BO$2=""), "N/A", IF(ISNUMBER(SEARCH(UPPER(BO$2), UPPER(ProgramsTable[[#This Row],[Type of Service]]))), "Yes", "No"))</f>
        <v>N/A</v>
      </c>
      <c r="BP977" s="18" t="str">
        <f>IF(BP$2=0, "N/A", IF(ISNUMBER(SEARCH(TRIM(BP$2), ProgramsTable[[#This Row],[Geographic Coverage]])), "Yes", "No"))</f>
        <v>N/A</v>
      </c>
      <c r="BQ977" s="18" t="str">
        <f>IF(BQ$2=0, "N/A", IF(ISNUMBER(SEARCH(TRIM(BQ$2), ProgramsTable[[#This Row],[Geographic Coverage]])), "Yes", "No"))</f>
        <v>N/A</v>
      </c>
      <c r="BR977" s="18" t="str">
        <f>IF(AND(BP$2=0, BQ$2=0), "*Required - Please Make a Selection*", IF(OR(ISNUMBER(SEARCH(TRIM(BP$2), ProgramsTable[[#This Row],[Geographic Coverage]])), ISNUMBER(SEARCH(TRIM(BQ$2), ProgramsTable[[#This Row],[Geographic Coverage]]))), "Yes", "No"))</f>
        <v>*Required - Please Make a Selection*</v>
      </c>
      <c r="BS977" s="18" t="str">
        <f>IF(OR(BS$2="",BS$2=0), "N/A", IF(AND(ProgramsTable[[#This Row],[Age Min]]= "None", ProgramsTable[[#This Row],[Age Max]]= "None"), "Yes", IF(AND(BS$2&gt;=ProgramsTable[[#This Row],[Age Min]], BS$2&lt;=ProgramsTable[[#This Row],[Age Max]]), "Yes", "No")))</f>
        <v>N/A</v>
      </c>
      <c r="BT977" s="18" t="str" cm="1">
        <f t="array" ref="BT977">IF(COUNTIF(AM$2:BJ$2,"Yes")=0,"N/A",IF(SUMPRODUCT(--(AM$2:BJ$2="Yes"),--(ProgramsTable[[#This Row],[Developmental Disability]:[Caregivers, Family Members, Advocates, or Practitioners of an Individual with Disabilities or Medical Conditions]]="Yes"))&gt;0,"Yes","No"))</f>
        <v>N/A</v>
      </c>
      <c r="BU9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77" s="18" t="str">
        <f>IF(BV$2=0, "N/A", IF(ISNUMBER(SEARCH(UPPER(BV$2), UPPER(ProgramsTable[[#This Row],[Type of Service]]))), "Yes", "No"))</f>
        <v>N/A</v>
      </c>
      <c r="BW977" s="18" t="str">
        <f>IF(BW$2=0, "N/A", IF(ISNUMBER(SEARCH(TRIM(BW$2), ProgramsTable[[#This Row],[Geographic Coverage]])), "Yes", "No"))</f>
        <v>N/A</v>
      </c>
      <c r="BX977" s="18" t="str">
        <f>IF(BX$2=0, "N/A", IF(ISNUMBER(SEARCH(TRIM(BX$2), ProgramsTable[[#This Row],[Geographic Coverage]])), "Yes", "No"))</f>
        <v>N/A</v>
      </c>
      <c r="BY977" s="18" t="str">
        <f>IF(AND(BW$2=0, BX$2=0), "*Required - Please Make a Selection*", IF(OR(ISNUMBER(SEARCH(TRIM(BW$2), ProgramsTable[[#This Row],[Geographic Coverage]])), ISNUMBER(SEARCH(TRIM(BX$2), ProgramsTable[[#This Row],[Geographic Coverage]]))), "Yes", "No"))</f>
        <v>*Required - Please Make a Selection*</v>
      </c>
      <c r="BZ977" s="18" t="str">
        <f>IF(I$2=0, "N/A", IF(I$2="Yes", IF(ProgramsTable[[#This Row],[Program Includes Services for Caregivers]]="Yes", IF(ProgramsTable[[#This Row],[Program May Require Caregiver to be Unpaid]]="No", "Yes", "No"), "No"), "N/A"))</f>
        <v>N/A</v>
      </c>
      <c r="CA9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77" s="18" t="str">
        <f>IF(CB$2=0, "N/A", IF(ISNUMBER(SEARCH(TRIM(UPPER(CB$2)), TRIM(UPPER(ProgramsTable[[#This Row],[Type of Service]])))), "Yes", "No"))</f>
        <v>N/A</v>
      </c>
      <c r="CC977" s="18" t="str">
        <f>IF(CC$2=0, "N/A", IF(ISNUMBER(SEARCH(TRIM(CC$2), ProgramsTable[[#This Row],[Geographic Coverage]])), "Yes", "No"))</f>
        <v>No</v>
      </c>
      <c r="CD977" s="18" t="str">
        <f>IF(CD$2=0, "N/A", IF(ISNUMBER(SEARCH(TRIM(CD$2), ProgramsTable[[#This Row],[Geographic Coverage]])), "Yes", "No"))</f>
        <v>N/A</v>
      </c>
      <c r="CE977" s="18" t="str">
        <f>IF(AND(CC$2=0, CD$2=0), "*Required - Please Make a Selection*", IF(OR(ISNUMBER(SEARCH(TRIM(CC$2), ProgramsTable[[#This Row],[Geographic Coverage]])), ISNUMBER(SEARCH(TRIM(CD$2), ProgramsTable[[#This Row],[Geographic Coverage]]))), "Yes", "No"))</f>
        <v>No</v>
      </c>
      <c r="CF977" s="18" t="str" cm="1">
        <f t="array" ref="CF977">IF(COUNTIF(BK$2:BN$2, "Yes")=0, "N/A", IF(SUMPRODUCT((BK$2:BN$2="Yes")*(ProgramsTable[[#This Row],[Veteran?]:[Disabled Veteran?]]="Yes"))&gt;0, "Yes", "No"))</f>
        <v>No</v>
      </c>
      <c r="CG9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77"/>
      <c r="CI977"/>
      <c r="CJ977"/>
      <c r="CK977"/>
      <c r="CL977"/>
      <c r="CM977"/>
      <c r="CN977"/>
      <c r="CO977"/>
      <c r="CP977"/>
      <c r="CQ977"/>
      <c r="CR977"/>
      <c r="CS977"/>
      <c r="CU977"/>
      <c r="CV977"/>
    </row>
    <row r="978" spans="1:100" hidden="1" x14ac:dyDescent="0.25">
      <c r="A978" s="10">
        <v>926</v>
      </c>
      <c r="B978" t="s">
        <v>647</v>
      </c>
      <c r="C978" t="s">
        <v>505</v>
      </c>
      <c r="D978" t="s">
        <v>545</v>
      </c>
      <c r="E978" t="s">
        <v>546</v>
      </c>
      <c r="F978" t="s">
        <v>111</v>
      </c>
      <c r="G978" t="s">
        <v>111</v>
      </c>
      <c r="H978" t="s">
        <v>207</v>
      </c>
      <c r="I978" t="s">
        <v>207</v>
      </c>
      <c r="J978" t="s">
        <v>547</v>
      </c>
      <c r="K978" t="s">
        <v>208</v>
      </c>
      <c r="L978" s="11" t="s">
        <v>543</v>
      </c>
      <c r="M978">
        <v>60</v>
      </c>
      <c r="N978">
        <v>120</v>
      </c>
      <c r="P978" t="s">
        <v>561</v>
      </c>
      <c r="Q978" t="s">
        <v>208</v>
      </c>
      <c r="R978" t="s">
        <v>561</v>
      </c>
      <c r="S978" t="s">
        <v>208</v>
      </c>
      <c r="T978" t="s">
        <v>47</v>
      </c>
      <c r="U978" t="s">
        <v>215</v>
      </c>
      <c r="V978" t="s">
        <v>207</v>
      </c>
      <c r="W978" t="s">
        <v>207</v>
      </c>
      <c r="X978" t="s">
        <v>207</v>
      </c>
      <c r="Y978" t="s">
        <v>207</v>
      </c>
      <c r="Z978" t="s">
        <v>207</v>
      </c>
      <c r="AA978" t="s">
        <v>215</v>
      </c>
      <c r="AB978" t="s">
        <v>207</v>
      </c>
      <c r="AC978" t="s">
        <v>207</v>
      </c>
      <c r="AD978" t="s">
        <v>207</v>
      </c>
      <c r="AE978" t="s">
        <v>207</v>
      </c>
      <c r="AF978" t="s">
        <v>207</v>
      </c>
      <c r="AG978" t="s">
        <v>207</v>
      </c>
      <c r="AH978" t="s">
        <v>207</v>
      </c>
      <c r="AI978" t="s">
        <v>207</v>
      </c>
      <c r="AJ978" t="s">
        <v>207</v>
      </c>
      <c r="AK978" t="s">
        <v>207</v>
      </c>
      <c r="AL978" t="s">
        <v>207</v>
      </c>
      <c r="AM978" t="s">
        <v>207</v>
      </c>
      <c r="AN978" t="s">
        <v>207</v>
      </c>
      <c r="AO978" t="s">
        <v>207</v>
      </c>
      <c r="AP978" t="s">
        <v>207</v>
      </c>
      <c r="AQ978" t="s">
        <v>207</v>
      </c>
      <c r="AR978" t="s">
        <v>207</v>
      </c>
      <c r="AS978" t="s">
        <v>207</v>
      </c>
      <c r="AT978" t="s">
        <v>207</v>
      </c>
      <c r="AU978" t="s">
        <v>207</v>
      </c>
      <c r="AV978" t="s">
        <v>207</v>
      </c>
      <c r="AW978" t="s">
        <v>207</v>
      </c>
      <c r="AX978" t="s">
        <v>207</v>
      </c>
      <c r="AY978" t="s">
        <v>207</v>
      </c>
      <c r="AZ978" t="s">
        <v>207</v>
      </c>
      <c r="BA978" t="s">
        <v>215</v>
      </c>
      <c r="BB978" t="s">
        <v>207</v>
      </c>
      <c r="BC978" t="s">
        <v>207</v>
      </c>
      <c r="BD978" t="s">
        <v>207</v>
      </c>
      <c r="BE978" t="s">
        <v>207</v>
      </c>
      <c r="BF978" t="s">
        <v>207</v>
      </c>
      <c r="BG978" t="s">
        <v>207</v>
      </c>
      <c r="BH978" t="s">
        <v>207</v>
      </c>
      <c r="BI978" t="s">
        <v>207</v>
      </c>
      <c r="BJ978" t="s">
        <v>207</v>
      </c>
      <c r="BK978" t="s">
        <v>207</v>
      </c>
      <c r="BL978" t="s">
        <v>207</v>
      </c>
      <c r="BM978" t="s">
        <v>207</v>
      </c>
      <c r="BN978" t="s">
        <v>207</v>
      </c>
      <c r="BO978" s="18" t="str">
        <f>IF(OR(BO$2=0, BO$2=""), "N/A", IF(ISNUMBER(SEARCH(UPPER(BO$2), UPPER(ProgramsTable[[#This Row],[Type of Service]]))), "Yes", "No"))</f>
        <v>N/A</v>
      </c>
      <c r="BP978" s="18" t="str">
        <f>IF(BP$2=0, "N/A", IF(ISNUMBER(SEARCH(TRIM(BP$2), ProgramsTable[[#This Row],[Geographic Coverage]])), "Yes", "No"))</f>
        <v>N/A</v>
      </c>
      <c r="BQ978" s="18" t="str">
        <f>IF(BQ$2=0, "N/A", IF(ISNUMBER(SEARCH(TRIM(BQ$2), ProgramsTable[[#This Row],[Geographic Coverage]])), "Yes", "No"))</f>
        <v>N/A</v>
      </c>
      <c r="BR978" s="18" t="str">
        <f>IF(AND(BP$2=0, BQ$2=0), "*Required - Please Make a Selection*", IF(OR(ISNUMBER(SEARCH(TRIM(BP$2), ProgramsTable[[#This Row],[Geographic Coverage]])), ISNUMBER(SEARCH(TRIM(BQ$2), ProgramsTable[[#This Row],[Geographic Coverage]]))), "Yes", "No"))</f>
        <v>*Required - Please Make a Selection*</v>
      </c>
      <c r="BS978" s="18" t="str">
        <f>IF(OR(BS$2="",BS$2=0), "N/A", IF(AND(ProgramsTable[[#This Row],[Age Min]]= "None", ProgramsTable[[#This Row],[Age Max]]= "None"), "Yes", IF(AND(BS$2&gt;=ProgramsTable[[#This Row],[Age Min]], BS$2&lt;=ProgramsTable[[#This Row],[Age Max]]), "Yes", "No")))</f>
        <v>N/A</v>
      </c>
      <c r="BT978" s="18" t="str" cm="1">
        <f t="array" ref="BT978">IF(COUNTIF(AM$2:BJ$2,"Yes")=0,"N/A",IF(SUMPRODUCT(--(AM$2:BJ$2="Yes"),--(ProgramsTable[[#This Row],[Developmental Disability]:[Caregivers, Family Members, Advocates, or Practitioners of an Individual with Disabilities or Medical Conditions]]="Yes"))&gt;0,"Yes","No"))</f>
        <v>N/A</v>
      </c>
      <c r="BU9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78" s="18" t="str">
        <f>IF(BV$2=0, "N/A", IF(ISNUMBER(SEARCH(UPPER(BV$2), UPPER(ProgramsTable[[#This Row],[Type of Service]]))), "Yes", "No"))</f>
        <v>N/A</v>
      </c>
      <c r="BW978" s="18" t="str">
        <f>IF(BW$2=0, "N/A", IF(ISNUMBER(SEARCH(TRIM(BW$2), ProgramsTable[[#This Row],[Geographic Coverage]])), "Yes", "No"))</f>
        <v>N/A</v>
      </c>
      <c r="BX978" s="18" t="str">
        <f>IF(BX$2=0, "N/A", IF(ISNUMBER(SEARCH(TRIM(BX$2), ProgramsTable[[#This Row],[Geographic Coverage]])), "Yes", "No"))</f>
        <v>N/A</v>
      </c>
      <c r="BY978" s="18" t="str">
        <f>IF(AND(BW$2=0, BX$2=0), "*Required - Please Make a Selection*", IF(OR(ISNUMBER(SEARCH(TRIM(BW$2), ProgramsTable[[#This Row],[Geographic Coverage]])), ISNUMBER(SEARCH(TRIM(BX$2), ProgramsTable[[#This Row],[Geographic Coverage]]))), "Yes", "No"))</f>
        <v>*Required - Please Make a Selection*</v>
      </c>
      <c r="BZ978" s="18" t="str">
        <f>IF(I$2=0, "N/A", IF(I$2="Yes", IF(ProgramsTable[[#This Row],[Program Includes Services for Caregivers]]="Yes", IF(ProgramsTable[[#This Row],[Program May Require Caregiver to be Unpaid]]="No", "Yes", "No"), "No"), "N/A"))</f>
        <v>N/A</v>
      </c>
      <c r="CA9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78" s="18" t="str">
        <f>IF(CB$2=0, "N/A", IF(ISNUMBER(SEARCH(TRIM(UPPER(CB$2)), TRIM(UPPER(ProgramsTable[[#This Row],[Type of Service]])))), "Yes", "No"))</f>
        <v>N/A</v>
      </c>
      <c r="CC978" s="18" t="str">
        <f>IF(CC$2=0, "N/A", IF(ISNUMBER(SEARCH(TRIM(CC$2), ProgramsTable[[#This Row],[Geographic Coverage]])), "Yes", "No"))</f>
        <v>No</v>
      </c>
      <c r="CD978" s="18" t="str">
        <f>IF(CD$2=0, "N/A", IF(ISNUMBER(SEARCH(TRIM(CD$2), ProgramsTable[[#This Row],[Geographic Coverage]])), "Yes", "No"))</f>
        <v>N/A</v>
      </c>
      <c r="CE978" s="18" t="str">
        <f>IF(AND(CC$2=0, CD$2=0), "*Required - Please Make a Selection*", IF(OR(ISNUMBER(SEARCH(TRIM(CC$2), ProgramsTable[[#This Row],[Geographic Coverage]])), ISNUMBER(SEARCH(TRIM(CD$2), ProgramsTable[[#This Row],[Geographic Coverage]]))), "Yes", "No"))</f>
        <v>No</v>
      </c>
      <c r="CF978" s="18" t="str" cm="1">
        <f t="array" ref="CF978">IF(COUNTIF(BK$2:BN$2, "Yes")=0, "N/A", IF(SUMPRODUCT((BK$2:BN$2="Yes")*(ProgramsTable[[#This Row],[Veteran?]:[Disabled Veteran?]]="Yes"))&gt;0, "Yes", "No"))</f>
        <v>No</v>
      </c>
      <c r="CG9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78"/>
      <c r="CI978"/>
      <c r="CJ978"/>
      <c r="CK978"/>
      <c r="CL978"/>
      <c r="CM978"/>
      <c r="CN978"/>
      <c r="CO978"/>
      <c r="CP978"/>
      <c r="CQ978"/>
      <c r="CR978"/>
      <c r="CS978"/>
      <c r="CU978"/>
      <c r="CV978"/>
    </row>
    <row r="979" spans="1:100" hidden="1" x14ac:dyDescent="0.25">
      <c r="A979" s="10">
        <v>927</v>
      </c>
      <c r="B979" t="s">
        <v>647</v>
      </c>
      <c r="C979" t="s">
        <v>505</v>
      </c>
      <c r="D979" t="s">
        <v>545</v>
      </c>
      <c r="E979" t="s">
        <v>546</v>
      </c>
      <c r="F979" t="s">
        <v>562</v>
      </c>
      <c r="G979" t="s">
        <v>103</v>
      </c>
      <c r="H979" t="s">
        <v>207</v>
      </c>
      <c r="I979" t="s">
        <v>207</v>
      </c>
      <c r="J979" t="s">
        <v>208</v>
      </c>
      <c r="K979" t="s">
        <v>208</v>
      </c>
      <c r="L979" s="11" t="s">
        <v>208</v>
      </c>
      <c r="M979" t="s">
        <v>208</v>
      </c>
      <c r="N979" t="s">
        <v>208</v>
      </c>
      <c r="P979" t="s">
        <v>208</v>
      </c>
      <c r="Q979" t="s">
        <v>208</v>
      </c>
      <c r="R979" t="s">
        <v>208</v>
      </c>
      <c r="S979" t="s">
        <v>208</v>
      </c>
      <c r="T979" t="s">
        <v>47</v>
      </c>
      <c r="U979" t="s">
        <v>207</v>
      </c>
      <c r="V979" t="s">
        <v>207</v>
      </c>
      <c r="W979" t="s">
        <v>207</v>
      </c>
      <c r="X979" t="s">
        <v>207</v>
      </c>
      <c r="Y979" t="s">
        <v>207</v>
      </c>
      <c r="Z979" t="s">
        <v>207</v>
      </c>
      <c r="AA979" t="s">
        <v>207</v>
      </c>
      <c r="AB979" t="s">
        <v>207</v>
      </c>
      <c r="AC979" t="s">
        <v>207</v>
      </c>
      <c r="AD979" t="s">
        <v>207</v>
      </c>
      <c r="AE979" t="s">
        <v>207</v>
      </c>
      <c r="AF979" t="s">
        <v>207</v>
      </c>
      <c r="AG979" t="s">
        <v>207</v>
      </c>
      <c r="AH979" t="s">
        <v>207</v>
      </c>
      <c r="AI979" t="s">
        <v>207</v>
      </c>
      <c r="AJ979" t="s">
        <v>207</v>
      </c>
      <c r="AK979" t="s">
        <v>207</v>
      </c>
      <c r="AL979" t="s">
        <v>207</v>
      </c>
      <c r="AM979" t="s">
        <v>207</v>
      </c>
      <c r="AN979" t="s">
        <v>207</v>
      </c>
      <c r="AO979" t="s">
        <v>207</v>
      </c>
      <c r="AP979" t="s">
        <v>207</v>
      </c>
      <c r="AQ979" t="s">
        <v>207</v>
      </c>
      <c r="AR979" t="s">
        <v>207</v>
      </c>
      <c r="AS979" t="s">
        <v>207</v>
      </c>
      <c r="AT979" t="s">
        <v>207</v>
      </c>
      <c r="AU979" t="s">
        <v>207</v>
      </c>
      <c r="AV979" t="s">
        <v>207</v>
      </c>
      <c r="AW979" t="s">
        <v>207</v>
      </c>
      <c r="AX979" t="s">
        <v>207</v>
      </c>
      <c r="AY979" t="s">
        <v>207</v>
      </c>
      <c r="AZ979" t="s">
        <v>207</v>
      </c>
      <c r="BA979" t="s">
        <v>207</v>
      </c>
      <c r="BB979" t="s">
        <v>207</v>
      </c>
      <c r="BC979" t="s">
        <v>207</v>
      </c>
      <c r="BD979" t="s">
        <v>207</v>
      </c>
      <c r="BE979" t="s">
        <v>207</v>
      </c>
      <c r="BF979" t="s">
        <v>207</v>
      </c>
      <c r="BG979" t="s">
        <v>207</v>
      </c>
      <c r="BH979" t="s">
        <v>207</v>
      </c>
      <c r="BI979" t="s">
        <v>207</v>
      </c>
      <c r="BJ979" t="s">
        <v>207</v>
      </c>
      <c r="BK979" t="s">
        <v>207</v>
      </c>
      <c r="BL979" t="s">
        <v>207</v>
      </c>
      <c r="BM979" t="s">
        <v>207</v>
      </c>
      <c r="BN979" t="s">
        <v>207</v>
      </c>
      <c r="BO979" s="18" t="str">
        <f>IF(OR(BO$2=0, BO$2=""), "N/A", IF(ISNUMBER(SEARCH(UPPER(BO$2), UPPER(ProgramsTable[[#This Row],[Type of Service]]))), "Yes", "No"))</f>
        <v>N/A</v>
      </c>
      <c r="BP979" s="18" t="str">
        <f>IF(BP$2=0, "N/A", IF(ISNUMBER(SEARCH(TRIM(BP$2), ProgramsTable[[#This Row],[Geographic Coverage]])), "Yes", "No"))</f>
        <v>N/A</v>
      </c>
      <c r="BQ979" s="18" t="str">
        <f>IF(BQ$2=0, "N/A", IF(ISNUMBER(SEARCH(TRIM(BQ$2), ProgramsTable[[#This Row],[Geographic Coverage]])), "Yes", "No"))</f>
        <v>N/A</v>
      </c>
      <c r="BR979" s="18" t="str">
        <f>IF(AND(BP$2=0, BQ$2=0), "*Required - Please Make a Selection*", IF(OR(ISNUMBER(SEARCH(TRIM(BP$2), ProgramsTable[[#This Row],[Geographic Coverage]])), ISNUMBER(SEARCH(TRIM(BQ$2), ProgramsTable[[#This Row],[Geographic Coverage]]))), "Yes", "No"))</f>
        <v>*Required - Please Make a Selection*</v>
      </c>
      <c r="BS979" s="18" t="str">
        <f>IF(OR(BS$2="",BS$2=0), "N/A", IF(AND(ProgramsTable[[#This Row],[Age Min]]= "None", ProgramsTable[[#This Row],[Age Max]]= "None"), "Yes", IF(AND(BS$2&gt;=ProgramsTable[[#This Row],[Age Min]], BS$2&lt;=ProgramsTable[[#This Row],[Age Max]]), "Yes", "No")))</f>
        <v>N/A</v>
      </c>
      <c r="BT979" s="18" t="str" cm="1">
        <f t="array" ref="BT979">IF(COUNTIF(AM$2:BJ$2,"Yes")=0,"N/A",IF(SUMPRODUCT(--(AM$2:BJ$2="Yes"),--(ProgramsTable[[#This Row],[Developmental Disability]:[Caregivers, Family Members, Advocates, or Practitioners of an Individual with Disabilities or Medical Conditions]]="Yes"))&gt;0,"Yes","No"))</f>
        <v>N/A</v>
      </c>
      <c r="BU9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79" s="18" t="str">
        <f>IF(BV$2=0, "N/A", IF(ISNUMBER(SEARCH(UPPER(BV$2), UPPER(ProgramsTable[[#This Row],[Type of Service]]))), "Yes", "No"))</f>
        <v>N/A</v>
      </c>
      <c r="BW979" s="18" t="str">
        <f>IF(BW$2=0, "N/A", IF(ISNUMBER(SEARCH(TRIM(BW$2), ProgramsTable[[#This Row],[Geographic Coverage]])), "Yes", "No"))</f>
        <v>N/A</v>
      </c>
      <c r="BX979" s="18" t="str">
        <f>IF(BX$2=0, "N/A", IF(ISNUMBER(SEARCH(TRIM(BX$2), ProgramsTable[[#This Row],[Geographic Coverage]])), "Yes", "No"))</f>
        <v>N/A</v>
      </c>
      <c r="BY979" s="18" t="str">
        <f>IF(AND(BW$2=0, BX$2=0), "*Required - Please Make a Selection*", IF(OR(ISNUMBER(SEARCH(TRIM(BW$2), ProgramsTable[[#This Row],[Geographic Coverage]])), ISNUMBER(SEARCH(TRIM(BX$2), ProgramsTable[[#This Row],[Geographic Coverage]]))), "Yes", "No"))</f>
        <v>*Required - Please Make a Selection*</v>
      </c>
      <c r="BZ979" s="18" t="str">
        <f>IF(I$2=0, "N/A", IF(I$2="Yes", IF(ProgramsTable[[#This Row],[Program Includes Services for Caregivers]]="Yes", IF(ProgramsTable[[#This Row],[Program May Require Caregiver to be Unpaid]]="No", "Yes", "No"), "No"), "N/A"))</f>
        <v>N/A</v>
      </c>
      <c r="CA9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79" s="18" t="str">
        <f>IF(CB$2=0, "N/A", IF(ISNUMBER(SEARCH(TRIM(UPPER(CB$2)), TRIM(UPPER(ProgramsTable[[#This Row],[Type of Service]])))), "Yes", "No"))</f>
        <v>N/A</v>
      </c>
      <c r="CC979" s="18" t="str">
        <f>IF(CC$2=0, "N/A", IF(ISNUMBER(SEARCH(TRIM(CC$2), ProgramsTable[[#This Row],[Geographic Coverage]])), "Yes", "No"))</f>
        <v>No</v>
      </c>
      <c r="CD979" s="18" t="str">
        <f>IF(CD$2=0, "N/A", IF(ISNUMBER(SEARCH(TRIM(CD$2), ProgramsTable[[#This Row],[Geographic Coverage]])), "Yes", "No"))</f>
        <v>N/A</v>
      </c>
      <c r="CE979" s="18" t="str">
        <f>IF(AND(CC$2=0, CD$2=0), "*Required - Please Make a Selection*", IF(OR(ISNUMBER(SEARCH(TRIM(CC$2), ProgramsTable[[#This Row],[Geographic Coverage]])), ISNUMBER(SEARCH(TRIM(CD$2), ProgramsTable[[#This Row],[Geographic Coverage]]))), "Yes", "No"))</f>
        <v>No</v>
      </c>
      <c r="CF979" s="18" t="str" cm="1">
        <f t="array" ref="CF979">IF(COUNTIF(BK$2:BN$2, "Yes")=0, "N/A", IF(SUMPRODUCT((BK$2:BN$2="Yes")*(ProgramsTable[[#This Row],[Veteran?]:[Disabled Veteran?]]="Yes"))&gt;0, "Yes", "No"))</f>
        <v>No</v>
      </c>
      <c r="CG9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79"/>
      <c r="CI979"/>
      <c r="CJ979"/>
      <c r="CK979"/>
      <c r="CL979"/>
      <c r="CM979"/>
      <c r="CN979"/>
      <c r="CO979"/>
      <c r="CP979"/>
      <c r="CQ979"/>
      <c r="CR979"/>
      <c r="CS979"/>
      <c r="CU979"/>
      <c r="CV979"/>
    </row>
    <row r="980" spans="1:100" hidden="1" x14ac:dyDescent="0.25">
      <c r="A980" s="10">
        <v>928</v>
      </c>
      <c r="B980" t="s">
        <v>647</v>
      </c>
      <c r="C980" t="s">
        <v>505</v>
      </c>
      <c r="D980" t="s">
        <v>545</v>
      </c>
      <c r="E980" t="s">
        <v>546</v>
      </c>
      <c r="F980" t="s">
        <v>117</v>
      </c>
      <c r="G980" t="s">
        <v>117</v>
      </c>
      <c r="H980" t="s">
        <v>207</v>
      </c>
      <c r="I980" t="s">
        <v>207</v>
      </c>
      <c r="J980" t="s">
        <v>208</v>
      </c>
      <c r="K980" t="s">
        <v>208</v>
      </c>
      <c r="L980" s="11" t="s">
        <v>543</v>
      </c>
      <c r="M980">
        <v>60</v>
      </c>
      <c r="N980">
        <v>120</v>
      </c>
      <c r="P980" t="s">
        <v>563</v>
      </c>
      <c r="Q980" t="s">
        <v>208</v>
      </c>
      <c r="R980" t="s">
        <v>563</v>
      </c>
      <c r="S980" t="s">
        <v>208</v>
      </c>
      <c r="T980" t="s">
        <v>47</v>
      </c>
      <c r="U980" t="s">
        <v>207</v>
      </c>
      <c r="V980" t="s">
        <v>207</v>
      </c>
      <c r="W980" t="s">
        <v>207</v>
      </c>
      <c r="X980" t="s">
        <v>207</v>
      </c>
      <c r="Y980" t="s">
        <v>207</v>
      </c>
      <c r="Z980" t="s">
        <v>207</v>
      </c>
      <c r="AA980" t="s">
        <v>207</v>
      </c>
      <c r="AB980" t="s">
        <v>207</v>
      </c>
      <c r="AC980" t="s">
        <v>207</v>
      </c>
      <c r="AD980" t="s">
        <v>207</v>
      </c>
      <c r="AE980" t="s">
        <v>207</v>
      </c>
      <c r="AF980" t="s">
        <v>207</v>
      </c>
      <c r="AG980" t="s">
        <v>207</v>
      </c>
      <c r="AH980" t="s">
        <v>207</v>
      </c>
      <c r="AI980" t="s">
        <v>207</v>
      </c>
      <c r="AJ980" t="s">
        <v>207</v>
      </c>
      <c r="AK980" t="s">
        <v>207</v>
      </c>
      <c r="AL980" t="s">
        <v>207</v>
      </c>
      <c r="AM980" t="s">
        <v>207</v>
      </c>
      <c r="AN980" t="s">
        <v>207</v>
      </c>
      <c r="AO980" t="s">
        <v>207</v>
      </c>
      <c r="AP980" t="s">
        <v>207</v>
      </c>
      <c r="AQ980" t="s">
        <v>207</v>
      </c>
      <c r="AR980" t="s">
        <v>207</v>
      </c>
      <c r="AS980" t="s">
        <v>207</v>
      </c>
      <c r="AT980" t="s">
        <v>207</v>
      </c>
      <c r="AU980" t="s">
        <v>207</v>
      </c>
      <c r="AV980" t="s">
        <v>207</v>
      </c>
      <c r="AW980" t="s">
        <v>207</v>
      </c>
      <c r="AX980" t="s">
        <v>207</v>
      </c>
      <c r="AY980" t="s">
        <v>207</v>
      </c>
      <c r="AZ980" t="s">
        <v>207</v>
      </c>
      <c r="BA980" t="s">
        <v>215</v>
      </c>
      <c r="BB980" t="s">
        <v>207</v>
      </c>
      <c r="BC980" t="s">
        <v>207</v>
      </c>
      <c r="BD980" t="s">
        <v>207</v>
      </c>
      <c r="BE980" t="s">
        <v>207</v>
      </c>
      <c r="BF980" t="s">
        <v>207</v>
      </c>
      <c r="BG980" t="s">
        <v>207</v>
      </c>
      <c r="BH980" t="s">
        <v>207</v>
      </c>
      <c r="BI980" t="s">
        <v>207</v>
      </c>
      <c r="BJ980" t="s">
        <v>207</v>
      </c>
      <c r="BK980" t="s">
        <v>207</v>
      </c>
      <c r="BL980" t="s">
        <v>207</v>
      </c>
      <c r="BM980" t="s">
        <v>207</v>
      </c>
      <c r="BN980" t="s">
        <v>207</v>
      </c>
      <c r="BO980" s="18" t="str">
        <f>IF(OR(BO$2=0, BO$2=""), "N/A", IF(ISNUMBER(SEARCH(UPPER(BO$2), UPPER(ProgramsTable[[#This Row],[Type of Service]]))), "Yes", "No"))</f>
        <v>N/A</v>
      </c>
      <c r="BP980" s="18" t="str">
        <f>IF(BP$2=0, "N/A", IF(ISNUMBER(SEARCH(TRIM(BP$2), ProgramsTable[[#This Row],[Geographic Coverage]])), "Yes", "No"))</f>
        <v>N/A</v>
      </c>
      <c r="BQ980" s="18" t="str">
        <f>IF(BQ$2=0, "N/A", IF(ISNUMBER(SEARCH(TRIM(BQ$2), ProgramsTable[[#This Row],[Geographic Coverage]])), "Yes", "No"))</f>
        <v>N/A</v>
      </c>
      <c r="BR980" s="18" t="str">
        <f>IF(AND(BP$2=0, BQ$2=0), "*Required - Please Make a Selection*", IF(OR(ISNUMBER(SEARCH(TRIM(BP$2), ProgramsTable[[#This Row],[Geographic Coverage]])), ISNUMBER(SEARCH(TRIM(BQ$2), ProgramsTable[[#This Row],[Geographic Coverage]]))), "Yes", "No"))</f>
        <v>*Required - Please Make a Selection*</v>
      </c>
      <c r="BS980" s="18" t="str">
        <f>IF(OR(BS$2="",BS$2=0), "N/A", IF(AND(ProgramsTable[[#This Row],[Age Min]]= "None", ProgramsTable[[#This Row],[Age Max]]= "None"), "Yes", IF(AND(BS$2&gt;=ProgramsTable[[#This Row],[Age Min]], BS$2&lt;=ProgramsTable[[#This Row],[Age Max]]), "Yes", "No")))</f>
        <v>N/A</v>
      </c>
      <c r="BT980" s="18" t="str" cm="1">
        <f t="array" ref="BT980">IF(COUNTIF(AM$2:BJ$2,"Yes")=0,"N/A",IF(SUMPRODUCT(--(AM$2:BJ$2="Yes"),--(ProgramsTable[[#This Row],[Developmental Disability]:[Caregivers, Family Members, Advocates, or Practitioners of an Individual with Disabilities or Medical Conditions]]="Yes"))&gt;0,"Yes","No"))</f>
        <v>N/A</v>
      </c>
      <c r="BU9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80" s="18" t="str">
        <f>IF(BV$2=0, "N/A", IF(ISNUMBER(SEARCH(UPPER(BV$2), UPPER(ProgramsTable[[#This Row],[Type of Service]]))), "Yes", "No"))</f>
        <v>N/A</v>
      </c>
      <c r="BW980" s="18" t="str">
        <f>IF(BW$2=0, "N/A", IF(ISNUMBER(SEARCH(TRIM(BW$2), ProgramsTable[[#This Row],[Geographic Coverage]])), "Yes", "No"))</f>
        <v>N/A</v>
      </c>
      <c r="BX980" s="18" t="str">
        <f>IF(BX$2=0, "N/A", IF(ISNUMBER(SEARCH(TRIM(BX$2), ProgramsTable[[#This Row],[Geographic Coverage]])), "Yes", "No"))</f>
        <v>N/A</v>
      </c>
      <c r="BY980" s="18" t="str">
        <f>IF(AND(BW$2=0, BX$2=0), "*Required - Please Make a Selection*", IF(OR(ISNUMBER(SEARCH(TRIM(BW$2), ProgramsTable[[#This Row],[Geographic Coverage]])), ISNUMBER(SEARCH(TRIM(BX$2), ProgramsTable[[#This Row],[Geographic Coverage]]))), "Yes", "No"))</f>
        <v>*Required - Please Make a Selection*</v>
      </c>
      <c r="BZ980" s="18" t="str">
        <f>IF(I$2=0, "N/A", IF(I$2="Yes", IF(ProgramsTable[[#This Row],[Program Includes Services for Caregivers]]="Yes", IF(ProgramsTable[[#This Row],[Program May Require Caregiver to be Unpaid]]="No", "Yes", "No"), "No"), "N/A"))</f>
        <v>N/A</v>
      </c>
      <c r="CA9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80" s="18" t="str">
        <f>IF(CB$2=0, "N/A", IF(ISNUMBER(SEARCH(TRIM(UPPER(CB$2)), TRIM(UPPER(ProgramsTable[[#This Row],[Type of Service]])))), "Yes", "No"))</f>
        <v>N/A</v>
      </c>
      <c r="CC980" s="18" t="str">
        <f>IF(CC$2=0, "N/A", IF(ISNUMBER(SEARCH(TRIM(CC$2), ProgramsTable[[#This Row],[Geographic Coverage]])), "Yes", "No"))</f>
        <v>No</v>
      </c>
      <c r="CD980" s="18" t="str">
        <f>IF(CD$2=0, "N/A", IF(ISNUMBER(SEARCH(TRIM(CD$2), ProgramsTable[[#This Row],[Geographic Coverage]])), "Yes", "No"))</f>
        <v>N/A</v>
      </c>
      <c r="CE980" s="18" t="str">
        <f>IF(AND(CC$2=0, CD$2=0), "*Required - Please Make a Selection*", IF(OR(ISNUMBER(SEARCH(TRIM(CC$2), ProgramsTable[[#This Row],[Geographic Coverage]])), ISNUMBER(SEARCH(TRIM(CD$2), ProgramsTable[[#This Row],[Geographic Coverage]]))), "Yes", "No"))</f>
        <v>No</v>
      </c>
      <c r="CF980" s="18" t="str" cm="1">
        <f t="array" ref="CF980">IF(COUNTIF(BK$2:BN$2, "Yes")=0, "N/A", IF(SUMPRODUCT((BK$2:BN$2="Yes")*(ProgramsTable[[#This Row],[Veteran?]:[Disabled Veteran?]]="Yes"))&gt;0, "Yes", "No"))</f>
        <v>No</v>
      </c>
      <c r="CG9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80"/>
      <c r="CI980"/>
      <c r="CJ980"/>
      <c r="CK980"/>
      <c r="CL980"/>
      <c r="CM980"/>
      <c r="CN980"/>
      <c r="CO980"/>
      <c r="CP980"/>
      <c r="CQ980"/>
      <c r="CR980"/>
      <c r="CS980"/>
      <c r="CU980"/>
      <c r="CV980"/>
    </row>
    <row r="981" spans="1:100" x14ac:dyDescent="0.25">
      <c r="A981" s="10">
        <v>929</v>
      </c>
      <c r="B981" t="s">
        <v>647</v>
      </c>
      <c r="C981" t="s">
        <v>505</v>
      </c>
      <c r="D981" t="s">
        <v>564</v>
      </c>
      <c r="E981" t="s">
        <v>546</v>
      </c>
      <c r="F981" t="s">
        <v>565</v>
      </c>
      <c r="G981" t="s">
        <v>107</v>
      </c>
      <c r="H981" t="s">
        <v>207</v>
      </c>
      <c r="I981" t="s">
        <v>207</v>
      </c>
      <c r="J981" t="s">
        <v>566</v>
      </c>
      <c r="K981" t="s">
        <v>208</v>
      </c>
      <c r="L981" s="11" t="s">
        <v>567</v>
      </c>
      <c r="M981">
        <v>60</v>
      </c>
      <c r="N981">
        <v>120</v>
      </c>
      <c r="O981" t="s">
        <v>568</v>
      </c>
      <c r="P981" t="s">
        <v>569</v>
      </c>
      <c r="Q981" t="s">
        <v>208</v>
      </c>
      <c r="R981" t="s">
        <v>569</v>
      </c>
      <c r="S981" t="s">
        <v>208</v>
      </c>
      <c r="T981" t="s">
        <v>47</v>
      </c>
      <c r="U981" t="s">
        <v>207</v>
      </c>
      <c r="V981" t="s">
        <v>215</v>
      </c>
      <c r="W981" t="s">
        <v>207</v>
      </c>
      <c r="X981" t="s">
        <v>207</v>
      </c>
      <c r="Y981" t="s">
        <v>207</v>
      </c>
      <c r="Z981" t="s">
        <v>207</v>
      </c>
      <c r="AA981" t="s">
        <v>207</v>
      </c>
      <c r="AB981" t="s">
        <v>207</v>
      </c>
      <c r="AC981" t="s">
        <v>207</v>
      </c>
      <c r="AD981" t="s">
        <v>207</v>
      </c>
      <c r="AE981" t="s">
        <v>207</v>
      </c>
      <c r="AF981" t="s">
        <v>207</v>
      </c>
      <c r="AG981" t="s">
        <v>207</v>
      </c>
      <c r="AH981" t="s">
        <v>207</v>
      </c>
      <c r="AI981" t="s">
        <v>207</v>
      </c>
      <c r="AJ981" t="s">
        <v>207</v>
      </c>
      <c r="AK981" t="s">
        <v>207</v>
      </c>
      <c r="AL981" t="s">
        <v>207</v>
      </c>
      <c r="AM981" t="s">
        <v>215</v>
      </c>
      <c r="AN981" t="s">
        <v>215</v>
      </c>
      <c r="AO981" t="s">
        <v>215</v>
      </c>
      <c r="AP981" t="s">
        <v>207</v>
      </c>
      <c r="AQ981" t="s">
        <v>207</v>
      </c>
      <c r="AR981" t="s">
        <v>207</v>
      </c>
      <c r="AS981" t="s">
        <v>207</v>
      </c>
      <c r="AT981" t="s">
        <v>207</v>
      </c>
      <c r="AU981" t="s">
        <v>207</v>
      </c>
      <c r="AV981" t="s">
        <v>207</v>
      </c>
      <c r="AW981" t="s">
        <v>207</v>
      </c>
      <c r="AX981" t="s">
        <v>207</v>
      </c>
      <c r="AY981" t="s">
        <v>207</v>
      </c>
      <c r="AZ981" t="s">
        <v>207</v>
      </c>
      <c r="BA981" t="s">
        <v>207</v>
      </c>
      <c r="BB981" t="s">
        <v>207</v>
      </c>
      <c r="BC981" t="s">
        <v>207</v>
      </c>
      <c r="BD981" t="s">
        <v>207</v>
      </c>
      <c r="BE981" t="s">
        <v>207</v>
      </c>
      <c r="BF981" t="s">
        <v>207</v>
      </c>
      <c r="BG981" t="s">
        <v>207</v>
      </c>
      <c r="BH981" t="s">
        <v>207</v>
      </c>
      <c r="BI981" t="s">
        <v>207</v>
      </c>
      <c r="BJ981" t="s">
        <v>207</v>
      </c>
      <c r="BK981" t="s">
        <v>207</v>
      </c>
      <c r="BL981" t="s">
        <v>207</v>
      </c>
      <c r="BM981" t="s">
        <v>207</v>
      </c>
      <c r="BN981" t="s">
        <v>207</v>
      </c>
      <c r="BO981" s="18" t="str">
        <f>IF(OR(BO$2=0, BO$2=""), "N/A", IF(ISNUMBER(SEARCH(UPPER(BO$2), UPPER(ProgramsTable[[#This Row],[Type of Service]]))), "Yes", "No"))</f>
        <v>N/A</v>
      </c>
      <c r="BP981" s="18" t="str">
        <f>IF(BP$2=0, "N/A", IF(ISNUMBER(SEARCH(TRIM(BP$2), ProgramsTable[[#This Row],[Geographic Coverage]])), "Yes", "No"))</f>
        <v>N/A</v>
      </c>
      <c r="BQ981" s="18" t="str">
        <f>IF(BQ$2=0, "N/A", IF(ISNUMBER(SEARCH(TRIM(BQ$2), ProgramsTable[[#This Row],[Geographic Coverage]])), "Yes", "No"))</f>
        <v>N/A</v>
      </c>
      <c r="BR981" s="18" t="str">
        <f>IF(AND(BP$2=0, BQ$2=0), "*Required - Please Make a Selection*", IF(OR(ISNUMBER(SEARCH(TRIM(BP$2), ProgramsTable[[#This Row],[Geographic Coverage]])), ISNUMBER(SEARCH(TRIM(BQ$2), ProgramsTable[[#This Row],[Geographic Coverage]]))), "Yes", "No"))</f>
        <v>*Required - Please Make a Selection*</v>
      </c>
      <c r="BS981" s="18" t="str">
        <f>IF(OR(BS$2="",BS$2=0), "N/A", IF(AND(ProgramsTable[[#This Row],[Age Min]]= "None", ProgramsTable[[#This Row],[Age Max]]= "None"), "Yes", IF(AND(BS$2&gt;=ProgramsTable[[#This Row],[Age Min]], BS$2&lt;=ProgramsTable[[#This Row],[Age Max]]), "Yes", "No")))</f>
        <v>N/A</v>
      </c>
      <c r="BT981" s="18" t="str" cm="1">
        <f t="array" ref="BT981">IF(COUNTIF(AM$2:BJ$2,"Yes")=0,"N/A",IF(SUMPRODUCT(--(AM$2:BJ$2="Yes"),--(ProgramsTable[[#This Row],[Developmental Disability]:[Caregivers, Family Members, Advocates, or Practitioners of an Individual with Disabilities or Medical Conditions]]="Yes"))&gt;0,"Yes","No"))</f>
        <v>N/A</v>
      </c>
      <c r="BU9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81" s="18" t="str">
        <f>IF(BV$2=0, "N/A", IF(ISNUMBER(SEARCH(UPPER(BV$2), UPPER(ProgramsTable[[#This Row],[Type of Service]]))), "Yes", "No"))</f>
        <v>N/A</v>
      </c>
      <c r="BW981" s="18" t="str">
        <f>IF(BW$2=0, "N/A", IF(ISNUMBER(SEARCH(TRIM(BW$2), ProgramsTable[[#This Row],[Geographic Coverage]])), "Yes", "No"))</f>
        <v>N/A</v>
      </c>
      <c r="BX981" s="18" t="str">
        <f>IF(BX$2=0, "N/A", IF(ISNUMBER(SEARCH(TRIM(BX$2), ProgramsTable[[#This Row],[Geographic Coverage]])), "Yes", "No"))</f>
        <v>N/A</v>
      </c>
      <c r="BY981" s="18" t="str">
        <f>IF(AND(BW$2=0, BX$2=0), "*Required - Please Make a Selection*", IF(OR(ISNUMBER(SEARCH(TRIM(BW$2), ProgramsTable[[#This Row],[Geographic Coverage]])), ISNUMBER(SEARCH(TRIM(BX$2), ProgramsTable[[#This Row],[Geographic Coverage]]))), "Yes", "No"))</f>
        <v>*Required - Please Make a Selection*</v>
      </c>
      <c r="BZ981" s="18" t="str">
        <f>IF(I$2=0, "N/A", IF(I$2="Yes", IF(ProgramsTable[[#This Row],[Program Includes Services for Caregivers]]="Yes", IF(ProgramsTable[[#This Row],[Program May Require Caregiver to be Unpaid]]="No", "Yes", "No"), "No"), "N/A"))</f>
        <v>N/A</v>
      </c>
      <c r="CA9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81" s="18" t="str">
        <f>IF(CB$2=0, "N/A", IF(ISNUMBER(SEARCH(TRIM(UPPER(CB$2)), TRIM(UPPER(ProgramsTable[[#This Row],[Type of Service]])))), "Yes", "No"))</f>
        <v>N/A</v>
      </c>
      <c r="CC981" s="18" t="str">
        <f>IF(CC$2=0, "N/A", IF(ISNUMBER(SEARCH(TRIM(CC$2), ProgramsTable[[#This Row],[Geographic Coverage]])), "Yes", "No"))</f>
        <v>No</v>
      </c>
      <c r="CD981" s="18" t="str">
        <f>IF(CD$2=0, "N/A", IF(ISNUMBER(SEARCH(TRIM(CD$2), ProgramsTable[[#This Row],[Geographic Coverage]])), "Yes", "No"))</f>
        <v>N/A</v>
      </c>
      <c r="CE981" s="18" t="str">
        <f>IF(AND(CC$2=0, CD$2=0), "*Required - Please Make a Selection*", IF(OR(ISNUMBER(SEARCH(TRIM(CC$2), ProgramsTable[[#This Row],[Geographic Coverage]])), ISNUMBER(SEARCH(TRIM(CD$2), ProgramsTable[[#This Row],[Geographic Coverage]]))), "Yes", "No"))</f>
        <v>No</v>
      </c>
      <c r="CF981" s="18" t="str" cm="1">
        <f t="array" ref="CF981">IF(COUNTIF(BK$2:BN$2, "Yes")=0, "N/A", IF(SUMPRODUCT((BK$2:BN$2="Yes")*(ProgramsTable[[#This Row],[Veteran?]:[Disabled Veteran?]]="Yes"))&gt;0, "Yes", "No"))</f>
        <v>No</v>
      </c>
      <c r="CG9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81"/>
      <c r="CI981"/>
      <c r="CJ981"/>
      <c r="CK981"/>
      <c r="CL981"/>
      <c r="CM981"/>
      <c r="CN981"/>
      <c r="CO981"/>
      <c r="CP981"/>
      <c r="CQ981"/>
      <c r="CR981"/>
      <c r="CS981"/>
      <c r="CU981"/>
      <c r="CV981"/>
    </row>
    <row r="982" spans="1:100" hidden="1" x14ac:dyDescent="0.25">
      <c r="A982" s="10">
        <v>930</v>
      </c>
      <c r="B982" t="s">
        <v>647</v>
      </c>
      <c r="C982" t="s">
        <v>505</v>
      </c>
      <c r="D982" t="s">
        <v>564</v>
      </c>
      <c r="E982" t="s">
        <v>546</v>
      </c>
      <c r="F982" t="s">
        <v>570</v>
      </c>
      <c r="G982" t="s">
        <v>109</v>
      </c>
      <c r="H982" t="s">
        <v>207</v>
      </c>
      <c r="I982" t="s">
        <v>207</v>
      </c>
      <c r="J982" t="s">
        <v>566</v>
      </c>
      <c r="K982" t="s">
        <v>208</v>
      </c>
      <c r="L982" s="11" t="s">
        <v>571</v>
      </c>
      <c r="M982">
        <v>60</v>
      </c>
      <c r="N982">
        <v>120</v>
      </c>
      <c r="O982" t="s">
        <v>572</v>
      </c>
      <c r="P982" t="s">
        <v>573</v>
      </c>
      <c r="Q982" t="s">
        <v>208</v>
      </c>
      <c r="R982" t="s">
        <v>573</v>
      </c>
      <c r="S982" t="s">
        <v>208</v>
      </c>
      <c r="T982" t="s">
        <v>47</v>
      </c>
      <c r="U982" t="s">
        <v>207</v>
      </c>
      <c r="V982" t="s">
        <v>215</v>
      </c>
      <c r="W982" t="s">
        <v>207</v>
      </c>
      <c r="X982" t="s">
        <v>207</v>
      </c>
      <c r="Y982" t="s">
        <v>207</v>
      </c>
      <c r="Z982" t="s">
        <v>207</v>
      </c>
      <c r="AA982" t="s">
        <v>207</v>
      </c>
      <c r="AB982" t="s">
        <v>207</v>
      </c>
      <c r="AC982" t="s">
        <v>207</v>
      </c>
      <c r="AD982" t="s">
        <v>207</v>
      </c>
      <c r="AE982" t="s">
        <v>207</v>
      </c>
      <c r="AF982" t="s">
        <v>207</v>
      </c>
      <c r="AG982" t="s">
        <v>207</v>
      </c>
      <c r="AH982" t="s">
        <v>207</v>
      </c>
      <c r="AI982" t="s">
        <v>207</v>
      </c>
      <c r="AJ982" t="s">
        <v>207</v>
      </c>
      <c r="AK982" t="s">
        <v>207</v>
      </c>
      <c r="AL982" t="s">
        <v>207</v>
      </c>
      <c r="AM982" t="s">
        <v>215</v>
      </c>
      <c r="AN982" t="s">
        <v>215</v>
      </c>
      <c r="AO982" t="s">
        <v>215</v>
      </c>
      <c r="AP982" t="s">
        <v>207</v>
      </c>
      <c r="AQ982" t="s">
        <v>215</v>
      </c>
      <c r="AR982" t="s">
        <v>207</v>
      </c>
      <c r="AS982" t="s">
        <v>207</v>
      </c>
      <c r="AT982" t="s">
        <v>207</v>
      </c>
      <c r="AU982" t="s">
        <v>207</v>
      </c>
      <c r="AV982" t="s">
        <v>207</v>
      </c>
      <c r="AW982" t="s">
        <v>207</v>
      </c>
      <c r="AX982" t="s">
        <v>215</v>
      </c>
      <c r="AY982" t="s">
        <v>215</v>
      </c>
      <c r="AZ982" t="s">
        <v>207</v>
      </c>
      <c r="BA982" t="s">
        <v>215</v>
      </c>
      <c r="BB982" t="s">
        <v>207</v>
      </c>
      <c r="BC982" t="s">
        <v>207</v>
      </c>
      <c r="BD982" t="s">
        <v>207</v>
      </c>
      <c r="BE982" t="s">
        <v>207</v>
      </c>
      <c r="BF982" t="s">
        <v>207</v>
      </c>
      <c r="BG982" t="s">
        <v>207</v>
      </c>
      <c r="BH982" t="s">
        <v>207</v>
      </c>
      <c r="BI982" t="s">
        <v>207</v>
      </c>
      <c r="BJ982" t="s">
        <v>207</v>
      </c>
      <c r="BK982" t="s">
        <v>207</v>
      </c>
      <c r="BL982" t="s">
        <v>207</v>
      </c>
      <c r="BM982" t="s">
        <v>207</v>
      </c>
      <c r="BN982" t="s">
        <v>207</v>
      </c>
      <c r="BO982" s="18" t="str">
        <f>IF(OR(BO$2=0, BO$2=""), "N/A", IF(ISNUMBER(SEARCH(UPPER(BO$2), UPPER(ProgramsTable[[#This Row],[Type of Service]]))), "Yes", "No"))</f>
        <v>N/A</v>
      </c>
      <c r="BP982" s="18" t="str">
        <f>IF(BP$2=0, "N/A", IF(ISNUMBER(SEARCH(TRIM(BP$2), ProgramsTable[[#This Row],[Geographic Coverage]])), "Yes", "No"))</f>
        <v>N/A</v>
      </c>
      <c r="BQ982" s="18" t="str">
        <f>IF(BQ$2=0, "N/A", IF(ISNUMBER(SEARCH(TRIM(BQ$2), ProgramsTable[[#This Row],[Geographic Coverage]])), "Yes", "No"))</f>
        <v>N/A</v>
      </c>
      <c r="BR982" s="18" t="str">
        <f>IF(AND(BP$2=0, BQ$2=0), "*Required - Please Make a Selection*", IF(OR(ISNUMBER(SEARCH(TRIM(BP$2), ProgramsTable[[#This Row],[Geographic Coverage]])), ISNUMBER(SEARCH(TRIM(BQ$2), ProgramsTable[[#This Row],[Geographic Coverage]]))), "Yes", "No"))</f>
        <v>*Required - Please Make a Selection*</v>
      </c>
      <c r="BS982" s="18" t="str">
        <f>IF(OR(BS$2="",BS$2=0), "N/A", IF(AND(ProgramsTable[[#This Row],[Age Min]]= "None", ProgramsTable[[#This Row],[Age Max]]= "None"), "Yes", IF(AND(BS$2&gt;=ProgramsTable[[#This Row],[Age Min]], BS$2&lt;=ProgramsTable[[#This Row],[Age Max]]), "Yes", "No")))</f>
        <v>N/A</v>
      </c>
      <c r="BT982" s="18" t="str" cm="1">
        <f t="array" ref="BT982">IF(COUNTIF(AM$2:BJ$2,"Yes")=0,"N/A",IF(SUMPRODUCT(--(AM$2:BJ$2="Yes"),--(ProgramsTable[[#This Row],[Developmental Disability]:[Caregivers, Family Members, Advocates, or Practitioners of an Individual with Disabilities or Medical Conditions]]="Yes"))&gt;0,"Yes","No"))</f>
        <v>N/A</v>
      </c>
      <c r="BU9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82" s="18" t="str">
        <f>IF(BV$2=0, "N/A", IF(ISNUMBER(SEARCH(UPPER(BV$2), UPPER(ProgramsTable[[#This Row],[Type of Service]]))), "Yes", "No"))</f>
        <v>N/A</v>
      </c>
      <c r="BW982" s="18" t="str">
        <f>IF(BW$2=0, "N/A", IF(ISNUMBER(SEARCH(TRIM(BW$2), ProgramsTable[[#This Row],[Geographic Coverage]])), "Yes", "No"))</f>
        <v>N/A</v>
      </c>
      <c r="BX982" s="18" t="str">
        <f>IF(BX$2=0, "N/A", IF(ISNUMBER(SEARCH(TRIM(BX$2), ProgramsTable[[#This Row],[Geographic Coverage]])), "Yes", "No"))</f>
        <v>N/A</v>
      </c>
      <c r="BY982" s="18" t="str">
        <f>IF(AND(BW$2=0, BX$2=0), "*Required - Please Make a Selection*", IF(OR(ISNUMBER(SEARCH(TRIM(BW$2), ProgramsTable[[#This Row],[Geographic Coverage]])), ISNUMBER(SEARCH(TRIM(BX$2), ProgramsTable[[#This Row],[Geographic Coverage]]))), "Yes", "No"))</f>
        <v>*Required - Please Make a Selection*</v>
      </c>
      <c r="BZ982" s="18" t="str">
        <f>IF(I$2=0, "N/A", IF(I$2="Yes", IF(ProgramsTable[[#This Row],[Program Includes Services for Caregivers]]="Yes", IF(ProgramsTable[[#This Row],[Program May Require Caregiver to be Unpaid]]="No", "Yes", "No"), "No"), "N/A"))</f>
        <v>N/A</v>
      </c>
      <c r="CA9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82" s="18" t="str">
        <f>IF(CB$2=0, "N/A", IF(ISNUMBER(SEARCH(TRIM(UPPER(CB$2)), TRIM(UPPER(ProgramsTable[[#This Row],[Type of Service]])))), "Yes", "No"))</f>
        <v>N/A</v>
      </c>
      <c r="CC982" s="18" t="str">
        <f>IF(CC$2=0, "N/A", IF(ISNUMBER(SEARCH(TRIM(CC$2), ProgramsTable[[#This Row],[Geographic Coverage]])), "Yes", "No"))</f>
        <v>No</v>
      </c>
      <c r="CD982" s="18" t="str">
        <f>IF(CD$2=0, "N/A", IF(ISNUMBER(SEARCH(TRIM(CD$2), ProgramsTable[[#This Row],[Geographic Coverage]])), "Yes", "No"))</f>
        <v>N/A</v>
      </c>
      <c r="CE982" s="18" t="str">
        <f>IF(AND(CC$2=0, CD$2=0), "*Required - Please Make a Selection*", IF(OR(ISNUMBER(SEARCH(TRIM(CC$2), ProgramsTable[[#This Row],[Geographic Coverage]])), ISNUMBER(SEARCH(TRIM(CD$2), ProgramsTable[[#This Row],[Geographic Coverage]]))), "Yes", "No"))</f>
        <v>No</v>
      </c>
      <c r="CF982" s="18" t="str" cm="1">
        <f t="array" ref="CF982">IF(COUNTIF(BK$2:BN$2, "Yes")=0, "N/A", IF(SUMPRODUCT((BK$2:BN$2="Yes")*(ProgramsTable[[#This Row],[Veteran?]:[Disabled Veteran?]]="Yes"))&gt;0, "Yes", "No"))</f>
        <v>No</v>
      </c>
      <c r="CG9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82"/>
      <c r="CI982"/>
      <c r="CJ982"/>
      <c r="CK982"/>
      <c r="CL982"/>
      <c r="CM982"/>
      <c r="CN982"/>
      <c r="CO982"/>
      <c r="CP982"/>
      <c r="CQ982"/>
      <c r="CR982"/>
      <c r="CS982"/>
      <c r="CU982"/>
      <c r="CV982"/>
    </row>
    <row r="983" spans="1:100" hidden="1" x14ac:dyDescent="0.25">
      <c r="A983" s="10">
        <v>931</v>
      </c>
      <c r="B983" t="s">
        <v>647</v>
      </c>
      <c r="C983" t="s">
        <v>505</v>
      </c>
      <c r="D983" t="s">
        <v>564</v>
      </c>
      <c r="E983" t="s">
        <v>546</v>
      </c>
      <c r="F983" t="s">
        <v>574</v>
      </c>
      <c r="G983" t="s">
        <v>108</v>
      </c>
      <c r="H983" t="s">
        <v>207</v>
      </c>
      <c r="I983" t="s">
        <v>207</v>
      </c>
      <c r="J983" t="s">
        <v>208</v>
      </c>
      <c r="K983" t="s">
        <v>208</v>
      </c>
      <c r="L983" s="11" t="s">
        <v>543</v>
      </c>
      <c r="M983">
        <v>60</v>
      </c>
      <c r="N983">
        <v>120</v>
      </c>
      <c r="P983" t="s">
        <v>575</v>
      </c>
      <c r="Q983" t="s">
        <v>208</v>
      </c>
      <c r="R983" t="s">
        <v>575</v>
      </c>
      <c r="S983" t="s">
        <v>208</v>
      </c>
      <c r="T983" t="s">
        <v>47</v>
      </c>
      <c r="U983" t="s">
        <v>207</v>
      </c>
      <c r="V983" t="s">
        <v>207</v>
      </c>
      <c r="W983" t="s">
        <v>207</v>
      </c>
      <c r="X983" t="s">
        <v>207</v>
      </c>
      <c r="Y983" t="s">
        <v>207</v>
      </c>
      <c r="Z983" t="s">
        <v>207</v>
      </c>
      <c r="AA983" t="s">
        <v>207</v>
      </c>
      <c r="AB983" t="s">
        <v>207</v>
      </c>
      <c r="AC983" t="s">
        <v>207</v>
      </c>
      <c r="AD983" t="s">
        <v>207</v>
      </c>
      <c r="AE983" t="s">
        <v>207</v>
      </c>
      <c r="AF983" t="s">
        <v>207</v>
      </c>
      <c r="AG983" t="s">
        <v>207</v>
      </c>
      <c r="AH983" t="s">
        <v>207</v>
      </c>
      <c r="AI983" t="s">
        <v>207</v>
      </c>
      <c r="AJ983" t="s">
        <v>207</v>
      </c>
      <c r="AK983" t="s">
        <v>207</v>
      </c>
      <c r="AL983" t="s">
        <v>207</v>
      </c>
      <c r="AM983" t="s">
        <v>207</v>
      </c>
      <c r="AN983" t="s">
        <v>207</v>
      </c>
      <c r="AO983" t="s">
        <v>207</v>
      </c>
      <c r="AP983" t="s">
        <v>207</v>
      </c>
      <c r="AQ983" t="s">
        <v>207</v>
      </c>
      <c r="AR983" t="s">
        <v>207</v>
      </c>
      <c r="AS983" t="s">
        <v>207</v>
      </c>
      <c r="AT983" t="s">
        <v>207</v>
      </c>
      <c r="AU983" t="s">
        <v>207</v>
      </c>
      <c r="AV983" t="s">
        <v>207</v>
      </c>
      <c r="AW983" t="s">
        <v>207</v>
      </c>
      <c r="AX983" t="s">
        <v>207</v>
      </c>
      <c r="AY983" t="s">
        <v>207</v>
      </c>
      <c r="AZ983" t="s">
        <v>207</v>
      </c>
      <c r="BA983" t="s">
        <v>215</v>
      </c>
      <c r="BB983" t="s">
        <v>207</v>
      </c>
      <c r="BC983" t="s">
        <v>207</v>
      </c>
      <c r="BD983" t="s">
        <v>207</v>
      </c>
      <c r="BE983" t="s">
        <v>207</v>
      </c>
      <c r="BF983" t="s">
        <v>207</v>
      </c>
      <c r="BG983" t="s">
        <v>207</v>
      </c>
      <c r="BH983" t="s">
        <v>207</v>
      </c>
      <c r="BI983" t="s">
        <v>207</v>
      </c>
      <c r="BJ983" t="s">
        <v>207</v>
      </c>
      <c r="BK983" t="s">
        <v>207</v>
      </c>
      <c r="BL983" t="s">
        <v>207</v>
      </c>
      <c r="BM983" t="s">
        <v>207</v>
      </c>
      <c r="BN983" t="s">
        <v>207</v>
      </c>
      <c r="BO983" s="18" t="str">
        <f>IF(OR(BO$2=0, BO$2=""), "N/A", IF(ISNUMBER(SEARCH(UPPER(BO$2), UPPER(ProgramsTable[[#This Row],[Type of Service]]))), "Yes", "No"))</f>
        <v>N/A</v>
      </c>
      <c r="BP983" s="18" t="str">
        <f>IF(BP$2=0, "N/A", IF(ISNUMBER(SEARCH(TRIM(BP$2), ProgramsTable[[#This Row],[Geographic Coverage]])), "Yes", "No"))</f>
        <v>N/A</v>
      </c>
      <c r="BQ983" s="18" t="str">
        <f>IF(BQ$2=0, "N/A", IF(ISNUMBER(SEARCH(TRIM(BQ$2), ProgramsTable[[#This Row],[Geographic Coverage]])), "Yes", "No"))</f>
        <v>N/A</v>
      </c>
      <c r="BR983" s="18" t="str">
        <f>IF(AND(BP$2=0, BQ$2=0), "*Required - Please Make a Selection*", IF(OR(ISNUMBER(SEARCH(TRIM(BP$2), ProgramsTable[[#This Row],[Geographic Coverage]])), ISNUMBER(SEARCH(TRIM(BQ$2), ProgramsTable[[#This Row],[Geographic Coverage]]))), "Yes", "No"))</f>
        <v>*Required - Please Make a Selection*</v>
      </c>
      <c r="BS983" s="18" t="str">
        <f>IF(OR(BS$2="",BS$2=0), "N/A", IF(AND(ProgramsTable[[#This Row],[Age Min]]= "None", ProgramsTable[[#This Row],[Age Max]]= "None"), "Yes", IF(AND(BS$2&gt;=ProgramsTable[[#This Row],[Age Min]], BS$2&lt;=ProgramsTable[[#This Row],[Age Max]]), "Yes", "No")))</f>
        <v>N/A</v>
      </c>
      <c r="BT983" s="18" t="str" cm="1">
        <f t="array" ref="BT983">IF(COUNTIF(AM$2:BJ$2,"Yes")=0,"N/A",IF(SUMPRODUCT(--(AM$2:BJ$2="Yes"),--(ProgramsTable[[#This Row],[Developmental Disability]:[Caregivers, Family Members, Advocates, or Practitioners of an Individual with Disabilities or Medical Conditions]]="Yes"))&gt;0,"Yes","No"))</f>
        <v>N/A</v>
      </c>
      <c r="BU9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83" s="18" t="str">
        <f>IF(BV$2=0, "N/A", IF(ISNUMBER(SEARCH(UPPER(BV$2), UPPER(ProgramsTable[[#This Row],[Type of Service]]))), "Yes", "No"))</f>
        <v>N/A</v>
      </c>
      <c r="BW983" s="18" t="str">
        <f>IF(BW$2=0, "N/A", IF(ISNUMBER(SEARCH(TRIM(BW$2), ProgramsTable[[#This Row],[Geographic Coverage]])), "Yes", "No"))</f>
        <v>N/A</v>
      </c>
      <c r="BX983" s="18" t="str">
        <f>IF(BX$2=0, "N/A", IF(ISNUMBER(SEARCH(TRIM(BX$2), ProgramsTable[[#This Row],[Geographic Coverage]])), "Yes", "No"))</f>
        <v>N/A</v>
      </c>
      <c r="BY983" s="18" t="str">
        <f>IF(AND(BW$2=0, BX$2=0), "*Required - Please Make a Selection*", IF(OR(ISNUMBER(SEARCH(TRIM(BW$2), ProgramsTable[[#This Row],[Geographic Coverage]])), ISNUMBER(SEARCH(TRIM(BX$2), ProgramsTable[[#This Row],[Geographic Coverage]]))), "Yes", "No"))</f>
        <v>*Required - Please Make a Selection*</v>
      </c>
      <c r="BZ983" s="18" t="str">
        <f>IF(I$2=0, "N/A", IF(I$2="Yes", IF(ProgramsTable[[#This Row],[Program Includes Services for Caregivers]]="Yes", IF(ProgramsTable[[#This Row],[Program May Require Caregiver to be Unpaid]]="No", "Yes", "No"), "No"), "N/A"))</f>
        <v>N/A</v>
      </c>
      <c r="CA9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83" s="18" t="str">
        <f>IF(CB$2=0, "N/A", IF(ISNUMBER(SEARCH(TRIM(UPPER(CB$2)), TRIM(UPPER(ProgramsTable[[#This Row],[Type of Service]])))), "Yes", "No"))</f>
        <v>N/A</v>
      </c>
      <c r="CC983" s="18" t="str">
        <f>IF(CC$2=0, "N/A", IF(ISNUMBER(SEARCH(TRIM(CC$2), ProgramsTable[[#This Row],[Geographic Coverage]])), "Yes", "No"))</f>
        <v>No</v>
      </c>
      <c r="CD983" s="18" t="str">
        <f>IF(CD$2=0, "N/A", IF(ISNUMBER(SEARCH(TRIM(CD$2), ProgramsTable[[#This Row],[Geographic Coverage]])), "Yes", "No"))</f>
        <v>N/A</v>
      </c>
      <c r="CE983" s="18" t="str">
        <f>IF(AND(CC$2=0, CD$2=0), "*Required - Please Make a Selection*", IF(OR(ISNUMBER(SEARCH(TRIM(CC$2), ProgramsTable[[#This Row],[Geographic Coverage]])), ISNUMBER(SEARCH(TRIM(CD$2), ProgramsTable[[#This Row],[Geographic Coverage]]))), "Yes", "No"))</f>
        <v>No</v>
      </c>
      <c r="CF983" s="18" t="str" cm="1">
        <f t="array" ref="CF983">IF(COUNTIF(BK$2:BN$2, "Yes")=0, "N/A", IF(SUMPRODUCT((BK$2:BN$2="Yes")*(ProgramsTable[[#This Row],[Veteran?]:[Disabled Veteran?]]="Yes"))&gt;0, "Yes", "No"))</f>
        <v>No</v>
      </c>
      <c r="CG9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83"/>
      <c r="CI983"/>
      <c r="CJ983"/>
      <c r="CK983"/>
      <c r="CL983"/>
      <c r="CM983"/>
      <c r="CN983"/>
      <c r="CO983"/>
      <c r="CP983"/>
      <c r="CQ983"/>
      <c r="CR983"/>
      <c r="CS983"/>
      <c r="CU983"/>
      <c r="CV983"/>
    </row>
    <row r="984" spans="1:100" hidden="1" x14ac:dyDescent="0.25">
      <c r="A984" s="10">
        <v>932</v>
      </c>
      <c r="B984" t="s">
        <v>647</v>
      </c>
      <c r="C984" t="s">
        <v>505</v>
      </c>
      <c r="D984" t="s">
        <v>576</v>
      </c>
      <c r="E984" t="s">
        <v>546</v>
      </c>
      <c r="F984" t="s">
        <v>577</v>
      </c>
      <c r="G984" t="s">
        <v>98</v>
      </c>
      <c r="H984" t="s">
        <v>207</v>
      </c>
      <c r="I984" t="s">
        <v>207</v>
      </c>
      <c r="J984" t="s">
        <v>208</v>
      </c>
      <c r="K984" t="s">
        <v>208</v>
      </c>
      <c r="L984" s="11" t="s">
        <v>543</v>
      </c>
      <c r="M984">
        <v>60</v>
      </c>
      <c r="N984">
        <v>120</v>
      </c>
      <c r="P984" t="s">
        <v>563</v>
      </c>
      <c r="Q984" t="s">
        <v>208</v>
      </c>
      <c r="R984" t="s">
        <v>563</v>
      </c>
      <c r="S984" t="s">
        <v>208</v>
      </c>
      <c r="T984" t="s">
        <v>47</v>
      </c>
      <c r="U984" t="s">
        <v>207</v>
      </c>
      <c r="V984" t="s">
        <v>207</v>
      </c>
      <c r="W984" t="s">
        <v>207</v>
      </c>
      <c r="X984" t="s">
        <v>207</v>
      </c>
      <c r="Y984" t="s">
        <v>207</v>
      </c>
      <c r="Z984" t="s">
        <v>207</v>
      </c>
      <c r="AA984" t="s">
        <v>207</v>
      </c>
      <c r="AB984" t="s">
        <v>207</v>
      </c>
      <c r="AC984" t="s">
        <v>207</v>
      </c>
      <c r="AD984" t="s">
        <v>207</v>
      </c>
      <c r="AE984" t="s">
        <v>207</v>
      </c>
      <c r="AF984" t="s">
        <v>207</v>
      </c>
      <c r="AG984" t="s">
        <v>207</v>
      </c>
      <c r="AH984" t="s">
        <v>207</v>
      </c>
      <c r="AI984" t="s">
        <v>207</v>
      </c>
      <c r="AJ984" t="s">
        <v>207</v>
      </c>
      <c r="AK984" t="s">
        <v>207</v>
      </c>
      <c r="AL984" t="s">
        <v>207</v>
      </c>
      <c r="AM984" t="s">
        <v>207</v>
      </c>
      <c r="AN984" t="s">
        <v>207</v>
      </c>
      <c r="AO984" t="s">
        <v>207</v>
      </c>
      <c r="AP984" t="s">
        <v>207</v>
      </c>
      <c r="AQ984" t="s">
        <v>207</v>
      </c>
      <c r="AR984" t="s">
        <v>207</v>
      </c>
      <c r="AS984" t="s">
        <v>207</v>
      </c>
      <c r="AT984" t="s">
        <v>207</v>
      </c>
      <c r="AU984" t="s">
        <v>207</v>
      </c>
      <c r="AV984" t="s">
        <v>207</v>
      </c>
      <c r="AW984" t="s">
        <v>207</v>
      </c>
      <c r="AX984" t="s">
        <v>207</v>
      </c>
      <c r="AY984" t="s">
        <v>207</v>
      </c>
      <c r="AZ984" t="s">
        <v>207</v>
      </c>
      <c r="BA984" t="s">
        <v>215</v>
      </c>
      <c r="BB984" t="s">
        <v>207</v>
      </c>
      <c r="BC984" t="s">
        <v>207</v>
      </c>
      <c r="BD984" t="s">
        <v>207</v>
      </c>
      <c r="BE984" t="s">
        <v>207</v>
      </c>
      <c r="BF984" t="s">
        <v>207</v>
      </c>
      <c r="BG984" t="s">
        <v>207</v>
      </c>
      <c r="BH984" t="s">
        <v>207</v>
      </c>
      <c r="BI984" t="s">
        <v>207</v>
      </c>
      <c r="BJ984" t="s">
        <v>207</v>
      </c>
      <c r="BK984" t="s">
        <v>207</v>
      </c>
      <c r="BL984" t="s">
        <v>207</v>
      </c>
      <c r="BM984" t="s">
        <v>207</v>
      </c>
      <c r="BN984" t="s">
        <v>207</v>
      </c>
      <c r="BO984" s="18" t="str">
        <f>IF(OR(BO$2=0, BO$2=""), "N/A", IF(ISNUMBER(SEARCH(UPPER(BO$2), UPPER(ProgramsTable[[#This Row],[Type of Service]]))), "Yes", "No"))</f>
        <v>N/A</v>
      </c>
      <c r="BP984" s="18" t="str">
        <f>IF(BP$2=0, "N/A", IF(ISNUMBER(SEARCH(TRIM(BP$2), ProgramsTable[[#This Row],[Geographic Coverage]])), "Yes", "No"))</f>
        <v>N/A</v>
      </c>
      <c r="BQ984" s="18" t="str">
        <f>IF(BQ$2=0, "N/A", IF(ISNUMBER(SEARCH(TRIM(BQ$2), ProgramsTable[[#This Row],[Geographic Coverage]])), "Yes", "No"))</f>
        <v>N/A</v>
      </c>
      <c r="BR984" s="18" t="str">
        <f>IF(AND(BP$2=0, BQ$2=0), "*Required - Please Make a Selection*", IF(OR(ISNUMBER(SEARCH(TRIM(BP$2), ProgramsTable[[#This Row],[Geographic Coverage]])), ISNUMBER(SEARCH(TRIM(BQ$2), ProgramsTable[[#This Row],[Geographic Coverage]]))), "Yes", "No"))</f>
        <v>*Required - Please Make a Selection*</v>
      </c>
      <c r="BS984" s="18" t="str">
        <f>IF(OR(BS$2="",BS$2=0), "N/A", IF(AND(ProgramsTable[[#This Row],[Age Min]]= "None", ProgramsTable[[#This Row],[Age Max]]= "None"), "Yes", IF(AND(BS$2&gt;=ProgramsTable[[#This Row],[Age Min]], BS$2&lt;=ProgramsTable[[#This Row],[Age Max]]), "Yes", "No")))</f>
        <v>N/A</v>
      </c>
      <c r="BT984" s="18" t="str" cm="1">
        <f t="array" ref="BT984">IF(COUNTIF(AM$2:BJ$2,"Yes")=0,"N/A",IF(SUMPRODUCT(--(AM$2:BJ$2="Yes"),--(ProgramsTable[[#This Row],[Developmental Disability]:[Caregivers, Family Members, Advocates, or Practitioners of an Individual with Disabilities or Medical Conditions]]="Yes"))&gt;0,"Yes","No"))</f>
        <v>N/A</v>
      </c>
      <c r="BU9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84" s="18" t="str">
        <f>IF(BV$2=0, "N/A", IF(ISNUMBER(SEARCH(UPPER(BV$2), UPPER(ProgramsTable[[#This Row],[Type of Service]]))), "Yes", "No"))</f>
        <v>N/A</v>
      </c>
      <c r="BW984" s="18" t="str">
        <f>IF(BW$2=0, "N/A", IF(ISNUMBER(SEARCH(TRIM(BW$2), ProgramsTable[[#This Row],[Geographic Coverage]])), "Yes", "No"))</f>
        <v>N/A</v>
      </c>
      <c r="BX984" s="18" t="str">
        <f>IF(BX$2=0, "N/A", IF(ISNUMBER(SEARCH(TRIM(BX$2), ProgramsTable[[#This Row],[Geographic Coverage]])), "Yes", "No"))</f>
        <v>N/A</v>
      </c>
      <c r="BY984" s="18" t="str">
        <f>IF(AND(BW$2=0, BX$2=0), "*Required - Please Make a Selection*", IF(OR(ISNUMBER(SEARCH(TRIM(BW$2), ProgramsTable[[#This Row],[Geographic Coverage]])), ISNUMBER(SEARCH(TRIM(BX$2), ProgramsTable[[#This Row],[Geographic Coverage]]))), "Yes", "No"))</f>
        <v>*Required - Please Make a Selection*</v>
      </c>
      <c r="BZ984" s="18" t="str">
        <f>IF(I$2=0, "N/A", IF(I$2="Yes", IF(ProgramsTable[[#This Row],[Program Includes Services for Caregivers]]="Yes", IF(ProgramsTable[[#This Row],[Program May Require Caregiver to be Unpaid]]="No", "Yes", "No"), "No"), "N/A"))</f>
        <v>N/A</v>
      </c>
      <c r="CA9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84" s="18" t="str">
        <f>IF(CB$2=0, "N/A", IF(ISNUMBER(SEARCH(TRIM(UPPER(CB$2)), TRIM(UPPER(ProgramsTable[[#This Row],[Type of Service]])))), "Yes", "No"))</f>
        <v>N/A</v>
      </c>
      <c r="CC984" s="18" t="str">
        <f>IF(CC$2=0, "N/A", IF(ISNUMBER(SEARCH(TRIM(CC$2), ProgramsTable[[#This Row],[Geographic Coverage]])), "Yes", "No"))</f>
        <v>No</v>
      </c>
      <c r="CD984" s="18" t="str">
        <f>IF(CD$2=0, "N/A", IF(ISNUMBER(SEARCH(TRIM(CD$2), ProgramsTable[[#This Row],[Geographic Coverage]])), "Yes", "No"))</f>
        <v>N/A</v>
      </c>
      <c r="CE984" s="18" t="str">
        <f>IF(AND(CC$2=0, CD$2=0), "*Required - Please Make a Selection*", IF(OR(ISNUMBER(SEARCH(TRIM(CC$2), ProgramsTable[[#This Row],[Geographic Coverage]])), ISNUMBER(SEARCH(TRIM(CD$2), ProgramsTable[[#This Row],[Geographic Coverage]]))), "Yes", "No"))</f>
        <v>No</v>
      </c>
      <c r="CF984" s="18" t="str" cm="1">
        <f t="array" ref="CF984">IF(COUNTIF(BK$2:BN$2, "Yes")=0, "N/A", IF(SUMPRODUCT((BK$2:BN$2="Yes")*(ProgramsTable[[#This Row],[Veteran?]:[Disabled Veteran?]]="Yes"))&gt;0, "Yes", "No"))</f>
        <v>No</v>
      </c>
      <c r="CG9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84"/>
      <c r="CI984"/>
      <c r="CJ984"/>
      <c r="CK984"/>
      <c r="CL984"/>
      <c r="CM984"/>
      <c r="CN984"/>
      <c r="CO984"/>
      <c r="CP984"/>
      <c r="CQ984"/>
      <c r="CR984"/>
      <c r="CS984"/>
      <c r="CU984"/>
      <c r="CV984"/>
    </row>
    <row r="985" spans="1:100" hidden="1" x14ac:dyDescent="0.25">
      <c r="A985" s="10">
        <v>944</v>
      </c>
      <c r="B985" t="s">
        <v>647</v>
      </c>
      <c r="C985" t="s">
        <v>506</v>
      </c>
      <c r="D985" t="s">
        <v>537</v>
      </c>
      <c r="E985" t="s">
        <v>538</v>
      </c>
      <c r="F985" t="s">
        <v>539</v>
      </c>
      <c r="G985" t="s">
        <v>540</v>
      </c>
      <c r="H985" t="s">
        <v>207</v>
      </c>
      <c r="I985" t="s">
        <v>207</v>
      </c>
      <c r="J985" t="s">
        <v>541</v>
      </c>
      <c r="K985" t="s">
        <v>542</v>
      </c>
      <c r="L985" t="s">
        <v>543</v>
      </c>
      <c r="M985">
        <v>60</v>
      </c>
      <c r="N985">
        <v>120</v>
      </c>
      <c r="P985" t="s">
        <v>544</v>
      </c>
      <c r="Q985" t="s">
        <v>208</v>
      </c>
      <c r="R985" t="s">
        <v>544</v>
      </c>
      <c r="S985" t="s">
        <v>208</v>
      </c>
      <c r="T985" t="s">
        <v>50</v>
      </c>
      <c r="U985" t="s">
        <v>215</v>
      </c>
      <c r="V985" t="s">
        <v>207</v>
      </c>
      <c r="W985" t="s">
        <v>207</v>
      </c>
      <c r="X985" t="s">
        <v>207</v>
      </c>
      <c r="Y985" t="s">
        <v>207</v>
      </c>
      <c r="Z985" t="s">
        <v>207</v>
      </c>
      <c r="AA985" t="s">
        <v>207</v>
      </c>
      <c r="AB985" t="s">
        <v>207</v>
      </c>
      <c r="AC985" t="s">
        <v>207</v>
      </c>
      <c r="AD985" t="s">
        <v>207</v>
      </c>
      <c r="AE985" t="s">
        <v>207</v>
      </c>
      <c r="AF985" t="s">
        <v>207</v>
      </c>
      <c r="AG985" t="s">
        <v>207</v>
      </c>
      <c r="AH985" t="s">
        <v>207</v>
      </c>
      <c r="AI985" t="s">
        <v>207</v>
      </c>
      <c r="AJ985" t="s">
        <v>207</v>
      </c>
      <c r="AK985" t="s">
        <v>207</v>
      </c>
      <c r="AL985" t="s">
        <v>207</v>
      </c>
      <c r="AM985" t="s">
        <v>207</v>
      </c>
      <c r="AN985" t="s">
        <v>207</v>
      </c>
      <c r="AO985" t="s">
        <v>207</v>
      </c>
      <c r="AP985" t="s">
        <v>207</v>
      </c>
      <c r="AQ985" t="s">
        <v>207</v>
      </c>
      <c r="AR985" t="s">
        <v>207</v>
      </c>
      <c r="AS985" t="s">
        <v>207</v>
      </c>
      <c r="AT985" t="s">
        <v>207</v>
      </c>
      <c r="AU985" t="s">
        <v>207</v>
      </c>
      <c r="AV985" t="s">
        <v>207</v>
      </c>
      <c r="AW985" t="s">
        <v>207</v>
      </c>
      <c r="AX985" t="s">
        <v>207</v>
      </c>
      <c r="AY985" t="s">
        <v>207</v>
      </c>
      <c r="AZ985" t="s">
        <v>207</v>
      </c>
      <c r="BA985" t="s">
        <v>215</v>
      </c>
      <c r="BB985" t="s">
        <v>207</v>
      </c>
      <c r="BC985" t="s">
        <v>207</v>
      </c>
      <c r="BD985" t="s">
        <v>207</v>
      </c>
      <c r="BE985" t="s">
        <v>207</v>
      </c>
      <c r="BF985" t="s">
        <v>207</v>
      </c>
      <c r="BG985" t="s">
        <v>207</v>
      </c>
      <c r="BH985" t="s">
        <v>207</v>
      </c>
      <c r="BI985" t="s">
        <v>207</v>
      </c>
      <c r="BJ985" t="s">
        <v>207</v>
      </c>
      <c r="BK985" t="s">
        <v>207</v>
      </c>
      <c r="BL985" t="s">
        <v>207</v>
      </c>
      <c r="BM985" t="s">
        <v>207</v>
      </c>
      <c r="BN985" t="s">
        <v>207</v>
      </c>
      <c r="BO985" s="18" t="str">
        <f>IF(OR(BO$2=0, BO$2=""), "N/A", IF(ISNUMBER(SEARCH(UPPER(BO$2), UPPER(ProgramsTable[[#This Row],[Type of Service]]))), "Yes", "No"))</f>
        <v>N/A</v>
      </c>
      <c r="BP985" s="18" t="str">
        <f>IF(BP$2=0, "N/A", IF(ISNUMBER(SEARCH(TRIM(BP$2), ProgramsTable[[#This Row],[Geographic Coverage]])), "Yes", "No"))</f>
        <v>N/A</v>
      </c>
      <c r="BQ985" s="18" t="str">
        <f>IF(BQ$2=0, "N/A", IF(ISNUMBER(SEARCH(TRIM(BQ$2), ProgramsTable[[#This Row],[Geographic Coverage]])), "Yes", "No"))</f>
        <v>N/A</v>
      </c>
      <c r="BR985" s="18" t="str">
        <f>IF(AND(BP$2=0, BQ$2=0), "*Required - Please Make a Selection*", IF(OR(ISNUMBER(SEARCH(TRIM(BP$2), ProgramsTable[[#This Row],[Geographic Coverage]])), ISNUMBER(SEARCH(TRIM(BQ$2), ProgramsTable[[#This Row],[Geographic Coverage]]))), "Yes", "No"))</f>
        <v>*Required - Please Make a Selection*</v>
      </c>
      <c r="BS985" s="18" t="str">
        <f>IF(OR(BS$2="",BS$2=0), "N/A", IF(AND(ProgramsTable[[#This Row],[Age Min]]= "None", ProgramsTable[[#This Row],[Age Max]]= "None"), "Yes", IF(AND(BS$2&gt;=ProgramsTable[[#This Row],[Age Min]], BS$2&lt;=ProgramsTable[[#This Row],[Age Max]]), "Yes", "No")))</f>
        <v>N/A</v>
      </c>
      <c r="BT985" s="18" t="str" cm="1">
        <f t="array" ref="BT985">IF(COUNTIF(AM$2:BJ$2,"Yes")=0,"N/A",IF(SUMPRODUCT(--(AM$2:BJ$2="Yes"),--(ProgramsTable[[#This Row],[Developmental Disability]:[Caregivers, Family Members, Advocates, or Practitioners of an Individual with Disabilities or Medical Conditions]]="Yes"))&gt;0,"Yes","No"))</f>
        <v>N/A</v>
      </c>
      <c r="BU9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85" s="18" t="str">
        <f>IF(BV$2=0, "N/A", IF(ISNUMBER(SEARCH(UPPER(BV$2), UPPER(ProgramsTable[[#This Row],[Type of Service]]))), "Yes", "No"))</f>
        <v>N/A</v>
      </c>
      <c r="BW985" s="18" t="str">
        <f>IF(BW$2=0, "N/A", IF(ISNUMBER(SEARCH(TRIM(BW$2), ProgramsTable[[#This Row],[Geographic Coverage]])), "Yes", "No"))</f>
        <v>N/A</v>
      </c>
      <c r="BX985" s="18" t="str">
        <f>IF(BX$2=0, "N/A", IF(ISNUMBER(SEARCH(TRIM(BX$2), ProgramsTable[[#This Row],[Geographic Coverage]])), "Yes", "No"))</f>
        <v>N/A</v>
      </c>
      <c r="BY985" s="18" t="str">
        <f>IF(AND(BW$2=0, BX$2=0), "*Required - Please Make a Selection*", IF(OR(ISNUMBER(SEARCH(TRIM(BW$2), ProgramsTable[[#This Row],[Geographic Coverage]])), ISNUMBER(SEARCH(TRIM(BX$2), ProgramsTable[[#This Row],[Geographic Coverage]]))), "Yes", "No"))</f>
        <v>*Required - Please Make a Selection*</v>
      </c>
      <c r="BZ985" s="18" t="str">
        <f>IF(I$2=0, "N/A", IF(I$2="Yes", IF(ProgramsTable[[#This Row],[Program Includes Services for Caregivers]]="Yes", IF(ProgramsTable[[#This Row],[Program May Require Caregiver to be Unpaid]]="No", "Yes", "No"), "No"), "N/A"))</f>
        <v>N/A</v>
      </c>
      <c r="CA9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85" s="18" t="str">
        <f>IF(CB$2=0, "N/A", IF(ISNUMBER(SEARCH(TRIM(UPPER(CB$2)), TRIM(UPPER(ProgramsTable[[#This Row],[Type of Service]])))), "Yes", "No"))</f>
        <v>N/A</v>
      </c>
      <c r="CC985" s="18" t="str">
        <f>IF(CC$2=0, "N/A", IF(ISNUMBER(SEARCH(TRIM(CC$2), ProgramsTable[[#This Row],[Geographic Coverage]])), "Yes", "No"))</f>
        <v>No</v>
      </c>
      <c r="CD985" s="18" t="str">
        <f>IF(CD$2=0, "N/A", IF(ISNUMBER(SEARCH(TRIM(CD$2), ProgramsTable[[#This Row],[Geographic Coverage]])), "Yes", "No"))</f>
        <v>N/A</v>
      </c>
      <c r="CE985" s="18" t="str">
        <f>IF(AND(CC$2=0, CD$2=0), "*Required - Please Make a Selection*", IF(OR(ISNUMBER(SEARCH(TRIM(CC$2), ProgramsTable[[#This Row],[Geographic Coverage]])), ISNUMBER(SEARCH(TRIM(CD$2), ProgramsTable[[#This Row],[Geographic Coverage]]))), "Yes", "No"))</f>
        <v>No</v>
      </c>
      <c r="CF985" s="18" t="str" cm="1">
        <f t="array" ref="CF985">IF(COUNTIF(BK$2:BN$2, "Yes")=0, "N/A", IF(SUMPRODUCT((BK$2:BN$2="Yes")*(ProgramsTable[[#This Row],[Veteran?]:[Disabled Veteran?]]="Yes"))&gt;0, "Yes", "No"))</f>
        <v>No</v>
      </c>
      <c r="CG9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85"/>
      <c r="CI985"/>
      <c r="CJ985"/>
      <c r="CK985"/>
      <c r="CL985"/>
      <c r="CM985"/>
      <c r="CN985"/>
      <c r="CO985"/>
      <c r="CP985"/>
      <c r="CQ985"/>
      <c r="CR985"/>
      <c r="CS985"/>
      <c r="CU985"/>
      <c r="CV985"/>
    </row>
    <row r="986" spans="1:100" hidden="1" x14ac:dyDescent="0.25">
      <c r="A986" s="10">
        <v>945</v>
      </c>
      <c r="B986" t="s">
        <v>647</v>
      </c>
      <c r="C986" t="s">
        <v>506</v>
      </c>
      <c r="D986" t="s">
        <v>545</v>
      </c>
      <c r="E986" t="s">
        <v>546</v>
      </c>
      <c r="F986" t="s">
        <v>86</v>
      </c>
      <c r="G986" t="s">
        <v>86</v>
      </c>
      <c r="H986" t="s">
        <v>207</v>
      </c>
      <c r="I986" t="s">
        <v>207</v>
      </c>
      <c r="J986" t="s">
        <v>547</v>
      </c>
      <c r="K986" t="s">
        <v>208</v>
      </c>
      <c r="L986" s="11" t="s">
        <v>543</v>
      </c>
      <c r="M986">
        <v>60</v>
      </c>
      <c r="N986">
        <v>120</v>
      </c>
      <c r="P986" t="s">
        <v>548</v>
      </c>
      <c r="Q986" t="s">
        <v>208</v>
      </c>
      <c r="R986" t="s">
        <v>548</v>
      </c>
      <c r="S986" t="s">
        <v>208</v>
      </c>
      <c r="T986" t="s">
        <v>50</v>
      </c>
      <c r="U986" t="s">
        <v>215</v>
      </c>
      <c r="V986" t="s">
        <v>207</v>
      </c>
      <c r="W986" t="s">
        <v>207</v>
      </c>
      <c r="X986" t="s">
        <v>207</v>
      </c>
      <c r="Y986" t="s">
        <v>207</v>
      </c>
      <c r="Z986" t="s">
        <v>207</v>
      </c>
      <c r="AA986" t="s">
        <v>215</v>
      </c>
      <c r="AB986" t="s">
        <v>207</v>
      </c>
      <c r="AC986" t="s">
        <v>207</v>
      </c>
      <c r="AD986" t="s">
        <v>207</v>
      </c>
      <c r="AE986" t="s">
        <v>207</v>
      </c>
      <c r="AF986" t="s">
        <v>207</v>
      </c>
      <c r="AG986" t="s">
        <v>207</v>
      </c>
      <c r="AH986" t="s">
        <v>207</v>
      </c>
      <c r="AI986" t="s">
        <v>207</v>
      </c>
      <c r="AJ986" t="s">
        <v>207</v>
      </c>
      <c r="AK986" t="s">
        <v>207</v>
      </c>
      <c r="AL986" t="s">
        <v>207</v>
      </c>
      <c r="AM986" t="s">
        <v>207</v>
      </c>
      <c r="AN986" t="s">
        <v>207</v>
      </c>
      <c r="AO986" t="s">
        <v>207</v>
      </c>
      <c r="AP986" t="s">
        <v>207</v>
      </c>
      <c r="AQ986" t="s">
        <v>207</v>
      </c>
      <c r="AR986" t="s">
        <v>207</v>
      </c>
      <c r="AS986" t="s">
        <v>207</v>
      </c>
      <c r="AT986" t="s">
        <v>207</v>
      </c>
      <c r="AU986" t="s">
        <v>207</v>
      </c>
      <c r="AV986" t="s">
        <v>207</v>
      </c>
      <c r="AW986" t="s">
        <v>207</v>
      </c>
      <c r="AX986" t="s">
        <v>207</v>
      </c>
      <c r="AY986" t="s">
        <v>207</v>
      </c>
      <c r="AZ986" t="s">
        <v>207</v>
      </c>
      <c r="BA986" t="s">
        <v>215</v>
      </c>
      <c r="BB986" t="s">
        <v>207</v>
      </c>
      <c r="BC986" t="s">
        <v>207</v>
      </c>
      <c r="BD986" t="s">
        <v>207</v>
      </c>
      <c r="BE986" t="s">
        <v>207</v>
      </c>
      <c r="BF986" t="s">
        <v>207</v>
      </c>
      <c r="BG986" t="s">
        <v>207</v>
      </c>
      <c r="BH986" t="s">
        <v>207</v>
      </c>
      <c r="BI986" t="s">
        <v>207</v>
      </c>
      <c r="BJ986" t="s">
        <v>207</v>
      </c>
      <c r="BK986" t="s">
        <v>207</v>
      </c>
      <c r="BL986" t="s">
        <v>207</v>
      </c>
      <c r="BM986" t="s">
        <v>207</v>
      </c>
      <c r="BN986" t="s">
        <v>207</v>
      </c>
      <c r="BO986" s="18" t="str">
        <f>IF(OR(BO$2=0, BO$2=""), "N/A", IF(ISNUMBER(SEARCH(UPPER(BO$2), UPPER(ProgramsTable[[#This Row],[Type of Service]]))), "Yes", "No"))</f>
        <v>N/A</v>
      </c>
      <c r="BP986" s="18" t="str">
        <f>IF(BP$2=0, "N/A", IF(ISNUMBER(SEARCH(TRIM(BP$2), ProgramsTable[[#This Row],[Geographic Coverage]])), "Yes", "No"))</f>
        <v>N/A</v>
      </c>
      <c r="BQ986" s="18" t="str">
        <f>IF(BQ$2=0, "N/A", IF(ISNUMBER(SEARCH(TRIM(BQ$2), ProgramsTable[[#This Row],[Geographic Coverage]])), "Yes", "No"))</f>
        <v>N/A</v>
      </c>
      <c r="BR986" s="18" t="str">
        <f>IF(AND(BP$2=0, BQ$2=0), "*Required - Please Make a Selection*", IF(OR(ISNUMBER(SEARCH(TRIM(BP$2), ProgramsTable[[#This Row],[Geographic Coverage]])), ISNUMBER(SEARCH(TRIM(BQ$2), ProgramsTable[[#This Row],[Geographic Coverage]]))), "Yes", "No"))</f>
        <v>*Required - Please Make a Selection*</v>
      </c>
      <c r="BS986" s="18" t="str">
        <f>IF(OR(BS$2="",BS$2=0), "N/A", IF(AND(ProgramsTable[[#This Row],[Age Min]]= "None", ProgramsTable[[#This Row],[Age Max]]= "None"), "Yes", IF(AND(BS$2&gt;=ProgramsTable[[#This Row],[Age Min]], BS$2&lt;=ProgramsTable[[#This Row],[Age Max]]), "Yes", "No")))</f>
        <v>N/A</v>
      </c>
      <c r="BT986" s="18" t="str" cm="1">
        <f t="array" ref="BT986">IF(COUNTIF(AM$2:BJ$2,"Yes")=0,"N/A",IF(SUMPRODUCT(--(AM$2:BJ$2="Yes"),--(ProgramsTable[[#This Row],[Developmental Disability]:[Caregivers, Family Members, Advocates, or Practitioners of an Individual with Disabilities or Medical Conditions]]="Yes"))&gt;0,"Yes","No"))</f>
        <v>N/A</v>
      </c>
      <c r="BU9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86" s="18" t="str">
        <f>IF(BV$2=0, "N/A", IF(ISNUMBER(SEARCH(UPPER(BV$2), UPPER(ProgramsTable[[#This Row],[Type of Service]]))), "Yes", "No"))</f>
        <v>N/A</v>
      </c>
      <c r="BW986" s="18" t="str">
        <f>IF(BW$2=0, "N/A", IF(ISNUMBER(SEARCH(TRIM(BW$2), ProgramsTable[[#This Row],[Geographic Coverage]])), "Yes", "No"))</f>
        <v>N/A</v>
      </c>
      <c r="BX986" s="18" t="str">
        <f>IF(BX$2=0, "N/A", IF(ISNUMBER(SEARCH(TRIM(BX$2), ProgramsTable[[#This Row],[Geographic Coverage]])), "Yes", "No"))</f>
        <v>N/A</v>
      </c>
      <c r="BY986" s="18" t="str">
        <f>IF(AND(BW$2=0, BX$2=0), "*Required - Please Make a Selection*", IF(OR(ISNUMBER(SEARCH(TRIM(BW$2), ProgramsTable[[#This Row],[Geographic Coverage]])), ISNUMBER(SEARCH(TRIM(BX$2), ProgramsTable[[#This Row],[Geographic Coverage]]))), "Yes", "No"))</f>
        <v>*Required - Please Make a Selection*</v>
      </c>
      <c r="BZ986" s="18" t="str">
        <f>IF(I$2=0, "N/A", IF(I$2="Yes", IF(ProgramsTable[[#This Row],[Program Includes Services for Caregivers]]="Yes", IF(ProgramsTable[[#This Row],[Program May Require Caregiver to be Unpaid]]="No", "Yes", "No"), "No"), "N/A"))</f>
        <v>N/A</v>
      </c>
      <c r="CA9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86" s="18" t="str">
        <f>IF(CB$2=0, "N/A", IF(ISNUMBER(SEARCH(TRIM(UPPER(CB$2)), TRIM(UPPER(ProgramsTable[[#This Row],[Type of Service]])))), "Yes", "No"))</f>
        <v>N/A</v>
      </c>
      <c r="CC986" s="18" t="str">
        <f>IF(CC$2=0, "N/A", IF(ISNUMBER(SEARCH(TRIM(CC$2), ProgramsTable[[#This Row],[Geographic Coverage]])), "Yes", "No"))</f>
        <v>No</v>
      </c>
      <c r="CD986" s="18" t="str">
        <f>IF(CD$2=0, "N/A", IF(ISNUMBER(SEARCH(TRIM(CD$2), ProgramsTable[[#This Row],[Geographic Coverage]])), "Yes", "No"))</f>
        <v>N/A</v>
      </c>
      <c r="CE986" s="18" t="str">
        <f>IF(AND(CC$2=0, CD$2=0), "*Required - Please Make a Selection*", IF(OR(ISNUMBER(SEARCH(TRIM(CC$2), ProgramsTable[[#This Row],[Geographic Coverage]])), ISNUMBER(SEARCH(TRIM(CD$2), ProgramsTable[[#This Row],[Geographic Coverage]]))), "Yes", "No"))</f>
        <v>No</v>
      </c>
      <c r="CF986" s="18" t="str" cm="1">
        <f t="array" ref="CF986">IF(COUNTIF(BK$2:BN$2, "Yes")=0, "N/A", IF(SUMPRODUCT((BK$2:BN$2="Yes")*(ProgramsTable[[#This Row],[Veteran?]:[Disabled Veteran?]]="Yes"))&gt;0, "Yes", "No"))</f>
        <v>No</v>
      </c>
      <c r="CG9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86"/>
      <c r="CI986"/>
      <c r="CJ986"/>
      <c r="CK986"/>
      <c r="CL986"/>
      <c r="CM986"/>
      <c r="CN986"/>
      <c r="CO986"/>
      <c r="CP986"/>
      <c r="CQ986"/>
      <c r="CR986"/>
      <c r="CS986"/>
      <c r="CU986"/>
      <c r="CV986"/>
    </row>
    <row r="987" spans="1:100" hidden="1" x14ac:dyDescent="0.25">
      <c r="A987" s="10">
        <v>946</v>
      </c>
      <c r="B987" t="s">
        <v>647</v>
      </c>
      <c r="C987" t="s">
        <v>506</v>
      </c>
      <c r="D987" t="s">
        <v>545</v>
      </c>
      <c r="E987" t="s">
        <v>546</v>
      </c>
      <c r="F987" t="s">
        <v>549</v>
      </c>
      <c r="G987" t="s">
        <v>117</v>
      </c>
      <c r="H987" t="s">
        <v>207</v>
      </c>
      <c r="I987" t="s">
        <v>207</v>
      </c>
      <c r="J987" t="s">
        <v>208</v>
      </c>
      <c r="K987" t="s">
        <v>208</v>
      </c>
      <c r="L987" s="11" t="s">
        <v>543</v>
      </c>
      <c r="M987">
        <v>60</v>
      </c>
      <c r="N987">
        <v>120</v>
      </c>
      <c r="P987" t="s">
        <v>550</v>
      </c>
      <c r="Q987" t="s">
        <v>208</v>
      </c>
      <c r="R987" t="s">
        <v>550</v>
      </c>
      <c r="S987" t="s">
        <v>208</v>
      </c>
      <c r="T987" t="s">
        <v>50</v>
      </c>
      <c r="U987" t="s">
        <v>207</v>
      </c>
      <c r="V987" t="s">
        <v>207</v>
      </c>
      <c r="W987" t="s">
        <v>207</v>
      </c>
      <c r="X987" t="s">
        <v>207</v>
      </c>
      <c r="Y987" t="s">
        <v>207</v>
      </c>
      <c r="Z987" t="s">
        <v>207</v>
      </c>
      <c r="AA987" t="s">
        <v>207</v>
      </c>
      <c r="AB987" t="s">
        <v>207</v>
      </c>
      <c r="AC987" t="s">
        <v>207</v>
      </c>
      <c r="AD987" t="s">
        <v>207</v>
      </c>
      <c r="AE987" t="s">
        <v>207</v>
      </c>
      <c r="AF987" t="s">
        <v>207</v>
      </c>
      <c r="AG987" t="s">
        <v>207</v>
      </c>
      <c r="AH987" t="s">
        <v>207</v>
      </c>
      <c r="AI987" t="s">
        <v>207</v>
      </c>
      <c r="AJ987" t="s">
        <v>207</v>
      </c>
      <c r="AK987" t="s">
        <v>207</v>
      </c>
      <c r="AL987" t="s">
        <v>207</v>
      </c>
      <c r="AM987" t="s">
        <v>207</v>
      </c>
      <c r="AN987" t="s">
        <v>207</v>
      </c>
      <c r="AO987" t="s">
        <v>207</v>
      </c>
      <c r="AP987" t="s">
        <v>207</v>
      </c>
      <c r="AQ987" t="s">
        <v>207</v>
      </c>
      <c r="AR987" t="s">
        <v>207</v>
      </c>
      <c r="AS987" t="s">
        <v>207</v>
      </c>
      <c r="AT987" t="s">
        <v>207</v>
      </c>
      <c r="AU987" t="s">
        <v>207</v>
      </c>
      <c r="AV987" t="s">
        <v>207</v>
      </c>
      <c r="AW987" t="s">
        <v>207</v>
      </c>
      <c r="AX987" t="s">
        <v>207</v>
      </c>
      <c r="AY987" t="s">
        <v>207</v>
      </c>
      <c r="AZ987" t="s">
        <v>207</v>
      </c>
      <c r="BA987" t="s">
        <v>215</v>
      </c>
      <c r="BB987" t="s">
        <v>207</v>
      </c>
      <c r="BC987" t="s">
        <v>207</v>
      </c>
      <c r="BD987" t="s">
        <v>207</v>
      </c>
      <c r="BE987" t="s">
        <v>207</v>
      </c>
      <c r="BF987" t="s">
        <v>207</v>
      </c>
      <c r="BG987" t="s">
        <v>207</v>
      </c>
      <c r="BH987" t="s">
        <v>207</v>
      </c>
      <c r="BI987" t="s">
        <v>207</v>
      </c>
      <c r="BJ987" t="s">
        <v>207</v>
      </c>
      <c r="BK987" t="s">
        <v>207</v>
      </c>
      <c r="BL987" t="s">
        <v>207</v>
      </c>
      <c r="BM987" t="s">
        <v>207</v>
      </c>
      <c r="BN987" t="s">
        <v>207</v>
      </c>
      <c r="BO987" s="18" t="str">
        <f>IF(OR(BO$2=0, BO$2=""), "N/A", IF(ISNUMBER(SEARCH(UPPER(BO$2), UPPER(ProgramsTable[[#This Row],[Type of Service]]))), "Yes", "No"))</f>
        <v>N/A</v>
      </c>
      <c r="BP987" s="18" t="str">
        <f>IF(BP$2=0, "N/A", IF(ISNUMBER(SEARCH(TRIM(BP$2), ProgramsTable[[#This Row],[Geographic Coverage]])), "Yes", "No"))</f>
        <v>N/A</v>
      </c>
      <c r="BQ987" s="18" t="str">
        <f>IF(BQ$2=0, "N/A", IF(ISNUMBER(SEARCH(TRIM(BQ$2), ProgramsTable[[#This Row],[Geographic Coverage]])), "Yes", "No"))</f>
        <v>N/A</v>
      </c>
      <c r="BR987" s="18" t="str">
        <f>IF(AND(BP$2=0, BQ$2=0), "*Required - Please Make a Selection*", IF(OR(ISNUMBER(SEARCH(TRIM(BP$2), ProgramsTable[[#This Row],[Geographic Coverage]])), ISNUMBER(SEARCH(TRIM(BQ$2), ProgramsTable[[#This Row],[Geographic Coverage]]))), "Yes", "No"))</f>
        <v>*Required - Please Make a Selection*</v>
      </c>
      <c r="BS987" s="18" t="str">
        <f>IF(OR(BS$2="",BS$2=0), "N/A", IF(AND(ProgramsTable[[#This Row],[Age Min]]= "None", ProgramsTable[[#This Row],[Age Max]]= "None"), "Yes", IF(AND(BS$2&gt;=ProgramsTable[[#This Row],[Age Min]], BS$2&lt;=ProgramsTable[[#This Row],[Age Max]]), "Yes", "No")))</f>
        <v>N/A</v>
      </c>
      <c r="BT987" s="18" t="str" cm="1">
        <f t="array" ref="BT987">IF(COUNTIF(AM$2:BJ$2,"Yes")=0,"N/A",IF(SUMPRODUCT(--(AM$2:BJ$2="Yes"),--(ProgramsTable[[#This Row],[Developmental Disability]:[Caregivers, Family Members, Advocates, or Practitioners of an Individual with Disabilities or Medical Conditions]]="Yes"))&gt;0,"Yes","No"))</f>
        <v>N/A</v>
      </c>
      <c r="BU9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87" s="18" t="str">
        <f>IF(BV$2=0, "N/A", IF(ISNUMBER(SEARCH(UPPER(BV$2), UPPER(ProgramsTable[[#This Row],[Type of Service]]))), "Yes", "No"))</f>
        <v>N/A</v>
      </c>
      <c r="BW987" s="18" t="str">
        <f>IF(BW$2=0, "N/A", IF(ISNUMBER(SEARCH(TRIM(BW$2), ProgramsTable[[#This Row],[Geographic Coverage]])), "Yes", "No"))</f>
        <v>N/A</v>
      </c>
      <c r="BX987" s="18" t="str">
        <f>IF(BX$2=0, "N/A", IF(ISNUMBER(SEARCH(TRIM(BX$2), ProgramsTable[[#This Row],[Geographic Coverage]])), "Yes", "No"))</f>
        <v>N/A</v>
      </c>
      <c r="BY987" s="18" t="str">
        <f>IF(AND(BW$2=0, BX$2=0), "*Required - Please Make a Selection*", IF(OR(ISNUMBER(SEARCH(TRIM(BW$2), ProgramsTable[[#This Row],[Geographic Coverage]])), ISNUMBER(SEARCH(TRIM(BX$2), ProgramsTable[[#This Row],[Geographic Coverage]]))), "Yes", "No"))</f>
        <v>*Required - Please Make a Selection*</v>
      </c>
      <c r="BZ987" s="18" t="str">
        <f>IF(I$2=0, "N/A", IF(I$2="Yes", IF(ProgramsTable[[#This Row],[Program Includes Services for Caregivers]]="Yes", IF(ProgramsTable[[#This Row],[Program May Require Caregiver to be Unpaid]]="No", "Yes", "No"), "No"), "N/A"))</f>
        <v>N/A</v>
      </c>
      <c r="CA9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87" s="18" t="str">
        <f>IF(CB$2=0, "N/A", IF(ISNUMBER(SEARCH(TRIM(UPPER(CB$2)), TRIM(UPPER(ProgramsTable[[#This Row],[Type of Service]])))), "Yes", "No"))</f>
        <v>N/A</v>
      </c>
      <c r="CC987" s="18" t="str">
        <f>IF(CC$2=0, "N/A", IF(ISNUMBER(SEARCH(TRIM(CC$2), ProgramsTable[[#This Row],[Geographic Coverage]])), "Yes", "No"))</f>
        <v>No</v>
      </c>
      <c r="CD987" s="18" t="str">
        <f>IF(CD$2=0, "N/A", IF(ISNUMBER(SEARCH(TRIM(CD$2), ProgramsTable[[#This Row],[Geographic Coverage]])), "Yes", "No"))</f>
        <v>N/A</v>
      </c>
      <c r="CE987" s="18" t="str">
        <f>IF(AND(CC$2=0, CD$2=0), "*Required - Please Make a Selection*", IF(OR(ISNUMBER(SEARCH(TRIM(CC$2), ProgramsTable[[#This Row],[Geographic Coverage]])), ISNUMBER(SEARCH(TRIM(CD$2), ProgramsTable[[#This Row],[Geographic Coverage]]))), "Yes", "No"))</f>
        <v>No</v>
      </c>
      <c r="CF987" s="18" t="str" cm="1">
        <f t="array" ref="CF987">IF(COUNTIF(BK$2:BN$2, "Yes")=0, "N/A", IF(SUMPRODUCT((BK$2:BN$2="Yes")*(ProgramsTable[[#This Row],[Veteran?]:[Disabled Veteran?]]="Yes"))&gt;0, "Yes", "No"))</f>
        <v>No</v>
      </c>
      <c r="CG9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87"/>
      <c r="CI987"/>
      <c r="CJ987"/>
      <c r="CK987"/>
      <c r="CL987"/>
      <c r="CM987"/>
      <c r="CN987"/>
      <c r="CO987"/>
      <c r="CP987"/>
      <c r="CQ987"/>
      <c r="CR987"/>
      <c r="CS987"/>
      <c r="CU987"/>
      <c r="CV987"/>
    </row>
    <row r="988" spans="1:100" hidden="1" x14ac:dyDescent="0.25">
      <c r="A988" s="10">
        <v>948</v>
      </c>
      <c r="B988" t="s">
        <v>647</v>
      </c>
      <c r="C988" t="s">
        <v>506</v>
      </c>
      <c r="D988" t="s">
        <v>545</v>
      </c>
      <c r="E988" t="s">
        <v>546</v>
      </c>
      <c r="F988" t="s">
        <v>553</v>
      </c>
      <c r="G988" t="s">
        <v>99</v>
      </c>
      <c r="H988" t="s">
        <v>207</v>
      </c>
      <c r="I988" t="s">
        <v>207</v>
      </c>
      <c r="J988" t="s">
        <v>208</v>
      </c>
      <c r="K988" t="s">
        <v>208</v>
      </c>
      <c r="L988" s="11" t="s">
        <v>543</v>
      </c>
      <c r="M988">
        <v>60</v>
      </c>
      <c r="N988">
        <v>120</v>
      </c>
      <c r="P988" t="s">
        <v>554</v>
      </c>
      <c r="Q988" t="s">
        <v>208</v>
      </c>
      <c r="R988" t="s">
        <v>554</v>
      </c>
      <c r="S988" t="s">
        <v>208</v>
      </c>
      <c r="T988" t="s">
        <v>50</v>
      </c>
      <c r="U988" t="s">
        <v>207</v>
      </c>
      <c r="V988" t="s">
        <v>207</v>
      </c>
      <c r="W988" t="s">
        <v>207</v>
      </c>
      <c r="X988" t="s">
        <v>207</v>
      </c>
      <c r="Y988" t="s">
        <v>207</v>
      </c>
      <c r="Z988" t="s">
        <v>207</v>
      </c>
      <c r="AA988" t="s">
        <v>207</v>
      </c>
      <c r="AB988" t="s">
        <v>207</v>
      </c>
      <c r="AC988" t="s">
        <v>207</v>
      </c>
      <c r="AD988" t="s">
        <v>207</v>
      </c>
      <c r="AE988" t="s">
        <v>207</v>
      </c>
      <c r="AF988" t="s">
        <v>207</v>
      </c>
      <c r="AG988" t="s">
        <v>207</v>
      </c>
      <c r="AH988" t="s">
        <v>207</v>
      </c>
      <c r="AI988" t="s">
        <v>207</v>
      </c>
      <c r="AJ988" t="s">
        <v>207</v>
      </c>
      <c r="AK988" t="s">
        <v>207</v>
      </c>
      <c r="AL988" t="s">
        <v>207</v>
      </c>
      <c r="AM988" t="s">
        <v>207</v>
      </c>
      <c r="AN988" t="s">
        <v>207</v>
      </c>
      <c r="AO988" t="s">
        <v>207</v>
      </c>
      <c r="AP988" t="s">
        <v>207</v>
      </c>
      <c r="AQ988" t="s">
        <v>207</v>
      </c>
      <c r="AR988" t="s">
        <v>207</v>
      </c>
      <c r="AS988" t="s">
        <v>207</v>
      </c>
      <c r="AT988" t="s">
        <v>207</v>
      </c>
      <c r="AU988" t="s">
        <v>207</v>
      </c>
      <c r="AV988" t="s">
        <v>207</v>
      </c>
      <c r="AW988" t="s">
        <v>207</v>
      </c>
      <c r="AX988" t="s">
        <v>207</v>
      </c>
      <c r="AY988" t="s">
        <v>207</v>
      </c>
      <c r="AZ988" t="s">
        <v>207</v>
      </c>
      <c r="BA988" t="s">
        <v>215</v>
      </c>
      <c r="BB988" t="s">
        <v>207</v>
      </c>
      <c r="BC988" t="s">
        <v>207</v>
      </c>
      <c r="BD988" t="s">
        <v>207</v>
      </c>
      <c r="BE988" t="s">
        <v>207</v>
      </c>
      <c r="BF988" t="s">
        <v>207</v>
      </c>
      <c r="BG988" t="s">
        <v>207</v>
      </c>
      <c r="BH988" t="s">
        <v>207</v>
      </c>
      <c r="BI988" t="s">
        <v>207</v>
      </c>
      <c r="BJ988" t="s">
        <v>207</v>
      </c>
      <c r="BK988" t="s">
        <v>207</v>
      </c>
      <c r="BL988" t="s">
        <v>207</v>
      </c>
      <c r="BM988" t="s">
        <v>207</v>
      </c>
      <c r="BN988" t="s">
        <v>207</v>
      </c>
      <c r="BO988" s="18" t="str">
        <f>IF(OR(BO$2=0, BO$2=""), "N/A", IF(ISNUMBER(SEARCH(UPPER(BO$2), UPPER(ProgramsTable[[#This Row],[Type of Service]]))), "Yes", "No"))</f>
        <v>N/A</v>
      </c>
      <c r="BP988" s="18" t="str">
        <f>IF(BP$2=0, "N/A", IF(ISNUMBER(SEARCH(TRIM(BP$2), ProgramsTable[[#This Row],[Geographic Coverage]])), "Yes", "No"))</f>
        <v>N/A</v>
      </c>
      <c r="BQ988" s="18" t="str">
        <f>IF(BQ$2=0, "N/A", IF(ISNUMBER(SEARCH(TRIM(BQ$2), ProgramsTable[[#This Row],[Geographic Coverage]])), "Yes", "No"))</f>
        <v>N/A</v>
      </c>
      <c r="BR988" s="18" t="str">
        <f>IF(AND(BP$2=0, BQ$2=0), "*Required - Please Make a Selection*", IF(OR(ISNUMBER(SEARCH(TRIM(BP$2), ProgramsTable[[#This Row],[Geographic Coverage]])), ISNUMBER(SEARCH(TRIM(BQ$2), ProgramsTable[[#This Row],[Geographic Coverage]]))), "Yes", "No"))</f>
        <v>*Required - Please Make a Selection*</v>
      </c>
      <c r="BS988" s="18" t="str">
        <f>IF(OR(BS$2="",BS$2=0), "N/A", IF(AND(ProgramsTable[[#This Row],[Age Min]]= "None", ProgramsTable[[#This Row],[Age Max]]= "None"), "Yes", IF(AND(BS$2&gt;=ProgramsTable[[#This Row],[Age Min]], BS$2&lt;=ProgramsTable[[#This Row],[Age Max]]), "Yes", "No")))</f>
        <v>N/A</v>
      </c>
      <c r="BT988" s="18" t="str" cm="1">
        <f t="array" ref="BT988">IF(COUNTIF(AM$2:BJ$2,"Yes")=0,"N/A",IF(SUMPRODUCT(--(AM$2:BJ$2="Yes"),--(ProgramsTable[[#This Row],[Developmental Disability]:[Caregivers, Family Members, Advocates, or Practitioners of an Individual with Disabilities or Medical Conditions]]="Yes"))&gt;0,"Yes","No"))</f>
        <v>N/A</v>
      </c>
      <c r="BU9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88" s="18" t="str">
        <f>IF(BV$2=0, "N/A", IF(ISNUMBER(SEARCH(UPPER(BV$2), UPPER(ProgramsTable[[#This Row],[Type of Service]]))), "Yes", "No"))</f>
        <v>N/A</v>
      </c>
      <c r="BW988" s="18" t="str">
        <f>IF(BW$2=0, "N/A", IF(ISNUMBER(SEARCH(TRIM(BW$2), ProgramsTable[[#This Row],[Geographic Coverage]])), "Yes", "No"))</f>
        <v>N/A</v>
      </c>
      <c r="BX988" s="18" t="str">
        <f>IF(BX$2=0, "N/A", IF(ISNUMBER(SEARCH(TRIM(BX$2), ProgramsTable[[#This Row],[Geographic Coverage]])), "Yes", "No"))</f>
        <v>N/A</v>
      </c>
      <c r="BY988" s="18" t="str">
        <f>IF(AND(BW$2=0, BX$2=0), "*Required - Please Make a Selection*", IF(OR(ISNUMBER(SEARCH(TRIM(BW$2), ProgramsTable[[#This Row],[Geographic Coverage]])), ISNUMBER(SEARCH(TRIM(BX$2), ProgramsTable[[#This Row],[Geographic Coverage]]))), "Yes", "No"))</f>
        <v>*Required - Please Make a Selection*</v>
      </c>
      <c r="BZ988" s="18" t="str">
        <f>IF(I$2=0, "N/A", IF(I$2="Yes", IF(ProgramsTable[[#This Row],[Program Includes Services for Caregivers]]="Yes", IF(ProgramsTable[[#This Row],[Program May Require Caregiver to be Unpaid]]="No", "Yes", "No"), "No"), "N/A"))</f>
        <v>N/A</v>
      </c>
      <c r="CA9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88" s="18" t="str">
        <f>IF(CB$2=0, "N/A", IF(ISNUMBER(SEARCH(TRIM(UPPER(CB$2)), TRIM(UPPER(ProgramsTable[[#This Row],[Type of Service]])))), "Yes", "No"))</f>
        <v>N/A</v>
      </c>
      <c r="CC988" s="18" t="str">
        <f>IF(CC$2=0, "N/A", IF(ISNUMBER(SEARCH(TRIM(CC$2), ProgramsTable[[#This Row],[Geographic Coverage]])), "Yes", "No"))</f>
        <v>No</v>
      </c>
      <c r="CD988" s="18" t="str">
        <f>IF(CD$2=0, "N/A", IF(ISNUMBER(SEARCH(TRIM(CD$2), ProgramsTable[[#This Row],[Geographic Coverage]])), "Yes", "No"))</f>
        <v>N/A</v>
      </c>
      <c r="CE988" s="18" t="str">
        <f>IF(AND(CC$2=0, CD$2=0), "*Required - Please Make a Selection*", IF(OR(ISNUMBER(SEARCH(TRIM(CC$2), ProgramsTable[[#This Row],[Geographic Coverage]])), ISNUMBER(SEARCH(TRIM(CD$2), ProgramsTable[[#This Row],[Geographic Coverage]]))), "Yes", "No"))</f>
        <v>No</v>
      </c>
      <c r="CF988" s="18" t="str" cm="1">
        <f t="array" ref="CF988">IF(COUNTIF(BK$2:BN$2, "Yes")=0, "N/A", IF(SUMPRODUCT((BK$2:BN$2="Yes")*(ProgramsTable[[#This Row],[Veteran?]:[Disabled Veteran?]]="Yes"))&gt;0, "Yes", "No"))</f>
        <v>No</v>
      </c>
      <c r="CG9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88"/>
      <c r="CI988"/>
      <c r="CJ988"/>
      <c r="CK988"/>
      <c r="CL988"/>
      <c r="CM988"/>
      <c r="CN988"/>
      <c r="CO988"/>
      <c r="CP988"/>
      <c r="CQ988"/>
      <c r="CR988"/>
      <c r="CS988"/>
      <c r="CU988"/>
      <c r="CV988"/>
    </row>
    <row r="989" spans="1:100" hidden="1" x14ac:dyDescent="0.25">
      <c r="A989" s="10">
        <v>949</v>
      </c>
      <c r="B989" t="s">
        <v>647</v>
      </c>
      <c r="C989" t="s">
        <v>506</v>
      </c>
      <c r="D989" t="s">
        <v>545</v>
      </c>
      <c r="E989" t="s">
        <v>546</v>
      </c>
      <c r="F989" t="s">
        <v>555</v>
      </c>
      <c r="G989" t="s">
        <v>92</v>
      </c>
      <c r="H989" t="s">
        <v>207</v>
      </c>
      <c r="I989" t="s">
        <v>207</v>
      </c>
      <c r="J989" t="s">
        <v>547</v>
      </c>
      <c r="K989" t="s">
        <v>208</v>
      </c>
      <c r="L989" s="11" t="s">
        <v>543</v>
      </c>
      <c r="M989">
        <v>60</v>
      </c>
      <c r="N989">
        <v>120</v>
      </c>
      <c r="P989" t="s">
        <v>556</v>
      </c>
      <c r="Q989" t="s">
        <v>208</v>
      </c>
      <c r="R989" t="s">
        <v>556</v>
      </c>
      <c r="S989" t="s">
        <v>208</v>
      </c>
      <c r="T989" t="s">
        <v>50</v>
      </c>
      <c r="U989" t="s">
        <v>215</v>
      </c>
      <c r="V989" t="s">
        <v>207</v>
      </c>
      <c r="W989" t="s">
        <v>207</v>
      </c>
      <c r="X989" t="s">
        <v>207</v>
      </c>
      <c r="Y989" t="s">
        <v>207</v>
      </c>
      <c r="Z989" t="s">
        <v>207</v>
      </c>
      <c r="AA989" t="s">
        <v>215</v>
      </c>
      <c r="AB989" t="s">
        <v>207</v>
      </c>
      <c r="AC989" t="s">
        <v>207</v>
      </c>
      <c r="AD989" t="s">
        <v>207</v>
      </c>
      <c r="AE989" t="s">
        <v>207</v>
      </c>
      <c r="AF989" t="s">
        <v>207</v>
      </c>
      <c r="AG989" t="s">
        <v>207</v>
      </c>
      <c r="AH989" t="s">
        <v>207</v>
      </c>
      <c r="AI989" t="s">
        <v>207</v>
      </c>
      <c r="AJ989" t="s">
        <v>207</v>
      </c>
      <c r="AK989" t="s">
        <v>207</v>
      </c>
      <c r="AL989" t="s">
        <v>207</v>
      </c>
      <c r="AM989" t="s">
        <v>207</v>
      </c>
      <c r="AN989" t="s">
        <v>207</v>
      </c>
      <c r="AO989" t="s">
        <v>207</v>
      </c>
      <c r="AP989" t="s">
        <v>207</v>
      </c>
      <c r="AQ989" t="s">
        <v>207</v>
      </c>
      <c r="AR989" t="s">
        <v>207</v>
      </c>
      <c r="AS989" t="s">
        <v>207</v>
      </c>
      <c r="AT989" t="s">
        <v>207</v>
      </c>
      <c r="AU989" t="s">
        <v>207</v>
      </c>
      <c r="AV989" t="s">
        <v>207</v>
      </c>
      <c r="AW989" t="s">
        <v>207</v>
      </c>
      <c r="AX989" t="s">
        <v>207</v>
      </c>
      <c r="AY989" t="s">
        <v>207</v>
      </c>
      <c r="AZ989" t="s">
        <v>207</v>
      </c>
      <c r="BA989" t="s">
        <v>215</v>
      </c>
      <c r="BB989" t="s">
        <v>207</v>
      </c>
      <c r="BC989" t="s">
        <v>207</v>
      </c>
      <c r="BD989" t="s">
        <v>207</v>
      </c>
      <c r="BE989" t="s">
        <v>207</v>
      </c>
      <c r="BF989" t="s">
        <v>207</v>
      </c>
      <c r="BG989" t="s">
        <v>207</v>
      </c>
      <c r="BH989" t="s">
        <v>207</v>
      </c>
      <c r="BI989" t="s">
        <v>207</v>
      </c>
      <c r="BJ989" t="s">
        <v>207</v>
      </c>
      <c r="BK989" t="s">
        <v>207</v>
      </c>
      <c r="BL989" t="s">
        <v>207</v>
      </c>
      <c r="BM989" t="s">
        <v>207</v>
      </c>
      <c r="BN989" t="s">
        <v>207</v>
      </c>
      <c r="BO989" s="18" t="str">
        <f>IF(OR(BO$2=0, BO$2=""), "N/A", IF(ISNUMBER(SEARCH(UPPER(BO$2), UPPER(ProgramsTable[[#This Row],[Type of Service]]))), "Yes", "No"))</f>
        <v>N/A</v>
      </c>
      <c r="BP989" s="18" t="str">
        <f>IF(BP$2=0, "N/A", IF(ISNUMBER(SEARCH(TRIM(BP$2), ProgramsTable[[#This Row],[Geographic Coverage]])), "Yes", "No"))</f>
        <v>N/A</v>
      </c>
      <c r="BQ989" s="18" t="str">
        <f>IF(BQ$2=0, "N/A", IF(ISNUMBER(SEARCH(TRIM(BQ$2), ProgramsTable[[#This Row],[Geographic Coverage]])), "Yes", "No"))</f>
        <v>N/A</v>
      </c>
      <c r="BR989" s="18" t="str">
        <f>IF(AND(BP$2=0, BQ$2=0), "*Required - Please Make a Selection*", IF(OR(ISNUMBER(SEARCH(TRIM(BP$2), ProgramsTable[[#This Row],[Geographic Coverage]])), ISNUMBER(SEARCH(TRIM(BQ$2), ProgramsTable[[#This Row],[Geographic Coverage]]))), "Yes", "No"))</f>
        <v>*Required - Please Make a Selection*</v>
      </c>
      <c r="BS989" s="18" t="str">
        <f>IF(OR(BS$2="",BS$2=0), "N/A", IF(AND(ProgramsTable[[#This Row],[Age Min]]= "None", ProgramsTable[[#This Row],[Age Max]]= "None"), "Yes", IF(AND(BS$2&gt;=ProgramsTable[[#This Row],[Age Min]], BS$2&lt;=ProgramsTable[[#This Row],[Age Max]]), "Yes", "No")))</f>
        <v>N/A</v>
      </c>
      <c r="BT989" s="18" t="str" cm="1">
        <f t="array" ref="BT989">IF(COUNTIF(AM$2:BJ$2,"Yes")=0,"N/A",IF(SUMPRODUCT(--(AM$2:BJ$2="Yes"),--(ProgramsTable[[#This Row],[Developmental Disability]:[Caregivers, Family Members, Advocates, or Practitioners of an Individual with Disabilities or Medical Conditions]]="Yes"))&gt;0,"Yes","No"))</f>
        <v>N/A</v>
      </c>
      <c r="BU9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89" s="18" t="str">
        <f>IF(BV$2=0, "N/A", IF(ISNUMBER(SEARCH(UPPER(BV$2), UPPER(ProgramsTable[[#This Row],[Type of Service]]))), "Yes", "No"))</f>
        <v>N/A</v>
      </c>
      <c r="BW989" s="18" t="str">
        <f>IF(BW$2=0, "N/A", IF(ISNUMBER(SEARCH(TRIM(BW$2), ProgramsTable[[#This Row],[Geographic Coverage]])), "Yes", "No"))</f>
        <v>N/A</v>
      </c>
      <c r="BX989" s="18" t="str">
        <f>IF(BX$2=0, "N/A", IF(ISNUMBER(SEARCH(TRIM(BX$2), ProgramsTable[[#This Row],[Geographic Coverage]])), "Yes", "No"))</f>
        <v>N/A</v>
      </c>
      <c r="BY989" s="18" t="str">
        <f>IF(AND(BW$2=0, BX$2=0), "*Required - Please Make a Selection*", IF(OR(ISNUMBER(SEARCH(TRIM(BW$2), ProgramsTable[[#This Row],[Geographic Coverage]])), ISNUMBER(SEARCH(TRIM(BX$2), ProgramsTable[[#This Row],[Geographic Coverage]]))), "Yes", "No"))</f>
        <v>*Required - Please Make a Selection*</v>
      </c>
      <c r="BZ989" s="18" t="str">
        <f>IF(I$2=0, "N/A", IF(I$2="Yes", IF(ProgramsTable[[#This Row],[Program Includes Services for Caregivers]]="Yes", IF(ProgramsTable[[#This Row],[Program May Require Caregiver to be Unpaid]]="No", "Yes", "No"), "No"), "N/A"))</f>
        <v>N/A</v>
      </c>
      <c r="CA9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89" s="18" t="str">
        <f>IF(CB$2=0, "N/A", IF(ISNUMBER(SEARCH(TRIM(UPPER(CB$2)), TRIM(UPPER(ProgramsTable[[#This Row],[Type of Service]])))), "Yes", "No"))</f>
        <v>N/A</v>
      </c>
      <c r="CC989" s="18" t="str">
        <f>IF(CC$2=0, "N/A", IF(ISNUMBER(SEARCH(TRIM(CC$2), ProgramsTable[[#This Row],[Geographic Coverage]])), "Yes", "No"))</f>
        <v>No</v>
      </c>
      <c r="CD989" s="18" t="str">
        <f>IF(CD$2=0, "N/A", IF(ISNUMBER(SEARCH(TRIM(CD$2), ProgramsTable[[#This Row],[Geographic Coverage]])), "Yes", "No"))</f>
        <v>N/A</v>
      </c>
      <c r="CE989" s="18" t="str">
        <f>IF(AND(CC$2=0, CD$2=0), "*Required - Please Make a Selection*", IF(OR(ISNUMBER(SEARCH(TRIM(CC$2), ProgramsTable[[#This Row],[Geographic Coverage]])), ISNUMBER(SEARCH(TRIM(CD$2), ProgramsTable[[#This Row],[Geographic Coverage]]))), "Yes", "No"))</f>
        <v>No</v>
      </c>
      <c r="CF989" s="18" t="str" cm="1">
        <f t="array" ref="CF989">IF(COUNTIF(BK$2:BN$2, "Yes")=0, "N/A", IF(SUMPRODUCT((BK$2:BN$2="Yes")*(ProgramsTable[[#This Row],[Veteran?]:[Disabled Veteran?]]="Yes"))&gt;0, "Yes", "No"))</f>
        <v>No</v>
      </c>
      <c r="CG9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89"/>
      <c r="CI989"/>
      <c r="CJ989"/>
      <c r="CK989"/>
      <c r="CL989"/>
      <c r="CM989"/>
      <c r="CN989"/>
      <c r="CO989"/>
      <c r="CP989"/>
      <c r="CQ989"/>
      <c r="CR989"/>
      <c r="CS989"/>
      <c r="CU989"/>
      <c r="CV989"/>
    </row>
    <row r="990" spans="1:100" hidden="1" x14ac:dyDescent="0.25">
      <c r="A990" s="10">
        <v>950</v>
      </c>
      <c r="B990" t="s">
        <v>647</v>
      </c>
      <c r="C990" t="s">
        <v>506</v>
      </c>
      <c r="D990" t="s">
        <v>545</v>
      </c>
      <c r="E990" t="s">
        <v>546</v>
      </c>
      <c r="F990" t="s">
        <v>557</v>
      </c>
      <c r="G990" t="s">
        <v>91</v>
      </c>
      <c r="H990" t="s">
        <v>207</v>
      </c>
      <c r="I990" t="s">
        <v>207</v>
      </c>
      <c r="J990" t="s">
        <v>208</v>
      </c>
      <c r="K990" t="s">
        <v>208</v>
      </c>
      <c r="L990" s="11" t="s">
        <v>543</v>
      </c>
      <c r="M990">
        <v>60</v>
      </c>
      <c r="N990">
        <v>120</v>
      </c>
      <c r="P990" t="s">
        <v>208</v>
      </c>
      <c r="Q990" t="s">
        <v>208</v>
      </c>
      <c r="R990" t="s">
        <v>208</v>
      </c>
      <c r="S990" t="s">
        <v>208</v>
      </c>
      <c r="T990" t="s">
        <v>50</v>
      </c>
      <c r="U990" t="s">
        <v>207</v>
      </c>
      <c r="V990" t="s">
        <v>207</v>
      </c>
      <c r="W990" t="s">
        <v>207</v>
      </c>
      <c r="X990" t="s">
        <v>207</v>
      </c>
      <c r="Y990" t="s">
        <v>207</v>
      </c>
      <c r="Z990" t="s">
        <v>207</v>
      </c>
      <c r="AA990" t="s">
        <v>207</v>
      </c>
      <c r="AB990" t="s">
        <v>207</v>
      </c>
      <c r="AC990" t="s">
        <v>207</v>
      </c>
      <c r="AD990" t="s">
        <v>207</v>
      </c>
      <c r="AE990" t="s">
        <v>207</v>
      </c>
      <c r="AF990" t="s">
        <v>207</v>
      </c>
      <c r="AG990" t="s">
        <v>207</v>
      </c>
      <c r="AH990" t="s">
        <v>207</v>
      </c>
      <c r="AI990" t="s">
        <v>207</v>
      </c>
      <c r="AJ990" t="s">
        <v>207</v>
      </c>
      <c r="AK990" t="s">
        <v>207</v>
      </c>
      <c r="AL990" t="s">
        <v>207</v>
      </c>
      <c r="AM990" t="s">
        <v>207</v>
      </c>
      <c r="AN990" t="s">
        <v>207</v>
      </c>
      <c r="AO990" t="s">
        <v>207</v>
      </c>
      <c r="AP990" t="s">
        <v>207</v>
      </c>
      <c r="AQ990" t="s">
        <v>207</v>
      </c>
      <c r="AR990" t="s">
        <v>207</v>
      </c>
      <c r="AS990" t="s">
        <v>207</v>
      </c>
      <c r="AT990" t="s">
        <v>207</v>
      </c>
      <c r="AU990" t="s">
        <v>207</v>
      </c>
      <c r="AV990" t="s">
        <v>207</v>
      </c>
      <c r="AW990" t="s">
        <v>207</v>
      </c>
      <c r="AX990" t="s">
        <v>207</v>
      </c>
      <c r="AY990" t="s">
        <v>207</v>
      </c>
      <c r="AZ990" t="s">
        <v>207</v>
      </c>
      <c r="BA990" t="s">
        <v>207</v>
      </c>
      <c r="BB990" t="s">
        <v>207</v>
      </c>
      <c r="BC990" t="s">
        <v>207</v>
      </c>
      <c r="BD990" t="s">
        <v>207</v>
      </c>
      <c r="BE990" t="s">
        <v>207</v>
      </c>
      <c r="BF990" t="s">
        <v>207</v>
      </c>
      <c r="BG990" t="s">
        <v>207</v>
      </c>
      <c r="BH990" t="s">
        <v>207</v>
      </c>
      <c r="BI990" t="s">
        <v>207</v>
      </c>
      <c r="BJ990" t="s">
        <v>207</v>
      </c>
      <c r="BK990" t="s">
        <v>207</v>
      </c>
      <c r="BL990" t="s">
        <v>207</v>
      </c>
      <c r="BM990" t="s">
        <v>207</v>
      </c>
      <c r="BN990" t="s">
        <v>207</v>
      </c>
      <c r="BO990" s="18" t="str">
        <f>IF(OR(BO$2=0, BO$2=""), "N/A", IF(ISNUMBER(SEARCH(UPPER(BO$2), UPPER(ProgramsTable[[#This Row],[Type of Service]]))), "Yes", "No"))</f>
        <v>N/A</v>
      </c>
      <c r="BP990" s="18" t="str">
        <f>IF(BP$2=0, "N/A", IF(ISNUMBER(SEARCH(TRIM(BP$2), ProgramsTable[[#This Row],[Geographic Coverage]])), "Yes", "No"))</f>
        <v>N/A</v>
      </c>
      <c r="BQ990" s="18" t="str">
        <f>IF(BQ$2=0, "N/A", IF(ISNUMBER(SEARCH(TRIM(BQ$2), ProgramsTable[[#This Row],[Geographic Coverage]])), "Yes", "No"))</f>
        <v>N/A</v>
      </c>
      <c r="BR990" s="18" t="str">
        <f>IF(AND(BP$2=0, BQ$2=0), "*Required - Please Make a Selection*", IF(OR(ISNUMBER(SEARCH(TRIM(BP$2), ProgramsTable[[#This Row],[Geographic Coverage]])), ISNUMBER(SEARCH(TRIM(BQ$2), ProgramsTable[[#This Row],[Geographic Coverage]]))), "Yes", "No"))</f>
        <v>*Required - Please Make a Selection*</v>
      </c>
      <c r="BS990" s="18" t="str">
        <f>IF(OR(BS$2="",BS$2=0), "N/A", IF(AND(ProgramsTable[[#This Row],[Age Min]]= "None", ProgramsTable[[#This Row],[Age Max]]= "None"), "Yes", IF(AND(BS$2&gt;=ProgramsTable[[#This Row],[Age Min]], BS$2&lt;=ProgramsTable[[#This Row],[Age Max]]), "Yes", "No")))</f>
        <v>N/A</v>
      </c>
      <c r="BT990" s="18" t="str" cm="1">
        <f t="array" ref="BT990">IF(COUNTIF(AM$2:BJ$2,"Yes")=0,"N/A",IF(SUMPRODUCT(--(AM$2:BJ$2="Yes"),--(ProgramsTable[[#This Row],[Developmental Disability]:[Caregivers, Family Members, Advocates, or Practitioners of an Individual with Disabilities or Medical Conditions]]="Yes"))&gt;0,"Yes","No"))</f>
        <v>N/A</v>
      </c>
      <c r="BU9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90" s="18" t="str">
        <f>IF(BV$2=0, "N/A", IF(ISNUMBER(SEARCH(UPPER(BV$2), UPPER(ProgramsTable[[#This Row],[Type of Service]]))), "Yes", "No"))</f>
        <v>N/A</v>
      </c>
      <c r="BW990" s="18" t="str">
        <f>IF(BW$2=0, "N/A", IF(ISNUMBER(SEARCH(TRIM(BW$2), ProgramsTable[[#This Row],[Geographic Coverage]])), "Yes", "No"))</f>
        <v>N/A</v>
      </c>
      <c r="BX990" s="18" t="str">
        <f>IF(BX$2=0, "N/A", IF(ISNUMBER(SEARCH(TRIM(BX$2), ProgramsTable[[#This Row],[Geographic Coverage]])), "Yes", "No"))</f>
        <v>N/A</v>
      </c>
      <c r="BY990" s="18" t="str">
        <f>IF(AND(BW$2=0, BX$2=0), "*Required - Please Make a Selection*", IF(OR(ISNUMBER(SEARCH(TRIM(BW$2), ProgramsTable[[#This Row],[Geographic Coverage]])), ISNUMBER(SEARCH(TRIM(BX$2), ProgramsTable[[#This Row],[Geographic Coverage]]))), "Yes", "No"))</f>
        <v>*Required - Please Make a Selection*</v>
      </c>
      <c r="BZ990" s="18" t="str">
        <f>IF(I$2=0, "N/A", IF(I$2="Yes", IF(ProgramsTable[[#This Row],[Program Includes Services for Caregivers]]="Yes", IF(ProgramsTable[[#This Row],[Program May Require Caregiver to be Unpaid]]="No", "Yes", "No"), "No"), "N/A"))</f>
        <v>N/A</v>
      </c>
      <c r="CA9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90" s="18" t="str">
        <f>IF(CB$2=0, "N/A", IF(ISNUMBER(SEARCH(TRIM(UPPER(CB$2)), TRIM(UPPER(ProgramsTable[[#This Row],[Type of Service]])))), "Yes", "No"))</f>
        <v>N/A</v>
      </c>
      <c r="CC990" s="18" t="str">
        <f>IF(CC$2=0, "N/A", IF(ISNUMBER(SEARCH(TRIM(CC$2), ProgramsTable[[#This Row],[Geographic Coverage]])), "Yes", "No"))</f>
        <v>No</v>
      </c>
      <c r="CD990" s="18" t="str">
        <f>IF(CD$2=0, "N/A", IF(ISNUMBER(SEARCH(TRIM(CD$2), ProgramsTable[[#This Row],[Geographic Coverage]])), "Yes", "No"))</f>
        <v>N/A</v>
      </c>
      <c r="CE990" s="18" t="str">
        <f>IF(AND(CC$2=0, CD$2=0), "*Required - Please Make a Selection*", IF(OR(ISNUMBER(SEARCH(TRIM(CC$2), ProgramsTable[[#This Row],[Geographic Coverage]])), ISNUMBER(SEARCH(TRIM(CD$2), ProgramsTable[[#This Row],[Geographic Coverage]]))), "Yes", "No"))</f>
        <v>No</v>
      </c>
      <c r="CF990" s="18" t="str" cm="1">
        <f t="array" ref="CF990">IF(COUNTIF(BK$2:BN$2, "Yes")=0, "N/A", IF(SUMPRODUCT((BK$2:BN$2="Yes")*(ProgramsTable[[#This Row],[Veteran?]:[Disabled Veteran?]]="Yes"))&gt;0, "Yes", "No"))</f>
        <v>No</v>
      </c>
      <c r="CG9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90"/>
      <c r="CI990"/>
      <c r="CJ990"/>
      <c r="CK990"/>
      <c r="CL990"/>
      <c r="CM990"/>
      <c r="CN990"/>
      <c r="CO990"/>
      <c r="CP990"/>
      <c r="CQ990"/>
      <c r="CR990"/>
      <c r="CS990"/>
      <c r="CU990"/>
      <c r="CV990"/>
    </row>
    <row r="991" spans="1:100" hidden="1" x14ac:dyDescent="0.25">
      <c r="A991" s="10">
        <v>951</v>
      </c>
      <c r="B991" t="s">
        <v>647</v>
      </c>
      <c r="C991" t="s">
        <v>506</v>
      </c>
      <c r="D991" t="s">
        <v>545</v>
      </c>
      <c r="E991" t="s">
        <v>546</v>
      </c>
      <c r="F991" t="s">
        <v>558</v>
      </c>
      <c r="G991" t="s">
        <v>103</v>
      </c>
      <c r="H991" t="s">
        <v>207</v>
      </c>
      <c r="I991" t="s">
        <v>207</v>
      </c>
      <c r="J991" t="s">
        <v>208</v>
      </c>
      <c r="K991" t="s">
        <v>208</v>
      </c>
      <c r="L991" s="11" t="s">
        <v>208</v>
      </c>
      <c r="M991" t="s">
        <v>208</v>
      </c>
      <c r="N991" t="s">
        <v>208</v>
      </c>
      <c r="P991" t="s">
        <v>208</v>
      </c>
      <c r="Q991" t="s">
        <v>208</v>
      </c>
      <c r="R991" t="s">
        <v>208</v>
      </c>
      <c r="S991" t="s">
        <v>208</v>
      </c>
      <c r="T991" t="s">
        <v>50</v>
      </c>
      <c r="U991" t="s">
        <v>207</v>
      </c>
      <c r="V991" t="s">
        <v>207</v>
      </c>
      <c r="W991" t="s">
        <v>207</v>
      </c>
      <c r="X991" t="s">
        <v>207</v>
      </c>
      <c r="Y991" t="s">
        <v>207</v>
      </c>
      <c r="Z991" t="s">
        <v>207</v>
      </c>
      <c r="AA991" t="s">
        <v>207</v>
      </c>
      <c r="AB991" t="s">
        <v>207</v>
      </c>
      <c r="AC991" t="s">
        <v>207</v>
      </c>
      <c r="AD991" t="s">
        <v>207</v>
      </c>
      <c r="AE991" t="s">
        <v>207</v>
      </c>
      <c r="AF991" t="s">
        <v>207</v>
      </c>
      <c r="AG991" t="s">
        <v>207</v>
      </c>
      <c r="AH991" t="s">
        <v>207</v>
      </c>
      <c r="AI991" t="s">
        <v>207</v>
      </c>
      <c r="AJ991" t="s">
        <v>207</v>
      </c>
      <c r="AK991" t="s">
        <v>207</v>
      </c>
      <c r="AL991" t="s">
        <v>207</v>
      </c>
      <c r="AM991" t="s">
        <v>207</v>
      </c>
      <c r="AN991" t="s">
        <v>207</v>
      </c>
      <c r="AO991" t="s">
        <v>207</v>
      </c>
      <c r="AP991" t="s">
        <v>207</v>
      </c>
      <c r="AQ991" t="s">
        <v>207</v>
      </c>
      <c r="AR991" t="s">
        <v>207</v>
      </c>
      <c r="AS991" t="s">
        <v>207</v>
      </c>
      <c r="AT991" t="s">
        <v>207</v>
      </c>
      <c r="AU991" t="s">
        <v>207</v>
      </c>
      <c r="AV991" t="s">
        <v>207</v>
      </c>
      <c r="AW991" t="s">
        <v>207</v>
      </c>
      <c r="AX991" t="s">
        <v>207</v>
      </c>
      <c r="AY991" t="s">
        <v>207</v>
      </c>
      <c r="AZ991" t="s">
        <v>207</v>
      </c>
      <c r="BA991" t="s">
        <v>207</v>
      </c>
      <c r="BB991" t="s">
        <v>207</v>
      </c>
      <c r="BC991" t="s">
        <v>207</v>
      </c>
      <c r="BD991" t="s">
        <v>207</v>
      </c>
      <c r="BE991" t="s">
        <v>207</v>
      </c>
      <c r="BF991" t="s">
        <v>207</v>
      </c>
      <c r="BG991" t="s">
        <v>207</v>
      </c>
      <c r="BH991" t="s">
        <v>207</v>
      </c>
      <c r="BI991" t="s">
        <v>207</v>
      </c>
      <c r="BJ991" t="s">
        <v>207</v>
      </c>
      <c r="BK991" t="s">
        <v>207</v>
      </c>
      <c r="BL991" t="s">
        <v>207</v>
      </c>
      <c r="BM991" t="s">
        <v>207</v>
      </c>
      <c r="BN991" t="s">
        <v>207</v>
      </c>
      <c r="BO991" s="18" t="str">
        <f>IF(OR(BO$2=0, BO$2=""), "N/A", IF(ISNUMBER(SEARCH(UPPER(BO$2), UPPER(ProgramsTable[[#This Row],[Type of Service]]))), "Yes", "No"))</f>
        <v>N/A</v>
      </c>
      <c r="BP991" s="18" t="str">
        <f>IF(BP$2=0, "N/A", IF(ISNUMBER(SEARCH(TRIM(BP$2), ProgramsTable[[#This Row],[Geographic Coverage]])), "Yes", "No"))</f>
        <v>N/A</v>
      </c>
      <c r="BQ991" s="18" t="str">
        <f>IF(BQ$2=0, "N/A", IF(ISNUMBER(SEARCH(TRIM(BQ$2), ProgramsTable[[#This Row],[Geographic Coverage]])), "Yes", "No"))</f>
        <v>N/A</v>
      </c>
      <c r="BR991" s="18" t="str">
        <f>IF(AND(BP$2=0, BQ$2=0), "*Required - Please Make a Selection*", IF(OR(ISNUMBER(SEARCH(TRIM(BP$2), ProgramsTable[[#This Row],[Geographic Coverage]])), ISNUMBER(SEARCH(TRIM(BQ$2), ProgramsTable[[#This Row],[Geographic Coverage]]))), "Yes", "No"))</f>
        <v>*Required - Please Make a Selection*</v>
      </c>
      <c r="BS991" s="18" t="str">
        <f>IF(OR(BS$2="",BS$2=0), "N/A", IF(AND(ProgramsTable[[#This Row],[Age Min]]= "None", ProgramsTable[[#This Row],[Age Max]]= "None"), "Yes", IF(AND(BS$2&gt;=ProgramsTable[[#This Row],[Age Min]], BS$2&lt;=ProgramsTable[[#This Row],[Age Max]]), "Yes", "No")))</f>
        <v>N/A</v>
      </c>
      <c r="BT991" s="18" t="str" cm="1">
        <f t="array" ref="BT991">IF(COUNTIF(AM$2:BJ$2,"Yes")=0,"N/A",IF(SUMPRODUCT(--(AM$2:BJ$2="Yes"),--(ProgramsTable[[#This Row],[Developmental Disability]:[Caregivers, Family Members, Advocates, or Practitioners of an Individual with Disabilities or Medical Conditions]]="Yes"))&gt;0,"Yes","No"))</f>
        <v>N/A</v>
      </c>
      <c r="BU9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91" s="18" t="str">
        <f>IF(BV$2=0, "N/A", IF(ISNUMBER(SEARCH(UPPER(BV$2), UPPER(ProgramsTable[[#This Row],[Type of Service]]))), "Yes", "No"))</f>
        <v>N/A</v>
      </c>
      <c r="BW991" s="18" t="str">
        <f>IF(BW$2=0, "N/A", IF(ISNUMBER(SEARCH(TRIM(BW$2), ProgramsTable[[#This Row],[Geographic Coverage]])), "Yes", "No"))</f>
        <v>N/A</v>
      </c>
      <c r="BX991" s="18" t="str">
        <f>IF(BX$2=0, "N/A", IF(ISNUMBER(SEARCH(TRIM(BX$2), ProgramsTable[[#This Row],[Geographic Coverage]])), "Yes", "No"))</f>
        <v>N/A</v>
      </c>
      <c r="BY991" s="18" t="str">
        <f>IF(AND(BW$2=0, BX$2=0), "*Required - Please Make a Selection*", IF(OR(ISNUMBER(SEARCH(TRIM(BW$2), ProgramsTable[[#This Row],[Geographic Coverage]])), ISNUMBER(SEARCH(TRIM(BX$2), ProgramsTable[[#This Row],[Geographic Coverage]]))), "Yes", "No"))</f>
        <v>*Required - Please Make a Selection*</v>
      </c>
      <c r="BZ991" s="18" t="str">
        <f>IF(I$2=0, "N/A", IF(I$2="Yes", IF(ProgramsTable[[#This Row],[Program Includes Services for Caregivers]]="Yes", IF(ProgramsTable[[#This Row],[Program May Require Caregiver to be Unpaid]]="No", "Yes", "No"), "No"), "N/A"))</f>
        <v>N/A</v>
      </c>
      <c r="CA9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91" s="18" t="str">
        <f>IF(CB$2=0, "N/A", IF(ISNUMBER(SEARCH(TRIM(UPPER(CB$2)), TRIM(UPPER(ProgramsTable[[#This Row],[Type of Service]])))), "Yes", "No"))</f>
        <v>N/A</v>
      </c>
      <c r="CC991" s="18" t="str">
        <f>IF(CC$2=0, "N/A", IF(ISNUMBER(SEARCH(TRIM(CC$2), ProgramsTable[[#This Row],[Geographic Coverage]])), "Yes", "No"))</f>
        <v>No</v>
      </c>
      <c r="CD991" s="18" t="str">
        <f>IF(CD$2=0, "N/A", IF(ISNUMBER(SEARCH(TRIM(CD$2), ProgramsTable[[#This Row],[Geographic Coverage]])), "Yes", "No"))</f>
        <v>N/A</v>
      </c>
      <c r="CE991" s="18" t="str">
        <f>IF(AND(CC$2=0, CD$2=0), "*Required - Please Make a Selection*", IF(OR(ISNUMBER(SEARCH(TRIM(CC$2), ProgramsTable[[#This Row],[Geographic Coverage]])), ISNUMBER(SEARCH(TRIM(CD$2), ProgramsTable[[#This Row],[Geographic Coverage]]))), "Yes", "No"))</f>
        <v>No</v>
      </c>
      <c r="CF991" s="18" t="str" cm="1">
        <f t="array" ref="CF991">IF(COUNTIF(BK$2:BN$2, "Yes")=0, "N/A", IF(SUMPRODUCT((BK$2:BN$2="Yes")*(ProgramsTable[[#This Row],[Veteran?]:[Disabled Veteran?]]="Yes"))&gt;0, "Yes", "No"))</f>
        <v>No</v>
      </c>
      <c r="CG9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91"/>
      <c r="CI991"/>
      <c r="CJ991"/>
      <c r="CK991"/>
      <c r="CL991"/>
      <c r="CM991"/>
      <c r="CN991"/>
      <c r="CO991"/>
      <c r="CP991"/>
      <c r="CQ991"/>
      <c r="CR991"/>
      <c r="CS991"/>
      <c r="CU991"/>
      <c r="CV991"/>
    </row>
    <row r="992" spans="1:100" hidden="1" x14ac:dyDescent="0.25">
      <c r="A992" s="10">
        <v>952</v>
      </c>
      <c r="B992" t="s">
        <v>647</v>
      </c>
      <c r="C992" t="s">
        <v>506</v>
      </c>
      <c r="D992" t="s">
        <v>545</v>
      </c>
      <c r="E992" t="s">
        <v>546</v>
      </c>
      <c r="F992" t="s">
        <v>559</v>
      </c>
      <c r="G992" t="s">
        <v>105</v>
      </c>
      <c r="H992" t="s">
        <v>207</v>
      </c>
      <c r="I992" t="s">
        <v>207</v>
      </c>
      <c r="J992" t="s">
        <v>208</v>
      </c>
      <c r="K992" t="s">
        <v>208</v>
      </c>
      <c r="L992" s="11" t="s">
        <v>543</v>
      </c>
      <c r="M992">
        <v>60</v>
      </c>
      <c r="N992">
        <v>120</v>
      </c>
      <c r="P992" t="s">
        <v>208</v>
      </c>
      <c r="Q992" t="s">
        <v>208</v>
      </c>
      <c r="R992" t="s">
        <v>208</v>
      </c>
      <c r="S992" t="s">
        <v>208</v>
      </c>
      <c r="T992" t="s">
        <v>50</v>
      </c>
      <c r="U992" t="s">
        <v>207</v>
      </c>
      <c r="V992" t="s">
        <v>207</v>
      </c>
      <c r="W992" t="s">
        <v>207</v>
      </c>
      <c r="X992" t="s">
        <v>207</v>
      </c>
      <c r="Y992" t="s">
        <v>207</v>
      </c>
      <c r="Z992" t="s">
        <v>207</v>
      </c>
      <c r="AA992" t="s">
        <v>207</v>
      </c>
      <c r="AB992" t="s">
        <v>207</v>
      </c>
      <c r="AC992" t="s">
        <v>207</v>
      </c>
      <c r="AD992" t="s">
        <v>207</v>
      </c>
      <c r="AE992" t="s">
        <v>207</v>
      </c>
      <c r="AF992" t="s">
        <v>207</v>
      </c>
      <c r="AG992" t="s">
        <v>207</v>
      </c>
      <c r="AH992" t="s">
        <v>207</v>
      </c>
      <c r="AI992" t="s">
        <v>207</v>
      </c>
      <c r="AJ992" t="s">
        <v>207</v>
      </c>
      <c r="AK992" t="s">
        <v>207</v>
      </c>
      <c r="AL992" t="s">
        <v>207</v>
      </c>
      <c r="AM992" t="s">
        <v>207</v>
      </c>
      <c r="AN992" t="s">
        <v>207</v>
      </c>
      <c r="AO992" t="s">
        <v>207</v>
      </c>
      <c r="AP992" t="s">
        <v>207</v>
      </c>
      <c r="AQ992" t="s">
        <v>207</v>
      </c>
      <c r="AR992" t="s">
        <v>207</v>
      </c>
      <c r="AS992" t="s">
        <v>207</v>
      </c>
      <c r="AT992" t="s">
        <v>207</v>
      </c>
      <c r="AU992" t="s">
        <v>207</v>
      </c>
      <c r="AV992" t="s">
        <v>207</v>
      </c>
      <c r="AW992" t="s">
        <v>207</v>
      </c>
      <c r="AX992" t="s">
        <v>207</v>
      </c>
      <c r="AY992" t="s">
        <v>207</v>
      </c>
      <c r="AZ992" t="s">
        <v>207</v>
      </c>
      <c r="BA992" t="s">
        <v>207</v>
      </c>
      <c r="BB992" t="s">
        <v>207</v>
      </c>
      <c r="BC992" t="s">
        <v>207</v>
      </c>
      <c r="BD992" t="s">
        <v>207</v>
      </c>
      <c r="BE992" t="s">
        <v>207</v>
      </c>
      <c r="BF992" t="s">
        <v>207</v>
      </c>
      <c r="BG992" t="s">
        <v>207</v>
      </c>
      <c r="BH992" t="s">
        <v>207</v>
      </c>
      <c r="BI992" t="s">
        <v>207</v>
      </c>
      <c r="BJ992" t="s">
        <v>207</v>
      </c>
      <c r="BK992" t="s">
        <v>207</v>
      </c>
      <c r="BL992" t="s">
        <v>207</v>
      </c>
      <c r="BM992" t="s">
        <v>207</v>
      </c>
      <c r="BN992" t="s">
        <v>207</v>
      </c>
      <c r="BO992" s="18" t="str">
        <f>IF(OR(BO$2=0, BO$2=""), "N/A", IF(ISNUMBER(SEARCH(UPPER(BO$2), UPPER(ProgramsTable[[#This Row],[Type of Service]]))), "Yes", "No"))</f>
        <v>N/A</v>
      </c>
      <c r="BP992" s="18" t="str">
        <f>IF(BP$2=0, "N/A", IF(ISNUMBER(SEARCH(TRIM(BP$2), ProgramsTable[[#This Row],[Geographic Coverage]])), "Yes", "No"))</f>
        <v>N/A</v>
      </c>
      <c r="BQ992" s="18" t="str">
        <f>IF(BQ$2=0, "N/A", IF(ISNUMBER(SEARCH(TRIM(BQ$2), ProgramsTable[[#This Row],[Geographic Coverage]])), "Yes", "No"))</f>
        <v>N/A</v>
      </c>
      <c r="BR992" s="18" t="str">
        <f>IF(AND(BP$2=0, BQ$2=0), "*Required - Please Make a Selection*", IF(OR(ISNUMBER(SEARCH(TRIM(BP$2), ProgramsTable[[#This Row],[Geographic Coverage]])), ISNUMBER(SEARCH(TRIM(BQ$2), ProgramsTable[[#This Row],[Geographic Coverage]]))), "Yes", "No"))</f>
        <v>*Required - Please Make a Selection*</v>
      </c>
      <c r="BS992" s="18" t="str">
        <f>IF(OR(BS$2="",BS$2=0), "N/A", IF(AND(ProgramsTable[[#This Row],[Age Min]]= "None", ProgramsTable[[#This Row],[Age Max]]= "None"), "Yes", IF(AND(BS$2&gt;=ProgramsTable[[#This Row],[Age Min]], BS$2&lt;=ProgramsTable[[#This Row],[Age Max]]), "Yes", "No")))</f>
        <v>N/A</v>
      </c>
      <c r="BT992" s="18" t="str" cm="1">
        <f t="array" ref="BT992">IF(COUNTIF(AM$2:BJ$2,"Yes")=0,"N/A",IF(SUMPRODUCT(--(AM$2:BJ$2="Yes"),--(ProgramsTable[[#This Row],[Developmental Disability]:[Caregivers, Family Members, Advocates, or Practitioners of an Individual with Disabilities or Medical Conditions]]="Yes"))&gt;0,"Yes","No"))</f>
        <v>N/A</v>
      </c>
      <c r="BU9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92" s="18" t="str">
        <f>IF(BV$2=0, "N/A", IF(ISNUMBER(SEARCH(UPPER(BV$2), UPPER(ProgramsTable[[#This Row],[Type of Service]]))), "Yes", "No"))</f>
        <v>N/A</v>
      </c>
      <c r="BW992" s="18" t="str">
        <f>IF(BW$2=0, "N/A", IF(ISNUMBER(SEARCH(TRIM(BW$2), ProgramsTable[[#This Row],[Geographic Coverage]])), "Yes", "No"))</f>
        <v>N/A</v>
      </c>
      <c r="BX992" s="18" t="str">
        <f>IF(BX$2=0, "N/A", IF(ISNUMBER(SEARCH(TRIM(BX$2), ProgramsTable[[#This Row],[Geographic Coverage]])), "Yes", "No"))</f>
        <v>N/A</v>
      </c>
      <c r="BY992" s="18" t="str">
        <f>IF(AND(BW$2=0, BX$2=0), "*Required - Please Make a Selection*", IF(OR(ISNUMBER(SEARCH(TRIM(BW$2), ProgramsTable[[#This Row],[Geographic Coverage]])), ISNUMBER(SEARCH(TRIM(BX$2), ProgramsTable[[#This Row],[Geographic Coverage]]))), "Yes", "No"))</f>
        <v>*Required - Please Make a Selection*</v>
      </c>
      <c r="BZ992" s="18" t="str">
        <f>IF(I$2=0, "N/A", IF(I$2="Yes", IF(ProgramsTable[[#This Row],[Program Includes Services for Caregivers]]="Yes", IF(ProgramsTable[[#This Row],[Program May Require Caregiver to be Unpaid]]="No", "Yes", "No"), "No"), "N/A"))</f>
        <v>N/A</v>
      </c>
      <c r="CA9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92" s="18" t="str">
        <f>IF(CB$2=0, "N/A", IF(ISNUMBER(SEARCH(TRIM(UPPER(CB$2)), TRIM(UPPER(ProgramsTable[[#This Row],[Type of Service]])))), "Yes", "No"))</f>
        <v>N/A</v>
      </c>
      <c r="CC992" s="18" t="str">
        <f>IF(CC$2=0, "N/A", IF(ISNUMBER(SEARCH(TRIM(CC$2), ProgramsTable[[#This Row],[Geographic Coverage]])), "Yes", "No"))</f>
        <v>No</v>
      </c>
      <c r="CD992" s="18" t="str">
        <f>IF(CD$2=0, "N/A", IF(ISNUMBER(SEARCH(TRIM(CD$2), ProgramsTable[[#This Row],[Geographic Coverage]])), "Yes", "No"))</f>
        <v>N/A</v>
      </c>
      <c r="CE992" s="18" t="str">
        <f>IF(AND(CC$2=0, CD$2=0), "*Required - Please Make a Selection*", IF(OR(ISNUMBER(SEARCH(TRIM(CC$2), ProgramsTable[[#This Row],[Geographic Coverage]])), ISNUMBER(SEARCH(TRIM(CD$2), ProgramsTable[[#This Row],[Geographic Coverage]]))), "Yes", "No"))</f>
        <v>No</v>
      </c>
      <c r="CF992" s="18" t="str" cm="1">
        <f t="array" ref="CF992">IF(COUNTIF(BK$2:BN$2, "Yes")=0, "N/A", IF(SUMPRODUCT((BK$2:BN$2="Yes")*(ProgramsTable[[#This Row],[Veteran?]:[Disabled Veteran?]]="Yes"))&gt;0, "Yes", "No"))</f>
        <v>No</v>
      </c>
      <c r="CG9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92"/>
      <c r="CI992"/>
      <c r="CJ992"/>
      <c r="CK992"/>
      <c r="CL992"/>
      <c r="CM992"/>
      <c r="CN992"/>
      <c r="CO992"/>
      <c r="CP992"/>
      <c r="CQ992"/>
      <c r="CR992"/>
      <c r="CS992"/>
      <c r="CU992"/>
      <c r="CV992"/>
    </row>
    <row r="993" spans="1:100" hidden="1" x14ac:dyDescent="0.25">
      <c r="A993" s="10">
        <v>953</v>
      </c>
      <c r="B993" t="s">
        <v>647</v>
      </c>
      <c r="C993" t="s">
        <v>506</v>
      </c>
      <c r="D993" t="s">
        <v>545</v>
      </c>
      <c r="E993" t="s">
        <v>546</v>
      </c>
      <c r="F993" t="s">
        <v>560</v>
      </c>
      <c r="G993" t="s">
        <v>103</v>
      </c>
      <c r="H993" t="s">
        <v>207</v>
      </c>
      <c r="I993" t="s">
        <v>207</v>
      </c>
      <c r="J993" t="s">
        <v>208</v>
      </c>
      <c r="K993" t="s">
        <v>208</v>
      </c>
      <c r="L993" s="11" t="s">
        <v>208</v>
      </c>
      <c r="M993" t="s">
        <v>208</v>
      </c>
      <c r="N993" t="s">
        <v>208</v>
      </c>
      <c r="P993" t="s">
        <v>208</v>
      </c>
      <c r="Q993" t="s">
        <v>208</v>
      </c>
      <c r="R993" t="s">
        <v>208</v>
      </c>
      <c r="S993" t="s">
        <v>208</v>
      </c>
      <c r="T993" t="s">
        <v>50</v>
      </c>
      <c r="U993" t="s">
        <v>207</v>
      </c>
      <c r="V993" t="s">
        <v>207</v>
      </c>
      <c r="W993" t="s">
        <v>207</v>
      </c>
      <c r="X993" t="s">
        <v>207</v>
      </c>
      <c r="Y993" t="s">
        <v>207</v>
      </c>
      <c r="Z993" t="s">
        <v>207</v>
      </c>
      <c r="AA993" t="s">
        <v>207</v>
      </c>
      <c r="AB993" t="s">
        <v>207</v>
      </c>
      <c r="AC993" t="s">
        <v>207</v>
      </c>
      <c r="AD993" t="s">
        <v>207</v>
      </c>
      <c r="AE993" t="s">
        <v>207</v>
      </c>
      <c r="AF993" t="s">
        <v>207</v>
      </c>
      <c r="AG993" t="s">
        <v>207</v>
      </c>
      <c r="AH993" t="s">
        <v>207</v>
      </c>
      <c r="AI993" t="s">
        <v>207</v>
      </c>
      <c r="AJ993" t="s">
        <v>207</v>
      </c>
      <c r="AK993" t="s">
        <v>207</v>
      </c>
      <c r="AL993" t="s">
        <v>207</v>
      </c>
      <c r="AM993" t="s">
        <v>207</v>
      </c>
      <c r="AN993" t="s">
        <v>207</v>
      </c>
      <c r="AO993" t="s">
        <v>207</v>
      </c>
      <c r="AP993" t="s">
        <v>207</v>
      </c>
      <c r="AQ993" t="s">
        <v>207</v>
      </c>
      <c r="AR993" t="s">
        <v>207</v>
      </c>
      <c r="AS993" t="s">
        <v>207</v>
      </c>
      <c r="AT993" t="s">
        <v>207</v>
      </c>
      <c r="AU993" t="s">
        <v>207</v>
      </c>
      <c r="AV993" t="s">
        <v>207</v>
      </c>
      <c r="AW993" t="s">
        <v>207</v>
      </c>
      <c r="AX993" t="s">
        <v>207</v>
      </c>
      <c r="AY993" t="s">
        <v>207</v>
      </c>
      <c r="AZ993" t="s">
        <v>207</v>
      </c>
      <c r="BA993" t="s">
        <v>207</v>
      </c>
      <c r="BB993" t="s">
        <v>207</v>
      </c>
      <c r="BC993" t="s">
        <v>207</v>
      </c>
      <c r="BD993" t="s">
        <v>207</v>
      </c>
      <c r="BE993" t="s">
        <v>207</v>
      </c>
      <c r="BF993" t="s">
        <v>207</v>
      </c>
      <c r="BG993" t="s">
        <v>207</v>
      </c>
      <c r="BH993" t="s">
        <v>207</v>
      </c>
      <c r="BI993" t="s">
        <v>207</v>
      </c>
      <c r="BJ993" t="s">
        <v>207</v>
      </c>
      <c r="BK993" t="s">
        <v>207</v>
      </c>
      <c r="BL993" t="s">
        <v>207</v>
      </c>
      <c r="BM993" t="s">
        <v>207</v>
      </c>
      <c r="BN993" t="s">
        <v>207</v>
      </c>
      <c r="BO993" s="18" t="str">
        <f>IF(OR(BO$2=0, BO$2=""), "N/A", IF(ISNUMBER(SEARCH(UPPER(BO$2), UPPER(ProgramsTable[[#This Row],[Type of Service]]))), "Yes", "No"))</f>
        <v>N/A</v>
      </c>
      <c r="BP993" s="18" t="str">
        <f>IF(BP$2=0, "N/A", IF(ISNUMBER(SEARCH(TRIM(BP$2), ProgramsTable[[#This Row],[Geographic Coverage]])), "Yes", "No"))</f>
        <v>N/A</v>
      </c>
      <c r="BQ993" s="18" t="str">
        <f>IF(BQ$2=0, "N/A", IF(ISNUMBER(SEARCH(TRIM(BQ$2), ProgramsTable[[#This Row],[Geographic Coverage]])), "Yes", "No"))</f>
        <v>N/A</v>
      </c>
      <c r="BR993" s="18" t="str">
        <f>IF(AND(BP$2=0, BQ$2=0), "*Required - Please Make a Selection*", IF(OR(ISNUMBER(SEARCH(TRIM(BP$2), ProgramsTable[[#This Row],[Geographic Coverage]])), ISNUMBER(SEARCH(TRIM(BQ$2), ProgramsTable[[#This Row],[Geographic Coverage]]))), "Yes", "No"))</f>
        <v>*Required - Please Make a Selection*</v>
      </c>
      <c r="BS993" s="18" t="str">
        <f>IF(OR(BS$2="",BS$2=0), "N/A", IF(AND(ProgramsTable[[#This Row],[Age Min]]= "None", ProgramsTable[[#This Row],[Age Max]]= "None"), "Yes", IF(AND(BS$2&gt;=ProgramsTable[[#This Row],[Age Min]], BS$2&lt;=ProgramsTable[[#This Row],[Age Max]]), "Yes", "No")))</f>
        <v>N/A</v>
      </c>
      <c r="BT993" s="18" t="str" cm="1">
        <f t="array" ref="BT993">IF(COUNTIF(AM$2:BJ$2,"Yes")=0,"N/A",IF(SUMPRODUCT(--(AM$2:BJ$2="Yes"),--(ProgramsTable[[#This Row],[Developmental Disability]:[Caregivers, Family Members, Advocates, or Practitioners of an Individual with Disabilities or Medical Conditions]]="Yes"))&gt;0,"Yes","No"))</f>
        <v>N/A</v>
      </c>
      <c r="BU9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93" s="18" t="str">
        <f>IF(BV$2=0, "N/A", IF(ISNUMBER(SEARCH(UPPER(BV$2), UPPER(ProgramsTable[[#This Row],[Type of Service]]))), "Yes", "No"))</f>
        <v>N/A</v>
      </c>
      <c r="BW993" s="18" t="str">
        <f>IF(BW$2=0, "N/A", IF(ISNUMBER(SEARCH(TRIM(BW$2), ProgramsTable[[#This Row],[Geographic Coverage]])), "Yes", "No"))</f>
        <v>N/A</v>
      </c>
      <c r="BX993" s="18" t="str">
        <f>IF(BX$2=0, "N/A", IF(ISNUMBER(SEARCH(TRIM(BX$2), ProgramsTable[[#This Row],[Geographic Coverage]])), "Yes", "No"))</f>
        <v>N/A</v>
      </c>
      <c r="BY993" s="18" t="str">
        <f>IF(AND(BW$2=0, BX$2=0), "*Required - Please Make a Selection*", IF(OR(ISNUMBER(SEARCH(TRIM(BW$2), ProgramsTable[[#This Row],[Geographic Coverage]])), ISNUMBER(SEARCH(TRIM(BX$2), ProgramsTable[[#This Row],[Geographic Coverage]]))), "Yes", "No"))</f>
        <v>*Required - Please Make a Selection*</v>
      </c>
      <c r="BZ993" s="18" t="str">
        <f>IF(I$2=0, "N/A", IF(I$2="Yes", IF(ProgramsTable[[#This Row],[Program Includes Services for Caregivers]]="Yes", IF(ProgramsTable[[#This Row],[Program May Require Caregiver to be Unpaid]]="No", "Yes", "No"), "No"), "N/A"))</f>
        <v>N/A</v>
      </c>
      <c r="CA9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93" s="18" t="str">
        <f>IF(CB$2=0, "N/A", IF(ISNUMBER(SEARCH(TRIM(UPPER(CB$2)), TRIM(UPPER(ProgramsTable[[#This Row],[Type of Service]])))), "Yes", "No"))</f>
        <v>N/A</v>
      </c>
      <c r="CC993" s="18" t="str">
        <f>IF(CC$2=0, "N/A", IF(ISNUMBER(SEARCH(TRIM(CC$2), ProgramsTable[[#This Row],[Geographic Coverage]])), "Yes", "No"))</f>
        <v>No</v>
      </c>
      <c r="CD993" s="18" t="str">
        <f>IF(CD$2=0, "N/A", IF(ISNUMBER(SEARCH(TRIM(CD$2), ProgramsTable[[#This Row],[Geographic Coverage]])), "Yes", "No"))</f>
        <v>N/A</v>
      </c>
      <c r="CE993" s="18" t="str">
        <f>IF(AND(CC$2=0, CD$2=0), "*Required - Please Make a Selection*", IF(OR(ISNUMBER(SEARCH(TRIM(CC$2), ProgramsTable[[#This Row],[Geographic Coverage]])), ISNUMBER(SEARCH(TRIM(CD$2), ProgramsTable[[#This Row],[Geographic Coverage]]))), "Yes", "No"))</f>
        <v>No</v>
      </c>
      <c r="CF993" s="18" t="str" cm="1">
        <f t="array" ref="CF993">IF(COUNTIF(BK$2:BN$2, "Yes")=0, "N/A", IF(SUMPRODUCT((BK$2:BN$2="Yes")*(ProgramsTable[[#This Row],[Veteran?]:[Disabled Veteran?]]="Yes"))&gt;0, "Yes", "No"))</f>
        <v>No</v>
      </c>
      <c r="CG9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93"/>
      <c r="CI993"/>
      <c r="CJ993"/>
      <c r="CK993"/>
      <c r="CL993"/>
      <c r="CM993"/>
      <c r="CN993"/>
      <c r="CO993"/>
      <c r="CP993"/>
      <c r="CQ993"/>
      <c r="CR993"/>
      <c r="CS993"/>
      <c r="CU993"/>
      <c r="CV993"/>
    </row>
    <row r="994" spans="1:100" hidden="1" x14ac:dyDescent="0.25">
      <c r="A994" s="10">
        <v>954</v>
      </c>
      <c r="B994" t="s">
        <v>647</v>
      </c>
      <c r="C994" t="s">
        <v>506</v>
      </c>
      <c r="D994" t="s">
        <v>545</v>
      </c>
      <c r="E994" t="s">
        <v>546</v>
      </c>
      <c r="F994" t="s">
        <v>111</v>
      </c>
      <c r="G994" t="s">
        <v>111</v>
      </c>
      <c r="H994" t="s">
        <v>207</v>
      </c>
      <c r="I994" t="s">
        <v>207</v>
      </c>
      <c r="J994" t="s">
        <v>547</v>
      </c>
      <c r="K994" t="s">
        <v>208</v>
      </c>
      <c r="L994" s="11" t="s">
        <v>543</v>
      </c>
      <c r="M994">
        <v>60</v>
      </c>
      <c r="N994">
        <v>120</v>
      </c>
      <c r="P994" t="s">
        <v>561</v>
      </c>
      <c r="Q994" t="s">
        <v>208</v>
      </c>
      <c r="R994" t="s">
        <v>561</v>
      </c>
      <c r="S994" t="s">
        <v>208</v>
      </c>
      <c r="T994" t="s">
        <v>50</v>
      </c>
      <c r="U994" t="s">
        <v>215</v>
      </c>
      <c r="V994" t="s">
        <v>207</v>
      </c>
      <c r="W994" t="s">
        <v>207</v>
      </c>
      <c r="X994" t="s">
        <v>207</v>
      </c>
      <c r="Y994" t="s">
        <v>207</v>
      </c>
      <c r="Z994" t="s">
        <v>207</v>
      </c>
      <c r="AA994" t="s">
        <v>215</v>
      </c>
      <c r="AB994" t="s">
        <v>207</v>
      </c>
      <c r="AC994" t="s">
        <v>207</v>
      </c>
      <c r="AD994" t="s">
        <v>207</v>
      </c>
      <c r="AE994" t="s">
        <v>207</v>
      </c>
      <c r="AF994" t="s">
        <v>207</v>
      </c>
      <c r="AG994" t="s">
        <v>207</v>
      </c>
      <c r="AH994" t="s">
        <v>207</v>
      </c>
      <c r="AI994" t="s">
        <v>207</v>
      </c>
      <c r="AJ994" t="s">
        <v>207</v>
      </c>
      <c r="AK994" t="s">
        <v>207</v>
      </c>
      <c r="AL994" t="s">
        <v>207</v>
      </c>
      <c r="AM994" t="s">
        <v>207</v>
      </c>
      <c r="AN994" t="s">
        <v>207</v>
      </c>
      <c r="AO994" t="s">
        <v>207</v>
      </c>
      <c r="AP994" t="s">
        <v>207</v>
      </c>
      <c r="AQ994" t="s">
        <v>207</v>
      </c>
      <c r="AR994" t="s">
        <v>207</v>
      </c>
      <c r="AS994" t="s">
        <v>207</v>
      </c>
      <c r="AT994" t="s">
        <v>207</v>
      </c>
      <c r="AU994" t="s">
        <v>207</v>
      </c>
      <c r="AV994" t="s">
        <v>207</v>
      </c>
      <c r="AW994" t="s">
        <v>207</v>
      </c>
      <c r="AX994" t="s">
        <v>207</v>
      </c>
      <c r="AY994" t="s">
        <v>207</v>
      </c>
      <c r="AZ994" t="s">
        <v>207</v>
      </c>
      <c r="BA994" t="s">
        <v>215</v>
      </c>
      <c r="BB994" t="s">
        <v>207</v>
      </c>
      <c r="BC994" t="s">
        <v>207</v>
      </c>
      <c r="BD994" t="s">
        <v>207</v>
      </c>
      <c r="BE994" t="s">
        <v>207</v>
      </c>
      <c r="BF994" t="s">
        <v>207</v>
      </c>
      <c r="BG994" t="s">
        <v>207</v>
      </c>
      <c r="BH994" t="s">
        <v>207</v>
      </c>
      <c r="BI994" t="s">
        <v>207</v>
      </c>
      <c r="BJ994" t="s">
        <v>207</v>
      </c>
      <c r="BK994" t="s">
        <v>207</v>
      </c>
      <c r="BL994" t="s">
        <v>207</v>
      </c>
      <c r="BM994" t="s">
        <v>207</v>
      </c>
      <c r="BN994" t="s">
        <v>207</v>
      </c>
      <c r="BO994" s="18" t="str">
        <f>IF(OR(BO$2=0, BO$2=""), "N/A", IF(ISNUMBER(SEARCH(UPPER(BO$2), UPPER(ProgramsTable[[#This Row],[Type of Service]]))), "Yes", "No"))</f>
        <v>N/A</v>
      </c>
      <c r="BP994" s="18" t="str">
        <f>IF(BP$2=0, "N/A", IF(ISNUMBER(SEARCH(TRIM(BP$2), ProgramsTable[[#This Row],[Geographic Coverage]])), "Yes", "No"))</f>
        <v>N/A</v>
      </c>
      <c r="BQ994" s="18" t="str">
        <f>IF(BQ$2=0, "N/A", IF(ISNUMBER(SEARCH(TRIM(BQ$2), ProgramsTable[[#This Row],[Geographic Coverage]])), "Yes", "No"))</f>
        <v>N/A</v>
      </c>
      <c r="BR994" s="18" t="str">
        <f>IF(AND(BP$2=0, BQ$2=0), "*Required - Please Make a Selection*", IF(OR(ISNUMBER(SEARCH(TRIM(BP$2), ProgramsTable[[#This Row],[Geographic Coverage]])), ISNUMBER(SEARCH(TRIM(BQ$2), ProgramsTable[[#This Row],[Geographic Coverage]]))), "Yes", "No"))</f>
        <v>*Required - Please Make a Selection*</v>
      </c>
      <c r="BS994" s="18" t="str">
        <f>IF(OR(BS$2="",BS$2=0), "N/A", IF(AND(ProgramsTable[[#This Row],[Age Min]]= "None", ProgramsTable[[#This Row],[Age Max]]= "None"), "Yes", IF(AND(BS$2&gt;=ProgramsTable[[#This Row],[Age Min]], BS$2&lt;=ProgramsTable[[#This Row],[Age Max]]), "Yes", "No")))</f>
        <v>N/A</v>
      </c>
      <c r="BT994" s="18" t="str" cm="1">
        <f t="array" ref="BT994">IF(COUNTIF(AM$2:BJ$2,"Yes")=0,"N/A",IF(SUMPRODUCT(--(AM$2:BJ$2="Yes"),--(ProgramsTable[[#This Row],[Developmental Disability]:[Caregivers, Family Members, Advocates, or Practitioners of an Individual with Disabilities or Medical Conditions]]="Yes"))&gt;0,"Yes","No"))</f>
        <v>N/A</v>
      </c>
      <c r="BU9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94" s="18" t="str">
        <f>IF(BV$2=0, "N/A", IF(ISNUMBER(SEARCH(UPPER(BV$2), UPPER(ProgramsTable[[#This Row],[Type of Service]]))), "Yes", "No"))</f>
        <v>N/A</v>
      </c>
      <c r="BW994" s="18" t="str">
        <f>IF(BW$2=0, "N/A", IF(ISNUMBER(SEARCH(TRIM(BW$2), ProgramsTable[[#This Row],[Geographic Coverage]])), "Yes", "No"))</f>
        <v>N/A</v>
      </c>
      <c r="BX994" s="18" t="str">
        <f>IF(BX$2=0, "N/A", IF(ISNUMBER(SEARCH(TRIM(BX$2), ProgramsTable[[#This Row],[Geographic Coverage]])), "Yes", "No"))</f>
        <v>N/A</v>
      </c>
      <c r="BY994" s="18" t="str">
        <f>IF(AND(BW$2=0, BX$2=0), "*Required - Please Make a Selection*", IF(OR(ISNUMBER(SEARCH(TRIM(BW$2), ProgramsTable[[#This Row],[Geographic Coverage]])), ISNUMBER(SEARCH(TRIM(BX$2), ProgramsTable[[#This Row],[Geographic Coverage]]))), "Yes", "No"))</f>
        <v>*Required - Please Make a Selection*</v>
      </c>
      <c r="BZ994" s="18" t="str">
        <f>IF(I$2=0, "N/A", IF(I$2="Yes", IF(ProgramsTable[[#This Row],[Program Includes Services for Caregivers]]="Yes", IF(ProgramsTable[[#This Row],[Program May Require Caregiver to be Unpaid]]="No", "Yes", "No"), "No"), "N/A"))</f>
        <v>N/A</v>
      </c>
      <c r="CA9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94" s="18" t="str">
        <f>IF(CB$2=0, "N/A", IF(ISNUMBER(SEARCH(TRIM(UPPER(CB$2)), TRIM(UPPER(ProgramsTable[[#This Row],[Type of Service]])))), "Yes", "No"))</f>
        <v>N/A</v>
      </c>
      <c r="CC994" s="18" t="str">
        <f>IF(CC$2=0, "N/A", IF(ISNUMBER(SEARCH(TRIM(CC$2), ProgramsTable[[#This Row],[Geographic Coverage]])), "Yes", "No"))</f>
        <v>No</v>
      </c>
      <c r="CD994" s="18" t="str">
        <f>IF(CD$2=0, "N/A", IF(ISNUMBER(SEARCH(TRIM(CD$2), ProgramsTable[[#This Row],[Geographic Coverage]])), "Yes", "No"))</f>
        <v>N/A</v>
      </c>
      <c r="CE994" s="18" t="str">
        <f>IF(AND(CC$2=0, CD$2=0), "*Required - Please Make a Selection*", IF(OR(ISNUMBER(SEARCH(TRIM(CC$2), ProgramsTable[[#This Row],[Geographic Coverage]])), ISNUMBER(SEARCH(TRIM(CD$2), ProgramsTable[[#This Row],[Geographic Coverage]]))), "Yes", "No"))</f>
        <v>No</v>
      </c>
      <c r="CF994" s="18" t="str" cm="1">
        <f t="array" ref="CF994">IF(COUNTIF(BK$2:BN$2, "Yes")=0, "N/A", IF(SUMPRODUCT((BK$2:BN$2="Yes")*(ProgramsTable[[#This Row],[Veteran?]:[Disabled Veteran?]]="Yes"))&gt;0, "Yes", "No"))</f>
        <v>No</v>
      </c>
      <c r="CG9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94"/>
      <c r="CI994"/>
      <c r="CJ994"/>
      <c r="CK994"/>
      <c r="CL994"/>
      <c r="CM994"/>
      <c r="CN994"/>
      <c r="CO994"/>
      <c r="CP994"/>
      <c r="CQ994"/>
      <c r="CR994"/>
      <c r="CS994"/>
      <c r="CU994"/>
      <c r="CV994"/>
    </row>
    <row r="995" spans="1:100" hidden="1" x14ac:dyDescent="0.25">
      <c r="A995" s="10">
        <v>955</v>
      </c>
      <c r="B995" t="s">
        <v>647</v>
      </c>
      <c r="C995" t="s">
        <v>506</v>
      </c>
      <c r="D995" t="s">
        <v>545</v>
      </c>
      <c r="E995" t="s">
        <v>546</v>
      </c>
      <c r="F995" t="s">
        <v>562</v>
      </c>
      <c r="G995" t="s">
        <v>103</v>
      </c>
      <c r="H995" t="s">
        <v>207</v>
      </c>
      <c r="I995" t="s">
        <v>207</v>
      </c>
      <c r="J995" t="s">
        <v>208</v>
      </c>
      <c r="K995" t="s">
        <v>208</v>
      </c>
      <c r="L995" s="11" t="s">
        <v>208</v>
      </c>
      <c r="M995" t="s">
        <v>208</v>
      </c>
      <c r="N995" t="s">
        <v>208</v>
      </c>
      <c r="P995" t="s">
        <v>208</v>
      </c>
      <c r="Q995" t="s">
        <v>208</v>
      </c>
      <c r="R995" t="s">
        <v>208</v>
      </c>
      <c r="S995" t="s">
        <v>208</v>
      </c>
      <c r="T995" t="s">
        <v>50</v>
      </c>
      <c r="U995" t="s">
        <v>207</v>
      </c>
      <c r="V995" t="s">
        <v>207</v>
      </c>
      <c r="W995" t="s">
        <v>207</v>
      </c>
      <c r="X995" t="s">
        <v>207</v>
      </c>
      <c r="Y995" t="s">
        <v>207</v>
      </c>
      <c r="Z995" t="s">
        <v>207</v>
      </c>
      <c r="AA995" t="s">
        <v>207</v>
      </c>
      <c r="AB995" t="s">
        <v>207</v>
      </c>
      <c r="AC995" t="s">
        <v>207</v>
      </c>
      <c r="AD995" t="s">
        <v>207</v>
      </c>
      <c r="AE995" t="s">
        <v>207</v>
      </c>
      <c r="AF995" t="s">
        <v>207</v>
      </c>
      <c r="AG995" t="s">
        <v>207</v>
      </c>
      <c r="AH995" t="s">
        <v>207</v>
      </c>
      <c r="AI995" t="s">
        <v>207</v>
      </c>
      <c r="AJ995" t="s">
        <v>207</v>
      </c>
      <c r="AK995" t="s">
        <v>207</v>
      </c>
      <c r="AL995" t="s">
        <v>207</v>
      </c>
      <c r="AM995" t="s">
        <v>207</v>
      </c>
      <c r="AN995" t="s">
        <v>207</v>
      </c>
      <c r="AO995" t="s">
        <v>207</v>
      </c>
      <c r="AP995" t="s">
        <v>207</v>
      </c>
      <c r="AQ995" t="s">
        <v>207</v>
      </c>
      <c r="AR995" t="s">
        <v>207</v>
      </c>
      <c r="AS995" t="s">
        <v>207</v>
      </c>
      <c r="AT995" t="s">
        <v>207</v>
      </c>
      <c r="AU995" t="s">
        <v>207</v>
      </c>
      <c r="AV995" t="s">
        <v>207</v>
      </c>
      <c r="AW995" t="s">
        <v>207</v>
      </c>
      <c r="AX995" t="s">
        <v>207</v>
      </c>
      <c r="AY995" t="s">
        <v>207</v>
      </c>
      <c r="AZ995" t="s">
        <v>207</v>
      </c>
      <c r="BA995" t="s">
        <v>207</v>
      </c>
      <c r="BB995" t="s">
        <v>207</v>
      </c>
      <c r="BC995" t="s">
        <v>207</v>
      </c>
      <c r="BD995" t="s">
        <v>207</v>
      </c>
      <c r="BE995" t="s">
        <v>207</v>
      </c>
      <c r="BF995" t="s">
        <v>207</v>
      </c>
      <c r="BG995" t="s">
        <v>207</v>
      </c>
      <c r="BH995" t="s">
        <v>207</v>
      </c>
      <c r="BI995" t="s">
        <v>207</v>
      </c>
      <c r="BJ995" t="s">
        <v>207</v>
      </c>
      <c r="BK995" t="s">
        <v>207</v>
      </c>
      <c r="BL995" t="s">
        <v>207</v>
      </c>
      <c r="BM995" t="s">
        <v>207</v>
      </c>
      <c r="BN995" t="s">
        <v>207</v>
      </c>
      <c r="BO995" s="18" t="str">
        <f>IF(OR(BO$2=0, BO$2=""), "N/A", IF(ISNUMBER(SEARCH(UPPER(BO$2), UPPER(ProgramsTable[[#This Row],[Type of Service]]))), "Yes", "No"))</f>
        <v>N/A</v>
      </c>
      <c r="BP995" s="18" t="str">
        <f>IF(BP$2=0, "N/A", IF(ISNUMBER(SEARCH(TRIM(BP$2), ProgramsTable[[#This Row],[Geographic Coverage]])), "Yes", "No"))</f>
        <v>N/A</v>
      </c>
      <c r="BQ995" s="18" t="str">
        <f>IF(BQ$2=0, "N/A", IF(ISNUMBER(SEARCH(TRIM(BQ$2), ProgramsTable[[#This Row],[Geographic Coverage]])), "Yes", "No"))</f>
        <v>N/A</v>
      </c>
      <c r="BR995" s="18" t="str">
        <f>IF(AND(BP$2=0, BQ$2=0), "*Required - Please Make a Selection*", IF(OR(ISNUMBER(SEARCH(TRIM(BP$2), ProgramsTable[[#This Row],[Geographic Coverage]])), ISNUMBER(SEARCH(TRIM(BQ$2), ProgramsTable[[#This Row],[Geographic Coverage]]))), "Yes", "No"))</f>
        <v>*Required - Please Make a Selection*</v>
      </c>
      <c r="BS995" s="18" t="str">
        <f>IF(OR(BS$2="",BS$2=0), "N/A", IF(AND(ProgramsTable[[#This Row],[Age Min]]= "None", ProgramsTable[[#This Row],[Age Max]]= "None"), "Yes", IF(AND(BS$2&gt;=ProgramsTable[[#This Row],[Age Min]], BS$2&lt;=ProgramsTable[[#This Row],[Age Max]]), "Yes", "No")))</f>
        <v>N/A</v>
      </c>
      <c r="BT995" s="18" t="str" cm="1">
        <f t="array" ref="BT995">IF(COUNTIF(AM$2:BJ$2,"Yes")=0,"N/A",IF(SUMPRODUCT(--(AM$2:BJ$2="Yes"),--(ProgramsTable[[#This Row],[Developmental Disability]:[Caregivers, Family Members, Advocates, or Practitioners of an Individual with Disabilities or Medical Conditions]]="Yes"))&gt;0,"Yes","No"))</f>
        <v>N/A</v>
      </c>
      <c r="BU9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95" s="18" t="str">
        <f>IF(BV$2=0, "N/A", IF(ISNUMBER(SEARCH(UPPER(BV$2), UPPER(ProgramsTable[[#This Row],[Type of Service]]))), "Yes", "No"))</f>
        <v>N/A</v>
      </c>
      <c r="BW995" s="18" t="str">
        <f>IF(BW$2=0, "N/A", IF(ISNUMBER(SEARCH(TRIM(BW$2), ProgramsTable[[#This Row],[Geographic Coverage]])), "Yes", "No"))</f>
        <v>N/A</v>
      </c>
      <c r="BX995" s="18" t="str">
        <f>IF(BX$2=0, "N/A", IF(ISNUMBER(SEARCH(TRIM(BX$2), ProgramsTable[[#This Row],[Geographic Coverage]])), "Yes", "No"))</f>
        <v>N/A</v>
      </c>
      <c r="BY995" s="18" t="str">
        <f>IF(AND(BW$2=0, BX$2=0), "*Required - Please Make a Selection*", IF(OR(ISNUMBER(SEARCH(TRIM(BW$2), ProgramsTable[[#This Row],[Geographic Coverage]])), ISNUMBER(SEARCH(TRIM(BX$2), ProgramsTable[[#This Row],[Geographic Coverage]]))), "Yes", "No"))</f>
        <v>*Required - Please Make a Selection*</v>
      </c>
      <c r="BZ995" s="18" t="str">
        <f>IF(I$2=0, "N/A", IF(I$2="Yes", IF(ProgramsTable[[#This Row],[Program Includes Services for Caregivers]]="Yes", IF(ProgramsTable[[#This Row],[Program May Require Caregiver to be Unpaid]]="No", "Yes", "No"), "No"), "N/A"))</f>
        <v>N/A</v>
      </c>
      <c r="CA9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95" s="18" t="str">
        <f>IF(CB$2=0, "N/A", IF(ISNUMBER(SEARCH(TRIM(UPPER(CB$2)), TRIM(UPPER(ProgramsTable[[#This Row],[Type of Service]])))), "Yes", "No"))</f>
        <v>N/A</v>
      </c>
      <c r="CC995" s="18" t="str">
        <f>IF(CC$2=0, "N/A", IF(ISNUMBER(SEARCH(TRIM(CC$2), ProgramsTable[[#This Row],[Geographic Coverage]])), "Yes", "No"))</f>
        <v>No</v>
      </c>
      <c r="CD995" s="18" t="str">
        <f>IF(CD$2=0, "N/A", IF(ISNUMBER(SEARCH(TRIM(CD$2), ProgramsTable[[#This Row],[Geographic Coverage]])), "Yes", "No"))</f>
        <v>N/A</v>
      </c>
      <c r="CE995" s="18" t="str">
        <f>IF(AND(CC$2=0, CD$2=0), "*Required - Please Make a Selection*", IF(OR(ISNUMBER(SEARCH(TRIM(CC$2), ProgramsTable[[#This Row],[Geographic Coverage]])), ISNUMBER(SEARCH(TRIM(CD$2), ProgramsTable[[#This Row],[Geographic Coverage]]))), "Yes", "No"))</f>
        <v>No</v>
      </c>
      <c r="CF995" s="18" t="str" cm="1">
        <f t="array" ref="CF995">IF(COUNTIF(BK$2:BN$2, "Yes")=0, "N/A", IF(SUMPRODUCT((BK$2:BN$2="Yes")*(ProgramsTable[[#This Row],[Veteran?]:[Disabled Veteran?]]="Yes"))&gt;0, "Yes", "No"))</f>
        <v>No</v>
      </c>
      <c r="CG9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95"/>
      <c r="CI995"/>
      <c r="CJ995"/>
      <c r="CK995"/>
      <c r="CL995"/>
      <c r="CM995"/>
      <c r="CN995"/>
      <c r="CO995"/>
      <c r="CP995"/>
      <c r="CQ995"/>
      <c r="CR995"/>
      <c r="CS995"/>
      <c r="CU995"/>
      <c r="CV995"/>
    </row>
    <row r="996" spans="1:100" hidden="1" x14ac:dyDescent="0.25">
      <c r="A996" s="10">
        <v>956</v>
      </c>
      <c r="B996" t="s">
        <v>647</v>
      </c>
      <c r="C996" t="s">
        <v>506</v>
      </c>
      <c r="D996" t="s">
        <v>545</v>
      </c>
      <c r="E996" t="s">
        <v>546</v>
      </c>
      <c r="F996" t="s">
        <v>117</v>
      </c>
      <c r="G996" t="s">
        <v>117</v>
      </c>
      <c r="H996" t="s">
        <v>207</v>
      </c>
      <c r="I996" t="s">
        <v>207</v>
      </c>
      <c r="J996" t="s">
        <v>208</v>
      </c>
      <c r="K996" t="s">
        <v>208</v>
      </c>
      <c r="L996" s="11" t="s">
        <v>543</v>
      </c>
      <c r="M996">
        <v>60</v>
      </c>
      <c r="N996">
        <v>120</v>
      </c>
      <c r="P996" t="s">
        <v>563</v>
      </c>
      <c r="Q996" t="s">
        <v>208</v>
      </c>
      <c r="R996" t="s">
        <v>563</v>
      </c>
      <c r="S996" t="s">
        <v>208</v>
      </c>
      <c r="T996" t="s">
        <v>50</v>
      </c>
      <c r="U996" t="s">
        <v>207</v>
      </c>
      <c r="V996" t="s">
        <v>207</v>
      </c>
      <c r="W996" t="s">
        <v>207</v>
      </c>
      <c r="X996" t="s">
        <v>207</v>
      </c>
      <c r="Y996" t="s">
        <v>207</v>
      </c>
      <c r="Z996" t="s">
        <v>207</v>
      </c>
      <c r="AA996" t="s">
        <v>207</v>
      </c>
      <c r="AB996" t="s">
        <v>207</v>
      </c>
      <c r="AC996" t="s">
        <v>207</v>
      </c>
      <c r="AD996" t="s">
        <v>207</v>
      </c>
      <c r="AE996" t="s">
        <v>207</v>
      </c>
      <c r="AF996" t="s">
        <v>207</v>
      </c>
      <c r="AG996" t="s">
        <v>207</v>
      </c>
      <c r="AH996" t="s">
        <v>207</v>
      </c>
      <c r="AI996" t="s">
        <v>207</v>
      </c>
      <c r="AJ996" t="s">
        <v>207</v>
      </c>
      <c r="AK996" t="s">
        <v>207</v>
      </c>
      <c r="AL996" t="s">
        <v>207</v>
      </c>
      <c r="AM996" t="s">
        <v>207</v>
      </c>
      <c r="AN996" t="s">
        <v>207</v>
      </c>
      <c r="AO996" t="s">
        <v>207</v>
      </c>
      <c r="AP996" t="s">
        <v>207</v>
      </c>
      <c r="AQ996" t="s">
        <v>207</v>
      </c>
      <c r="AR996" t="s">
        <v>207</v>
      </c>
      <c r="AS996" t="s">
        <v>207</v>
      </c>
      <c r="AT996" t="s">
        <v>207</v>
      </c>
      <c r="AU996" t="s">
        <v>207</v>
      </c>
      <c r="AV996" t="s">
        <v>207</v>
      </c>
      <c r="AW996" t="s">
        <v>207</v>
      </c>
      <c r="AX996" t="s">
        <v>207</v>
      </c>
      <c r="AY996" t="s">
        <v>207</v>
      </c>
      <c r="AZ996" t="s">
        <v>207</v>
      </c>
      <c r="BA996" t="s">
        <v>215</v>
      </c>
      <c r="BB996" t="s">
        <v>207</v>
      </c>
      <c r="BC996" t="s">
        <v>207</v>
      </c>
      <c r="BD996" t="s">
        <v>207</v>
      </c>
      <c r="BE996" t="s">
        <v>207</v>
      </c>
      <c r="BF996" t="s">
        <v>207</v>
      </c>
      <c r="BG996" t="s">
        <v>207</v>
      </c>
      <c r="BH996" t="s">
        <v>207</v>
      </c>
      <c r="BI996" t="s">
        <v>207</v>
      </c>
      <c r="BJ996" t="s">
        <v>207</v>
      </c>
      <c r="BK996" t="s">
        <v>207</v>
      </c>
      <c r="BL996" t="s">
        <v>207</v>
      </c>
      <c r="BM996" t="s">
        <v>207</v>
      </c>
      <c r="BN996" t="s">
        <v>207</v>
      </c>
      <c r="BO996" s="18" t="str">
        <f>IF(OR(BO$2=0, BO$2=""), "N/A", IF(ISNUMBER(SEARCH(UPPER(BO$2), UPPER(ProgramsTable[[#This Row],[Type of Service]]))), "Yes", "No"))</f>
        <v>N/A</v>
      </c>
      <c r="BP996" s="18" t="str">
        <f>IF(BP$2=0, "N/A", IF(ISNUMBER(SEARCH(TRIM(BP$2), ProgramsTable[[#This Row],[Geographic Coverage]])), "Yes", "No"))</f>
        <v>N/A</v>
      </c>
      <c r="BQ996" s="18" t="str">
        <f>IF(BQ$2=0, "N/A", IF(ISNUMBER(SEARCH(TRIM(BQ$2), ProgramsTable[[#This Row],[Geographic Coverage]])), "Yes", "No"))</f>
        <v>N/A</v>
      </c>
      <c r="BR996" s="18" t="str">
        <f>IF(AND(BP$2=0, BQ$2=0), "*Required - Please Make a Selection*", IF(OR(ISNUMBER(SEARCH(TRIM(BP$2), ProgramsTable[[#This Row],[Geographic Coverage]])), ISNUMBER(SEARCH(TRIM(BQ$2), ProgramsTable[[#This Row],[Geographic Coverage]]))), "Yes", "No"))</f>
        <v>*Required - Please Make a Selection*</v>
      </c>
      <c r="BS996" s="18" t="str">
        <f>IF(OR(BS$2="",BS$2=0), "N/A", IF(AND(ProgramsTable[[#This Row],[Age Min]]= "None", ProgramsTable[[#This Row],[Age Max]]= "None"), "Yes", IF(AND(BS$2&gt;=ProgramsTable[[#This Row],[Age Min]], BS$2&lt;=ProgramsTable[[#This Row],[Age Max]]), "Yes", "No")))</f>
        <v>N/A</v>
      </c>
      <c r="BT996" s="18" t="str" cm="1">
        <f t="array" ref="BT996">IF(COUNTIF(AM$2:BJ$2,"Yes")=0,"N/A",IF(SUMPRODUCT(--(AM$2:BJ$2="Yes"),--(ProgramsTable[[#This Row],[Developmental Disability]:[Caregivers, Family Members, Advocates, or Practitioners of an Individual with Disabilities or Medical Conditions]]="Yes"))&gt;0,"Yes","No"))</f>
        <v>N/A</v>
      </c>
      <c r="BU9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96" s="18" t="str">
        <f>IF(BV$2=0, "N/A", IF(ISNUMBER(SEARCH(UPPER(BV$2), UPPER(ProgramsTable[[#This Row],[Type of Service]]))), "Yes", "No"))</f>
        <v>N/A</v>
      </c>
      <c r="BW996" s="18" t="str">
        <f>IF(BW$2=0, "N/A", IF(ISNUMBER(SEARCH(TRIM(BW$2), ProgramsTable[[#This Row],[Geographic Coverage]])), "Yes", "No"))</f>
        <v>N/A</v>
      </c>
      <c r="BX996" s="18" t="str">
        <f>IF(BX$2=0, "N/A", IF(ISNUMBER(SEARCH(TRIM(BX$2), ProgramsTable[[#This Row],[Geographic Coverage]])), "Yes", "No"))</f>
        <v>N/A</v>
      </c>
      <c r="BY996" s="18" t="str">
        <f>IF(AND(BW$2=0, BX$2=0), "*Required - Please Make a Selection*", IF(OR(ISNUMBER(SEARCH(TRIM(BW$2), ProgramsTable[[#This Row],[Geographic Coverage]])), ISNUMBER(SEARCH(TRIM(BX$2), ProgramsTable[[#This Row],[Geographic Coverage]]))), "Yes", "No"))</f>
        <v>*Required - Please Make a Selection*</v>
      </c>
      <c r="BZ996" s="18" t="str">
        <f>IF(I$2=0, "N/A", IF(I$2="Yes", IF(ProgramsTable[[#This Row],[Program Includes Services for Caregivers]]="Yes", IF(ProgramsTable[[#This Row],[Program May Require Caregiver to be Unpaid]]="No", "Yes", "No"), "No"), "N/A"))</f>
        <v>N/A</v>
      </c>
      <c r="CA9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96" s="18" t="str">
        <f>IF(CB$2=0, "N/A", IF(ISNUMBER(SEARCH(TRIM(UPPER(CB$2)), TRIM(UPPER(ProgramsTable[[#This Row],[Type of Service]])))), "Yes", "No"))</f>
        <v>N/A</v>
      </c>
      <c r="CC996" s="18" t="str">
        <f>IF(CC$2=0, "N/A", IF(ISNUMBER(SEARCH(TRIM(CC$2), ProgramsTable[[#This Row],[Geographic Coverage]])), "Yes", "No"))</f>
        <v>No</v>
      </c>
      <c r="CD996" s="18" t="str">
        <f>IF(CD$2=0, "N/A", IF(ISNUMBER(SEARCH(TRIM(CD$2), ProgramsTable[[#This Row],[Geographic Coverage]])), "Yes", "No"))</f>
        <v>N/A</v>
      </c>
      <c r="CE996" s="18" t="str">
        <f>IF(AND(CC$2=0, CD$2=0), "*Required - Please Make a Selection*", IF(OR(ISNUMBER(SEARCH(TRIM(CC$2), ProgramsTable[[#This Row],[Geographic Coverage]])), ISNUMBER(SEARCH(TRIM(CD$2), ProgramsTable[[#This Row],[Geographic Coverage]]))), "Yes", "No"))</f>
        <v>No</v>
      </c>
      <c r="CF996" s="18" t="str" cm="1">
        <f t="array" ref="CF996">IF(COUNTIF(BK$2:BN$2, "Yes")=0, "N/A", IF(SUMPRODUCT((BK$2:BN$2="Yes")*(ProgramsTable[[#This Row],[Veteran?]:[Disabled Veteran?]]="Yes"))&gt;0, "Yes", "No"))</f>
        <v>No</v>
      </c>
      <c r="CG9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96"/>
      <c r="CI996"/>
      <c r="CJ996"/>
      <c r="CK996"/>
      <c r="CL996"/>
      <c r="CM996"/>
      <c r="CN996"/>
      <c r="CO996"/>
      <c r="CP996"/>
      <c r="CQ996"/>
      <c r="CR996"/>
      <c r="CS996"/>
      <c r="CU996"/>
      <c r="CV996"/>
    </row>
    <row r="997" spans="1:100" x14ac:dyDescent="0.25">
      <c r="A997" s="10">
        <v>957</v>
      </c>
      <c r="B997" t="s">
        <v>647</v>
      </c>
      <c r="C997" t="s">
        <v>506</v>
      </c>
      <c r="D997" t="s">
        <v>564</v>
      </c>
      <c r="E997" t="s">
        <v>546</v>
      </c>
      <c r="F997" t="s">
        <v>565</v>
      </c>
      <c r="G997" t="s">
        <v>107</v>
      </c>
      <c r="H997" t="s">
        <v>207</v>
      </c>
      <c r="I997" t="s">
        <v>207</v>
      </c>
      <c r="J997" t="s">
        <v>566</v>
      </c>
      <c r="K997" t="s">
        <v>208</v>
      </c>
      <c r="L997" s="11" t="s">
        <v>567</v>
      </c>
      <c r="M997">
        <v>60</v>
      </c>
      <c r="N997">
        <v>120</v>
      </c>
      <c r="O997" t="s">
        <v>568</v>
      </c>
      <c r="P997" t="s">
        <v>569</v>
      </c>
      <c r="Q997" t="s">
        <v>208</v>
      </c>
      <c r="R997" t="s">
        <v>569</v>
      </c>
      <c r="S997" t="s">
        <v>208</v>
      </c>
      <c r="T997" t="s">
        <v>50</v>
      </c>
      <c r="U997" t="s">
        <v>207</v>
      </c>
      <c r="V997" t="s">
        <v>215</v>
      </c>
      <c r="W997" t="s">
        <v>207</v>
      </c>
      <c r="X997" t="s">
        <v>207</v>
      </c>
      <c r="Y997" t="s">
        <v>207</v>
      </c>
      <c r="Z997" t="s">
        <v>207</v>
      </c>
      <c r="AA997" t="s">
        <v>207</v>
      </c>
      <c r="AB997" t="s">
        <v>207</v>
      </c>
      <c r="AC997" t="s">
        <v>207</v>
      </c>
      <c r="AD997" t="s">
        <v>207</v>
      </c>
      <c r="AE997" t="s">
        <v>207</v>
      </c>
      <c r="AF997" t="s">
        <v>207</v>
      </c>
      <c r="AG997" t="s">
        <v>207</v>
      </c>
      <c r="AH997" t="s">
        <v>207</v>
      </c>
      <c r="AI997" t="s">
        <v>207</v>
      </c>
      <c r="AJ997" t="s">
        <v>207</v>
      </c>
      <c r="AK997" t="s">
        <v>207</v>
      </c>
      <c r="AL997" t="s">
        <v>207</v>
      </c>
      <c r="AM997" t="s">
        <v>215</v>
      </c>
      <c r="AN997" t="s">
        <v>215</v>
      </c>
      <c r="AO997" t="s">
        <v>215</v>
      </c>
      <c r="AP997" t="s">
        <v>207</v>
      </c>
      <c r="AQ997" t="s">
        <v>207</v>
      </c>
      <c r="AR997" t="s">
        <v>207</v>
      </c>
      <c r="AS997" t="s">
        <v>207</v>
      </c>
      <c r="AT997" t="s">
        <v>207</v>
      </c>
      <c r="AU997" t="s">
        <v>207</v>
      </c>
      <c r="AV997" t="s">
        <v>207</v>
      </c>
      <c r="AW997" t="s">
        <v>207</v>
      </c>
      <c r="AX997" t="s">
        <v>207</v>
      </c>
      <c r="AY997" t="s">
        <v>207</v>
      </c>
      <c r="AZ997" t="s">
        <v>207</v>
      </c>
      <c r="BA997" t="s">
        <v>207</v>
      </c>
      <c r="BB997" t="s">
        <v>207</v>
      </c>
      <c r="BC997" t="s">
        <v>207</v>
      </c>
      <c r="BD997" t="s">
        <v>207</v>
      </c>
      <c r="BE997" t="s">
        <v>207</v>
      </c>
      <c r="BF997" t="s">
        <v>207</v>
      </c>
      <c r="BG997" t="s">
        <v>207</v>
      </c>
      <c r="BH997" t="s">
        <v>207</v>
      </c>
      <c r="BI997" t="s">
        <v>207</v>
      </c>
      <c r="BJ997" t="s">
        <v>207</v>
      </c>
      <c r="BK997" t="s">
        <v>207</v>
      </c>
      <c r="BL997" t="s">
        <v>207</v>
      </c>
      <c r="BM997" t="s">
        <v>207</v>
      </c>
      <c r="BN997" t="s">
        <v>207</v>
      </c>
      <c r="BO997" s="18" t="str">
        <f>IF(OR(BO$2=0, BO$2=""), "N/A", IF(ISNUMBER(SEARCH(UPPER(BO$2), UPPER(ProgramsTable[[#This Row],[Type of Service]]))), "Yes", "No"))</f>
        <v>N/A</v>
      </c>
      <c r="BP997" s="18" t="str">
        <f>IF(BP$2=0, "N/A", IF(ISNUMBER(SEARCH(TRIM(BP$2), ProgramsTable[[#This Row],[Geographic Coverage]])), "Yes", "No"))</f>
        <v>N/A</v>
      </c>
      <c r="BQ997" s="18" t="str">
        <f>IF(BQ$2=0, "N/A", IF(ISNUMBER(SEARCH(TRIM(BQ$2), ProgramsTable[[#This Row],[Geographic Coverage]])), "Yes", "No"))</f>
        <v>N/A</v>
      </c>
      <c r="BR997" s="18" t="str">
        <f>IF(AND(BP$2=0, BQ$2=0), "*Required - Please Make a Selection*", IF(OR(ISNUMBER(SEARCH(TRIM(BP$2), ProgramsTable[[#This Row],[Geographic Coverage]])), ISNUMBER(SEARCH(TRIM(BQ$2), ProgramsTable[[#This Row],[Geographic Coverage]]))), "Yes", "No"))</f>
        <v>*Required - Please Make a Selection*</v>
      </c>
      <c r="BS997" s="18" t="str">
        <f>IF(OR(BS$2="",BS$2=0), "N/A", IF(AND(ProgramsTable[[#This Row],[Age Min]]= "None", ProgramsTable[[#This Row],[Age Max]]= "None"), "Yes", IF(AND(BS$2&gt;=ProgramsTable[[#This Row],[Age Min]], BS$2&lt;=ProgramsTable[[#This Row],[Age Max]]), "Yes", "No")))</f>
        <v>N/A</v>
      </c>
      <c r="BT997" s="18" t="str" cm="1">
        <f t="array" ref="BT997">IF(COUNTIF(AM$2:BJ$2,"Yes")=0,"N/A",IF(SUMPRODUCT(--(AM$2:BJ$2="Yes"),--(ProgramsTable[[#This Row],[Developmental Disability]:[Caregivers, Family Members, Advocates, or Practitioners of an Individual with Disabilities or Medical Conditions]]="Yes"))&gt;0,"Yes","No"))</f>
        <v>N/A</v>
      </c>
      <c r="BU9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97" s="18" t="str">
        <f>IF(BV$2=0, "N/A", IF(ISNUMBER(SEARCH(UPPER(BV$2), UPPER(ProgramsTable[[#This Row],[Type of Service]]))), "Yes", "No"))</f>
        <v>N/A</v>
      </c>
      <c r="BW997" s="18" t="str">
        <f>IF(BW$2=0, "N/A", IF(ISNUMBER(SEARCH(TRIM(BW$2), ProgramsTable[[#This Row],[Geographic Coverage]])), "Yes", "No"))</f>
        <v>N/A</v>
      </c>
      <c r="BX997" s="18" t="str">
        <f>IF(BX$2=0, "N/A", IF(ISNUMBER(SEARCH(TRIM(BX$2), ProgramsTable[[#This Row],[Geographic Coverage]])), "Yes", "No"))</f>
        <v>N/A</v>
      </c>
      <c r="BY997" s="18" t="str">
        <f>IF(AND(BW$2=0, BX$2=0), "*Required - Please Make a Selection*", IF(OR(ISNUMBER(SEARCH(TRIM(BW$2), ProgramsTable[[#This Row],[Geographic Coverage]])), ISNUMBER(SEARCH(TRIM(BX$2), ProgramsTable[[#This Row],[Geographic Coverage]]))), "Yes", "No"))</f>
        <v>*Required - Please Make a Selection*</v>
      </c>
      <c r="BZ997" s="18" t="str">
        <f>IF(I$2=0, "N/A", IF(I$2="Yes", IF(ProgramsTable[[#This Row],[Program Includes Services for Caregivers]]="Yes", IF(ProgramsTable[[#This Row],[Program May Require Caregiver to be Unpaid]]="No", "Yes", "No"), "No"), "N/A"))</f>
        <v>N/A</v>
      </c>
      <c r="CA9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97" s="18" t="str">
        <f>IF(CB$2=0, "N/A", IF(ISNUMBER(SEARCH(TRIM(UPPER(CB$2)), TRIM(UPPER(ProgramsTable[[#This Row],[Type of Service]])))), "Yes", "No"))</f>
        <v>N/A</v>
      </c>
      <c r="CC997" s="18" t="str">
        <f>IF(CC$2=0, "N/A", IF(ISNUMBER(SEARCH(TRIM(CC$2), ProgramsTable[[#This Row],[Geographic Coverage]])), "Yes", "No"))</f>
        <v>No</v>
      </c>
      <c r="CD997" s="18" t="str">
        <f>IF(CD$2=0, "N/A", IF(ISNUMBER(SEARCH(TRIM(CD$2), ProgramsTable[[#This Row],[Geographic Coverage]])), "Yes", "No"))</f>
        <v>N/A</v>
      </c>
      <c r="CE997" s="18" t="str">
        <f>IF(AND(CC$2=0, CD$2=0), "*Required - Please Make a Selection*", IF(OR(ISNUMBER(SEARCH(TRIM(CC$2), ProgramsTable[[#This Row],[Geographic Coverage]])), ISNUMBER(SEARCH(TRIM(CD$2), ProgramsTable[[#This Row],[Geographic Coverage]]))), "Yes", "No"))</f>
        <v>No</v>
      </c>
      <c r="CF997" s="18" t="str" cm="1">
        <f t="array" ref="CF997">IF(COUNTIF(BK$2:BN$2, "Yes")=0, "N/A", IF(SUMPRODUCT((BK$2:BN$2="Yes")*(ProgramsTable[[#This Row],[Veteran?]:[Disabled Veteran?]]="Yes"))&gt;0, "Yes", "No"))</f>
        <v>No</v>
      </c>
      <c r="CG9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97"/>
      <c r="CI997"/>
      <c r="CJ997"/>
      <c r="CK997"/>
      <c r="CL997"/>
      <c r="CM997"/>
      <c r="CN997"/>
      <c r="CO997"/>
      <c r="CP997"/>
      <c r="CQ997"/>
      <c r="CR997"/>
      <c r="CS997"/>
      <c r="CU997"/>
      <c r="CV997"/>
    </row>
    <row r="998" spans="1:100" hidden="1" x14ac:dyDescent="0.25">
      <c r="A998" s="10">
        <v>958</v>
      </c>
      <c r="B998" t="s">
        <v>647</v>
      </c>
      <c r="C998" t="s">
        <v>506</v>
      </c>
      <c r="D998" t="s">
        <v>564</v>
      </c>
      <c r="E998" t="s">
        <v>546</v>
      </c>
      <c r="F998" t="s">
        <v>570</v>
      </c>
      <c r="G998" t="s">
        <v>109</v>
      </c>
      <c r="H998" t="s">
        <v>207</v>
      </c>
      <c r="I998" t="s">
        <v>207</v>
      </c>
      <c r="J998" t="s">
        <v>566</v>
      </c>
      <c r="K998" t="s">
        <v>208</v>
      </c>
      <c r="L998" s="11" t="s">
        <v>571</v>
      </c>
      <c r="M998">
        <v>60</v>
      </c>
      <c r="N998">
        <v>120</v>
      </c>
      <c r="O998" t="s">
        <v>572</v>
      </c>
      <c r="P998" t="s">
        <v>573</v>
      </c>
      <c r="Q998" t="s">
        <v>208</v>
      </c>
      <c r="R998" t="s">
        <v>573</v>
      </c>
      <c r="S998" t="s">
        <v>208</v>
      </c>
      <c r="T998" t="s">
        <v>50</v>
      </c>
      <c r="U998" t="s">
        <v>207</v>
      </c>
      <c r="V998" t="s">
        <v>215</v>
      </c>
      <c r="W998" t="s">
        <v>207</v>
      </c>
      <c r="X998" t="s">
        <v>207</v>
      </c>
      <c r="Y998" t="s">
        <v>207</v>
      </c>
      <c r="Z998" t="s">
        <v>207</v>
      </c>
      <c r="AA998" t="s">
        <v>207</v>
      </c>
      <c r="AB998" t="s">
        <v>207</v>
      </c>
      <c r="AC998" t="s">
        <v>207</v>
      </c>
      <c r="AD998" t="s">
        <v>207</v>
      </c>
      <c r="AE998" t="s">
        <v>207</v>
      </c>
      <c r="AF998" t="s">
        <v>207</v>
      </c>
      <c r="AG998" t="s">
        <v>207</v>
      </c>
      <c r="AH998" t="s">
        <v>207</v>
      </c>
      <c r="AI998" t="s">
        <v>207</v>
      </c>
      <c r="AJ998" t="s">
        <v>207</v>
      </c>
      <c r="AK998" t="s">
        <v>207</v>
      </c>
      <c r="AL998" t="s">
        <v>207</v>
      </c>
      <c r="AM998" t="s">
        <v>215</v>
      </c>
      <c r="AN998" t="s">
        <v>215</v>
      </c>
      <c r="AO998" t="s">
        <v>215</v>
      </c>
      <c r="AP998" t="s">
        <v>207</v>
      </c>
      <c r="AQ998" t="s">
        <v>215</v>
      </c>
      <c r="AR998" t="s">
        <v>207</v>
      </c>
      <c r="AS998" t="s">
        <v>207</v>
      </c>
      <c r="AT998" t="s">
        <v>207</v>
      </c>
      <c r="AU998" t="s">
        <v>207</v>
      </c>
      <c r="AV998" t="s">
        <v>207</v>
      </c>
      <c r="AW998" t="s">
        <v>207</v>
      </c>
      <c r="AX998" t="s">
        <v>215</v>
      </c>
      <c r="AY998" t="s">
        <v>215</v>
      </c>
      <c r="AZ998" t="s">
        <v>207</v>
      </c>
      <c r="BA998" t="s">
        <v>215</v>
      </c>
      <c r="BB998" t="s">
        <v>207</v>
      </c>
      <c r="BC998" t="s">
        <v>207</v>
      </c>
      <c r="BD998" t="s">
        <v>207</v>
      </c>
      <c r="BE998" t="s">
        <v>207</v>
      </c>
      <c r="BF998" t="s">
        <v>207</v>
      </c>
      <c r="BG998" t="s">
        <v>207</v>
      </c>
      <c r="BH998" t="s">
        <v>207</v>
      </c>
      <c r="BI998" t="s">
        <v>207</v>
      </c>
      <c r="BJ998" t="s">
        <v>207</v>
      </c>
      <c r="BK998" t="s">
        <v>207</v>
      </c>
      <c r="BL998" t="s">
        <v>207</v>
      </c>
      <c r="BM998" t="s">
        <v>207</v>
      </c>
      <c r="BN998" t="s">
        <v>207</v>
      </c>
      <c r="BO998" s="18" t="str">
        <f>IF(OR(BO$2=0, BO$2=""), "N/A", IF(ISNUMBER(SEARCH(UPPER(BO$2), UPPER(ProgramsTable[[#This Row],[Type of Service]]))), "Yes", "No"))</f>
        <v>N/A</v>
      </c>
      <c r="BP998" s="18" t="str">
        <f>IF(BP$2=0, "N/A", IF(ISNUMBER(SEARCH(TRIM(BP$2), ProgramsTable[[#This Row],[Geographic Coverage]])), "Yes", "No"))</f>
        <v>N/A</v>
      </c>
      <c r="BQ998" s="18" t="str">
        <f>IF(BQ$2=0, "N/A", IF(ISNUMBER(SEARCH(TRIM(BQ$2), ProgramsTable[[#This Row],[Geographic Coverage]])), "Yes", "No"))</f>
        <v>N/A</v>
      </c>
      <c r="BR998" s="18" t="str">
        <f>IF(AND(BP$2=0, BQ$2=0), "*Required - Please Make a Selection*", IF(OR(ISNUMBER(SEARCH(TRIM(BP$2), ProgramsTable[[#This Row],[Geographic Coverage]])), ISNUMBER(SEARCH(TRIM(BQ$2), ProgramsTable[[#This Row],[Geographic Coverage]]))), "Yes", "No"))</f>
        <v>*Required - Please Make a Selection*</v>
      </c>
      <c r="BS998" s="18" t="str">
        <f>IF(OR(BS$2="",BS$2=0), "N/A", IF(AND(ProgramsTable[[#This Row],[Age Min]]= "None", ProgramsTable[[#This Row],[Age Max]]= "None"), "Yes", IF(AND(BS$2&gt;=ProgramsTable[[#This Row],[Age Min]], BS$2&lt;=ProgramsTable[[#This Row],[Age Max]]), "Yes", "No")))</f>
        <v>N/A</v>
      </c>
      <c r="BT998" s="18" t="str" cm="1">
        <f t="array" ref="BT998">IF(COUNTIF(AM$2:BJ$2,"Yes")=0,"N/A",IF(SUMPRODUCT(--(AM$2:BJ$2="Yes"),--(ProgramsTable[[#This Row],[Developmental Disability]:[Caregivers, Family Members, Advocates, or Practitioners of an Individual with Disabilities or Medical Conditions]]="Yes"))&gt;0,"Yes","No"))</f>
        <v>N/A</v>
      </c>
      <c r="BU9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98" s="18" t="str">
        <f>IF(BV$2=0, "N/A", IF(ISNUMBER(SEARCH(UPPER(BV$2), UPPER(ProgramsTable[[#This Row],[Type of Service]]))), "Yes", "No"))</f>
        <v>N/A</v>
      </c>
      <c r="BW998" s="18" t="str">
        <f>IF(BW$2=0, "N/A", IF(ISNUMBER(SEARCH(TRIM(BW$2), ProgramsTable[[#This Row],[Geographic Coverage]])), "Yes", "No"))</f>
        <v>N/A</v>
      </c>
      <c r="BX998" s="18" t="str">
        <f>IF(BX$2=0, "N/A", IF(ISNUMBER(SEARCH(TRIM(BX$2), ProgramsTable[[#This Row],[Geographic Coverage]])), "Yes", "No"))</f>
        <v>N/A</v>
      </c>
      <c r="BY998" s="18" t="str">
        <f>IF(AND(BW$2=0, BX$2=0), "*Required - Please Make a Selection*", IF(OR(ISNUMBER(SEARCH(TRIM(BW$2), ProgramsTable[[#This Row],[Geographic Coverage]])), ISNUMBER(SEARCH(TRIM(BX$2), ProgramsTable[[#This Row],[Geographic Coverage]]))), "Yes", "No"))</f>
        <v>*Required - Please Make a Selection*</v>
      </c>
      <c r="BZ998" s="18" t="str">
        <f>IF(I$2=0, "N/A", IF(I$2="Yes", IF(ProgramsTable[[#This Row],[Program Includes Services for Caregivers]]="Yes", IF(ProgramsTable[[#This Row],[Program May Require Caregiver to be Unpaid]]="No", "Yes", "No"), "No"), "N/A"))</f>
        <v>N/A</v>
      </c>
      <c r="CA9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98" s="18" t="str">
        <f>IF(CB$2=0, "N/A", IF(ISNUMBER(SEARCH(TRIM(UPPER(CB$2)), TRIM(UPPER(ProgramsTable[[#This Row],[Type of Service]])))), "Yes", "No"))</f>
        <v>N/A</v>
      </c>
      <c r="CC998" s="18" t="str">
        <f>IF(CC$2=0, "N/A", IF(ISNUMBER(SEARCH(TRIM(CC$2), ProgramsTable[[#This Row],[Geographic Coverage]])), "Yes", "No"))</f>
        <v>No</v>
      </c>
      <c r="CD998" s="18" t="str">
        <f>IF(CD$2=0, "N/A", IF(ISNUMBER(SEARCH(TRIM(CD$2), ProgramsTable[[#This Row],[Geographic Coverage]])), "Yes", "No"))</f>
        <v>N/A</v>
      </c>
      <c r="CE998" s="18" t="str">
        <f>IF(AND(CC$2=0, CD$2=0), "*Required - Please Make a Selection*", IF(OR(ISNUMBER(SEARCH(TRIM(CC$2), ProgramsTable[[#This Row],[Geographic Coverage]])), ISNUMBER(SEARCH(TRIM(CD$2), ProgramsTable[[#This Row],[Geographic Coverage]]))), "Yes", "No"))</f>
        <v>No</v>
      </c>
      <c r="CF998" s="18" t="str" cm="1">
        <f t="array" ref="CF998">IF(COUNTIF(BK$2:BN$2, "Yes")=0, "N/A", IF(SUMPRODUCT((BK$2:BN$2="Yes")*(ProgramsTable[[#This Row],[Veteran?]:[Disabled Veteran?]]="Yes"))&gt;0, "Yes", "No"))</f>
        <v>No</v>
      </c>
      <c r="CG9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98"/>
      <c r="CI998"/>
      <c r="CJ998"/>
      <c r="CK998"/>
      <c r="CL998"/>
      <c r="CM998"/>
      <c r="CN998"/>
      <c r="CO998"/>
      <c r="CP998"/>
      <c r="CQ998"/>
      <c r="CR998"/>
      <c r="CS998"/>
      <c r="CU998"/>
      <c r="CV998"/>
    </row>
    <row r="999" spans="1:100" hidden="1" x14ac:dyDescent="0.25">
      <c r="A999" s="10">
        <v>959</v>
      </c>
      <c r="B999" t="s">
        <v>647</v>
      </c>
      <c r="C999" t="s">
        <v>506</v>
      </c>
      <c r="D999" t="s">
        <v>564</v>
      </c>
      <c r="E999" t="s">
        <v>546</v>
      </c>
      <c r="F999" t="s">
        <v>574</v>
      </c>
      <c r="G999" t="s">
        <v>108</v>
      </c>
      <c r="H999" t="s">
        <v>207</v>
      </c>
      <c r="I999" t="s">
        <v>207</v>
      </c>
      <c r="J999" t="s">
        <v>208</v>
      </c>
      <c r="K999" t="s">
        <v>208</v>
      </c>
      <c r="L999" s="11" t="s">
        <v>543</v>
      </c>
      <c r="M999">
        <v>60</v>
      </c>
      <c r="N999">
        <v>120</v>
      </c>
      <c r="P999" t="s">
        <v>575</v>
      </c>
      <c r="Q999" t="s">
        <v>208</v>
      </c>
      <c r="R999" t="s">
        <v>575</v>
      </c>
      <c r="S999" t="s">
        <v>208</v>
      </c>
      <c r="T999" t="s">
        <v>50</v>
      </c>
      <c r="U999" t="s">
        <v>207</v>
      </c>
      <c r="V999" t="s">
        <v>207</v>
      </c>
      <c r="W999" t="s">
        <v>207</v>
      </c>
      <c r="X999" t="s">
        <v>207</v>
      </c>
      <c r="Y999" t="s">
        <v>207</v>
      </c>
      <c r="Z999" t="s">
        <v>207</v>
      </c>
      <c r="AA999" t="s">
        <v>207</v>
      </c>
      <c r="AB999" t="s">
        <v>207</v>
      </c>
      <c r="AC999" t="s">
        <v>207</v>
      </c>
      <c r="AD999" t="s">
        <v>207</v>
      </c>
      <c r="AE999" t="s">
        <v>207</v>
      </c>
      <c r="AF999" t="s">
        <v>207</v>
      </c>
      <c r="AG999" t="s">
        <v>207</v>
      </c>
      <c r="AH999" t="s">
        <v>207</v>
      </c>
      <c r="AI999" t="s">
        <v>207</v>
      </c>
      <c r="AJ999" t="s">
        <v>207</v>
      </c>
      <c r="AK999" t="s">
        <v>207</v>
      </c>
      <c r="AL999" t="s">
        <v>207</v>
      </c>
      <c r="AM999" t="s">
        <v>207</v>
      </c>
      <c r="AN999" t="s">
        <v>207</v>
      </c>
      <c r="AO999" t="s">
        <v>207</v>
      </c>
      <c r="AP999" t="s">
        <v>207</v>
      </c>
      <c r="AQ999" t="s">
        <v>207</v>
      </c>
      <c r="AR999" t="s">
        <v>207</v>
      </c>
      <c r="AS999" t="s">
        <v>207</v>
      </c>
      <c r="AT999" t="s">
        <v>207</v>
      </c>
      <c r="AU999" t="s">
        <v>207</v>
      </c>
      <c r="AV999" t="s">
        <v>207</v>
      </c>
      <c r="AW999" t="s">
        <v>207</v>
      </c>
      <c r="AX999" t="s">
        <v>207</v>
      </c>
      <c r="AY999" t="s">
        <v>207</v>
      </c>
      <c r="AZ999" t="s">
        <v>207</v>
      </c>
      <c r="BA999" t="s">
        <v>215</v>
      </c>
      <c r="BB999" t="s">
        <v>207</v>
      </c>
      <c r="BC999" t="s">
        <v>207</v>
      </c>
      <c r="BD999" t="s">
        <v>207</v>
      </c>
      <c r="BE999" t="s">
        <v>207</v>
      </c>
      <c r="BF999" t="s">
        <v>207</v>
      </c>
      <c r="BG999" t="s">
        <v>207</v>
      </c>
      <c r="BH999" t="s">
        <v>207</v>
      </c>
      <c r="BI999" t="s">
        <v>207</v>
      </c>
      <c r="BJ999" t="s">
        <v>207</v>
      </c>
      <c r="BK999" t="s">
        <v>207</v>
      </c>
      <c r="BL999" t="s">
        <v>207</v>
      </c>
      <c r="BM999" t="s">
        <v>207</v>
      </c>
      <c r="BN999" t="s">
        <v>207</v>
      </c>
      <c r="BO999" s="18" t="str">
        <f>IF(OR(BO$2=0, BO$2=""), "N/A", IF(ISNUMBER(SEARCH(UPPER(BO$2), UPPER(ProgramsTable[[#This Row],[Type of Service]]))), "Yes", "No"))</f>
        <v>N/A</v>
      </c>
      <c r="BP999" s="18" t="str">
        <f>IF(BP$2=0, "N/A", IF(ISNUMBER(SEARCH(TRIM(BP$2), ProgramsTable[[#This Row],[Geographic Coverage]])), "Yes", "No"))</f>
        <v>N/A</v>
      </c>
      <c r="BQ999" s="18" t="str">
        <f>IF(BQ$2=0, "N/A", IF(ISNUMBER(SEARCH(TRIM(BQ$2), ProgramsTable[[#This Row],[Geographic Coverage]])), "Yes", "No"))</f>
        <v>N/A</v>
      </c>
      <c r="BR999" s="18" t="str">
        <f>IF(AND(BP$2=0, BQ$2=0), "*Required - Please Make a Selection*", IF(OR(ISNUMBER(SEARCH(TRIM(BP$2), ProgramsTable[[#This Row],[Geographic Coverage]])), ISNUMBER(SEARCH(TRIM(BQ$2), ProgramsTable[[#This Row],[Geographic Coverage]]))), "Yes", "No"))</f>
        <v>*Required - Please Make a Selection*</v>
      </c>
      <c r="BS999" s="18" t="str">
        <f>IF(OR(BS$2="",BS$2=0), "N/A", IF(AND(ProgramsTable[[#This Row],[Age Min]]= "None", ProgramsTable[[#This Row],[Age Max]]= "None"), "Yes", IF(AND(BS$2&gt;=ProgramsTable[[#This Row],[Age Min]], BS$2&lt;=ProgramsTable[[#This Row],[Age Max]]), "Yes", "No")))</f>
        <v>N/A</v>
      </c>
      <c r="BT999" s="18" t="str" cm="1">
        <f t="array" ref="BT999">IF(COUNTIF(AM$2:BJ$2,"Yes")=0,"N/A",IF(SUMPRODUCT(--(AM$2:BJ$2="Yes"),--(ProgramsTable[[#This Row],[Developmental Disability]:[Caregivers, Family Members, Advocates, or Practitioners of an Individual with Disabilities or Medical Conditions]]="Yes"))&gt;0,"Yes","No"))</f>
        <v>N/A</v>
      </c>
      <c r="BU9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999" s="18" t="str">
        <f>IF(BV$2=0, "N/A", IF(ISNUMBER(SEARCH(UPPER(BV$2), UPPER(ProgramsTable[[#This Row],[Type of Service]]))), "Yes", "No"))</f>
        <v>N/A</v>
      </c>
      <c r="BW999" s="18" t="str">
        <f>IF(BW$2=0, "N/A", IF(ISNUMBER(SEARCH(TRIM(BW$2), ProgramsTable[[#This Row],[Geographic Coverage]])), "Yes", "No"))</f>
        <v>N/A</v>
      </c>
      <c r="BX999" s="18" t="str">
        <f>IF(BX$2=0, "N/A", IF(ISNUMBER(SEARCH(TRIM(BX$2), ProgramsTable[[#This Row],[Geographic Coverage]])), "Yes", "No"))</f>
        <v>N/A</v>
      </c>
      <c r="BY999" s="18" t="str">
        <f>IF(AND(BW$2=0, BX$2=0), "*Required - Please Make a Selection*", IF(OR(ISNUMBER(SEARCH(TRIM(BW$2), ProgramsTable[[#This Row],[Geographic Coverage]])), ISNUMBER(SEARCH(TRIM(BX$2), ProgramsTable[[#This Row],[Geographic Coverage]]))), "Yes", "No"))</f>
        <v>*Required - Please Make a Selection*</v>
      </c>
      <c r="BZ999" s="18" t="str">
        <f>IF(I$2=0, "N/A", IF(I$2="Yes", IF(ProgramsTable[[#This Row],[Program Includes Services for Caregivers]]="Yes", IF(ProgramsTable[[#This Row],[Program May Require Caregiver to be Unpaid]]="No", "Yes", "No"), "No"), "N/A"))</f>
        <v>N/A</v>
      </c>
      <c r="CA9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999" s="18" t="str">
        <f>IF(CB$2=0, "N/A", IF(ISNUMBER(SEARCH(TRIM(UPPER(CB$2)), TRIM(UPPER(ProgramsTable[[#This Row],[Type of Service]])))), "Yes", "No"))</f>
        <v>N/A</v>
      </c>
      <c r="CC999" s="18" t="str">
        <f>IF(CC$2=0, "N/A", IF(ISNUMBER(SEARCH(TRIM(CC$2), ProgramsTable[[#This Row],[Geographic Coverage]])), "Yes", "No"))</f>
        <v>No</v>
      </c>
      <c r="CD999" s="18" t="str">
        <f>IF(CD$2=0, "N/A", IF(ISNUMBER(SEARCH(TRIM(CD$2), ProgramsTable[[#This Row],[Geographic Coverage]])), "Yes", "No"))</f>
        <v>N/A</v>
      </c>
      <c r="CE999" s="18" t="str">
        <f>IF(AND(CC$2=0, CD$2=0), "*Required - Please Make a Selection*", IF(OR(ISNUMBER(SEARCH(TRIM(CC$2), ProgramsTable[[#This Row],[Geographic Coverage]])), ISNUMBER(SEARCH(TRIM(CD$2), ProgramsTable[[#This Row],[Geographic Coverage]]))), "Yes", "No"))</f>
        <v>No</v>
      </c>
      <c r="CF999" s="18" t="str" cm="1">
        <f t="array" ref="CF999">IF(COUNTIF(BK$2:BN$2, "Yes")=0, "N/A", IF(SUMPRODUCT((BK$2:BN$2="Yes")*(ProgramsTable[[#This Row],[Veteran?]:[Disabled Veteran?]]="Yes"))&gt;0, "Yes", "No"))</f>
        <v>No</v>
      </c>
      <c r="CG9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999"/>
      <c r="CI999"/>
      <c r="CJ999"/>
      <c r="CK999"/>
      <c r="CL999"/>
      <c r="CM999"/>
      <c r="CN999"/>
      <c r="CO999"/>
      <c r="CP999"/>
      <c r="CQ999"/>
      <c r="CR999"/>
      <c r="CS999"/>
      <c r="CU999"/>
      <c r="CV999"/>
    </row>
    <row r="1000" spans="1:100" hidden="1" x14ac:dyDescent="0.25">
      <c r="A1000" s="10">
        <v>960</v>
      </c>
      <c r="B1000" t="s">
        <v>647</v>
      </c>
      <c r="C1000" t="s">
        <v>506</v>
      </c>
      <c r="D1000" t="s">
        <v>576</v>
      </c>
      <c r="E1000" t="s">
        <v>546</v>
      </c>
      <c r="F1000" t="s">
        <v>649</v>
      </c>
      <c r="G1000" t="s">
        <v>98</v>
      </c>
      <c r="H1000" t="s">
        <v>207</v>
      </c>
      <c r="I1000" t="s">
        <v>207</v>
      </c>
      <c r="J1000" t="s">
        <v>208</v>
      </c>
      <c r="K1000" t="s">
        <v>208</v>
      </c>
      <c r="L1000" s="11" t="s">
        <v>543</v>
      </c>
      <c r="M1000">
        <v>60</v>
      </c>
      <c r="N1000">
        <v>120</v>
      </c>
      <c r="P1000" t="s">
        <v>563</v>
      </c>
      <c r="Q1000" t="s">
        <v>208</v>
      </c>
      <c r="R1000" t="s">
        <v>563</v>
      </c>
      <c r="S1000" t="s">
        <v>208</v>
      </c>
      <c r="T1000" t="s">
        <v>50</v>
      </c>
      <c r="U1000" t="s">
        <v>207</v>
      </c>
      <c r="V1000" t="s">
        <v>207</v>
      </c>
      <c r="W1000" t="s">
        <v>207</v>
      </c>
      <c r="X1000" t="s">
        <v>207</v>
      </c>
      <c r="Y1000" t="s">
        <v>207</v>
      </c>
      <c r="Z1000" t="s">
        <v>207</v>
      </c>
      <c r="AA1000" t="s">
        <v>207</v>
      </c>
      <c r="AB1000" t="s">
        <v>207</v>
      </c>
      <c r="AC1000" t="s">
        <v>207</v>
      </c>
      <c r="AD1000" t="s">
        <v>207</v>
      </c>
      <c r="AE1000" t="s">
        <v>207</v>
      </c>
      <c r="AF1000" t="s">
        <v>207</v>
      </c>
      <c r="AG1000" t="s">
        <v>207</v>
      </c>
      <c r="AH1000" t="s">
        <v>207</v>
      </c>
      <c r="AI1000" t="s">
        <v>207</v>
      </c>
      <c r="AJ1000" t="s">
        <v>207</v>
      </c>
      <c r="AK1000" t="s">
        <v>207</v>
      </c>
      <c r="AL1000" t="s">
        <v>207</v>
      </c>
      <c r="AM1000" t="s">
        <v>207</v>
      </c>
      <c r="AN1000" t="s">
        <v>207</v>
      </c>
      <c r="AO1000" t="s">
        <v>207</v>
      </c>
      <c r="AP1000" t="s">
        <v>207</v>
      </c>
      <c r="AQ1000" t="s">
        <v>207</v>
      </c>
      <c r="AR1000" t="s">
        <v>207</v>
      </c>
      <c r="AS1000" t="s">
        <v>207</v>
      </c>
      <c r="AT1000" t="s">
        <v>207</v>
      </c>
      <c r="AU1000" t="s">
        <v>207</v>
      </c>
      <c r="AV1000" t="s">
        <v>207</v>
      </c>
      <c r="AW1000" t="s">
        <v>207</v>
      </c>
      <c r="AX1000" t="s">
        <v>207</v>
      </c>
      <c r="AY1000" t="s">
        <v>207</v>
      </c>
      <c r="AZ1000" t="s">
        <v>207</v>
      </c>
      <c r="BA1000" t="s">
        <v>215</v>
      </c>
      <c r="BB1000" t="s">
        <v>207</v>
      </c>
      <c r="BC1000" t="s">
        <v>207</v>
      </c>
      <c r="BD1000" t="s">
        <v>207</v>
      </c>
      <c r="BE1000" t="s">
        <v>207</v>
      </c>
      <c r="BF1000" t="s">
        <v>207</v>
      </c>
      <c r="BG1000" t="s">
        <v>207</v>
      </c>
      <c r="BH1000" t="s">
        <v>207</v>
      </c>
      <c r="BI1000" t="s">
        <v>207</v>
      </c>
      <c r="BJ1000" t="s">
        <v>207</v>
      </c>
      <c r="BK1000" t="s">
        <v>207</v>
      </c>
      <c r="BL1000" t="s">
        <v>207</v>
      </c>
      <c r="BM1000" t="s">
        <v>207</v>
      </c>
      <c r="BN1000" t="s">
        <v>207</v>
      </c>
      <c r="BO1000" s="18" t="str">
        <f>IF(OR(BO$2=0, BO$2=""), "N/A", IF(ISNUMBER(SEARCH(UPPER(BO$2), UPPER(ProgramsTable[[#This Row],[Type of Service]]))), "Yes", "No"))</f>
        <v>N/A</v>
      </c>
      <c r="BP1000" s="18" t="str">
        <f>IF(BP$2=0, "N/A", IF(ISNUMBER(SEARCH(TRIM(BP$2), ProgramsTable[[#This Row],[Geographic Coverage]])), "Yes", "No"))</f>
        <v>N/A</v>
      </c>
      <c r="BQ1000" s="18" t="str">
        <f>IF(BQ$2=0, "N/A", IF(ISNUMBER(SEARCH(TRIM(BQ$2), ProgramsTable[[#This Row],[Geographic Coverage]])), "Yes", "No"))</f>
        <v>N/A</v>
      </c>
      <c r="BR1000" s="18" t="str">
        <f>IF(AND(BP$2=0, BQ$2=0), "*Required - Please Make a Selection*", IF(OR(ISNUMBER(SEARCH(TRIM(BP$2), ProgramsTable[[#This Row],[Geographic Coverage]])), ISNUMBER(SEARCH(TRIM(BQ$2), ProgramsTable[[#This Row],[Geographic Coverage]]))), "Yes", "No"))</f>
        <v>*Required - Please Make a Selection*</v>
      </c>
      <c r="BS1000" s="18" t="str">
        <f>IF(OR(BS$2="",BS$2=0), "N/A", IF(AND(ProgramsTable[[#This Row],[Age Min]]= "None", ProgramsTable[[#This Row],[Age Max]]= "None"), "Yes", IF(AND(BS$2&gt;=ProgramsTable[[#This Row],[Age Min]], BS$2&lt;=ProgramsTable[[#This Row],[Age Max]]), "Yes", "No")))</f>
        <v>N/A</v>
      </c>
      <c r="BT1000" s="18" t="str" cm="1">
        <f t="array" ref="BT1000">IF(COUNTIF(AM$2:BJ$2,"Yes")=0,"N/A",IF(SUMPRODUCT(--(AM$2:BJ$2="Yes"),--(ProgramsTable[[#This Row],[Developmental Disability]:[Caregivers, Family Members, Advocates, or Practitioners of an Individual with Disabilities or Medical Conditions]]="Yes"))&gt;0,"Yes","No"))</f>
        <v>N/A</v>
      </c>
      <c r="BU10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00" s="18" t="str">
        <f>IF(BV$2=0, "N/A", IF(ISNUMBER(SEARCH(UPPER(BV$2), UPPER(ProgramsTable[[#This Row],[Type of Service]]))), "Yes", "No"))</f>
        <v>N/A</v>
      </c>
      <c r="BW1000" s="18" t="str">
        <f>IF(BW$2=0, "N/A", IF(ISNUMBER(SEARCH(TRIM(BW$2), ProgramsTable[[#This Row],[Geographic Coverage]])), "Yes", "No"))</f>
        <v>N/A</v>
      </c>
      <c r="BX1000" s="18" t="str">
        <f>IF(BX$2=0, "N/A", IF(ISNUMBER(SEARCH(TRIM(BX$2), ProgramsTable[[#This Row],[Geographic Coverage]])), "Yes", "No"))</f>
        <v>N/A</v>
      </c>
      <c r="BY1000" s="18" t="str">
        <f>IF(AND(BW$2=0, BX$2=0), "*Required - Please Make a Selection*", IF(OR(ISNUMBER(SEARCH(TRIM(BW$2), ProgramsTable[[#This Row],[Geographic Coverage]])), ISNUMBER(SEARCH(TRIM(BX$2), ProgramsTable[[#This Row],[Geographic Coverage]]))), "Yes", "No"))</f>
        <v>*Required - Please Make a Selection*</v>
      </c>
      <c r="BZ1000" s="18" t="str">
        <f>IF(I$2=0, "N/A", IF(I$2="Yes", IF(ProgramsTable[[#This Row],[Program Includes Services for Caregivers]]="Yes", IF(ProgramsTable[[#This Row],[Program May Require Caregiver to be Unpaid]]="No", "Yes", "No"), "No"), "N/A"))</f>
        <v>N/A</v>
      </c>
      <c r="CA10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00" s="18" t="str">
        <f>IF(CB$2=0, "N/A", IF(ISNUMBER(SEARCH(TRIM(UPPER(CB$2)), TRIM(UPPER(ProgramsTable[[#This Row],[Type of Service]])))), "Yes", "No"))</f>
        <v>N/A</v>
      </c>
      <c r="CC1000" s="18" t="str">
        <f>IF(CC$2=0, "N/A", IF(ISNUMBER(SEARCH(TRIM(CC$2), ProgramsTable[[#This Row],[Geographic Coverage]])), "Yes", "No"))</f>
        <v>No</v>
      </c>
      <c r="CD1000" s="18" t="str">
        <f>IF(CD$2=0, "N/A", IF(ISNUMBER(SEARCH(TRIM(CD$2), ProgramsTable[[#This Row],[Geographic Coverage]])), "Yes", "No"))</f>
        <v>N/A</v>
      </c>
      <c r="CE1000" s="18" t="str">
        <f>IF(AND(CC$2=0, CD$2=0), "*Required - Please Make a Selection*", IF(OR(ISNUMBER(SEARCH(TRIM(CC$2), ProgramsTable[[#This Row],[Geographic Coverage]])), ISNUMBER(SEARCH(TRIM(CD$2), ProgramsTable[[#This Row],[Geographic Coverage]]))), "Yes", "No"))</f>
        <v>No</v>
      </c>
      <c r="CF1000" s="18" t="str" cm="1">
        <f t="array" ref="CF1000">IF(COUNTIF(BK$2:BN$2, "Yes")=0, "N/A", IF(SUMPRODUCT((BK$2:BN$2="Yes")*(ProgramsTable[[#This Row],[Veteran?]:[Disabled Veteran?]]="Yes"))&gt;0, "Yes", "No"))</f>
        <v>No</v>
      </c>
      <c r="CG10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00"/>
      <c r="CI1000"/>
      <c r="CJ1000"/>
      <c r="CK1000"/>
      <c r="CL1000"/>
      <c r="CM1000"/>
      <c r="CN1000"/>
      <c r="CO1000"/>
      <c r="CP1000"/>
      <c r="CQ1000"/>
      <c r="CR1000"/>
      <c r="CS1000"/>
      <c r="CU1000"/>
      <c r="CV1000"/>
    </row>
    <row r="1001" spans="1:100" hidden="1" x14ac:dyDescent="0.25">
      <c r="A1001" s="10">
        <v>972</v>
      </c>
      <c r="B1001" t="s">
        <v>647</v>
      </c>
      <c r="C1001" t="s">
        <v>509</v>
      </c>
      <c r="D1001" t="s">
        <v>537</v>
      </c>
      <c r="E1001" t="s">
        <v>538</v>
      </c>
      <c r="F1001" t="s">
        <v>539</v>
      </c>
      <c r="G1001" t="s">
        <v>540</v>
      </c>
      <c r="H1001" t="s">
        <v>207</v>
      </c>
      <c r="I1001" t="s">
        <v>207</v>
      </c>
      <c r="J1001" t="s">
        <v>541</v>
      </c>
      <c r="K1001" t="s">
        <v>542</v>
      </c>
      <c r="L1001" t="s">
        <v>543</v>
      </c>
      <c r="M1001">
        <v>60</v>
      </c>
      <c r="N1001">
        <v>120</v>
      </c>
      <c r="P1001" t="s">
        <v>544</v>
      </c>
      <c r="Q1001" t="s">
        <v>208</v>
      </c>
      <c r="R1001" t="s">
        <v>544</v>
      </c>
      <c r="S1001" t="s">
        <v>208</v>
      </c>
      <c r="T1001" t="s">
        <v>51</v>
      </c>
      <c r="U1001" t="s">
        <v>215</v>
      </c>
      <c r="V1001" t="s">
        <v>207</v>
      </c>
      <c r="W1001" t="s">
        <v>207</v>
      </c>
      <c r="X1001" t="s">
        <v>207</v>
      </c>
      <c r="Y1001" t="s">
        <v>207</v>
      </c>
      <c r="Z1001" t="s">
        <v>207</v>
      </c>
      <c r="AA1001" t="s">
        <v>207</v>
      </c>
      <c r="AB1001" t="s">
        <v>207</v>
      </c>
      <c r="AC1001" t="s">
        <v>207</v>
      </c>
      <c r="AD1001" t="s">
        <v>207</v>
      </c>
      <c r="AE1001" t="s">
        <v>207</v>
      </c>
      <c r="AF1001" t="s">
        <v>207</v>
      </c>
      <c r="AG1001" t="s">
        <v>207</v>
      </c>
      <c r="AH1001" t="s">
        <v>207</v>
      </c>
      <c r="AI1001" t="s">
        <v>207</v>
      </c>
      <c r="AJ1001" t="s">
        <v>207</v>
      </c>
      <c r="AK1001" t="s">
        <v>207</v>
      </c>
      <c r="AL1001" t="s">
        <v>207</v>
      </c>
      <c r="AM1001" t="s">
        <v>207</v>
      </c>
      <c r="AN1001" t="s">
        <v>207</v>
      </c>
      <c r="AO1001" t="s">
        <v>207</v>
      </c>
      <c r="AP1001" t="s">
        <v>207</v>
      </c>
      <c r="AQ1001" t="s">
        <v>207</v>
      </c>
      <c r="AR1001" t="s">
        <v>207</v>
      </c>
      <c r="AS1001" t="s">
        <v>207</v>
      </c>
      <c r="AT1001" t="s">
        <v>207</v>
      </c>
      <c r="AU1001" t="s">
        <v>207</v>
      </c>
      <c r="AV1001" t="s">
        <v>207</v>
      </c>
      <c r="AW1001" t="s">
        <v>207</v>
      </c>
      <c r="AX1001" t="s">
        <v>207</v>
      </c>
      <c r="AY1001" t="s">
        <v>207</v>
      </c>
      <c r="AZ1001" t="s">
        <v>207</v>
      </c>
      <c r="BA1001" t="s">
        <v>215</v>
      </c>
      <c r="BB1001" t="s">
        <v>207</v>
      </c>
      <c r="BC1001" t="s">
        <v>207</v>
      </c>
      <c r="BD1001" t="s">
        <v>207</v>
      </c>
      <c r="BE1001" t="s">
        <v>207</v>
      </c>
      <c r="BF1001" t="s">
        <v>207</v>
      </c>
      <c r="BG1001" t="s">
        <v>207</v>
      </c>
      <c r="BH1001" t="s">
        <v>207</v>
      </c>
      <c r="BI1001" t="s">
        <v>207</v>
      </c>
      <c r="BJ1001" t="s">
        <v>207</v>
      </c>
      <c r="BK1001" t="s">
        <v>207</v>
      </c>
      <c r="BL1001" t="s">
        <v>207</v>
      </c>
      <c r="BM1001" t="s">
        <v>207</v>
      </c>
      <c r="BN1001" t="s">
        <v>207</v>
      </c>
      <c r="BO1001" s="18" t="str">
        <f>IF(OR(BO$2=0, BO$2=""), "N/A", IF(ISNUMBER(SEARCH(UPPER(BO$2), UPPER(ProgramsTable[[#This Row],[Type of Service]]))), "Yes", "No"))</f>
        <v>N/A</v>
      </c>
      <c r="BP1001" s="18" t="str">
        <f>IF(BP$2=0, "N/A", IF(ISNUMBER(SEARCH(TRIM(BP$2), ProgramsTable[[#This Row],[Geographic Coverage]])), "Yes", "No"))</f>
        <v>N/A</v>
      </c>
      <c r="BQ1001" s="18" t="str">
        <f>IF(BQ$2=0, "N/A", IF(ISNUMBER(SEARCH(TRIM(BQ$2), ProgramsTable[[#This Row],[Geographic Coverage]])), "Yes", "No"))</f>
        <v>N/A</v>
      </c>
      <c r="BR1001" s="18" t="str">
        <f>IF(AND(BP$2=0, BQ$2=0), "*Required - Please Make a Selection*", IF(OR(ISNUMBER(SEARCH(TRIM(BP$2), ProgramsTable[[#This Row],[Geographic Coverage]])), ISNUMBER(SEARCH(TRIM(BQ$2), ProgramsTable[[#This Row],[Geographic Coverage]]))), "Yes", "No"))</f>
        <v>*Required - Please Make a Selection*</v>
      </c>
      <c r="BS1001" s="18" t="str">
        <f>IF(OR(BS$2="",BS$2=0), "N/A", IF(AND(ProgramsTable[[#This Row],[Age Min]]= "None", ProgramsTable[[#This Row],[Age Max]]= "None"), "Yes", IF(AND(BS$2&gt;=ProgramsTable[[#This Row],[Age Min]], BS$2&lt;=ProgramsTable[[#This Row],[Age Max]]), "Yes", "No")))</f>
        <v>N/A</v>
      </c>
      <c r="BT1001" s="18" t="str" cm="1">
        <f t="array" ref="BT1001">IF(COUNTIF(AM$2:BJ$2,"Yes")=0,"N/A",IF(SUMPRODUCT(--(AM$2:BJ$2="Yes"),--(ProgramsTable[[#This Row],[Developmental Disability]:[Caregivers, Family Members, Advocates, or Practitioners of an Individual with Disabilities or Medical Conditions]]="Yes"))&gt;0,"Yes","No"))</f>
        <v>N/A</v>
      </c>
      <c r="BU10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01" s="18" t="str">
        <f>IF(BV$2=0, "N/A", IF(ISNUMBER(SEARCH(UPPER(BV$2), UPPER(ProgramsTable[[#This Row],[Type of Service]]))), "Yes", "No"))</f>
        <v>N/A</v>
      </c>
      <c r="BW1001" s="18" t="str">
        <f>IF(BW$2=0, "N/A", IF(ISNUMBER(SEARCH(TRIM(BW$2), ProgramsTable[[#This Row],[Geographic Coverage]])), "Yes", "No"))</f>
        <v>N/A</v>
      </c>
      <c r="BX1001" s="18" t="str">
        <f>IF(BX$2=0, "N/A", IF(ISNUMBER(SEARCH(TRIM(BX$2), ProgramsTable[[#This Row],[Geographic Coverage]])), "Yes", "No"))</f>
        <v>N/A</v>
      </c>
      <c r="BY1001" s="18" t="str">
        <f>IF(AND(BW$2=0, BX$2=0), "*Required - Please Make a Selection*", IF(OR(ISNUMBER(SEARCH(TRIM(BW$2), ProgramsTable[[#This Row],[Geographic Coverage]])), ISNUMBER(SEARCH(TRIM(BX$2), ProgramsTable[[#This Row],[Geographic Coverage]]))), "Yes", "No"))</f>
        <v>*Required - Please Make a Selection*</v>
      </c>
      <c r="BZ1001" s="18" t="str">
        <f>IF(I$2=0, "N/A", IF(I$2="Yes", IF(ProgramsTable[[#This Row],[Program Includes Services for Caregivers]]="Yes", IF(ProgramsTable[[#This Row],[Program May Require Caregiver to be Unpaid]]="No", "Yes", "No"), "No"), "N/A"))</f>
        <v>N/A</v>
      </c>
      <c r="CA10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01" s="18" t="str">
        <f>IF(CB$2=0, "N/A", IF(ISNUMBER(SEARCH(TRIM(UPPER(CB$2)), TRIM(UPPER(ProgramsTable[[#This Row],[Type of Service]])))), "Yes", "No"))</f>
        <v>N/A</v>
      </c>
      <c r="CC1001" s="18" t="str">
        <f>IF(CC$2=0, "N/A", IF(ISNUMBER(SEARCH(TRIM(CC$2), ProgramsTable[[#This Row],[Geographic Coverage]])), "Yes", "No"))</f>
        <v>No</v>
      </c>
      <c r="CD1001" s="18" t="str">
        <f>IF(CD$2=0, "N/A", IF(ISNUMBER(SEARCH(TRIM(CD$2), ProgramsTable[[#This Row],[Geographic Coverage]])), "Yes", "No"))</f>
        <v>N/A</v>
      </c>
      <c r="CE1001" s="18" t="str">
        <f>IF(AND(CC$2=0, CD$2=0), "*Required - Please Make a Selection*", IF(OR(ISNUMBER(SEARCH(TRIM(CC$2), ProgramsTable[[#This Row],[Geographic Coverage]])), ISNUMBER(SEARCH(TRIM(CD$2), ProgramsTable[[#This Row],[Geographic Coverage]]))), "Yes", "No"))</f>
        <v>No</v>
      </c>
      <c r="CF1001" s="18" t="str" cm="1">
        <f t="array" ref="CF1001">IF(COUNTIF(BK$2:BN$2, "Yes")=0, "N/A", IF(SUMPRODUCT((BK$2:BN$2="Yes")*(ProgramsTable[[#This Row],[Veteran?]:[Disabled Veteran?]]="Yes"))&gt;0, "Yes", "No"))</f>
        <v>No</v>
      </c>
      <c r="CG10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01"/>
      <c r="CI1001"/>
      <c r="CJ1001"/>
      <c r="CK1001"/>
      <c r="CL1001"/>
      <c r="CM1001"/>
      <c r="CN1001"/>
      <c r="CO1001"/>
      <c r="CP1001"/>
      <c r="CQ1001"/>
      <c r="CR1001"/>
      <c r="CS1001"/>
      <c r="CU1001"/>
      <c r="CV1001"/>
    </row>
    <row r="1002" spans="1:100" hidden="1" x14ac:dyDescent="0.25">
      <c r="A1002" s="10">
        <v>974</v>
      </c>
      <c r="B1002" t="s">
        <v>647</v>
      </c>
      <c r="C1002" t="s">
        <v>509</v>
      </c>
      <c r="D1002" t="s">
        <v>545</v>
      </c>
      <c r="E1002" t="s">
        <v>546</v>
      </c>
      <c r="F1002" t="s">
        <v>549</v>
      </c>
      <c r="G1002" t="s">
        <v>117</v>
      </c>
      <c r="H1002" t="s">
        <v>207</v>
      </c>
      <c r="I1002" t="s">
        <v>207</v>
      </c>
      <c r="J1002" t="s">
        <v>208</v>
      </c>
      <c r="K1002" t="s">
        <v>208</v>
      </c>
      <c r="L1002" s="11" t="s">
        <v>543</v>
      </c>
      <c r="M1002">
        <v>60</v>
      </c>
      <c r="N1002">
        <v>120</v>
      </c>
      <c r="P1002" t="s">
        <v>550</v>
      </c>
      <c r="Q1002" t="s">
        <v>208</v>
      </c>
      <c r="R1002" t="s">
        <v>550</v>
      </c>
      <c r="S1002" t="s">
        <v>208</v>
      </c>
      <c r="T1002" t="s">
        <v>51</v>
      </c>
      <c r="U1002" t="s">
        <v>207</v>
      </c>
      <c r="V1002" t="s">
        <v>207</v>
      </c>
      <c r="W1002" t="s">
        <v>207</v>
      </c>
      <c r="X1002" t="s">
        <v>207</v>
      </c>
      <c r="Y1002" t="s">
        <v>207</v>
      </c>
      <c r="Z1002" t="s">
        <v>207</v>
      </c>
      <c r="AA1002" t="s">
        <v>207</v>
      </c>
      <c r="AB1002" t="s">
        <v>207</v>
      </c>
      <c r="AC1002" t="s">
        <v>207</v>
      </c>
      <c r="AD1002" t="s">
        <v>207</v>
      </c>
      <c r="AE1002" t="s">
        <v>207</v>
      </c>
      <c r="AF1002" t="s">
        <v>207</v>
      </c>
      <c r="AG1002" t="s">
        <v>207</v>
      </c>
      <c r="AH1002" t="s">
        <v>207</v>
      </c>
      <c r="AI1002" t="s">
        <v>207</v>
      </c>
      <c r="AJ1002" t="s">
        <v>207</v>
      </c>
      <c r="AK1002" t="s">
        <v>207</v>
      </c>
      <c r="AL1002" t="s">
        <v>207</v>
      </c>
      <c r="AM1002" t="s">
        <v>207</v>
      </c>
      <c r="AN1002" t="s">
        <v>207</v>
      </c>
      <c r="AO1002" t="s">
        <v>207</v>
      </c>
      <c r="AP1002" t="s">
        <v>207</v>
      </c>
      <c r="AQ1002" t="s">
        <v>207</v>
      </c>
      <c r="AR1002" t="s">
        <v>207</v>
      </c>
      <c r="AS1002" t="s">
        <v>207</v>
      </c>
      <c r="AT1002" t="s">
        <v>207</v>
      </c>
      <c r="AU1002" t="s">
        <v>207</v>
      </c>
      <c r="AV1002" t="s">
        <v>207</v>
      </c>
      <c r="AW1002" t="s">
        <v>207</v>
      </c>
      <c r="AX1002" t="s">
        <v>207</v>
      </c>
      <c r="AY1002" t="s">
        <v>207</v>
      </c>
      <c r="AZ1002" t="s">
        <v>207</v>
      </c>
      <c r="BA1002" t="s">
        <v>215</v>
      </c>
      <c r="BB1002" t="s">
        <v>207</v>
      </c>
      <c r="BC1002" t="s">
        <v>207</v>
      </c>
      <c r="BD1002" t="s">
        <v>207</v>
      </c>
      <c r="BE1002" t="s">
        <v>207</v>
      </c>
      <c r="BF1002" t="s">
        <v>207</v>
      </c>
      <c r="BG1002" t="s">
        <v>207</v>
      </c>
      <c r="BH1002" t="s">
        <v>207</v>
      </c>
      <c r="BI1002" t="s">
        <v>207</v>
      </c>
      <c r="BJ1002" t="s">
        <v>207</v>
      </c>
      <c r="BK1002" t="s">
        <v>207</v>
      </c>
      <c r="BL1002" t="s">
        <v>207</v>
      </c>
      <c r="BM1002" t="s">
        <v>207</v>
      </c>
      <c r="BN1002" t="s">
        <v>207</v>
      </c>
      <c r="BO1002" s="18" t="str">
        <f>IF(OR(BO$2=0, BO$2=""), "N/A", IF(ISNUMBER(SEARCH(UPPER(BO$2), UPPER(ProgramsTable[[#This Row],[Type of Service]]))), "Yes", "No"))</f>
        <v>N/A</v>
      </c>
      <c r="BP1002" s="18" t="str">
        <f>IF(BP$2=0, "N/A", IF(ISNUMBER(SEARCH(TRIM(BP$2), ProgramsTable[[#This Row],[Geographic Coverage]])), "Yes", "No"))</f>
        <v>N/A</v>
      </c>
      <c r="BQ1002" s="18" t="str">
        <f>IF(BQ$2=0, "N/A", IF(ISNUMBER(SEARCH(TRIM(BQ$2), ProgramsTable[[#This Row],[Geographic Coverage]])), "Yes", "No"))</f>
        <v>N/A</v>
      </c>
      <c r="BR1002" s="18" t="str">
        <f>IF(AND(BP$2=0, BQ$2=0), "*Required - Please Make a Selection*", IF(OR(ISNUMBER(SEARCH(TRIM(BP$2), ProgramsTable[[#This Row],[Geographic Coverage]])), ISNUMBER(SEARCH(TRIM(BQ$2), ProgramsTable[[#This Row],[Geographic Coverage]]))), "Yes", "No"))</f>
        <v>*Required - Please Make a Selection*</v>
      </c>
      <c r="BS1002" s="18" t="str">
        <f>IF(OR(BS$2="",BS$2=0), "N/A", IF(AND(ProgramsTable[[#This Row],[Age Min]]= "None", ProgramsTable[[#This Row],[Age Max]]= "None"), "Yes", IF(AND(BS$2&gt;=ProgramsTable[[#This Row],[Age Min]], BS$2&lt;=ProgramsTable[[#This Row],[Age Max]]), "Yes", "No")))</f>
        <v>N/A</v>
      </c>
      <c r="BT1002" s="18" t="str" cm="1">
        <f t="array" ref="BT1002">IF(COUNTIF(AM$2:BJ$2,"Yes")=0,"N/A",IF(SUMPRODUCT(--(AM$2:BJ$2="Yes"),--(ProgramsTable[[#This Row],[Developmental Disability]:[Caregivers, Family Members, Advocates, or Practitioners of an Individual with Disabilities or Medical Conditions]]="Yes"))&gt;0,"Yes","No"))</f>
        <v>N/A</v>
      </c>
      <c r="BU10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02" s="18" t="str">
        <f>IF(BV$2=0, "N/A", IF(ISNUMBER(SEARCH(UPPER(BV$2), UPPER(ProgramsTable[[#This Row],[Type of Service]]))), "Yes", "No"))</f>
        <v>N/A</v>
      </c>
      <c r="BW1002" s="18" t="str">
        <f>IF(BW$2=0, "N/A", IF(ISNUMBER(SEARCH(TRIM(BW$2), ProgramsTable[[#This Row],[Geographic Coverage]])), "Yes", "No"))</f>
        <v>N/A</v>
      </c>
      <c r="BX1002" s="18" t="str">
        <f>IF(BX$2=0, "N/A", IF(ISNUMBER(SEARCH(TRIM(BX$2), ProgramsTable[[#This Row],[Geographic Coverage]])), "Yes", "No"))</f>
        <v>N/A</v>
      </c>
      <c r="BY1002" s="18" t="str">
        <f>IF(AND(BW$2=0, BX$2=0), "*Required - Please Make a Selection*", IF(OR(ISNUMBER(SEARCH(TRIM(BW$2), ProgramsTable[[#This Row],[Geographic Coverage]])), ISNUMBER(SEARCH(TRIM(BX$2), ProgramsTable[[#This Row],[Geographic Coverage]]))), "Yes", "No"))</f>
        <v>*Required - Please Make a Selection*</v>
      </c>
      <c r="BZ1002" s="18" t="str">
        <f>IF(I$2=0, "N/A", IF(I$2="Yes", IF(ProgramsTable[[#This Row],[Program Includes Services for Caregivers]]="Yes", IF(ProgramsTable[[#This Row],[Program May Require Caregiver to be Unpaid]]="No", "Yes", "No"), "No"), "N/A"))</f>
        <v>N/A</v>
      </c>
      <c r="CA10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02" s="18" t="str">
        <f>IF(CB$2=0, "N/A", IF(ISNUMBER(SEARCH(TRIM(UPPER(CB$2)), TRIM(UPPER(ProgramsTable[[#This Row],[Type of Service]])))), "Yes", "No"))</f>
        <v>N/A</v>
      </c>
      <c r="CC1002" s="18" t="str">
        <f>IF(CC$2=0, "N/A", IF(ISNUMBER(SEARCH(TRIM(CC$2), ProgramsTable[[#This Row],[Geographic Coverage]])), "Yes", "No"))</f>
        <v>No</v>
      </c>
      <c r="CD1002" s="18" t="str">
        <f>IF(CD$2=0, "N/A", IF(ISNUMBER(SEARCH(TRIM(CD$2), ProgramsTable[[#This Row],[Geographic Coverage]])), "Yes", "No"))</f>
        <v>N/A</v>
      </c>
      <c r="CE1002" s="18" t="str">
        <f>IF(AND(CC$2=0, CD$2=0), "*Required - Please Make a Selection*", IF(OR(ISNUMBER(SEARCH(TRIM(CC$2), ProgramsTable[[#This Row],[Geographic Coverage]])), ISNUMBER(SEARCH(TRIM(CD$2), ProgramsTable[[#This Row],[Geographic Coverage]]))), "Yes", "No"))</f>
        <v>No</v>
      </c>
      <c r="CF1002" s="18" t="str" cm="1">
        <f t="array" ref="CF1002">IF(COUNTIF(BK$2:BN$2, "Yes")=0, "N/A", IF(SUMPRODUCT((BK$2:BN$2="Yes")*(ProgramsTable[[#This Row],[Veteran?]:[Disabled Veteran?]]="Yes"))&gt;0, "Yes", "No"))</f>
        <v>No</v>
      </c>
      <c r="CG10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02"/>
      <c r="CI1002"/>
      <c r="CJ1002"/>
      <c r="CK1002"/>
      <c r="CL1002"/>
      <c r="CM1002"/>
      <c r="CN1002"/>
      <c r="CO1002"/>
      <c r="CP1002"/>
      <c r="CQ1002"/>
      <c r="CR1002"/>
      <c r="CS1002"/>
      <c r="CU1002"/>
      <c r="CV1002"/>
    </row>
    <row r="1003" spans="1:100" hidden="1" x14ac:dyDescent="0.25">
      <c r="A1003" s="10">
        <v>976</v>
      </c>
      <c r="B1003" t="s">
        <v>647</v>
      </c>
      <c r="C1003" t="s">
        <v>509</v>
      </c>
      <c r="D1003" t="s">
        <v>545</v>
      </c>
      <c r="E1003" t="s">
        <v>546</v>
      </c>
      <c r="F1003" t="s">
        <v>553</v>
      </c>
      <c r="G1003" t="s">
        <v>99</v>
      </c>
      <c r="H1003" t="s">
        <v>207</v>
      </c>
      <c r="I1003" t="s">
        <v>207</v>
      </c>
      <c r="J1003" t="s">
        <v>208</v>
      </c>
      <c r="K1003" t="s">
        <v>208</v>
      </c>
      <c r="L1003" s="11" t="s">
        <v>543</v>
      </c>
      <c r="M1003">
        <v>60</v>
      </c>
      <c r="N1003">
        <v>120</v>
      </c>
      <c r="P1003" t="s">
        <v>554</v>
      </c>
      <c r="Q1003" t="s">
        <v>208</v>
      </c>
      <c r="R1003" t="s">
        <v>554</v>
      </c>
      <c r="S1003" t="s">
        <v>208</v>
      </c>
      <c r="T1003" t="s">
        <v>51</v>
      </c>
      <c r="U1003" t="s">
        <v>207</v>
      </c>
      <c r="V1003" t="s">
        <v>207</v>
      </c>
      <c r="W1003" t="s">
        <v>207</v>
      </c>
      <c r="X1003" t="s">
        <v>207</v>
      </c>
      <c r="Y1003" t="s">
        <v>207</v>
      </c>
      <c r="Z1003" t="s">
        <v>207</v>
      </c>
      <c r="AA1003" t="s">
        <v>207</v>
      </c>
      <c r="AB1003" t="s">
        <v>207</v>
      </c>
      <c r="AC1003" t="s">
        <v>207</v>
      </c>
      <c r="AD1003" t="s">
        <v>207</v>
      </c>
      <c r="AE1003" t="s">
        <v>207</v>
      </c>
      <c r="AF1003" t="s">
        <v>207</v>
      </c>
      <c r="AG1003" t="s">
        <v>207</v>
      </c>
      <c r="AH1003" t="s">
        <v>207</v>
      </c>
      <c r="AI1003" t="s">
        <v>207</v>
      </c>
      <c r="AJ1003" t="s">
        <v>207</v>
      </c>
      <c r="AK1003" t="s">
        <v>207</v>
      </c>
      <c r="AL1003" t="s">
        <v>207</v>
      </c>
      <c r="AM1003" t="s">
        <v>207</v>
      </c>
      <c r="AN1003" t="s">
        <v>207</v>
      </c>
      <c r="AO1003" t="s">
        <v>207</v>
      </c>
      <c r="AP1003" t="s">
        <v>207</v>
      </c>
      <c r="AQ1003" t="s">
        <v>207</v>
      </c>
      <c r="AR1003" t="s">
        <v>207</v>
      </c>
      <c r="AS1003" t="s">
        <v>207</v>
      </c>
      <c r="AT1003" t="s">
        <v>207</v>
      </c>
      <c r="AU1003" t="s">
        <v>207</v>
      </c>
      <c r="AV1003" t="s">
        <v>207</v>
      </c>
      <c r="AW1003" t="s">
        <v>207</v>
      </c>
      <c r="AX1003" t="s">
        <v>207</v>
      </c>
      <c r="AY1003" t="s">
        <v>207</v>
      </c>
      <c r="AZ1003" t="s">
        <v>207</v>
      </c>
      <c r="BA1003" t="s">
        <v>215</v>
      </c>
      <c r="BB1003" t="s">
        <v>207</v>
      </c>
      <c r="BC1003" t="s">
        <v>207</v>
      </c>
      <c r="BD1003" t="s">
        <v>207</v>
      </c>
      <c r="BE1003" t="s">
        <v>207</v>
      </c>
      <c r="BF1003" t="s">
        <v>207</v>
      </c>
      <c r="BG1003" t="s">
        <v>207</v>
      </c>
      <c r="BH1003" t="s">
        <v>207</v>
      </c>
      <c r="BI1003" t="s">
        <v>207</v>
      </c>
      <c r="BJ1003" t="s">
        <v>207</v>
      </c>
      <c r="BK1003" t="s">
        <v>207</v>
      </c>
      <c r="BL1003" t="s">
        <v>207</v>
      </c>
      <c r="BM1003" t="s">
        <v>207</v>
      </c>
      <c r="BN1003" t="s">
        <v>207</v>
      </c>
      <c r="BO1003" s="18" t="str">
        <f>IF(OR(BO$2=0, BO$2=""), "N/A", IF(ISNUMBER(SEARCH(UPPER(BO$2), UPPER(ProgramsTable[[#This Row],[Type of Service]]))), "Yes", "No"))</f>
        <v>N/A</v>
      </c>
      <c r="BP1003" s="18" t="str">
        <f>IF(BP$2=0, "N/A", IF(ISNUMBER(SEARCH(TRIM(BP$2), ProgramsTable[[#This Row],[Geographic Coverage]])), "Yes", "No"))</f>
        <v>N/A</v>
      </c>
      <c r="BQ1003" s="18" t="str">
        <f>IF(BQ$2=0, "N/A", IF(ISNUMBER(SEARCH(TRIM(BQ$2), ProgramsTable[[#This Row],[Geographic Coverage]])), "Yes", "No"))</f>
        <v>N/A</v>
      </c>
      <c r="BR1003" s="18" t="str">
        <f>IF(AND(BP$2=0, BQ$2=0), "*Required - Please Make a Selection*", IF(OR(ISNUMBER(SEARCH(TRIM(BP$2), ProgramsTable[[#This Row],[Geographic Coverage]])), ISNUMBER(SEARCH(TRIM(BQ$2), ProgramsTable[[#This Row],[Geographic Coverage]]))), "Yes", "No"))</f>
        <v>*Required - Please Make a Selection*</v>
      </c>
      <c r="BS1003" s="18" t="str">
        <f>IF(OR(BS$2="",BS$2=0), "N/A", IF(AND(ProgramsTable[[#This Row],[Age Min]]= "None", ProgramsTable[[#This Row],[Age Max]]= "None"), "Yes", IF(AND(BS$2&gt;=ProgramsTable[[#This Row],[Age Min]], BS$2&lt;=ProgramsTable[[#This Row],[Age Max]]), "Yes", "No")))</f>
        <v>N/A</v>
      </c>
      <c r="BT1003" s="18" t="str" cm="1">
        <f t="array" ref="BT1003">IF(COUNTIF(AM$2:BJ$2,"Yes")=0,"N/A",IF(SUMPRODUCT(--(AM$2:BJ$2="Yes"),--(ProgramsTable[[#This Row],[Developmental Disability]:[Caregivers, Family Members, Advocates, or Practitioners of an Individual with Disabilities or Medical Conditions]]="Yes"))&gt;0,"Yes","No"))</f>
        <v>N/A</v>
      </c>
      <c r="BU10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03" s="18" t="str">
        <f>IF(BV$2=0, "N/A", IF(ISNUMBER(SEARCH(UPPER(BV$2), UPPER(ProgramsTable[[#This Row],[Type of Service]]))), "Yes", "No"))</f>
        <v>N/A</v>
      </c>
      <c r="BW1003" s="18" t="str">
        <f>IF(BW$2=0, "N/A", IF(ISNUMBER(SEARCH(TRIM(BW$2), ProgramsTable[[#This Row],[Geographic Coverage]])), "Yes", "No"))</f>
        <v>N/A</v>
      </c>
      <c r="BX1003" s="18" t="str">
        <f>IF(BX$2=0, "N/A", IF(ISNUMBER(SEARCH(TRIM(BX$2), ProgramsTable[[#This Row],[Geographic Coverage]])), "Yes", "No"))</f>
        <v>N/A</v>
      </c>
      <c r="BY1003" s="18" t="str">
        <f>IF(AND(BW$2=0, BX$2=0), "*Required - Please Make a Selection*", IF(OR(ISNUMBER(SEARCH(TRIM(BW$2), ProgramsTable[[#This Row],[Geographic Coverage]])), ISNUMBER(SEARCH(TRIM(BX$2), ProgramsTable[[#This Row],[Geographic Coverage]]))), "Yes", "No"))</f>
        <v>*Required - Please Make a Selection*</v>
      </c>
      <c r="BZ1003" s="18" t="str">
        <f>IF(I$2=0, "N/A", IF(I$2="Yes", IF(ProgramsTable[[#This Row],[Program Includes Services for Caregivers]]="Yes", IF(ProgramsTable[[#This Row],[Program May Require Caregiver to be Unpaid]]="No", "Yes", "No"), "No"), "N/A"))</f>
        <v>N/A</v>
      </c>
      <c r="CA10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03" s="18" t="str">
        <f>IF(CB$2=0, "N/A", IF(ISNUMBER(SEARCH(TRIM(UPPER(CB$2)), TRIM(UPPER(ProgramsTable[[#This Row],[Type of Service]])))), "Yes", "No"))</f>
        <v>N/A</v>
      </c>
      <c r="CC1003" s="18" t="str">
        <f>IF(CC$2=0, "N/A", IF(ISNUMBER(SEARCH(TRIM(CC$2), ProgramsTable[[#This Row],[Geographic Coverage]])), "Yes", "No"))</f>
        <v>No</v>
      </c>
      <c r="CD1003" s="18" t="str">
        <f>IF(CD$2=0, "N/A", IF(ISNUMBER(SEARCH(TRIM(CD$2), ProgramsTable[[#This Row],[Geographic Coverage]])), "Yes", "No"))</f>
        <v>N/A</v>
      </c>
      <c r="CE1003" s="18" t="str">
        <f>IF(AND(CC$2=0, CD$2=0), "*Required - Please Make a Selection*", IF(OR(ISNUMBER(SEARCH(TRIM(CC$2), ProgramsTable[[#This Row],[Geographic Coverage]])), ISNUMBER(SEARCH(TRIM(CD$2), ProgramsTable[[#This Row],[Geographic Coverage]]))), "Yes", "No"))</f>
        <v>No</v>
      </c>
      <c r="CF1003" s="18" t="str" cm="1">
        <f t="array" ref="CF1003">IF(COUNTIF(BK$2:BN$2, "Yes")=0, "N/A", IF(SUMPRODUCT((BK$2:BN$2="Yes")*(ProgramsTable[[#This Row],[Veteran?]:[Disabled Veteran?]]="Yes"))&gt;0, "Yes", "No"))</f>
        <v>No</v>
      </c>
      <c r="CG10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03"/>
      <c r="CI1003"/>
      <c r="CJ1003"/>
      <c r="CK1003"/>
      <c r="CL1003"/>
      <c r="CM1003"/>
      <c r="CN1003"/>
      <c r="CO1003"/>
      <c r="CP1003"/>
      <c r="CQ1003"/>
      <c r="CR1003"/>
      <c r="CS1003"/>
      <c r="CU1003"/>
      <c r="CV1003"/>
    </row>
    <row r="1004" spans="1:100" hidden="1" x14ac:dyDescent="0.25">
      <c r="A1004" s="10">
        <v>977</v>
      </c>
      <c r="B1004" t="s">
        <v>647</v>
      </c>
      <c r="C1004" t="s">
        <v>509</v>
      </c>
      <c r="D1004" t="s">
        <v>545</v>
      </c>
      <c r="E1004" t="s">
        <v>546</v>
      </c>
      <c r="F1004" t="s">
        <v>555</v>
      </c>
      <c r="G1004" t="s">
        <v>92</v>
      </c>
      <c r="H1004" t="s">
        <v>207</v>
      </c>
      <c r="I1004" t="s">
        <v>207</v>
      </c>
      <c r="J1004" t="s">
        <v>547</v>
      </c>
      <c r="K1004" t="s">
        <v>208</v>
      </c>
      <c r="L1004" s="11" t="s">
        <v>543</v>
      </c>
      <c r="M1004">
        <v>60</v>
      </c>
      <c r="N1004">
        <v>120</v>
      </c>
      <c r="P1004" t="s">
        <v>556</v>
      </c>
      <c r="Q1004" t="s">
        <v>208</v>
      </c>
      <c r="R1004" t="s">
        <v>556</v>
      </c>
      <c r="S1004" t="s">
        <v>208</v>
      </c>
      <c r="T1004" t="s">
        <v>51</v>
      </c>
      <c r="U1004" t="s">
        <v>215</v>
      </c>
      <c r="V1004" t="s">
        <v>207</v>
      </c>
      <c r="W1004" t="s">
        <v>207</v>
      </c>
      <c r="X1004" t="s">
        <v>207</v>
      </c>
      <c r="Y1004" t="s">
        <v>207</v>
      </c>
      <c r="Z1004" t="s">
        <v>207</v>
      </c>
      <c r="AA1004" t="s">
        <v>215</v>
      </c>
      <c r="AB1004" t="s">
        <v>207</v>
      </c>
      <c r="AC1004" t="s">
        <v>207</v>
      </c>
      <c r="AD1004" t="s">
        <v>207</v>
      </c>
      <c r="AE1004" t="s">
        <v>207</v>
      </c>
      <c r="AF1004" t="s">
        <v>207</v>
      </c>
      <c r="AG1004" t="s">
        <v>207</v>
      </c>
      <c r="AH1004" t="s">
        <v>207</v>
      </c>
      <c r="AI1004" t="s">
        <v>207</v>
      </c>
      <c r="AJ1004" t="s">
        <v>207</v>
      </c>
      <c r="AK1004" t="s">
        <v>207</v>
      </c>
      <c r="AL1004" t="s">
        <v>207</v>
      </c>
      <c r="AM1004" t="s">
        <v>207</v>
      </c>
      <c r="AN1004" t="s">
        <v>207</v>
      </c>
      <c r="AO1004" t="s">
        <v>207</v>
      </c>
      <c r="AP1004" t="s">
        <v>207</v>
      </c>
      <c r="AQ1004" t="s">
        <v>207</v>
      </c>
      <c r="AR1004" t="s">
        <v>207</v>
      </c>
      <c r="AS1004" t="s">
        <v>207</v>
      </c>
      <c r="AT1004" t="s">
        <v>207</v>
      </c>
      <c r="AU1004" t="s">
        <v>207</v>
      </c>
      <c r="AV1004" t="s">
        <v>207</v>
      </c>
      <c r="AW1004" t="s">
        <v>207</v>
      </c>
      <c r="AX1004" t="s">
        <v>207</v>
      </c>
      <c r="AY1004" t="s">
        <v>207</v>
      </c>
      <c r="AZ1004" t="s">
        <v>207</v>
      </c>
      <c r="BA1004" t="s">
        <v>215</v>
      </c>
      <c r="BB1004" t="s">
        <v>207</v>
      </c>
      <c r="BC1004" t="s">
        <v>207</v>
      </c>
      <c r="BD1004" t="s">
        <v>207</v>
      </c>
      <c r="BE1004" t="s">
        <v>207</v>
      </c>
      <c r="BF1004" t="s">
        <v>207</v>
      </c>
      <c r="BG1004" t="s">
        <v>207</v>
      </c>
      <c r="BH1004" t="s">
        <v>207</v>
      </c>
      <c r="BI1004" t="s">
        <v>207</v>
      </c>
      <c r="BJ1004" t="s">
        <v>207</v>
      </c>
      <c r="BK1004" t="s">
        <v>207</v>
      </c>
      <c r="BL1004" t="s">
        <v>207</v>
      </c>
      <c r="BM1004" t="s">
        <v>207</v>
      </c>
      <c r="BN1004" t="s">
        <v>207</v>
      </c>
      <c r="BO1004" s="18" t="str">
        <f>IF(OR(BO$2=0, BO$2=""), "N/A", IF(ISNUMBER(SEARCH(UPPER(BO$2), UPPER(ProgramsTable[[#This Row],[Type of Service]]))), "Yes", "No"))</f>
        <v>N/A</v>
      </c>
      <c r="BP1004" s="18" t="str">
        <f>IF(BP$2=0, "N/A", IF(ISNUMBER(SEARCH(TRIM(BP$2), ProgramsTable[[#This Row],[Geographic Coverage]])), "Yes", "No"))</f>
        <v>N/A</v>
      </c>
      <c r="BQ1004" s="18" t="str">
        <f>IF(BQ$2=0, "N/A", IF(ISNUMBER(SEARCH(TRIM(BQ$2), ProgramsTable[[#This Row],[Geographic Coverage]])), "Yes", "No"))</f>
        <v>N/A</v>
      </c>
      <c r="BR1004" s="18" t="str">
        <f>IF(AND(BP$2=0, BQ$2=0), "*Required - Please Make a Selection*", IF(OR(ISNUMBER(SEARCH(TRIM(BP$2), ProgramsTable[[#This Row],[Geographic Coverage]])), ISNUMBER(SEARCH(TRIM(BQ$2), ProgramsTable[[#This Row],[Geographic Coverage]]))), "Yes", "No"))</f>
        <v>*Required - Please Make a Selection*</v>
      </c>
      <c r="BS1004" s="18" t="str">
        <f>IF(OR(BS$2="",BS$2=0), "N/A", IF(AND(ProgramsTable[[#This Row],[Age Min]]= "None", ProgramsTable[[#This Row],[Age Max]]= "None"), "Yes", IF(AND(BS$2&gt;=ProgramsTable[[#This Row],[Age Min]], BS$2&lt;=ProgramsTable[[#This Row],[Age Max]]), "Yes", "No")))</f>
        <v>N/A</v>
      </c>
      <c r="BT1004" s="18" t="str" cm="1">
        <f t="array" ref="BT1004">IF(COUNTIF(AM$2:BJ$2,"Yes")=0,"N/A",IF(SUMPRODUCT(--(AM$2:BJ$2="Yes"),--(ProgramsTable[[#This Row],[Developmental Disability]:[Caregivers, Family Members, Advocates, or Practitioners of an Individual with Disabilities or Medical Conditions]]="Yes"))&gt;0,"Yes","No"))</f>
        <v>N/A</v>
      </c>
      <c r="BU10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04" s="18" t="str">
        <f>IF(BV$2=0, "N/A", IF(ISNUMBER(SEARCH(UPPER(BV$2), UPPER(ProgramsTable[[#This Row],[Type of Service]]))), "Yes", "No"))</f>
        <v>N/A</v>
      </c>
      <c r="BW1004" s="18" t="str">
        <f>IF(BW$2=0, "N/A", IF(ISNUMBER(SEARCH(TRIM(BW$2), ProgramsTable[[#This Row],[Geographic Coverage]])), "Yes", "No"))</f>
        <v>N/A</v>
      </c>
      <c r="BX1004" s="18" t="str">
        <f>IF(BX$2=0, "N/A", IF(ISNUMBER(SEARCH(TRIM(BX$2), ProgramsTable[[#This Row],[Geographic Coverage]])), "Yes", "No"))</f>
        <v>N/A</v>
      </c>
      <c r="BY1004" s="18" t="str">
        <f>IF(AND(BW$2=0, BX$2=0), "*Required - Please Make a Selection*", IF(OR(ISNUMBER(SEARCH(TRIM(BW$2), ProgramsTable[[#This Row],[Geographic Coverage]])), ISNUMBER(SEARCH(TRIM(BX$2), ProgramsTable[[#This Row],[Geographic Coverage]]))), "Yes", "No"))</f>
        <v>*Required - Please Make a Selection*</v>
      </c>
      <c r="BZ1004" s="18" t="str">
        <f>IF(I$2=0, "N/A", IF(I$2="Yes", IF(ProgramsTable[[#This Row],[Program Includes Services for Caregivers]]="Yes", IF(ProgramsTable[[#This Row],[Program May Require Caregiver to be Unpaid]]="No", "Yes", "No"), "No"), "N/A"))</f>
        <v>N/A</v>
      </c>
      <c r="CA10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04" s="18" t="str">
        <f>IF(CB$2=0, "N/A", IF(ISNUMBER(SEARCH(TRIM(UPPER(CB$2)), TRIM(UPPER(ProgramsTable[[#This Row],[Type of Service]])))), "Yes", "No"))</f>
        <v>N/A</v>
      </c>
      <c r="CC1004" s="18" t="str">
        <f>IF(CC$2=0, "N/A", IF(ISNUMBER(SEARCH(TRIM(CC$2), ProgramsTable[[#This Row],[Geographic Coverage]])), "Yes", "No"))</f>
        <v>No</v>
      </c>
      <c r="CD1004" s="18" t="str">
        <f>IF(CD$2=0, "N/A", IF(ISNUMBER(SEARCH(TRIM(CD$2), ProgramsTable[[#This Row],[Geographic Coverage]])), "Yes", "No"))</f>
        <v>N/A</v>
      </c>
      <c r="CE1004" s="18" t="str">
        <f>IF(AND(CC$2=0, CD$2=0), "*Required - Please Make a Selection*", IF(OR(ISNUMBER(SEARCH(TRIM(CC$2), ProgramsTable[[#This Row],[Geographic Coverage]])), ISNUMBER(SEARCH(TRIM(CD$2), ProgramsTable[[#This Row],[Geographic Coverage]]))), "Yes", "No"))</f>
        <v>No</v>
      </c>
      <c r="CF1004" s="18" t="str" cm="1">
        <f t="array" ref="CF1004">IF(COUNTIF(BK$2:BN$2, "Yes")=0, "N/A", IF(SUMPRODUCT((BK$2:BN$2="Yes")*(ProgramsTable[[#This Row],[Veteran?]:[Disabled Veteran?]]="Yes"))&gt;0, "Yes", "No"))</f>
        <v>No</v>
      </c>
      <c r="CG10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04"/>
      <c r="CI1004"/>
      <c r="CJ1004"/>
      <c r="CK1004"/>
      <c r="CL1004"/>
      <c r="CM1004"/>
      <c r="CN1004"/>
      <c r="CO1004"/>
      <c r="CP1004"/>
      <c r="CQ1004"/>
      <c r="CR1004"/>
      <c r="CS1004"/>
      <c r="CU1004"/>
      <c r="CV1004"/>
    </row>
    <row r="1005" spans="1:100" hidden="1" x14ac:dyDescent="0.25">
      <c r="A1005" s="10">
        <v>978</v>
      </c>
      <c r="B1005" t="s">
        <v>647</v>
      </c>
      <c r="C1005" t="s">
        <v>509</v>
      </c>
      <c r="D1005" t="s">
        <v>545</v>
      </c>
      <c r="E1005" t="s">
        <v>546</v>
      </c>
      <c r="F1005" t="s">
        <v>557</v>
      </c>
      <c r="G1005" t="s">
        <v>91</v>
      </c>
      <c r="H1005" t="s">
        <v>207</v>
      </c>
      <c r="I1005" t="s">
        <v>207</v>
      </c>
      <c r="J1005" t="s">
        <v>208</v>
      </c>
      <c r="K1005" t="s">
        <v>208</v>
      </c>
      <c r="L1005" s="11" t="s">
        <v>543</v>
      </c>
      <c r="M1005">
        <v>60</v>
      </c>
      <c r="N1005">
        <v>120</v>
      </c>
      <c r="P1005" t="s">
        <v>208</v>
      </c>
      <c r="Q1005" t="s">
        <v>208</v>
      </c>
      <c r="R1005" t="s">
        <v>208</v>
      </c>
      <c r="S1005" t="s">
        <v>208</v>
      </c>
      <c r="T1005" t="s">
        <v>51</v>
      </c>
      <c r="U1005" t="s">
        <v>207</v>
      </c>
      <c r="V1005" t="s">
        <v>207</v>
      </c>
      <c r="W1005" t="s">
        <v>207</v>
      </c>
      <c r="X1005" t="s">
        <v>207</v>
      </c>
      <c r="Y1005" t="s">
        <v>207</v>
      </c>
      <c r="Z1005" t="s">
        <v>207</v>
      </c>
      <c r="AA1005" t="s">
        <v>207</v>
      </c>
      <c r="AB1005" t="s">
        <v>207</v>
      </c>
      <c r="AC1005" t="s">
        <v>207</v>
      </c>
      <c r="AD1005" t="s">
        <v>207</v>
      </c>
      <c r="AE1005" t="s">
        <v>207</v>
      </c>
      <c r="AF1005" t="s">
        <v>207</v>
      </c>
      <c r="AG1005" t="s">
        <v>207</v>
      </c>
      <c r="AH1005" t="s">
        <v>207</v>
      </c>
      <c r="AI1005" t="s">
        <v>207</v>
      </c>
      <c r="AJ1005" t="s">
        <v>207</v>
      </c>
      <c r="AK1005" t="s">
        <v>207</v>
      </c>
      <c r="AL1005" t="s">
        <v>207</v>
      </c>
      <c r="AM1005" t="s">
        <v>207</v>
      </c>
      <c r="AN1005" t="s">
        <v>207</v>
      </c>
      <c r="AO1005" t="s">
        <v>207</v>
      </c>
      <c r="AP1005" t="s">
        <v>207</v>
      </c>
      <c r="AQ1005" t="s">
        <v>207</v>
      </c>
      <c r="AR1005" t="s">
        <v>207</v>
      </c>
      <c r="AS1005" t="s">
        <v>207</v>
      </c>
      <c r="AT1005" t="s">
        <v>207</v>
      </c>
      <c r="AU1005" t="s">
        <v>207</v>
      </c>
      <c r="AV1005" t="s">
        <v>207</v>
      </c>
      <c r="AW1005" t="s">
        <v>207</v>
      </c>
      <c r="AX1005" t="s">
        <v>207</v>
      </c>
      <c r="AY1005" t="s">
        <v>207</v>
      </c>
      <c r="AZ1005" t="s">
        <v>207</v>
      </c>
      <c r="BA1005" t="s">
        <v>207</v>
      </c>
      <c r="BB1005" t="s">
        <v>207</v>
      </c>
      <c r="BC1005" t="s">
        <v>207</v>
      </c>
      <c r="BD1005" t="s">
        <v>207</v>
      </c>
      <c r="BE1005" t="s">
        <v>207</v>
      </c>
      <c r="BF1005" t="s">
        <v>207</v>
      </c>
      <c r="BG1005" t="s">
        <v>207</v>
      </c>
      <c r="BH1005" t="s">
        <v>207</v>
      </c>
      <c r="BI1005" t="s">
        <v>207</v>
      </c>
      <c r="BJ1005" t="s">
        <v>207</v>
      </c>
      <c r="BK1005" t="s">
        <v>207</v>
      </c>
      <c r="BL1005" t="s">
        <v>207</v>
      </c>
      <c r="BM1005" t="s">
        <v>207</v>
      </c>
      <c r="BN1005" t="s">
        <v>207</v>
      </c>
      <c r="BO1005" s="18" t="str">
        <f>IF(OR(BO$2=0, BO$2=""), "N/A", IF(ISNUMBER(SEARCH(UPPER(BO$2), UPPER(ProgramsTable[[#This Row],[Type of Service]]))), "Yes", "No"))</f>
        <v>N/A</v>
      </c>
      <c r="BP1005" s="18" t="str">
        <f>IF(BP$2=0, "N/A", IF(ISNUMBER(SEARCH(TRIM(BP$2), ProgramsTable[[#This Row],[Geographic Coverage]])), "Yes", "No"))</f>
        <v>N/A</v>
      </c>
      <c r="BQ1005" s="18" t="str">
        <f>IF(BQ$2=0, "N/A", IF(ISNUMBER(SEARCH(TRIM(BQ$2), ProgramsTable[[#This Row],[Geographic Coverage]])), "Yes", "No"))</f>
        <v>N/A</v>
      </c>
      <c r="BR1005" s="18" t="str">
        <f>IF(AND(BP$2=0, BQ$2=0), "*Required - Please Make a Selection*", IF(OR(ISNUMBER(SEARCH(TRIM(BP$2), ProgramsTable[[#This Row],[Geographic Coverage]])), ISNUMBER(SEARCH(TRIM(BQ$2), ProgramsTable[[#This Row],[Geographic Coverage]]))), "Yes", "No"))</f>
        <v>*Required - Please Make a Selection*</v>
      </c>
      <c r="BS1005" s="18" t="str">
        <f>IF(OR(BS$2="",BS$2=0), "N/A", IF(AND(ProgramsTable[[#This Row],[Age Min]]= "None", ProgramsTable[[#This Row],[Age Max]]= "None"), "Yes", IF(AND(BS$2&gt;=ProgramsTable[[#This Row],[Age Min]], BS$2&lt;=ProgramsTable[[#This Row],[Age Max]]), "Yes", "No")))</f>
        <v>N/A</v>
      </c>
      <c r="BT1005" s="18" t="str" cm="1">
        <f t="array" ref="BT1005">IF(COUNTIF(AM$2:BJ$2,"Yes")=0,"N/A",IF(SUMPRODUCT(--(AM$2:BJ$2="Yes"),--(ProgramsTable[[#This Row],[Developmental Disability]:[Caregivers, Family Members, Advocates, or Practitioners of an Individual with Disabilities or Medical Conditions]]="Yes"))&gt;0,"Yes","No"))</f>
        <v>N/A</v>
      </c>
      <c r="BU10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05" s="18" t="str">
        <f>IF(BV$2=0, "N/A", IF(ISNUMBER(SEARCH(UPPER(BV$2), UPPER(ProgramsTable[[#This Row],[Type of Service]]))), "Yes", "No"))</f>
        <v>N/A</v>
      </c>
      <c r="BW1005" s="18" t="str">
        <f>IF(BW$2=0, "N/A", IF(ISNUMBER(SEARCH(TRIM(BW$2), ProgramsTable[[#This Row],[Geographic Coverage]])), "Yes", "No"))</f>
        <v>N/A</v>
      </c>
      <c r="BX1005" s="18" t="str">
        <f>IF(BX$2=0, "N/A", IF(ISNUMBER(SEARCH(TRIM(BX$2), ProgramsTable[[#This Row],[Geographic Coverage]])), "Yes", "No"))</f>
        <v>N/A</v>
      </c>
      <c r="BY1005" s="18" t="str">
        <f>IF(AND(BW$2=0, BX$2=0), "*Required - Please Make a Selection*", IF(OR(ISNUMBER(SEARCH(TRIM(BW$2), ProgramsTable[[#This Row],[Geographic Coverage]])), ISNUMBER(SEARCH(TRIM(BX$2), ProgramsTable[[#This Row],[Geographic Coverage]]))), "Yes", "No"))</f>
        <v>*Required - Please Make a Selection*</v>
      </c>
      <c r="BZ1005" s="18" t="str">
        <f>IF(I$2=0, "N/A", IF(I$2="Yes", IF(ProgramsTable[[#This Row],[Program Includes Services for Caregivers]]="Yes", IF(ProgramsTable[[#This Row],[Program May Require Caregiver to be Unpaid]]="No", "Yes", "No"), "No"), "N/A"))</f>
        <v>N/A</v>
      </c>
      <c r="CA10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05" s="18" t="str">
        <f>IF(CB$2=0, "N/A", IF(ISNUMBER(SEARCH(TRIM(UPPER(CB$2)), TRIM(UPPER(ProgramsTable[[#This Row],[Type of Service]])))), "Yes", "No"))</f>
        <v>N/A</v>
      </c>
      <c r="CC1005" s="18" t="str">
        <f>IF(CC$2=0, "N/A", IF(ISNUMBER(SEARCH(TRIM(CC$2), ProgramsTable[[#This Row],[Geographic Coverage]])), "Yes", "No"))</f>
        <v>No</v>
      </c>
      <c r="CD1005" s="18" t="str">
        <f>IF(CD$2=0, "N/A", IF(ISNUMBER(SEARCH(TRIM(CD$2), ProgramsTable[[#This Row],[Geographic Coverage]])), "Yes", "No"))</f>
        <v>N/A</v>
      </c>
      <c r="CE1005" s="18" t="str">
        <f>IF(AND(CC$2=0, CD$2=0), "*Required - Please Make a Selection*", IF(OR(ISNUMBER(SEARCH(TRIM(CC$2), ProgramsTable[[#This Row],[Geographic Coverage]])), ISNUMBER(SEARCH(TRIM(CD$2), ProgramsTable[[#This Row],[Geographic Coverage]]))), "Yes", "No"))</f>
        <v>No</v>
      </c>
      <c r="CF1005" s="18" t="str" cm="1">
        <f t="array" ref="CF1005">IF(COUNTIF(BK$2:BN$2, "Yes")=0, "N/A", IF(SUMPRODUCT((BK$2:BN$2="Yes")*(ProgramsTable[[#This Row],[Veteran?]:[Disabled Veteran?]]="Yes"))&gt;0, "Yes", "No"))</f>
        <v>No</v>
      </c>
      <c r="CG10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05"/>
      <c r="CI1005"/>
      <c r="CJ1005"/>
      <c r="CK1005"/>
      <c r="CL1005"/>
      <c r="CM1005"/>
      <c r="CN1005"/>
      <c r="CO1005"/>
      <c r="CP1005"/>
      <c r="CQ1005"/>
      <c r="CR1005"/>
      <c r="CS1005"/>
      <c r="CU1005"/>
      <c r="CV1005"/>
    </row>
    <row r="1006" spans="1:100" hidden="1" x14ac:dyDescent="0.25">
      <c r="A1006" s="10">
        <v>979</v>
      </c>
      <c r="B1006" t="s">
        <v>647</v>
      </c>
      <c r="C1006" t="s">
        <v>509</v>
      </c>
      <c r="D1006" t="s">
        <v>545</v>
      </c>
      <c r="E1006" t="s">
        <v>546</v>
      </c>
      <c r="F1006" t="s">
        <v>558</v>
      </c>
      <c r="G1006" t="s">
        <v>103</v>
      </c>
      <c r="H1006" t="s">
        <v>207</v>
      </c>
      <c r="I1006" t="s">
        <v>207</v>
      </c>
      <c r="J1006" t="s">
        <v>208</v>
      </c>
      <c r="K1006" t="s">
        <v>208</v>
      </c>
      <c r="L1006" s="11" t="s">
        <v>208</v>
      </c>
      <c r="M1006" t="s">
        <v>208</v>
      </c>
      <c r="N1006" t="s">
        <v>208</v>
      </c>
      <c r="P1006" t="s">
        <v>208</v>
      </c>
      <c r="Q1006" t="s">
        <v>208</v>
      </c>
      <c r="R1006" t="s">
        <v>208</v>
      </c>
      <c r="S1006" t="s">
        <v>208</v>
      </c>
      <c r="T1006" t="s">
        <v>51</v>
      </c>
      <c r="U1006" t="s">
        <v>207</v>
      </c>
      <c r="V1006" t="s">
        <v>207</v>
      </c>
      <c r="W1006" t="s">
        <v>207</v>
      </c>
      <c r="X1006" t="s">
        <v>207</v>
      </c>
      <c r="Y1006" t="s">
        <v>207</v>
      </c>
      <c r="Z1006" t="s">
        <v>207</v>
      </c>
      <c r="AA1006" t="s">
        <v>207</v>
      </c>
      <c r="AB1006" t="s">
        <v>207</v>
      </c>
      <c r="AC1006" t="s">
        <v>207</v>
      </c>
      <c r="AD1006" t="s">
        <v>207</v>
      </c>
      <c r="AE1006" t="s">
        <v>207</v>
      </c>
      <c r="AF1006" t="s">
        <v>207</v>
      </c>
      <c r="AG1006" t="s">
        <v>207</v>
      </c>
      <c r="AH1006" t="s">
        <v>207</v>
      </c>
      <c r="AI1006" t="s">
        <v>207</v>
      </c>
      <c r="AJ1006" t="s">
        <v>207</v>
      </c>
      <c r="AK1006" t="s">
        <v>207</v>
      </c>
      <c r="AL1006" t="s">
        <v>207</v>
      </c>
      <c r="AM1006" t="s">
        <v>207</v>
      </c>
      <c r="AN1006" t="s">
        <v>207</v>
      </c>
      <c r="AO1006" t="s">
        <v>207</v>
      </c>
      <c r="AP1006" t="s">
        <v>207</v>
      </c>
      <c r="AQ1006" t="s">
        <v>207</v>
      </c>
      <c r="AR1006" t="s">
        <v>207</v>
      </c>
      <c r="AS1006" t="s">
        <v>207</v>
      </c>
      <c r="AT1006" t="s">
        <v>207</v>
      </c>
      <c r="AU1006" t="s">
        <v>207</v>
      </c>
      <c r="AV1006" t="s">
        <v>207</v>
      </c>
      <c r="AW1006" t="s">
        <v>207</v>
      </c>
      <c r="AX1006" t="s">
        <v>207</v>
      </c>
      <c r="AY1006" t="s">
        <v>207</v>
      </c>
      <c r="AZ1006" t="s">
        <v>207</v>
      </c>
      <c r="BA1006" t="s">
        <v>207</v>
      </c>
      <c r="BB1006" t="s">
        <v>207</v>
      </c>
      <c r="BC1006" t="s">
        <v>207</v>
      </c>
      <c r="BD1006" t="s">
        <v>207</v>
      </c>
      <c r="BE1006" t="s">
        <v>207</v>
      </c>
      <c r="BF1006" t="s">
        <v>207</v>
      </c>
      <c r="BG1006" t="s">
        <v>207</v>
      </c>
      <c r="BH1006" t="s">
        <v>207</v>
      </c>
      <c r="BI1006" t="s">
        <v>207</v>
      </c>
      <c r="BJ1006" t="s">
        <v>207</v>
      </c>
      <c r="BK1006" t="s">
        <v>207</v>
      </c>
      <c r="BL1006" t="s">
        <v>207</v>
      </c>
      <c r="BM1006" t="s">
        <v>207</v>
      </c>
      <c r="BN1006" t="s">
        <v>207</v>
      </c>
      <c r="BO1006" s="18" t="str">
        <f>IF(OR(BO$2=0, BO$2=""), "N/A", IF(ISNUMBER(SEARCH(UPPER(BO$2), UPPER(ProgramsTable[[#This Row],[Type of Service]]))), "Yes", "No"))</f>
        <v>N/A</v>
      </c>
      <c r="BP1006" s="18" t="str">
        <f>IF(BP$2=0, "N/A", IF(ISNUMBER(SEARCH(TRIM(BP$2), ProgramsTable[[#This Row],[Geographic Coverage]])), "Yes", "No"))</f>
        <v>N/A</v>
      </c>
      <c r="BQ1006" s="18" t="str">
        <f>IF(BQ$2=0, "N/A", IF(ISNUMBER(SEARCH(TRIM(BQ$2), ProgramsTable[[#This Row],[Geographic Coverage]])), "Yes", "No"))</f>
        <v>N/A</v>
      </c>
      <c r="BR1006" s="18" t="str">
        <f>IF(AND(BP$2=0, BQ$2=0), "*Required - Please Make a Selection*", IF(OR(ISNUMBER(SEARCH(TRIM(BP$2), ProgramsTable[[#This Row],[Geographic Coverage]])), ISNUMBER(SEARCH(TRIM(BQ$2), ProgramsTable[[#This Row],[Geographic Coverage]]))), "Yes", "No"))</f>
        <v>*Required - Please Make a Selection*</v>
      </c>
      <c r="BS1006" s="18" t="str">
        <f>IF(OR(BS$2="",BS$2=0), "N/A", IF(AND(ProgramsTable[[#This Row],[Age Min]]= "None", ProgramsTable[[#This Row],[Age Max]]= "None"), "Yes", IF(AND(BS$2&gt;=ProgramsTable[[#This Row],[Age Min]], BS$2&lt;=ProgramsTable[[#This Row],[Age Max]]), "Yes", "No")))</f>
        <v>N/A</v>
      </c>
      <c r="BT1006" s="18" t="str" cm="1">
        <f t="array" ref="BT1006">IF(COUNTIF(AM$2:BJ$2,"Yes")=0,"N/A",IF(SUMPRODUCT(--(AM$2:BJ$2="Yes"),--(ProgramsTable[[#This Row],[Developmental Disability]:[Caregivers, Family Members, Advocates, or Practitioners of an Individual with Disabilities or Medical Conditions]]="Yes"))&gt;0,"Yes","No"))</f>
        <v>N/A</v>
      </c>
      <c r="BU10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06" s="18" t="str">
        <f>IF(BV$2=0, "N/A", IF(ISNUMBER(SEARCH(UPPER(BV$2), UPPER(ProgramsTable[[#This Row],[Type of Service]]))), "Yes", "No"))</f>
        <v>N/A</v>
      </c>
      <c r="BW1006" s="18" t="str">
        <f>IF(BW$2=0, "N/A", IF(ISNUMBER(SEARCH(TRIM(BW$2), ProgramsTable[[#This Row],[Geographic Coverage]])), "Yes", "No"))</f>
        <v>N/A</v>
      </c>
      <c r="BX1006" s="18" t="str">
        <f>IF(BX$2=0, "N/A", IF(ISNUMBER(SEARCH(TRIM(BX$2), ProgramsTable[[#This Row],[Geographic Coverage]])), "Yes", "No"))</f>
        <v>N/A</v>
      </c>
      <c r="BY1006" s="18" t="str">
        <f>IF(AND(BW$2=0, BX$2=0), "*Required - Please Make a Selection*", IF(OR(ISNUMBER(SEARCH(TRIM(BW$2), ProgramsTable[[#This Row],[Geographic Coverage]])), ISNUMBER(SEARCH(TRIM(BX$2), ProgramsTable[[#This Row],[Geographic Coverage]]))), "Yes", "No"))</f>
        <v>*Required - Please Make a Selection*</v>
      </c>
      <c r="BZ1006" s="18" t="str">
        <f>IF(I$2=0, "N/A", IF(I$2="Yes", IF(ProgramsTable[[#This Row],[Program Includes Services for Caregivers]]="Yes", IF(ProgramsTable[[#This Row],[Program May Require Caregiver to be Unpaid]]="No", "Yes", "No"), "No"), "N/A"))</f>
        <v>N/A</v>
      </c>
      <c r="CA10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06" s="18" t="str">
        <f>IF(CB$2=0, "N/A", IF(ISNUMBER(SEARCH(TRIM(UPPER(CB$2)), TRIM(UPPER(ProgramsTable[[#This Row],[Type of Service]])))), "Yes", "No"))</f>
        <v>N/A</v>
      </c>
      <c r="CC1006" s="18" t="str">
        <f>IF(CC$2=0, "N/A", IF(ISNUMBER(SEARCH(TRIM(CC$2), ProgramsTable[[#This Row],[Geographic Coverage]])), "Yes", "No"))</f>
        <v>No</v>
      </c>
      <c r="CD1006" s="18" t="str">
        <f>IF(CD$2=0, "N/A", IF(ISNUMBER(SEARCH(TRIM(CD$2), ProgramsTable[[#This Row],[Geographic Coverage]])), "Yes", "No"))</f>
        <v>N/A</v>
      </c>
      <c r="CE1006" s="18" t="str">
        <f>IF(AND(CC$2=0, CD$2=0), "*Required - Please Make a Selection*", IF(OR(ISNUMBER(SEARCH(TRIM(CC$2), ProgramsTable[[#This Row],[Geographic Coverage]])), ISNUMBER(SEARCH(TRIM(CD$2), ProgramsTable[[#This Row],[Geographic Coverage]]))), "Yes", "No"))</f>
        <v>No</v>
      </c>
      <c r="CF1006" s="18" t="str" cm="1">
        <f t="array" ref="CF1006">IF(COUNTIF(BK$2:BN$2, "Yes")=0, "N/A", IF(SUMPRODUCT((BK$2:BN$2="Yes")*(ProgramsTable[[#This Row],[Veteran?]:[Disabled Veteran?]]="Yes"))&gt;0, "Yes", "No"))</f>
        <v>No</v>
      </c>
      <c r="CG10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06"/>
      <c r="CI1006"/>
      <c r="CJ1006"/>
      <c r="CK1006"/>
      <c r="CL1006"/>
      <c r="CM1006"/>
      <c r="CN1006"/>
      <c r="CO1006"/>
      <c r="CP1006"/>
      <c r="CQ1006"/>
      <c r="CR1006"/>
      <c r="CS1006"/>
      <c r="CU1006"/>
      <c r="CV1006"/>
    </row>
    <row r="1007" spans="1:100" hidden="1" x14ac:dyDescent="0.25">
      <c r="A1007" s="10">
        <v>980</v>
      </c>
      <c r="B1007" t="s">
        <v>647</v>
      </c>
      <c r="C1007" t="s">
        <v>509</v>
      </c>
      <c r="D1007" t="s">
        <v>545</v>
      </c>
      <c r="E1007" t="s">
        <v>546</v>
      </c>
      <c r="F1007" t="s">
        <v>559</v>
      </c>
      <c r="G1007" t="s">
        <v>105</v>
      </c>
      <c r="H1007" t="s">
        <v>207</v>
      </c>
      <c r="I1007" t="s">
        <v>207</v>
      </c>
      <c r="J1007" t="s">
        <v>208</v>
      </c>
      <c r="K1007" t="s">
        <v>208</v>
      </c>
      <c r="L1007" s="11" t="s">
        <v>543</v>
      </c>
      <c r="M1007">
        <v>60</v>
      </c>
      <c r="N1007">
        <v>120</v>
      </c>
      <c r="P1007" t="s">
        <v>208</v>
      </c>
      <c r="Q1007" t="s">
        <v>208</v>
      </c>
      <c r="R1007" t="s">
        <v>208</v>
      </c>
      <c r="S1007" t="s">
        <v>208</v>
      </c>
      <c r="T1007" t="s">
        <v>51</v>
      </c>
      <c r="U1007" t="s">
        <v>207</v>
      </c>
      <c r="V1007" t="s">
        <v>207</v>
      </c>
      <c r="W1007" t="s">
        <v>207</v>
      </c>
      <c r="X1007" t="s">
        <v>207</v>
      </c>
      <c r="Y1007" t="s">
        <v>207</v>
      </c>
      <c r="Z1007" t="s">
        <v>207</v>
      </c>
      <c r="AA1007" t="s">
        <v>207</v>
      </c>
      <c r="AB1007" t="s">
        <v>207</v>
      </c>
      <c r="AC1007" t="s">
        <v>207</v>
      </c>
      <c r="AD1007" t="s">
        <v>207</v>
      </c>
      <c r="AE1007" t="s">
        <v>207</v>
      </c>
      <c r="AF1007" t="s">
        <v>207</v>
      </c>
      <c r="AG1007" t="s">
        <v>207</v>
      </c>
      <c r="AH1007" t="s">
        <v>207</v>
      </c>
      <c r="AI1007" t="s">
        <v>207</v>
      </c>
      <c r="AJ1007" t="s">
        <v>207</v>
      </c>
      <c r="AK1007" t="s">
        <v>207</v>
      </c>
      <c r="AL1007" t="s">
        <v>207</v>
      </c>
      <c r="AM1007" t="s">
        <v>207</v>
      </c>
      <c r="AN1007" t="s">
        <v>207</v>
      </c>
      <c r="AO1007" t="s">
        <v>207</v>
      </c>
      <c r="AP1007" t="s">
        <v>207</v>
      </c>
      <c r="AQ1007" t="s">
        <v>207</v>
      </c>
      <c r="AR1007" t="s">
        <v>207</v>
      </c>
      <c r="AS1007" t="s">
        <v>207</v>
      </c>
      <c r="AT1007" t="s">
        <v>207</v>
      </c>
      <c r="AU1007" t="s">
        <v>207</v>
      </c>
      <c r="AV1007" t="s">
        <v>207</v>
      </c>
      <c r="AW1007" t="s">
        <v>207</v>
      </c>
      <c r="AX1007" t="s">
        <v>207</v>
      </c>
      <c r="AY1007" t="s">
        <v>207</v>
      </c>
      <c r="AZ1007" t="s">
        <v>207</v>
      </c>
      <c r="BA1007" t="s">
        <v>207</v>
      </c>
      <c r="BB1007" t="s">
        <v>207</v>
      </c>
      <c r="BC1007" t="s">
        <v>207</v>
      </c>
      <c r="BD1007" t="s">
        <v>207</v>
      </c>
      <c r="BE1007" t="s">
        <v>207</v>
      </c>
      <c r="BF1007" t="s">
        <v>207</v>
      </c>
      <c r="BG1007" t="s">
        <v>207</v>
      </c>
      <c r="BH1007" t="s">
        <v>207</v>
      </c>
      <c r="BI1007" t="s">
        <v>207</v>
      </c>
      <c r="BJ1007" t="s">
        <v>207</v>
      </c>
      <c r="BK1007" t="s">
        <v>207</v>
      </c>
      <c r="BL1007" t="s">
        <v>207</v>
      </c>
      <c r="BM1007" t="s">
        <v>207</v>
      </c>
      <c r="BN1007" t="s">
        <v>207</v>
      </c>
      <c r="BO1007" s="18" t="str">
        <f>IF(OR(BO$2=0, BO$2=""), "N/A", IF(ISNUMBER(SEARCH(UPPER(BO$2), UPPER(ProgramsTable[[#This Row],[Type of Service]]))), "Yes", "No"))</f>
        <v>N/A</v>
      </c>
      <c r="BP1007" s="18" t="str">
        <f>IF(BP$2=0, "N/A", IF(ISNUMBER(SEARCH(TRIM(BP$2), ProgramsTable[[#This Row],[Geographic Coverage]])), "Yes", "No"))</f>
        <v>N/A</v>
      </c>
      <c r="BQ1007" s="18" t="str">
        <f>IF(BQ$2=0, "N/A", IF(ISNUMBER(SEARCH(TRIM(BQ$2), ProgramsTable[[#This Row],[Geographic Coverage]])), "Yes", "No"))</f>
        <v>N/A</v>
      </c>
      <c r="BR1007" s="18" t="str">
        <f>IF(AND(BP$2=0, BQ$2=0), "*Required - Please Make a Selection*", IF(OR(ISNUMBER(SEARCH(TRIM(BP$2), ProgramsTable[[#This Row],[Geographic Coverage]])), ISNUMBER(SEARCH(TRIM(BQ$2), ProgramsTable[[#This Row],[Geographic Coverage]]))), "Yes", "No"))</f>
        <v>*Required - Please Make a Selection*</v>
      </c>
      <c r="BS1007" s="18" t="str">
        <f>IF(OR(BS$2="",BS$2=0), "N/A", IF(AND(ProgramsTable[[#This Row],[Age Min]]= "None", ProgramsTable[[#This Row],[Age Max]]= "None"), "Yes", IF(AND(BS$2&gt;=ProgramsTable[[#This Row],[Age Min]], BS$2&lt;=ProgramsTable[[#This Row],[Age Max]]), "Yes", "No")))</f>
        <v>N/A</v>
      </c>
      <c r="BT1007" s="18" t="str" cm="1">
        <f t="array" ref="BT1007">IF(COUNTIF(AM$2:BJ$2,"Yes")=0,"N/A",IF(SUMPRODUCT(--(AM$2:BJ$2="Yes"),--(ProgramsTable[[#This Row],[Developmental Disability]:[Caregivers, Family Members, Advocates, or Practitioners of an Individual with Disabilities or Medical Conditions]]="Yes"))&gt;0,"Yes","No"))</f>
        <v>N/A</v>
      </c>
      <c r="BU10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07" s="18" t="str">
        <f>IF(BV$2=0, "N/A", IF(ISNUMBER(SEARCH(UPPER(BV$2), UPPER(ProgramsTable[[#This Row],[Type of Service]]))), "Yes", "No"))</f>
        <v>N/A</v>
      </c>
      <c r="BW1007" s="18" t="str">
        <f>IF(BW$2=0, "N/A", IF(ISNUMBER(SEARCH(TRIM(BW$2), ProgramsTable[[#This Row],[Geographic Coverage]])), "Yes", "No"))</f>
        <v>N/A</v>
      </c>
      <c r="BX1007" s="18" t="str">
        <f>IF(BX$2=0, "N/A", IF(ISNUMBER(SEARCH(TRIM(BX$2), ProgramsTable[[#This Row],[Geographic Coverage]])), "Yes", "No"))</f>
        <v>N/A</v>
      </c>
      <c r="BY1007" s="18" t="str">
        <f>IF(AND(BW$2=0, BX$2=0), "*Required - Please Make a Selection*", IF(OR(ISNUMBER(SEARCH(TRIM(BW$2), ProgramsTable[[#This Row],[Geographic Coverage]])), ISNUMBER(SEARCH(TRIM(BX$2), ProgramsTable[[#This Row],[Geographic Coverage]]))), "Yes", "No"))</f>
        <v>*Required - Please Make a Selection*</v>
      </c>
      <c r="BZ1007" s="18" t="str">
        <f>IF(I$2=0, "N/A", IF(I$2="Yes", IF(ProgramsTable[[#This Row],[Program Includes Services for Caregivers]]="Yes", IF(ProgramsTable[[#This Row],[Program May Require Caregiver to be Unpaid]]="No", "Yes", "No"), "No"), "N/A"))</f>
        <v>N/A</v>
      </c>
      <c r="CA10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07" s="18" t="str">
        <f>IF(CB$2=0, "N/A", IF(ISNUMBER(SEARCH(TRIM(UPPER(CB$2)), TRIM(UPPER(ProgramsTable[[#This Row],[Type of Service]])))), "Yes", "No"))</f>
        <v>N/A</v>
      </c>
      <c r="CC1007" s="18" t="str">
        <f>IF(CC$2=0, "N/A", IF(ISNUMBER(SEARCH(TRIM(CC$2), ProgramsTable[[#This Row],[Geographic Coverage]])), "Yes", "No"))</f>
        <v>No</v>
      </c>
      <c r="CD1007" s="18" t="str">
        <f>IF(CD$2=0, "N/A", IF(ISNUMBER(SEARCH(TRIM(CD$2), ProgramsTable[[#This Row],[Geographic Coverage]])), "Yes", "No"))</f>
        <v>N/A</v>
      </c>
      <c r="CE1007" s="18" t="str">
        <f>IF(AND(CC$2=0, CD$2=0), "*Required - Please Make a Selection*", IF(OR(ISNUMBER(SEARCH(TRIM(CC$2), ProgramsTable[[#This Row],[Geographic Coverage]])), ISNUMBER(SEARCH(TRIM(CD$2), ProgramsTable[[#This Row],[Geographic Coverage]]))), "Yes", "No"))</f>
        <v>No</v>
      </c>
      <c r="CF1007" s="18" t="str" cm="1">
        <f t="array" ref="CF1007">IF(COUNTIF(BK$2:BN$2, "Yes")=0, "N/A", IF(SUMPRODUCT((BK$2:BN$2="Yes")*(ProgramsTable[[#This Row],[Veteran?]:[Disabled Veteran?]]="Yes"))&gt;0, "Yes", "No"))</f>
        <v>No</v>
      </c>
      <c r="CG10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07"/>
      <c r="CI1007"/>
      <c r="CJ1007"/>
      <c r="CK1007"/>
      <c r="CL1007"/>
      <c r="CM1007"/>
      <c r="CN1007"/>
      <c r="CO1007"/>
      <c r="CP1007"/>
      <c r="CQ1007"/>
      <c r="CR1007"/>
      <c r="CS1007"/>
      <c r="CU1007"/>
      <c r="CV1007"/>
    </row>
    <row r="1008" spans="1:100" hidden="1" x14ac:dyDescent="0.25">
      <c r="A1008" s="10">
        <v>981</v>
      </c>
      <c r="B1008" t="s">
        <v>647</v>
      </c>
      <c r="C1008" t="s">
        <v>509</v>
      </c>
      <c r="D1008" t="s">
        <v>545</v>
      </c>
      <c r="E1008" t="s">
        <v>546</v>
      </c>
      <c r="F1008" t="s">
        <v>560</v>
      </c>
      <c r="G1008" t="s">
        <v>103</v>
      </c>
      <c r="H1008" t="s">
        <v>207</v>
      </c>
      <c r="I1008" t="s">
        <v>207</v>
      </c>
      <c r="J1008" t="s">
        <v>208</v>
      </c>
      <c r="K1008" t="s">
        <v>208</v>
      </c>
      <c r="L1008" s="11" t="s">
        <v>208</v>
      </c>
      <c r="M1008" t="s">
        <v>208</v>
      </c>
      <c r="N1008" t="s">
        <v>208</v>
      </c>
      <c r="P1008" t="s">
        <v>208</v>
      </c>
      <c r="Q1008" t="s">
        <v>208</v>
      </c>
      <c r="R1008" t="s">
        <v>208</v>
      </c>
      <c r="S1008" t="s">
        <v>208</v>
      </c>
      <c r="T1008" t="s">
        <v>51</v>
      </c>
      <c r="U1008" t="s">
        <v>207</v>
      </c>
      <c r="V1008" t="s">
        <v>207</v>
      </c>
      <c r="W1008" t="s">
        <v>207</v>
      </c>
      <c r="X1008" t="s">
        <v>207</v>
      </c>
      <c r="Y1008" t="s">
        <v>207</v>
      </c>
      <c r="Z1008" t="s">
        <v>207</v>
      </c>
      <c r="AA1008" t="s">
        <v>207</v>
      </c>
      <c r="AB1008" t="s">
        <v>207</v>
      </c>
      <c r="AC1008" t="s">
        <v>207</v>
      </c>
      <c r="AD1008" t="s">
        <v>207</v>
      </c>
      <c r="AE1008" t="s">
        <v>207</v>
      </c>
      <c r="AF1008" t="s">
        <v>207</v>
      </c>
      <c r="AG1008" t="s">
        <v>207</v>
      </c>
      <c r="AH1008" t="s">
        <v>207</v>
      </c>
      <c r="AI1008" t="s">
        <v>207</v>
      </c>
      <c r="AJ1008" t="s">
        <v>207</v>
      </c>
      <c r="AK1008" t="s">
        <v>207</v>
      </c>
      <c r="AL1008" t="s">
        <v>207</v>
      </c>
      <c r="AM1008" t="s">
        <v>207</v>
      </c>
      <c r="AN1008" t="s">
        <v>207</v>
      </c>
      <c r="AO1008" t="s">
        <v>207</v>
      </c>
      <c r="AP1008" t="s">
        <v>207</v>
      </c>
      <c r="AQ1008" t="s">
        <v>207</v>
      </c>
      <c r="AR1008" t="s">
        <v>207</v>
      </c>
      <c r="AS1008" t="s">
        <v>207</v>
      </c>
      <c r="AT1008" t="s">
        <v>207</v>
      </c>
      <c r="AU1008" t="s">
        <v>207</v>
      </c>
      <c r="AV1008" t="s">
        <v>207</v>
      </c>
      <c r="AW1008" t="s">
        <v>207</v>
      </c>
      <c r="AX1008" t="s">
        <v>207</v>
      </c>
      <c r="AY1008" t="s">
        <v>207</v>
      </c>
      <c r="AZ1008" t="s">
        <v>207</v>
      </c>
      <c r="BA1008" t="s">
        <v>207</v>
      </c>
      <c r="BB1008" t="s">
        <v>207</v>
      </c>
      <c r="BC1008" t="s">
        <v>207</v>
      </c>
      <c r="BD1008" t="s">
        <v>207</v>
      </c>
      <c r="BE1008" t="s">
        <v>207</v>
      </c>
      <c r="BF1008" t="s">
        <v>207</v>
      </c>
      <c r="BG1008" t="s">
        <v>207</v>
      </c>
      <c r="BH1008" t="s">
        <v>207</v>
      </c>
      <c r="BI1008" t="s">
        <v>207</v>
      </c>
      <c r="BJ1008" t="s">
        <v>207</v>
      </c>
      <c r="BK1008" t="s">
        <v>207</v>
      </c>
      <c r="BL1008" t="s">
        <v>207</v>
      </c>
      <c r="BM1008" t="s">
        <v>207</v>
      </c>
      <c r="BN1008" t="s">
        <v>207</v>
      </c>
      <c r="BO1008" s="18" t="str">
        <f>IF(OR(BO$2=0, BO$2=""), "N/A", IF(ISNUMBER(SEARCH(UPPER(BO$2), UPPER(ProgramsTable[[#This Row],[Type of Service]]))), "Yes", "No"))</f>
        <v>N/A</v>
      </c>
      <c r="BP1008" s="18" t="str">
        <f>IF(BP$2=0, "N/A", IF(ISNUMBER(SEARCH(TRIM(BP$2), ProgramsTable[[#This Row],[Geographic Coverage]])), "Yes", "No"))</f>
        <v>N/A</v>
      </c>
      <c r="BQ1008" s="18" t="str">
        <f>IF(BQ$2=0, "N/A", IF(ISNUMBER(SEARCH(TRIM(BQ$2), ProgramsTable[[#This Row],[Geographic Coverage]])), "Yes", "No"))</f>
        <v>N/A</v>
      </c>
      <c r="BR1008" s="18" t="str">
        <f>IF(AND(BP$2=0, BQ$2=0), "*Required - Please Make a Selection*", IF(OR(ISNUMBER(SEARCH(TRIM(BP$2), ProgramsTable[[#This Row],[Geographic Coverage]])), ISNUMBER(SEARCH(TRIM(BQ$2), ProgramsTable[[#This Row],[Geographic Coverage]]))), "Yes", "No"))</f>
        <v>*Required - Please Make a Selection*</v>
      </c>
      <c r="BS1008" s="18" t="str">
        <f>IF(OR(BS$2="",BS$2=0), "N/A", IF(AND(ProgramsTable[[#This Row],[Age Min]]= "None", ProgramsTable[[#This Row],[Age Max]]= "None"), "Yes", IF(AND(BS$2&gt;=ProgramsTable[[#This Row],[Age Min]], BS$2&lt;=ProgramsTable[[#This Row],[Age Max]]), "Yes", "No")))</f>
        <v>N/A</v>
      </c>
      <c r="BT1008" s="18" t="str" cm="1">
        <f t="array" ref="BT1008">IF(COUNTIF(AM$2:BJ$2,"Yes")=0,"N/A",IF(SUMPRODUCT(--(AM$2:BJ$2="Yes"),--(ProgramsTable[[#This Row],[Developmental Disability]:[Caregivers, Family Members, Advocates, or Practitioners of an Individual with Disabilities or Medical Conditions]]="Yes"))&gt;0,"Yes","No"))</f>
        <v>N/A</v>
      </c>
      <c r="BU10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08" s="18" t="str">
        <f>IF(BV$2=0, "N/A", IF(ISNUMBER(SEARCH(UPPER(BV$2), UPPER(ProgramsTable[[#This Row],[Type of Service]]))), "Yes", "No"))</f>
        <v>N/A</v>
      </c>
      <c r="BW1008" s="18" t="str">
        <f>IF(BW$2=0, "N/A", IF(ISNUMBER(SEARCH(TRIM(BW$2), ProgramsTable[[#This Row],[Geographic Coverage]])), "Yes", "No"))</f>
        <v>N/A</v>
      </c>
      <c r="BX1008" s="18" t="str">
        <f>IF(BX$2=0, "N/A", IF(ISNUMBER(SEARCH(TRIM(BX$2), ProgramsTable[[#This Row],[Geographic Coverage]])), "Yes", "No"))</f>
        <v>N/A</v>
      </c>
      <c r="BY1008" s="18" t="str">
        <f>IF(AND(BW$2=0, BX$2=0), "*Required - Please Make a Selection*", IF(OR(ISNUMBER(SEARCH(TRIM(BW$2), ProgramsTable[[#This Row],[Geographic Coverage]])), ISNUMBER(SEARCH(TRIM(BX$2), ProgramsTable[[#This Row],[Geographic Coverage]]))), "Yes", "No"))</f>
        <v>*Required - Please Make a Selection*</v>
      </c>
      <c r="BZ1008" s="18" t="str">
        <f>IF(I$2=0, "N/A", IF(I$2="Yes", IF(ProgramsTable[[#This Row],[Program Includes Services for Caregivers]]="Yes", IF(ProgramsTable[[#This Row],[Program May Require Caregiver to be Unpaid]]="No", "Yes", "No"), "No"), "N/A"))</f>
        <v>N/A</v>
      </c>
      <c r="CA10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08" s="18" t="str">
        <f>IF(CB$2=0, "N/A", IF(ISNUMBER(SEARCH(TRIM(UPPER(CB$2)), TRIM(UPPER(ProgramsTable[[#This Row],[Type of Service]])))), "Yes", "No"))</f>
        <v>N/A</v>
      </c>
      <c r="CC1008" s="18" t="str">
        <f>IF(CC$2=0, "N/A", IF(ISNUMBER(SEARCH(TRIM(CC$2), ProgramsTable[[#This Row],[Geographic Coverage]])), "Yes", "No"))</f>
        <v>No</v>
      </c>
      <c r="CD1008" s="18" t="str">
        <f>IF(CD$2=0, "N/A", IF(ISNUMBER(SEARCH(TRIM(CD$2), ProgramsTable[[#This Row],[Geographic Coverage]])), "Yes", "No"))</f>
        <v>N/A</v>
      </c>
      <c r="CE1008" s="18" t="str">
        <f>IF(AND(CC$2=0, CD$2=0), "*Required - Please Make a Selection*", IF(OR(ISNUMBER(SEARCH(TRIM(CC$2), ProgramsTable[[#This Row],[Geographic Coverage]])), ISNUMBER(SEARCH(TRIM(CD$2), ProgramsTable[[#This Row],[Geographic Coverage]]))), "Yes", "No"))</f>
        <v>No</v>
      </c>
      <c r="CF1008" s="18" t="str" cm="1">
        <f t="array" ref="CF1008">IF(COUNTIF(BK$2:BN$2, "Yes")=0, "N/A", IF(SUMPRODUCT((BK$2:BN$2="Yes")*(ProgramsTable[[#This Row],[Veteran?]:[Disabled Veteran?]]="Yes"))&gt;0, "Yes", "No"))</f>
        <v>No</v>
      </c>
      <c r="CG10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08"/>
      <c r="CI1008"/>
      <c r="CJ1008"/>
      <c r="CK1008"/>
      <c r="CL1008"/>
      <c r="CM1008"/>
      <c r="CN1008"/>
      <c r="CO1008"/>
      <c r="CP1008"/>
      <c r="CQ1008"/>
      <c r="CR1008"/>
      <c r="CS1008"/>
      <c r="CU1008"/>
      <c r="CV1008"/>
    </row>
    <row r="1009" spans="1:100" hidden="1" x14ac:dyDescent="0.25">
      <c r="A1009" s="10">
        <v>982</v>
      </c>
      <c r="B1009" t="s">
        <v>647</v>
      </c>
      <c r="C1009" t="s">
        <v>509</v>
      </c>
      <c r="D1009" t="s">
        <v>545</v>
      </c>
      <c r="E1009" t="s">
        <v>546</v>
      </c>
      <c r="F1009" t="s">
        <v>111</v>
      </c>
      <c r="G1009" t="s">
        <v>111</v>
      </c>
      <c r="H1009" t="s">
        <v>207</v>
      </c>
      <c r="I1009" t="s">
        <v>207</v>
      </c>
      <c r="J1009" t="s">
        <v>547</v>
      </c>
      <c r="K1009" t="s">
        <v>208</v>
      </c>
      <c r="L1009" s="11" t="s">
        <v>543</v>
      </c>
      <c r="M1009">
        <v>60</v>
      </c>
      <c r="N1009">
        <v>120</v>
      </c>
      <c r="P1009" t="s">
        <v>561</v>
      </c>
      <c r="Q1009" t="s">
        <v>208</v>
      </c>
      <c r="R1009" t="s">
        <v>561</v>
      </c>
      <c r="S1009" t="s">
        <v>208</v>
      </c>
      <c r="T1009" t="s">
        <v>51</v>
      </c>
      <c r="U1009" t="s">
        <v>215</v>
      </c>
      <c r="V1009" t="s">
        <v>207</v>
      </c>
      <c r="W1009" t="s">
        <v>207</v>
      </c>
      <c r="X1009" t="s">
        <v>207</v>
      </c>
      <c r="Y1009" t="s">
        <v>207</v>
      </c>
      <c r="Z1009" t="s">
        <v>207</v>
      </c>
      <c r="AA1009" t="s">
        <v>215</v>
      </c>
      <c r="AB1009" t="s">
        <v>207</v>
      </c>
      <c r="AC1009" t="s">
        <v>207</v>
      </c>
      <c r="AD1009" t="s">
        <v>207</v>
      </c>
      <c r="AE1009" t="s">
        <v>207</v>
      </c>
      <c r="AF1009" t="s">
        <v>207</v>
      </c>
      <c r="AG1009" t="s">
        <v>207</v>
      </c>
      <c r="AH1009" t="s">
        <v>207</v>
      </c>
      <c r="AI1009" t="s">
        <v>207</v>
      </c>
      <c r="AJ1009" t="s">
        <v>207</v>
      </c>
      <c r="AK1009" t="s">
        <v>207</v>
      </c>
      <c r="AL1009" t="s">
        <v>207</v>
      </c>
      <c r="AM1009" t="s">
        <v>207</v>
      </c>
      <c r="AN1009" t="s">
        <v>207</v>
      </c>
      <c r="AO1009" t="s">
        <v>207</v>
      </c>
      <c r="AP1009" t="s">
        <v>207</v>
      </c>
      <c r="AQ1009" t="s">
        <v>207</v>
      </c>
      <c r="AR1009" t="s">
        <v>207</v>
      </c>
      <c r="AS1009" t="s">
        <v>207</v>
      </c>
      <c r="AT1009" t="s">
        <v>207</v>
      </c>
      <c r="AU1009" t="s">
        <v>207</v>
      </c>
      <c r="AV1009" t="s">
        <v>207</v>
      </c>
      <c r="AW1009" t="s">
        <v>207</v>
      </c>
      <c r="AX1009" t="s">
        <v>207</v>
      </c>
      <c r="AY1009" t="s">
        <v>207</v>
      </c>
      <c r="AZ1009" t="s">
        <v>207</v>
      </c>
      <c r="BA1009" t="s">
        <v>215</v>
      </c>
      <c r="BB1009" t="s">
        <v>207</v>
      </c>
      <c r="BC1009" t="s">
        <v>207</v>
      </c>
      <c r="BD1009" t="s">
        <v>207</v>
      </c>
      <c r="BE1009" t="s">
        <v>207</v>
      </c>
      <c r="BF1009" t="s">
        <v>207</v>
      </c>
      <c r="BG1009" t="s">
        <v>207</v>
      </c>
      <c r="BH1009" t="s">
        <v>207</v>
      </c>
      <c r="BI1009" t="s">
        <v>207</v>
      </c>
      <c r="BJ1009" t="s">
        <v>207</v>
      </c>
      <c r="BK1009" t="s">
        <v>207</v>
      </c>
      <c r="BL1009" t="s">
        <v>207</v>
      </c>
      <c r="BM1009" t="s">
        <v>207</v>
      </c>
      <c r="BN1009" t="s">
        <v>207</v>
      </c>
      <c r="BO1009" s="18" t="str">
        <f>IF(OR(BO$2=0, BO$2=""), "N/A", IF(ISNUMBER(SEARCH(UPPER(BO$2), UPPER(ProgramsTable[[#This Row],[Type of Service]]))), "Yes", "No"))</f>
        <v>N/A</v>
      </c>
      <c r="BP1009" s="18" t="str">
        <f>IF(BP$2=0, "N/A", IF(ISNUMBER(SEARCH(TRIM(BP$2), ProgramsTable[[#This Row],[Geographic Coverage]])), "Yes", "No"))</f>
        <v>N/A</v>
      </c>
      <c r="BQ1009" s="18" t="str">
        <f>IF(BQ$2=0, "N/A", IF(ISNUMBER(SEARCH(TRIM(BQ$2), ProgramsTable[[#This Row],[Geographic Coverage]])), "Yes", "No"))</f>
        <v>N/A</v>
      </c>
      <c r="BR1009" s="18" t="str">
        <f>IF(AND(BP$2=0, BQ$2=0), "*Required - Please Make a Selection*", IF(OR(ISNUMBER(SEARCH(TRIM(BP$2), ProgramsTable[[#This Row],[Geographic Coverage]])), ISNUMBER(SEARCH(TRIM(BQ$2), ProgramsTable[[#This Row],[Geographic Coverage]]))), "Yes", "No"))</f>
        <v>*Required - Please Make a Selection*</v>
      </c>
      <c r="BS1009" s="18" t="str">
        <f>IF(OR(BS$2="",BS$2=0), "N/A", IF(AND(ProgramsTable[[#This Row],[Age Min]]= "None", ProgramsTable[[#This Row],[Age Max]]= "None"), "Yes", IF(AND(BS$2&gt;=ProgramsTable[[#This Row],[Age Min]], BS$2&lt;=ProgramsTable[[#This Row],[Age Max]]), "Yes", "No")))</f>
        <v>N/A</v>
      </c>
      <c r="BT1009" s="18" t="str" cm="1">
        <f t="array" ref="BT1009">IF(COUNTIF(AM$2:BJ$2,"Yes")=0,"N/A",IF(SUMPRODUCT(--(AM$2:BJ$2="Yes"),--(ProgramsTable[[#This Row],[Developmental Disability]:[Caregivers, Family Members, Advocates, or Practitioners of an Individual with Disabilities or Medical Conditions]]="Yes"))&gt;0,"Yes","No"))</f>
        <v>N/A</v>
      </c>
      <c r="BU10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09" s="18" t="str">
        <f>IF(BV$2=0, "N/A", IF(ISNUMBER(SEARCH(UPPER(BV$2), UPPER(ProgramsTable[[#This Row],[Type of Service]]))), "Yes", "No"))</f>
        <v>N/A</v>
      </c>
      <c r="BW1009" s="18" t="str">
        <f>IF(BW$2=0, "N/A", IF(ISNUMBER(SEARCH(TRIM(BW$2), ProgramsTable[[#This Row],[Geographic Coverage]])), "Yes", "No"))</f>
        <v>N/A</v>
      </c>
      <c r="BX1009" s="18" t="str">
        <f>IF(BX$2=0, "N/A", IF(ISNUMBER(SEARCH(TRIM(BX$2), ProgramsTable[[#This Row],[Geographic Coverage]])), "Yes", "No"))</f>
        <v>N/A</v>
      </c>
      <c r="BY1009" s="18" t="str">
        <f>IF(AND(BW$2=0, BX$2=0), "*Required - Please Make a Selection*", IF(OR(ISNUMBER(SEARCH(TRIM(BW$2), ProgramsTable[[#This Row],[Geographic Coverage]])), ISNUMBER(SEARCH(TRIM(BX$2), ProgramsTable[[#This Row],[Geographic Coverage]]))), "Yes", "No"))</f>
        <v>*Required - Please Make a Selection*</v>
      </c>
      <c r="BZ1009" s="18" t="str">
        <f>IF(I$2=0, "N/A", IF(I$2="Yes", IF(ProgramsTable[[#This Row],[Program Includes Services for Caregivers]]="Yes", IF(ProgramsTable[[#This Row],[Program May Require Caregiver to be Unpaid]]="No", "Yes", "No"), "No"), "N/A"))</f>
        <v>N/A</v>
      </c>
      <c r="CA10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09" s="18" t="str">
        <f>IF(CB$2=0, "N/A", IF(ISNUMBER(SEARCH(TRIM(UPPER(CB$2)), TRIM(UPPER(ProgramsTable[[#This Row],[Type of Service]])))), "Yes", "No"))</f>
        <v>N/A</v>
      </c>
      <c r="CC1009" s="18" t="str">
        <f>IF(CC$2=0, "N/A", IF(ISNUMBER(SEARCH(TRIM(CC$2), ProgramsTable[[#This Row],[Geographic Coverage]])), "Yes", "No"))</f>
        <v>No</v>
      </c>
      <c r="CD1009" s="18" t="str">
        <f>IF(CD$2=0, "N/A", IF(ISNUMBER(SEARCH(TRIM(CD$2), ProgramsTable[[#This Row],[Geographic Coverage]])), "Yes", "No"))</f>
        <v>N/A</v>
      </c>
      <c r="CE1009" s="18" t="str">
        <f>IF(AND(CC$2=0, CD$2=0), "*Required - Please Make a Selection*", IF(OR(ISNUMBER(SEARCH(TRIM(CC$2), ProgramsTable[[#This Row],[Geographic Coverage]])), ISNUMBER(SEARCH(TRIM(CD$2), ProgramsTable[[#This Row],[Geographic Coverage]]))), "Yes", "No"))</f>
        <v>No</v>
      </c>
      <c r="CF1009" s="18" t="str" cm="1">
        <f t="array" ref="CF1009">IF(COUNTIF(BK$2:BN$2, "Yes")=0, "N/A", IF(SUMPRODUCT((BK$2:BN$2="Yes")*(ProgramsTable[[#This Row],[Veteran?]:[Disabled Veteran?]]="Yes"))&gt;0, "Yes", "No"))</f>
        <v>No</v>
      </c>
      <c r="CG10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09"/>
      <c r="CI1009"/>
      <c r="CJ1009"/>
      <c r="CK1009"/>
      <c r="CL1009"/>
      <c r="CM1009"/>
      <c r="CN1009"/>
      <c r="CO1009"/>
      <c r="CP1009"/>
      <c r="CQ1009"/>
      <c r="CR1009"/>
      <c r="CS1009"/>
      <c r="CU1009"/>
      <c r="CV1009"/>
    </row>
    <row r="1010" spans="1:100" hidden="1" x14ac:dyDescent="0.25">
      <c r="A1010" s="10">
        <v>983</v>
      </c>
      <c r="B1010" t="s">
        <v>647</v>
      </c>
      <c r="C1010" t="s">
        <v>509</v>
      </c>
      <c r="D1010" t="s">
        <v>545</v>
      </c>
      <c r="E1010" t="s">
        <v>546</v>
      </c>
      <c r="F1010" t="s">
        <v>562</v>
      </c>
      <c r="G1010" t="s">
        <v>103</v>
      </c>
      <c r="H1010" t="s">
        <v>207</v>
      </c>
      <c r="I1010" t="s">
        <v>207</v>
      </c>
      <c r="J1010" t="s">
        <v>208</v>
      </c>
      <c r="K1010" t="s">
        <v>208</v>
      </c>
      <c r="L1010" s="11" t="s">
        <v>208</v>
      </c>
      <c r="M1010" t="s">
        <v>208</v>
      </c>
      <c r="N1010" t="s">
        <v>208</v>
      </c>
      <c r="P1010" t="s">
        <v>208</v>
      </c>
      <c r="Q1010" t="s">
        <v>208</v>
      </c>
      <c r="R1010" t="s">
        <v>208</v>
      </c>
      <c r="S1010" t="s">
        <v>208</v>
      </c>
      <c r="T1010" t="s">
        <v>51</v>
      </c>
      <c r="U1010" t="s">
        <v>207</v>
      </c>
      <c r="V1010" t="s">
        <v>207</v>
      </c>
      <c r="W1010" t="s">
        <v>207</v>
      </c>
      <c r="X1010" t="s">
        <v>207</v>
      </c>
      <c r="Y1010" t="s">
        <v>207</v>
      </c>
      <c r="Z1010" t="s">
        <v>207</v>
      </c>
      <c r="AA1010" t="s">
        <v>207</v>
      </c>
      <c r="AB1010" t="s">
        <v>207</v>
      </c>
      <c r="AC1010" t="s">
        <v>207</v>
      </c>
      <c r="AD1010" t="s">
        <v>207</v>
      </c>
      <c r="AE1010" t="s">
        <v>207</v>
      </c>
      <c r="AF1010" t="s">
        <v>207</v>
      </c>
      <c r="AG1010" t="s">
        <v>207</v>
      </c>
      <c r="AH1010" t="s">
        <v>207</v>
      </c>
      <c r="AI1010" t="s">
        <v>207</v>
      </c>
      <c r="AJ1010" t="s">
        <v>207</v>
      </c>
      <c r="AK1010" t="s">
        <v>207</v>
      </c>
      <c r="AL1010" t="s">
        <v>207</v>
      </c>
      <c r="AM1010" t="s">
        <v>207</v>
      </c>
      <c r="AN1010" t="s">
        <v>207</v>
      </c>
      <c r="AO1010" t="s">
        <v>207</v>
      </c>
      <c r="AP1010" t="s">
        <v>207</v>
      </c>
      <c r="AQ1010" t="s">
        <v>207</v>
      </c>
      <c r="AR1010" t="s">
        <v>207</v>
      </c>
      <c r="AS1010" t="s">
        <v>207</v>
      </c>
      <c r="AT1010" t="s">
        <v>207</v>
      </c>
      <c r="AU1010" t="s">
        <v>207</v>
      </c>
      <c r="AV1010" t="s">
        <v>207</v>
      </c>
      <c r="AW1010" t="s">
        <v>207</v>
      </c>
      <c r="AX1010" t="s">
        <v>207</v>
      </c>
      <c r="AY1010" t="s">
        <v>207</v>
      </c>
      <c r="AZ1010" t="s">
        <v>207</v>
      </c>
      <c r="BA1010" t="s">
        <v>207</v>
      </c>
      <c r="BB1010" t="s">
        <v>207</v>
      </c>
      <c r="BC1010" t="s">
        <v>207</v>
      </c>
      <c r="BD1010" t="s">
        <v>207</v>
      </c>
      <c r="BE1010" t="s">
        <v>207</v>
      </c>
      <c r="BF1010" t="s">
        <v>207</v>
      </c>
      <c r="BG1010" t="s">
        <v>207</v>
      </c>
      <c r="BH1010" t="s">
        <v>207</v>
      </c>
      <c r="BI1010" t="s">
        <v>207</v>
      </c>
      <c r="BJ1010" t="s">
        <v>207</v>
      </c>
      <c r="BK1010" t="s">
        <v>207</v>
      </c>
      <c r="BL1010" t="s">
        <v>207</v>
      </c>
      <c r="BM1010" t="s">
        <v>207</v>
      </c>
      <c r="BN1010" t="s">
        <v>207</v>
      </c>
      <c r="BO1010" s="18" t="str">
        <f>IF(OR(BO$2=0, BO$2=""), "N/A", IF(ISNUMBER(SEARCH(UPPER(BO$2), UPPER(ProgramsTable[[#This Row],[Type of Service]]))), "Yes", "No"))</f>
        <v>N/A</v>
      </c>
      <c r="BP1010" s="18" t="str">
        <f>IF(BP$2=0, "N/A", IF(ISNUMBER(SEARCH(TRIM(BP$2), ProgramsTable[[#This Row],[Geographic Coverage]])), "Yes", "No"))</f>
        <v>N/A</v>
      </c>
      <c r="BQ1010" s="18" t="str">
        <f>IF(BQ$2=0, "N/A", IF(ISNUMBER(SEARCH(TRIM(BQ$2), ProgramsTable[[#This Row],[Geographic Coverage]])), "Yes", "No"))</f>
        <v>N/A</v>
      </c>
      <c r="BR1010" s="18" t="str">
        <f>IF(AND(BP$2=0, BQ$2=0), "*Required - Please Make a Selection*", IF(OR(ISNUMBER(SEARCH(TRIM(BP$2), ProgramsTable[[#This Row],[Geographic Coverage]])), ISNUMBER(SEARCH(TRIM(BQ$2), ProgramsTable[[#This Row],[Geographic Coverage]]))), "Yes", "No"))</f>
        <v>*Required - Please Make a Selection*</v>
      </c>
      <c r="BS1010" s="18" t="str">
        <f>IF(OR(BS$2="",BS$2=0), "N/A", IF(AND(ProgramsTable[[#This Row],[Age Min]]= "None", ProgramsTable[[#This Row],[Age Max]]= "None"), "Yes", IF(AND(BS$2&gt;=ProgramsTable[[#This Row],[Age Min]], BS$2&lt;=ProgramsTable[[#This Row],[Age Max]]), "Yes", "No")))</f>
        <v>N/A</v>
      </c>
      <c r="BT1010" s="18" t="str" cm="1">
        <f t="array" ref="BT1010">IF(COUNTIF(AM$2:BJ$2,"Yes")=0,"N/A",IF(SUMPRODUCT(--(AM$2:BJ$2="Yes"),--(ProgramsTable[[#This Row],[Developmental Disability]:[Caregivers, Family Members, Advocates, or Practitioners of an Individual with Disabilities or Medical Conditions]]="Yes"))&gt;0,"Yes","No"))</f>
        <v>N/A</v>
      </c>
      <c r="BU10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10" s="18" t="str">
        <f>IF(BV$2=0, "N/A", IF(ISNUMBER(SEARCH(UPPER(BV$2), UPPER(ProgramsTable[[#This Row],[Type of Service]]))), "Yes", "No"))</f>
        <v>N/A</v>
      </c>
      <c r="BW1010" s="18" t="str">
        <f>IF(BW$2=0, "N/A", IF(ISNUMBER(SEARCH(TRIM(BW$2), ProgramsTable[[#This Row],[Geographic Coverage]])), "Yes", "No"))</f>
        <v>N/A</v>
      </c>
      <c r="BX1010" s="18" t="str">
        <f>IF(BX$2=0, "N/A", IF(ISNUMBER(SEARCH(TRIM(BX$2), ProgramsTable[[#This Row],[Geographic Coverage]])), "Yes", "No"))</f>
        <v>N/A</v>
      </c>
      <c r="BY1010" s="18" t="str">
        <f>IF(AND(BW$2=0, BX$2=0), "*Required - Please Make a Selection*", IF(OR(ISNUMBER(SEARCH(TRIM(BW$2), ProgramsTable[[#This Row],[Geographic Coverage]])), ISNUMBER(SEARCH(TRIM(BX$2), ProgramsTable[[#This Row],[Geographic Coverage]]))), "Yes", "No"))</f>
        <v>*Required - Please Make a Selection*</v>
      </c>
      <c r="BZ1010" s="18" t="str">
        <f>IF(I$2=0, "N/A", IF(I$2="Yes", IF(ProgramsTable[[#This Row],[Program Includes Services for Caregivers]]="Yes", IF(ProgramsTable[[#This Row],[Program May Require Caregiver to be Unpaid]]="No", "Yes", "No"), "No"), "N/A"))</f>
        <v>N/A</v>
      </c>
      <c r="CA10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10" s="18" t="str">
        <f>IF(CB$2=0, "N/A", IF(ISNUMBER(SEARCH(TRIM(UPPER(CB$2)), TRIM(UPPER(ProgramsTable[[#This Row],[Type of Service]])))), "Yes", "No"))</f>
        <v>N/A</v>
      </c>
      <c r="CC1010" s="18" t="str">
        <f>IF(CC$2=0, "N/A", IF(ISNUMBER(SEARCH(TRIM(CC$2), ProgramsTable[[#This Row],[Geographic Coverage]])), "Yes", "No"))</f>
        <v>No</v>
      </c>
      <c r="CD1010" s="18" t="str">
        <f>IF(CD$2=0, "N/A", IF(ISNUMBER(SEARCH(TRIM(CD$2), ProgramsTable[[#This Row],[Geographic Coverage]])), "Yes", "No"))</f>
        <v>N/A</v>
      </c>
      <c r="CE1010" s="18" t="str">
        <f>IF(AND(CC$2=0, CD$2=0), "*Required - Please Make a Selection*", IF(OR(ISNUMBER(SEARCH(TRIM(CC$2), ProgramsTable[[#This Row],[Geographic Coverage]])), ISNUMBER(SEARCH(TRIM(CD$2), ProgramsTable[[#This Row],[Geographic Coverage]]))), "Yes", "No"))</f>
        <v>No</v>
      </c>
      <c r="CF1010" s="18" t="str" cm="1">
        <f t="array" ref="CF1010">IF(COUNTIF(BK$2:BN$2, "Yes")=0, "N/A", IF(SUMPRODUCT((BK$2:BN$2="Yes")*(ProgramsTable[[#This Row],[Veteran?]:[Disabled Veteran?]]="Yes"))&gt;0, "Yes", "No"))</f>
        <v>No</v>
      </c>
      <c r="CG10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10"/>
      <c r="CI1010"/>
      <c r="CJ1010"/>
      <c r="CK1010"/>
      <c r="CL1010"/>
      <c r="CM1010"/>
      <c r="CN1010"/>
      <c r="CO1010"/>
      <c r="CP1010"/>
      <c r="CQ1010"/>
      <c r="CR1010"/>
      <c r="CS1010"/>
      <c r="CU1010"/>
      <c r="CV1010"/>
    </row>
    <row r="1011" spans="1:100" hidden="1" x14ac:dyDescent="0.25">
      <c r="A1011" s="10">
        <v>984</v>
      </c>
      <c r="B1011" t="s">
        <v>647</v>
      </c>
      <c r="C1011" t="s">
        <v>509</v>
      </c>
      <c r="D1011" t="s">
        <v>545</v>
      </c>
      <c r="E1011" t="s">
        <v>546</v>
      </c>
      <c r="F1011" t="s">
        <v>117</v>
      </c>
      <c r="G1011" t="s">
        <v>117</v>
      </c>
      <c r="H1011" t="s">
        <v>207</v>
      </c>
      <c r="I1011" t="s">
        <v>207</v>
      </c>
      <c r="J1011" t="s">
        <v>208</v>
      </c>
      <c r="K1011" t="s">
        <v>208</v>
      </c>
      <c r="L1011" s="11" t="s">
        <v>543</v>
      </c>
      <c r="M1011">
        <v>60</v>
      </c>
      <c r="N1011">
        <v>120</v>
      </c>
      <c r="P1011" t="s">
        <v>563</v>
      </c>
      <c r="Q1011" t="s">
        <v>208</v>
      </c>
      <c r="R1011" t="s">
        <v>563</v>
      </c>
      <c r="S1011" t="s">
        <v>208</v>
      </c>
      <c r="T1011" t="s">
        <v>51</v>
      </c>
      <c r="U1011" t="s">
        <v>207</v>
      </c>
      <c r="V1011" t="s">
        <v>207</v>
      </c>
      <c r="W1011" t="s">
        <v>207</v>
      </c>
      <c r="X1011" t="s">
        <v>207</v>
      </c>
      <c r="Y1011" t="s">
        <v>207</v>
      </c>
      <c r="Z1011" t="s">
        <v>207</v>
      </c>
      <c r="AA1011" t="s">
        <v>207</v>
      </c>
      <c r="AB1011" t="s">
        <v>207</v>
      </c>
      <c r="AC1011" t="s">
        <v>207</v>
      </c>
      <c r="AD1011" t="s">
        <v>207</v>
      </c>
      <c r="AE1011" t="s">
        <v>207</v>
      </c>
      <c r="AF1011" t="s">
        <v>207</v>
      </c>
      <c r="AG1011" t="s">
        <v>207</v>
      </c>
      <c r="AH1011" t="s">
        <v>207</v>
      </c>
      <c r="AI1011" t="s">
        <v>207</v>
      </c>
      <c r="AJ1011" t="s">
        <v>207</v>
      </c>
      <c r="AK1011" t="s">
        <v>207</v>
      </c>
      <c r="AL1011" t="s">
        <v>207</v>
      </c>
      <c r="AM1011" t="s">
        <v>207</v>
      </c>
      <c r="AN1011" t="s">
        <v>207</v>
      </c>
      <c r="AO1011" t="s">
        <v>207</v>
      </c>
      <c r="AP1011" t="s">
        <v>207</v>
      </c>
      <c r="AQ1011" t="s">
        <v>207</v>
      </c>
      <c r="AR1011" t="s">
        <v>207</v>
      </c>
      <c r="AS1011" t="s">
        <v>207</v>
      </c>
      <c r="AT1011" t="s">
        <v>207</v>
      </c>
      <c r="AU1011" t="s">
        <v>207</v>
      </c>
      <c r="AV1011" t="s">
        <v>207</v>
      </c>
      <c r="AW1011" t="s">
        <v>207</v>
      </c>
      <c r="AX1011" t="s">
        <v>207</v>
      </c>
      <c r="AY1011" t="s">
        <v>207</v>
      </c>
      <c r="AZ1011" t="s">
        <v>207</v>
      </c>
      <c r="BA1011" t="s">
        <v>215</v>
      </c>
      <c r="BB1011" t="s">
        <v>207</v>
      </c>
      <c r="BC1011" t="s">
        <v>207</v>
      </c>
      <c r="BD1011" t="s">
        <v>207</v>
      </c>
      <c r="BE1011" t="s">
        <v>207</v>
      </c>
      <c r="BF1011" t="s">
        <v>207</v>
      </c>
      <c r="BG1011" t="s">
        <v>207</v>
      </c>
      <c r="BH1011" t="s">
        <v>207</v>
      </c>
      <c r="BI1011" t="s">
        <v>207</v>
      </c>
      <c r="BJ1011" t="s">
        <v>207</v>
      </c>
      <c r="BK1011" t="s">
        <v>207</v>
      </c>
      <c r="BL1011" t="s">
        <v>207</v>
      </c>
      <c r="BM1011" t="s">
        <v>207</v>
      </c>
      <c r="BN1011" t="s">
        <v>207</v>
      </c>
      <c r="BO1011" s="18" t="str">
        <f>IF(OR(BO$2=0, BO$2=""), "N/A", IF(ISNUMBER(SEARCH(UPPER(BO$2), UPPER(ProgramsTable[[#This Row],[Type of Service]]))), "Yes", "No"))</f>
        <v>N/A</v>
      </c>
      <c r="BP1011" s="18" t="str">
        <f>IF(BP$2=0, "N/A", IF(ISNUMBER(SEARCH(TRIM(BP$2), ProgramsTable[[#This Row],[Geographic Coverage]])), "Yes", "No"))</f>
        <v>N/A</v>
      </c>
      <c r="BQ1011" s="18" t="str">
        <f>IF(BQ$2=0, "N/A", IF(ISNUMBER(SEARCH(TRIM(BQ$2), ProgramsTable[[#This Row],[Geographic Coverage]])), "Yes", "No"))</f>
        <v>N/A</v>
      </c>
      <c r="BR1011" s="18" t="str">
        <f>IF(AND(BP$2=0, BQ$2=0), "*Required - Please Make a Selection*", IF(OR(ISNUMBER(SEARCH(TRIM(BP$2), ProgramsTable[[#This Row],[Geographic Coverage]])), ISNUMBER(SEARCH(TRIM(BQ$2), ProgramsTable[[#This Row],[Geographic Coverage]]))), "Yes", "No"))</f>
        <v>*Required - Please Make a Selection*</v>
      </c>
      <c r="BS1011" s="18" t="str">
        <f>IF(OR(BS$2="",BS$2=0), "N/A", IF(AND(ProgramsTable[[#This Row],[Age Min]]= "None", ProgramsTable[[#This Row],[Age Max]]= "None"), "Yes", IF(AND(BS$2&gt;=ProgramsTable[[#This Row],[Age Min]], BS$2&lt;=ProgramsTable[[#This Row],[Age Max]]), "Yes", "No")))</f>
        <v>N/A</v>
      </c>
      <c r="BT1011" s="18" t="str" cm="1">
        <f t="array" ref="BT1011">IF(COUNTIF(AM$2:BJ$2,"Yes")=0,"N/A",IF(SUMPRODUCT(--(AM$2:BJ$2="Yes"),--(ProgramsTable[[#This Row],[Developmental Disability]:[Caregivers, Family Members, Advocates, or Practitioners of an Individual with Disabilities or Medical Conditions]]="Yes"))&gt;0,"Yes","No"))</f>
        <v>N/A</v>
      </c>
      <c r="BU10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11" s="18" t="str">
        <f>IF(BV$2=0, "N/A", IF(ISNUMBER(SEARCH(UPPER(BV$2), UPPER(ProgramsTable[[#This Row],[Type of Service]]))), "Yes", "No"))</f>
        <v>N/A</v>
      </c>
      <c r="BW1011" s="18" t="str">
        <f>IF(BW$2=0, "N/A", IF(ISNUMBER(SEARCH(TRIM(BW$2), ProgramsTable[[#This Row],[Geographic Coverage]])), "Yes", "No"))</f>
        <v>N/A</v>
      </c>
      <c r="BX1011" s="18" t="str">
        <f>IF(BX$2=0, "N/A", IF(ISNUMBER(SEARCH(TRIM(BX$2), ProgramsTable[[#This Row],[Geographic Coverage]])), "Yes", "No"))</f>
        <v>N/A</v>
      </c>
      <c r="BY1011" s="18" t="str">
        <f>IF(AND(BW$2=0, BX$2=0), "*Required - Please Make a Selection*", IF(OR(ISNUMBER(SEARCH(TRIM(BW$2), ProgramsTable[[#This Row],[Geographic Coverage]])), ISNUMBER(SEARCH(TRIM(BX$2), ProgramsTable[[#This Row],[Geographic Coverage]]))), "Yes", "No"))</f>
        <v>*Required - Please Make a Selection*</v>
      </c>
      <c r="BZ1011" s="18" t="str">
        <f>IF(I$2=0, "N/A", IF(I$2="Yes", IF(ProgramsTable[[#This Row],[Program Includes Services for Caregivers]]="Yes", IF(ProgramsTable[[#This Row],[Program May Require Caregiver to be Unpaid]]="No", "Yes", "No"), "No"), "N/A"))</f>
        <v>N/A</v>
      </c>
      <c r="CA10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11" s="18" t="str">
        <f>IF(CB$2=0, "N/A", IF(ISNUMBER(SEARCH(TRIM(UPPER(CB$2)), TRIM(UPPER(ProgramsTable[[#This Row],[Type of Service]])))), "Yes", "No"))</f>
        <v>N/A</v>
      </c>
      <c r="CC1011" s="18" t="str">
        <f>IF(CC$2=0, "N/A", IF(ISNUMBER(SEARCH(TRIM(CC$2), ProgramsTable[[#This Row],[Geographic Coverage]])), "Yes", "No"))</f>
        <v>No</v>
      </c>
      <c r="CD1011" s="18" t="str">
        <f>IF(CD$2=0, "N/A", IF(ISNUMBER(SEARCH(TRIM(CD$2), ProgramsTable[[#This Row],[Geographic Coverage]])), "Yes", "No"))</f>
        <v>N/A</v>
      </c>
      <c r="CE1011" s="18" t="str">
        <f>IF(AND(CC$2=0, CD$2=0), "*Required - Please Make a Selection*", IF(OR(ISNUMBER(SEARCH(TRIM(CC$2), ProgramsTable[[#This Row],[Geographic Coverage]])), ISNUMBER(SEARCH(TRIM(CD$2), ProgramsTable[[#This Row],[Geographic Coverage]]))), "Yes", "No"))</f>
        <v>No</v>
      </c>
      <c r="CF1011" s="18" t="str" cm="1">
        <f t="array" ref="CF1011">IF(COUNTIF(BK$2:BN$2, "Yes")=0, "N/A", IF(SUMPRODUCT((BK$2:BN$2="Yes")*(ProgramsTable[[#This Row],[Veteran?]:[Disabled Veteran?]]="Yes"))&gt;0, "Yes", "No"))</f>
        <v>No</v>
      </c>
      <c r="CG10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11"/>
      <c r="CI1011"/>
      <c r="CJ1011"/>
      <c r="CK1011"/>
      <c r="CL1011"/>
      <c r="CM1011"/>
      <c r="CN1011"/>
      <c r="CO1011"/>
      <c r="CP1011"/>
      <c r="CQ1011"/>
      <c r="CR1011"/>
      <c r="CS1011"/>
      <c r="CU1011"/>
      <c r="CV1011"/>
    </row>
    <row r="1012" spans="1:100" x14ac:dyDescent="0.25">
      <c r="A1012" s="10">
        <v>985</v>
      </c>
      <c r="B1012" t="s">
        <v>647</v>
      </c>
      <c r="C1012" t="s">
        <v>509</v>
      </c>
      <c r="D1012" t="s">
        <v>564</v>
      </c>
      <c r="E1012" t="s">
        <v>546</v>
      </c>
      <c r="F1012" t="s">
        <v>565</v>
      </c>
      <c r="G1012" t="s">
        <v>107</v>
      </c>
      <c r="H1012" t="s">
        <v>207</v>
      </c>
      <c r="I1012" t="s">
        <v>207</v>
      </c>
      <c r="J1012" t="s">
        <v>566</v>
      </c>
      <c r="K1012" t="s">
        <v>208</v>
      </c>
      <c r="L1012" s="11" t="s">
        <v>567</v>
      </c>
      <c r="M1012">
        <v>60</v>
      </c>
      <c r="N1012">
        <v>120</v>
      </c>
      <c r="O1012" t="s">
        <v>568</v>
      </c>
      <c r="P1012" t="s">
        <v>569</v>
      </c>
      <c r="Q1012" t="s">
        <v>208</v>
      </c>
      <c r="R1012" t="s">
        <v>569</v>
      </c>
      <c r="S1012" t="s">
        <v>208</v>
      </c>
      <c r="T1012" t="s">
        <v>51</v>
      </c>
      <c r="U1012" t="s">
        <v>207</v>
      </c>
      <c r="V1012" t="s">
        <v>215</v>
      </c>
      <c r="W1012" t="s">
        <v>207</v>
      </c>
      <c r="X1012" t="s">
        <v>207</v>
      </c>
      <c r="Y1012" t="s">
        <v>207</v>
      </c>
      <c r="Z1012" t="s">
        <v>207</v>
      </c>
      <c r="AA1012" t="s">
        <v>207</v>
      </c>
      <c r="AB1012" t="s">
        <v>207</v>
      </c>
      <c r="AC1012" t="s">
        <v>207</v>
      </c>
      <c r="AD1012" t="s">
        <v>207</v>
      </c>
      <c r="AE1012" t="s">
        <v>207</v>
      </c>
      <c r="AF1012" t="s">
        <v>207</v>
      </c>
      <c r="AG1012" t="s">
        <v>207</v>
      </c>
      <c r="AH1012" t="s">
        <v>207</v>
      </c>
      <c r="AI1012" t="s">
        <v>207</v>
      </c>
      <c r="AJ1012" t="s">
        <v>207</v>
      </c>
      <c r="AK1012" t="s">
        <v>207</v>
      </c>
      <c r="AL1012" t="s">
        <v>207</v>
      </c>
      <c r="AM1012" t="s">
        <v>215</v>
      </c>
      <c r="AN1012" t="s">
        <v>215</v>
      </c>
      <c r="AO1012" t="s">
        <v>215</v>
      </c>
      <c r="AP1012" t="s">
        <v>207</v>
      </c>
      <c r="AQ1012" t="s">
        <v>207</v>
      </c>
      <c r="AR1012" t="s">
        <v>207</v>
      </c>
      <c r="AS1012" t="s">
        <v>207</v>
      </c>
      <c r="AT1012" t="s">
        <v>207</v>
      </c>
      <c r="AU1012" t="s">
        <v>207</v>
      </c>
      <c r="AV1012" t="s">
        <v>207</v>
      </c>
      <c r="AW1012" t="s">
        <v>207</v>
      </c>
      <c r="AX1012" t="s">
        <v>207</v>
      </c>
      <c r="AY1012" t="s">
        <v>207</v>
      </c>
      <c r="AZ1012" t="s">
        <v>207</v>
      </c>
      <c r="BA1012" t="s">
        <v>207</v>
      </c>
      <c r="BB1012" t="s">
        <v>207</v>
      </c>
      <c r="BC1012" t="s">
        <v>207</v>
      </c>
      <c r="BD1012" t="s">
        <v>207</v>
      </c>
      <c r="BE1012" t="s">
        <v>207</v>
      </c>
      <c r="BF1012" t="s">
        <v>207</v>
      </c>
      <c r="BG1012" t="s">
        <v>207</v>
      </c>
      <c r="BH1012" t="s">
        <v>207</v>
      </c>
      <c r="BI1012" t="s">
        <v>207</v>
      </c>
      <c r="BJ1012" t="s">
        <v>207</v>
      </c>
      <c r="BK1012" t="s">
        <v>207</v>
      </c>
      <c r="BL1012" t="s">
        <v>207</v>
      </c>
      <c r="BM1012" t="s">
        <v>207</v>
      </c>
      <c r="BN1012" t="s">
        <v>207</v>
      </c>
      <c r="BO1012" s="18" t="str">
        <f>IF(OR(BO$2=0, BO$2=""), "N/A", IF(ISNUMBER(SEARCH(UPPER(BO$2), UPPER(ProgramsTable[[#This Row],[Type of Service]]))), "Yes", "No"))</f>
        <v>N/A</v>
      </c>
      <c r="BP1012" s="18" t="str">
        <f>IF(BP$2=0, "N/A", IF(ISNUMBER(SEARCH(TRIM(BP$2), ProgramsTable[[#This Row],[Geographic Coverage]])), "Yes", "No"))</f>
        <v>N/A</v>
      </c>
      <c r="BQ1012" s="18" t="str">
        <f>IF(BQ$2=0, "N/A", IF(ISNUMBER(SEARCH(TRIM(BQ$2), ProgramsTable[[#This Row],[Geographic Coverage]])), "Yes", "No"))</f>
        <v>N/A</v>
      </c>
      <c r="BR1012" s="18" t="str">
        <f>IF(AND(BP$2=0, BQ$2=0), "*Required - Please Make a Selection*", IF(OR(ISNUMBER(SEARCH(TRIM(BP$2), ProgramsTable[[#This Row],[Geographic Coverage]])), ISNUMBER(SEARCH(TRIM(BQ$2), ProgramsTable[[#This Row],[Geographic Coverage]]))), "Yes", "No"))</f>
        <v>*Required - Please Make a Selection*</v>
      </c>
      <c r="BS1012" s="18" t="str">
        <f>IF(OR(BS$2="",BS$2=0), "N/A", IF(AND(ProgramsTable[[#This Row],[Age Min]]= "None", ProgramsTable[[#This Row],[Age Max]]= "None"), "Yes", IF(AND(BS$2&gt;=ProgramsTable[[#This Row],[Age Min]], BS$2&lt;=ProgramsTable[[#This Row],[Age Max]]), "Yes", "No")))</f>
        <v>N/A</v>
      </c>
      <c r="BT1012" s="18" t="str" cm="1">
        <f t="array" ref="BT1012">IF(COUNTIF(AM$2:BJ$2,"Yes")=0,"N/A",IF(SUMPRODUCT(--(AM$2:BJ$2="Yes"),--(ProgramsTable[[#This Row],[Developmental Disability]:[Caregivers, Family Members, Advocates, or Practitioners of an Individual with Disabilities or Medical Conditions]]="Yes"))&gt;0,"Yes","No"))</f>
        <v>N/A</v>
      </c>
      <c r="BU10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12" s="18" t="str">
        <f>IF(BV$2=0, "N/A", IF(ISNUMBER(SEARCH(UPPER(BV$2), UPPER(ProgramsTable[[#This Row],[Type of Service]]))), "Yes", "No"))</f>
        <v>N/A</v>
      </c>
      <c r="BW1012" s="18" t="str">
        <f>IF(BW$2=0, "N/A", IF(ISNUMBER(SEARCH(TRIM(BW$2), ProgramsTable[[#This Row],[Geographic Coverage]])), "Yes", "No"))</f>
        <v>N/A</v>
      </c>
      <c r="BX1012" s="18" t="str">
        <f>IF(BX$2=0, "N/A", IF(ISNUMBER(SEARCH(TRIM(BX$2), ProgramsTable[[#This Row],[Geographic Coverage]])), "Yes", "No"))</f>
        <v>N/A</v>
      </c>
      <c r="BY1012" s="18" t="str">
        <f>IF(AND(BW$2=0, BX$2=0), "*Required - Please Make a Selection*", IF(OR(ISNUMBER(SEARCH(TRIM(BW$2), ProgramsTable[[#This Row],[Geographic Coverage]])), ISNUMBER(SEARCH(TRIM(BX$2), ProgramsTable[[#This Row],[Geographic Coverage]]))), "Yes", "No"))</f>
        <v>*Required - Please Make a Selection*</v>
      </c>
      <c r="BZ1012" s="18" t="str">
        <f>IF(I$2=0, "N/A", IF(I$2="Yes", IF(ProgramsTable[[#This Row],[Program Includes Services for Caregivers]]="Yes", IF(ProgramsTable[[#This Row],[Program May Require Caregiver to be Unpaid]]="No", "Yes", "No"), "No"), "N/A"))</f>
        <v>N/A</v>
      </c>
      <c r="CA10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12" s="18" t="str">
        <f>IF(CB$2=0, "N/A", IF(ISNUMBER(SEARCH(TRIM(UPPER(CB$2)), TRIM(UPPER(ProgramsTable[[#This Row],[Type of Service]])))), "Yes", "No"))</f>
        <v>N/A</v>
      </c>
      <c r="CC1012" s="18" t="str">
        <f>IF(CC$2=0, "N/A", IF(ISNUMBER(SEARCH(TRIM(CC$2), ProgramsTable[[#This Row],[Geographic Coverage]])), "Yes", "No"))</f>
        <v>No</v>
      </c>
      <c r="CD1012" s="18" t="str">
        <f>IF(CD$2=0, "N/A", IF(ISNUMBER(SEARCH(TRIM(CD$2), ProgramsTable[[#This Row],[Geographic Coverage]])), "Yes", "No"))</f>
        <v>N/A</v>
      </c>
      <c r="CE1012" s="18" t="str">
        <f>IF(AND(CC$2=0, CD$2=0), "*Required - Please Make a Selection*", IF(OR(ISNUMBER(SEARCH(TRIM(CC$2), ProgramsTable[[#This Row],[Geographic Coverage]])), ISNUMBER(SEARCH(TRIM(CD$2), ProgramsTable[[#This Row],[Geographic Coverage]]))), "Yes", "No"))</f>
        <v>No</v>
      </c>
      <c r="CF1012" s="18" t="str" cm="1">
        <f t="array" ref="CF1012">IF(COUNTIF(BK$2:BN$2, "Yes")=0, "N/A", IF(SUMPRODUCT((BK$2:BN$2="Yes")*(ProgramsTable[[#This Row],[Veteran?]:[Disabled Veteran?]]="Yes"))&gt;0, "Yes", "No"))</f>
        <v>No</v>
      </c>
      <c r="CG10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12"/>
      <c r="CI1012"/>
      <c r="CJ1012"/>
      <c r="CK1012"/>
      <c r="CL1012"/>
      <c r="CM1012"/>
      <c r="CN1012"/>
      <c r="CO1012"/>
      <c r="CP1012"/>
      <c r="CQ1012"/>
      <c r="CR1012"/>
      <c r="CS1012"/>
      <c r="CU1012"/>
      <c r="CV1012"/>
    </row>
    <row r="1013" spans="1:100" hidden="1" x14ac:dyDescent="0.25">
      <c r="A1013" s="10">
        <v>986</v>
      </c>
      <c r="B1013" t="s">
        <v>647</v>
      </c>
      <c r="C1013" t="s">
        <v>509</v>
      </c>
      <c r="D1013" t="s">
        <v>564</v>
      </c>
      <c r="E1013" t="s">
        <v>546</v>
      </c>
      <c r="F1013" t="s">
        <v>570</v>
      </c>
      <c r="G1013" t="s">
        <v>109</v>
      </c>
      <c r="H1013" t="s">
        <v>207</v>
      </c>
      <c r="I1013" t="s">
        <v>207</v>
      </c>
      <c r="J1013" t="s">
        <v>566</v>
      </c>
      <c r="K1013" t="s">
        <v>208</v>
      </c>
      <c r="L1013" s="11" t="s">
        <v>571</v>
      </c>
      <c r="M1013">
        <v>60</v>
      </c>
      <c r="N1013">
        <v>120</v>
      </c>
      <c r="O1013" t="s">
        <v>572</v>
      </c>
      <c r="P1013" t="s">
        <v>573</v>
      </c>
      <c r="Q1013" t="s">
        <v>208</v>
      </c>
      <c r="R1013" t="s">
        <v>573</v>
      </c>
      <c r="S1013" t="s">
        <v>208</v>
      </c>
      <c r="T1013" t="s">
        <v>51</v>
      </c>
      <c r="U1013" t="s">
        <v>207</v>
      </c>
      <c r="V1013" t="s">
        <v>215</v>
      </c>
      <c r="W1013" t="s">
        <v>207</v>
      </c>
      <c r="X1013" t="s">
        <v>207</v>
      </c>
      <c r="Y1013" t="s">
        <v>207</v>
      </c>
      <c r="Z1013" t="s">
        <v>207</v>
      </c>
      <c r="AA1013" t="s">
        <v>207</v>
      </c>
      <c r="AB1013" t="s">
        <v>207</v>
      </c>
      <c r="AC1013" t="s">
        <v>207</v>
      </c>
      <c r="AD1013" t="s">
        <v>207</v>
      </c>
      <c r="AE1013" t="s">
        <v>207</v>
      </c>
      <c r="AF1013" t="s">
        <v>207</v>
      </c>
      <c r="AG1013" t="s">
        <v>207</v>
      </c>
      <c r="AH1013" t="s">
        <v>207</v>
      </c>
      <c r="AI1013" t="s">
        <v>207</v>
      </c>
      <c r="AJ1013" t="s">
        <v>207</v>
      </c>
      <c r="AK1013" t="s">
        <v>207</v>
      </c>
      <c r="AL1013" t="s">
        <v>207</v>
      </c>
      <c r="AM1013" t="s">
        <v>215</v>
      </c>
      <c r="AN1013" t="s">
        <v>215</v>
      </c>
      <c r="AO1013" t="s">
        <v>215</v>
      </c>
      <c r="AP1013" t="s">
        <v>207</v>
      </c>
      <c r="AQ1013" t="s">
        <v>215</v>
      </c>
      <c r="AR1013" t="s">
        <v>207</v>
      </c>
      <c r="AS1013" t="s">
        <v>207</v>
      </c>
      <c r="AT1013" t="s">
        <v>207</v>
      </c>
      <c r="AU1013" t="s">
        <v>207</v>
      </c>
      <c r="AV1013" t="s">
        <v>207</v>
      </c>
      <c r="AW1013" t="s">
        <v>207</v>
      </c>
      <c r="AX1013" t="s">
        <v>215</v>
      </c>
      <c r="AY1013" t="s">
        <v>215</v>
      </c>
      <c r="AZ1013" t="s">
        <v>207</v>
      </c>
      <c r="BA1013" t="s">
        <v>215</v>
      </c>
      <c r="BB1013" t="s">
        <v>207</v>
      </c>
      <c r="BC1013" t="s">
        <v>207</v>
      </c>
      <c r="BD1013" t="s">
        <v>207</v>
      </c>
      <c r="BE1013" t="s">
        <v>207</v>
      </c>
      <c r="BF1013" t="s">
        <v>207</v>
      </c>
      <c r="BG1013" t="s">
        <v>207</v>
      </c>
      <c r="BH1013" t="s">
        <v>207</v>
      </c>
      <c r="BI1013" t="s">
        <v>207</v>
      </c>
      <c r="BJ1013" t="s">
        <v>207</v>
      </c>
      <c r="BK1013" t="s">
        <v>207</v>
      </c>
      <c r="BL1013" t="s">
        <v>207</v>
      </c>
      <c r="BM1013" t="s">
        <v>207</v>
      </c>
      <c r="BN1013" t="s">
        <v>207</v>
      </c>
      <c r="BO1013" s="18" t="str">
        <f>IF(OR(BO$2=0, BO$2=""), "N/A", IF(ISNUMBER(SEARCH(UPPER(BO$2), UPPER(ProgramsTable[[#This Row],[Type of Service]]))), "Yes", "No"))</f>
        <v>N/A</v>
      </c>
      <c r="BP1013" s="18" t="str">
        <f>IF(BP$2=0, "N/A", IF(ISNUMBER(SEARCH(TRIM(BP$2), ProgramsTable[[#This Row],[Geographic Coverage]])), "Yes", "No"))</f>
        <v>N/A</v>
      </c>
      <c r="BQ1013" s="18" t="str">
        <f>IF(BQ$2=0, "N/A", IF(ISNUMBER(SEARCH(TRIM(BQ$2), ProgramsTable[[#This Row],[Geographic Coverage]])), "Yes", "No"))</f>
        <v>N/A</v>
      </c>
      <c r="BR1013" s="18" t="str">
        <f>IF(AND(BP$2=0, BQ$2=0), "*Required - Please Make a Selection*", IF(OR(ISNUMBER(SEARCH(TRIM(BP$2), ProgramsTable[[#This Row],[Geographic Coverage]])), ISNUMBER(SEARCH(TRIM(BQ$2), ProgramsTable[[#This Row],[Geographic Coverage]]))), "Yes", "No"))</f>
        <v>*Required - Please Make a Selection*</v>
      </c>
      <c r="BS1013" s="18" t="str">
        <f>IF(OR(BS$2="",BS$2=0), "N/A", IF(AND(ProgramsTable[[#This Row],[Age Min]]= "None", ProgramsTable[[#This Row],[Age Max]]= "None"), "Yes", IF(AND(BS$2&gt;=ProgramsTable[[#This Row],[Age Min]], BS$2&lt;=ProgramsTable[[#This Row],[Age Max]]), "Yes", "No")))</f>
        <v>N/A</v>
      </c>
      <c r="BT1013" s="18" t="str" cm="1">
        <f t="array" ref="BT1013">IF(COUNTIF(AM$2:BJ$2,"Yes")=0,"N/A",IF(SUMPRODUCT(--(AM$2:BJ$2="Yes"),--(ProgramsTable[[#This Row],[Developmental Disability]:[Caregivers, Family Members, Advocates, or Practitioners of an Individual with Disabilities or Medical Conditions]]="Yes"))&gt;0,"Yes","No"))</f>
        <v>N/A</v>
      </c>
      <c r="BU10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13" s="18" t="str">
        <f>IF(BV$2=0, "N/A", IF(ISNUMBER(SEARCH(UPPER(BV$2), UPPER(ProgramsTable[[#This Row],[Type of Service]]))), "Yes", "No"))</f>
        <v>N/A</v>
      </c>
      <c r="BW1013" s="18" t="str">
        <f>IF(BW$2=0, "N/A", IF(ISNUMBER(SEARCH(TRIM(BW$2), ProgramsTable[[#This Row],[Geographic Coverage]])), "Yes", "No"))</f>
        <v>N/A</v>
      </c>
      <c r="BX1013" s="18" t="str">
        <f>IF(BX$2=0, "N/A", IF(ISNUMBER(SEARCH(TRIM(BX$2), ProgramsTable[[#This Row],[Geographic Coverage]])), "Yes", "No"))</f>
        <v>N/A</v>
      </c>
      <c r="BY1013" s="18" t="str">
        <f>IF(AND(BW$2=0, BX$2=0), "*Required - Please Make a Selection*", IF(OR(ISNUMBER(SEARCH(TRIM(BW$2), ProgramsTable[[#This Row],[Geographic Coverage]])), ISNUMBER(SEARCH(TRIM(BX$2), ProgramsTable[[#This Row],[Geographic Coverage]]))), "Yes", "No"))</f>
        <v>*Required - Please Make a Selection*</v>
      </c>
      <c r="BZ1013" s="18" t="str">
        <f>IF(I$2=0, "N/A", IF(I$2="Yes", IF(ProgramsTable[[#This Row],[Program Includes Services for Caregivers]]="Yes", IF(ProgramsTable[[#This Row],[Program May Require Caregiver to be Unpaid]]="No", "Yes", "No"), "No"), "N/A"))</f>
        <v>N/A</v>
      </c>
      <c r="CA10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13" s="18" t="str">
        <f>IF(CB$2=0, "N/A", IF(ISNUMBER(SEARCH(TRIM(UPPER(CB$2)), TRIM(UPPER(ProgramsTable[[#This Row],[Type of Service]])))), "Yes", "No"))</f>
        <v>N/A</v>
      </c>
      <c r="CC1013" s="18" t="str">
        <f>IF(CC$2=0, "N/A", IF(ISNUMBER(SEARCH(TRIM(CC$2), ProgramsTable[[#This Row],[Geographic Coverage]])), "Yes", "No"))</f>
        <v>No</v>
      </c>
      <c r="CD1013" s="18" t="str">
        <f>IF(CD$2=0, "N/A", IF(ISNUMBER(SEARCH(TRIM(CD$2), ProgramsTable[[#This Row],[Geographic Coverage]])), "Yes", "No"))</f>
        <v>N/A</v>
      </c>
      <c r="CE1013" s="18" t="str">
        <f>IF(AND(CC$2=0, CD$2=0), "*Required - Please Make a Selection*", IF(OR(ISNUMBER(SEARCH(TRIM(CC$2), ProgramsTable[[#This Row],[Geographic Coverage]])), ISNUMBER(SEARCH(TRIM(CD$2), ProgramsTable[[#This Row],[Geographic Coverage]]))), "Yes", "No"))</f>
        <v>No</v>
      </c>
      <c r="CF1013" s="18" t="str" cm="1">
        <f t="array" ref="CF1013">IF(COUNTIF(BK$2:BN$2, "Yes")=0, "N/A", IF(SUMPRODUCT((BK$2:BN$2="Yes")*(ProgramsTable[[#This Row],[Veteran?]:[Disabled Veteran?]]="Yes"))&gt;0, "Yes", "No"))</f>
        <v>No</v>
      </c>
      <c r="CG10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13"/>
      <c r="CI1013"/>
      <c r="CJ1013"/>
      <c r="CK1013"/>
      <c r="CL1013"/>
      <c r="CM1013"/>
      <c r="CN1013"/>
      <c r="CO1013"/>
      <c r="CP1013"/>
      <c r="CQ1013"/>
      <c r="CR1013"/>
      <c r="CS1013"/>
      <c r="CU1013"/>
      <c r="CV1013"/>
    </row>
    <row r="1014" spans="1:100" hidden="1" x14ac:dyDescent="0.25">
      <c r="A1014" s="10">
        <v>987</v>
      </c>
      <c r="B1014" t="s">
        <v>647</v>
      </c>
      <c r="C1014" t="s">
        <v>509</v>
      </c>
      <c r="D1014" t="s">
        <v>564</v>
      </c>
      <c r="E1014" t="s">
        <v>546</v>
      </c>
      <c r="F1014" t="s">
        <v>574</v>
      </c>
      <c r="G1014" t="s">
        <v>108</v>
      </c>
      <c r="H1014" t="s">
        <v>207</v>
      </c>
      <c r="I1014" t="s">
        <v>207</v>
      </c>
      <c r="J1014" t="s">
        <v>208</v>
      </c>
      <c r="K1014" t="s">
        <v>208</v>
      </c>
      <c r="L1014" s="11" t="s">
        <v>543</v>
      </c>
      <c r="M1014">
        <v>60</v>
      </c>
      <c r="N1014">
        <v>120</v>
      </c>
      <c r="P1014" t="s">
        <v>575</v>
      </c>
      <c r="Q1014" t="s">
        <v>208</v>
      </c>
      <c r="R1014" t="s">
        <v>575</v>
      </c>
      <c r="S1014" t="s">
        <v>208</v>
      </c>
      <c r="T1014" t="s">
        <v>51</v>
      </c>
      <c r="U1014" t="s">
        <v>207</v>
      </c>
      <c r="V1014" t="s">
        <v>207</v>
      </c>
      <c r="W1014" t="s">
        <v>207</v>
      </c>
      <c r="X1014" t="s">
        <v>207</v>
      </c>
      <c r="Y1014" t="s">
        <v>207</v>
      </c>
      <c r="Z1014" t="s">
        <v>207</v>
      </c>
      <c r="AA1014" t="s">
        <v>207</v>
      </c>
      <c r="AB1014" t="s">
        <v>207</v>
      </c>
      <c r="AC1014" t="s">
        <v>207</v>
      </c>
      <c r="AD1014" t="s">
        <v>207</v>
      </c>
      <c r="AE1014" t="s">
        <v>207</v>
      </c>
      <c r="AF1014" t="s">
        <v>207</v>
      </c>
      <c r="AG1014" t="s">
        <v>207</v>
      </c>
      <c r="AH1014" t="s">
        <v>207</v>
      </c>
      <c r="AI1014" t="s">
        <v>207</v>
      </c>
      <c r="AJ1014" t="s">
        <v>207</v>
      </c>
      <c r="AK1014" t="s">
        <v>207</v>
      </c>
      <c r="AL1014" t="s">
        <v>207</v>
      </c>
      <c r="AM1014" t="s">
        <v>207</v>
      </c>
      <c r="AN1014" t="s">
        <v>207</v>
      </c>
      <c r="AO1014" t="s">
        <v>207</v>
      </c>
      <c r="AP1014" t="s">
        <v>207</v>
      </c>
      <c r="AQ1014" t="s">
        <v>207</v>
      </c>
      <c r="AR1014" t="s">
        <v>207</v>
      </c>
      <c r="AS1014" t="s">
        <v>207</v>
      </c>
      <c r="AT1014" t="s">
        <v>207</v>
      </c>
      <c r="AU1014" t="s">
        <v>207</v>
      </c>
      <c r="AV1014" t="s">
        <v>207</v>
      </c>
      <c r="AW1014" t="s">
        <v>207</v>
      </c>
      <c r="AX1014" t="s">
        <v>207</v>
      </c>
      <c r="AY1014" t="s">
        <v>207</v>
      </c>
      <c r="AZ1014" t="s">
        <v>207</v>
      </c>
      <c r="BA1014" t="s">
        <v>215</v>
      </c>
      <c r="BB1014" t="s">
        <v>207</v>
      </c>
      <c r="BC1014" t="s">
        <v>207</v>
      </c>
      <c r="BD1014" t="s">
        <v>207</v>
      </c>
      <c r="BE1014" t="s">
        <v>207</v>
      </c>
      <c r="BF1014" t="s">
        <v>207</v>
      </c>
      <c r="BG1014" t="s">
        <v>207</v>
      </c>
      <c r="BH1014" t="s">
        <v>207</v>
      </c>
      <c r="BI1014" t="s">
        <v>207</v>
      </c>
      <c r="BJ1014" t="s">
        <v>207</v>
      </c>
      <c r="BK1014" t="s">
        <v>207</v>
      </c>
      <c r="BL1014" t="s">
        <v>207</v>
      </c>
      <c r="BM1014" t="s">
        <v>207</v>
      </c>
      <c r="BN1014" t="s">
        <v>207</v>
      </c>
      <c r="BO1014" s="18" t="str">
        <f>IF(OR(BO$2=0, BO$2=""), "N/A", IF(ISNUMBER(SEARCH(UPPER(BO$2), UPPER(ProgramsTable[[#This Row],[Type of Service]]))), "Yes", "No"))</f>
        <v>N/A</v>
      </c>
      <c r="BP1014" s="18" t="str">
        <f>IF(BP$2=0, "N/A", IF(ISNUMBER(SEARCH(TRIM(BP$2), ProgramsTable[[#This Row],[Geographic Coverage]])), "Yes", "No"))</f>
        <v>N/A</v>
      </c>
      <c r="BQ1014" s="18" t="str">
        <f>IF(BQ$2=0, "N/A", IF(ISNUMBER(SEARCH(TRIM(BQ$2), ProgramsTable[[#This Row],[Geographic Coverage]])), "Yes", "No"))</f>
        <v>N/A</v>
      </c>
      <c r="BR1014" s="18" t="str">
        <f>IF(AND(BP$2=0, BQ$2=0), "*Required - Please Make a Selection*", IF(OR(ISNUMBER(SEARCH(TRIM(BP$2), ProgramsTable[[#This Row],[Geographic Coverage]])), ISNUMBER(SEARCH(TRIM(BQ$2), ProgramsTable[[#This Row],[Geographic Coverage]]))), "Yes", "No"))</f>
        <v>*Required - Please Make a Selection*</v>
      </c>
      <c r="BS1014" s="18" t="str">
        <f>IF(OR(BS$2="",BS$2=0), "N/A", IF(AND(ProgramsTable[[#This Row],[Age Min]]= "None", ProgramsTable[[#This Row],[Age Max]]= "None"), "Yes", IF(AND(BS$2&gt;=ProgramsTable[[#This Row],[Age Min]], BS$2&lt;=ProgramsTable[[#This Row],[Age Max]]), "Yes", "No")))</f>
        <v>N/A</v>
      </c>
      <c r="BT1014" s="18" t="str" cm="1">
        <f t="array" ref="BT1014">IF(COUNTIF(AM$2:BJ$2,"Yes")=0,"N/A",IF(SUMPRODUCT(--(AM$2:BJ$2="Yes"),--(ProgramsTable[[#This Row],[Developmental Disability]:[Caregivers, Family Members, Advocates, or Practitioners of an Individual with Disabilities or Medical Conditions]]="Yes"))&gt;0,"Yes","No"))</f>
        <v>N/A</v>
      </c>
      <c r="BU10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14" s="18" t="str">
        <f>IF(BV$2=0, "N/A", IF(ISNUMBER(SEARCH(UPPER(BV$2), UPPER(ProgramsTable[[#This Row],[Type of Service]]))), "Yes", "No"))</f>
        <v>N/A</v>
      </c>
      <c r="BW1014" s="18" t="str">
        <f>IF(BW$2=0, "N/A", IF(ISNUMBER(SEARCH(TRIM(BW$2), ProgramsTable[[#This Row],[Geographic Coverage]])), "Yes", "No"))</f>
        <v>N/A</v>
      </c>
      <c r="BX1014" s="18" t="str">
        <f>IF(BX$2=0, "N/A", IF(ISNUMBER(SEARCH(TRIM(BX$2), ProgramsTable[[#This Row],[Geographic Coverage]])), "Yes", "No"))</f>
        <v>N/A</v>
      </c>
      <c r="BY1014" s="18" t="str">
        <f>IF(AND(BW$2=0, BX$2=0), "*Required - Please Make a Selection*", IF(OR(ISNUMBER(SEARCH(TRIM(BW$2), ProgramsTable[[#This Row],[Geographic Coverage]])), ISNUMBER(SEARCH(TRIM(BX$2), ProgramsTable[[#This Row],[Geographic Coverage]]))), "Yes", "No"))</f>
        <v>*Required - Please Make a Selection*</v>
      </c>
      <c r="BZ1014" s="18" t="str">
        <f>IF(I$2=0, "N/A", IF(I$2="Yes", IF(ProgramsTable[[#This Row],[Program Includes Services for Caregivers]]="Yes", IF(ProgramsTable[[#This Row],[Program May Require Caregiver to be Unpaid]]="No", "Yes", "No"), "No"), "N/A"))</f>
        <v>N/A</v>
      </c>
      <c r="CA10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14" s="18" t="str">
        <f>IF(CB$2=0, "N/A", IF(ISNUMBER(SEARCH(TRIM(UPPER(CB$2)), TRIM(UPPER(ProgramsTable[[#This Row],[Type of Service]])))), "Yes", "No"))</f>
        <v>N/A</v>
      </c>
      <c r="CC1014" s="18" t="str">
        <f>IF(CC$2=0, "N/A", IF(ISNUMBER(SEARCH(TRIM(CC$2), ProgramsTable[[#This Row],[Geographic Coverage]])), "Yes", "No"))</f>
        <v>No</v>
      </c>
      <c r="CD1014" s="18" t="str">
        <f>IF(CD$2=0, "N/A", IF(ISNUMBER(SEARCH(TRIM(CD$2), ProgramsTable[[#This Row],[Geographic Coverage]])), "Yes", "No"))</f>
        <v>N/A</v>
      </c>
      <c r="CE1014" s="18" t="str">
        <f>IF(AND(CC$2=0, CD$2=0), "*Required - Please Make a Selection*", IF(OR(ISNUMBER(SEARCH(TRIM(CC$2), ProgramsTable[[#This Row],[Geographic Coverage]])), ISNUMBER(SEARCH(TRIM(CD$2), ProgramsTable[[#This Row],[Geographic Coverage]]))), "Yes", "No"))</f>
        <v>No</v>
      </c>
      <c r="CF1014" s="18" t="str" cm="1">
        <f t="array" ref="CF1014">IF(COUNTIF(BK$2:BN$2, "Yes")=0, "N/A", IF(SUMPRODUCT((BK$2:BN$2="Yes")*(ProgramsTable[[#This Row],[Veteran?]:[Disabled Veteran?]]="Yes"))&gt;0, "Yes", "No"))</f>
        <v>No</v>
      </c>
      <c r="CG10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14"/>
      <c r="CI1014"/>
      <c r="CJ1014"/>
      <c r="CK1014"/>
      <c r="CL1014"/>
      <c r="CM1014"/>
      <c r="CN1014"/>
      <c r="CO1014"/>
      <c r="CP1014"/>
      <c r="CQ1014"/>
      <c r="CR1014"/>
      <c r="CS1014"/>
      <c r="CU1014"/>
      <c r="CV1014"/>
    </row>
    <row r="1015" spans="1:100" hidden="1" x14ac:dyDescent="0.25">
      <c r="A1015" s="10">
        <v>988</v>
      </c>
      <c r="B1015" t="s">
        <v>647</v>
      </c>
      <c r="C1015" t="s">
        <v>509</v>
      </c>
      <c r="D1015" t="s">
        <v>576</v>
      </c>
      <c r="E1015" t="s">
        <v>546</v>
      </c>
      <c r="F1015" t="s">
        <v>650</v>
      </c>
      <c r="G1015" t="s">
        <v>98</v>
      </c>
      <c r="H1015" t="s">
        <v>207</v>
      </c>
      <c r="I1015" t="s">
        <v>207</v>
      </c>
      <c r="J1015" t="s">
        <v>208</v>
      </c>
      <c r="K1015" t="s">
        <v>208</v>
      </c>
      <c r="L1015" s="11" t="s">
        <v>543</v>
      </c>
      <c r="M1015">
        <v>60</v>
      </c>
      <c r="N1015">
        <v>120</v>
      </c>
      <c r="P1015" t="s">
        <v>563</v>
      </c>
      <c r="Q1015" t="s">
        <v>208</v>
      </c>
      <c r="R1015" t="s">
        <v>563</v>
      </c>
      <c r="S1015" t="s">
        <v>208</v>
      </c>
      <c r="T1015" t="s">
        <v>51</v>
      </c>
      <c r="U1015" t="s">
        <v>207</v>
      </c>
      <c r="V1015" t="s">
        <v>207</v>
      </c>
      <c r="W1015" t="s">
        <v>207</v>
      </c>
      <c r="X1015" t="s">
        <v>207</v>
      </c>
      <c r="Y1015" t="s">
        <v>207</v>
      </c>
      <c r="Z1015" t="s">
        <v>207</v>
      </c>
      <c r="AA1015" t="s">
        <v>207</v>
      </c>
      <c r="AB1015" t="s">
        <v>207</v>
      </c>
      <c r="AC1015" t="s">
        <v>207</v>
      </c>
      <c r="AD1015" t="s">
        <v>207</v>
      </c>
      <c r="AE1015" t="s">
        <v>207</v>
      </c>
      <c r="AF1015" t="s">
        <v>207</v>
      </c>
      <c r="AG1015" t="s">
        <v>207</v>
      </c>
      <c r="AH1015" t="s">
        <v>207</v>
      </c>
      <c r="AI1015" t="s">
        <v>207</v>
      </c>
      <c r="AJ1015" t="s">
        <v>207</v>
      </c>
      <c r="AK1015" t="s">
        <v>207</v>
      </c>
      <c r="AL1015" t="s">
        <v>207</v>
      </c>
      <c r="AM1015" t="s">
        <v>207</v>
      </c>
      <c r="AN1015" t="s">
        <v>207</v>
      </c>
      <c r="AO1015" t="s">
        <v>207</v>
      </c>
      <c r="AP1015" t="s">
        <v>207</v>
      </c>
      <c r="AQ1015" t="s">
        <v>207</v>
      </c>
      <c r="AR1015" t="s">
        <v>207</v>
      </c>
      <c r="AS1015" t="s">
        <v>207</v>
      </c>
      <c r="AT1015" t="s">
        <v>207</v>
      </c>
      <c r="AU1015" t="s">
        <v>207</v>
      </c>
      <c r="AV1015" t="s">
        <v>207</v>
      </c>
      <c r="AW1015" t="s">
        <v>207</v>
      </c>
      <c r="AX1015" t="s">
        <v>207</v>
      </c>
      <c r="AY1015" t="s">
        <v>207</v>
      </c>
      <c r="AZ1015" t="s">
        <v>207</v>
      </c>
      <c r="BA1015" t="s">
        <v>215</v>
      </c>
      <c r="BB1015" t="s">
        <v>207</v>
      </c>
      <c r="BC1015" t="s">
        <v>207</v>
      </c>
      <c r="BD1015" t="s">
        <v>207</v>
      </c>
      <c r="BE1015" t="s">
        <v>207</v>
      </c>
      <c r="BF1015" t="s">
        <v>207</v>
      </c>
      <c r="BG1015" t="s">
        <v>207</v>
      </c>
      <c r="BH1015" t="s">
        <v>207</v>
      </c>
      <c r="BI1015" t="s">
        <v>207</v>
      </c>
      <c r="BJ1015" t="s">
        <v>207</v>
      </c>
      <c r="BK1015" t="s">
        <v>207</v>
      </c>
      <c r="BL1015" t="s">
        <v>207</v>
      </c>
      <c r="BM1015" t="s">
        <v>207</v>
      </c>
      <c r="BN1015" t="s">
        <v>207</v>
      </c>
      <c r="BO1015" s="18" t="str">
        <f>IF(OR(BO$2=0, BO$2=""), "N/A", IF(ISNUMBER(SEARCH(UPPER(BO$2), UPPER(ProgramsTable[[#This Row],[Type of Service]]))), "Yes", "No"))</f>
        <v>N/A</v>
      </c>
      <c r="BP1015" s="18" t="str">
        <f>IF(BP$2=0, "N/A", IF(ISNUMBER(SEARCH(TRIM(BP$2), ProgramsTable[[#This Row],[Geographic Coverage]])), "Yes", "No"))</f>
        <v>N/A</v>
      </c>
      <c r="BQ1015" s="18" t="str">
        <f>IF(BQ$2=0, "N/A", IF(ISNUMBER(SEARCH(TRIM(BQ$2), ProgramsTable[[#This Row],[Geographic Coverage]])), "Yes", "No"))</f>
        <v>N/A</v>
      </c>
      <c r="BR1015" s="18" t="str">
        <f>IF(AND(BP$2=0, BQ$2=0), "*Required - Please Make a Selection*", IF(OR(ISNUMBER(SEARCH(TRIM(BP$2), ProgramsTable[[#This Row],[Geographic Coverage]])), ISNUMBER(SEARCH(TRIM(BQ$2), ProgramsTable[[#This Row],[Geographic Coverage]]))), "Yes", "No"))</f>
        <v>*Required - Please Make a Selection*</v>
      </c>
      <c r="BS1015" s="18" t="str">
        <f>IF(OR(BS$2="",BS$2=0), "N/A", IF(AND(ProgramsTable[[#This Row],[Age Min]]= "None", ProgramsTable[[#This Row],[Age Max]]= "None"), "Yes", IF(AND(BS$2&gt;=ProgramsTable[[#This Row],[Age Min]], BS$2&lt;=ProgramsTable[[#This Row],[Age Max]]), "Yes", "No")))</f>
        <v>N/A</v>
      </c>
      <c r="BT1015" s="18" t="str" cm="1">
        <f t="array" ref="BT1015">IF(COUNTIF(AM$2:BJ$2,"Yes")=0,"N/A",IF(SUMPRODUCT(--(AM$2:BJ$2="Yes"),--(ProgramsTable[[#This Row],[Developmental Disability]:[Caregivers, Family Members, Advocates, or Practitioners of an Individual with Disabilities or Medical Conditions]]="Yes"))&gt;0,"Yes","No"))</f>
        <v>N/A</v>
      </c>
      <c r="BU10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15" s="18" t="str">
        <f>IF(BV$2=0, "N/A", IF(ISNUMBER(SEARCH(UPPER(BV$2), UPPER(ProgramsTable[[#This Row],[Type of Service]]))), "Yes", "No"))</f>
        <v>N/A</v>
      </c>
      <c r="BW1015" s="18" t="str">
        <f>IF(BW$2=0, "N/A", IF(ISNUMBER(SEARCH(TRIM(BW$2), ProgramsTable[[#This Row],[Geographic Coverage]])), "Yes", "No"))</f>
        <v>N/A</v>
      </c>
      <c r="BX1015" s="18" t="str">
        <f>IF(BX$2=0, "N/A", IF(ISNUMBER(SEARCH(TRIM(BX$2), ProgramsTable[[#This Row],[Geographic Coverage]])), "Yes", "No"))</f>
        <v>N/A</v>
      </c>
      <c r="BY1015" s="18" t="str">
        <f>IF(AND(BW$2=0, BX$2=0), "*Required - Please Make a Selection*", IF(OR(ISNUMBER(SEARCH(TRIM(BW$2), ProgramsTable[[#This Row],[Geographic Coverage]])), ISNUMBER(SEARCH(TRIM(BX$2), ProgramsTable[[#This Row],[Geographic Coverage]]))), "Yes", "No"))</f>
        <v>*Required - Please Make a Selection*</v>
      </c>
      <c r="BZ1015" s="18" t="str">
        <f>IF(I$2=0, "N/A", IF(I$2="Yes", IF(ProgramsTable[[#This Row],[Program Includes Services for Caregivers]]="Yes", IF(ProgramsTable[[#This Row],[Program May Require Caregiver to be Unpaid]]="No", "Yes", "No"), "No"), "N/A"))</f>
        <v>N/A</v>
      </c>
      <c r="CA10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15" s="18" t="str">
        <f>IF(CB$2=0, "N/A", IF(ISNUMBER(SEARCH(TRIM(UPPER(CB$2)), TRIM(UPPER(ProgramsTable[[#This Row],[Type of Service]])))), "Yes", "No"))</f>
        <v>N/A</v>
      </c>
      <c r="CC1015" s="18" t="str">
        <f>IF(CC$2=0, "N/A", IF(ISNUMBER(SEARCH(TRIM(CC$2), ProgramsTable[[#This Row],[Geographic Coverage]])), "Yes", "No"))</f>
        <v>No</v>
      </c>
      <c r="CD1015" s="18" t="str">
        <f>IF(CD$2=0, "N/A", IF(ISNUMBER(SEARCH(TRIM(CD$2), ProgramsTable[[#This Row],[Geographic Coverage]])), "Yes", "No"))</f>
        <v>N/A</v>
      </c>
      <c r="CE1015" s="18" t="str">
        <f>IF(AND(CC$2=0, CD$2=0), "*Required - Please Make a Selection*", IF(OR(ISNUMBER(SEARCH(TRIM(CC$2), ProgramsTable[[#This Row],[Geographic Coverage]])), ISNUMBER(SEARCH(TRIM(CD$2), ProgramsTable[[#This Row],[Geographic Coverage]]))), "Yes", "No"))</f>
        <v>No</v>
      </c>
      <c r="CF1015" s="18" t="str" cm="1">
        <f t="array" ref="CF1015">IF(COUNTIF(BK$2:BN$2, "Yes")=0, "N/A", IF(SUMPRODUCT((BK$2:BN$2="Yes")*(ProgramsTable[[#This Row],[Veteran?]:[Disabled Veteran?]]="Yes"))&gt;0, "Yes", "No"))</f>
        <v>No</v>
      </c>
      <c r="CG10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15"/>
      <c r="CI1015"/>
      <c r="CJ1015"/>
      <c r="CK1015"/>
      <c r="CL1015"/>
      <c r="CM1015"/>
      <c r="CN1015"/>
      <c r="CO1015"/>
      <c r="CP1015"/>
      <c r="CQ1015"/>
      <c r="CR1015"/>
      <c r="CS1015"/>
      <c r="CU1015"/>
      <c r="CV1015"/>
    </row>
    <row r="1016" spans="1:100" hidden="1" x14ac:dyDescent="0.25">
      <c r="A1016" s="10">
        <v>1000</v>
      </c>
      <c r="B1016" t="s">
        <v>647</v>
      </c>
      <c r="C1016" t="s">
        <v>517</v>
      </c>
      <c r="D1016" t="s">
        <v>537</v>
      </c>
      <c r="E1016" t="s">
        <v>538</v>
      </c>
      <c r="F1016" t="s">
        <v>539</v>
      </c>
      <c r="G1016" t="s">
        <v>540</v>
      </c>
      <c r="H1016" t="s">
        <v>207</v>
      </c>
      <c r="I1016" t="s">
        <v>207</v>
      </c>
      <c r="J1016" t="s">
        <v>541</v>
      </c>
      <c r="K1016" t="s">
        <v>542</v>
      </c>
      <c r="L1016" t="s">
        <v>543</v>
      </c>
      <c r="M1016">
        <v>60</v>
      </c>
      <c r="N1016">
        <v>120</v>
      </c>
      <c r="P1016" t="s">
        <v>544</v>
      </c>
      <c r="Q1016" t="s">
        <v>208</v>
      </c>
      <c r="R1016" t="s">
        <v>544</v>
      </c>
      <c r="S1016" t="s">
        <v>208</v>
      </c>
      <c r="T1016" t="s">
        <v>651</v>
      </c>
      <c r="U1016" t="s">
        <v>215</v>
      </c>
      <c r="V1016" t="s">
        <v>207</v>
      </c>
      <c r="W1016" t="s">
        <v>207</v>
      </c>
      <c r="X1016" t="s">
        <v>207</v>
      </c>
      <c r="Y1016" t="s">
        <v>207</v>
      </c>
      <c r="Z1016" t="s">
        <v>207</v>
      </c>
      <c r="AA1016" t="s">
        <v>207</v>
      </c>
      <c r="AB1016" t="s">
        <v>207</v>
      </c>
      <c r="AC1016" t="s">
        <v>207</v>
      </c>
      <c r="AD1016" t="s">
        <v>207</v>
      </c>
      <c r="AE1016" t="s">
        <v>207</v>
      </c>
      <c r="AF1016" t="s">
        <v>207</v>
      </c>
      <c r="AG1016" t="s">
        <v>207</v>
      </c>
      <c r="AH1016" t="s">
        <v>207</v>
      </c>
      <c r="AI1016" t="s">
        <v>207</v>
      </c>
      <c r="AJ1016" t="s">
        <v>207</v>
      </c>
      <c r="AK1016" t="s">
        <v>207</v>
      </c>
      <c r="AL1016" t="s">
        <v>207</v>
      </c>
      <c r="AM1016" t="s">
        <v>207</v>
      </c>
      <c r="AN1016" t="s">
        <v>207</v>
      </c>
      <c r="AO1016" t="s">
        <v>207</v>
      </c>
      <c r="AP1016" t="s">
        <v>207</v>
      </c>
      <c r="AQ1016" t="s">
        <v>207</v>
      </c>
      <c r="AR1016" t="s">
        <v>207</v>
      </c>
      <c r="AS1016" t="s">
        <v>207</v>
      </c>
      <c r="AT1016" t="s">
        <v>207</v>
      </c>
      <c r="AU1016" t="s">
        <v>207</v>
      </c>
      <c r="AV1016" t="s">
        <v>207</v>
      </c>
      <c r="AW1016" t="s">
        <v>207</v>
      </c>
      <c r="AX1016" t="s">
        <v>207</v>
      </c>
      <c r="AY1016" t="s">
        <v>207</v>
      </c>
      <c r="AZ1016" t="s">
        <v>207</v>
      </c>
      <c r="BA1016" t="s">
        <v>215</v>
      </c>
      <c r="BB1016" t="s">
        <v>207</v>
      </c>
      <c r="BC1016" t="s">
        <v>207</v>
      </c>
      <c r="BD1016" t="s">
        <v>207</v>
      </c>
      <c r="BE1016" t="s">
        <v>207</v>
      </c>
      <c r="BF1016" t="s">
        <v>207</v>
      </c>
      <c r="BG1016" t="s">
        <v>207</v>
      </c>
      <c r="BH1016" t="s">
        <v>207</v>
      </c>
      <c r="BI1016" t="s">
        <v>207</v>
      </c>
      <c r="BJ1016" t="s">
        <v>207</v>
      </c>
      <c r="BK1016" t="s">
        <v>207</v>
      </c>
      <c r="BL1016" t="s">
        <v>207</v>
      </c>
      <c r="BM1016" t="s">
        <v>207</v>
      </c>
      <c r="BN1016" t="s">
        <v>207</v>
      </c>
      <c r="BO1016" s="18" t="str">
        <f>IF(OR(BO$2=0, BO$2=""), "N/A", IF(ISNUMBER(SEARCH(UPPER(BO$2), UPPER(ProgramsTable[[#This Row],[Type of Service]]))), "Yes", "No"))</f>
        <v>N/A</v>
      </c>
      <c r="BP1016" s="18" t="str">
        <f>IF(BP$2=0, "N/A", IF(ISNUMBER(SEARCH(TRIM(BP$2), ProgramsTable[[#This Row],[Geographic Coverage]])), "Yes", "No"))</f>
        <v>N/A</v>
      </c>
      <c r="BQ1016" s="18" t="str">
        <f>IF(BQ$2=0, "N/A", IF(ISNUMBER(SEARCH(TRIM(BQ$2), ProgramsTable[[#This Row],[Geographic Coverage]])), "Yes", "No"))</f>
        <v>N/A</v>
      </c>
      <c r="BR1016" s="18" t="str">
        <f>IF(AND(BP$2=0, BQ$2=0), "*Required - Please Make a Selection*", IF(OR(ISNUMBER(SEARCH(TRIM(BP$2), ProgramsTable[[#This Row],[Geographic Coverage]])), ISNUMBER(SEARCH(TRIM(BQ$2), ProgramsTable[[#This Row],[Geographic Coverage]]))), "Yes", "No"))</f>
        <v>*Required - Please Make a Selection*</v>
      </c>
      <c r="BS1016" s="18" t="str">
        <f>IF(OR(BS$2="",BS$2=0), "N/A", IF(AND(ProgramsTable[[#This Row],[Age Min]]= "None", ProgramsTable[[#This Row],[Age Max]]= "None"), "Yes", IF(AND(BS$2&gt;=ProgramsTable[[#This Row],[Age Min]], BS$2&lt;=ProgramsTable[[#This Row],[Age Max]]), "Yes", "No")))</f>
        <v>N/A</v>
      </c>
      <c r="BT1016" s="18" t="str" cm="1">
        <f t="array" ref="BT1016">IF(COUNTIF(AM$2:BJ$2,"Yes")=0,"N/A",IF(SUMPRODUCT(--(AM$2:BJ$2="Yes"),--(ProgramsTable[[#This Row],[Developmental Disability]:[Caregivers, Family Members, Advocates, or Practitioners of an Individual with Disabilities or Medical Conditions]]="Yes"))&gt;0,"Yes","No"))</f>
        <v>N/A</v>
      </c>
      <c r="BU10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16" s="18" t="str">
        <f>IF(BV$2=0, "N/A", IF(ISNUMBER(SEARCH(UPPER(BV$2), UPPER(ProgramsTable[[#This Row],[Type of Service]]))), "Yes", "No"))</f>
        <v>N/A</v>
      </c>
      <c r="BW1016" s="18" t="str">
        <f>IF(BW$2=0, "N/A", IF(ISNUMBER(SEARCH(TRIM(BW$2), ProgramsTable[[#This Row],[Geographic Coverage]])), "Yes", "No"))</f>
        <v>N/A</v>
      </c>
      <c r="BX1016" s="18" t="str">
        <f>IF(BX$2=0, "N/A", IF(ISNUMBER(SEARCH(TRIM(BX$2), ProgramsTable[[#This Row],[Geographic Coverage]])), "Yes", "No"))</f>
        <v>N/A</v>
      </c>
      <c r="BY1016" s="18" t="str">
        <f>IF(AND(BW$2=0, BX$2=0), "*Required - Please Make a Selection*", IF(OR(ISNUMBER(SEARCH(TRIM(BW$2), ProgramsTable[[#This Row],[Geographic Coverage]])), ISNUMBER(SEARCH(TRIM(BX$2), ProgramsTable[[#This Row],[Geographic Coverage]]))), "Yes", "No"))</f>
        <v>*Required - Please Make a Selection*</v>
      </c>
      <c r="BZ1016" s="18" t="str">
        <f>IF(I$2=0, "N/A", IF(I$2="Yes", IF(ProgramsTable[[#This Row],[Program Includes Services for Caregivers]]="Yes", IF(ProgramsTable[[#This Row],[Program May Require Caregiver to be Unpaid]]="No", "Yes", "No"), "No"), "N/A"))</f>
        <v>N/A</v>
      </c>
      <c r="CA10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16" s="18" t="str">
        <f>IF(CB$2=0, "N/A", IF(ISNUMBER(SEARCH(TRIM(UPPER(CB$2)), TRIM(UPPER(ProgramsTable[[#This Row],[Type of Service]])))), "Yes", "No"))</f>
        <v>N/A</v>
      </c>
      <c r="CC1016" s="18" t="str">
        <f>IF(CC$2=0, "N/A", IF(ISNUMBER(SEARCH(TRIM(CC$2), ProgramsTable[[#This Row],[Geographic Coverage]])), "Yes", "No"))</f>
        <v>No</v>
      </c>
      <c r="CD1016" s="18" t="str">
        <f>IF(CD$2=0, "N/A", IF(ISNUMBER(SEARCH(TRIM(CD$2), ProgramsTable[[#This Row],[Geographic Coverage]])), "Yes", "No"))</f>
        <v>N/A</v>
      </c>
      <c r="CE1016" s="18" t="str">
        <f>IF(AND(CC$2=0, CD$2=0), "*Required - Please Make a Selection*", IF(OR(ISNUMBER(SEARCH(TRIM(CC$2), ProgramsTable[[#This Row],[Geographic Coverage]])), ISNUMBER(SEARCH(TRIM(CD$2), ProgramsTable[[#This Row],[Geographic Coverage]]))), "Yes", "No"))</f>
        <v>No</v>
      </c>
      <c r="CF1016" s="18" t="str" cm="1">
        <f t="array" ref="CF1016">IF(COUNTIF(BK$2:BN$2, "Yes")=0, "N/A", IF(SUMPRODUCT((BK$2:BN$2="Yes")*(ProgramsTable[[#This Row],[Veteran?]:[Disabled Veteran?]]="Yes"))&gt;0, "Yes", "No"))</f>
        <v>No</v>
      </c>
      <c r="CG10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16"/>
      <c r="CI1016"/>
      <c r="CJ1016"/>
      <c r="CK1016"/>
      <c r="CL1016"/>
      <c r="CM1016"/>
      <c r="CN1016"/>
      <c r="CO1016"/>
      <c r="CP1016"/>
      <c r="CQ1016"/>
      <c r="CR1016"/>
      <c r="CS1016"/>
      <c r="CU1016"/>
      <c r="CV1016"/>
    </row>
    <row r="1017" spans="1:100" hidden="1" x14ac:dyDescent="0.25">
      <c r="A1017" s="10">
        <v>1002</v>
      </c>
      <c r="B1017" t="s">
        <v>647</v>
      </c>
      <c r="C1017" t="s">
        <v>517</v>
      </c>
      <c r="D1017" t="s">
        <v>545</v>
      </c>
      <c r="E1017" t="s">
        <v>546</v>
      </c>
      <c r="F1017" t="s">
        <v>549</v>
      </c>
      <c r="G1017" t="s">
        <v>117</v>
      </c>
      <c r="H1017" t="s">
        <v>207</v>
      </c>
      <c r="I1017" t="s">
        <v>207</v>
      </c>
      <c r="J1017" t="s">
        <v>208</v>
      </c>
      <c r="K1017" t="s">
        <v>208</v>
      </c>
      <c r="L1017" s="11" t="s">
        <v>543</v>
      </c>
      <c r="M1017">
        <v>60</v>
      </c>
      <c r="N1017">
        <v>120</v>
      </c>
      <c r="P1017" t="s">
        <v>550</v>
      </c>
      <c r="Q1017" t="s">
        <v>208</v>
      </c>
      <c r="R1017" t="s">
        <v>550</v>
      </c>
      <c r="S1017" t="s">
        <v>208</v>
      </c>
      <c r="T1017" t="s">
        <v>651</v>
      </c>
      <c r="U1017" t="s">
        <v>207</v>
      </c>
      <c r="V1017" t="s">
        <v>207</v>
      </c>
      <c r="W1017" t="s">
        <v>207</v>
      </c>
      <c r="X1017" t="s">
        <v>207</v>
      </c>
      <c r="Y1017" t="s">
        <v>207</v>
      </c>
      <c r="Z1017" t="s">
        <v>207</v>
      </c>
      <c r="AA1017" t="s">
        <v>207</v>
      </c>
      <c r="AB1017" t="s">
        <v>207</v>
      </c>
      <c r="AC1017" t="s">
        <v>207</v>
      </c>
      <c r="AD1017" t="s">
        <v>207</v>
      </c>
      <c r="AE1017" t="s">
        <v>207</v>
      </c>
      <c r="AF1017" t="s">
        <v>207</v>
      </c>
      <c r="AG1017" t="s">
        <v>207</v>
      </c>
      <c r="AH1017" t="s">
        <v>207</v>
      </c>
      <c r="AI1017" t="s">
        <v>207</v>
      </c>
      <c r="AJ1017" t="s">
        <v>207</v>
      </c>
      <c r="AK1017" t="s">
        <v>207</v>
      </c>
      <c r="AL1017" t="s">
        <v>207</v>
      </c>
      <c r="AM1017" t="s">
        <v>207</v>
      </c>
      <c r="AN1017" t="s">
        <v>207</v>
      </c>
      <c r="AO1017" t="s">
        <v>207</v>
      </c>
      <c r="AP1017" t="s">
        <v>207</v>
      </c>
      <c r="AQ1017" t="s">
        <v>207</v>
      </c>
      <c r="AR1017" t="s">
        <v>207</v>
      </c>
      <c r="AS1017" t="s">
        <v>207</v>
      </c>
      <c r="AT1017" t="s">
        <v>207</v>
      </c>
      <c r="AU1017" t="s">
        <v>207</v>
      </c>
      <c r="AV1017" t="s">
        <v>207</v>
      </c>
      <c r="AW1017" t="s">
        <v>207</v>
      </c>
      <c r="AX1017" t="s">
        <v>207</v>
      </c>
      <c r="AY1017" t="s">
        <v>207</v>
      </c>
      <c r="AZ1017" t="s">
        <v>207</v>
      </c>
      <c r="BA1017" t="s">
        <v>215</v>
      </c>
      <c r="BB1017" t="s">
        <v>207</v>
      </c>
      <c r="BC1017" t="s">
        <v>207</v>
      </c>
      <c r="BD1017" t="s">
        <v>207</v>
      </c>
      <c r="BE1017" t="s">
        <v>207</v>
      </c>
      <c r="BF1017" t="s">
        <v>207</v>
      </c>
      <c r="BG1017" t="s">
        <v>207</v>
      </c>
      <c r="BH1017" t="s">
        <v>207</v>
      </c>
      <c r="BI1017" t="s">
        <v>207</v>
      </c>
      <c r="BJ1017" t="s">
        <v>207</v>
      </c>
      <c r="BK1017" t="s">
        <v>207</v>
      </c>
      <c r="BL1017" t="s">
        <v>207</v>
      </c>
      <c r="BM1017" t="s">
        <v>207</v>
      </c>
      <c r="BN1017" t="s">
        <v>207</v>
      </c>
      <c r="BO1017" s="18" t="str">
        <f>IF(OR(BO$2=0, BO$2=""), "N/A", IF(ISNUMBER(SEARCH(UPPER(BO$2), UPPER(ProgramsTable[[#This Row],[Type of Service]]))), "Yes", "No"))</f>
        <v>N/A</v>
      </c>
      <c r="BP1017" s="18" t="str">
        <f>IF(BP$2=0, "N/A", IF(ISNUMBER(SEARCH(TRIM(BP$2), ProgramsTable[[#This Row],[Geographic Coverage]])), "Yes", "No"))</f>
        <v>N/A</v>
      </c>
      <c r="BQ1017" s="18" t="str">
        <f>IF(BQ$2=0, "N/A", IF(ISNUMBER(SEARCH(TRIM(BQ$2), ProgramsTable[[#This Row],[Geographic Coverage]])), "Yes", "No"))</f>
        <v>N/A</v>
      </c>
      <c r="BR1017" s="18" t="str">
        <f>IF(AND(BP$2=0, BQ$2=0), "*Required - Please Make a Selection*", IF(OR(ISNUMBER(SEARCH(TRIM(BP$2), ProgramsTable[[#This Row],[Geographic Coverage]])), ISNUMBER(SEARCH(TRIM(BQ$2), ProgramsTable[[#This Row],[Geographic Coverage]]))), "Yes", "No"))</f>
        <v>*Required - Please Make a Selection*</v>
      </c>
      <c r="BS1017" s="18" t="str">
        <f>IF(OR(BS$2="",BS$2=0), "N/A", IF(AND(ProgramsTable[[#This Row],[Age Min]]= "None", ProgramsTable[[#This Row],[Age Max]]= "None"), "Yes", IF(AND(BS$2&gt;=ProgramsTable[[#This Row],[Age Min]], BS$2&lt;=ProgramsTable[[#This Row],[Age Max]]), "Yes", "No")))</f>
        <v>N/A</v>
      </c>
      <c r="BT1017" s="18" t="str" cm="1">
        <f t="array" ref="BT1017">IF(COUNTIF(AM$2:BJ$2,"Yes")=0,"N/A",IF(SUMPRODUCT(--(AM$2:BJ$2="Yes"),--(ProgramsTable[[#This Row],[Developmental Disability]:[Caregivers, Family Members, Advocates, or Practitioners of an Individual with Disabilities or Medical Conditions]]="Yes"))&gt;0,"Yes","No"))</f>
        <v>N/A</v>
      </c>
      <c r="BU10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17" s="18" t="str">
        <f>IF(BV$2=0, "N/A", IF(ISNUMBER(SEARCH(UPPER(BV$2), UPPER(ProgramsTable[[#This Row],[Type of Service]]))), "Yes", "No"))</f>
        <v>N/A</v>
      </c>
      <c r="BW1017" s="18" t="str">
        <f>IF(BW$2=0, "N/A", IF(ISNUMBER(SEARCH(TRIM(BW$2), ProgramsTable[[#This Row],[Geographic Coverage]])), "Yes", "No"))</f>
        <v>N/A</v>
      </c>
      <c r="BX1017" s="18" t="str">
        <f>IF(BX$2=0, "N/A", IF(ISNUMBER(SEARCH(TRIM(BX$2), ProgramsTable[[#This Row],[Geographic Coverage]])), "Yes", "No"))</f>
        <v>N/A</v>
      </c>
      <c r="BY1017" s="18" t="str">
        <f>IF(AND(BW$2=0, BX$2=0), "*Required - Please Make a Selection*", IF(OR(ISNUMBER(SEARCH(TRIM(BW$2), ProgramsTable[[#This Row],[Geographic Coverage]])), ISNUMBER(SEARCH(TRIM(BX$2), ProgramsTable[[#This Row],[Geographic Coverage]]))), "Yes", "No"))</f>
        <v>*Required - Please Make a Selection*</v>
      </c>
      <c r="BZ1017" s="18" t="str">
        <f>IF(I$2=0, "N/A", IF(I$2="Yes", IF(ProgramsTable[[#This Row],[Program Includes Services for Caregivers]]="Yes", IF(ProgramsTable[[#This Row],[Program May Require Caregiver to be Unpaid]]="No", "Yes", "No"), "No"), "N/A"))</f>
        <v>N/A</v>
      </c>
      <c r="CA10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17" s="18" t="str">
        <f>IF(CB$2=0, "N/A", IF(ISNUMBER(SEARCH(TRIM(UPPER(CB$2)), TRIM(UPPER(ProgramsTable[[#This Row],[Type of Service]])))), "Yes", "No"))</f>
        <v>N/A</v>
      </c>
      <c r="CC1017" s="18" t="str">
        <f>IF(CC$2=0, "N/A", IF(ISNUMBER(SEARCH(TRIM(CC$2), ProgramsTable[[#This Row],[Geographic Coverage]])), "Yes", "No"))</f>
        <v>No</v>
      </c>
      <c r="CD1017" s="18" t="str">
        <f>IF(CD$2=0, "N/A", IF(ISNUMBER(SEARCH(TRIM(CD$2), ProgramsTable[[#This Row],[Geographic Coverage]])), "Yes", "No"))</f>
        <v>N/A</v>
      </c>
      <c r="CE1017" s="18" t="str">
        <f>IF(AND(CC$2=0, CD$2=0), "*Required - Please Make a Selection*", IF(OR(ISNUMBER(SEARCH(TRIM(CC$2), ProgramsTable[[#This Row],[Geographic Coverage]])), ISNUMBER(SEARCH(TRIM(CD$2), ProgramsTable[[#This Row],[Geographic Coverage]]))), "Yes", "No"))</f>
        <v>No</v>
      </c>
      <c r="CF1017" s="18" t="str" cm="1">
        <f t="array" ref="CF1017">IF(COUNTIF(BK$2:BN$2, "Yes")=0, "N/A", IF(SUMPRODUCT((BK$2:BN$2="Yes")*(ProgramsTable[[#This Row],[Veteran?]:[Disabled Veteran?]]="Yes"))&gt;0, "Yes", "No"))</f>
        <v>No</v>
      </c>
      <c r="CG10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17"/>
      <c r="CI1017"/>
      <c r="CJ1017"/>
      <c r="CK1017"/>
      <c r="CL1017"/>
      <c r="CM1017"/>
      <c r="CN1017"/>
      <c r="CO1017"/>
      <c r="CP1017"/>
      <c r="CQ1017"/>
      <c r="CR1017"/>
      <c r="CS1017"/>
      <c r="CU1017"/>
      <c r="CV1017"/>
    </row>
    <row r="1018" spans="1:100" hidden="1" x14ac:dyDescent="0.25">
      <c r="A1018" s="10">
        <v>1004</v>
      </c>
      <c r="B1018" t="s">
        <v>647</v>
      </c>
      <c r="C1018" t="s">
        <v>517</v>
      </c>
      <c r="D1018" t="s">
        <v>545</v>
      </c>
      <c r="E1018" t="s">
        <v>546</v>
      </c>
      <c r="F1018" t="s">
        <v>553</v>
      </c>
      <c r="G1018" t="s">
        <v>99</v>
      </c>
      <c r="H1018" t="s">
        <v>207</v>
      </c>
      <c r="I1018" t="s">
        <v>207</v>
      </c>
      <c r="J1018" t="s">
        <v>208</v>
      </c>
      <c r="K1018" t="s">
        <v>208</v>
      </c>
      <c r="L1018" s="11" t="s">
        <v>543</v>
      </c>
      <c r="M1018">
        <v>60</v>
      </c>
      <c r="N1018">
        <v>120</v>
      </c>
      <c r="P1018" t="s">
        <v>554</v>
      </c>
      <c r="Q1018" t="s">
        <v>208</v>
      </c>
      <c r="R1018" t="s">
        <v>554</v>
      </c>
      <c r="S1018" t="s">
        <v>208</v>
      </c>
      <c r="T1018" t="s">
        <v>651</v>
      </c>
      <c r="U1018" t="s">
        <v>207</v>
      </c>
      <c r="V1018" t="s">
        <v>207</v>
      </c>
      <c r="W1018" t="s">
        <v>207</v>
      </c>
      <c r="X1018" t="s">
        <v>207</v>
      </c>
      <c r="Y1018" t="s">
        <v>207</v>
      </c>
      <c r="Z1018" t="s">
        <v>207</v>
      </c>
      <c r="AA1018" t="s">
        <v>207</v>
      </c>
      <c r="AB1018" t="s">
        <v>207</v>
      </c>
      <c r="AC1018" t="s">
        <v>207</v>
      </c>
      <c r="AD1018" t="s">
        <v>207</v>
      </c>
      <c r="AE1018" t="s">
        <v>207</v>
      </c>
      <c r="AF1018" t="s">
        <v>207</v>
      </c>
      <c r="AG1018" t="s">
        <v>207</v>
      </c>
      <c r="AH1018" t="s">
        <v>207</v>
      </c>
      <c r="AI1018" t="s">
        <v>207</v>
      </c>
      <c r="AJ1018" t="s">
        <v>207</v>
      </c>
      <c r="AK1018" t="s">
        <v>207</v>
      </c>
      <c r="AL1018" t="s">
        <v>207</v>
      </c>
      <c r="AM1018" t="s">
        <v>207</v>
      </c>
      <c r="AN1018" t="s">
        <v>207</v>
      </c>
      <c r="AO1018" t="s">
        <v>207</v>
      </c>
      <c r="AP1018" t="s">
        <v>207</v>
      </c>
      <c r="AQ1018" t="s">
        <v>207</v>
      </c>
      <c r="AR1018" t="s">
        <v>207</v>
      </c>
      <c r="AS1018" t="s">
        <v>207</v>
      </c>
      <c r="AT1018" t="s">
        <v>207</v>
      </c>
      <c r="AU1018" t="s">
        <v>207</v>
      </c>
      <c r="AV1018" t="s">
        <v>207</v>
      </c>
      <c r="AW1018" t="s">
        <v>207</v>
      </c>
      <c r="AX1018" t="s">
        <v>207</v>
      </c>
      <c r="AY1018" t="s">
        <v>207</v>
      </c>
      <c r="AZ1018" t="s">
        <v>207</v>
      </c>
      <c r="BA1018" t="s">
        <v>215</v>
      </c>
      <c r="BB1018" t="s">
        <v>207</v>
      </c>
      <c r="BC1018" t="s">
        <v>207</v>
      </c>
      <c r="BD1018" t="s">
        <v>207</v>
      </c>
      <c r="BE1018" t="s">
        <v>207</v>
      </c>
      <c r="BF1018" t="s">
        <v>207</v>
      </c>
      <c r="BG1018" t="s">
        <v>207</v>
      </c>
      <c r="BH1018" t="s">
        <v>207</v>
      </c>
      <c r="BI1018" t="s">
        <v>207</v>
      </c>
      <c r="BJ1018" t="s">
        <v>207</v>
      </c>
      <c r="BK1018" t="s">
        <v>207</v>
      </c>
      <c r="BL1018" t="s">
        <v>207</v>
      </c>
      <c r="BM1018" t="s">
        <v>207</v>
      </c>
      <c r="BN1018" t="s">
        <v>207</v>
      </c>
      <c r="BO1018" s="18" t="str">
        <f>IF(OR(BO$2=0, BO$2=""), "N/A", IF(ISNUMBER(SEARCH(UPPER(BO$2), UPPER(ProgramsTable[[#This Row],[Type of Service]]))), "Yes", "No"))</f>
        <v>N/A</v>
      </c>
      <c r="BP1018" s="18" t="str">
        <f>IF(BP$2=0, "N/A", IF(ISNUMBER(SEARCH(TRIM(BP$2), ProgramsTable[[#This Row],[Geographic Coverage]])), "Yes", "No"))</f>
        <v>N/A</v>
      </c>
      <c r="BQ1018" s="18" t="str">
        <f>IF(BQ$2=0, "N/A", IF(ISNUMBER(SEARCH(TRIM(BQ$2), ProgramsTable[[#This Row],[Geographic Coverage]])), "Yes", "No"))</f>
        <v>N/A</v>
      </c>
      <c r="BR1018" s="18" t="str">
        <f>IF(AND(BP$2=0, BQ$2=0), "*Required - Please Make a Selection*", IF(OR(ISNUMBER(SEARCH(TRIM(BP$2), ProgramsTable[[#This Row],[Geographic Coverage]])), ISNUMBER(SEARCH(TRIM(BQ$2), ProgramsTable[[#This Row],[Geographic Coverage]]))), "Yes", "No"))</f>
        <v>*Required - Please Make a Selection*</v>
      </c>
      <c r="BS1018" s="18" t="str">
        <f>IF(OR(BS$2="",BS$2=0), "N/A", IF(AND(ProgramsTable[[#This Row],[Age Min]]= "None", ProgramsTable[[#This Row],[Age Max]]= "None"), "Yes", IF(AND(BS$2&gt;=ProgramsTable[[#This Row],[Age Min]], BS$2&lt;=ProgramsTable[[#This Row],[Age Max]]), "Yes", "No")))</f>
        <v>N/A</v>
      </c>
      <c r="BT1018" s="18" t="str" cm="1">
        <f t="array" ref="BT1018">IF(COUNTIF(AM$2:BJ$2,"Yes")=0,"N/A",IF(SUMPRODUCT(--(AM$2:BJ$2="Yes"),--(ProgramsTable[[#This Row],[Developmental Disability]:[Caregivers, Family Members, Advocates, or Practitioners of an Individual with Disabilities or Medical Conditions]]="Yes"))&gt;0,"Yes","No"))</f>
        <v>N/A</v>
      </c>
      <c r="BU10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18" s="18" t="str">
        <f>IF(BV$2=0, "N/A", IF(ISNUMBER(SEARCH(UPPER(BV$2), UPPER(ProgramsTable[[#This Row],[Type of Service]]))), "Yes", "No"))</f>
        <v>N/A</v>
      </c>
      <c r="BW1018" s="18" t="str">
        <f>IF(BW$2=0, "N/A", IF(ISNUMBER(SEARCH(TRIM(BW$2), ProgramsTable[[#This Row],[Geographic Coverage]])), "Yes", "No"))</f>
        <v>N/A</v>
      </c>
      <c r="BX1018" s="18" t="str">
        <f>IF(BX$2=0, "N/A", IF(ISNUMBER(SEARCH(TRIM(BX$2), ProgramsTable[[#This Row],[Geographic Coverage]])), "Yes", "No"))</f>
        <v>N/A</v>
      </c>
      <c r="BY1018" s="18" t="str">
        <f>IF(AND(BW$2=0, BX$2=0), "*Required - Please Make a Selection*", IF(OR(ISNUMBER(SEARCH(TRIM(BW$2), ProgramsTable[[#This Row],[Geographic Coverage]])), ISNUMBER(SEARCH(TRIM(BX$2), ProgramsTable[[#This Row],[Geographic Coverage]]))), "Yes", "No"))</f>
        <v>*Required - Please Make a Selection*</v>
      </c>
      <c r="BZ1018" s="18" t="str">
        <f>IF(I$2=0, "N/A", IF(I$2="Yes", IF(ProgramsTable[[#This Row],[Program Includes Services for Caregivers]]="Yes", IF(ProgramsTable[[#This Row],[Program May Require Caregiver to be Unpaid]]="No", "Yes", "No"), "No"), "N/A"))</f>
        <v>N/A</v>
      </c>
      <c r="CA10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18" s="18" t="str">
        <f>IF(CB$2=0, "N/A", IF(ISNUMBER(SEARCH(TRIM(UPPER(CB$2)), TRIM(UPPER(ProgramsTable[[#This Row],[Type of Service]])))), "Yes", "No"))</f>
        <v>N/A</v>
      </c>
      <c r="CC1018" s="18" t="str">
        <f>IF(CC$2=0, "N/A", IF(ISNUMBER(SEARCH(TRIM(CC$2), ProgramsTable[[#This Row],[Geographic Coverage]])), "Yes", "No"))</f>
        <v>No</v>
      </c>
      <c r="CD1018" s="18" t="str">
        <f>IF(CD$2=0, "N/A", IF(ISNUMBER(SEARCH(TRIM(CD$2), ProgramsTable[[#This Row],[Geographic Coverage]])), "Yes", "No"))</f>
        <v>N/A</v>
      </c>
      <c r="CE1018" s="18" t="str">
        <f>IF(AND(CC$2=0, CD$2=0), "*Required - Please Make a Selection*", IF(OR(ISNUMBER(SEARCH(TRIM(CC$2), ProgramsTable[[#This Row],[Geographic Coverage]])), ISNUMBER(SEARCH(TRIM(CD$2), ProgramsTable[[#This Row],[Geographic Coverage]]))), "Yes", "No"))</f>
        <v>No</v>
      </c>
      <c r="CF1018" s="18" t="str" cm="1">
        <f t="array" ref="CF1018">IF(COUNTIF(BK$2:BN$2, "Yes")=0, "N/A", IF(SUMPRODUCT((BK$2:BN$2="Yes")*(ProgramsTable[[#This Row],[Veteran?]:[Disabled Veteran?]]="Yes"))&gt;0, "Yes", "No"))</f>
        <v>No</v>
      </c>
      <c r="CG10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18"/>
      <c r="CI1018"/>
      <c r="CJ1018"/>
      <c r="CK1018"/>
      <c r="CL1018"/>
      <c r="CM1018"/>
      <c r="CN1018"/>
      <c r="CO1018"/>
      <c r="CP1018"/>
      <c r="CQ1018"/>
      <c r="CR1018"/>
      <c r="CS1018"/>
      <c r="CU1018"/>
      <c r="CV1018"/>
    </row>
    <row r="1019" spans="1:100" hidden="1" x14ac:dyDescent="0.25">
      <c r="A1019" s="10">
        <v>1005</v>
      </c>
      <c r="B1019" t="s">
        <v>647</v>
      </c>
      <c r="C1019" t="s">
        <v>517</v>
      </c>
      <c r="D1019" t="s">
        <v>545</v>
      </c>
      <c r="E1019" t="s">
        <v>546</v>
      </c>
      <c r="F1019" t="s">
        <v>555</v>
      </c>
      <c r="G1019" t="s">
        <v>92</v>
      </c>
      <c r="H1019" t="s">
        <v>207</v>
      </c>
      <c r="I1019" t="s">
        <v>207</v>
      </c>
      <c r="J1019" t="s">
        <v>547</v>
      </c>
      <c r="K1019" t="s">
        <v>208</v>
      </c>
      <c r="L1019" s="11" t="s">
        <v>543</v>
      </c>
      <c r="M1019">
        <v>60</v>
      </c>
      <c r="N1019">
        <v>120</v>
      </c>
      <c r="P1019" t="s">
        <v>556</v>
      </c>
      <c r="Q1019" t="s">
        <v>208</v>
      </c>
      <c r="R1019" t="s">
        <v>556</v>
      </c>
      <c r="S1019" t="s">
        <v>208</v>
      </c>
      <c r="T1019" t="s">
        <v>651</v>
      </c>
      <c r="U1019" t="s">
        <v>215</v>
      </c>
      <c r="V1019" t="s">
        <v>207</v>
      </c>
      <c r="W1019" t="s">
        <v>207</v>
      </c>
      <c r="X1019" t="s">
        <v>207</v>
      </c>
      <c r="Y1019" t="s">
        <v>207</v>
      </c>
      <c r="Z1019" t="s">
        <v>207</v>
      </c>
      <c r="AA1019" t="s">
        <v>215</v>
      </c>
      <c r="AB1019" t="s">
        <v>207</v>
      </c>
      <c r="AC1019" t="s">
        <v>207</v>
      </c>
      <c r="AD1019" t="s">
        <v>207</v>
      </c>
      <c r="AE1019" t="s">
        <v>207</v>
      </c>
      <c r="AF1019" t="s">
        <v>207</v>
      </c>
      <c r="AG1019" t="s">
        <v>207</v>
      </c>
      <c r="AH1019" t="s">
        <v>207</v>
      </c>
      <c r="AI1019" t="s">
        <v>207</v>
      </c>
      <c r="AJ1019" t="s">
        <v>207</v>
      </c>
      <c r="AK1019" t="s">
        <v>207</v>
      </c>
      <c r="AL1019" t="s">
        <v>207</v>
      </c>
      <c r="AM1019" t="s">
        <v>207</v>
      </c>
      <c r="AN1019" t="s">
        <v>207</v>
      </c>
      <c r="AO1019" t="s">
        <v>207</v>
      </c>
      <c r="AP1019" t="s">
        <v>207</v>
      </c>
      <c r="AQ1019" t="s">
        <v>207</v>
      </c>
      <c r="AR1019" t="s">
        <v>207</v>
      </c>
      <c r="AS1019" t="s">
        <v>207</v>
      </c>
      <c r="AT1019" t="s">
        <v>207</v>
      </c>
      <c r="AU1019" t="s">
        <v>207</v>
      </c>
      <c r="AV1019" t="s">
        <v>207</v>
      </c>
      <c r="AW1019" t="s">
        <v>207</v>
      </c>
      <c r="AX1019" t="s">
        <v>207</v>
      </c>
      <c r="AY1019" t="s">
        <v>207</v>
      </c>
      <c r="AZ1019" t="s">
        <v>207</v>
      </c>
      <c r="BA1019" t="s">
        <v>215</v>
      </c>
      <c r="BB1019" t="s">
        <v>207</v>
      </c>
      <c r="BC1019" t="s">
        <v>207</v>
      </c>
      <c r="BD1019" t="s">
        <v>207</v>
      </c>
      <c r="BE1019" t="s">
        <v>207</v>
      </c>
      <c r="BF1019" t="s">
        <v>207</v>
      </c>
      <c r="BG1019" t="s">
        <v>207</v>
      </c>
      <c r="BH1019" t="s">
        <v>207</v>
      </c>
      <c r="BI1019" t="s">
        <v>207</v>
      </c>
      <c r="BJ1019" t="s">
        <v>207</v>
      </c>
      <c r="BK1019" t="s">
        <v>207</v>
      </c>
      <c r="BL1019" t="s">
        <v>207</v>
      </c>
      <c r="BM1019" t="s">
        <v>207</v>
      </c>
      <c r="BN1019" t="s">
        <v>207</v>
      </c>
      <c r="BO1019" s="18" t="str">
        <f>IF(OR(BO$2=0, BO$2=""), "N/A", IF(ISNUMBER(SEARCH(UPPER(BO$2), UPPER(ProgramsTable[[#This Row],[Type of Service]]))), "Yes", "No"))</f>
        <v>N/A</v>
      </c>
      <c r="BP1019" s="18" t="str">
        <f>IF(BP$2=0, "N/A", IF(ISNUMBER(SEARCH(TRIM(BP$2), ProgramsTable[[#This Row],[Geographic Coverage]])), "Yes", "No"))</f>
        <v>N/A</v>
      </c>
      <c r="BQ1019" s="18" t="str">
        <f>IF(BQ$2=0, "N/A", IF(ISNUMBER(SEARCH(TRIM(BQ$2), ProgramsTable[[#This Row],[Geographic Coverage]])), "Yes", "No"))</f>
        <v>N/A</v>
      </c>
      <c r="BR1019" s="18" t="str">
        <f>IF(AND(BP$2=0, BQ$2=0), "*Required - Please Make a Selection*", IF(OR(ISNUMBER(SEARCH(TRIM(BP$2), ProgramsTable[[#This Row],[Geographic Coverage]])), ISNUMBER(SEARCH(TRIM(BQ$2), ProgramsTable[[#This Row],[Geographic Coverage]]))), "Yes", "No"))</f>
        <v>*Required - Please Make a Selection*</v>
      </c>
      <c r="BS1019" s="18" t="str">
        <f>IF(OR(BS$2="",BS$2=0), "N/A", IF(AND(ProgramsTable[[#This Row],[Age Min]]= "None", ProgramsTable[[#This Row],[Age Max]]= "None"), "Yes", IF(AND(BS$2&gt;=ProgramsTable[[#This Row],[Age Min]], BS$2&lt;=ProgramsTable[[#This Row],[Age Max]]), "Yes", "No")))</f>
        <v>N/A</v>
      </c>
      <c r="BT1019" s="18" t="str" cm="1">
        <f t="array" ref="BT1019">IF(COUNTIF(AM$2:BJ$2,"Yes")=0,"N/A",IF(SUMPRODUCT(--(AM$2:BJ$2="Yes"),--(ProgramsTable[[#This Row],[Developmental Disability]:[Caregivers, Family Members, Advocates, or Practitioners of an Individual with Disabilities or Medical Conditions]]="Yes"))&gt;0,"Yes","No"))</f>
        <v>N/A</v>
      </c>
      <c r="BU10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19" s="18" t="str">
        <f>IF(BV$2=0, "N/A", IF(ISNUMBER(SEARCH(UPPER(BV$2), UPPER(ProgramsTable[[#This Row],[Type of Service]]))), "Yes", "No"))</f>
        <v>N/A</v>
      </c>
      <c r="BW1019" s="18" t="str">
        <f>IF(BW$2=0, "N/A", IF(ISNUMBER(SEARCH(TRIM(BW$2), ProgramsTable[[#This Row],[Geographic Coverage]])), "Yes", "No"))</f>
        <v>N/A</v>
      </c>
      <c r="BX1019" s="18" t="str">
        <f>IF(BX$2=0, "N/A", IF(ISNUMBER(SEARCH(TRIM(BX$2), ProgramsTable[[#This Row],[Geographic Coverage]])), "Yes", "No"))</f>
        <v>N/A</v>
      </c>
      <c r="BY1019" s="18" t="str">
        <f>IF(AND(BW$2=0, BX$2=0), "*Required - Please Make a Selection*", IF(OR(ISNUMBER(SEARCH(TRIM(BW$2), ProgramsTable[[#This Row],[Geographic Coverage]])), ISNUMBER(SEARCH(TRIM(BX$2), ProgramsTable[[#This Row],[Geographic Coverage]]))), "Yes", "No"))</f>
        <v>*Required - Please Make a Selection*</v>
      </c>
      <c r="BZ1019" s="18" t="str">
        <f>IF(I$2=0, "N/A", IF(I$2="Yes", IF(ProgramsTable[[#This Row],[Program Includes Services for Caregivers]]="Yes", IF(ProgramsTable[[#This Row],[Program May Require Caregiver to be Unpaid]]="No", "Yes", "No"), "No"), "N/A"))</f>
        <v>N/A</v>
      </c>
      <c r="CA10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19" s="18" t="str">
        <f>IF(CB$2=0, "N/A", IF(ISNUMBER(SEARCH(TRIM(UPPER(CB$2)), TRIM(UPPER(ProgramsTable[[#This Row],[Type of Service]])))), "Yes", "No"))</f>
        <v>N/A</v>
      </c>
      <c r="CC1019" s="18" t="str">
        <f>IF(CC$2=0, "N/A", IF(ISNUMBER(SEARCH(TRIM(CC$2), ProgramsTable[[#This Row],[Geographic Coverage]])), "Yes", "No"))</f>
        <v>No</v>
      </c>
      <c r="CD1019" s="18" t="str">
        <f>IF(CD$2=0, "N/A", IF(ISNUMBER(SEARCH(TRIM(CD$2), ProgramsTable[[#This Row],[Geographic Coverage]])), "Yes", "No"))</f>
        <v>N/A</v>
      </c>
      <c r="CE1019" s="18" t="str">
        <f>IF(AND(CC$2=0, CD$2=0), "*Required - Please Make a Selection*", IF(OR(ISNUMBER(SEARCH(TRIM(CC$2), ProgramsTable[[#This Row],[Geographic Coverage]])), ISNUMBER(SEARCH(TRIM(CD$2), ProgramsTable[[#This Row],[Geographic Coverage]]))), "Yes", "No"))</f>
        <v>No</v>
      </c>
      <c r="CF1019" s="18" t="str" cm="1">
        <f t="array" ref="CF1019">IF(COUNTIF(BK$2:BN$2, "Yes")=0, "N/A", IF(SUMPRODUCT((BK$2:BN$2="Yes")*(ProgramsTable[[#This Row],[Veteran?]:[Disabled Veteran?]]="Yes"))&gt;0, "Yes", "No"))</f>
        <v>No</v>
      </c>
      <c r="CG10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19"/>
      <c r="CI1019"/>
      <c r="CJ1019"/>
      <c r="CK1019"/>
      <c r="CL1019"/>
      <c r="CM1019"/>
      <c r="CN1019"/>
      <c r="CO1019"/>
      <c r="CP1019"/>
      <c r="CQ1019"/>
      <c r="CR1019"/>
      <c r="CS1019"/>
      <c r="CU1019"/>
      <c r="CV1019"/>
    </row>
    <row r="1020" spans="1:100" hidden="1" x14ac:dyDescent="0.25">
      <c r="A1020" s="10">
        <v>1006</v>
      </c>
      <c r="B1020" t="s">
        <v>647</v>
      </c>
      <c r="C1020" t="s">
        <v>517</v>
      </c>
      <c r="D1020" t="s">
        <v>545</v>
      </c>
      <c r="E1020" t="s">
        <v>546</v>
      </c>
      <c r="F1020" t="s">
        <v>557</v>
      </c>
      <c r="G1020" t="s">
        <v>91</v>
      </c>
      <c r="H1020" t="s">
        <v>207</v>
      </c>
      <c r="I1020" t="s">
        <v>207</v>
      </c>
      <c r="J1020" t="s">
        <v>208</v>
      </c>
      <c r="K1020" t="s">
        <v>208</v>
      </c>
      <c r="L1020" s="11" t="s">
        <v>543</v>
      </c>
      <c r="M1020">
        <v>60</v>
      </c>
      <c r="N1020">
        <v>120</v>
      </c>
      <c r="P1020" t="s">
        <v>208</v>
      </c>
      <c r="Q1020" t="s">
        <v>208</v>
      </c>
      <c r="R1020" t="s">
        <v>208</v>
      </c>
      <c r="S1020" t="s">
        <v>208</v>
      </c>
      <c r="T1020" t="s">
        <v>651</v>
      </c>
      <c r="U1020" t="s">
        <v>207</v>
      </c>
      <c r="V1020" t="s">
        <v>207</v>
      </c>
      <c r="W1020" t="s">
        <v>207</v>
      </c>
      <c r="X1020" t="s">
        <v>207</v>
      </c>
      <c r="Y1020" t="s">
        <v>207</v>
      </c>
      <c r="Z1020" t="s">
        <v>207</v>
      </c>
      <c r="AA1020" t="s">
        <v>207</v>
      </c>
      <c r="AB1020" t="s">
        <v>207</v>
      </c>
      <c r="AC1020" t="s">
        <v>207</v>
      </c>
      <c r="AD1020" t="s">
        <v>207</v>
      </c>
      <c r="AE1020" t="s">
        <v>207</v>
      </c>
      <c r="AF1020" t="s">
        <v>207</v>
      </c>
      <c r="AG1020" t="s">
        <v>207</v>
      </c>
      <c r="AH1020" t="s">
        <v>207</v>
      </c>
      <c r="AI1020" t="s">
        <v>207</v>
      </c>
      <c r="AJ1020" t="s">
        <v>207</v>
      </c>
      <c r="AK1020" t="s">
        <v>207</v>
      </c>
      <c r="AL1020" t="s">
        <v>207</v>
      </c>
      <c r="AM1020" t="s">
        <v>207</v>
      </c>
      <c r="AN1020" t="s">
        <v>207</v>
      </c>
      <c r="AO1020" t="s">
        <v>207</v>
      </c>
      <c r="AP1020" t="s">
        <v>207</v>
      </c>
      <c r="AQ1020" t="s">
        <v>207</v>
      </c>
      <c r="AR1020" t="s">
        <v>207</v>
      </c>
      <c r="AS1020" t="s">
        <v>207</v>
      </c>
      <c r="AT1020" t="s">
        <v>207</v>
      </c>
      <c r="AU1020" t="s">
        <v>207</v>
      </c>
      <c r="AV1020" t="s">
        <v>207</v>
      </c>
      <c r="AW1020" t="s">
        <v>207</v>
      </c>
      <c r="AX1020" t="s">
        <v>207</v>
      </c>
      <c r="AY1020" t="s">
        <v>207</v>
      </c>
      <c r="AZ1020" t="s">
        <v>207</v>
      </c>
      <c r="BA1020" t="s">
        <v>207</v>
      </c>
      <c r="BB1020" t="s">
        <v>207</v>
      </c>
      <c r="BC1020" t="s">
        <v>207</v>
      </c>
      <c r="BD1020" t="s">
        <v>207</v>
      </c>
      <c r="BE1020" t="s">
        <v>207</v>
      </c>
      <c r="BF1020" t="s">
        <v>207</v>
      </c>
      <c r="BG1020" t="s">
        <v>207</v>
      </c>
      <c r="BH1020" t="s">
        <v>207</v>
      </c>
      <c r="BI1020" t="s">
        <v>207</v>
      </c>
      <c r="BJ1020" t="s">
        <v>207</v>
      </c>
      <c r="BK1020" t="s">
        <v>207</v>
      </c>
      <c r="BL1020" t="s">
        <v>207</v>
      </c>
      <c r="BM1020" t="s">
        <v>207</v>
      </c>
      <c r="BN1020" t="s">
        <v>207</v>
      </c>
      <c r="BO1020" s="18" t="str">
        <f>IF(OR(BO$2=0, BO$2=""), "N/A", IF(ISNUMBER(SEARCH(UPPER(BO$2), UPPER(ProgramsTable[[#This Row],[Type of Service]]))), "Yes", "No"))</f>
        <v>N/A</v>
      </c>
      <c r="BP1020" s="18" t="str">
        <f>IF(BP$2=0, "N/A", IF(ISNUMBER(SEARCH(TRIM(BP$2), ProgramsTable[[#This Row],[Geographic Coverage]])), "Yes", "No"))</f>
        <v>N/A</v>
      </c>
      <c r="BQ1020" s="18" t="str">
        <f>IF(BQ$2=0, "N/A", IF(ISNUMBER(SEARCH(TRIM(BQ$2), ProgramsTable[[#This Row],[Geographic Coverage]])), "Yes", "No"))</f>
        <v>N/A</v>
      </c>
      <c r="BR1020" s="18" t="str">
        <f>IF(AND(BP$2=0, BQ$2=0), "*Required - Please Make a Selection*", IF(OR(ISNUMBER(SEARCH(TRIM(BP$2), ProgramsTable[[#This Row],[Geographic Coverage]])), ISNUMBER(SEARCH(TRIM(BQ$2), ProgramsTable[[#This Row],[Geographic Coverage]]))), "Yes", "No"))</f>
        <v>*Required - Please Make a Selection*</v>
      </c>
      <c r="BS1020" s="18" t="str">
        <f>IF(OR(BS$2="",BS$2=0), "N/A", IF(AND(ProgramsTable[[#This Row],[Age Min]]= "None", ProgramsTable[[#This Row],[Age Max]]= "None"), "Yes", IF(AND(BS$2&gt;=ProgramsTable[[#This Row],[Age Min]], BS$2&lt;=ProgramsTable[[#This Row],[Age Max]]), "Yes", "No")))</f>
        <v>N/A</v>
      </c>
      <c r="BT1020" s="18" t="str" cm="1">
        <f t="array" ref="BT1020">IF(COUNTIF(AM$2:BJ$2,"Yes")=0,"N/A",IF(SUMPRODUCT(--(AM$2:BJ$2="Yes"),--(ProgramsTable[[#This Row],[Developmental Disability]:[Caregivers, Family Members, Advocates, or Practitioners of an Individual with Disabilities or Medical Conditions]]="Yes"))&gt;0,"Yes","No"))</f>
        <v>N/A</v>
      </c>
      <c r="BU10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20" s="18" t="str">
        <f>IF(BV$2=0, "N/A", IF(ISNUMBER(SEARCH(UPPER(BV$2), UPPER(ProgramsTable[[#This Row],[Type of Service]]))), "Yes", "No"))</f>
        <v>N/A</v>
      </c>
      <c r="BW1020" s="18" t="str">
        <f>IF(BW$2=0, "N/A", IF(ISNUMBER(SEARCH(TRIM(BW$2), ProgramsTable[[#This Row],[Geographic Coverage]])), "Yes", "No"))</f>
        <v>N/A</v>
      </c>
      <c r="BX1020" s="18" t="str">
        <f>IF(BX$2=0, "N/A", IF(ISNUMBER(SEARCH(TRIM(BX$2), ProgramsTable[[#This Row],[Geographic Coverage]])), "Yes", "No"))</f>
        <v>N/A</v>
      </c>
      <c r="BY1020" s="18" t="str">
        <f>IF(AND(BW$2=0, BX$2=0), "*Required - Please Make a Selection*", IF(OR(ISNUMBER(SEARCH(TRIM(BW$2), ProgramsTable[[#This Row],[Geographic Coverage]])), ISNUMBER(SEARCH(TRIM(BX$2), ProgramsTable[[#This Row],[Geographic Coverage]]))), "Yes", "No"))</f>
        <v>*Required - Please Make a Selection*</v>
      </c>
      <c r="BZ1020" s="18" t="str">
        <f>IF(I$2=0, "N/A", IF(I$2="Yes", IF(ProgramsTable[[#This Row],[Program Includes Services for Caregivers]]="Yes", IF(ProgramsTable[[#This Row],[Program May Require Caregiver to be Unpaid]]="No", "Yes", "No"), "No"), "N/A"))</f>
        <v>N/A</v>
      </c>
      <c r="CA10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20" s="18" t="str">
        <f>IF(CB$2=0, "N/A", IF(ISNUMBER(SEARCH(TRIM(UPPER(CB$2)), TRIM(UPPER(ProgramsTable[[#This Row],[Type of Service]])))), "Yes", "No"))</f>
        <v>N/A</v>
      </c>
      <c r="CC1020" s="18" t="str">
        <f>IF(CC$2=0, "N/A", IF(ISNUMBER(SEARCH(TRIM(CC$2), ProgramsTable[[#This Row],[Geographic Coverage]])), "Yes", "No"))</f>
        <v>No</v>
      </c>
      <c r="CD1020" s="18" t="str">
        <f>IF(CD$2=0, "N/A", IF(ISNUMBER(SEARCH(TRIM(CD$2), ProgramsTable[[#This Row],[Geographic Coverage]])), "Yes", "No"))</f>
        <v>N/A</v>
      </c>
      <c r="CE1020" s="18" t="str">
        <f>IF(AND(CC$2=0, CD$2=0), "*Required - Please Make a Selection*", IF(OR(ISNUMBER(SEARCH(TRIM(CC$2), ProgramsTable[[#This Row],[Geographic Coverage]])), ISNUMBER(SEARCH(TRIM(CD$2), ProgramsTable[[#This Row],[Geographic Coverage]]))), "Yes", "No"))</f>
        <v>No</v>
      </c>
      <c r="CF1020" s="18" t="str" cm="1">
        <f t="array" ref="CF1020">IF(COUNTIF(BK$2:BN$2, "Yes")=0, "N/A", IF(SUMPRODUCT((BK$2:BN$2="Yes")*(ProgramsTable[[#This Row],[Veteran?]:[Disabled Veteran?]]="Yes"))&gt;0, "Yes", "No"))</f>
        <v>No</v>
      </c>
      <c r="CG10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20"/>
      <c r="CI1020"/>
      <c r="CJ1020"/>
      <c r="CK1020"/>
      <c r="CL1020"/>
      <c r="CM1020"/>
      <c r="CN1020"/>
      <c r="CO1020"/>
      <c r="CP1020"/>
      <c r="CQ1020"/>
      <c r="CR1020"/>
      <c r="CS1020"/>
      <c r="CU1020"/>
      <c r="CV1020"/>
    </row>
    <row r="1021" spans="1:100" hidden="1" x14ac:dyDescent="0.25">
      <c r="A1021" s="10">
        <v>1007</v>
      </c>
      <c r="B1021" t="s">
        <v>647</v>
      </c>
      <c r="C1021" t="s">
        <v>517</v>
      </c>
      <c r="D1021" t="s">
        <v>545</v>
      </c>
      <c r="E1021" t="s">
        <v>546</v>
      </c>
      <c r="F1021" t="s">
        <v>558</v>
      </c>
      <c r="G1021" t="s">
        <v>103</v>
      </c>
      <c r="H1021" t="s">
        <v>207</v>
      </c>
      <c r="I1021" t="s">
        <v>207</v>
      </c>
      <c r="J1021" t="s">
        <v>208</v>
      </c>
      <c r="K1021" t="s">
        <v>208</v>
      </c>
      <c r="L1021" s="11" t="s">
        <v>208</v>
      </c>
      <c r="M1021" t="s">
        <v>208</v>
      </c>
      <c r="N1021" t="s">
        <v>208</v>
      </c>
      <c r="P1021" t="s">
        <v>208</v>
      </c>
      <c r="Q1021" t="s">
        <v>208</v>
      </c>
      <c r="R1021" t="s">
        <v>208</v>
      </c>
      <c r="S1021" t="s">
        <v>208</v>
      </c>
      <c r="T1021" t="s">
        <v>651</v>
      </c>
      <c r="U1021" t="s">
        <v>207</v>
      </c>
      <c r="V1021" t="s">
        <v>207</v>
      </c>
      <c r="W1021" t="s">
        <v>207</v>
      </c>
      <c r="X1021" t="s">
        <v>207</v>
      </c>
      <c r="Y1021" t="s">
        <v>207</v>
      </c>
      <c r="Z1021" t="s">
        <v>207</v>
      </c>
      <c r="AA1021" t="s">
        <v>207</v>
      </c>
      <c r="AB1021" t="s">
        <v>207</v>
      </c>
      <c r="AC1021" t="s">
        <v>207</v>
      </c>
      <c r="AD1021" t="s">
        <v>207</v>
      </c>
      <c r="AE1021" t="s">
        <v>207</v>
      </c>
      <c r="AF1021" t="s">
        <v>207</v>
      </c>
      <c r="AG1021" t="s">
        <v>207</v>
      </c>
      <c r="AH1021" t="s">
        <v>207</v>
      </c>
      <c r="AI1021" t="s">
        <v>207</v>
      </c>
      <c r="AJ1021" t="s">
        <v>207</v>
      </c>
      <c r="AK1021" t="s">
        <v>207</v>
      </c>
      <c r="AL1021" t="s">
        <v>207</v>
      </c>
      <c r="AM1021" t="s">
        <v>207</v>
      </c>
      <c r="AN1021" t="s">
        <v>207</v>
      </c>
      <c r="AO1021" t="s">
        <v>207</v>
      </c>
      <c r="AP1021" t="s">
        <v>207</v>
      </c>
      <c r="AQ1021" t="s">
        <v>207</v>
      </c>
      <c r="AR1021" t="s">
        <v>207</v>
      </c>
      <c r="AS1021" t="s">
        <v>207</v>
      </c>
      <c r="AT1021" t="s">
        <v>207</v>
      </c>
      <c r="AU1021" t="s">
        <v>207</v>
      </c>
      <c r="AV1021" t="s">
        <v>207</v>
      </c>
      <c r="AW1021" t="s">
        <v>207</v>
      </c>
      <c r="AX1021" t="s">
        <v>207</v>
      </c>
      <c r="AY1021" t="s">
        <v>207</v>
      </c>
      <c r="AZ1021" t="s">
        <v>207</v>
      </c>
      <c r="BA1021" t="s">
        <v>207</v>
      </c>
      <c r="BB1021" t="s">
        <v>207</v>
      </c>
      <c r="BC1021" t="s">
        <v>207</v>
      </c>
      <c r="BD1021" t="s">
        <v>207</v>
      </c>
      <c r="BE1021" t="s">
        <v>207</v>
      </c>
      <c r="BF1021" t="s">
        <v>207</v>
      </c>
      <c r="BG1021" t="s">
        <v>207</v>
      </c>
      <c r="BH1021" t="s">
        <v>207</v>
      </c>
      <c r="BI1021" t="s">
        <v>207</v>
      </c>
      <c r="BJ1021" t="s">
        <v>207</v>
      </c>
      <c r="BK1021" t="s">
        <v>207</v>
      </c>
      <c r="BL1021" t="s">
        <v>207</v>
      </c>
      <c r="BM1021" t="s">
        <v>207</v>
      </c>
      <c r="BN1021" t="s">
        <v>207</v>
      </c>
      <c r="BO1021" s="18" t="str">
        <f>IF(OR(BO$2=0, BO$2=""), "N/A", IF(ISNUMBER(SEARCH(UPPER(BO$2), UPPER(ProgramsTable[[#This Row],[Type of Service]]))), "Yes", "No"))</f>
        <v>N/A</v>
      </c>
      <c r="BP1021" s="18" t="str">
        <f>IF(BP$2=0, "N/A", IF(ISNUMBER(SEARCH(TRIM(BP$2), ProgramsTable[[#This Row],[Geographic Coverage]])), "Yes", "No"))</f>
        <v>N/A</v>
      </c>
      <c r="BQ1021" s="18" t="str">
        <f>IF(BQ$2=0, "N/A", IF(ISNUMBER(SEARCH(TRIM(BQ$2), ProgramsTable[[#This Row],[Geographic Coverage]])), "Yes", "No"))</f>
        <v>N/A</v>
      </c>
      <c r="BR1021" s="18" t="str">
        <f>IF(AND(BP$2=0, BQ$2=0), "*Required - Please Make a Selection*", IF(OR(ISNUMBER(SEARCH(TRIM(BP$2), ProgramsTable[[#This Row],[Geographic Coverage]])), ISNUMBER(SEARCH(TRIM(BQ$2), ProgramsTable[[#This Row],[Geographic Coverage]]))), "Yes", "No"))</f>
        <v>*Required - Please Make a Selection*</v>
      </c>
      <c r="BS1021" s="18" t="str">
        <f>IF(OR(BS$2="",BS$2=0), "N/A", IF(AND(ProgramsTable[[#This Row],[Age Min]]= "None", ProgramsTable[[#This Row],[Age Max]]= "None"), "Yes", IF(AND(BS$2&gt;=ProgramsTable[[#This Row],[Age Min]], BS$2&lt;=ProgramsTable[[#This Row],[Age Max]]), "Yes", "No")))</f>
        <v>N/A</v>
      </c>
      <c r="BT1021" s="18" t="str" cm="1">
        <f t="array" ref="BT1021">IF(COUNTIF(AM$2:BJ$2,"Yes")=0,"N/A",IF(SUMPRODUCT(--(AM$2:BJ$2="Yes"),--(ProgramsTable[[#This Row],[Developmental Disability]:[Caregivers, Family Members, Advocates, or Practitioners of an Individual with Disabilities or Medical Conditions]]="Yes"))&gt;0,"Yes","No"))</f>
        <v>N/A</v>
      </c>
      <c r="BU10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21" s="18" t="str">
        <f>IF(BV$2=0, "N/A", IF(ISNUMBER(SEARCH(UPPER(BV$2), UPPER(ProgramsTable[[#This Row],[Type of Service]]))), "Yes", "No"))</f>
        <v>N/A</v>
      </c>
      <c r="BW1021" s="18" t="str">
        <f>IF(BW$2=0, "N/A", IF(ISNUMBER(SEARCH(TRIM(BW$2), ProgramsTable[[#This Row],[Geographic Coverage]])), "Yes", "No"))</f>
        <v>N/A</v>
      </c>
      <c r="BX1021" s="18" t="str">
        <f>IF(BX$2=0, "N/A", IF(ISNUMBER(SEARCH(TRIM(BX$2), ProgramsTable[[#This Row],[Geographic Coverage]])), "Yes", "No"))</f>
        <v>N/A</v>
      </c>
      <c r="BY1021" s="18" t="str">
        <f>IF(AND(BW$2=0, BX$2=0), "*Required - Please Make a Selection*", IF(OR(ISNUMBER(SEARCH(TRIM(BW$2), ProgramsTable[[#This Row],[Geographic Coverage]])), ISNUMBER(SEARCH(TRIM(BX$2), ProgramsTable[[#This Row],[Geographic Coverage]]))), "Yes", "No"))</f>
        <v>*Required - Please Make a Selection*</v>
      </c>
      <c r="BZ1021" s="18" t="str">
        <f>IF(I$2=0, "N/A", IF(I$2="Yes", IF(ProgramsTable[[#This Row],[Program Includes Services for Caregivers]]="Yes", IF(ProgramsTable[[#This Row],[Program May Require Caregiver to be Unpaid]]="No", "Yes", "No"), "No"), "N/A"))</f>
        <v>N/A</v>
      </c>
      <c r="CA10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21" s="18" t="str">
        <f>IF(CB$2=0, "N/A", IF(ISNUMBER(SEARCH(TRIM(UPPER(CB$2)), TRIM(UPPER(ProgramsTable[[#This Row],[Type of Service]])))), "Yes", "No"))</f>
        <v>N/A</v>
      </c>
      <c r="CC1021" s="18" t="str">
        <f>IF(CC$2=0, "N/A", IF(ISNUMBER(SEARCH(TRIM(CC$2), ProgramsTable[[#This Row],[Geographic Coverage]])), "Yes", "No"))</f>
        <v>No</v>
      </c>
      <c r="CD1021" s="18" t="str">
        <f>IF(CD$2=0, "N/A", IF(ISNUMBER(SEARCH(TRIM(CD$2), ProgramsTable[[#This Row],[Geographic Coverage]])), "Yes", "No"))</f>
        <v>N/A</v>
      </c>
      <c r="CE1021" s="18" t="str">
        <f>IF(AND(CC$2=0, CD$2=0), "*Required - Please Make a Selection*", IF(OR(ISNUMBER(SEARCH(TRIM(CC$2), ProgramsTable[[#This Row],[Geographic Coverage]])), ISNUMBER(SEARCH(TRIM(CD$2), ProgramsTable[[#This Row],[Geographic Coverage]]))), "Yes", "No"))</f>
        <v>No</v>
      </c>
      <c r="CF1021" s="18" t="str" cm="1">
        <f t="array" ref="CF1021">IF(COUNTIF(BK$2:BN$2, "Yes")=0, "N/A", IF(SUMPRODUCT((BK$2:BN$2="Yes")*(ProgramsTable[[#This Row],[Veteran?]:[Disabled Veteran?]]="Yes"))&gt;0, "Yes", "No"))</f>
        <v>No</v>
      </c>
      <c r="CG10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21"/>
      <c r="CI1021"/>
      <c r="CJ1021"/>
      <c r="CK1021"/>
      <c r="CL1021"/>
      <c r="CM1021"/>
      <c r="CN1021"/>
      <c r="CO1021"/>
      <c r="CP1021"/>
      <c r="CQ1021"/>
      <c r="CR1021"/>
      <c r="CS1021"/>
      <c r="CU1021"/>
      <c r="CV1021"/>
    </row>
    <row r="1022" spans="1:100" hidden="1" x14ac:dyDescent="0.25">
      <c r="A1022" s="10">
        <v>1008</v>
      </c>
      <c r="B1022" t="s">
        <v>647</v>
      </c>
      <c r="C1022" t="s">
        <v>517</v>
      </c>
      <c r="D1022" t="s">
        <v>545</v>
      </c>
      <c r="E1022" t="s">
        <v>546</v>
      </c>
      <c r="F1022" t="s">
        <v>559</v>
      </c>
      <c r="G1022" t="s">
        <v>105</v>
      </c>
      <c r="H1022" t="s">
        <v>207</v>
      </c>
      <c r="I1022" t="s">
        <v>207</v>
      </c>
      <c r="J1022" t="s">
        <v>208</v>
      </c>
      <c r="K1022" t="s">
        <v>208</v>
      </c>
      <c r="L1022" s="11" t="s">
        <v>543</v>
      </c>
      <c r="M1022">
        <v>60</v>
      </c>
      <c r="N1022">
        <v>120</v>
      </c>
      <c r="P1022" t="s">
        <v>208</v>
      </c>
      <c r="Q1022" t="s">
        <v>208</v>
      </c>
      <c r="R1022" t="s">
        <v>208</v>
      </c>
      <c r="S1022" t="s">
        <v>208</v>
      </c>
      <c r="T1022" t="s">
        <v>651</v>
      </c>
      <c r="U1022" t="s">
        <v>207</v>
      </c>
      <c r="V1022" t="s">
        <v>207</v>
      </c>
      <c r="W1022" t="s">
        <v>207</v>
      </c>
      <c r="X1022" t="s">
        <v>207</v>
      </c>
      <c r="Y1022" t="s">
        <v>207</v>
      </c>
      <c r="Z1022" t="s">
        <v>207</v>
      </c>
      <c r="AA1022" t="s">
        <v>207</v>
      </c>
      <c r="AB1022" t="s">
        <v>207</v>
      </c>
      <c r="AC1022" t="s">
        <v>207</v>
      </c>
      <c r="AD1022" t="s">
        <v>207</v>
      </c>
      <c r="AE1022" t="s">
        <v>207</v>
      </c>
      <c r="AF1022" t="s">
        <v>207</v>
      </c>
      <c r="AG1022" t="s">
        <v>207</v>
      </c>
      <c r="AH1022" t="s">
        <v>207</v>
      </c>
      <c r="AI1022" t="s">
        <v>207</v>
      </c>
      <c r="AJ1022" t="s">
        <v>207</v>
      </c>
      <c r="AK1022" t="s">
        <v>207</v>
      </c>
      <c r="AL1022" t="s">
        <v>207</v>
      </c>
      <c r="AM1022" t="s">
        <v>207</v>
      </c>
      <c r="AN1022" t="s">
        <v>207</v>
      </c>
      <c r="AO1022" t="s">
        <v>207</v>
      </c>
      <c r="AP1022" t="s">
        <v>207</v>
      </c>
      <c r="AQ1022" t="s">
        <v>207</v>
      </c>
      <c r="AR1022" t="s">
        <v>207</v>
      </c>
      <c r="AS1022" t="s">
        <v>207</v>
      </c>
      <c r="AT1022" t="s">
        <v>207</v>
      </c>
      <c r="AU1022" t="s">
        <v>207</v>
      </c>
      <c r="AV1022" t="s">
        <v>207</v>
      </c>
      <c r="AW1022" t="s">
        <v>207</v>
      </c>
      <c r="AX1022" t="s">
        <v>207</v>
      </c>
      <c r="AY1022" t="s">
        <v>207</v>
      </c>
      <c r="AZ1022" t="s">
        <v>207</v>
      </c>
      <c r="BA1022" t="s">
        <v>207</v>
      </c>
      <c r="BB1022" t="s">
        <v>207</v>
      </c>
      <c r="BC1022" t="s">
        <v>207</v>
      </c>
      <c r="BD1022" t="s">
        <v>207</v>
      </c>
      <c r="BE1022" t="s">
        <v>207</v>
      </c>
      <c r="BF1022" t="s">
        <v>207</v>
      </c>
      <c r="BG1022" t="s">
        <v>207</v>
      </c>
      <c r="BH1022" t="s">
        <v>207</v>
      </c>
      <c r="BI1022" t="s">
        <v>207</v>
      </c>
      <c r="BJ1022" t="s">
        <v>207</v>
      </c>
      <c r="BK1022" t="s">
        <v>207</v>
      </c>
      <c r="BL1022" t="s">
        <v>207</v>
      </c>
      <c r="BM1022" t="s">
        <v>207</v>
      </c>
      <c r="BN1022" t="s">
        <v>207</v>
      </c>
      <c r="BO1022" s="18" t="str">
        <f>IF(OR(BO$2=0, BO$2=""), "N/A", IF(ISNUMBER(SEARCH(UPPER(BO$2), UPPER(ProgramsTable[[#This Row],[Type of Service]]))), "Yes", "No"))</f>
        <v>N/A</v>
      </c>
      <c r="BP1022" s="18" t="str">
        <f>IF(BP$2=0, "N/A", IF(ISNUMBER(SEARCH(TRIM(BP$2), ProgramsTable[[#This Row],[Geographic Coverage]])), "Yes", "No"))</f>
        <v>N/A</v>
      </c>
      <c r="BQ1022" s="18" t="str">
        <f>IF(BQ$2=0, "N/A", IF(ISNUMBER(SEARCH(TRIM(BQ$2), ProgramsTable[[#This Row],[Geographic Coverage]])), "Yes", "No"))</f>
        <v>N/A</v>
      </c>
      <c r="BR1022" s="18" t="str">
        <f>IF(AND(BP$2=0, BQ$2=0), "*Required - Please Make a Selection*", IF(OR(ISNUMBER(SEARCH(TRIM(BP$2), ProgramsTable[[#This Row],[Geographic Coverage]])), ISNUMBER(SEARCH(TRIM(BQ$2), ProgramsTable[[#This Row],[Geographic Coverage]]))), "Yes", "No"))</f>
        <v>*Required - Please Make a Selection*</v>
      </c>
      <c r="BS1022" s="18" t="str">
        <f>IF(OR(BS$2="",BS$2=0), "N/A", IF(AND(ProgramsTable[[#This Row],[Age Min]]= "None", ProgramsTable[[#This Row],[Age Max]]= "None"), "Yes", IF(AND(BS$2&gt;=ProgramsTable[[#This Row],[Age Min]], BS$2&lt;=ProgramsTable[[#This Row],[Age Max]]), "Yes", "No")))</f>
        <v>N/A</v>
      </c>
      <c r="BT1022" s="18" t="str" cm="1">
        <f t="array" ref="BT1022">IF(COUNTIF(AM$2:BJ$2,"Yes")=0,"N/A",IF(SUMPRODUCT(--(AM$2:BJ$2="Yes"),--(ProgramsTable[[#This Row],[Developmental Disability]:[Caregivers, Family Members, Advocates, or Practitioners of an Individual with Disabilities or Medical Conditions]]="Yes"))&gt;0,"Yes","No"))</f>
        <v>N/A</v>
      </c>
      <c r="BU10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22" s="18" t="str">
        <f>IF(BV$2=0, "N/A", IF(ISNUMBER(SEARCH(UPPER(BV$2), UPPER(ProgramsTable[[#This Row],[Type of Service]]))), "Yes", "No"))</f>
        <v>N/A</v>
      </c>
      <c r="BW1022" s="18" t="str">
        <f>IF(BW$2=0, "N/A", IF(ISNUMBER(SEARCH(TRIM(BW$2), ProgramsTable[[#This Row],[Geographic Coverage]])), "Yes", "No"))</f>
        <v>N/A</v>
      </c>
      <c r="BX1022" s="18" t="str">
        <f>IF(BX$2=0, "N/A", IF(ISNUMBER(SEARCH(TRIM(BX$2), ProgramsTable[[#This Row],[Geographic Coverage]])), "Yes", "No"))</f>
        <v>N/A</v>
      </c>
      <c r="BY1022" s="18" t="str">
        <f>IF(AND(BW$2=0, BX$2=0), "*Required - Please Make a Selection*", IF(OR(ISNUMBER(SEARCH(TRIM(BW$2), ProgramsTable[[#This Row],[Geographic Coverage]])), ISNUMBER(SEARCH(TRIM(BX$2), ProgramsTable[[#This Row],[Geographic Coverage]]))), "Yes", "No"))</f>
        <v>*Required - Please Make a Selection*</v>
      </c>
      <c r="BZ1022" s="18" t="str">
        <f>IF(I$2=0, "N/A", IF(I$2="Yes", IF(ProgramsTable[[#This Row],[Program Includes Services for Caregivers]]="Yes", IF(ProgramsTable[[#This Row],[Program May Require Caregiver to be Unpaid]]="No", "Yes", "No"), "No"), "N/A"))</f>
        <v>N/A</v>
      </c>
      <c r="CA10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22" s="18" t="str">
        <f>IF(CB$2=0, "N/A", IF(ISNUMBER(SEARCH(TRIM(UPPER(CB$2)), TRIM(UPPER(ProgramsTable[[#This Row],[Type of Service]])))), "Yes", "No"))</f>
        <v>N/A</v>
      </c>
      <c r="CC1022" s="18" t="str">
        <f>IF(CC$2=0, "N/A", IF(ISNUMBER(SEARCH(TRIM(CC$2), ProgramsTable[[#This Row],[Geographic Coverage]])), "Yes", "No"))</f>
        <v>No</v>
      </c>
      <c r="CD1022" s="18" t="str">
        <f>IF(CD$2=0, "N/A", IF(ISNUMBER(SEARCH(TRIM(CD$2), ProgramsTable[[#This Row],[Geographic Coverage]])), "Yes", "No"))</f>
        <v>N/A</v>
      </c>
      <c r="CE1022" s="18" t="str">
        <f>IF(AND(CC$2=0, CD$2=0), "*Required - Please Make a Selection*", IF(OR(ISNUMBER(SEARCH(TRIM(CC$2), ProgramsTable[[#This Row],[Geographic Coverage]])), ISNUMBER(SEARCH(TRIM(CD$2), ProgramsTable[[#This Row],[Geographic Coverage]]))), "Yes", "No"))</f>
        <v>No</v>
      </c>
      <c r="CF1022" s="18" t="str" cm="1">
        <f t="array" ref="CF1022">IF(COUNTIF(BK$2:BN$2, "Yes")=0, "N/A", IF(SUMPRODUCT((BK$2:BN$2="Yes")*(ProgramsTable[[#This Row],[Veteran?]:[Disabled Veteran?]]="Yes"))&gt;0, "Yes", "No"))</f>
        <v>No</v>
      </c>
      <c r="CG10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22"/>
      <c r="CI1022"/>
      <c r="CJ1022"/>
      <c r="CK1022"/>
      <c r="CL1022"/>
      <c r="CM1022"/>
      <c r="CN1022"/>
      <c r="CO1022"/>
      <c r="CP1022"/>
      <c r="CQ1022"/>
      <c r="CR1022"/>
      <c r="CS1022"/>
      <c r="CU1022"/>
      <c r="CV1022"/>
    </row>
    <row r="1023" spans="1:100" hidden="1" x14ac:dyDescent="0.25">
      <c r="A1023" s="10">
        <v>1009</v>
      </c>
      <c r="B1023" t="s">
        <v>647</v>
      </c>
      <c r="C1023" t="s">
        <v>517</v>
      </c>
      <c r="D1023" t="s">
        <v>545</v>
      </c>
      <c r="E1023" t="s">
        <v>546</v>
      </c>
      <c r="F1023" t="s">
        <v>560</v>
      </c>
      <c r="G1023" t="s">
        <v>103</v>
      </c>
      <c r="H1023" t="s">
        <v>207</v>
      </c>
      <c r="I1023" t="s">
        <v>207</v>
      </c>
      <c r="J1023" t="s">
        <v>208</v>
      </c>
      <c r="K1023" t="s">
        <v>208</v>
      </c>
      <c r="L1023" s="11" t="s">
        <v>208</v>
      </c>
      <c r="M1023" t="s">
        <v>208</v>
      </c>
      <c r="N1023" t="s">
        <v>208</v>
      </c>
      <c r="P1023" t="s">
        <v>208</v>
      </c>
      <c r="Q1023" t="s">
        <v>208</v>
      </c>
      <c r="R1023" t="s">
        <v>208</v>
      </c>
      <c r="S1023" t="s">
        <v>208</v>
      </c>
      <c r="T1023" t="s">
        <v>651</v>
      </c>
      <c r="U1023" t="s">
        <v>207</v>
      </c>
      <c r="V1023" t="s">
        <v>207</v>
      </c>
      <c r="W1023" t="s">
        <v>207</v>
      </c>
      <c r="X1023" t="s">
        <v>207</v>
      </c>
      <c r="Y1023" t="s">
        <v>207</v>
      </c>
      <c r="Z1023" t="s">
        <v>207</v>
      </c>
      <c r="AA1023" t="s">
        <v>207</v>
      </c>
      <c r="AB1023" t="s">
        <v>207</v>
      </c>
      <c r="AC1023" t="s">
        <v>207</v>
      </c>
      <c r="AD1023" t="s">
        <v>207</v>
      </c>
      <c r="AE1023" t="s">
        <v>207</v>
      </c>
      <c r="AF1023" t="s">
        <v>207</v>
      </c>
      <c r="AG1023" t="s">
        <v>207</v>
      </c>
      <c r="AH1023" t="s">
        <v>207</v>
      </c>
      <c r="AI1023" t="s">
        <v>207</v>
      </c>
      <c r="AJ1023" t="s">
        <v>207</v>
      </c>
      <c r="AK1023" t="s">
        <v>207</v>
      </c>
      <c r="AL1023" t="s">
        <v>207</v>
      </c>
      <c r="AM1023" t="s">
        <v>207</v>
      </c>
      <c r="AN1023" t="s">
        <v>207</v>
      </c>
      <c r="AO1023" t="s">
        <v>207</v>
      </c>
      <c r="AP1023" t="s">
        <v>207</v>
      </c>
      <c r="AQ1023" t="s">
        <v>207</v>
      </c>
      <c r="AR1023" t="s">
        <v>207</v>
      </c>
      <c r="AS1023" t="s">
        <v>207</v>
      </c>
      <c r="AT1023" t="s">
        <v>207</v>
      </c>
      <c r="AU1023" t="s">
        <v>207</v>
      </c>
      <c r="AV1023" t="s">
        <v>207</v>
      </c>
      <c r="AW1023" t="s">
        <v>207</v>
      </c>
      <c r="AX1023" t="s">
        <v>207</v>
      </c>
      <c r="AY1023" t="s">
        <v>207</v>
      </c>
      <c r="AZ1023" t="s">
        <v>207</v>
      </c>
      <c r="BA1023" t="s">
        <v>207</v>
      </c>
      <c r="BB1023" t="s">
        <v>207</v>
      </c>
      <c r="BC1023" t="s">
        <v>207</v>
      </c>
      <c r="BD1023" t="s">
        <v>207</v>
      </c>
      <c r="BE1023" t="s">
        <v>207</v>
      </c>
      <c r="BF1023" t="s">
        <v>207</v>
      </c>
      <c r="BG1023" t="s">
        <v>207</v>
      </c>
      <c r="BH1023" t="s">
        <v>207</v>
      </c>
      <c r="BI1023" t="s">
        <v>207</v>
      </c>
      <c r="BJ1023" t="s">
        <v>207</v>
      </c>
      <c r="BK1023" t="s">
        <v>207</v>
      </c>
      <c r="BL1023" t="s">
        <v>207</v>
      </c>
      <c r="BM1023" t="s">
        <v>207</v>
      </c>
      <c r="BN1023" t="s">
        <v>207</v>
      </c>
      <c r="BO1023" s="18" t="str">
        <f>IF(OR(BO$2=0, BO$2=""), "N/A", IF(ISNUMBER(SEARCH(UPPER(BO$2), UPPER(ProgramsTable[[#This Row],[Type of Service]]))), "Yes", "No"))</f>
        <v>N/A</v>
      </c>
      <c r="BP1023" s="18" t="str">
        <f>IF(BP$2=0, "N/A", IF(ISNUMBER(SEARCH(TRIM(BP$2), ProgramsTable[[#This Row],[Geographic Coverage]])), "Yes", "No"))</f>
        <v>N/A</v>
      </c>
      <c r="BQ1023" s="18" t="str">
        <f>IF(BQ$2=0, "N/A", IF(ISNUMBER(SEARCH(TRIM(BQ$2), ProgramsTable[[#This Row],[Geographic Coverage]])), "Yes", "No"))</f>
        <v>N/A</v>
      </c>
      <c r="BR1023" s="18" t="str">
        <f>IF(AND(BP$2=0, BQ$2=0), "*Required - Please Make a Selection*", IF(OR(ISNUMBER(SEARCH(TRIM(BP$2), ProgramsTable[[#This Row],[Geographic Coverage]])), ISNUMBER(SEARCH(TRIM(BQ$2), ProgramsTable[[#This Row],[Geographic Coverage]]))), "Yes", "No"))</f>
        <v>*Required - Please Make a Selection*</v>
      </c>
      <c r="BS1023" s="18" t="str">
        <f>IF(OR(BS$2="",BS$2=0), "N/A", IF(AND(ProgramsTable[[#This Row],[Age Min]]= "None", ProgramsTable[[#This Row],[Age Max]]= "None"), "Yes", IF(AND(BS$2&gt;=ProgramsTable[[#This Row],[Age Min]], BS$2&lt;=ProgramsTable[[#This Row],[Age Max]]), "Yes", "No")))</f>
        <v>N/A</v>
      </c>
      <c r="BT1023" s="18" t="str" cm="1">
        <f t="array" ref="BT1023">IF(COUNTIF(AM$2:BJ$2,"Yes")=0,"N/A",IF(SUMPRODUCT(--(AM$2:BJ$2="Yes"),--(ProgramsTable[[#This Row],[Developmental Disability]:[Caregivers, Family Members, Advocates, or Practitioners of an Individual with Disabilities or Medical Conditions]]="Yes"))&gt;0,"Yes","No"))</f>
        <v>N/A</v>
      </c>
      <c r="BU10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23" s="18" t="str">
        <f>IF(BV$2=0, "N/A", IF(ISNUMBER(SEARCH(UPPER(BV$2), UPPER(ProgramsTable[[#This Row],[Type of Service]]))), "Yes", "No"))</f>
        <v>N/A</v>
      </c>
      <c r="BW1023" s="18" t="str">
        <f>IF(BW$2=0, "N/A", IF(ISNUMBER(SEARCH(TRIM(BW$2), ProgramsTable[[#This Row],[Geographic Coverage]])), "Yes", "No"))</f>
        <v>N/A</v>
      </c>
      <c r="BX1023" s="18" t="str">
        <f>IF(BX$2=0, "N/A", IF(ISNUMBER(SEARCH(TRIM(BX$2), ProgramsTable[[#This Row],[Geographic Coverage]])), "Yes", "No"))</f>
        <v>N/A</v>
      </c>
      <c r="BY1023" s="18" t="str">
        <f>IF(AND(BW$2=0, BX$2=0), "*Required - Please Make a Selection*", IF(OR(ISNUMBER(SEARCH(TRIM(BW$2), ProgramsTable[[#This Row],[Geographic Coverage]])), ISNUMBER(SEARCH(TRIM(BX$2), ProgramsTable[[#This Row],[Geographic Coverage]]))), "Yes", "No"))</f>
        <v>*Required - Please Make a Selection*</v>
      </c>
      <c r="BZ1023" s="18" t="str">
        <f>IF(I$2=0, "N/A", IF(I$2="Yes", IF(ProgramsTable[[#This Row],[Program Includes Services for Caregivers]]="Yes", IF(ProgramsTable[[#This Row],[Program May Require Caregiver to be Unpaid]]="No", "Yes", "No"), "No"), "N/A"))</f>
        <v>N/A</v>
      </c>
      <c r="CA10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23" s="18" t="str">
        <f>IF(CB$2=0, "N/A", IF(ISNUMBER(SEARCH(TRIM(UPPER(CB$2)), TRIM(UPPER(ProgramsTable[[#This Row],[Type of Service]])))), "Yes", "No"))</f>
        <v>N/A</v>
      </c>
      <c r="CC1023" s="18" t="str">
        <f>IF(CC$2=0, "N/A", IF(ISNUMBER(SEARCH(TRIM(CC$2), ProgramsTable[[#This Row],[Geographic Coverage]])), "Yes", "No"))</f>
        <v>No</v>
      </c>
      <c r="CD1023" s="18" t="str">
        <f>IF(CD$2=0, "N/A", IF(ISNUMBER(SEARCH(TRIM(CD$2), ProgramsTable[[#This Row],[Geographic Coverage]])), "Yes", "No"))</f>
        <v>N/A</v>
      </c>
      <c r="CE1023" s="18" t="str">
        <f>IF(AND(CC$2=0, CD$2=0), "*Required - Please Make a Selection*", IF(OR(ISNUMBER(SEARCH(TRIM(CC$2), ProgramsTable[[#This Row],[Geographic Coverage]])), ISNUMBER(SEARCH(TRIM(CD$2), ProgramsTable[[#This Row],[Geographic Coverage]]))), "Yes", "No"))</f>
        <v>No</v>
      </c>
      <c r="CF1023" s="18" t="str" cm="1">
        <f t="array" ref="CF1023">IF(COUNTIF(BK$2:BN$2, "Yes")=0, "N/A", IF(SUMPRODUCT((BK$2:BN$2="Yes")*(ProgramsTable[[#This Row],[Veteran?]:[Disabled Veteran?]]="Yes"))&gt;0, "Yes", "No"))</f>
        <v>No</v>
      </c>
      <c r="CG10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23"/>
      <c r="CI1023"/>
      <c r="CJ1023"/>
      <c r="CK1023"/>
      <c r="CL1023"/>
      <c r="CM1023"/>
      <c r="CN1023"/>
      <c r="CO1023"/>
      <c r="CP1023"/>
      <c r="CQ1023"/>
      <c r="CR1023"/>
      <c r="CS1023"/>
      <c r="CU1023"/>
      <c r="CV1023"/>
    </row>
    <row r="1024" spans="1:100" hidden="1" x14ac:dyDescent="0.25">
      <c r="A1024" s="10">
        <v>1010</v>
      </c>
      <c r="B1024" t="s">
        <v>647</v>
      </c>
      <c r="C1024" t="s">
        <v>517</v>
      </c>
      <c r="D1024" t="s">
        <v>545</v>
      </c>
      <c r="E1024" t="s">
        <v>546</v>
      </c>
      <c r="F1024" t="s">
        <v>111</v>
      </c>
      <c r="G1024" t="s">
        <v>111</v>
      </c>
      <c r="H1024" t="s">
        <v>207</v>
      </c>
      <c r="I1024" t="s">
        <v>207</v>
      </c>
      <c r="J1024" t="s">
        <v>547</v>
      </c>
      <c r="K1024" t="s">
        <v>208</v>
      </c>
      <c r="L1024" s="11" t="s">
        <v>543</v>
      </c>
      <c r="M1024">
        <v>60</v>
      </c>
      <c r="N1024">
        <v>120</v>
      </c>
      <c r="P1024" t="s">
        <v>561</v>
      </c>
      <c r="Q1024" t="s">
        <v>208</v>
      </c>
      <c r="R1024" t="s">
        <v>561</v>
      </c>
      <c r="S1024" t="s">
        <v>208</v>
      </c>
      <c r="T1024" t="s">
        <v>651</v>
      </c>
      <c r="U1024" t="s">
        <v>215</v>
      </c>
      <c r="V1024" t="s">
        <v>207</v>
      </c>
      <c r="W1024" t="s">
        <v>207</v>
      </c>
      <c r="X1024" t="s">
        <v>207</v>
      </c>
      <c r="Y1024" t="s">
        <v>207</v>
      </c>
      <c r="Z1024" t="s">
        <v>207</v>
      </c>
      <c r="AA1024" t="s">
        <v>215</v>
      </c>
      <c r="AB1024" t="s">
        <v>207</v>
      </c>
      <c r="AC1024" t="s">
        <v>207</v>
      </c>
      <c r="AD1024" t="s">
        <v>207</v>
      </c>
      <c r="AE1024" t="s">
        <v>207</v>
      </c>
      <c r="AF1024" t="s">
        <v>207</v>
      </c>
      <c r="AG1024" t="s">
        <v>207</v>
      </c>
      <c r="AH1024" t="s">
        <v>207</v>
      </c>
      <c r="AI1024" t="s">
        <v>207</v>
      </c>
      <c r="AJ1024" t="s">
        <v>207</v>
      </c>
      <c r="AK1024" t="s">
        <v>207</v>
      </c>
      <c r="AL1024" t="s">
        <v>207</v>
      </c>
      <c r="AM1024" t="s">
        <v>207</v>
      </c>
      <c r="AN1024" t="s">
        <v>207</v>
      </c>
      <c r="AO1024" t="s">
        <v>207</v>
      </c>
      <c r="AP1024" t="s">
        <v>207</v>
      </c>
      <c r="AQ1024" t="s">
        <v>207</v>
      </c>
      <c r="AR1024" t="s">
        <v>207</v>
      </c>
      <c r="AS1024" t="s">
        <v>207</v>
      </c>
      <c r="AT1024" t="s">
        <v>207</v>
      </c>
      <c r="AU1024" t="s">
        <v>207</v>
      </c>
      <c r="AV1024" t="s">
        <v>207</v>
      </c>
      <c r="AW1024" t="s">
        <v>207</v>
      </c>
      <c r="AX1024" t="s">
        <v>207</v>
      </c>
      <c r="AY1024" t="s">
        <v>207</v>
      </c>
      <c r="AZ1024" t="s">
        <v>207</v>
      </c>
      <c r="BA1024" t="s">
        <v>215</v>
      </c>
      <c r="BB1024" t="s">
        <v>207</v>
      </c>
      <c r="BC1024" t="s">
        <v>207</v>
      </c>
      <c r="BD1024" t="s">
        <v>207</v>
      </c>
      <c r="BE1024" t="s">
        <v>207</v>
      </c>
      <c r="BF1024" t="s">
        <v>207</v>
      </c>
      <c r="BG1024" t="s">
        <v>207</v>
      </c>
      <c r="BH1024" t="s">
        <v>207</v>
      </c>
      <c r="BI1024" t="s">
        <v>207</v>
      </c>
      <c r="BJ1024" t="s">
        <v>207</v>
      </c>
      <c r="BK1024" t="s">
        <v>207</v>
      </c>
      <c r="BL1024" t="s">
        <v>207</v>
      </c>
      <c r="BM1024" t="s">
        <v>207</v>
      </c>
      <c r="BN1024" t="s">
        <v>207</v>
      </c>
      <c r="BO1024" s="18" t="str">
        <f>IF(OR(BO$2=0, BO$2=""), "N/A", IF(ISNUMBER(SEARCH(UPPER(BO$2), UPPER(ProgramsTable[[#This Row],[Type of Service]]))), "Yes", "No"))</f>
        <v>N/A</v>
      </c>
      <c r="BP1024" s="18" t="str">
        <f>IF(BP$2=0, "N/A", IF(ISNUMBER(SEARCH(TRIM(BP$2), ProgramsTable[[#This Row],[Geographic Coverage]])), "Yes", "No"))</f>
        <v>N/A</v>
      </c>
      <c r="BQ1024" s="18" t="str">
        <f>IF(BQ$2=0, "N/A", IF(ISNUMBER(SEARCH(TRIM(BQ$2), ProgramsTable[[#This Row],[Geographic Coverage]])), "Yes", "No"))</f>
        <v>N/A</v>
      </c>
      <c r="BR1024" s="18" t="str">
        <f>IF(AND(BP$2=0, BQ$2=0), "*Required - Please Make a Selection*", IF(OR(ISNUMBER(SEARCH(TRIM(BP$2), ProgramsTable[[#This Row],[Geographic Coverage]])), ISNUMBER(SEARCH(TRIM(BQ$2), ProgramsTable[[#This Row],[Geographic Coverage]]))), "Yes", "No"))</f>
        <v>*Required - Please Make a Selection*</v>
      </c>
      <c r="BS1024" s="18" t="str">
        <f>IF(OR(BS$2="",BS$2=0), "N/A", IF(AND(ProgramsTable[[#This Row],[Age Min]]= "None", ProgramsTable[[#This Row],[Age Max]]= "None"), "Yes", IF(AND(BS$2&gt;=ProgramsTable[[#This Row],[Age Min]], BS$2&lt;=ProgramsTable[[#This Row],[Age Max]]), "Yes", "No")))</f>
        <v>N/A</v>
      </c>
      <c r="BT1024" s="18" t="str" cm="1">
        <f t="array" ref="BT1024">IF(COUNTIF(AM$2:BJ$2,"Yes")=0,"N/A",IF(SUMPRODUCT(--(AM$2:BJ$2="Yes"),--(ProgramsTable[[#This Row],[Developmental Disability]:[Caregivers, Family Members, Advocates, or Practitioners of an Individual with Disabilities or Medical Conditions]]="Yes"))&gt;0,"Yes","No"))</f>
        <v>N/A</v>
      </c>
      <c r="BU10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24" s="18" t="str">
        <f>IF(BV$2=0, "N/A", IF(ISNUMBER(SEARCH(UPPER(BV$2), UPPER(ProgramsTable[[#This Row],[Type of Service]]))), "Yes", "No"))</f>
        <v>N/A</v>
      </c>
      <c r="BW1024" s="18" t="str">
        <f>IF(BW$2=0, "N/A", IF(ISNUMBER(SEARCH(TRIM(BW$2), ProgramsTable[[#This Row],[Geographic Coverage]])), "Yes", "No"))</f>
        <v>N/A</v>
      </c>
      <c r="BX1024" s="18" t="str">
        <f>IF(BX$2=0, "N/A", IF(ISNUMBER(SEARCH(TRIM(BX$2), ProgramsTable[[#This Row],[Geographic Coverage]])), "Yes", "No"))</f>
        <v>N/A</v>
      </c>
      <c r="BY1024" s="18" t="str">
        <f>IF(AND(BW$2=0, BX$2=0), "*Required - Please Make a Selection*", IF(OR(ISNUMBER(SEARCH(TRIM(BW$2), ProgramsTable[[#This Row],[Geographic Coverage]])), ISNUMBER(SEARCH(TRIM(BX$2), ProgramsTable[[#This Row],[Geographic Coverage]]))), "Yes", "No"))</f>
        <v>*Required - Please Make a Selection*</v>
      </c>
      <c r="BZ1024" s="18" t="str">
        <f>IF(I$2=0, "N/A", IF(I$2="Yes", IF(ProgramsTable[[#This Row],[Program Includes Services for Caregivers]]="Yes", IF(ProgramsTable[[#This Row],[Program May Require Caregiver to be Unpaid]]="No", "Yes", "No"), "No"), "N/A"))</f>
        <v>N/A</v>
      </c>
      <c r="CA10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24" s="18" t="str">
        <f>IF(CB$2=0, "N/A", IF(ISNUMBER(SEARCH(TRIM(UPPER(CB$2)), TRIM(UPPER(ProgramsTable[[#This Row],[Type of Service]])))), "Yes", "No"))</f>
        <v>N/A</v>
      </c>
      <c r="CC1024" s="18" t="str">
        <f>IF(CC$2=0, "N/A", IF(ISNUMBER(SEARCH(TRIM(CC$2), ProgramsTable[[#This Row],[Geographic Coverage]])), "Yes", "No"))</f>
        <v>No</v>
      </c>
      <c r="CD1024" s="18" t="str">
        <f>IF(CD$2=0, "N/A", IF(ISNUMBER(SEARCH(TRIM(CD$2), ProgramsTable[[#This Row],[Geographic Coverage]])), "Yes", "No"))</f>
        <v>N/A</v>
      </c>
      <c r="CE1024" s="18" t="str">
        <f>IF(AND(CC$2=0, CD$2=0), "*Required - Please Make a Selection*", IF(OR(ISNUMBER(SEARCH(TRIM(CC$2), ProgramsTable[[#This Row],[Geographic Coverage]])), ISNUMBER(SEARCH(TRIM(CD$2), ProgramsTable[[#This Row],[Geographic Coverage]]))), "Yes", "No"))</f>
        <v>No</v>
      </c>
      <c r="CF1024" s="18" t="str" cm="1">
        <f t="array" ref="CF1024">IF(COUNTIF(BK$2:BN$2, "Yes")=0, "N/A", IF(SUMPRODUCT((BK$2:BN$2="Yes")*(ProgramsTable[[#This Row],[Veteran?]:[Disabled Veteran?]]="Yes"))&gt;0, "Yes", "No"))</f>
        <v>No</v>
      </c>
      <c r="CG10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24"/>
      <c r="CI1024"/>
      <c r="CJ1024"/>
      <c r="CK1024"/>
      <c r="CL1024"/>
      <c r="CM1024"/>
      <c r="CN1024"/>
      <c r="CO1024"/>
      <c r="CP1024"/>
      <c r="CQ1024"/>
      <c r="CR1024"/>
      <c r="CS1024"/>
      <c r="CU1024"/>
      <c r="CV1024"/>
    </row>
    <row r="1025" spans="1:100" hidden="1" x14ac:dyDescent="0.25">
      <c r="A1025" s="10">
        <v>1011</v>
      </c>
      <c r="B1025" t="s">
        <v>647</v>
      </c>
      <c r="C1025" t="s">
        <v>517</v>
      </c>
      <c r="D1025" t="s">
        <v>545</v>
      </c>
      <c r="E1025" t="s">
        <v>546</v>
      </c>
      <c r="F1025" t="s">
        <v>562</v>
      </c>
      <c r="G1025" t="s">
        <v>103</v>
      </c>
      <c r="H1025" t="s">
        <v>207</v>
      </c>
      <c r="I1025" t="s">
        <v>207</v>
      </c>
      <c r="J1025" t="s">
        <v>208</v>
      </c>
      <c r="K1025" t="s">
        <v>208</v>
      </c>
      <c r="L1025" s="11" t="s">
        <v>208</v>
      </c>
      <c r="M1025" t="s">
        <v>208</v>
      </c>
      <c r="N1025" t="s">
        <v>208</v>
      </c>
      <c r="P1025" t="s">
        <v>208</v>
      </c>
      <c r="Q1025" t="s">
        <v>208</v>
      </c>
      <c r="R1025" t="s">
        <v>208</v>
      </c>
      <c r="S1025" t="s">
        <v>208</v>
      </c>
      <c r="T1025" t="s">
        <v>651</v>
      </c>
      <c r="U1025" t="s">
        <v>207</v>
      </c>
      <c r="V1025" t="s">
        <v>207</v>
      </c>
      <c r="W1025" t="s">
        <v>207</v>
      </c>
      <c r="X1025" t="s">
        <v>207</v>
      </c>
      <c r="Y1025" t="s">
        <v>207</v>
      </c>
      <c r="Z1025" t="s">
        <v>207</v>
      </c>
      <c r="AA1025" t="s">
        <v>207</v>
      </c>
      <c r="AB1025" t="s">
        <v>207</v>
      </c>
      <c r="AC1025" t="s">
        <v>207</v>
      </c>
      <c r="AD1025" t="s">
        <v>207</v>
      </c>
      <c r="AE1025" t="s">
        <v>207</v>
      </c>
      <c r="AF1025" t="s">
        <v>207</v>
      </c>
      <c r="AG1025" t="s">
        <v>207</v>
      </c>
      <c r="AH1025" t="s">
        <v>207</v>
      </c>
      <c r="AI1025" t="s">
        <v>207</v>
      </c>
      <c r="AJ1025" t="s">
        <v>207</v>
      </c>
      <c r="AK1025" t="s">
        <v>207</v>
      </c>
      <c r="AL1025" t="s">
        <v>207</v>
      </c>
      <c r="AM1025" t="s">
        <v>207</v>
      </c>
      <c r="AN1025" t="s">
        <v>207</v>
      </c>
      <c r="AO1025" t="s">
        <v>207</v>
      </c>
      <c r="AP1025" t="s">
        <v>207</v>
      </c>
      <c r="AQ1025" t="s">
        <v>207</v>
      </c>
      <c r="AR1025" t="s">
        <v>207</v>
      </c>
      <c r="AS1025" t="s">
        <v>207</v>
      </c>
      <c r="AT1025" t="s">
        <v>207</v>
      </c>
      <c r="AU1025" t="s">
        <v>207</v>
      </c>
      <c r="AV1025" t="s">
        <v>207</v>
      </c>
      <c r="AW1025" t="s">
        <v>207</v>
      </c>
      <c r="AX1025" t="s">
        <v>207</v>
      </c>
      <c r="AY1025" t="s">
        <v>207</v>
      </c>
      <c r="AZ1025" t="s">
        <v>207</v>
      </c>
      <c r="BA1025" t="s">
        <v>207</v>
      </c>
      <c r="BB1025" t="s">
        <v>207</v>
      </c>
      <c r="BC1025" t="s">
        <v>207</v>
      </c>
      <c r="BD1025" t="s">
        <v>207</v>
      </c>
      <c r="BE1025" t="s">
        <v>207</v>
      </c>
      <c r="BF1025" t="s">
        <v>207</v>
      </c>
      <c r="BG1025" t="s">
        <v>207</v>
      </c>
      <c r="BH1025" t="s">
        <v>207</v>
      </c>
      <c r="BI1025" t="s">
        <v>207</v>
      </c>
      <c r="BJ1025" t="s">
        <v>207</v>
      </c>
      <c r="BK1025" t="s">
        <v>207</v>
      </c>
      <c r="BL1025" t="s">
        <v>207</v>
      </c>
      <c r="BM1025" t="s">
        <v>207</v>
      </c>
      <c r="BN1025" t="s">
        <v>207</v>
      </c>
      <c r="BO1025" s="18" t="str">
        <f>IF(OR(BO$2=0, BO$2=""), "N/A", IF(ISNUMBER(SEARCH(UPPER(BO$2), UPPER(ProgramsTable[[#This Row],[Type of Service]]))), "Yes", "No"))</f>
        <v>N/A</v>
      </c>
      <c r="BP1025" s="18" t="str">
        <f>IF(BP$2=0, "N/A", IF(ISNUMBER(SEARCH(TRIM(BP$2), ProgramsTable[[#This Row],[Geographic Coverage]])), "Yes", "No"))</f>
        <v>N/A</v>
      </c>
      <c r="BQ1025" s="18" t="str">
        <f>IF(BQ$2=0, "N/A", IF(ISNUMBER(SEARCH(TRIM(BQ$2), ProgramsTable[[#This Row],[Geographic Coverage]])), "Yes", "No"))</f>
        <v>N/A</v>
      </c>
      <c r="BR1025" s="18" t="str">
        <f>IF(AND(BP$2=0, BQ$2=0), "*Required - Please Make a Selection*", IF(OR(ISNUMBER(SEARCH(TRIM(BP$2), ProgramsTable[[#This Row],[Geographic Coverage]])), ISNUMBER(SEARCH(TRIM(BQ$2), ProgramsTable[[#This Row],[Geographic Coverage]]))), "Yes", "No"))</f>
        <v>*Required - Please Make a Selection*</v>
      </c>
      <c r="BS1025" s="18" t="str">
        <f>IF(OR(BS$2="",BS$2=0), "N/A", IF(AND(ProgramsTable[[#This Row],[Age Min]]= "None", ProgramsTable[[#This Row],[Age Max]]= "None"), "Yes", IF(AND(BS$2&gt;=ProgramsTable[[#This Row],[Age Min]], BS$2&lt;=ProgramsTable[[#This Row],[Age Max]]), "Yes", "No")))</f>
        <v>N/A</v>
      </c>
      <c r="BT1025" s="18" t="str" cm="1">
        <f t="array" ref="BT1025">IF(COUNTIF(AM$2:BJ$2,"Yes")=0,"N/A",IF(SUMPRODUCT(--(AM$2:BJ$2="Yes"),--(ProgramsTable[[#This Row],[Developmental Disability]:[Caregivers, Family Members, Advocates, or Practitioners of an Individual with Disabilities or Medical Conditions]]="Yes"))&gt;0,"Yes","No"))</f>
        <v>N/A</v>
      </c>
      <c r="BU10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25" s="18" t="str">
        <f>IF(BV$2=0, "N/A", IF(ISNUMBER(SEARCH(UPPER(BV$2), UPPER(ProgramsTable[[#This Row],[Type of Service]]))), "Yes", "No"))</f>
        <v>N/A</v>
      </c>
      <c r="BW1025" s="18" t="str">
        <f>IF(BW$2=0, "N/A", IF(ISNUMBER(SEARCH(TRIM(BW$2), ProgramsTable[[#This Row],[Geographic Coverage]])), "Yes", "No"))</f>
        <v>N/A</v>
      </c>
      <c r="BX1025" s="18" t="str">
        <f>IF(BX$2=0, "N/A", IF(ISNUMBER(SEARCH(TRIM(BX$2), ProgramsTable[[#This Row],[Geographic Coverage]])), "Yes", "No"))</f>
        <v>N/A</v>
      </c>
      <c r="BY1025" s="18" t="str">
        <f>IF(AND(BW$2=0, BX$2=0), "*Required - Please Make a Selection*", IF(OR(ISNUMBER(SEARCH(TRIM(BW$2), ProgramsTable[[#This Row],[Geographic Coverage]])), ISNUMBER(SEARCH(TRIM(BX$2), ProgramsTable[[#This Row],[Geographic Coverage]]))), "Yes", "No"))</f>
        <v>*Required - Please Make a Selection*</v>
      </c>
      <c r="BZ1025" s="18" t="str">
        <f>IF(I$2=0, "N/A", IF(I$2="Yes", IF(ProgramsTable[[#This Row],[Program Includes Services for Caregivers]]="Yes", IF(ProgramsTable[[#This Row],[Program May Require Caregiver to be Unpaid]]="No", "Yes", "No"), "No"), "N/A"))</f>
        <v>N/A</v>
      </c>
      <c r="CA10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25" s="18" t="str">
        <f>IF(CB$2=0, "N/A", IF(ISNUMBER(SEARCH(TRIM(UPPER(CB$2)), TRIM(UPPER(ProgramsTable[[#This Row],[Type of Service]])))), "Yes", "No"))</f>
        <v>N/A</v>
      </c>
      <c r="CC1025" s="18" t="str">
        <f>IF(CC$2=0, "N/A", IF(ISNUMBER(SEARCH(TRIM(CC$2), ProgramsTable[[#This Row],[Geographic Coverage]])), "Yes", "No"))</f>
        <v>No</v>
      </c>
      <c r="CD1025" s="18" t="str">
        <f>IF(CD$2=0, "N/A", IF(ISNUMBER(SEARCH(TRIM(CD$2), ProgramsTable[[#This Row],[Geographic Coverage]])), "Yes", "No"))</f>
        <v>N/A</v>
      </c>
      <c r="CE1025" s="18" t="str">
        <f>IF(AND(CC$2=0, CD$2=0), "*Required - Please Make a Selection*", IF(OR(ISNUMBER(SEARCH(TRIM(CC$2), ProgramsTable[[#This Row],[Geographic Coverage]])), ISNUMBER(SEARCH(TRIM(CD$2), ProgramsTable[[#This Row],[Geographic Coverage]]))), "Yes", "No"))</f>
        <v>No</v>
      </c>
      <c r="CF1025" s="18" t="str" cm="1">
        <f t="array" ref="CF1025">IF(COUNTIF(BK$2:BN$2, "Yes")=0, "N/A", IF(SUMPRODUCT((BK$2:BN$2="Yes")*(ProgramsTable[[#This Row],[Veteran?]:[Disabled Veteran?]]="Yes"))&gt;0, "Yes", "No"))</f>
        <v>No</v>
      </c>
      <c r="CG10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25"/>
      <c r="CI1025"/>
      <c r="CJ1025"/>
      <c r="CK1025"/>
      <c r="CL1025"/>
      <c r="CM1025"/>
      <c r="CN1025"/>
      <c r="CO1025"/>
      <c r="CP1025"/>
      <c r="CQ1025"/>
      <c r="CR1025"/>
      <c r="CS1025"/>
      <c r="CU1025"/>
      <c r="CV1025"/>
    </row>
    <row r="1026" spans="1:100" hidden="1" x14ac:dyDescent="0.25">
      <c r="A1026" s="10">
        <v>1012</v>
      </c>
      <c r="B1026" t="s">
        <v>647</v>
      </c>
      <c r="C1026" t="s">
        <v>517</v>
      </c>
      <c r="D1026" t="s">
        <v>545</v>
      </c>
      <c r="E1026" t="s">
        <v>546</v>
      </c>
      <c r="F1026" t="s">
        <v>117</v>
      </c>
      <c r="G1026" t="s">
        <v>117</v>
      </c>
      <c r="H1026" t="s">
        <v>207</v>
      </c>
      <c r="I1026" t="s">
        <v>207</v>
      </c>
      <c r="J1026" t="s">
        <v>208</v>
      </c>
      <c r="K1026" t="s">
        <v>208</v>
      </c>
      <c r="L1026" s="11" t="s">
        <v>543</v>
      </c>
      <c r="M1026">
        <v>60</v>
      </c>
      <c r="N1026">
        <v>120</v>
      </c>
      <c r="P1026" t="s">
        <v>563</v>
      </c>
      <c r="Q1026" t="s">
        <v>208</v>
      </c>
      <c r="R1026" t="s">
        <v>563</v>
      </c>
      <c r="S1026" t="s">
        <v>208</v>
      </c>
      <c r="T1026" t="s">
        <v>651</v>
      </c>
      <c r="U1026" t="s">
        <v>207</v>
      </c>
      <c r="V1026" t="s">
        <v>207</v>
      </c>
      <c r="W1026" t="s">
        <v>207</v>
      </c>
      <c r="X1026" t="s">
        <v>207</v>
      </c>
      <c r="Y1026" t="s">
        <v>207</v>
      </c>
      <c r="Z1026" t="s">
        <v>207</v>
      </c>
      <c r="AA1026" t="s">
        <v>207</v>
      </c>
      <c r="AB1026" t="s">
        <v>207</v>
      </c>
      <c r="AC1026" t="s">
        <v>207</v>
      </c>
      <c r="AD1026" t="s">
        <v>207</v>
      </c>
      <c r="AE1026" t="s">
        <v>207</v>
      </c>
      <c r="AF1026" t="s">
        <v>207</v>
      </c>
      <c r="AG1026" t="s">
        <v>207</v>
      </c>
      <c r="AH1026" t="s">
        <v>207</v>
      </c>
      <c r="AI1026" t="s">
        <v>207</v>
      </c>
      <c r="AJ1026" t="s">
        <v>207</v>
      </c>
      <c r="AK1026" t="s">
        <v>207</v>
      </c>
      <c r="AL1026" t="s">
        <v>207</v>
      </c>
      <c r="AM1026" t="s">
        <v>207</v>
      </c>
      <c r="AN1026" t="s">
        <v>207</v>
      </c>
      <c r="AO1026" t="s">
        <v>207</v>
      </c>
      <c r="AP1026" t="s">
        <v>207</v>
      </c>
      <c r="AQ1026" t="s">
        <v>207</v>
      </c>
      <c r="AR1026" t="s">
        <v>207</v>
      </c>
      <c r="AS1026" t="s">
        <v>207</v>
      </c>
      <c r="AT1026" t="s">
        <v>207</v>
      </c>
      <c r="AU1026" t="s">
        <v>207</v>
      </c>
      <c r="AV1026" t="s">
        <v>207</v>
      </c>
      <c r="AW1026" t="s">
        <v>207</v>
      </c>
      <c r="AX1026" t="s">
        <v>207</v>
      </c>
      <c r="AY1026" t="s">
        <v>207</v>
      </c>
      <c r="AZ1026" t="s">
        <v>207</v>
      </c>
      <c r="BA1026" t="s">
        <v>215</v>
      </c>
      <c r="BB1026" t="s">
        <v>207</v>
      </c>
      <c r="BC1026" t="s">
        <v>207</v>
      </c>
      <c r="BD1026" t="s">
        <v>207</v>
      </c>
      <c r="BE1026" t="s">
        <v>207</v>
      </c>
      <c r="BF1026" t="s">
        <v>207</v>
      </c>
      <c r="BG1026" t="s">
        <v>207</v>
      </c>
      <c r="BH1026" t="s">
        <v>207</v>
      </c>
      <c r="BI1026" t="s">
        <v>207</v>
      </c>
      <c r="BJ1026" t="s">
        <v>207</v>
      </c>
      <c r="BK1026" t="s">
        <v>207</v>
      </c>
      <c r="BL1026" t="s">
        <v>207</v>
      </c>
      <c r="BM1026" t="s">
        <v>207</v>
      </c>
      <c r="BN1026" t="s">
        <v>207</v>
      </c>
      <c r="BO1026" s="18" t="str">
        <f>IF(OR(BO$2=0, BO$2=""), "N/A", IF(ISNUMBER(SEARCH(UPPER(BO$2), UPPER(ProgramsTable[[#This Row],[Type of Service]]))), "Yes", "No"))</f>
        <v>N/A</v>
      </c>
      <c r="BP1026" s="18" t="str">
        <f>IF(BP$2=0, "N/A", IF(ISNUMBER(SEARCH(TRIM(BP$2), ProgramsTable[[#This Row],[Geographic Coverage]])), "Yes", "No"))</f>
        <v>N/A</v>
      </c>
      <c r="BQ1026" s="18" t="str">
        <f>IF(BQ$2=0, "N/A", IF(ISNUMBER(SEARCH(TRIM(BQ$2), ProgramsTable[[#This Row],[Geographic Coverage]])), "Yes", "No"))</f>
        <v>N/A</v>
      </c>
      <c r="BR1026" s="18" t="str">
        <f>IF(AND(BP$2=0, BQ$2=0), "*Required - Please Make a Selection*", IF(OR(ISNUMBER(SEARCH(TRIM(BP$2), ProgramsTable[[#This Row],[Geographic Coverage]])), ISNUMBER(SEARCH(TRIM(BQ$2), ProgramsTable[[#This Row],[Geographic Coverage]]))), "Yes", "No"))</f>
        <v>*Required - Please Make a Selection*</v>
      </c>
      <c r="BS1026" s="18" t="str">
        <f>IF(OR(BS$2="",BS$2=0), "N/A", IF(AND(ProgramsTable[[#This Row],[Age Min]]= "None", ProgramsTable[[#This Row],[Age Max]]= "None"), "Yes", IF(AND(BS$2&gt;=ProgramsTable[[#This Row],[Age Min]], BS$2&lt;=ProgramsTable[[#This Row],[Age Max]]), "Yes", "No")))</f>
        <v>N/A</v>
      </c>
      <c r="BT1026" s="18" t="str" cm="1">
        <f t="array" ref="BT1026">IF(COUNTIF(AM$2:BJ$2,"Yes")=0,"N/A",IF(SUMPRODUCT(--(AM$2:BJ$2="Yes"),--(ProgramsTable[[#This Row],[Developmental Disability]:[Caregivers, Family Members, Advocates, or Practitioners of an Individual with Disabilities or Medical Conditions]]="Yes"))&gt;0,"Yes","No"))</f>
        <v>N/A</v>
      </c>
      <c r="BU10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26" s="18" t="str">
        <f>IF(BV$2=0, "N/A", IF(ISNUMBER(SEARCH(UPPER(BV$2), UPPER(ProgramsTable[[#This Row],[Type of Service]]))), "Yes", "No"))</f>
        <v>N/A</v>
      </c>
      <c r="BW1026" s="18" t="str">
        <f>IF(BW$2=0, "N/A", IF(ISNUMBER(SEARCH(TRIM(BW$2), ProgramsTable[[#This Row],[Geographic Coverage]])), "Yes", "No"))</f>
        <v>N/A</v>
      </c>
      <c r="BX1026" s="18" t="str">
        <f>IF(BX$2=0, "N/A", IF(ISNUMBER(SEARCH(TRIM(BX$2), ProgramsTable[[#This Row],[Geographic Coverage]])), "Yes", "No"))</f>
        <v>N/A</v>
      </c>
      <c r="BY1026" s="18" t="str">
        <f>IF(AND(BW$2=0, BX$2=0), "*Required - Please Make a Selection*", IF(OR(ISNUMBER(SEARCH(TRIM(BW$2), ProgramsTable[[#This Row],[Geographic Coverage]])), ISNUMBER(SEARCH(TRIM(BX$2), ProgramsTable[[#This Row],[Geographic Coverage]]))), "Yes", "No"))</f>
        <v>*Required - Please Make a Selection*</v>
      </c>
      <c r="BZ1026" s="18" t="str">
        <f>IF(I$2=0, "N/A", IF(I$2="Yes", IF(ProgramsTable[[#This Row],[Program Includes Services for Caregivers]]="Yes", IF(ProgramsTable[[#This Row],[Program May Require Caregiver to be Unpaid]]="No", "Yes", "No"), "No"), "N/A"))</f>
        <v>N/A</v>
      </c>
      <c r="CA10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26" s="18" t="str">
        <f>IF(CB$2=0, "N/A", IF(ISNUMBER(SEARCH(TRIM(UPPER(CB$2)), TRIM(UPPER(ProgramsTable[[#This Row],[Type of Service]])))), "Yes", "No"))</f>
        <v>N/A</v>
      </c>
      <c r="CC1026" s="18" t="str">
        <f>IF(CC$2=0, "N/A", IF(ISNUMBER(SEARCH(TRIM(CC$2), ProgramsTable[[#This Row],[Geographic Coverage]])), "Yes", "No"))</f>
        <v>No</v>
      </c>
      <c r="CD1026" s="18" t="str">
        <f>IF(CD$2=0, "N/A", IF(ISNUMBER(SEARCH(TRIM(CD$2), ProgramsTable[[#This Row],[Geographic Coverage]])), "Yes", "No"))</f>
        <v>N/A</v>
      </c>
      <c r="CE1026" s="18" t="str">
        <f>IF(AND(CC$2=0, CD$2=0), "*Required - Please Make a Selection*", IF(OR(ISNUMBER(SEARCH(TRIM(CC$2), ProgramsTable[[#This Row],[Geographic Coverage]])), ISNUMBER(SEARCH(TRIM(CD$2), ProgramsTable[[#This Row],[Geographic Coverage]]))), "Yes", "No"))</f>
        <v>No</v>
      </c>
      <c r="CF1026" s="18" t="str" cm="1">
        <f t="array" ref="CF1026">IF(COUNTIF(BK$2:BN$2, "Yes")=0, "N/A", IF(SUMPRODUCT((BK$2:BN$2="Yes")*(ProgramsTable[[#This Row],[Veteran?]:[Disabled Veteran?]]="Yes"))&gt;0, "Yes", "No"))</f>
        <v>No</v>
      </c>
      <c r="CG10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26"/>
      <c r="CI1026"/>
      <c r="CJ1026"/>
      <c r="CK1026"/>
      <c r="CL1026"/>
      <c r="CM1026"/>
      <c r="CN1026"/>
      <c r="CO1026"/>
      <c r="CP1026"/>
      <c r="CQ1026"/>
      <c r="CR1026"/>
      <c r="CS1026"/>
      <c r="CU1026"/>
      <c r="CV1026"/>
    </row>
    <row r="1027" spans="1:100" x14ac:dyDescent="0.25">
      <c r="A1027" s="10">
        <v>1013</v>
      </c>
      <c r="B1027" t="s">
        <v>647</v>
      </c>
      <c r="C1027" t="s">
        <v>517</v>
      </c>
      <c r="D1027" t="s">
        <v>564</v>
      </c>
      <c r="E1027" t="s">
        <v>546</v>
      </c>
      <c r="F1027" t="s">
        <v>565</v>
      </c>
      <c r="G1027" t="s">
        <v>107</v>
      </c>
      <c r="H1027" t="s">
        <v>207</v>
      </c>
      <c r="I1027" t="s">
        <v>207</v>
      </c>
      <c r="J1027" t="s">
        <v>566</v>
      </c>
      <c r="K1027" t="s">
        <v>208</v>
      </c>
      <c r="L1027" s="11" t="s">
        <v>567</v>
      </c>
      <c r="M1027">
        <v>60</v>
      </c>
      <c r="N1027">
        <v>120</v>
      </c>
      <c r="O1027" t="s">
        <v>568</v>
      </c>
      <c r="P1027" t="s">
        <v>569</v>
      </c>
      <c r="Q1027" t="s">
        <v>208</v>
      </c>
      <c r="R1027" t="s">
        <v>569</v>
      </c>
      <c r="S1027" t="s">
        <v>208</v>
      </c>
      <c r="T1027" t="s">
        <v>651</v>
      </c>
      <c r="U1027" t="s">
        <v>207</v>
      </c>
      <c r="V1027" t="s">
        <v>215</v>
      </c>
      <c r="W1027" t="s">
        <v>207</v>
      </c>
      <c r="X1027" t="s">
        <v>207</v>
      </c>
      <c r="Y1027" t="s">
        <v>207</v>
      </c>
      <c r="Z1027" t="s">
        <v>207</v>
      </c>
      <c r="AA1027" t="s">
        <v>207</v>
      </c>
      <c r="AB1027" t="s">
        <v>207</v>
      </c>
      <c r="AC1027" t="s">
        <v>207</v>
      </c>
      <c r="AD1027" t="s">
        <v>207</v>
      </c>
      <c r="AE1027" t="s">
        <v>207</v>
      </c>
      <c r="AF1027" t="s">
        <v>207</v>
      </c>
      <c r="AG1027" t="s">
        <v>207</v>
      </c>
      <c r="AH1027" t="s">
        <v>207</v>
      </c>
      <c r="AI1027" t="s">
        <v>207</v>
      </c>
      <c r="AJ1027" t="s">
        <v>207</v>
      </c>
      <c r="AK1027" t="s">
        <v>207</v>
      </c>
      <c r="AL1027" t="s">
        <v>207</v>
      </c>
      <c r="AM1027" t="s">
        <v>215</v>
      </c>
      <c r="AN1027" t="s">
        <v>215</v>
      </c>
      <c r="AO1027" t="s">
        <v>215</v>
      </c>
      <c r="AP1027" t="s">
        <v>207</v>
      </c>
      <c r="AQ1027" t="s">
        <v>207</v>
      </c>
      <c r="AR1027" t="s">
        <v>207</v>
      </c>
      <c r="AS1027" t="s">
        <v>207</v>
      </c>
      <c r="AT1027" t="s">
        <v>207</v>
      </c>
      <c r="AU1027" t="s">
        <v>207</v>
      </c>
      <c r="AV1027" t="s">
        <v>207</v>
      </c>
      <c r="AW1027" t="s">
        <v>207</v>
      </c>
      <c r="AX1027" t="s">
        <v>207</v>
      </c>
      <c r="AY1027" t="s">
        <v>207</v>
      </c>
      <c r="AZ1027" t="s">
        <v>207</v>
      </c>
      <c r="BA1027" t="s">
        <v>207</v>
      </c>
      <c r="BB1027" t="s">
        <v>207</v>
      </c>
      <c r="BC1027" t="s">
        <v>207</v>
      </c>
      <c r="BD1027" t="s">
        <v>207</v>
      </c>
      <c r="BE1027" t="s">
        <v>207</v>
      </c>
      <c r="BF1027" t="s">
        <v>207</v>
      </c>
      <c r="BG1027" t="s">
        <v>207</v>
      </c>
      <c r="BH1027" t="s">
        <v>207</v>
      </c>
      <c r="BI1027" t="s">
        <v>207</v>
      </c>
      <c r="BJ1027" t="s">
        <v>207</v>
      </c>
      <c r="BK1027" t="s">
        <v>207</v>
      </c>
      <c r="BL1027" t="s">
        <v>207</v>
      </c>
      <c r="BM1027" t="s">
        <v>207</v>
      </c>
      <c r="BN1027" t="s">
        <v>207</v>
      </c>
      <c r="BO1027" s="18" t="str">
        <f>IF(OR(BO$2=0, BO$2=""), "N/A", IF(ISNUMBER(SEARCH(UPPER(BO$2), UPPER(ProgramsTable[[#This Row],[Type of Service]]))), "Yes", "No"))</f>
        <v>N/A</v>
      </c>
      <c r="BP1027" s="18" t="str">
        <f>IF(BP$2=0, "N/A", IF(ISNUMBER(SEARCH(TRIM(BP$2), ProgramsTable[[#This Row],[Geographic Coverage]])), "Yes", "No"))</f>
        <v>N/A</v>
      </c>
      <c r="BQ1027" s="18" t="str">
        <f>IF(BQ$2=0, "N/A", IF(ISNUMBER(SEARCH(TRIM(BQ$2), ProgramsTable[[#This Row],[Geographic Coverage]])), "Yes", "No"))</f>
        <v>N/A</v>
      </c>
      <c r="BR1027" s="18" t="str">
        <f>IF(AND(BP$2=0, BQ$2=0), "*Required - Please Make a Selection*", IF(OR(ISNUMBER(SEARCH(TRIM(BP$2), ProgramsTable[[#This Row],[Geographic Coverage]])), ISNUMBER(SEARCH(TRIM(BQ$2), ProgramsTable[[#This Row],[Geographic Coverage]]))), "Yes", "No"))</f>
        <v>*Required - Please Make a Selection*</v>
      </c>
      <c r="BS1027" s="18" t="str">
        <f>IF(OR(BS$2="",BS$2=0), "N/A", IF(AND(ProgramsTable[[#This Row],[Age Min]]= "None", ProgramsTable[[#This Row],[Age Max]]= "None"), "Yes", IF(AND(BS$2&gt;=ProgramsTable[[#This Row],[Age Min]], BS$2&lt;=ProgramsTable[[#This Row],[Age Max]]), "Yes", "No")))</f>
        <v>N/A</v>
      </c>
      <c r="BT1027" s="18" t="str" cm="1">
        <f t="array" ref="BT1027">IF(COUNTIF(AM$2:BJ$2,"Yes")=0,"N/A",IF(SUMPRODUCT(--(AM$2:BJ$2="Yes"),--(ProgramsTable[[#This Row],[Developmental Disability]:[Caregivers, Family Members, Advocates, or Practitioners of an Individual with Disabilities or Medical Conditions]]="Yes"))&gt;0,"Yes","No"))</f>
        <v>N/A</v>
      </c>
      <c r="BU10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27" s="18" t="str">
        <f>IF(BV$2=0, "N/A", IF(ISNUMBER(SEARCH(UPPER(BV$2), UPPER(ProgramsTable[[#This Row],[Type of Service]]))), "Yes", "No"))</f>
        <v>N/A</v>
      </c>
      <c r="BW1027" s="18" t="str">
        <f>IF(BW$2=0, "N/A", IF(ISNUMBER(SEARCH(TRIM(BW$2), ProgramsTable[[#This Row],[Geographic Coverage]])), "Yes", "No"))</f>
        <v>N/A</v>
      </c>
      <c r="BX1027" s="18" t="str">
        <f>IF(BX$2=0, "N/A", IF(ISNUMBER(SEARCH(TRIM(BX$2), ProgramsTable[[#This Row],[Geographic Coverage]])), "Yes", "No"))</f>
        <v>N/A</v>
      </c>
      <c r="BY1027" s="18" t="str">
        <f>IF(AND(BW$2=0, BX$2=0), "*Required - Please Make a Selection*", IF(OR(ISNUMBER(SEARCH(TRIM(BW$2), ProgramsTable[[#This Row],[Geographic Coverage]])), ISNUMBER(SEARCH(TRIM(BX$2), ProgramsTable[[#This Row],[Geographic Coverage]]))), "Yes", "No"))</f>
        <v>*Required - Please Make a Selection*</v>
      </c>
      <c r="BZ1027" s="18" t="str">
        <f>IF(I$2=0, "N/A", IF(I$2="Yes", IF(ProgramsTable[[#This Row],[Program Includes Services for Caregivers]]="Yes", IF(ProgramsTable[[#This Row],[Program May Require Caregiver to be Unpaid]]="No", "Yes", "No"), "No"), "N/A"))</f>
        <v>N/A</v>
      </c>
      <c r="CA10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27" s="18" t="str">
        <f>IF(CB$2=0, "N/A", IF(ISNUMBER(SEARCH(TRIM(UPPER(CB$2)), TRIM(UPPER(ProgramsTable[[#This Row],[Type of Service]])))), "Yes", "No"))</f>
        <v>N/A</v>
      </c>
      <c r="CC1027" s="18" t="str">
        <f>IF(CC$2=0, "N/A", IF(ISNUMBER(SEARCH(TRIM(CC$2), ProgramsTable[[#This Row],[Geographic Coverage]])), "Yes", "No"))</f>
        <v>No</v>
      </c>
      <c r="CD1027" s="18" t="str">
        <f>IF(CD$2=0, "N/A", IF(ISNUMBER(SEARCH(TRIM(CD$2), ProgramsTable[[#This Row],[Geographic Coverage]])), "Yes", "No"))</f>
        <v>N/A</v>
      </c>
      <c r="CE1027" s="18" t="str">
        <f>IF(AND(CC$2=0, CD$2=0), "*Required - Please Make a Selection*", IF(OR(ISNUMBER(SEARCH(TRIM(CC$2), ProgramsTable[[#This Row],[Geographic Coverage]])), ISNUMBER(SEARCH(TRIM(CD$2), ProgramsTable[[#This Row],[Geographic Coverage]]))), "Yes", "No"))</f>
        <v>No</v>
      </c>
      <c r="CF1027" s="18" t="str" cm="1">
        <f t="array" ref="CF1027">IF(COUNTIF(BK$2:BN$2, "Yes")=0, "N/A", IF(SUMPRODUCT((BK$2:BN$2="Yes")*(ProgramsTable[[#This Row],[Veteran?]:[Disabled Veteran?]]="Yes"))&gt;0, "Yes", "No"))</f>
        <v>No</v>
      </c>
      <c r="CG10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27"/>
      <c r="CI1027"/>
      <c r="CJ1027"/>
      <c r="CK1027"/>
      <c r="CL1027"/>
      <c r="CM1027"/>
      <c r="CN1027"/>
      <c r="CO1027"/>
      <c r="CP1027"/>
      <c r="CQ1027"/>
      <c r="CR1027"/>
      <c r="CS1027"/>
      <c r="CU1027"/>
      <c r="CV1027"/>
    </row>
    <row r="1028" spans="1:100" hidden="1" x14ac:dyDescent="0.25">
      <c r="A1028" s="10">
        <v>1014</v>
      </c>
      <c r="B1028" t="s">
        <v>647</v>
      </c>
      <c r="C1028" t="s">
        <v>517</v>
      </c>
      <c r="D1028" t="s">
        <v>564</v>
      </c>
      <c r="E1028" t="s">
        <v>546</v>
      </c>
      <c r="F1028" t="s">
        <v>570</v>
      </c>
      <c r="G1028" t="s">
        <v>109</v>
      </c>
      <c r="H1028" t="s">
        <v>207</v>
      </c>
      <c r="I1028" t="s">
        <v>207</v>
      </c>
      <c r="J1028" t="s">
        <v>566</v>
      </c>
      <c r="K1028" t="s">
        <v>208</v>
      </c>
      <c r="L1028" s="11" t="s">
        <v>571</v>
      </c>
      <c r="M1028">
        <v>60</v>
      </c>
      <c r="N1028">
        <v>120</v>
      </c>
      <c r="O1028" t="s">
        <v>572</v>
      </c>
      <c r="P1028" t="s">
        <v>573</v>
      </c>
      <c r="Q1028" t="s">
        <v>208</v>
      </c>
      <c r="R1028" t="s">
        <v>573</v>
      </c>
      <c r="S1028" t="s">
        <v>208</v>
      </c>
      <c r="T1028" t="s">
        <v>651</v>
      </c>
      <c r="U1028" t="s">
        <v>207</v>
      </c>
      <c r="V1028" t="s">
        <v>215</v>
      </c>
      <c r="W1028" t="s">
        <v>207</v>
      </c>
      <c r="X1028" t="s">
        <v>207</v>
      </c>
      <c r="Y1028" t="s">
        <v>207</v>
      </c>
      <c r="Z1028" t="s">
        <v>207</v>
      </c>
      <c r="AA1028" t="s">
        <v>207</v>
      </c>
      <c r="AB1028" t="s">
        <v>207</v>
      </c>
      <c r="AC1028" t="s">
        <v>207</v>
      </c>
      <c r="AD1028" t="s">
        <v>207</v>
      </c>
      <c r="AE1028" t="s">
        <v>207</v>
      </c>
      <c r="AF1028" t="s">
        <v>207</v>
      </c>
      <c r="AG1028" t="s">
        <v>207</v>
      </c>
      <c r="AH1028" t="s">
        <v>207</v>
      </c>
      <c r="AI1028" t="s">
        <v>207</v>
      </c>
      <c r="AJ1028" t="s">
        <v>207</v>
      </c>
      <c r="AK1028" t="s">
        <v>207</v>
      </c>
      <c r="AL1028" t="s">
        <v>207</v>
      </c>
      <c r="AM1028" t="s">
        <v>215</v>
      </c>
      <c r="AN1028" t="s">
        <v>215</v>
      </c>
      <c r="AO1028" t="s">
        <v>215</v>
      </c>
      <c r="AP1028" t="s">
        <v>207</v>
      </c>
      <c r="AQ1028" t="s">
        <v>215</v>
      </c>
      <c r="AR1028" t="s">
        <v>207</v>
      </c>
      <c r="AS1028" t="s">
        <v>207</v>
      </c>
      <c r="AT1028" t="s">
        <v>207</v>
      </c>
      <c r="AU1028" t="s">
        <v>207</v>
      </c>
      <c r="AV1028" t="s">
        <v>207</v>
      </c>
      <c r="AW1028" t="s">
        <v>207</v>
      </c>
      <c r="AX1028" t="s">
        <v>215</v>
      </c>
      <c r="AY1028" t="s">
        <v>215</v>
      </c>
      <c r="AZ1028" t="s">
        <v>207</v>
      </c>
      <c r="BA1028" t="s">
        <v>215</v>
      </c>
      <c r="BB1028" t="s">
        <v>207</v>
      </c>
      <c r="BC1028" t="s">
        <v>207</v>
      </c>
      <c r="BD1028" t="s">
        <v>207</v>
      </c>
      <c r="BE1028" t="s">
        <v>207</v>
      </c>
      <c r="BF1028" t="s">
        <v>207</v>
      </c>
      <c r="BG1028" t="s">
        <v>207</v>
      </c>
      <c r="BH1028" t="s">
        <v>207</v>
      </c>
      <c r="BI1028" t="s">
        <v>207</v>
      </c>
      <c r="BJ1028" t="s">
        <v>207</v>
      </c>
      <c r="BK1028" t="s">
        <v>207</v>
      </c>
      <c r="BL1028" t="s">
        <v>207</v>
      </c>
      <c r="BM1028" t="s">
        <v>207</v>
      </c>
      <c r="BN1028" t="s">
        <v>207</v>
      </c>
      <c r="BO1028" s="18" t="str">
        <f>IF(OR(BO$2=0, BO$2=""), "N/A", IF(ISNUMBER(SEARCH(UPPER(BO$2), UPPER(ProgramsTable[[#This Row],[Type of Service]]))), "Yes", "No"))</f>
        <v>N/A</v>
      </c>
      <c r="BP1028" s="18" t="str">
        <f>IF(BP$2=0, "N/A", IF(ISNUMBER(SEARCH(TRIM(BP$2), ProgramsTable[[#This Row],[Geographic Coverage]])), "Yes", "No"))</f>
        <v>N/A</v>
      </c>
      <c r="BQ1028" s="18" t="str">
        <f>IF(BQ$2=0, "N/A", IF(ISNUMBER(SEARCH(TRIM(BQ$2), ProgramsTable[[#This Row],[Geographic Coverage]])), "Yes", "No"))</f>
        <v>N/A</v>
      </c>
      <c r="BR1028" s="18" t="str">
        <f>IF(AND(BP$2=0, BQ$2=0), "*Required - Please Make a Selection*", IF(OR(ISNUMBER(SEARCH(TRIM(BP$2), ProgramsTable[[#This Row],[Geographic Coverage]])), ISNUMBER(SEARCH(TRIM(BQ$2), ProgramsTable[[#This Row],[Geographic Coverage]]))), "Yes", "No"))</f>
        <v>*Required - Please Make a Selection*</v>
      </c>
      <c r="BS1028" s="18" t="str">
        <f>IF(OR(BS$2="",BS$2=0), "N/A", IF(AND(ProgramsTable[[#This Row],[Age Min]]= "None", ProgramsTable[[#This Row],[Age Max]]= "None"), "Yes", IF(AND(BS$2&gt;=ProgramsTable[[#This Row],[Age Min]], BS$2&lt;=ProgramsTable[[#This Row],[Age Max]]), "Yes", "No")))</f>
        <v>N/A</v>
      </c>
      <c r="BT1028" s="18" t="str" cm="1">
        <f t="array" ref="BT1028">IF(COUNTIF(AM$2:BJ$2,"Yes")=0,"N/A",IF(SUMPRODUCT(--(AM$2:BJ$2="Yes"),--(ProgramsTable[[#This Row],[Developmental Disability]:[Caregivers, Family Members, Advocates, or Practitioners of an Individual with Disabilities or Medical Conditions]]="Yes"))&gt;0,"Yes","No"))</f>
        <v>N/A</v>
      </c>
      <c r="BU10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28" s="18" t="str">
        <f>IF(BV$2=0, "N/A", IF(ISNUMBER(SEARCH(UPPER(BV$2), UPPER(ProgramsTable[[#This Row],[Type of Service]]))), "Yes", "No"))</f>
        <v>N/A</v>
      </c>
      <c r="BW1028" s="18" t="str">
        <f>IF(BW$2=0, "N/A", IF(ISNUMBER(SEARCH(TRIM(BW$2), ProgramsTable[[#This Row],[Geographic Coverage]])), "Yes", "No"))</f>
        <v>N/A</v>
      </c>
      <c r="BX1028" s="18" t="str">
        <f>IF(BX$2=0, "N/A", IF(ISNUMBER(SEARCH(TRIM(BX$2), ProgramsTable[[#This Row],[Geographic Coverage]])), "Yes", "No"))</f>
        <v>N/A</v>
      </c>
      <c r="BY1028" s="18" t="str">
        <f>IF(AND(BW$2=0, BX$2=0), "*Required - Please Make a Selection*", IF(OR(ISNUMBER(SEARCH(TRIM(BW$2), ProgramsTable[[#This Row],[Geographic Coverage]])), ISNUMBER(SEARCH(TRIM(BX$2), ProgramsTable[[#This Row],[Geographic Coverage]]))), "Yes", "No"))</f>
        <v>*Required - Please Make a Selection*</v>
      </c>
      <c r="BZ1028" s="18" t="str">
        <f>IF(I$2=0, "N/A", IF(I$2="Yes", IF(ProgramsTable[[#This Row],[Program Includes Services for Caregivers]]="Yes", IF(ProgramsTable[[#This Row],[Program May Require Caregiver to be Unpaid]]="No", "Yes", "No"), "No"), "N/A"))</f>
        <v>N/A</v>
      </c>
      <c r="CA10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28" s="18" t="str">
        <f>IF(CB$2=0, "N/A", IF(ISNUMBER(SEARCH(TRIM(UPPER(CB$2)), TRIM(UPPER(ProgramsTable[[#This Row],[Type of Service]])))), "Yes", "No"))</f>
        <v>N/A</v>
      </c>
      <c r="CC1028" s="18" t="str">
        <f>IF(CC$2=0, "N/A", IF(ISNUMBER(SEARCH(TRIM(CC$2), ProgramsTable[[#This Row],[Geographic Coverage]])), "Yes", "No"))</f>
        <v>No</v>
      </c>
      <c r="CD1028" s="18" t="str">
        <f>IF(CD$2=0, "N/A", IF(ISNUMBER(SEARCH(TRIM(CD$2), ProgramsTable[[#This Row],[Geographic Coverage]])), "Yes", "No"))</f>
        <v>N/A</v>
      </c>
      <c r="CE1028" s="18" t="str">
        <f>IF(AND(CC$2=0, CD$2=0), "*Required - Please Make a Selection*", IF(OR(ISNUMBER(SEARCH(TRIM(CC$2), ProgramsTable[[#This Row],[Geographic Coverage]])), ISNUMBER(SEARCH(TRIM(CD$2), ProgramsTable[[#This Row],[Geographic Coverage]]))), "Yes", "No"))</f>
        <v>No</v>
      </c>
      <c r="CF1028" s="18" t="str" cm="1">
        <f t="array" ref="CF1028">IF(COUNTIF(BK$2:BN$2, "Yes")=0, "N/A", IF(SUMPRODUCT((BK$2:BN$2="Yes")*(ProgramsTable[[#This Row],[Veteran?]:[Disabled Veteran?]]="Yes"))&gt;0, "Yes", "No"))</f>
        <v>No</v>
      </c>
      <c r="CG10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28"/>
      <c r="CI1028"/>
      <c r="CJ1028"/>
      <c r="CK1028"/>
      <c r="CL1028"/>
      <c r="CM1028"/>
      <c r="CN1028"/>
      <c r="CO1028"/>
      <c r="CP1028"/>
      <c r="CQ1028"/>
      <c r="CR1028"/>
      <c r="CS1028"/>
      <c r="CU1028"/>
      <c r="CV1028"/>
    </row>
    <row r="1029" spans="1:100" hidden="1" x14ac:dyDescent="0.25">
      <c r="A1029" s="10">
        <v>1015</v>
      </c>
      <c r="B1029" t="s">
        <v>647</v>
      </c>
      <c r="C1029" t="s">
        <v>517</v>
      </c>
      <c r="D1029" t="s">
        <v>564</v>
      </c>
      <c r="E1029" t="s">
        <v>546</v>
      </c>
      <c r="F1029" t="s">
        <v>574</v>
      </c>
      <c r="G1029" t="s">
        <v>108</v>
      </c>
      <c r="H1029" t="s">
        <v>207</v>
      </c>
      <c r="I1029" t="s">
        <v>207</v>
      </c>
      <c r="J1029" t="s">
        <v>208</v>
      </c>
      <c r="K1029" t="s">
        <v>208</v>
      </c>
      <c r="L1029" s="11" t="s">
        <v>543</v>
      </c>
      <c r="M1029">
        <v>60</v>
      </c>
      <c r="N1029">
        <v>120</v>
      </c>
      <c r="P1029" t="s">
        <v>575</v>
      </c>
      <c r="Q1029" t="s">
        <v>208</v>
      </c>
      <c r="R1029" t="s">
        <v>575</v>
      </c>
      <c r="S1029" t="s">
        <v>208</v>
      </c>
      <c r="T1029" t="s">
        <v>651</v>
      </c>
      <c r="U1029" t="s">
        <v>207</v>
      </c>
      <c r="V1029" t="s">
        <v>207</v>
      </c>
      <c r="W1029" t="s">
        <v>207</v>
      </c>
      <c r="X1029" t="s">
        <v>207</v>
      </c>
      <c r="Y1029" t="s">
        <v>207</v>
      </c>
      <c r="Z1029" t="s">
        <v>207</v>
      </c>
      <c r="AA1029" t="s">
        <v>207</v>
      </c>
      <c r="AB1029" t="s">
        <v>207</v>
      </c>
      <c r="AC1029" t="s">
        <v>207</v>
      </c>
      <c r="AD1029" t="s">
        <v>207</v>
      </c>
      <c r="AE1029" t="s">
        <v>207</v>
      </c>
      <c r="AF1029" t="s">
        <v>207</v>
      </c>
      <c r="AG1029" t="s">
        <v>207</v>
      </c>
      <c r="AH1029" t="s">
        <v>207</v>
      </c>
      <c r="AI1029" t="s">
        <v>207</v>
      </c>
      <c r="AJ1029" t="s">
        <v>207</v>
      </c>
      <c r="AK1029" t="s">
        <v>207</v>
      </c>
      <c r="AL1029" t="s">
        <v>207</v>
      </c>
      <c r="AM1029" t="s">
        <v>207</v>
      </c>
      <c r="AN1029" t="s">
        <v>207</v>
      </c>
      <c r="AO1029" t="s">
        <v>207</v>
      </c>
      <c r="AP1029" t="s">
        <v>207</v>
      </c>
      <c r="AQ1029" t="s">
        <v>207</v>
      </c>
      <c r="AR1029" t="s">
        <v>207</v>
      </c>
      <c r="AS1029" t="s">
        <v>207</v>
      </c>
      <c r="AT1029" t="s">
        <v>207</v>
      </c>
      <c r="AU1029" t="s">
        <v>207</v>
      </c>
      <c r="AV1029" t="s">
        <v>207</v>
      </c>
      <c r="AW1029" t="s">
        <v>207</v>
      </c>
      <c r="AX1029" t="s">
        <v>207</v>
      </c>
      <c r="AY1029" t="s">
        <v>207</v>
      </c>
      <c r="AZ1029" t="s">
        <v>207</v>
      </c>
      <c r="BA1029" t="s">
        <v>215</v>
      </c>
      <c r="BB1029" t="s">
        <v>207</v>
      </c>
      <c r="BC1029" t="s">
        <v>207</v>
      </c>
      <c r="BD1029" t="s">
        <v>207</v>
      </c>
      <c r="BE1029" t="s">
        <v>207</v>
      </c>
      <c r="BF1029" t="s">
        <v>207</v>
      </c>
      <c r="BG1029" t="s">
        <v>207</v>
      </c>
      <c r="BH1029" t="s">
        <v>207</v>
      </c>
      <c r="BI1029" t="s">
        <v>207</v>
      </c>
      <c r="BJ1029" t="s">
        <v>207</v>
      </c>
      <c r="BK1029" t="s">
        <v>207</v>
      </c>
      <c r="BL1029" t="s">
        <v>207</v>
      </c>
      <c r="BM1029" t="s">
        <v>207</v>
      </c>
      <c r="BN1029" t="s">
        <v>207</v>
      </c>
      <c r="BO1029" s="18" t="str">
        <f>IF(OR(BO$2=0, BO$2=""), "N/A", IF(ISNUMBER(SEARCH(UPPER(BO$2), UPPER(ProgramsTable[[#This Row],[Type of Service]]))), "Yes", "No"))</f>
        <v>N/A</v>
      </c>
      <c r="BP1029" s="18" t="str">
        <f>IF(BP$2=0, "N/A", IF(ISNUMBER(SEARCH(TRIM(BP$2), ProgramsTable[[#This Row],[Geographic Coverage]])), "Yes", "No"))</f>
        <v>N/A</v>
      </c>
      <c r="BQ1029" s="18" t="str">
        <f>IF(BQ$2=0, "N/A", IF(ISNUMBER(SEARCH(TRIM(BQ$2), ProgramsTable[[#This Row],[Geographic Coverage]])), "Yes", "No"))</f>
        <v>N/A</v>
      </c>
      <c r="BR1029" s="18" t="str">
        <f>IF(AND(BP$2=0, BQ$2=0), "*Required - Please Make a Selection*", IF(OR(ISNUMBER(SEARCH(TRIM(BP$2), ProgramsTable[[#This Row],[Geographic Coverage]])), ISNUMBER(SEARCH(TRIM(BQ$2), ProgramsTable[[#This Row],[Geographic Coverage]]))), "Yes", "No"))</f>
        <v>*Required - Please Make a Selection*</v>
      </c>
      <c r="BS1029" s="18" t="str">
        <f>IF(OR(BS$2="",BS$2=0), "N/A", IF(AND(ProgramsTable[[#This Row],[Age Min]]= "None", ProgramsTable[[#This Row],[Age Max]]= "None"), "Yes", IF(AND(BS$2&gt;=ProgramsTable[[#This Row],[Age Min]], BS$2&lt;=ProgramsTable[[#This Row],[Age Max]]), "Yes", "No")))</f>
        <v>N/A</v>
      </c>
      <c r="BT1029" s="18" t="str" cm="1">
        <f t="array" ref="BT1029">IF(COUNTIF(AM$2:BJ$2,"Yes")=0,"N/A",IF(SUMPRODUCT(--(AM$2:BJ$2="Yes"),--(ProgramsTable[[#This Row],[Developmental Disability]:[Caregivers, Family Members, Advocates, or Practitioners of an Individual with Disabilities or Medical Conditions]]="Yes"))&gt;0,"Yes","No"))</f>
        <v>N/A</v>
      </c>
      <c r="BU10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29" s="18" t="str">
        <f>IF(BV$2=0, "N/A", IF(ISNUMBER(SEARCH(UPPER(BV$2), UPPER(ProgramsTable[[#This Row],[Type of Service]]))), "Yes", "No"))</f>
        <v>N/A</v>
      </c>
      <c r="BW1029" s="18" t="str">
        <f>IF(BW$2=0, "N/A", IF(ISNUMBER(SEARCH(TRIM(BW$2), ProgramsTable[[#This Row],[Geographic Coverage]])), "Yes", "No"))</f>
        <v>N/A</v>
      </c>
      <c r="BX1029" s="18" t="str">
        <f>IF(BX$2=0, "N/A", IF(ISNUMBER(SEARCH(TRIM(BX$2), ProgramsTable[[#This Row],[Geographic Coverage]])), "Yes", "No"))</f>
        <v>N/A</v>
      </c>
      <c r="BY1029" s="18" t="str">
        <f>IF(AND(BW$2=0, BX$2=0), "*Required - Please Make a Selection*", IF(OR(ISNUMBER(SEARCH(TRIM(BW$2), ProgramsTable[[#This Row],[Geographic Coverage]])), ISNUMBER(SEARCH(TRIM(BX$2), ProgramsTable[[#This Row],[Geographic Coverage]]))), "Yes", "No"))</f>
        <v>*Required - Please Make a Selection*</v>
      </c>
      <c r="BZ1029" s="18" t="str">
        <f>IF(I$2=0, "N/A", IF(I$2="Yes", IF(ProgramsTable[[#This Row],[Program Includes Services for Caregivers]]="Yes", IF(ProgramsTable[[#This Row],[Program May Require Caregiver to be Unpaid]]="No", "Yes", "No"), "No"), "N/A"))</f>
        <v>N/A</v>
      </c>
      <c r="CA10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29" s="18" t="str">
        <f>IF(CB$2=0, "N/A", IF(ISNUMBER(SEARCH(TRIM(UPPER(CB$2)), TRIM(UPPER(ProgramsTable[[#This Row],[Type of Service]])))), "Yes", "No"))</f>
        <v>N/A</v>
      </c>
      <c r="CC1029" s="18" t="str">
        <f>IF(CC$2=0, "N/A", IF(ISNUMBER(SEARCH(TRIM(CC$2), ProgramsTable[[#This Row],[Geographic Coverage]])), "Yes", "No"))</f>
        <v>No</v>
      </c>
      <c r="CD1029" s="18" t="str">
        <f>IF(CD$2=0, "N/A", IF(ISNUMBER(SEARCH(TRIM(CD$2), ProgramsTable[[#This Row],[Geographic Coverage]])), "Yes", "No"))</f>
        <v>N/A</v>
      </c>
      <c r="CE1029" s="18" t="str">
        <f>IF(AND(CC$2=0, CD$2=0), "*Required - Please Make a Selection*", IF(OR(ISNUMBER(SEARCH(TRIM(CC$2), ProgramsTable[[#This Row],[Geographic Coverage]])), ISNUMBER(SEARCH(TRIM(CD$2), ProgramsTable[[#This Row],[Geographic Coverage]]))), "Yes", "No"))</f>
        <v>No</v>
      </c>
      <c r="CF1029" s="18" t="str" cm="1">
        <f t="array" ref="CF1029">IF(COUNTIF(BK$2:BN$2, "Yes")=0, "N/A", IF(SUMPRODUCT((BK$2:BN$2="Yes")*(ProgramsTable[[#This Row],[Veteran?]:[Disabled Veteran?]]="Yes"))&gt;0, "Yes", "No"))</f>
        <v>No</v>
      </c>
      <c r="CG10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29"/>
      <c r="CI1029"/>
      <c r="CJ1029"/>
      <c r="CK1029"/>
      <c r="CL1029"/>
      <c r="CM1029"/>
      <c r="CN1029"/>
      <c r="CO1029"/>
      <c r="CP1029"/>
      <c r="CQ1029"/>
      <c r="CR1029"/>
      <c r="CS1029"/>
      <c r="CU1029"/>
      <c r="CV1029"/>
    </row>
    <row r="1030" spans="1:100" hidden="1" x14ac:dyDescent="0.25">
      <c r="A1030" s="10">
        <v>1016</v>
      </c>
      <c r="B1030" t="s">
        <v>647</v>
      </c>
      <c r="C1030" t="s">
        <v>517</v>
      </c>
      <c r="D1030" t="s">
        <v>576</v>
      </c>
      <c r="E1030" t="s">
        <v>546</v>
      </c>
      <c r="F1030" t="s">
        <v>630</v>
      </c>
      <c r="G1030" t="s">
        <v>98</v>
      </c>
      <c r="H1030" t="s">
        <v>207</v>
      </c>
      <c r="I1030" t="s">
        <v>207</v>
      </c>
      <c r="J1030" t="s">
        <v>208</v>
      </c>
      <c r="K1030" t="s">
        <v>208</v>
      </c>
      <c r="L1030" s="11" t="s">
        <v>543</v>
      </c>
      <c r="M1030">
        <v>60</v>
      </c>
      <c r="N1030">
        <v>120</v>
      </c>
      <c r="P1030" t="s">
        <v>563</v>
      </c>
      <c r="Q1030" t="s">
        <v>208</v>
      </c>
      <c r="R1030" t="s">
        <v>563</v>
      </c>
      <c r="S1030" t="s">
        <v>208</v>
      </c>
      <c r="T1030" t="s">
        <v>651</v>
      </c>
      <c r="U1030" t="s">
        <v>207</v>
      </c>
      <c r="V1030" t="s">
        <v>207</v>
      </c>
      <c r="W1030" t="s">
        <v>207</v>
      </c>
      <c r="X1030" t="s">
        <v>207</v>
      </c>
      <c r="Y1030" t="s">
        <v>207</v>
      </c>
      <c r="Z1030" t="s">
        <v>207</v>
      </c>
      <c r="AA1030" t="s">
        <v>207</v>
      </c>
      <c r="AB1030" t="s">
        <v>207</v>
      </c>
      <c r="AC1030" t="s">
        <v>207</v>
      </c>
      <c r="AD1030" t="s">
        <v>207</v>
      </c>
      <c r="AE1030" t="s">
        <v>207</v>
      </c>
      <c r="AF1030" t="s">
        <v>207</v>
      </c>
      <c r="AG1030" t="s">
        <v>207</v>
      </c>
      <c r="AH1030" t="s">
        <v>207</v>
      </c>
      <c r="AI1030" t="s">
        <v>207</v>
      </c>
      <c r="AJ1030" t="s">
        <v>207</v>
      </c>
      <c r="AK1030" t="s">
        <v>207</v>
      </c>
      <c r="AL1030" t="s">
        <v>207</v>
      </c>
      <c r="AM1030" t="s">
        <v>207</v>
      </c>
      <c r="AN1030" t="s">
        <v>207</v>
      </c>
      <c r="AO1030" t="s">
        <v>207</v>
      </c>
      <c r="AP1030" t="s">
        <v>207</v>
      </c>
      <c r="AQ1030" t="s">
        <v>207</v>
      </c>
      <c r="AR1030" t="s">
        <v>207</v>
      </c>
      <c r="AS1030" t="s">
        <v>207</v>
      </c>
      <c r="AT1030" t="s">
        <v>207</v>
      </c>
      <c r="AU1030" t="s">
        <v>207</v>
      </c>
      <c r="AV1030" t="s">
        <v>207</v>
      </c>
      <c r="AW1030" t="s">
        <v>207</v>
      </c>
      <c r="AX1030" t="s">
        <v>207</v>
      </c>
      <c r="AY1030" t="s">
        <v>207</v>
      </c>
      <c r="AZ1030" t="s">
        <v>207</v>
      </c>
      <c r="BA1030" t="s">
        <v>215</v>
      </c>
      <c r="BB1030" t="s">
        <v>207</v>
      </c>
      <c r="BC1030" t="s">
        <v>207</v>
      </c>
      <c r="BD1030" t="s">
        <v>207</v>
      </c>
      <c r="BE1030" t="s">
        <v>207</v>
      </c>
      <c r="BF1030" t="s">
        <v>207</v>
      </c>
      <c r="BG1030" t="s">
        <v>207</v>
      </c>
      <c r="BH1030" t="s">
        <v>207</v>
      </c>
      <c r="BI1030" t="s">
        <v>207</v>
      </c>
      <c r="BJ1030" t="s">
        <v>207</v>
      </c>
      <c r="BK1030" t="s">
        <v>207</v>
      </c>
      <c r="BL1030" t="s">
        <v>207</v>
      </c>
      <c r="BM1030" t="s">
        <v>207</v>
      </c>
      <c r="BN1030" t="s">
        <v>207</v>
      </c>
      <c r="BO1030" s="18" t="str">
        <f>IF(OR(BO$2=0, BO$2=""), "N/A", IF(ISNUMBER(SEARCH(UPPER(BO$2), UPPER(ProgramsTable[[#This Row],[Type of Service]]))), "Yes", "No"))</f>
        <v>N/A</v>
      </c>
      <c r="BP1030" s="18" t="str">
        <f>IF(BP$2=0, "N/A", IF(ISNUMBER(SEARCH(TRIM(BP$2), ProgramsTable[[#This Row],[Geographic Coverage]])), "Yes", "No"))</f>
        <v>N/A</v>
      </c>
      <c r="BQ1030" s="18" t="str">
        <f>IF(BQ$2=0, "N/A", IF(ISNUMBER(SEARCH(TRIM(BQ$2), ProgramsTable[[#This Row],[Geographic Coverage]])), "Yes", "No"))</f>
        <v>N/A</v>
      </c>
      <c r="BR1030" s="18" t="str">
        <f>IF(AND(BP$2=0, BQ$2=0), "*Required - Please Make a Selection*", IF(OR(ISNUMBER(SEARCH(TRIM(BP$2), ProgramsTable[[#This Row],[Geographic Coverage]])), ISNUMBER(SEARCH(TRIM(BQ$2), ProgramsTable[[#This Row],[Geographic Coverage]]))), "Yes", "No"))</f>
        <v>*Required - Please Make a Selection*</v>
      </c>
      <c r="BS1030" s="18" t="str">
        <f>IF(OR(BS$2="",BS$2=0), "N/A", IF(AND(ProgramsTable[[#This Row],[Age Min]]= "None", ProgramsTable[[#This Row],[Age Max]]= "None"), "Yes", IF(AND(BS$2&gt;=ProgramsTable[[#This Row],[Age Min]], BS$2&lt;=ProgramsTable[[#This Row],[Age Max]]), "Yes", "No")))</f>
        <v>N/A</v>
      </c>
      <c r="BT1030" s="18" t="str" cm="1">
        <f t="array" ref="BT1030">IF(COUNTIF(AM$2:BJ$2,"Yes")=0,"N/A",IF(SUMPRODUCT(--(AM$2:BJ$2="Yes"),--(ProgramsTable[[#This Row],[Developmental Disability]:[Caregivers, Family Members, Advocates, or Practitioners of an Individual with Disabilities or Medical Conditions]]="Yes"))&gt;0,"Yes","No"))</f>
        <v>N/A</v>
      </c>
      <c r="BU10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30" s="18" t="str">
        <f>IF(BV$2=0, "N/A", IF(ISNUMBER(SEARCH(UPPER(BV$2), UPPER(ProgramsTable[[#This Row],[Type of Service]]))), "Yes", "No"))</f>
        <v>N/A</v>
      </c>
      <c r="BW1030" s="18" t="str">
        <f>IF(BW$2=0, "N/A", IF(ISNUMBER(SEARCH(TRIM(BW$2), ProgramsTable[[#This Row],[Geographic Coverage]])), "Yes", "No"))</f>
        <v>N/A</v>
      </c>
      <c r="BX1030" s="18" t="str">
        <f>IF(BX$2=0, "N/A", IF(ISNUMBER(SEARCH(TRIM(BX$2), ProgramsTable[[#This Row],[Geographic Coverage]])), "Yes", "No"))</f>
        <v>N/A</v>
      </c>
      <c r="BY1030" s="18" t="str">
        <f>IF(AND(BW$2=0, BX$2=0), "*Required - Please Make a Selection*", IF(OR(ISNUMBER(SEARCH(TRIM(BW$2), ProgramsTable[[#This Row],[Geographic Coverage]])), ISNUMBER(SEARCH(TRIM(BX$2), ProgramsTable[[#This Row],[Geographic Coverage]]))), "Yes", "No"))</f>
        <v>*Required - Please Make a Selection*</v>
      </c>
      <c r="BZ1030" s="18" t="str">
        <f>IF(I$2=0, "N/A", IF(I$2="Yes", IF(ProgramsTable[[#This Row],[Program Includes Services for Caregivers]]="Yes", IF(ProgramsTable[[#This Row],[Program May Require Caregiver to be Unpaid]]="No", "Yes", "No"), "No"), "N/A"))</f>
        <v>N/A</v>
      </c>
      <c r="CA10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30" s="18" t="str">
        <f>IF(CB$2=0, "N/A", IF(ISNUMBER(SEARCH(TRIM(UPPER(CB$2)), TRIM(UPPER(ProgramsTable[[#This Row],[Type of Service]])))), "Yes", "No"))</f>
        <v>N/A</v>
      </c>
      <c r="CC1030" s="18" t="str">
        <f>IF(CC$2=0, "N/A", IF(ISNUMBER(SEARCH(TRIM(CC$2), ProgramsTable[[#This Row],[Geographic Coverage]])), "Yes", "No"))</f>
        <v>No</v>
      </c>
      <c r="CD1030" s="18" t="str">
        <f>IF(CD$2=0, "N/A", IF(ISNUMBER(SEARCH(TRIM(CD$2), ProgramsTable[[#This Row],[Geographic Coverage]])), "Yes", "No"))</f>
        <v>N/A</v>
      </c>
      <c r="CE1030" s="18" t="str">
        <f>IF(AND(CC$2=0, CD$2=0), "*Required - Please Make a Selection*", IF(OR(ISNUMBER(SEARCH(TRIM(CC$2), ProgramsTable[[#This Row],[Geographic Coverage]])), ISNUMBER(SEARCH(TRIM(CD$2), ProgramsTable[[#This Row],[Geographic Coverage]]))), "Yes", "No"))</f>
        <v>No</v>
      </c>
      <c r="CF1030" s="18" t="str" cm="1">
        <f t="array" ref="CF1030">IF(COUNTIF(BK$2:BN$2, "Yes")=0, "N/A", IF(SUMPRODUCT((BK$2:BN$2="Yes")*(ProgramsTable[[#This Row],[Veteran?]:[Disabled Veteran?]]="Yes"))&gt;0, "Yes", "No"))</f>
        <v>No</v>
      </c>
      <c r="CG10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30"/>
      <c r="CI1030"/>
      <c r="CJ1030"/>
      <c r="CK1030"/>
      <c r="CL1030"/>
      <c r="CM1030"/>
      <c r="CN1030"/>
      <c r="CO1030"/>
      <c r="CP1030"/>
      <c r="CQ1030"/>
      <c r="CR1030"/>
      <c r="CS1030"/>
      <c r="CU1030"/>
      <c r="CV1030"/>
    </row>
    <row r="1031" spans="1:100" hidden="1" x14ac:dyDescent="0.25">
      <c r="A1031" s="10">
        <v>1028</v>
      </c>
      <c r="B1031" t="s">
        <v>647</v>
      </c>
      <c r="C1031" t="s">
        <v>519</v>
      </c>
      <c r="D1031" t="s">
        <v>537</v>
      </c>
      <c r="E1031" t="s">
        <v>538</v>
      </c>
      <c r="F1031" t="s">
        <v>539</v>
      </c>
      <c r="G1031" t="s">
        <v>540</v>
      </c>
      <c r="H1031" t="s">
        <v>207</v>
      </c>
      <c r="I1031" t="s">
        <v>207</v>
      </c>
      <c r="J1031" t="s">
        <v>541</v>
      </c>
      <c r="K1031" t="s">
        <v>542</v>
      </c>
      <c r="L1031" t="s">
        <v>543</v>
      </c>
      <c r="M1031">
        <v>60</v>
      </c>
      <c r="N1031">
        <v>120</v>
      </c>
      <c r="P1031" t="s">
        <v>544</v>
      </c>
      <c r="Q1031" t="s">
        <v>208</v>
      </c>
      <c r="R1031" t="s">
        <v>544</v>
      </c>
      <c r="S1031" t="s">
        <v>208</v>
      </c>
      <c r="T1031" t="s">
        <v>68</v>
      </c>
      <c r="U1031" t="s">
        <v>215</v>
      </c>
      <c r="V1031" t="s">
        <v>207</v>
      </c>
      <c r="W1031" t="s">
        <v>207</v>
      </c>
      <c r="X1031" t="s">
        <v>207</v>
      </c>
      <c r="Y1031" t="s">
        <v>207</v>
      </c>
      <c r="Z1031" t="s">
        <v>207</v>
      </c>
      <c r="AA1031" t="s">
        <v>207</v>
      </c>
      <c r="AB1031" t="s">
        <v>207</v>
      </c>
      <c r="AC1031" t="s">
        <v>207</v>
      </c>
      <c r="AD1031" t="s">
        <v>207</v>
      </c>
      <c r="AE1031" t="s">
        <v>207</v>
      </c>
      <c r="AF1031" t="s">
        <v>207</v>
      </c>
      <c r="AG1031" t="s">
        <v>207</v>
      </c>
      <c r="AH1031" t="s">
        <v>207</v>
      </c>
      <c r="AI1031" t="s">
        <v>207</v>
      </c>
      <c r="AJ1031" t="s">
        <v>207</v>
      </c>
      <c r="AK1031" t="s">
        <v>207</v>
      </c>
      <c r="AL1031" t="s">
        <v>207</v>
      </c>
      <c r="AM1031" t="s">
        <v>207</v>
      </c>
      <c r="AN1031" t="s">
        <v>207</v>
      </c>
      <c r="AO1031" t="s">
        <v>207</v>
      </c>
      <c r="AP1031" t="s">
        <v>207</v>
      </c>
      <c r="AQ1031" t="s">
        <v>207</v>
      </c>
      <c r="AR1031" t="s">
        <v>207</v>
      </c>
      <c r="AS1031" t="s">
        <v>207</v>
      </c>
      <c r="AT1031" t="s">
        <v>207</v>
      </c>
      <c r="AU1031" t="s">
        <v>207</v>
      </c>
      <c r="AV1031" t="s">
        <v>207</v>
      </c>
      <c r="AW1031" t="s">
        <v>207</v>
      </c>
      <c r="AX1031" t="s">
        <v>207</v>
      </c>
      <c r="AY1031" t="s">
        <v>207</v>
      </c>
      <c r="AZ1031" t="s">
        <v>207</v>
      </c>
      <c r="BA1031" t="s">
        <v>215</v>
      </c>
      <c r="BB1031" t="s">
        <v>207</v>
      </c>
      <c r="BC1031" t="s">
        <v>207</v>
      </c>
      <c r="BD1031" t="s">
        <v>207</v>
      </c>
      <c r="BE1031" t="s">
        <v>207</v>
      </c>
      <c r="BF1031" t="s">
        <v>207</v>
      </c>
      <c r="BG1031" t="s">
        <v>207</v>
      </c>
      <c r="BH1031" t="s">
        <v>207</v>
      </c>
      <c r="BI1031" t="s">
        <v>207</v>
      </c>
      <c r="BJ1031" t="s">
        <v>207</v>
      </c>
      <c r="BK1031" t="s">
        <v>207</v>
      </c>
      <c r="BL1031" t="s">
        <v>207</v>
      </c>
      <c r="BM1031" t="s">
        <v>207</v>
      </c>
      <c r="BN1031" t="s">
        <v>207</v>
      </c>
      <c r="BO1031" s="18" t="str">
        <f>IF(OR(BO$2=0, BO$2=""), "N/A", IF(ISNUMBER(SEARCH(UPPER(BO$2), UPPER(ProgramsTable[[#This Row],[Type of Service]]))), "Yes", "No"))</f>
        <v>N/A</v>
      </c>
      <c r="BP1031" s="18" t="str">
        <f>IF(BP$2=0, "N/A", IF(ISNUMBER(SEARCH(TRIM(BP$2), ProgramsTable[[#This Row],[Geographic Coverage]])), "Yes", "No"))</f>
        <v>N/A</v>
      </c>
      <c r="BQ1031" s="18" t="str">
        <f>IF(BQ$2=0, "N/A", IF(ISNUMBER(SEARCH(TRIM(BQ$2), ProgramsTable[[#This Row],[Geographic Coverage]])), "Yes", "No"))</f>
        <v>N/A</v>
      </c>
      <c r="BR1031" s="18" t="str">
        <f>IF(AND(BP$2=0, BQ$2=0), "*Required - Please Make a Selection*", IF(OR(ISNUMBER(SEARCH(TRIM(BP$2), ProgramsTable[[#This Row],[Geographic Coverage]])), ISNUMBER(SEARCH(TRIM(BQ$2), ProgramsTable[[#This Row],[Geographic Coverage]]))), "Yes", "No"))</f>
        <v>*Required - Please Make a Selection*</v>
      </c>
      <c r="BS1031" s="18" t="str">
        <f>IF(OR(BS$2="",BS$2=0), "N/A", IF(AND(ProgramsTable[[#This Row],[Age Min]]= "None", ProgramsTable[[#This Row],[Age Max]]= "None"), "Yes", IF(AND(BS$2&gt;=ProgramsTable[[#This Row],[Age Min]], BS$2&lt;=ProgramsTable[[#This Row],[Age Max]]), "Yes", "No")))</f>
        <v>N/A</v>
      </c>
      <c r="BT1031" s="18" t="str" cm="1">
        <f t="array" ref="BT1031">IF(COUNTIF(AM$2:BJ$2,"Yes")=0,"N/A",IF(SUMPRODUCT(--(AM$2:BJ$2="Yes"),--(ProgramsTable[[#This Row],[Developmental Disability]:[Caregivers, Family Members, Advocates, or Practitioners of an Individual with Disabilities or Medical Conditions]]="Yes"))&gt;0,"Yes","No"))</f>
        <v>N/A</v>
      </c>
      <c r="BU10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31" s="18" t="str">
        <f>IF(BV$2=0, "N/A", IF(ISNUMBER(SEARCH(UPPER(BV$2), UPPER(ProgramsTable[[#This Row],[Type of Service]]))), "Yes", "No"))</f>
        <v>N/A</v>
      </c>
      <c r="BW1031" s="18" t="str">
        <f>IF(BW$2=0, "N/A", IF(ISNUMBER(SEARCH(TRIM(BW$2), ProgramsTable[[#This Row],[Geographic Coverage]])), "Yes", "No"))</f>
        <v>N/A</v>
      </c>
      <c r="BX1031" s="18" t="str">
        <f>IF(BX$2=0, "N/A", IF(ISNUMBER(SEARCH(TRIM(BX$2), ProgramsTable[[#This Row],[Geographic Coverage]])), "Yes", "No"))</f>
        <v>N/A</v>
      </c>
      <c r="BY1031" s="18" t="str">
        <f>IF(AND(BW$2=0, BX$2=0), "*Required - Please Make a Selection*", IF(OR(ISNUMBER(SEARCH(TRIM(BW$2), ProgramsTable[[#This Row],[Geographic Coverage]])), ISNUMBER(SEARCH(TRIM(BX$2), ProgramsTable[[#This Row],[Geographic Coverage]]))), "Yes", "No"))</f>
        <v>*Required - Please Make a Selection*</v>
      </c>
      <c r="BZ1031" s="18" t="str">
        <f>IF(I$2=0, "N/A", IF(I$2="Yes", IF(ProgramsTable[[#This Row],[Program Includes Services for Caregivers]]="Yes", IF(ProgramsTable[[#This Row],[Program May Require Caregiver to be Unpaid]]="No", "Yes", "No"), "No"), "N/A"))</f>
        <v>N/A</v>
      </c>
      <c r="CA10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31" s="18" t="str">
        <f>IF(CB$2=0, "N/A", IF(ISNUMBER(SEARCH(TRIM(UPPER(CB$2)), TRIM(UPPER(ProgramsTable[[#This Row],[Type of Service]])))), "Yes", "No"))</f>
        <v>N/A</v>
      </c>
      <c r="CC1031" s="18" t="str">
        <f>IF(CC$2=0, "N/A", IF(ISNUMBER(SEARCH(TRIM(CC$2), ProgramsTable[[#This Row],[Geographic Coverage]])), "Yes", "No"))</f>
        <v>No</v>
      </c>
      <c r="CD1031" s="18" t="str">
        <f>IF(CD$2=0, "N/A", IF(ISNUMBER(SEARCH(TRIM(CD$2), ProgramsTable[[#This Row],[Geographic Coverage]])), "Yes", "No"))</f>
        <v>N/A</v>
      </c>
      <c r="CE1031" s="18" t="str">
        <f>IF(AND(CC$2=0, CD$2=0), "*Required - Please Make a Selection*", IF(OR(ISNUMBER(SEARCH(TRIM(CC$2), ProgramsTable[[#This Row],[Geographic Coverage]])), ISNUMBER(SEARCH(TRIM(CD$2), ProgramsTable[[#This Row],[Geographic Coverage]]))), "Yes", "No"))</f>
        <v>No</v>
      </c>
      <c r="CF1031" s="18" t="str" cm="1">
        <f t="array" ref="CF1031">IF(COUNTIF(BK$2:BN$2, "Yes")=0, "N/A", IF(SUMPRODUCT((BK$2:BN$2="Yes")*(ProgramsTable[[#This Row],[Veteran?]:[Disabled Veteran?]]="Yes"))&gt;0, "Yes", "No"))</f>
        <v>No</v>
      </c>
      <c r="CG10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31"/>
      <c r="CI1031"/>
      <c r="CJ1031"/>
      <c r="CK1031"/>
      <c r="CL1031"/>
      <c r="CM1031"/>
      <c r="CN1031"/>
      <c r="CO1031"/>
      <c r="CP1031"/>
      <c r="CQ1031"/>
      <c r="CR1031"/>
      <c r="CS1031"/>
      <c r="CU1031"/>
      <c r="CV1031"/>
    </row>
    <row r="1032" spans="1:100" hidden="1" x14ac:dyDescent="0.25">
      <c r="A1032" s="10">
        <v>1029</v>
      </c>
      <c r="B1032" t="s">
        <v>647</v>
      </c>
      <c r="C1032" t="s">
        <v>519</v>
      </c>
      <c r="D1032" t="s">
        <v>545</v>
      </c>
      <c r="E1032" t="s">
        <v>546</v>
      </c>
      <c r="F1032" t="s">
        <v>86</v>
      </c>
      <c r="G1032" t="s">
        <v>86</v>
      </c>
      <c r="H1032" t="s">
        <v>207</v>
      </c>
      <c r="I1032" t="s">
        <v>207</v>
      </c>
      <c r="J1032" t="s">
        <v>547</v>
      </c>
      <c r="K1032" t="s">
        <v>208</v>
      </c>
      <c r="L1032" s="11" t="s">
        <v>543</v>
      </c>
      <c r="M1032">
        <v>60</v>
      </c>
      <c r="N1032">
        <v>120</v>
      </c>
      <c r="P1032" t="s">
        <v>548</v>
      </c>
      <c r="Q1032" t="s">
        <v>208</v>
      </c>
      <c r="R1032" t="s">
        <v>548</v>
      </c>
      <c r="S1032" t="s">
        <v>208</v>
      </c>
      <c r="T1032" t="s">
        <v>68</v>
      </c>
      <c r="U1032" t="s">
        <v>215</v>
      </c>
      <c r="V1032" t="s">
        <v>207</v>
      </c>
      <c r="W1032" t="s">
        <v>207</v>
      </c>
      <c r="X1032" t="s">
        <v>207</v>
      </c>
      <c r="Y1032" t="s">
        <v>207</v>
      </c>
      <c r="Z1032" t="s">
        <v>207</v>
      </c>
      <c r="AA1032" t="s">
        <v>215</v>
      </c>
      <c r="AB1032" t="s">
        <v>207</v>
      </c>
      <c r="AC1032" t="s">
        <v>207</v>
      </c>
      <c r="AD1032" t="s">
        <v>207</v>
      </c>
      <c r="AE1032" t="s">
        <v>207</v>
      </c>
      <c r="AF1032" t="s">
        <v>207</v>
      </c>
      <c r="AG1032" t="s">
        <v>207</v>
      </c>
      <c r="AH1032" t="s">
        <v>207</v>
      </c>
      <c r="AI1032" t="s">
        <v>207</v>
      </c>
      <c r="AJ1032" t="s">
        <v>207</v>
      </c>
      <c r="AK1032" t="s">
        <v>207</v>
      </c>
      <c r="AL1032" t="s">
        <v>207</v>
      </c>
      <c r="AM1032" t="s">
        <v>207</v>
      </c>
      <c r="AN1032" t="s">
        <v>207</v>
      </c>
      <c r="AO1032" t="s">
        <v>207</v>
      </c>
      <c r="AP1032" t="s">
        <v>207</v>
      </c>
      <c r="AQ1032" t="s">
        <v>207</v>
      </c>
      <c r="AR1032" t="s">
        <v>207</v>
      </c>
      <c r="AS1032" t="s">
        <v>207</v>
      </c>
      <c r="AT1032" t="s">
        <v>207</v>
      </c>
      <c r="AU1032" t="s">
        <v>207</v>
      </c>
      <c r="AV1032" t="s">
        <v>207</v>
      </c>
      <c r="AW1032" t="s">
        <v>207</v>
      </c>
      <c r="AX1032" t="s">
        <v>207</v>
      </c>
      <c r="AY1032" t="s">
        <v>207</v>
      </c>
      <c r="AZ1032" t="s">
        <v>207</v>
      </c>
      <c r="BA1032" t="s">
        <v>215</v>
      </c>
      <c r="BB1032" t="s">
        <v>207</v>
      </c>
      <c r="BC1032" t="s">
        <v>207</v>
      </c>
      <c r="BD1032" t="s">
        <v>207</v>
      </c>
      <c r="BE1032" t="s">
        <v>207</v>
      </c>
      <c r="BF1032" t="s">
        <v>207</v>
      </c>
      <c r="BG1032" t="s">
        <v>207</v>
      </c>
      <c r="BH1032" t="s">
        <v>207</v>
      </c>
      <c r="BI1032" t="s">
        <v>207</v>
      </c>
      <c r="BJ1032" t="s">
        <v>207</v>
      </c>
      <c r="BK1032" t="s">
        <v>207</v>
      </c>
      <c r="BL1032" t="s">
        <v>207</v>
      </c>
      <c r="BM1032" t="s">
        <v>207</v>
      </c>
      <c r="BN1032" t="s">
        <v>207</v>
      </c>
      <c r="BO1032" s="18" t="str">
        <f>IF(OR(BO$2=0, BO$2=""), "N/A", IF(ISNUMBER(SEARCH(UPPER(BO$2), UPPER(ProgramsTable[[#This Row],[Type of Service]]))), "Yes", "No"))</f>
        <v>N/A</v>
      </c>
      <c r="BP1032" s="18" t="str">
        <f>IF(BP$2=0, "N/A", IF(ISNUMBER(SEARCH(TRIM(BP$2), ProgramsTable[[#This Row],[Geographic Coverage]])), "Yes", "No"))</f>
        <v>N/A</v>
      </c>
      <c r="BQ1032" s="18" t="str">
        <f>IF(BQ$2=0, "N/A", IF(ISNUMBER(SEARCH(TRIM(BQ$2), ProgramsTable[[#This Row],[Geographic Coverage]])), "Yes", "No"))</f>
        <v>N/A</v>
      </c>
      <c r="BR1032" s="18" t="str">
        <f>IF(AND(BP$2=0, BQ$2=0), "*Required - Please Make a Selection*", IF(OR(ISNUMBER(SEARCH(TRIM(BP$2), ProgramsTable[[#This Row],[Geographic Coverage]])), ISNUMBER(SEARCH(TRIM(BQ$2), ProgramsTable[[#This Row],[Geographic Coverage]]))), "Yes", "No"))</f>
        <v>*Required - Please Make a Selection*</v>
      </c>
      <c r="BS1032" s="18" t="str">
        <f>IF(OR(BS$2="",BS$2=0), "N/A", IF(AND(ProgramsTable[[#This Row],[Age Min]]= "None", ProgramsTable[[#This Row],[Age Max]]= "None"), "Yes", IF(AND(BS$2&gt;=ProgramsTable[[#This Row],[Age Min]], BS$2&lt;=ProgramsTable[[#This Row],[Age Max]]), "Yes", "No")))</f>
        <v>N/A</v>
      </c>
      <c r="BT1032" s="18" t="str" cm="1">
        <f t="array" ref="BT1032">IF(COUNTIF(AM$2:BJ$2,"Yes")=0,"N/A",IF(SUMPRODUCT(--(AM$2:BJ$2="Yes"),--(ProgramsTable[[#This Row],[Developmental Disability]:[Caregivers, Family Members, Advocates, or Practitioners of an Individual with Disabilities or Medical Conditions]]="Yes"))&gt;0,"Yes","No"))</f>
        <v>N/A</v>
      </c>
      <c r="BU10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32" s="18" t="str">
        <f>IF(BV$2=0, "N/A", IF(ISNUMBER(SEARCH(UPPER(BV$2), UPPER(ProgramsTable[[#This Row],[Type of Service]]))), "Yes", "No"))</f>
        <v>N/A</v>
      </c>
      <c r="BW1032" s="18" t="str">
        <f>IF(BW$2=0, "N/A", IF(ISNUMBER(SEARCH(TRIM(BW$2), ProgramsTable[[#This Row],[Geographic Coverage]])), "Yes", "No"))</f>
        <v>N/A</v>
      </c>
      <c r="BX1032" s="18" t="str">
        <f>IF(BX$2=0, "N/A", IF(ISNUMBER(SEARCH(TRIM(BX$2), ProgramsTable[[#This Row],[Geographic Coverage]])), "Yes", "No"))</f>
        <v>N/A</v>
      </c>
      <c r="BY1032" s="18" t="str">
        <f>IF(AND(BW$2=0, BX$2=0), "*Required - Please Make a Selection*", IF(OR(ISNUMBER(SEARCH(TRIM(BW$2), ProgramsTable[[#This Row],[Geographic Coverage]])), ISNUMBER(SEARCH(TRIM(BX$2), ProgramsTable[[#This Row],[Geographic Coverage]]))), "Yes", "No"))</f>
        <v>*Required - Please Make a Selection*</v>
      </c>
      <c r="BZ1032" s="18" t="str">
        <f>IF(I$2=0, "N/A", IF(I$2="Yes", IF(ProgramsTable[[#This Row],[Program Includes Services for Caregivers]]="Yes", IF(ProgramsTable[[#This Row],[Program May Require Caregiver to be Unpaid]]="No", "Yes", "No"), "No"), "N/A"))</f>
        <v>N/A</v>
      </c>
      <c r="CA10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32" s="18" t="str">
        <f>IF(CB$2=0, "N/A", IF(ISNUMBER(SEARCH(TRIM(UPPER(CB$2)), TRIM(UPPER(ProgramsTable[[#This Row],[Type of Service]])))), "Yes", "No"))</f>
        <v>N/A</v>
      </c>
      <c r="CC1032" s="18" t="str">
        <f>IF(CC$2=0, "N/A", IF(ISNUMBER(SEARCH(TRIM(CC$2), ProgramsTable[[#This Row],[Geographic Coverage]])), "Yes", "No"))</f>
        <v>No</v>
      </c>
      <c r="CD1032" s="18" t="str">
        <f>IF(CD$2=0, "N/A", IF(ISNUMBER(SEARCH(TRIM(CD$2), ProgramsTable[[#This Row],[Geographic Coverage]])), "Yes", "No"))</f>
        <v>N/A</v>
      </c>
      <c r="CE1032" s="18" t="str">
        <f>IF(AND(CC$2=0, CD$2=0), "*Required - Please Make a Selection*", IF(OR(ISNUMBER(SEARCH(TRIM(CC$2), ProgramsTable[[#This Row],[Geographic Coverage]])), ISNUMBER(SEARCH(TRIM(CD$2), ProgramsTable[[#This Row],[Geographic Coverage]]))), "Yes", "No"))</f>
        <v>No</v>
      </c>
      <c r="CF1032" s="18" t="str" cm="1">
        <f t="array" ref="CF1032">IF(COUNTIF(BK$2:BN$2, "Yes")=0, "N/A", IF(SUMPRODUCT((BK$2:BN$2="Yes")*(ProgramsTable[[#This Row],[Veteran?]:[Disabled Veteran?]]="Yes"))&gt;0, "Yes", "No"))</f>
        <v>No</v>
      </c>
      <c r="CG10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32"/>
      <c r="CI1032"/>
      <c r="CJ1032"/>
      <c r="CK1032"/>
      <c r="CL1032"/>
      <c r="CM1032"/>
      <c r="CN1032"/>
      <c r="CO1032"/>
      <c r="CP1032"/>
      <c r="CQ1032"/>
      <c r="CR1032"/>
      <c r="CS1032"/>
      <c r="CU1032"/>
      <c r="CV1032"/>
    </row>
    <row r="1033" spans="1:100" hidden="1" x14ac:dyDescent="0.25">
      <c r="A1033" s="10">
        <v>1030</v>
      </c>
      <c r="B1033" t="s">
        <v>647</v>
      </c>
      <c r="C1033" t="s">
        <v>519</v>
      </c>
      <c r="D1033" t="s">
        <v>545</v>
      </c>
      <c r="E1033" t="s">
        <v>546</v>
      </c>
      <c r="F1033" t="s">
        <v>549</v>
      </c>
      <c r="G1033" t="s">
        <v>117</v>
      </c>
      <c r="H1033" t="s">
        <v>207</v>
      </c>
      <c r="I1033" t="s">
        <v>207</v>
      </c>
      <c r="J1033" t="s">
        <v>208</v>
      </c>
      <c r="K1033" t="s">
        <v>208</v>
      </c>
      <c r="L1033" s="11" t="s">
        <v>543</v>
      </c>
      <c r="M1033">
        <v>60</v>
      </c>
      <c r="N1033">
        <v>120</v>
      </c>
      <c r="P1033" t="s">
        <v>550</v>
      </c>
      <c r="Q1033" t="s">
        <v>208</v>
      </c>
      <c r="R1033" t="s">
        <v>550</v>
      </c>
      <c r="S1033" t="s">
        <v>208</v>
      </c>
      <c r="T1033" t="s">
        <v>68</v>
      </c>
      <c r="U1033" t="s">
        <v>207</v>
      </c>
      <c r="V1033" t="s">
        <v>207</v>
      </c>
      <c r="W1033" t="s">
        <v>207</v>
      </c>
      <c r="X1033" t="s">
        <v>207</v>
      </c>
      <c r="Y1033" t="s">
        <v>207</v>
      </c>
      <c r="Z1033" t="s">
        <v>207</v>
      </c>
      <c r="AA1033" t="s">
        <v>207</v>
      </c>
      <c r="AB1033" t="s">
        <v>207</v>
      </c>
      <c r="AC1033" t="s">
        <v>207</v>
      </c>
      <c r="AD1033" t="s">
        <v>207</v>
      </c>
      <c r="AE1033" t="s">
        <v>207</v>
      </c>
      <c r="AF1033" t="s">
        <v>207</v>
      </c>
      <c r="AG1033" t="s">
        <v>207</v>
      </c>
      <c r="AH1033" t="s">
        <v>207</v>
      </c>
      <c r="AI1033" t="s">
        <v>207</v>
      </c>
      <c r="AJ1033" t="s">
        <v>207</v>
      </c>
      <c r="AK1033" t="s">
        <v>207</v>
      </c>
      <c r="AL1033" t="s">
        <v>207</v>
      </c>
      <c r="AM1033" t="s">
        <v>207</v>
      </c>
      <c r="AN1033" t="s">
        <v>207</v>
      </c>
      <c r="AO1033" t="s">
        <v>207</v>
      </c>
      <c r="AP1033" t="s">
        <v>207</v>
      </c>
      <c r="AQ1033" t="s">
        <v>207</v>
      </c>
      <c r="AR1033" t="s">
        <v>207</v>
      </c>
      <c r="AS1033" t="s">
        <v>207</v>
      </c>
      <c r="AT1033" t="s">
        <v>207</v>
      </c>
      <c r="AU1033" t="s">
        <v>207</v>
      </c>
      <c r="AV1033" t="s">
        <v>207</v>
      </c>
      <c r="AW1033" t="s">
        <v>207</v>
      </c>
      <c r="AX1033" t="s">
        <v>207</v>
      </c>
      <c r="AY1033" t="s">
        <v>207</v>
      </c>
      <c r="AZ1033" t="s">
        <v>207</v>
      </c>
      <c r="BA1033" t="s">
        <v>215</v>
      </c>
      <c r="BB1033" t="s">
        <v>207</v>
      </c>
      <c r="BC1033" t="s">
        <v>207</v>
      </c>
      <c r="BD1033" t="s">
        <v>207</v>
      </c>
      <c r="BE1033" t="s">
        <v>207</v>
      </c>
      <c r="BF1033" t="s">
        <v>207</v>
      </c>
      <c r="BG1033" t="s">
        <v>207</v>
      </c>
      <c r="BH1033" t="s">
        <v>207</v>
      </c>
      <c r="BI1033" t="s">
        <v>207</v>
      </c>
      <c r="BJ1033" t="s">
        <v>207</v>
      </c>
      <c r="BK1033" t="s">
        <v>207</v>
      </c>
      <c r="BL1033" t="s">
        <v>207</v>
      </c>
      <c r="BM1033" t="s">
        <v>207</v>
      </c>
      <c r="BN1033" t="s">
        <v>207</v>
      </c>
      <c r="BO1033" s="18" t="str">
        <f>IF(OR(BO$2=0, BO$2=""), "N/A", IF(ISNUMBER(SEARCH(UPPER(BO$2), UPPER(ProgramsTable[[#This Row],[Type of Service]]))), "Yes", "No"))</f>
        <v>N/A</v>
      </c>
      <c r="BP1033" s="18" t="str">
        <f>IF(BP$2=0, "N/A", IF(ISNUMBER(SEARCH(TRIM(BP$2), ProgramsTable[[#This Row],[Geographic Coverage]])), "Yes", "No"))</f>
        <v>N/A</v>
      </c>
      <c r="BQ1033" s="18" t="str">
        <f>IF(BQ$2=0, "N/A", IF(ISNUMBER(SEARCH(TRIM(BQ$2), ProgramsTable[[#This Row],[Geographic Coverage]])), "Yes", "No"))</f>
        <v>N/A</v>
      </c>
      <c r="BR1033" s="18" t="str">
        <f>IF(AND(BP$2=0, BQ$2=0), "*Required - Please Make a Selection*", IF(OR(ISNUMBER(SEARCH(TRIM(BP$2), ProgramsTable[[#This Row],[Geographic Coverage]])), ISNUMBER(SEARCH(TRIM(BQ$2), ProgramsTable[[#This Row],[Geographic Coverage]]))), "Yes", "No"))</f>
        <v>*Required - Please Make a Selection*</v>
      </c>
      <c r="BS1033" s="18" t="str">
        <f>IF(OR(BS$2="",BS$2=0), "N/A", IF(AND(ProgramsTable[[#This Row],[Age Min]]= "None", ProgramsTable[[#This Row],[Age Max]]= "None"), "Yes", IF(AND(BS$2&gt;=ProgramsTable[[#This Row],[Age Min]], BS$2&lt;=ProgramsTable[[#This Row],[Age Max]]), "Yes", "No")))</f>
        <v>N/A</v>
      </c>
      <c r="BT1033" s="18" t="str" cm="1">
        <f t="array" ref="BT1033">IF(COUNTIF(AM$2:BJ$2,"Yes")=0,"N/A",IF(SUMPRODUCT(--(AM$2:BJ$2="Yes"),--(ProgramsTable[[#This Row],[Developmental Disability]:[Caregivers, Family Members, Advocates, or Practitioners of an Individual with Disabilities or Medical Conditions]]="Yes"))&gt;0,"Yes","No"))</f>
        <v>N/A</v>
      </c>
      <c r="BU10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33" s="18" t="str">
        <f>IF(BV$2=0, "N/A", IF(ISNUMBER(SEARCH(UPPER(BV$2), UPPER(ProgramsTable[[#This Row],[Type of Service]]))), "Yes", "No"))</f>
        <v>N/A</v>
      </c>
      <c r="BW1033" s="18" t="str">
        <f>IF(BW$2=0, "N/A", IF(ISNUMBER(SEARCH(TRIM(BW$2), ProgramsTable[[#This Row],[Geographic Coverage]])), "Yes", "No"))</f>
        <v>N/A</v>
      </c>
      <c r="BX1033" s="18" t="str">
        <f>IF(BX$2=0, "N/A", IF(ISNUMBER(SEARCH(TRIM(BX$2), ProgramsTable[[#This Row],[Geographic Coverage]])), "Yes", "No"))</f>
        <v>N/A</v>
      </c>
      <c r="BY1033" s="18" t="str">
        <f>IF(AND(BW$2=0, BX$2=0), "*Required - Please Make a Selection*", IF(OR(ISNUMBER(SEARCH(TRIM(BW$2), ProgramsTable[[#This Row],[Geographic Coverage]])), ISNUMBER(SEARCH(TRIM(BX$2), ProgramsTable[[#This Row],[Geographic Coverage]]))), "Yes", "No"))</f>
        <v>*Required - Please Make a Selection*</v>
      </c>
      <c r="BZ1033" s="18" t="str">
        <f>IF(I$2=0, "N/A", IF(I$2="Yes", IF(ProgramsTable[[#This Row],[Program Includes Services for Caregivers]]="Yes", IF(ProgramsTable[[#This Row],[Program May Require Caregiver to be Unpaid]]="No", "Yes", "No"), "No"), "N/A"))</f>
        <v>N/A</v>
      </c>
      <c r="CA10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33" s="18" t="str">
        <f>IF(CB$2=0, "N/A", IF(ISNUMBER(SEARCH(TRIM(UPPER(CB$2)), TRIM(UPPER(ProgramsTable[[#This Row],[Type of Service]])))), "Yes", "No"))</f>
        <v>N/A</v>
      </c>
      <c r="CC1033" s="18" t="str">
        <f>IF(CC$2=0, "N/A", IF(ISNUMBER(SEARCH(TRIM(CC$2), ProgramsTable[[#This Row],[Geographic Coverage]])), "Yes", "No"))</f>
        <v>No</v>
      </c>
      <c r="CD1033" s="18" t="str">
        <f>IF(CD$2=0, "N/A", IF(ISNUMBER(SEARCH(TRIM(CD$2), ProgramsTable[[#This Row],[Geographic Coverage]])), "Yes", "No"))</f>
        <v>N/A</v>
      </c>
      <c r="CE1033" s="18" t="str">
        <f>IF(AND(CC$2=0, CD$2=0), "*Required - Please Make a Selection*", IF(OR(ISNUMBER(SEARCH(TRIM(CC$2), ProgramsTable[[#This Row],[Geographic Coverage]])), ISNUMBER(SEARCH(TRIM(CD$2), ProgramsTable[[#This Row],[Geographic Coverage]]))), "Yes", "No"))</f>
        <v>No</v>
      </c>
      <c r="CF1033" s="18" t="str" cm="1">
        <f t="array" ref="CF1033">IF(COUNTIF(BK$2:BN$2, "Yes")=0, "N/A", IF(SUMPRODUCT((BK$2:BN$2="Yes")*(ProgramsTable[[#This Row],[Veteran?]:[Disabled Veteran?]]="Yes"))&gt;0, "Yes", "No"))</f>
        <v>No</v>
      </c>
      <c r="CG10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33"/>
      <c r="CI1033"/>
      <c r="CJ1033"/>
      <c r="CK1033"/>
      <c r="CL1033"/>
      <c r="CM1033"/>
      <c r="CN1033"/>
      <c r="CO1033"/>
      <c r="CP1033"/>
      <c r="CQ1033"/>
      <c r="CR1033"/>
      <c r="CS1033"/>
      <c r="CU1033"/>
      <c r="CV1033"/>
    </row>
    <row r="1034" spans="1:100" hidden="1" x14ac:dyDescent="0.25">
      <c r="A1034" s="10">
        <v>1032</v>
      </c>
      <c r="B1034" t="s">
        <v>647</v>
      </c>
      <c r="C1034" t="s">
        <v>519</v>
      </c>
      <c r="D1034" t="s">
        <v>545</v>
      </c>
      <c r="E1034" t="s">
        <v>546</v>
      </c>
      <c r="F1034" t="s">
        <v>553</v>
      </c>
      <c r="G1034" t="s">
        <v>99</v>
      </c>
      <c r="H1034" t="s">
        <v>207</v>
      </c>
      <c r="I1034" t="s">
        <v>207</v>
      </c>
      <c r="J1034" t="s">
        <v>208</v>
      </c>
      <c r="K1034" t="s">
        <v>208</v>
      </c>
      <c r="L1034" s="11" t="s">
        <v>543</v>
      </c>
      <c r="M1034">
        <v>60</v>
      </c>
      <c r="N1034">
        <v>120</v>
      </c>
      <c r="P1034" t="s">
        <v>554</v>
      </c>
      <c r="Q1034" t="s">
        <v>208</v>
      </c>
      <c r="R1034" t="s">
        <v>554</v>
      </c>
      <c r="S1034" t="s">
        <v>208</v>
      </c>
      <c r="T1034" t="s">
        <v>68</v>
      </c>
      <c r="U1034" t="s">
        <v>207</v>
      </c>
      <c r="V1034" t="s">
        <v>207</v>
      </c>
      <c r="W1034" t="s">
        <v>207</v>
      </c>
      <c r="X1034" t="s">
        <v>207</v>
      </c>
      <c r="Y1034" t="s">
        <v>207</v>
      </c>
      <c r="Z1034" t="s">
        <v>207</v>
      </c>
      <c r="AA1034" t="s">
        <v>207</v>
      </c>
      <c r="AB1034" t="s">
        <v>207</v>
      </c>
      <c r="AC1034" t="s">
        <v>207</v>
      </c>
      <c r="AD1034" t="s">
        <v>207</v>
      </c>
      <c r="AE1034" t="s">
        <v>207</v>
      </c>
      <c r="AF1034" t="s">
        <v>207</v>
      </c>
      <c r="AG1034" t="s">
        <v>207</v>
      </c>
      <c r="AH1034" t="s">
        <v>207</v>
      </c>
      <c r="AI1034" t="s">
        <v>207</v>
      </c>
      <c r="AJ1034" t="s">
        <v>207</v>
      </c>
      <c r="AK1034" t="s">
        <v>207</v>
      </c>
      <c r="AL1034" t="s">
        <v>207</v>
      </c>
      <c r="AM1034" t="s">
        <v>207</v>
      </c>
      <c r="AN1034" t="s">
        <v>207</v>
      </c>
      <c r="AO1034" t="s">
        <v>207</v>
      </c>
      <c r="AP1034" t="s">
        <v>207</v>
      </c>
      <c r="AQ1034" t="s">
        <v>207</v>
      </c>
      <c r="AR1034" t="s">
        <v>207</v>
      </c>
      <c r="AS1034" t="s">
        <v>207</v>
      </c>
      <c r="AT1034" t="s">
        <v>207</v>
      </c>
      <c r="AU1034" t="s">
        <v>207</v>
      </c>
      <c r="AV1034" t="s">
        <v>207</v>
      </c>
      <c r="AW1034" t="s">
        <v>207</v>
      </c>
      <c r="AX1034" t="s">
        <v>207</v>
      </c>
      <c r="AY1034" t="s">
        <v>207</v>
      </c>
      <c r="AZ1034" t="s">
        <v>207</v>
      </c>
      <c r="BA1034" t="s">
        <v>215</v>
      </c>
      <c r="BB1034" t="s">
        <v>207</v>
      </c>
      <c r="BC1034" t="s">
        <v>207</v>
      </c>
      <c r="BD1034" t="s">
        <v>207</v>
      </c>
      <c r="BE1034" t="s">
        <v>207</v>
      </c>
      <c r="BF1034" t="s">
        <v>207</v>
      </c>
      <c r="BG1034" t="s">
        <v>207</v>
      </c>
      <c r="BH1034" t="s">
        <v>207</v>
      </c>
      <c r="BI1034" t="s">
        <v>207</v>
      </c>
      <c r="BJ1034" t="s">
        <v>207</v>
      </c>
      <c r="BK1034" t="s">
        <v>207</v>
      </c>
      <c r="BL1034" t="s">
        <v>207</v>
      </c>
      <c r="BM1034" t="s">
        <v>207</v>
      </c>
      <c r="BN1034" t="s">
        <v>207</v>
      </c>
      <c r="BO1034" s="18" t="str">
        <f>IF(OR(BO$2=0, BO$2=""), "N/A", IF(ISNUMBER(SEARCH(UPPER(BO$2), UPPER(ProgramsTable[[#This Row],[Type of Service]]))), "Yes", "No"))</f>
        <v>N/A</v>
      </c>
      <c r="BP1034" s="18" t="str">
        <f>IF(BP$2=0, "N/A", IF(ISNUMBER(SEARCH(TRIM(BP$2), ProgramsTable[[#This Row],[Geographic Coverage]])), "Yes", "No"))</f>
        <v>N/A</v>
      </c>
      <c r="BQ1034" s="18" t="str">
        <f>IF(BQ$2=0, "N/A", IF(ISNUMBER(SEARCH(TRIM(BQ$2), ProgramsTable[[#This Row],[Geographic Coverage]])), "Yes", "No"))</f>
        <v>N/A</v>
      </c>
      <c r="BR1034" s="18" t="str">
        <f>IF(AND(BP$2=0, BQ$2=0), "*Required - Please Make a Selection*", IF(OR(ISNUMBER(SEARCH(TRIM(BP$2), ProgramsTable[[#This Row],[Geographic Coverage]])), ISNUMBER(SEARCH(TRIM(BQ$2), ProgramsTable[[#This Row],[Geographic Coverage]]))), "Yes", "No"))</f>
        <v>*Required - Please Make a Selection*</v>
      </c>
      <c r="BS1034" s="18" t="str">
        <f>IF(OR(BS$2="",BS$2=0), "N/A", IF(AND(ProgramsTable[[#This Row],[Age Min]]= "None", ProgramsTable[[#This Row],[Age Max]]= "None"), "Yes", IF(AND(BS$2&gt;=ProgramsTable[[#This Row],[Age Min]], BS$2&lt;=ProgramsTable[[#This Row],[Age Max]]), "Yes", "No")))</f>
        <v>N/A</v>
      </c>
      <c r="BT1034" s="18" t="str" cm="1">
        <f t="array" ref="BT1034">IF(COUNTIF(AM$2:BJ$2,"Yes")=0,"N/A",IF(SUMPRODUCT(--(AM$2:BJ$2="Yes"),--(ProgramsTable[[#This Row],[Developmental Disability]:[Caregivers, Family Members, Advocates, or Practitioners of an Individual with Disabilities or Medical Conditions]]="Yes"))&gt;0,"Yes","No"))</f>
        <v>N/A</v>
      </c>
      <c r="BU10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34" s="18" t="str">
        <f>IF(BV$2=0, "N/A", IF(ISNUMBER(SEARCH(UPPER(BV$2), UPPER(ProgramsTable[[#This Row],[Type of Service]]))), "Yes", "No"))</f>
        <v>N/A</v>
      </c>
      <c r="BW1034" s="18" t="str">
        <f>IF(BW$2=0, "N/A", IF(ISNUMBER(SEARCH(TRIM(BW$2), ProgramsTable[[#This Row],[Geographic Coverage]])), "Yes", "No"))</f>
        <v>N/A</v>
      </c>
      <c r="BX1034" s="18" t="str">
        <f>IF(BX$2=0, "N/A", IF(ISNUMBER(SEARCH(TRIM(BX$2), ProgramsTable[[#This Row],[Geographic Coverage]])), "Yes", "No"))</f>
        <v>N/A</v>
      </c>
      <c r="BY1034" s="18" t="str">
        <f>IF(AND(BW$2=0, BX$2=0), "*Required - Please Make a Selection*", IF(OR(ISNUMBER(SEARCH(TRIM(BW$2), ProgramsTable[[#This Row],[Geographic Coverage]])), ISNUMBER(SEARCH(TRIM(BX$2), ProgramsTable[[#This Row],[Geographic Coverage]]))), "Yes", "No"))</f>
        <v>*Required - Please Make a Selection*</v>
      </c>
      <c r="BZ1034" s="18" t="str">
        <f>IF(I$2=0, "N/A", IF(I$2="Yes", IF(ProgramsTable[[#This Row],[Program Includes Services for Caregivers]]="Yes", IF(ProgramsTable[[#This Row],[Program May Require Caregiver to be Unpaid]]="No", "Yes", "No"), "No"), "N/A"))</f>
        <v>N/A</v>
      </c>
      <c r="CA10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34" s="18" t="str">
        <f>IF(CB$2=0, "N/A", IF(ISNUMBER(SEARCH(TRIM(UPPER(CB$2)), TRIM(UPPER(ProgramsTable[[#This Row],[Type of Service]])))), "Yes", "No"))</f>
        <v>N/A</v>
      </c>
      <c r="CC1034" s="18" t="str">
        <f>IF(CC$2=0, "N/A", IF(ISNUMBER(SEARCH(TRIM(CC$2), ProgramsTable[[#This Row],[Geographic Coverage]])), "Yes", "No"))</f>
        <v>No</v>
      </c>
      <c r="CD1034" s="18" t="str">
        <f>IF(CD$2=0, "N/A", IF(ISNUMBER(SEARCH(TRIM(CD$2), ProgramsTable[[#This Row],[Geographic Coverage]])), "Yes", "No"))</f>
        <v>N/A</v>
      </c>
      <c r="CE1034" s="18" t="str">
        <f>IF(AND(CC$2=0, CD$2=0), "*Required - Please Make a Selection*", IF(OR(ISNUMBER(SEARCH(TRIM(CC$2), ProgramsTable[[#This Row],[Geographic Coverage]])), ISNUMBER(SEARCH(TRIM(CD$2), ProgramsTable[[#This Row],[Geographic Coverage]]))), "Yes", "No"))</f>
        <v>No</v>
      </c>
      <c r="CF1034" s="18" t="str" cm="1">
        <f t="array" ref="CF1034">IF(COUNTIF(BK$2:BN$2, "Yes")=0, "N/A", IF(SUMPRODUCT((BK$2:BN$2="Yes")*(ProgramsTable[[#This Row],[Veteran?]:[Disabled Veteran?]]="Yes"))&gt;0, "Yes", "No"))</f>
        <v>No</v>
      </c>
      <c r="CG10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34"/>
      <c r="CI1034"/>
      <c r="CJ1034"/>
      <c r="CK1034"/>
      <c r="CL1034"/>
      <c r="CM1034"/>
      <c r="CN1034"/>
      <c r="CO1034"/>
      <c r="CP1034"/>
      <c r="CQ1034"/>
      <c r="CR1034"/>
      <c r="CS1034"/>
      <c r="CU1034"/>
      <c r="CV1034"/>
    </row>
    <row r="1035" spans="1:100" hidden="1" x14ac:dyDescent="0.25">
      <c r="A1035" s="10">
        <v>1033</v>
      </c>
      <c r="B1035" t="s">
        <v>647</v>
      </c>
      <c r="C1035" t="s">
        <v>519</v>
      </c>
      <c r="D1035" t="s">
        <v>545</v>
      </c>
      <c r="E1035" t="s">
        <v>546</v>
      </c>
      <c r="F1035" t="s">
        <v>555</v>
      </c>
      <c r="G1035" t="s">
        <v>92</v>
      </c>
      <c r="H1035" t="s">
        <v>207</v>
      </c>
      <c r="I1035" t="s">
        <v>207</v>
      </c>
      <c r="J1035" t="s">
        <v>547</v>
      </c>
      <c r="K1035" t="s">
        <v>208</v>
      </c>
      <c r="L1035" s="11" t="s">
        <v>543</v>
      </c>
      <c r="M1035">
        <v>60</v>
      </c>
      <c r="N1035">
        <v>120</v>
      </c>
      <c r="P1035" t="s">
        <v>556</v>
      </c>
      <c r="Q1035" t="s">
        <v>208</v>
      </c>
      <c r="R1035" t="s">
        <v>556</v>
      </c>
      <c r="S1035" t="s">
        <v>208</v>
      </c>
      <c r="T1035" t="s">
        <v>68</v>
      </c>
      <c r="U1035" t="s">
        <v>215</v>
      </c>
      <c r="V1035" t="s">
        <v>207</v>
      </c>
      <c r="W1035" t="s">
        <v>207</v>
      </c>
      <c r="X1035" t="s">
        <v>207</v>
      </c>
      <c r="Y1035" t="s">
        <v>207</v>
      </c>
      <c r="Z1035" t="s">
        <v>207</v>
      </c>
      <c r="AA1035" t="s">
        <v>215</v>
      </c>
      <c r="AB1035" t="s">
        <v>207</v>
      </c>
      <c r="AC1035" t="s">
        <v>207</v>
      </c>
      <c r="AD1035" t="s">
        <v>207</v>
      </c>
      <c r="AE1035" t="s">
        <v>207</v>
      </c>
      <c r="AF1035" t="s">
        <v>207</v>
      </c>
      <c r="AG1035" t="s">
        <v>207</v>
      </c>
      <c r="AH1035" t="s">
        <v>207</v>
      </c>
      <c r="AI1035" t="s">
        <v>207</v>
      </c>
      <c r="AJ1035" t="s">
        <v>207</v>
      </c>
      <c r="AK1035" t="s">
        <v>207</v>
      </c>
      <c r="AL1035" t="s">
        <v>207</v>
      </c>
      <c r="AM1035" t="s">
        <v>207</v>
      </c>
      <c r="AN1035" t="s">
        <v>207</v>
      </c>
      <c r="AO1035" t="s">
        <v>207</v>
      </c>
      <c r="AP1035" t="s">
        <v>207</v>
      </c>
      <c r="AQ1035" t="s">
        <v>207</v>
      </c>
      <c r="AR1035" t="s">
        <v>207</v>
      </c>
      <c r="AS1035" t="s">
        <v>207</v>
      </c>
      <c r="AT1035" t="s">
        <v>207</v>
      </c>
      <c r="AU1035" t="s">
        <v>207</v>
      </c>
      <c r="AV1035" t="s">
        <v>207</v>
      </c>
      <c r="AW1035" t="s">
        <v>207</v>
      </c>
      <c r="AX1035" t="s">
        <v>207</v>
      </c>
      <c r="AY1035" t="s">
        <v>207</v>
      </c>
      <c r="AZ1035" t="s">
        <v>207</v>
      </c>
      <c r="BA1035" t="s">
        <v>215</v>
      </c>
      <c r="BB1035" t="s">
        <v>207</v>
      </c>
      <c r="BC1035" t="s">
        <v>207</v>
      </c>
      <c r="BD1035" t="s">
        <v>207</v>
      </c>
      <c r="BE1035" t="s">
        <v>207</v>
      </c>
      <c r="BF1035" t="s">
        <v>207</v>
      </c>
      <c r="BG1035" t="s">
        <v>207</v>
      </c>
      <c r="BH1035" t="s">
        <v>207</v>
      </c>
      <c r="BI1035" t="s">
        <v>207</v>
      </c>
      <c r="BJ1035" t="s">
        <v>207</v>
      </c>
      <c r="BK1035" t="s">
        <v>207</v>
      </c>
      <c r="BL1035" t="s">
        <v>207</v>
      </c>
      <c r="BM1035" t="s">
        <v>207</v>
      </c>
      <c r="BN1035" t="s">
        <v>207</v>
      </c>
      <c r="BO1035" s="18" t="str">
        <f>IF(OR(BO$2=0, BO$2=""), "N/A", IF(ISNUMBER(SEARCH(UPPER(BO$2), UPPER(ProgramsTable[[#This Row],[Type of Service]]))), "Yes", "No"))</f>
        <v>N/A</v>
      </c>
      <c r="BP1035" s="18" t="str">
        <f>IF(BP$2=0, "N/A", IF(ISNUMBER(SEARCH(TRIM(BP$2), ProgramsTable[[#This Row],[Geographic Coverage]])), "Yes", "No"))</f>
        <v>N/A</v>
      </c>
      <c r="BQ1035" s="18" t="str">
        <f>IF(BQ$2=0, "N/A", IF(ISNUMBER(SEARCH(TRIM(BQ$2), ProgramsTable[[#This Row],[Geographic Coverage]])), "Yes", "No"))</f>
        <v>N/A</v>
      </c>
      <c r="BR1035" s="18" t="str">
        <f>IF(AND(BP$2=0, BQ$2=0), "*Required - Please Make a Selection*", IF(OR(ISNUMBER(SEARCH(TRIM(BP$2), ProgramsTable[[#This Row],[Geographic Coverage]])), ISNUMBER(SEARCH(TRIM(BQ$2), ProgramsTable[[#This Row],[Geographic Coverage]]))), "Yes", "No"))</f>
        <v>*Required - Please Make a Selection*</v>
      </c>
      <c r="BS1035" s="18" t="str">
        <f>IF(OR(BS$2="",BS$2=0), "N/A", IF(AND(ProgramsTable[[#This Row],[Age Min]]= "None", ProgramsTable[[#This Row],[Age Max]]= "None"), "Yes", IF(AND(BS$2&gt;=ProgramsTable[[#This Row],[Age Min]], BS$2&lt;=ProgramsTable[[#This Row],[Age Max]]), "Yes", "No")))</f>
        <v>N/A</v>
      </c>
      <c r="BT1035" s="18" t="str" cm="1">
        <f t="array" ref="BT1035">IF(COUNTIF(AM$2:BJ$2,"Yes")=0,"N/A",IF(SUMPRODUCT(--(AM$2:BJ$2="Yes"),--(ProgramsTable[[#This Row],[Developmental Disability]:[Caregivers, Family Members, Advocates, or Practitioners of an Individual with Disabilities or Medical Conditions]]="Yes"))&gt;0,"Yes","No"))</f>
        <v>N/A</v>
      </c>
      <c r="BU10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35" s="18" t="str">
        <f>IF(BV$2=0, "N/A", IF(ISNUMBER(SEARCH(UPPER(BV$2), UPPER(ProgramsTable[[#This Row],[Type of Service]]))), "Yes", "No"))</f>
        <v>N/A</v>
      </c>
      <c r="BW1035" s="18" t="str">
        <f>IF(BW$2=0, "N/A", IF(ISNUMBER(SEARCH(TRIM(BW$2), ProgramsTable[[#This Row],[Geographic Coverage]])), "Yes", "No"))</f>
        <v>N/A</v>
      </c>
      <c r="BX1035" s="18" t="str">
        <f>IF(BX$2=0, "N/A", IF(ISNUMBER(SEARCH(TRIM(BX$2), ProgramsTable[[#This Row],[Geographic Coverage]])), "Yes", "No"))</f>
        <v>N/A</v>
      </c>
      <c r="BY1035" s="18" t="str">
        <f>IF(AND(BW$2=0, BX$2=0), "*Required - Please Make a Selection*", IF(OR(ISNUMBER(SEARCH(TRIM(BW$2), ProgramsTable[[#This Row],[Geographic Coverage]])), ISNUMBER(SEARCH(TRIM(BX$2), ProgramsTable[[#This Row],[Geographic Coverage]]))), "Yes", "No"))</f>
        <v>*Required - Please Make a Selection*</v>
      </c>
      <c r="BZ1035" s="18" t="str">
        <f>IF(I$2=0, "N/A", IF(I$2="Yes", IF(ProgramsTable[[#This Row],[Program Includes Services for Caregivers]]="Yes", IF(ProgramsTable[[#This Row],[Program May Require Caregiver to be Unpaid]]="No", "Yes", "No"), "No"), "N/A"))</f>
        <v>N/A</v>
      </c>
      <c r="CA10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35" s="18" t="str">
        <f>IF(CB$2=0, "N/A", IF(ISNUMBER(SEARCH(TRIM(UPPER(CB$2)), TRIM(UPPER(ProgramsTable[[#This Row],[Type of Service]])))), "Yes", "No"))</f>
        <v>N/A</v>
      </c>
      <c r="CC1035" s="18" t="str">
        <f>IF(CC$2=0, "N/A", IF(ISNUMBER(SEARCH(TRIM(CC$2), ProgramsTable[[#This Row],[Geographic Coverage]])), "Yes", "No"))</f>
        <v>No</v>
      </c>
      <c r="CD1035" s="18" t="str">
        <f>IF(CD$2=0, "N/A", IF(ISNUMBER(SEARCH(TRIM(CD$2), ProgramsTable[[#This Row],[Geographic Coverage]])), "Yes", "No"))</f>
        <v>N/A</v>
      </c>
      <c r="CE1035" s="18" t="str">
        <f>IF(AND(CC$2=0, CD$2=0), "*Required - Please Make a Selection*", IF(OR(ISNUMBER(SEARCH(TRIM(CC$2), ProgramsTable[[#This Row],[Geographic Coverage]])), ISNUMBER(SEARCH(TRIM(CD$2), ProgramsTable[[#This Row],[Geographic Coverage]]))), "Yes", "No"))</f>
        <v>No</v>
      </c>
      <c r="CF1035" s="18" t="str" cm="1">
        <f t="array" ref="CF1035">IF(COUNTIF(BK$2:BN$2, "Yes")=0, "N/A", IF(SUMPRODUCT((BK$2:BN$2="Yes")*(ProgramsTable[[#This Row],[Veteran?]:[Disabled Veteran?]]="Yes"))&gt;0, "Yes", "No"))</f>
        <v>No</v>
      </c>
      <c r="CG10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35"/>
      <c r="CI1035"/>
      <c r="CJ1035"/>
      <c r="CK1035"/>
      <c r="CL1035"/>
      <c r="CM1035"/>
      <c r="CN1035"/>
      <c r="CO1035"/>
      <c r="CP1035"/>
      <c r="CQ1035"/>
      <c r="CR1035"/>
      <c r="CS1035"/>
      <c r="CU1035"/>
      <c r="CV1035"/>
    </row>
    <row r="1036" spans="1:100" hidden="1" x14ac:dyDescent="0.25">
      <c r="A1036" s="10">
        <v>1034</v>
      </c>
      <c r="B1036" t="s">
        <v>647</v>
      </c>
      <c r="C1036" t="s">
        <v>519</v>
      </c>
      <c r="D1036" t="s">
        <v>545</v>
      </c>
      <c r="E1036" t="s">
        <v>546</v>
      </c>
      <c r="F1036" t="s">
        <v>557</v>
      </c>
      <c r="G1036" t="s">
        <v>91</v>
      </c>
      <c r="H1036" t="s">
        <v>207</v>
      </c>
      <c r="I1036" t="s">
        <v>207</v>
      </c>
      <c r="J1036" t="s">
        <v>208</v>
      </c>
      <c r="K1036" t="s">
        <v>208</v>
      </c>
      <c r="L1036" s="11" t="s">
        <v>543</v>
      </c>
      <c r="M1036">
        <v>60</v>
      </c>
      <c r="N1036">
        <v>120</v>
      </c>
      <c r="P1036" t="s">
        <v>208</v>
      </c>
      <c r="Q1036" t="s">
        <v>208</v>
      </c>
      <c r="R1036" t="s">
        <v>208</v>
      </c>
      <c r="S1036" t="s">
        <v>208</v>
      </c>
      <c r="T1036" t="s">
        <v>68</v>
      </c>
      <c r="U1036" t="s">
        <v>207</v>
      </c>
      <c r="V1036" t="s">
        <v>207</v>
      </c>
      <c r="W1036" t="s">
        <v>207</v>
      </c>
      <c r="X1036" t="s">
        <v>207</v>
      </c>
      <c r="Y1036" t="s">
        <v>207</v>
      </c>
      <c r="Z1036" t="s">
        <v>207</v>
      </c>
      <c r="AA1036" t="s">
        <v>207</v>
      </c>
      <c r="AB1036" t="s">
        <v>207</v>
      </c>
      <c r="AC1036" t="s">
        <v>207</v>
      </c>
      <c r="AD1036" t="s">
        <v>207</v>
      </c>
      <c r="AE1036" t="s">
        <v>207</v>
      </c>
      <c r="AF1036" t="s">
        <v>207</v>
      </c>
      <c r="AG1036" t="s">
        <v>207</v>
      </c>
      <c r="AH1036" t="s">
        <v>207</v>
      </c>
      <c r="AI1036" t="s">
        <v>207</v>
      </c>
      <c r="AJ1036" t="s">
        <v>207</v>
      </c>
      <c r="AK1036" t="s">
        <v>207</v>
      </c>
      <c r="AL1036" t="s">
        <v>207</v>
      </c>
      <c r="AM1036" t="s">
        <v>207</v>
      </c>
      <c r="AN1036" t="s">
        <v>207</v>
      </c>
      <c r="AO1036" t="s">
        <v>207</v>
      </c>
      <c r="AP1036" t="s">
        <v>207</v>
      </c>
      <c r="AQ1036" t="s">
        <v>207</v>
      </c>
      <c r="AR1036" t="s">
        <v>207</v>
      </c>
      <c r="AS1036" t="s">
        <v>207</v>
      </c>
      <c r="AT1036" t="s">
        <v>207</v>
      </c>
      <c r="AU1036" t="s">
        <v>207</v>
      </c>
      <c r="AV1036" t="s">
        <v>207</v>
      </c>
      <c r="AW1036" t="s">
        <v>207</v>
      </c>
      <c r="AX1036" t="s">
        <v>207</v>
      </c>
      <c r="AY1036" t="s">
        <v>207</v>
      </c>
      <c r="AZ1036" t="s">
        <v>207</v>
      </c>
      <c r="BA1036" t="s">
        <v>207</v>
      </c>
      <c r="BB1036" t="s">
        <v>207</v>
      </c>
      <c r="BC1036" t="s">
        <v>207</v>
      </c>
      <c r="BD1036" t="s">
        <v>207</v>
      </c>
      <c r="BE1036" t="s">
        <v>207</v>
      </c>
      <c r="BF1036" t="s">
        <v>207</v>
      </c>
      <c r="BG1036" t="s">
        <v>207</v>
      </c>
      <c r="BH1036" t="s">
        <v>207</v>
      </c>
      <c r="BI1036" t="s">
        <v>207</v>
      </c>
      <c r="BJ1036" t="s">
        <v>207</v>
      </c>
      <c r="BK1036" t="s">
        <v>207</v>
      </c>
      <c r="BL1036" t="s">
        <v>207</v>
      </c>
      <c r="BM1036" t="s">
        <v>207</v>
      </c>
      <c r="BN1036" t="s">
        <v>207</v>
      </c>
      <c r="BO1036" s="18" t="str">
        <f>IF(OR(BO$2=0, BO$2=""), "N/A", IF(ISNUMBER(SEARCH(UPPER(BO$2), UPPER(ProgramsTable[[#This Row],[Type of Service]]))), "Yes", "No"))</f>
        <v>N/A</v>
      </c>
      <c r="BP1036" s="18" t="str">
        <f>IF(BP$2=0, "N/A", IF(ISNUMBER(SEARCH(TRIM(BP$2), ProgramsTable[[#This Row],[Geographic Coverage]])), "Yes", "No"))</f>
        <v>N/A</v>
      </c>
      <c r="BQ1036" s="18" t="str">
        <f>IF(BQ$2=0, "N/A", IF(ISNUMBER(SEARCH(TRIM(BQ$2), ProgramsTable[[#This Row],[Geographic Coverage]])), "Yes", "No"))</f>
        <v>N/A</v>
      </c>
      <c r="BR1036" s="18" t="str">
        <f>IF(AND(BP$2=0, BQ$2=0), "*Required - Please Make a Selection*", IF(OR(ISNUMBER(SEARCH(TRIM(BP$2), ProgramsTable[[#This Row],[Geographic Coverage]])), ISNUMBER(SEARCH(TRIM(BQ$2), ProgramsTable[[#This Row],[Geographic Coverage]]))), "Yes", "No"))</f>
        <v>*Required - Please Make a Selection*</v>
      </c>
      <c r="BS1036" s="18" t="str">
        <f>IF(OR(BS$2="",BS$2=0), "N/A", IF(AND(ProgramsTable[[#This Row],[Age Min]]= "None", ProgramsTable[[#This Row],[Age Max]]= "None"), "Yes", IF(AND(BS$2&gt;=ProgramsTable[[#This Row],[Age Min]], BS$2&lt;=ProgramsTable[[#This Row],[Age Max]]), "Yes", "No")))</f>
        <v>N/A</v>
      </c>
      <c r="BT1036" s="18" t="str" cm="1">
        <f t="array" ref="BT1036">IF(COUNTIF(AM$2:BJ$2,"Yes")=0,"N/A",IF(SUMPRODUCT(--(AM$2:BJ$2="Yes"),--(ProgramsTable[[#This Row],[Developmental Disability]:[Caregivers, Family Members, Advocates, or Practitioners of an Individual with Disabilities or Medical Conditions]]="Yes"))&gt;0,"Yes","No"))</f>
        <v>N/A</v>
      </c>
      <c r="BU10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36" s="18" t="str">
        <f>IF(BV$2=0, "N/A", IF(ISNUMBER(SEARCH(UPPER(BV$2), UPPER(ProgramsTable[[#This Row],[Type of Service]]))), "Yes", "No"))</f>
        <v>N/A</v>
      </c>
      <c r="BW1036" s="18" t="str">
        <f>IF(BW$2=0, "N/A", IF(ISNUMBER(SEARCH(TRIM(BW$2), ProgramsTable[[#This Row],[Geographic Coverage]])), "Yes", "No"))</f>
        <v>N/A</v>
      </c>
      <c r="BX1036" s="18" t="str">
        <f>IF(BX$2=0, "N/A", IF(ISNUMBER(SEARCH(TRIM(BX$2), ProgramsTable[[#This Row],[Geographic Coverage]])), "Yes", "No"))</f>
        <v>N/A</v>
      </c>
      <c r="BY1036" s="18" t="str">
        <f>IF(AND(BW$2=0, BX$2=0), "*Required - Please Make a Selection*", IF(OR(ISNUMBER(SEARCH(TRIM(BW$2), ProgramsTable[[#This Row],[Geographic Coverage]])), ISNUMBER(SEARCH(TRIM(BX$2), ProgramsTable[[#This Row],[Geographic Coverage]]))), "Yes", "No"))</f>
        <v>*Required - Please Make a Selection*</v>
      </c>
      <c r="BZ1036" s="18" t="str">
        <f>IF(I$2=0, "N/A", IF(I$2="Yes", IF(ProgramsTable[[#This Row],[Program Includes Services for Caregivers]]="Yes", IF(ProgramsTable[[#This Row],[Program May Require Caregiver to be Unpaid]]="No", "Yes", "No"), "No"), "N/A"))</f>
        <v>N/A</v>
      </c>
      <c r="CA10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36" s="18" t="str">
        <f>IF(CB$2=0, "N/A", IF(ISNUMBER(SEARCH(TRIM(UPPER(CB$2)), TRIM(UPPER(ProgramsTable[[#This Row],[Type of Service]])))), "Yes", "No"))</f>
        <v>N/A</v>
      </c>
      <c r="CC1036" s="18" t="str">
        <f>IF(CC$2=0, "N/A", IF(ISNUMBER(SEARCH(TRIM(CC$2), ProgramsTable[[#This Row],[Geographic Coverage]])), "Yes", "No"))</f>
        <v>No</v>
      </c>
      <c r="CD1036" s="18" t="str">
        <f>IF(CD$2=0, "N/A", IF(ISNUMBER(SEARCH(TRIM(CD$2), ProgramsTable[[#This Row],[Geographic Coverage]])), "Yes", "No"))</f>
        <v>N/A</v>
      </c>
      <c r="CE1036" s="18" t="str">
        <f>IF(AND(CC$2=0, CD$2=0), "*Required - Please Make a Selection*", IF(OR(ISNUMBER(SEARCH(TRIM(CC$2), ProgramsTable[[#This Row],[Geographic Coverage]])), ISNUMBER(SEARCH(TRIM(CD$2), ProgramsTable[[#This Row],[Geographic Coverage]]))), "Yes", "No"))</f>
        <v>No</v>
      </c>
      <c r="CF1036" s="18" t="str" cm="1">
        <f t="array" ref="CF1036">IF(COUNTIF(BK$2:BN$2, "Yes")=0, "N/A", IF(SUMPRODUCT((BK$2:BN$2="Yes")*(ProgramsTable[[#This Row],[Veteran?]:[Disabled Veteran?]]="Yes"))&gt;0, "Yes", "No"))</f>
        <v>No</v>
      </c>
      <c r="CG10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36"/>
      <c r="CI1036"/>
      <c r="CJ1036"/>
      <c r="CK1036"/>
      <c r="CL1036"/>
      <c r="CM1036"/>
      <c r="CN1036"/>
      <c r="CO1036"/>
      <c r="CP1036"/>
      <c r="CQ1036"/>
      <c r="CR1036"/>
      <c r="CS1036"/>
      <c r="CU1036"/>
      <c r="CV1036"/>
    </row>
    <row r="1037" spans="1:100" hidden="1" x14ac:dyDescent="0.25">
      <c r="A1037" s="10">
        <v>1035</v>
      </c>
      <c r="B1037" t="s">
        <v>647</v>
      </c>
      <c r="C1037" t="s">
        <v>519</v>
      </c>
      <c r="D1037" t="s">
        <v>545</v>
      </c>
      <c r="E1037" t="s">
        <v>546</v>
      </c>
      <c r="F1037" t="s">
        <v>558</v>
      </c>
      <c r="G1037" t="s">
        <v>103</v>
      </c>
      <c r="H1037" t="s">
        <v>207</v>
      </c>
      <c r="I1037" t="s">
        <v>207</v>
      </c>
      <c r="J1037" t="s">
        <v>208</v>
      </c>
      <c r="K1037" t="s">
        <v>208</v>
      </c>
      <c r="L1037" s="11" t="s">
        <v>208</v>
      </c>
      <c r="M1037" t="s">
        <v>208</v>
      </c>
      <c r="N1037" t="s">
        <v>208</v>
      </c>
      <c r="P1037" t="s">
        <v>208</v>
      </c>
      <c r="Q1037" t="s">
        <v>208</v>
      </c>
      <c r="R1037" t="s">
        <v>208</v>
      </c>
      <c r="S1037" t="s">
        <v>208</v>
      </c>
      <c r="T1037" t="s">
        <v>68</v>
      </c>
      <c r="U1037" t="s">
        <v>207</v>
      </c>
      <c r="V1037" t="s">
        <v>207</v>
      </c>
      <c r="W1037" t="s">
        <v>207</v>
      </c>
      <c r="X1037" t="s">
        <v>207</v>
      </c>
      <c r="Y1037" t="s">
        <v>207</v>
      </c>
      <c r="Z1037" t="s">
        <v>207</v>
      </c>
      <c r="AA1037" t="s">
        <v>207</v>
      </c>
      <c r="AB1037" t="s">
        <v>207</v>
      </c>
      <c r="AC1037" t="s">
        <v>207</v>
      </c>
      <c r="AD1037" t="s">
        <v>207</v>
      </c>
      <c r="AE1037" t="s">
        <v>207</v>
      </c>
      <c r="AF1037" t="s">
        <v>207</v>
      </c>
      <c r="AG1037" t="s">
        <v>207</v>
      </c>
      <c r="AH1037" t="s">
        <v>207</v>
      </c>
      <c r="AI1037" t="s">
        <v>207</v>
      </c>
      <c r="AJ1037" t="s">
        <v>207</v>
      </c>
      <c r="AK1037" t="s">
        <v>207</v>
      </c>
      <c r="AL1037" t="s">
        <v>207</v>
      </c>
      <c r="AM1037" t="s">
        <v>207</v>
      </c>
      <c r="AN1037" t="s">
        <v>207</v>
      </c>
      <c r="AO1037" t="s">
        <v>207</v>
      </c>
      <c r="AP1037" t="s">
        <v>207</v>
      </c>
      <c r="AQ1037" t="s">
        <v>207</v>
      </c>
      <c r="AR1037" t="s">
        <v>207</v>
      </c>
      <c r="AS1037" t="s">
        <v>207</v>
      </c>
      <c r="AT1037" t="s">
        <v>207</v>
      </c>
      <c r="AU1037" t="s">
        <v>207</v>
      </c>
      <c r="AV1037" t="s">
        <v>207</v>
      </c>
      <c r="AW1037" t="s">
        <v>207</v>
      </c>
      <c r="AX1037" t="s">
        <v>207</v>
      </c>
      <c r="AY1037" t="s">
        <v>207</v>
      </c>
      <c r="AZ1037" t="s">
        <v>207</v>
      </c>
      <c r="BA1037" t="s">
        <v>207</v>
      </c>
      <c r="BB1037" t="s">
        <v>207</v>
      </c>
      <c r="BC1037" t="s">
        <v>207</v>
      </c>
      <c r="BD1037" t="s">
        <v>207</v>
      </c>
      <c r="BE1037" t="s">
        <v>207</v>
      </c>
      <c r="BF1037" t="s">
        <v>207</v>
      </c>
      <c r="BG1037" t="s">
        <v>207</v>
      </c>
      <c r="BH1037" t="s">
        <v>207</v>
      </c>
      <c r="BI1037" t="s">
        <v>207</v>
      </c>
      <c r="BJ1037" t="s">
        <v>207</v>
      </c>
      <c r="BK1037" t="s">
        <v>207</v>
      </c>
      <c r="BL1037" t="s">
        <v>207</v>
      </c>
      <c r="BM1037" t="s">
        <v>207</v>
      </c>
      <c r="BN1037" t="s">
        <v>207</v>
      </c>
      <c r="BO1037" s="18" t="str">
        <f>IF(OR(BO$2=0, BO$2=""), "N/A", IF(ISNUMBER(SEARCH(UPPER(BO$2), UPPER(ProgramsTable[[#This Row],[Type of Service]]))), "Yes", "No"))</f>
        <v>N/A</v>
      </c>
      <c r="BP1037" s="18" t="str">
        <f>IF(BP$2=0, "N/A", IF(ISNUMBER(SEARCH(TRIM(BP$2), ProgramsTable[[#This Row],[Geographic Coverage]])), "Yes", "No"))</f>
        <v>N/A</v>
      </c>
      <c r="BQ1037" s="18" t="str">
        <f>IF(BQ$2=0, "N/A", IF(ISNUMBER(SEARCH(TRIM(BQ$2), ProgramsTable[[#This Row],[Geographic Coverage]])), "Yes", "No"))</f>
        <v>N/A</v>
      </c>
      <c r="BR1037" s="18" t="str">
        <f>IF(AND(BP$2=0, BQ$2=0), "*Required - Please Make a Selection*", IF(OR(ISNUMBER(SEARCH(TRIM(BP$2), ProgramsTable[[#This Row],[Geographic Coverage]])), ISNUMBER(SEARCH(TRIM(BQ$2), ProgramsTable[[#This Row],[Geographic Coverage]]))), "Yes", "No"))</f>
        <v>*Required - Please Make a Selection*</v>
      </c>
      <c r="BS1037" s="18" t="str">
        <f>IF(OR(BS$2="",BS$2=0), "N/A", IF(AND(ProgramsTable[[#This Row],[Age Min]]= "None", ProgramsTable[[#This Row],[Age Max]]= "None"), "Yes", IF(AND(BS$2&gt;=ProgramsTable[[#This Row],[Age Min]], BS$2&lt;=ProgramsTable[[#This Row],[Age Max]]), "Yes", "No")))</f>
        <v>N/A</v>
      </c>
      <c r="BT1037" s="18" t="str" cm="1">
        <f t="array" ref="BT1037">IF(COUNTIF(AM$2:BJ$2,"Yes")=0,"N/A",IF(SUMPRODUCT(--(AM$2:BJ$2="Yes"),--(ProgramsTable[[#This Row],[Developmental Disability]:[Caregivers, Family Members, Advocates, or Practitioners of an Individual with Disabilities or Medical Conditions]]="Yes"))&gt;0,"Yes","No"))</f>
        <v>N/A</v>
      </c>
      <c r="BU10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37" s="18" t="str">
        <f>IF(BV$2=0, "N/A", IF(ISNUMBER(SEARCH(UPPER(BV$2), UPPER(ProgramsTable[[#This Row],[Type of Service]]))), "Yes", "No"))</f>
        <v>N/A</v>
      </c>
      <c r="BW1037" s="18" t="str">
        <f>IF(BW$2=0, "N/A", IF(ISNUMBER(SEARCH(TRIM(BW$2), ProgramsTable[[#This Row],[Geographic Coverage]])), "Yes", "No"))</f>
        <v>N/A</v>
      </c>
      <c r="BX1037" s="18" t="str">
        <f>IF(BX$2=0, "N/A", IF(ISNUMBER(SEARCH(TRIM(BX$2), ProgramsTable[[#This Row],[Geographic Coverage]])), "Yes", "No"))</f>
        <v>N/A</v>
      </c>
      <c r="BY1037" s="18" t="str">
        <f>IF(AND(BW$2=0, BX$2=0), "*Required - Please Make a Selection*", IF(OR(ISNUMBER(SEARCH(TRIM(BW$2), ProgramsTable[[#This Row],[Geographic Coverage]])), ISNUMBER(SEARCH(TRIM(BX$2), ProgramsTable[[#This Row],[Geographic Coverage]]))), "Yes", "No"))</f>
        <v>*Required - Please Make a Selection*</v>
      </c>
      <c r="BZ1037" s="18" t="str">
        <f>IF(I$2=0, "N/A", IF(I$2="Yes", IF(ProgramsTable[[#This Row],[Program Includes Services for Caregivers]]="Yes", IF(ProgramsTable[[#This Row],[Program May Require Caregiver to be Unpaid]]="No", "Yes", "No"), "No"), "N/A"))</f>
        <v>N/A</v>
      </c>
      <c r="CA10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37" s="18" t="str">
        <f>IF(CB$2=0, "N/A", IF(ISNUMBER(SEARCH(TRIM(UPPER(CB$2)), TRIM(UPPER(ProgramsTable[[#This Row],[Type of Service]])))), "Yes", "No"))</f>
        <v>N/A</v>
      </c>
      <c r="CC1037" s="18" t="str">
        <f>IF(CC$2=0, "N/A", IF(ISNUMBER(SEARCH(TRIM(CC$2), ProgramsTable[[#This Row],[Geographic Coverage]])), "Yes", "No"))</f>
        <v>No</v>
      </c>
      <c r="CD1037" s="18" t="str">
        <f>IF(CD$2=0, "N/A", IF(ISNUMBER(SEARCH(TRIM(CD$2), ProgramsTable[[#This Row],[Geographic Coverage]])), "Yes", "No"))</f>
        <v>N/A</v>
      </c>
      <c r="CE1037" s="18" t="str">
        <f>IF(AND(CC$2=0, CD$2=0), "*Required - Please Make a Selection*", IF(OR(ISNUMBER(SEARCH(TRIM(CC$2), ProgramsTable[[#This Row],[Geographic Coverage]])), ISNUMBER(SEARCH(TRIM(CD$2), ProgramsTable[[#This Row],[Geographic Coverage]]))), "Yes", "No"))</f>
        <v>No</v>
      </c>
      <c r="CF1037" s="18" t="str" cm="1">
        <f t="array" ref="CF1037">IF(COUNTIF(BK$2:BN$2, "Yes")=0, "N/A", IF(SUMPRODUCT((BK$2:BN$2="Yes")*(ProgramsTable[[#This Row],[Veteran?]:[Disabled Veteran?]]="Yes"))&gt;0, "Yes", "No"))</f>
        <v>No</v>
      </c>
      <c r="CG10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37"/>
      <c r="CI1037"/>
      <c r="CJ1037"/>
      <c r="CK1037"/>
      <c r="CL1037"/>
      <c r="CM1037"/>
      <c r="CN1037"/>
      <c r="CO1037"/>
      <c r="CP1037"/>
      <c r="CQ1037"/>
      <c r="CR1037"/>
      <c r="CS1037"/>
      <c r="CU1037"/>
      <c r="CV1037"/>
    </row>
    <row r="1038" spans="1:100" hidden="1" x14ac:dyDescent="0.25">
      <c r="A1038" s="10">
        <v>1036</v>
      </c>
      <c r="B1038" t="s">
        <v>647</v>
      </c>
      <c r="C1038" t="s">
        <v>519</v>
      </c>
      <c r="D1038" t="s">
        <v>545</v>
      </c>
      <c r="E1038" t="s">
        <v>546</v>
      </c>
      <c r="F1038" t="s">
        <v>559</v>
      </c>
      <c r="G1038" t="s">
        <v>105</v>
      </c>
      <c r="H1038" t="s">
        <v>207</v>
      </c>
      <c r="I1038" t="s">
        <v>207</v>
      </c>
      <c r="J1038" t="s">
        <v>208</v>
      </c>
      <c r="K1038" t="s">
        <v>208</v>
      </c>
      <c r="L1038" s="11" t="s">
        <v>543</v>
      </c>
      <c r="M1038">
        <v>60</v>
      </c>
      <c r="N1038">
        <v>120</v>
      </c>
      <c r="P1038" t="s">
        <v>208</v>
      </c>
      <c r="Q1038" t="s">
        <v>208</v>
      </c>
      <c r="R1038" t="s">
        <v>208</v>
      </c>
      <c r="S1038" t="s">
        <v>208</v>
      </c>
      <c r="T1038" t="s">
        <v>68</v>
      </c>
      <c r="U1038" t="s">
        <v>207</v>
      </c>
      <c r="V1038" t="s">
        <v>207</v>
      </c>
      <c r="W1038" t="s">
        <v>207</v>
      </c>
      <c r="X1038" t="s">
        <v>207</v>
      </c>
      <c r="Y1038" t="s">
        <v>207</v>
      </c>
      <c r="Z1038" t="s">
        <v>207</v>
      </c>
      <c r="AA1038" t="s">
        <v>207</v>
      </c>
      <c r="AB1038" t="s">
        <v>207</v>
      </c>
      <c r="AC1038" t="s">
        <v>207</v>
      </c>
      <c r="AD1038" t="s">
        <v>207</v>
      </c>
      <c r="AE1038" t="s">
        <v>207</v>
      </c>
      <c r="AF1038" t="s">
        <v>207</v>
      </c>
      <c r="AG1038" t="s">
        <v>207</v>
      </c>
      <c r="AH1038" t="s">
        <v>207</v>
      </c>
      <c r="AI1038" t="s">
        <v>207</v>
      </c>
      <c r="AJ1038" t="s">
        <v>207</v>
      </c>
      <c r="AK1038" t="s">
        <v>207</v>
      </c>
      <c r="AL1038" t="s">
        <v>207</v>
      </c>
      <c r="AM1038" t="s">
        <v>207</v>
      </c>
      <c r="AN1038" t="s">
        <v>207</v>
      </c>
      <c r="AO1038" t="s">
        <v>207</v>
      </c>
      <c r="AP1038" t="s">
        <v>207</v>
      </c>
      <c r="AQ1038" t="s">
        <v>207</v>
      </c>
      <c r="AR1038" t="s">
        <v>207</v>
      </c>
      <c r="AS1038" t="s">
        <v>207</v>
      </c>
      <c r="AT1038" t="s">
        <v>207</v>
      </c>
      <c r="AU1038" t="s">
        <v>207</v>
      </c>
      <c r="AV1038" t="s">
        <v>207</v>
      </c>
      <c r="AW1038" t="s">
        <v>207</v>
      </c>
      <c r="AX1038" t="s">
        <v>207</v>
      </c>
      <c r="AY1038" t="s">
        <v>207</v>
      </c>
      <c r="AZ1038" t="s">
        <v>207</v>
      </c>
      <c r="BA1038" t="s">
        <v>207</v>
      </c>
      <c r="BB1038" t="s">
        <v>207</v>
      </c>
      <c r="BC1038" t="s">
        <v>207</v>
      </c>
      <c r="BD1038" t="s">
        <v>207</v>
      </c>
      <c r="BE1038" t="s">
        <v>207</v>
      </c>
      <c r="BF1038" t="s">
        <v>207</v>
      </c>
      <c r="BG1038" t="s">
        <v>207</v>
      </c>
      <c r="BH1038" t="s">
        <v>207</v>
      </c>
      <c r="BI1038" t="s">
        <v>207</v>
      </c>
      <c r="BJ1038" t="s">
        <v>207</v>
      </c>
      <c r="BK1038" t="s">
        <v>207</v>
      </c>
      <c r="BL1038" t="s">
        <v>207</v>
      </c>
      <c r="BM1038" t="s">
        <v>207</v>
      </c>
      <c r="BN1038" t="s">
        <v>207</v>
      </c>
      <c r="BO1038" s="18" t="str">
        <f>IF(OR(BO$2=0, BO$2=""), "N/A", IF(ISNUMBER(SEARCH(UPPER(BO$2), UPPER(ProgramsTable[[#This Row],[Type of Service]]))), "Yes", "No"))</f>
        <v>N/A</v>
      </c>
      <c r="BP1038" s="18" t="str">
        <f>IF(BP$2=0, "N/A", IF(ISNUMBER(SEARCH(TRIM(BP$2), ProgramsTable[[#This Row],[Geographic Coverage]])), "Yes", "No"))</f>
        <v>N/A</v>
      </c>
      <c r="BQ1038" s="18" t="str">
        <f>IF(BQ$2=0, "N/A", IF(ISNUMBER(SEARCH(TRIM(BQ$2), ProgramsTable[[#This Row],[Geographic Coverage]])), "Yes", "No"))</f>
        <v>N/A</v>
      </c>
      <c r="BR1038" s="18" t="str">
        <f>IF(AND(BP$2=0, BQ$2=0), "*Required - Please Make a Selection*", IF(OR(ISNUMBER(SEARCH(TRIM(BP$2), ProgramsTable[[#This Row],[Geographic Coverage]])), ISNUMBER(SEARCH(TRIM(BQ$2), ProgramsTable[[#This Row],[Geographic Coverage]]))), "Yes", "No"))</f>
        <v>*Required - Please Make a Selection*</v>
      </c>
      <c r="BS1038" s="18" t="str">
        <f>IF(OR(BS$2="",BS$2=0), "N/A", IF(AND(ProgramsTable[[#This Row],[Age Min]]= "None", ProgramsTable[[#This Row],[Age Max]]= "None"), "Yes", IF(AND(BS$2&gt;=ProgramsTable[[#This Row],[Age Min]], BS$2&lt;=ProgramsTable[[#This Row],[Age Max]]), "Yes", "No")))</f>
        <v>N/A</v>
      </c>
      <c r="BT1038" s="18" t="str" cm="1">
        <f t="array" ref="BT1038">IF(COUNTIF(AM$2:BJ$2,"Yes")=0,"N/A",IF(SUMPRODUCT(--(AM$2:BJ$2="Yes"),--(ProgramsTable[[#This Row],[Developmental Disability]:[Caregivers, Family Members, Advocates, or Practitioners of an Individual with Disabilities or Medical Conditions]]="Yes"))&gt;0,"Yes","No"))</f>
        <v>N/A</v>
      </c>
      <c r="BU10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38" s="18" t="str">
        <f>IF(BV$2=0, "N/A", IF(ISNUMBER(SEARCH(UPPER(BV$2), UPPER(ProgramsTable[[#This Row],[Type of Service]]))), "Yes", "No"))</f>
        <v>N/A</v>
      </c>
      <c r="BW1038" s="18" t="str">
        <f>IF(BW$2=0, "N/A", IF(ISNUMBER(SEARCH(TRIM(BW$2), ProgramsTable[[#This Row],[Geographic Coverage]])), "Yes", "No"))</f>
        <v>N/A</v>
      </c>
      <c r="BX1038" s="18" t="str">
        <f>IF(BX$2=0, "N/A", IF(ISNUMBER(SEARCH(TRIM(BX$2), ProgramsTable[[#This Row],[Geographic Coverage]])), "Yes", "No"))</f>
        <v>N/A</v>
      </c>
      <c r="BY1038" s="18" t="str">
        <f>IF(AND(BW$2=0, BX$2=0), "*Required - Please Make a Selection*", IF(OR(ISNUMBER(SEARCH(TRIM(BW$2), ProgramsTable[[#This Row],[Geographic Coverage]])), ISNUMBER(SEARCH(TRIM(BX$2), ProgramsTable[[#This Row],[Geographic Coverage]]))), "Yes", "No"))</f>
        <v>*Required - Please Make a Selection*</v>
      </c>
      <c r="BZ1038" s="18" t="str">
        <f>IF(I$2=0, "N/A", IF(I$2="Yes", IF(ProgramsTable[[#This Row],[Program Includes Services for Caregivers]]="Yes", IF(ProgramsTable[[#This Row],[Program May Require Caregiver to be Unpaid]]="No", "Yes", "No"), "No"), "N/A"))</f>
        <v>N/A</v>
      </c>
      <c r="CA10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38" s="18" t="str">
        <f>IF(CB$2=0, "N/A", IF(ISNUMBER(SEARCH(TRIM(UPPER(CB$2)), TRIM(UPPER(ProgramsTable[[#This Row],[Type of Service]])))), "Yes", "No"))</f>
        <v>N/A</v>
      </c>
      <c r="CC1038" s="18" t="str">
        <f>IF(CC$2=0, "N/A", IF(ISNUMBER(SEARCH(TRIM(CC$2), ProgramsTable[[#This Row],[Geographic Coverage]])), "Yes", "No"))</f>
        <v>No</v>
      </c>
      <c r="CD1038" s="18" t="str">
        <f>IF(CD$2=0, "N/A", IF(ISNUMBER(SEARCH(TRIM(CD$2), ProgramsTable[[#This Row],[Geographic Coverage]])), "Yes", "No"))</f>
        <v>N/A</v>
      </c>
      <c r="CE1038" s="18" t="str">
        <f>IF(AND(CC$2=0, CD$2=0), "*Required - Please Make a Selection*", IF(OR(ISNUMBER(SEARCH(TRIM(CC$2), ProgramsTable[[#This Row],[Geographic Coverage]])), ISNUMBER(SEARCH(TRIM(CD$2), ProgramsTable[[#This Row],[Geographic Coverage]]))), "Yes", "No"))</f>
        <v>No</v>
      </c>
      <c r="CF1038" s="18" t="str" cm="1">
        <f t="array" ref="CF1038">IF(COUNTIF(BK$2:BN$2, "Yes")=0, "N/A", IF(SUMPRODUCT((BK$2:BN$2="Yes")*(ProgramsTable[[#This Row],[Veteran?]:[Disabled Veteran?]]="Yes"))&gt;0, "Yes", "No"))</f>
        <v>No</v>
      </c>
      <c r="CG10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38"/>
      <c r="CI1038"/>
      <c r="CJ1038"/>
      <c r="CK1038"/>
      <c r="CL1038"/>
      <c r="CM1038"/>
      <c r="CN1038"/>
      <c r="CO1038"/>
      <c r="CP1038"/>
      <c r="CQ1038"/>
      <c r="CR1038"/>
      <c r="CS1038"/>
      <c r="CU1038"/>
      <c r="CV1038"/>
    </row>
    <row r="1039" spans="1:100" hidden="1" x14ac:dyDescent="0.25">
      <c r="A1039" s="10">
        <v>1037</v>
      </c>
      <c r="B1039" t="s">
        <v>647</v>
      </c>
      <c r="C1039" t="s">
        <v>519</v>
      </c>
      <c r="D1039" t="s">
        <v>545</v>
      </c>
      <c r="E1039" t="s">
        <v>546</v>
      </c>
      <c r="F1039" t="s">
        <v>560</v>
      </c>
      <c r="G1039" t="s">
        <v>103</v>
      </c>
      <c r="H1039" t="s">
        <v>207</v>
      </c>
      <c r="I1039" t="s">
        <v>207</v>
      </c>
      <c r="J1039" t="s">
        <v>208</v>
      </c>
      <c r="K1039" t="s">
        <v>208</v>
      </c>
      <c r="L1039" s="11" t="s">
        <v>208</v>
      </c>
      <c r="M1039" t="s">
        <v>208</v>
      </c>
      <c r="N1039" t="s">
        <v>208</v>
      </c>
      <c r="P1039" t="s">
        <v>208</v>
      </c>
      <c r="Q1039" t="s">
        <v>208</v>
      </c>
      <c r="R1039" t="s">
        <v>208</v>
      </c>
      <c r="S1039" t="s">
        <v>208</v>
      </c>
      <c r="T1039" t="s">
        <v>68</v>
      </c>
      <c r="U1039" t="s">
        <v>207</v>
      </c>
      <c r="V1039" t="s">
        <v>207</v>
      </c>
      <c r="W1039" t="s">
        <v>207</v>
      </c>
      <c r="X1039" t="s">
        <v>207</v>
      </c>
      <c r="Y1039" t="s">
        <v>207</v>
      </c>
      <c r="Z1039" t="s">
        <v>207</v>
      </c>
      <c r="AA1039" t="s">
        <v>207</v>
      </c>
      <c r="AB1039" t="s">
        <v>207</v>
      </c>
      <c r="AC1039" t="s">
        <v>207</v>
      </c>
      <c r="AD1039" t="s">
        <v>207</v>
      </c>
      <c r="AE1039" t="s">
        <v>207</v>
      </c>
      <c r="AF1039" t="s">
        <v>207</v>
      </c>
      <c r="AG1039" t="s">
        <v>207</v>
      </c>
      <c r="AH1039" t="s">
        <v>207</v>
      </c>
      <c r="AI1039" t="s">
        <v>207</v>
      </c>
      <c r="AJ1039" t="s">
        <v>207</v>
      </c>
      <c r="AK1039" t="s">
        <v>207</v>
      </c>
      <c r="AL1039" t="s">
        <v>207</v>
      </c>
      <c r="AM1039" t="s">
        <v>207</v>
      </c>
      <c r="AN1039" t="s">
        <v>207</v>
      </c>
      <c r="AO1039" t="s">
        <v>207</v>
      </c>
      <c r="AP1039" t="s">
        <v>207</v>
      </c>
      <c r="AQ1039" t="s">
        <v>207</v>
      </c>
      <c r="AR1039" t="s">
        <v>207</v>
      </c>
      <c r="AS1039" t="s">
        <v>207</v>
      </c>
      <c r="AT1039" t="s">
        <v>207</v>
      </c>
      <c r="AU1039" t="s">
        <v>207</v>
      </c>
      <c r="AV1039" t="s">
        <v>207</v>
      </c>
      <c r="AW1039" t="s">
        <v>207</v>
      </c>
      <c r="AX1039" t="s">
        <v>207</v>
      </c>
      <c r="AY1039" t="s">
        <v>207</v>
      </c>
      <c r="AZ1039" t="s">
        <v>207</v>
      </c>
      <c r="BA1039" t="s">
        <v>207</v>
      </c>
      <c r="BB1039" t="s">
        <v>207</v>
      </c>
      <c r="BC1039" t="s">
        <v>207</v>
      </c>
      <c r="BD1039" t="s">
        <v>207</v>
      </c>
      <c r="BE1039" t="s">
        <v>207</v>
      </c>
      <c r="BF1039" t="s">
        <v>207</v>
      </c>
      <c r="BG1039" t="s">
        <v>207</v>
      </c>
      <c r="BH1039" t="s">
        <v>207</v>
      </c>
      <c r="BI1039" t="s">
        <v>207</v>
      </c>
      <c r="BJ1039" t="s">
        <v>207</v>
      </c>
      <c r="BK1039" t="s">
        <v>207</v>
      </c>
      <c r="BL1039" t="s">
        <v>207</v>
      </c>
      <c r="BM1039" t="s">
        <v>207</v>
      </c>
      <c r="BN1039" t="s">
        <v>207</v>
      </c>
      <c r="BO1039" s="18" t="str">
        <f>IF(OR(BO$2=0, BO$2=""), "N/A", IF(ISNUMBER(SEARCH(UPPER(BO$2), UPPER(ProgramsTable[[#This Row],[Type of Service]]))), "Yes", "No"))</f>
        <v>N/A</v>
      </c>
      <c r="BP1039" s="18" t="str">
        <f>IF(BP$2=0, "N/A", IF(ISNUMBER(SEARCH(TRIM(BP$2), ProgramsTable[[#This Row],[Geographic Coverage]])), "Yes", "No"))</f>
        <v>N/A</v>
      </c>
      <c r="BQ1039" s="18" t="str">
        <f>IF(BQ$2=0, "N/A", IF(ISNUMBER(SEARCH(TRIM(BQ$2), ProgramsTable[[#This Row],[Geographic Coverage]])), "Yes", "No"))</f>
        <v>N/A</v>
      </c>
      <c r="BR1039" s="18" t="str">
        <f>IF(AND(BP$2=0, BQ$2=0), "*Required - Please Make a Selection*", IF(OR(ISNUMBER(SEARCH(TRIM(BP$2), ProgramsTable[[#This Row],[Geographic Coverage]])), ISNUMBER(SEARCH(TRIM(BQ$2), ProgramsTable[[#This Row],[Geographic Coverage]]))), "Yes", "No"))</f>
        <v>*Required - Please Make a Selection*</v>
      </c>
      <c r="BS1039" s="18" t="str">
        <f>IF(OR(BS$2="",BS$2=0), "N/A", IF(AND(ProgramsTable[[#This Row],[Age Min]]= "None", ProgramsTable[[#This Row],[Age Max]]= "None"), "Yes", IF(AND(BS$2&gt;=ProgramsTable[[#This Row],[Age Min]], BS$2&lt;=ProgramsTable[[#This Row],[Age Max]]), "Yes", "No")))</f>
        <v>N/A</v>
      </c>
      <c r="BT1039" s="18" t="str" cm="1">
        <f t="array" ref="BT1039">IF(COUNTIF(AM$2:BJ$2,"Yes")=0,"N/A",IF(SUMPRODUCT(--(AM$2:BJ$2="Yes"),--(ProgramsTable[[#This Row],[Developmental Disability]:[Caregivers, Family Members, Advocates, or Practitioners of an Individual with Disabilities or Medical Conditions]]="Yes"))&gt;0,"Yes","No"))</f>
        <v>N/A</v>
      </c>
      <c r="BU10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39" s="18" t="str">
        <f>IF(BV$2=0, "N/A", IF(ISNUMBER(SEARCH(UPPER(BV$2), UPPER(ProgramsTable[[#This Row],[Type of Service]]))), "Yes", "No"))</f>
        <v>N/A</v>
      </c>
      <c r="BW1039" s="18" t="str">
        <f>IF(BW$2=0, "N/A", IF(ISNUMBER(SEARCH(TRIM(BW$2), ProgramsTable[[#This Row],[Geographic Coverage]])), "Yes", "No"))</f>
        <v>N/A</v>
      </c>
      <c r="BX1039" s="18" t="str">
        <f>IF(BX$2=0, "N/A", IF(ISNUMBER(SEARCH(TRIM(BX$2), ProgramsTable[[#This Row],[Geographic Coverage]])), "Yes", "No"))</f>
        <v>N/A</v>
      </c>
      <c r="BY1039" s="18" t="str">
        <f>IF(AND(BW$2=0, BX$2=0), "*Required - Please Make a Selection*", IF(OR(ISNUMBER(SEARCH(TRIM(BW$2), ProgramsTable[[#This Row],[Geographic Coverage]])), ISNUMBER(SEARCH(TRIM(BX$2), ProgramsTable[[#This Row],[Geographic Coverage]]))), "Yes", "No"))</f>
        <v>*Required - Please Make a Selection*</v>
      </c>
      <c r="BZ1039" s="18" t="str">
        <f>IF(I$2=0, "N/A", IF(I$2="Yes", IF(ProgramsTable[[#This Row],[Program Includes Services for Caregivers]]="Yes", IF(ProgramsTable[[#This Row],[Program May Require Caregiver to be Unpaid]]="No", "Yes", "No"), "No"), "N/A"))</f>
        <v>N/A</v>
      </c>
      <c r="CA10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39" s="18" t="str">
        <f>IF(CB$2=0, "N/A", IF(ISNUMBER(SEARCH(TRIM(UPPER(CB$2)), TRIM(UPPER(ProgramsTable[[#This Row],[Type of Service]])))), "Yes", "No"))</f>
        <v>N/A</v>
      </c>
      <c r="CC1039" s="18" t="str">
        <f>IF(CC$2=0, "N/A", IF(ISNUMBER(SEARCH(TRIM(CC$2), ProgramsTable[[#This Row],[Geographic Coverage]])), "Yes", "No"))</f>
        <v>No</v>
      </c>
      <c r="CD1039" s="18" t="str">
        <f>IF(CD$2=0, "N/A", IF(ISNUMBER(SEARCH(TRIM(CD$2), ProgramsTable[[#This Row],[Geographic Coverage]])), "Yes", "No"))</f>
        <v>N/A</v>
      </c>
      <c r="CE1039" s="18" t="str">
        <f>IF(AND(CC$2=0, CD$2=0), "*Required - Please Make a Selection*", IF(OR(ISNUMBER(SEARCH(TRIM(CC$2), ProgramsTable[[#This Row],[Geographic Coverage]])), ISNUMBER(SEARCH(TRIM(CD$2), ProgramsTable[[#This Row],[Geographic Coverage]]))), "Yes", "No"))</f>
        <v>No</v>
      </c>
      <c r="CF1039" s="18" t="str" cm="1">
        <f t="array" ref="CF1039">IF(COUNTIF(BK$2:BN$2, "Yes")=0, "N/A", IF(SUMPRODUCT((BK$2:BN$2="Yes")*(ProgramsTable[[#This Row],[Veteran?]:[Disabled Veteran?]]="Yes"))&gt;0, "Yes", "No"))</f>
        <v>No</v>
      </c>
      <c r="CG10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39"/>
      <c r="CI1039"/>
      <c r="CJ1039"/>
      <c r="CK1039"/>
      <c r="CL1039"/>
      <c r="CM1039"/>
      <c r="CN1039"/>
      <c r="CO1039"/>
      <c r="CP1039"/>
      <c r="CQ1039"/>
      <c r="CR1039"/>
      <c r="CS1039"/>
      <c r="CU1039"/>
      <c r="CV1039"/>
    </row>
    <row r="1040" spans="1:100" hidden="1" x14ac:dyDescent="0.25">
      <c r="A1040" s="10">
        <v>1038</v>
      </c>
      <c r="B1040" t="s">
        <v>647</v>
      </c>
      <c r="C1040" t="s">
        <v>519</v>
      </c>
      <c r="D1040" t="s">
        <v>545</v>
      </c>
      <c r="E1040" t="s">
        <v>546</v>
      </c>
      <c r="F1040" t="s">
        <v>111</v>
      </c>
      <c r="G1040" t="s">
        <v>111</v>
      </c>
      <c r="H1040" t="s">
        <v>207</v>
      </c>
      <c r="I1040" t="s">
        <v>207</v>
      </c>
      <c r="J1040" t="s">
        <v>547</v>
      </c>
      <c r="K1040" t="s">
        <v>208</v>
      </c>
      <c r="L1040" s="11" t="s">
        <v>543</v>
      </c>
      <c r="M1040">
        <v>60</v>
      </c>
      <c r="N1040">
        <v>120</v>
      </c>
      <c r="P1040" t="s">
        <v>561</v>
      </c>
      <c r="Q1040" t="s">
        <v>208</v>
      </c>
      <c r="R1040" t="s">
        <v>561</v>
      </c>
      <c r="S1040" t="s">
        <v>208</v>
      </c>
      <c r="T1040" t="s">
        <v>68</v>
      </c>
      <c r="U1040" t="s">
        <v>215</v>
      </c>
      <c r="V1040" t="s">
        <v>207</v>
      </c>
      <c r="W1040" t="s">
        <v>207</v>
      </c>
      <c r="X1040" t="s">
        <v>207</v>
      </c>
      <c r="Y1040" t="s">
        <v>207</v>
      </c>
      <c r="Z1040" t="s">
        <v>207</v>
      </c>
      <c r="AA1040" t="s">
        <v>215</v>
      </c>
      <c r="AB1040" t="s">
        <v>207</v>
      </c>
      <c r="AC1040" t="s">
        <v>207</v>
      </c>
      <c r="AD1040" t="s">
        <v>207</v>
      </c>
      <c r="AE1040" t="s">
        <v>207</v>
      </c>
      <c r="AF1040" t="s">
        <v>207</v>
      </c>
      <c r="AG1040" t="s">
        <v>207</v>
      </c>
      <c r="AH1040" t="s">
        <v>207</v>
      </c>
      <c r="AI1040" t="s">
        <v>207</v>
      </c>
      <c r="AJ1040" t="s">
        <v>207</v>
      </c>
      <c r="AK1040" t="s">
        <v>207</v>
      </c>
      <c r="AL1040" t="s">
        <v>207</v>
      </c>
      <c r="AM1040" t="s">
        <v>207</v>
      </c>
      <c r="AN1040" t="s">
        <v>207</v>
      </c>
      <c r="AO1040" t="s">
        <v>207</v>
      </c>
      <c r="AP1040" t="s">
        <v>207</v>
      </c>
      <c r="AQ1040" t="s">
        <v>207</v>
      </c>
      <c r="AR1040" t="s">
        <v>207</v>
      </c>
      <c r="AS1040" t="s">
        <v>207</v>
      </c>
      <c r="AT1040" t="s">
        <v>207</v>
      </c>
      <c r="AU1040" t="s">
        <v>207</v>
      </c>
      <c r="AV1040" t="s">
        <v>207</v>
      </c>
      <c r="AW1040" t="s">
        <v>207</v>
      </c>
      <c r="AX1040" t="s">
        <v>207</v>
      </c>
      <c r="AY1040" t="s">
        <v>207</v>
      </c>
      <c r="AZ1040" t="s">
        <v>207</v>
      </c>
      <c r="BA1040" t="s">
        <v>215</v>
      </c>
      <c r="BB1040" t="s">
        <v>207</v>
      </c>
      <c r="BC1040" t="s">
        <v>207</v>
      </c>
      <c r="BD1040" t="s">
        <v>207</v>
      </c>
      <c r="BE1040" t="s">
        <v>207</v>
      </c>
      <c r="BF1040" t="s">
        <v>207</v>
      </c>
      <c r="BG1040" t="s">
        <v>207</v>
      </c>
      <c r="BH1040" t="s">
        <v>207</v>
      </c>
      <c r="BI1040" t="s">
        <v>207</v>
      </c>
      <c r="BJ1040" t="s">
        <v>207</v>
      </c>
      <c r="BK1040" t="s">
        <v>207</v>
      </c>
      <c r="BL1040" t="s">
        <v>207</v>
      </c>
      <c r="BM1040" t="s">
        <v>207</v>
      </c>
      <c r="BN1040" t="s">
        <v>207</v>
      </c>
      <c r="BO1040" s="18" t="str">
        <f>IF(OR(BO$2=0, BO$2=""), "N/A", IF(ISNUMBER(SEARCH(UPPER(BO$2), UPPER(ProgramsTable[[#This Row],[Type of Service]]))), "Yes", "No"))</f>
        <v>N/A</v>
      </c>
      <c r="BP1040" s="18" t="str">
        <f>IF(BP$2=0, "N/A", IF(ISNUMBER(SEARCH(TRIM(BP$2), ProgramsTable[[#This Row],[Geographic Coverage]])), "Yes", "No"))</f>
        <v>N/A</v>
      </c>
      <c r="BQ1040" s="18" t="str">
        <f>IF(BQ$2=0, "N/A", IF(ISNUMBER(SEARCH(TRIM(BQ$2), ProgramsTable[[#This Row],[Geographic Coverage]])), "Yes", "No"))</f>
        <v>N/A</v>
      </c>
      <c r="BR1040" s="18" t="str">
        <f>IF(AND(BP$2=0, BQ$2=0), "*Required - Please Make a Selection*", IF(OR(ISNUMBER(SEARCH(TRIM(BP$2), ProgramsTable[[#This Row],[Geographic Coverage]])), ISNUMBER(SEARCH(TRIM(BQ$2), ProgramsTable[[#This Row],[Geographic Coverage]]))), "Yes", "No"))</f>
        <v>*Required - Please Make a Selection*</v>
      </c>
      <c r="BS1040" s="18" t="str">
        <f>IF(OR(BS$2="",BS$2=0), "N/A", IF(AND(ProgramsTable[[#This Row],[Age Min]]= "None", ProgramsTable[[#This Row],[Age Max]]= "None"), "Yes", IF(AND(BS$2&gt;=ProgramsTable[[#This Row],[Age Min]], BS$2&lt;=ProgramsTable[[#This Row],[Age Max]]), "Yes", "No")))</f>
        <v>N/A</v>
      </c>
      <c r="BT1040" s="18" t="str" cm="1">
        <f t="array" ref="BT1040">IF(COUNTIF(AM$2:BJ$2,"Yes")=0,"N/A",IF(SUMPRODUCT(--(AM$2:BJ$2="Yes"),--(ProgramsTable[[#This Row],[Developmental Disability]:[Caregivers, Family Members, Advocates, or Practitioners of an Individual with Disabilities or Medical Conditions]]="Yes"))&gt;0,"Yes","No"))</f>
        <v>N/A</v>
      </c>
      <c r="BU10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40" s="18" t="str">
        <f>IF(BV$2=0, "N/A", IF(ISNUMBER(SEARCH(UPPER(BV$2), UPPER(ProgramsTable[[#This Row],[Type of Service]]))), "Yes", "No"))</f>
        <v>N/A</v>
      </c>
      <c r="BW1040" s="18" t="str">
        <f>IF(BW$2=0, "N/A", IF(ISNUMBER(SEARCH(TRIM(BW$2), ProgramsTable[[#This Row],[Geographic Coverage]])), "Yes", "No"))</f>
        <v>N/A</v>
      </c>
      <c r="BX1040" s="18" t="str">
        <f>IF(BX$2=0, "N/A", IF(ISNUMBER(SEARCH(TRIM(BX$2), ProgramsTable[[#This Row],[Geographic Coverage]])), "Yes", "No"))</f>
        <v>N/A</v>
      </c>
      <c r="BY1040" s="18" t="str">
        <f>IF(AND(BW$2=0, BX$2=0), "*Required - Please Make a Selection*", IF(OR(ISNUMBER(SEARCH(TRIM(BW$2), ProgramsTable[[#This Row],[Geographic Coverage]])), ISNUMBER(SEARCH(TRIM(BX$2), ProgramsTable[[#This Row],[Geographic Coverage]]))), "Yes", "No"))</f>
        <v>*Required - Please Make a Selection*</v>
      </c>
      <c r="BZ1040" s="18" t="str">
        <f>IF(I$2=0, "N/A", IF(I$2="Yes", IF(ProgramsTable[[#This Row],[Program Includes Services for Caregivers]]="Yes", IF(ProgramsTable[[#This Row],[Program May Require Caregiver to be Unpaid]]="No", "Yes", "No"), "No"), "N/A"))</f>
        <v>N/A</v>
      </c>
      <c r="CA10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40" s="18" t="str">
        <f>IF(CB$2=0, "N/A", IF(ISNUMBER(SEARCH(TRIM(UPPER(CB$2)), TRIM(UPPER(ProgramsTable[[#This Row],[Type of Service]])))), "Yes", "No"))</f>
        <v>N/A</v>
      </c>
      <c r="CC1040" s="18" t="str">
        <f>IF(CC$2=0, "N/A", IF(ISNUMBER(SEARCH(TRIM(CC$2), ProgramsTable[[#This Row],[Geographic Coverage]])), "Yes", "No"))</f>
        <v>No</v>
      </c>
      <c r="CD1040" s="18" t="str">
        <f>IF(CD$2=0, "N/A", IF(ISNUMBER(SEARCH(TRIM(CD$2), ProgramsTable[[#This Row],[Geographic Coverage]])), "Yes", "No"))</f>
        <v>N/A</v>
      </c>
      <c r="CE1040" s="18" t="str">
        <f>IF(AND(CC$2=0, CD$2=0), "*Required - Please Make a Selection*", IF(OR(ISNUMBER(SEARCH(TRIM(CC$2), ProgramsTable[[#This Row],[Geographic Coverage]])), ISNUMBER(SEARCH(TRIM(CD$2), ProgramsTable[[#This Row],[Geographic Coverage]]))), "Yes", "No"))</f>
        <v>No</v>
      </c>
      <c r="CF1040" s="18" t="str" cm="1">
        <f t="array" ref="CF1040">IF(COUNTIF(BK$2:BN$2, "Yes")=0, "N/A", IF(SUMPRODUCT((BK$2:BN$2="Yes")*(ProgramsTable[[#This Row],[Veteran?]:[Disabled Veteran?]]="Yes"))&gt;0, "Yes", "No"))</f>
        <v>No</v>
      </c>
      <c r="CG10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40"/>
      <c r="CI1040"/>
      <c r="CJ1040"/>
      <c r="CK1040"/>
      <c r="CL1040"/>
      <c r="CM1040"/>
      <c r="CN1040"/>
      <c r="CO1040"/>
      <c r="CP1040"/>
      <c r="CQ1040"/>
      <c r="CR1040"/>
      <c r="CS1040"/>
      <c r="CU1040"/>
      <c r="CV1040"/>
    </row>
    <row r="1041" spans="1:100" hidden="1" x14ac:dyDescent="0.25">
      <c r="A1041" s="10">
        <v>1039</v>
      </c>
      <c r="B1041" t="s">
        <v>647</v>
      </c>
      <c r="C1041" t="s">
        <v>519</v>
      </c>
      <c r="D1041" t="s">
        <v>545</v>
      </c>
      <c r="E1041" t="s">
        <v>546</v>
      </c>
      <c r="F1041" t="s">
        <v>562</v>
      </c>
      <c r="G1041" t="s">
        <v>103</v>
      </c>
      <c r="H1041" t="s">
        <v>207</v>
      </c>
      <c r="I1041" t="s">
        <v>207</v>
      </c>
      <c r="J1041" t="s">
        <v>208</v>
      </c>
      <c r="K1041" t="s">
        <v>208</v>
      </c>
      <c r="L1041" s="11" t="s">
        <v>208</v>
      </c>
      <c r="M1041" t="s">
        <v>208</v>
      </c>
      <c r="N1041" t="s">
        <v>208</v>
      </c>
      <c r="P1041" t="s">
        <v>208</v>
      </c>
      <c r="Q1041" t="s">
        <v>208</v>
      </c>
      <c r="R1041" t="s">
        <v>208</v>
      </c>
      <c r="S1041" t="s">
        <v>208</v>
      </c>
      <c r="T1041" t="s">
        <v>68</v>
      </c>
      <c r="U1041" t="s">
        <v>207</v>
      </c>
      <c r="V1041" t="s">
        <v>207</v>
      </c>
      <c r="W1041" t="s">
        <v>207</v>
      </c>
      <c r="X1041" t="s">
        <v>207</v>
      </c>
      <c r="Y1041" t="s">
        <v>207</v>
      </c>
      <c r="Z1041" t="s">
        <v>207</v>
      </c>
      <c r="AA1041" t="s">
        <v>207</v>
      </c>
      <c r="AB1041" t="s">
        <v>207</v>
      </c>
      <c r="AC1041" t="s">
        <v>207</v>
      </c>
      <c r="AD1041" t="s">
        <v>207</v>
      </c>
      <c r="AE1041" t="s">
        <v>207</v>
      </c>
      <c r="AF1041" t="s">
        <v>207</v>
      </c>
      <c r="AG1041" t="s">
        <v>207</v>
      </c>
      <c r="AH1041" t="s">
        <v>207</v>
      </c>
      <c r="AI1041" t="s">
        <v>207</v>
      </c>
      <c r="AJ1041" t="s">
        <v>207</v>
      </c>
      <c r="AK1041" t="s">
        <v>207</v>
      </c>
      <c r="AL1041" t="s">
        <v>207</v>
      </c>
      <c r="AM1041" t="s">
        <v>207</v>
      </c>
      <c r="AN1041" t="s">
        <v>207</v>
      </c>
      <c r="AO1041" t="s">
        <v>207</v>
      </c>
      <c r="AP1041" t="s">
        <v>207</v>
      </c>
      <c r="AQ1041" t="s">
        <v>207</v>
      </c>
      <c r="AR1041" t="s">
        <v>207</v>
      </c>
      <c r="AS1041" t="s">
        <v>207</v>
      </c>
      <c r="AT1041" t="s">
        <v>207</v>
      </c>
      <c r="AU1041" t="s">
        <v>207</v>
      </c>
      <c r="AV1041" t="s">
        <v>207</v>
      </c>
      <c r="AW1041" t="s">
        <v>207</v>
      </c>
      <c r="AX1041" t="s">
        <v>207</v>
      </c>
      <c r="AY1041" t="s">
        <v>207</v>
      </c>
      <c r="AZ1041" t="s">
        <v>207</v>
      </c>
      <c r="BA1041" t="s">
        <v>207</v>
      </c>
      <c r="BB1041" t="s">
        <v>207</v>
      </c>
      <c r="BC1041" t="s">
        <v>207</v>
      </c>
      <c r="BD1041" t="s">
        <v>207</v>
      </c>
      <c r="BE1041" t="s">
        <v>207</v>
      </c>
      <c r="BF1041" t="s">
        <v>207</v>
      </c>
      <c r="BG1041" t="s">
        <v>207</v>
      </c>
      <c r="BH1041" t="s">
        <v>207</v>
      </c>
      <c r="BI1041" t="s">
        <v>207</v>
      </c>
      <c r="BJ1041" t="s">
        <v>207</v>
      </c>
      <c r="BK1041" t="s">
        <v>207</v>
      </c>
      <c r="BL1041" t="s">
        <v>207</v>
      </c>
      <c r="BM1041" t="s">
        <v>207</v>
      </c>
      <c r="BN1041" t="s">
        <v>207</v>
      </c>
      <c r="BO1041" s="18" t="str">
        <f>IF(OR(BO$2=0, BO$2=""), "N/A", IF(ISNUMBER(SEARCH(UPPER(BO$2), UPPER(ProgramsTable[[#This Row],[Type of Service]]))), "Yes", "No"))</f>
        <v>N/A</v>
      </c>
      <c r="BP1041" s="18" t="str">
        <f>IF(BP$2=0, "N/A", IF(ISNUMBER(SEARCH(TRIM(BP$2), ProgramsTable[[#This Row],[Geographic Coverage]])), "Yes", "No"))</f>
        <v>N/A</v>
      </c>
      <c r="BQ1041" s="18" t="str">
        <f>IF(BQ$2=0, "N/A", IF(ISNUMBER(SEARCH(TRIM(BQ$2), ProgramsTable[[#This Row],[Geographic Coverage]])), "Yes", "No"))</f>
        <v>N/A</v>
      </c>
      <c r="BR1041" s="18" t="str">
        <f>IF(AND(BP$2=0, BQ$2=0), "*Required - Please Make a Selection*", IF(OR(ISNUMBER(SEARCH(TRIM(BP$2), ProgramsTable[[#This Row],[Geographic Coverage]])), ISNUMBER(SEARCH(TRIM(BQ$2), ProgramsTable[[#This Row],[Geographic Coverage]]))), "Yes", "No"))</f>
        <v>*Required - Please Make a Selection*</v>
      </c>
      <c r="BS1041" s="18" t="str">
        <f>IF(OR(BS$2="",BS$2=0), "N/A", IF(AND(ProgramsTable[[#This Row],[Age Min]]= "None", ProgramsTable[[#This Row],[Age Max]]= "None"), "Yes", IF(AND(BS$2&gt;=ProgramsTable[[#This Row],[Age Min]], BS$2&lt;=ProgramsTable[[#This Row],[Age Max]]), "Yes", "No")))</f>
        <v>N/A</v>
      </c>
      <c r="BT1041" s="18" t="str" cm="1">
        <f t="array" ref="BT1041">IF(COUNTIF(AM$2:BJ$2,"Yes")=0,"N/A",IF(SUMPRODUCT(--(AM$2:BJ$2="Yes"),--(ProgramsTable[[#This Row],[Developmental Disability]:[Caregivers, Family Members, Advocates, or Practitioners of an Individual with Disabilities or Medical Conditions]]="Yes"))&gt;0,"Yes","No"))</f>
        <v>N/A</v>
      </c>
      <c r="BU10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41" s="18" t="str">
        <f>IF(BV$2=0, "N/A", IF(ISNUMBER(SEARCH(UPPER(BV$2), UPPER(ProgramsTable[[#This Row],[Type of Service]]))), "Yes", "No"))</f>
        <v>N/A</v>
      </c>
      <c r="BW1041" s="18" t="str">
        <f>IF(BW$2=0, "N/A", IF(ISNUMBER(SEARCH(TRIM(BW$2), ProgramsTable[[#This Row],[Geographic Coverage]])), "Yes", "No"))</f>
        <v>N/A</v>
      </c>
      <c r="BX1041" s="18" t="str">
        <f>IF(BX$2=0, "N/A", IF(ISNUMBER(SEARCH(TRIM(BX$2), ProgramsTable[[#This Row],[Geographic Coverage]])), "Yes", "No"))</f>
        <v>N/A</v>
      </c>
      <c r="BY1041" s="18" t="str">
        <f>IF(AND(BW$2=0, BX$2=0), "*Required - Please Make a Selection*", IF(OR(ISNUMBER(SEARCH(TRIM(BW$2), ProgramsTable[[#This Row],[Geographic Coverage]])), ISNUMBER(SEARCH(TRIM(BX$2), ProgramsTable[[#This Row],[Geographic Coverage]]))), "Yes", "No"))</f>
        <v>*Required - Please Make a Selection*</v>
      </c>
      <c r="BZ1041" s="18" t="str">
        <f>IF(I$2=0, "N/A", IF(I$2="Yes", IF(ProgramsTable[[#This Row],[Program Includes Services for Caregivers]]="Yes", IF(ProgramsTable[[#This Row],[Program May Require Caregiver to be Unpaid]]="No", "Yes", "No"), "No"), "N/A"))</f>
        <v>N/A</v>
      </c>
      <c r="CA10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41" s="18" t="str">
        <f>IF(CB$2=0, "N/A", IF(ISNUMBER(SEARCH(TRIM(UPPER(CB$2)), TRIM(UPPER(ProgramsTable[[#This Row],[Type of Service]])))), "Yes", "No"))</f>
        <v>N/A</v>
      </c>
      <c r="CC1041" s="18" t="str">
        <f>IF(CC$2=0, "N/A", IF(ISNUMBER(SEARCH(TRIM(CC$2), ProgramsTable[[#This Row],[Geographic Coverage]])), "Yes", "No"))</f>
        <v>No</v>
      </c>
      <c r="CD1041" s="18" t="str">
        <f>IF(CD$2=0, "N/A", IF(ISNUMBER(SEARCH(TRIM(CD$2), ProgramsTable[[#This Row],[Geographic Coverage]])), "Yes", "No"))</f>
        <v>N/A</v>
      </c>
      <c r="CE1041" s="18" t="str">
        <f>IF(AND(CC$2=0, CD$2=0), "*Required - Please Make a Selection*", IF(OR(ISNUMBER(SEARCH(TRIM(CC$2), ProgramsTable[[#This Row],[Geographic Coverage]])), ISNUMBER(SEARCH(TRIM(CD$2), ProgramsTable[[#This Row],[Geographic Coverage]]))), "Yes", "No"))</f>
        <v>No</v>
      </c>
      <c r="CF1041" s="18" t="str" cm="1">
        <f t="array" ref="CF1041">IF(COUNTIF(BK$2:BN$2, "Yes")=0, "N/A", IF(SUMPRODUCT((BK$2:BN$2="Yes")*(ProgramsTable[[#This Row],[Veteran?]:[Disabled Veteran?]]="Yes"))&gt;0, "Yes", "No"))</f>
        <v>No</v>
      </c>
      <c r="CG10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41"/>
      <c r="CI1041"/>
      <c r="CJ1041"/>
      <c r="CK1041"/>
      <c r="CL1041"/>
      <c r="CM1041"/>
      <c r="CN1041"/>
      <c r="CO1041"/>
      <c r="CP1041"/>
      <c r="CQ1041"/>
      <c r="CR1041"/>
      <c r="CS1041"/>
      <c r="CU1041"/>
      <c r="CV1041"/>
    </row>
    <row r="1042" spans="1:100" hidden="1" x14ac:dyDescent="0.25">
      <c r="A1042" s="10">
        <v>1040</v>
      </c>
      <c r="B1042" t="s">
        <v>647</v>
      </c>
      <c r="C1042" t="s">
        <v>519</v>
      </c>
      <c r="D1042" t="s">
        <v>545</v>
      </c>
      <c r="E1042" t="s">
        <v>546</v>
      </c>
      <c r="F1042" t="s">
        <v>117</v>
      </c>
      <c r="G1042" t="s">
        <v>117</v>
      </c>
      <c r="H1042" t="s">
        <v>207</v>
      </c>
      <c r="I1042" t="s">
        <v>207</v>
      </c>
      <c r="J1042" t="s">
        <v>208</v>
      </c>
      <c r="K1042" t="s">
        <v>208</v>
      </c>
      <c r="L1042" s="11" t="s">
        <v>543</v>
      </c>
      <c r="M1042">
        <v>60</v>
      </c>
      <c r="N1042">
        <v>120</v>
      </c>
      <c r="P1042" t="s">
        <v>563</v>
      </c>
      <c r="Q1042" t="s">
        <v>208</v>
      </c>
      <c r="R1042" t="s">
        <v>563</v>
      </c>
      <c r="S1042" t="s">
        <v>208</v>
      </c>
      <c r="T1042" t="s">
        <v>68</v>
      </c>
      <c r="U1042" t="s">
        <v>207</v>
      </c>
      <c r="V1042" t="s">
        <v>207</v>
      </c>
      <c r="W1042" t="s">
        <v>207</v>
      </c>
      <c r="X1042" t="s">
        <v>207</v>
      </c>
      <c r="Y1042" t="s">
        <v>207</v>
      </c>
      <c r="Z1042" t="s">
        <v>207</v>
      </c>
      <c r="AA1042" t="s">
        <v>207</v>
      </c>
      <c r="AB1042" t="s">
        <v>207</v>
      </c>
      <c r="AC1042" t="s">
        <v>207</v>
      </c>
      <c r="AD1042" t="s">
        <v>207</v>
      </c>
      <c r="AE1042" t="s">
        <v>207</v>
      </c>
      <c r="AF1042" t="s">
        <v>207</v>
      </c>
      <c r="AG1042" t="s">
        <v>207</v>
      </c>
      <c r="AH1042" t="s">
        <v>207</v>
      </c>
      <c r="AI1042" t="s">
        <v>207</v>
      </c>
      <c r="AJ1042" t="s">
        <v>207</v>
      </c>
      <c r="AK1042" t="s">
        <v>207</v>
      </c>
      <c r="AL1042" t="s">
        <v>207</v>
      </c>
      <c r="AM1042" t="s">
        <v>207</v>
      </c>
      <c r="AN1042" t="s">
        <v>207</v>
      </c>
      <c r="AO1042" t="s">
        <v>207</v>
      </c>
      <c r="AP1042" t="s">
        <v>207</v>
      </c>
      <c r="AQ1042" t="s">
        <v>207</v>
      </c>
      <c r="AR1042" t="s">
        <v>207</v>
      </c>
      <c r="AS1042" t="s">
        <v>207</v>
      </c>
      <c r="AT1042" t="s">
        <v>207</v>
      </c>
      <c r="AU1042" t="s">
        <v>207</v>
      </c>
      <c r="AV1042" t="s">
        <v>207</v>
      </c>
      <c r="AW1042" t="s">
        <v>207</v>
      </c>
      <c r="AX1042" t="s">
        <v>207</v>
      </c>
      <c r="AY1042" t="s">
        <v>207</v>
      </c>
      <c r="AZ1042" t="s">
        <v>207</v>
      </c>
      <c r="BA1042" t="s">
        <v>215</v>
      </c>
      <c r="BB1042" t="s">
        <v>207</v>
      </c>
      <c r="BC1042" t="s">
        <v>207</v>
      </c>
      <c r="BD1042" t="s">
        <v>207</v>
      </c>
      <c r="BE1042" t="s">
        <v>207</v>
      </c>
      <c r="BF1042" t="s">
        <v>207</v>
      </c>
      <c r="BG1042" t="s">
        <v>207</v>
      </c>
      <c r="BH1042" t="s">
        <v>207</v>
      </c>
      <c r="BI1042" t="s">
        <v>207</v>
      </c>
      <c r="BJ1042" t="s">
        <v>207</v>
      </c>
      <c r="BK1042" t="s">
        <v>207</v>
      </c>
      <c r="BL1042" t="s">
        <v>207</v>
      </c>
      <c r="BM1042" t="s">
        <v>207</v>
      </c>
      <c r="BN1042" t="s">
        <v>207</v>
      </c>
      <c r="BO1042" s="18" t="str">
        <f>IF(OR(BO$2=0, BO$2=""), "N/A", IF(ISNUMBER(SEARCH(UPPER(BO$2), UPPER(ProgramsTable[[#This Row],[Type of Service]]))), "Yes", "No"))</f>
        <v>N/A</v>
      </c>
      <c r="BP1042" s="18" t="str">
        <f>IF(BP$2=0, "N/A", IF(ISNUMBER(SEARCH(TRIM(BP$2), ProgramsTable[[#This Row],[Geographic Coverage]])), "Yes", "No"))</f>
        <v>N/A</v>
      </c>
      <c r="BQ1042" s="18" t="str">
        <f>IF(BQ$2=0, "N/A", IF(ISNUMBER(SEARCH(TRIM(BQ$2), ProgramsTable[[#This Row],[Geographic Coverage]])), "Yes", "No"))</f>
        <v>N/A</v>
      </c>
      <c r="BR1042" s="18" t="str">
        <f>IF(AND(BP$2=0, BQ$2=0), "*Required - Please Make a Selection*", IF(OR(ISNUMBER(SEARCH(TRIM(BP$2), ProgramsTable[[#This Row],[Geographic Coverage]])), ISNUMBER(SEARCH(TRIM(BQ$2), ProgramsTable[[#This Row],[Geographic Coverage]]))), "Yes", "No"))</f>
        <v>*Required - Please Make a Selection*</v>
      </c>
      <c r="BS1042" s="18" t="str">
        <f>IF(OR(BS$2="",BS$2=0), "N/A", IF(AND(ProgramsTable[[#This Row],[Age Min]]= "None", ProgramsTable[[#This Row],[Age Max]]= "None"), "Yes", IF(AND(BS$2&gt;=ProgramsTable[[#This Row],[Age Min]], BS$2&lt;=ProgramsTable[[#This Row],[Age Max]]), "Yes", "No")))</f>
        <v>N/A</v>
      </c>
      <c r="BT1042" s="18" t="str" cm="1">
        <f t="array" ref="BT1042">IF(COUNTIF(AM$2:BJ$2,"Yes")=0,"N/A",IF(SUMPRODUCT(--(AM$2:BJ$2="Yes"),--(ProgramsTable[[#This Row],[Developmental Disability]:[Caregivers, Family Members, Advocates, or Practitioners of an Individual with Disabilities or Medical Conditions]]="Yes"))&gt;0,"Yes","No"))</f>
        <v>N/A</v>
      </c>
      <c r="BU10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42" s="18" t="str">
        <f>IF(BV$2=0, "N/A", IF(ISNUMBER(SEARCH(UPPER(BV$2), UPPER(ProgramsTable[[#This Row],[Type of Service]]))), "Yes", "No"))</f>
        <v>N/A</v>
      </c>
      <c r="BW1042" s="18" t="str">
        <f>IF(BW$2=0, "N/A", IF(ISNUMBER(SEARCH(TRIM(BW$2), ProgramsTable[[#This Row],[Geographic Coverage]])), "Yes", "No"))</f>
        <v>N/A</v>
      </c>
      <c r="BX1042" s="18" t="str">
        <f>IF(BX$2=0, "N/A", IF(ISNUMBER(SEARCH(TRIM(BX$2), ProgramsTable[[#This Row],[Geographic Coverage]])), "Yes", "No"))</f>
        <v>N/A</v>
      </c>
      <c r="BY1042" s="18" t="str">
        <f>IF(AND(BW$2=0, BX$2=0), "*Required - Please Make a Selection*", IF(OR(ISNUMBER(SEARCH(TRIM(BW$2), ProgramsTable[[#This Row],[Geographic Coverage]])), ISNUMBER(SEARCH(TRIM(BX$2), ProgramsTable[[#This Row],[Geographic Coverage]]))), "Yes", "No"))</f>
        <v>*Required - Please Make a Selection*</v>
      </c>
      <c r="BZ1042" s="18" t="str">
        <f>IF(I$2=0, "N/A", IF(I$2="Yes", IF(ProgramsTable[[#This Row],[Program Includes Services for Caregivers]]="Yes", IF(ProgramsTable[[#This Row],[Program May Require Caregiver to be Unpaid]]="No", "Yes", "No"), "No"), "N/A"))</f>
        <v>N/A</v>
      </c>
      <c r="CA10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42" s="18" t="str">
        <f>IF(CB$2=0, "N/A", IF(ISNUMBER(SEARCH(TRIM(UPPER(CB$2)), TRIM(UPPER(ProgramsTable[[#This Row],[Type of Service]])))), "Yes", "No"))</f>
        <v>N/A</v>
      </c>
      <c r="CC1042" s="18" t="str">
        <f>IF(CC$2=0, "N/A", IF(ISNUMBER(SEARCH(TRIM(CC$2), ProgramsTable[[#This Row],[Geographic Coverage]])), "Yes", "No"))</f>
        <v>No</v>
      </c>
      <c r="CD1042" s="18" t="str">
        <f>IF(CD$2=0, "N/A", IF(ISNUMBER(SEARCH(TRIM(CD$2), ProgramsTable[[#This Row],[Geographic Coverage]])), "Yes", "No"))</f>
        <v>N/A</v>
      </c>
      <c r="CE1042" s="18" t="str">
        <f>IF(AND(CC$2=0, CD$2=0), "*Required - Please Make a Selection*", IF(OR(ISNUMBER(SEARCH(TRIM(CC$2), ProgramsTable[[#This Row],[Geographic Coverage]])), ISNUMBER(SEARCH(TRIM(CD$2), ProgramsTable[[#This Row],[Geographic Coverage]]))), "Yes", "No"))</f>
        <v>No</v>
      </c>
      <c r="CF1042" s="18" t="str" cm="1">
        <f t="array" ref="CF1042">IF(COUNTIF(BK$2:BN$2, "Yes")=0, "N/A", IF(SUMPRODUCT((BK$2:BN$2="Yes")*(ProgramsTable[[#This Row],[Veteran?]:[Disabled Veteran?]]="Yes"))&gt;0, "Yes", "No"))</f>
        <v>No</v>
      </c>
      <c r="CG10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42"/>
      <c r="CI1042"/>
      <c r="CJ1042"/>
      <c r="CK1042"/>
      <c r="CL1042"/>
      <c r="CM1042"/>
      <c r="CN1042"/>
      <c r="CO1042"/>
      <c r="CP1042"/>
      <c r="CQ1042"/>
      <c r="CR1042"/>
      <c r="CS1042"/>
      <c r="CU1042"/>
      <c r="CV1042"/>
    </row>
    <row r="1043" spans="1:100" x14ac:dyDescent="0.25">
      <c r="A1043" s="10">
        <v>1041</v>
      </c>
      <c r="B1043" t="s">
        <v>647</v>
      </c>
      <c r="C1043" t="s">
        <v>519</v>
      </c>
      <c r="D1043" t="s">
        <v>564</v>
      </c>
      <c r="E1043" t="s">
        <v>546</v>
      </c>
      <c r="F1043" t="s">
        <v>565</v>
      </c>
      <c r="G1043" t="s">
        <v>107</v>
      </c>
      <c r="H1043" t="s">
        <v>207</v>
      </c>
      <c r="I1043" t="s">
        <v>207</v>
      </c>
      <c r="J1043" t="s">
        <v>566</v>
      </c>
      <c r="K1043" t="s">
        <v>208</v>
      </c>
      <c r="L1043" s="11" t="s">
        <v>567</v>
      </c>
      <c r="M1043">
        <v>60</v>
      </c>
      <c r="N1043">
        <v>120</v>
      </c>
      <c r="O1043" t="s">
        <v>568</v>
      </c>
      <c r="P1043" t="s">
        <v>569</v>
      </c>
      <c r="Q1043" t="s">
        <v>208</v>
      </c>
      <c r="R1043" t="s">
        <v>569</v>
      </c>
      <c r="S1043" t="s">
        <v>208</v>
      </c>
      <c r="T1043" t="s">
        <v>68</v>
      </c>
      <c r="U1043" t="s">
        <v>207</v>
      </c>
      <c r="V1043" t="s">
        <v>215</v>
      </c>
      <c r="W1043" t="s">
        <v>207</v>
      </c>
      <c r="X1043" t="s">
        <v>207</v>
      </c>
      <c r="Y1043" t="s">
        <v>207</v>
      </c>
      <c r="Z1043" t="s">
        <v>207</v>
      </c>
      <c r="AA1043" t="s">
        <v>207</v>
      </c>
      <c r="AB1043" t="s">
        <v>207</v>
      </c>
      <c r="AC1043" t="s">
        <v>207</v>
      </c>
      <c r="AD1043" t="s">
        <v>207</v>
      </c>
      <c r="AE1043" t="s">
        <v>207</v>
      </c>
      <c r="AF1043" t="s">
        <v>207</v>
      </c>
      <c r="AG1043" t="s">
        <v>207</v>
      </c>
      <c r="AH1043" t="s">
        <v>207</v>
      </c>
      <c r="AI1043" t="s">
        <v>207</v>
      </c>
      <c r="AJ1043" t="s">
        <v>207</v>
      </c>
      <c r="AK1043" t="s">
        <v>207</v>
      </c>
      <c r="AL1043" t="s">
        <v>207</v>
      </c>
      <c r="AM1043" t="s">
        <v>215</v>
      </c>
      <c r="AN1043" t="s">
        <v>215</v>
      </c>
      <c r="AO1043" t="s">
        <v>215</v>
      </c>
      <c r="AP1043" t="s">
        <v>207</v>
      </c>
      <c r="AQ1043" t="s">
        <v>207</v>
      </c>
      <c r="AR1043" t="s">
        <v>207</v>
      </c>
      <c r="AS1043" t="s">
        <v>207</v>
      </c>
      <c r="AT1043" t="s">
        <v>207</v>
      </c>
      <c r="AU1043" t="s">
        <v>207</v>
      </c>
      <c r="AV1043" t="s">
        <v>207</v>
      </c>
      <c r="AW1043" t="s">
        <v>207</v>
      </c>
      <c r="AX1043" t="s">
        <v>207</v>
      </c>
      <c r="AY1043" t="s">
        <v>207</v>
      </c>
      <c r="AZ1043" t="s">
        <v>207</v>
      </c>
      <c r="BA1043" t="s">
        <v>207</v>
      </c>
      <c r="BB1043" t="s">
        <v>207</v>
      </c>
      <c r="BC1043" t="s">
        <v>207</v>
      </c>
      <c r="BD1043" t="s">
        <v>207</v>
      </c>
      <c r="BE1043" t="s">
        <v>207</v>
      </c>
      <c r="BF1043" t="s">
        <v>207</v>
      </c>
      <c r="BG1043" t="s">
        <v>207</v>
      </c>
      <c r="BH1043" t="s">
        <v>207</v>
      </c>
      <c r="BI1043" t="s">
        <v>207</v>
      </c>
      <c r="BJ1043" t="s">
        <v>207</v>
      </c>
      <c r="BK1043" t="s">
        <v>207</v>
      </c>
      <c r="BL1043" t="s">
        <v>207</v>
      </c>
      <c r="BM1043" t="s">
        <v>207</v>
      </c>
      <c r="BN1043" t="s">
        <v>207</v>
      </c>
      <c r="BO1043" s="18" t="str">
        <f>IF(OR(BO$2=0, BO$2=""), "N/A", IF(ISNUMBER(SEARCH(UPPER(BO$2), UPPER(ProgramsTable[[#This Row],[Type of Service]]))), "Yes", "No"))</f>
        <v>N/A</v>
      </c>
      <c r="BP1043" s="18" t="str">
        <f>IF(BP$2=0, "N/A", IF(ISNUMBER(SEARCH(TRIM(BP$2), ProgramsTable[[#This Row],[Geographic Coverage]])), "Yes", "No"))</f>
        <v>N/A</v>
      </c>
      <c r="BQ1043" s="18" t="str">
        <f>IF(BQ$2=0, "N/A", IF(ISNUMBER(SEARCH(TRIM(BQ$2), ProgramsTable[[#This Row],[Geographic Coverage]])), "Yes", "No"))</f>
        <v>N/A</v>
      </c>
      <c r="BR1043" s="18" t="str">
        <f>IF(AND(BP$2=0, BQ$2=0), "*Required - Please Make a Selection*", IF(OR(ISNUMBER(SEARCH(TRIM(BP$2), ProgramsTable[[#This Row],[Geographic Coverage]])), ISNUMBER(SEARCH(TRIM(BQ$2), ProgramsTable[[#This Row],[Geographic Coverage]]))), "Yes", "No"))</f>
        <v>*Required - Please Make a Selection*</v>
      </c>
      <c r="BS1043" s="18" t="str">
        <f>IF(OR(BS$2="",BS$2=0), "N/A", IF(AND(ProgramsTable[[#This Row],[Age Min]]= "None", ProgramsTable[[#This Row],[Age Max]]= "None"), "Yes", IF(AND(BS$2&gt;=ProgramsTable[[#This Row],[Age Min]], BS$2&lt;=ProgramsTable[[#This Row],[Age Max]]), "Yes", "No")))</f>
        <v>N/A</v>
      </c>
      <c r="BT1043" s="18" t="str" cm="1">
        <f t="array" ref="BT1043">IF(COUNTIF(AM$2:BJ$2,"Yes")=0,"N/A",IF(SUMPRODUCT(--(AM$2:BJ$2="Yes"),--(ProgramsTable[[#This Row],[Developmental Disability]:[Caregivers, Family Members, Advocates, or Practitioners of an Individual with Disabilities or Medical Conditions]]="Yes"))&gt;0,"Yes","No"))</f>
        <v>N/A</v>
      </c>
      <c r="BU10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43" s="18" t="str">
        <f>IF(BV$2=0, "N/A", IF(ISNUMBER(SEARCH(UPPER(BV$2), UPPER(ProgramsTable[[#This Row],[Type of Service]]))), "Yes", "No"))</f>
        <v>N/A</v>
      </c>
      <c r="BW1043" s="18" t="str">
        <f>IF(BW$2=0, "N/A", IF(ISNUMBER(SEARCH(TRIM(BW$2), ProgramsTable[[#This Row],[Geographic Coverage]])), "Yes", "No"))</f>
        <v>N/A</v>
      </c>
      <c r="BX1043" s="18" t="str">
        <f>IF(BX$2=0, "N/A", IF(ISNUMBER(SEARCH(TRIM(BX$2), ProgramsTable[[#This Row],[Geographic Coverage]])), "Yes", "No"))</f>
        <v>N/A</v>
      </c>
      <c r="BY1043" s="18" t="str">
        <f>IF(AND(BW$2=0, BX$2=0), "*Required - Please Make a Selection*", IF(OR(ISNUMBER(SEARCH(TRIM(BW$2), ProgramsTable[[#This Row],[Geographic Coverage]])), ISNUMBER(SEARCH(TRIM(BX$2), ProgramsTable[[#This Row],[Geographic Coverage]]))), "Yes", "No"))</f>
        <v>*Required - Please Make a Selection*</v>
      </c>
      <c r="BZ1043" s="18" t="str">
        <f>IF(I$2=0, "N/A", IF(I$2="Yes", IF(ProgramsTable[[#This Row],[Program Includes Services for Caregivers]]="Yes", IF(ProgramsTable[[#This Row],[Program May Require Caregiver to be Unpaid]]="No", "Yes", "No"), "No"), "N/A"))</f>
        <v>N/A</v>
      </c>
      <c r="CA10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43" s="18" t="str">
        <f>IF(CB$2=0, "N/A", IF(ISNUMBER(SEARCH(TRIM(UPPER(CB$2)), TRIM(UPPER(ProgramsTable[[#This Row],[Type of Service]])))), "Yes", "No"))</f>
        <v>N/A</v>
      </c>
      <c r="CC1043" s="18" t="str">
        <f>IF(CC$2=0, "N/A", IF(ISNUMBER(SEARCH(TRIM(CC$2), ProgramsTable[[#This Row],[Geographic Coverage]])), "Yes", "No"))</f>
        <v>No</v>
      </c>
      <c r="CD1043" s="18" t="str">
        <f>IF(CD$2=0, "N/A", IF(ISNUMBER(SEARCH(TRIM(CD$2), ProgramsTable[[#This Row],[Geographic Coverage]])), "Yes", "No"))</f>
        <v>N/A</v>
      </c>
      <c r="CE1043" s="18" t="str">
        <f>IF(AND(CC$2=0, CD$2=0), "*Required - Please Make a Selection*", IF(OR(ISNUMBER(SEARCH(TRIM(CC$2), ProgramsTable[[#This Row],[Geographic Coverage]])), ISNUMBER(SEARCH(TRIM(CD$2), ProgramsTable[[#This Row],[Geographic Coverage]]))), "Yes", "No"))</f>
        <v>No</v>
      </c>
      <c r="CF1043" s="18" t="str" cm="1">
        <f t="array" ref="CF1043">IF(COUNTIF(BK$2:BN$2, "Yes")=0, "N/A", IF(SUMPRODUCT((BK$2:BN$2="Yes")*(ProgramsTable[[#This Row],[Veteran?]:[Disabled Veteran?]]="Yes"))&gt;0, "Yes", "No"))</f>
        <v>No</v>
      </c>
      <c r="CG10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43"/>
      <c r="CI1043"/>
      <c r="CJ1043"/>
      <c r="CK1043"/>
      <c r="CL1043"/>
      <c r="CM1043"/>
      <c r="CN1043"/>
      <c r="CO1043"/>
      <c r="CP1043"/>
      <c r="CQ1043"/>
      <c r="CR1043"/>
      <c r="CS1043"/>
      <c r="CU1043"/>
      <c r="CV1043"/>
    </row>
    <row r="1044" spans="1:100" hidden="1" x14ac:dyDescent="0.25">
      <c r="A1044" s="10">
        <v>1042</v>
      </c>
      <c r="B1044" t="s">
        <v>647</v>
      </c>
      <c r="C1044" t="s">
        <v>519</v>
      </c>
      <c r="D1044" t="s">
        <v>564</v>
      </c>
      <c r="E1044" t="s">
        <v>546</v>
      </c>
      <c r="F1044" t="s">
        <v>570</v>
      </c>
      <c r="G1044" t="s">
        <v>109</v>
      </c>
      <c r="H1044" t="s">
        <v>207</v>
      </c>
      <c r="I1044" t="s">
        <v>207</v>
      </c>
      <c r="J1044" t="s">
        <v>566</v>
      </c>
      <c r="K1044" t="s">
        <v>208</v>
      </c>
      <c r="L1044" s="11" t="s">
        <v>571</v>
      </c>
      <c r="M1044">
        <v>60</v>
      </c>
      <c r="N1044">
        <v>120</v>
      </c>
      <c r="O1044" t="s">
        <v>572</v>
      </c>
      <c r="P1044" t="s">
        <v>573</v>
      </c>
      <c r="Q1044" t="s">
        <v>208</v>
      </c>
      <c r="R1044" t="s">
        <v>573</v>
      </c>
      <c r="S1044" t="s">
        <v>208</v>
      </c>
      <c r="T1044" t="s">
        <v>68</v>
      </c>
      <c r="U1044" t="s">
        <v>207</v>
      </c>
      <c r="V1044" t="s">
        <v>215</v>
      </c>
      <c r="W1044" t="s">
        <v>207</v>
      </c>
      <c r="X1044" t="s">
        <v>207</v>
      </c>
      <c r="Y1044" t="s">
        <v>207</v>
      </c>
      <c r="Z1044" t="s">
        <v>207</v>
      </c>
      <c r="AA1044" t="s">
        <v>207</v>
      </c>
      <c r="AB1044" t="s">
        <v>207</v>
      </c>
      <c r="AC1044" t="s">
        <v>207</v>
      </c>
      <c r="AD1044" t="s">
        <v>207</v>
      </c>
      <c r="AE1044" t="s">
        <v>207</v>
      </c>
      <c r="AF1044" t="s">
        <v>207</v>
      </c>
      <c r="AG1044" t="s">
        <v>207</v>
      </c>
      <c r="AH1044" t="s">
        <v>207</v>
      </c>
      <c r="AI1044" t="s">
        <v>207</v>
      </c>
      <c r="AJ1044" t="s">
        <v>207</v>
      </c>
      <c r="AK1044" t="s">
        <v>207</v>
      </c>
      <c r="AL1044" t="s">
        <v>207</v>
      </c>
      <c r="AM1044" t="s">
        <v>215</v>
      </c>
      <c r="AN1044" t="s">
        <v>215</v>
      </c>
      <c r="AO1044" t="s">
        <v>215</v>
      </c>
      <c r="AP1044" t="s">
        <v>207</v>
      </c>
      <c r="AQ1044" t="s">
        <v>215</v>
      </c>
      <c r="AR1044" t="s">
        <v>207</v>
      </c>
      <c r="AS1044" t="s">
        <v>207</v>
      </c>
      <c r="AT1044" t="s">
        <v>207</v>
      </c>
      <c r="AU1044" t="s">
        <v>207</v>
      </c>
      <c r="AV1044" t="s">
        <v>207</v>
      </c>
      <c r="AW1044" t="s">
        <v>207</v>
      </c>
      <c r="AX1044" t="s">
        <v>215</v>
      </c>
      <c r="AY1044" t="s">
        <v>215</v>
      </c>
      <c r="AZ1044" t="s">
        <v>207</v>
      </c>
      <c r="BA1044" t="s">
        <v>215</v>
      </c>
      <c r="BB1044" t="s">
        <v>207</v>
      </c>
      <c r="BC1044" t="s">
        <v>207</v>
      </c>
      <c r="BD1044" t="s">
        <v>207</v>
      </c>
      <c r="BE1044" t="s">
        <v>207</v>
      </c>
      <c r="BF1044" t="s">
        <v>207</v>
      </c>
      <c r="BG1044" t="s">
        <v>207</v>
      </c>
      <c r="BH1044" t="s">
        <v>207</v>
      </c>
      <c r="BI1044" t="s">
        <v>207</v>
      </c>
      <c r="BJ1044" t="s">
        <v>207</v>
      </c>
      <c r="BK1044" t="s">
        <v>207</v>
      </c>
      <c r="BL1044" t="s">
        <v>207</v>
      </c>
      <c r="BM1044" t="s">
        <v>207</v>
      </c>
      <c r="BN1044" t="s">
        <v>207</v>
      </c>
      <c r="BO1044" s="18" t="str">
        <f>IF(OR(BO$2=0, BO$2=""), "N/A", IF(ISNUMBER(SEARCH(UPPER(BO$2), UPPER(ProgramsTable[[#This Row],[Type of Service]]))), "Yes", "No"))</f>
        <v>N/A</v>
      </c>
      <c r="BP1044" s="18" t="str">
        <f>IF(BP$2=0, "N/A", IF(ISNUMBER(SEARCH(TRIM(BP$2), ProgramsTable[[#This Row],[Geographic Coverage]])), "Yes", "No"))</f>
        <v>N/A</v>
      </c>
      <c r="BQ1044" s="18" t="str">
        <f>IF(BQ$2=0, "N/A", IF(ISNUMBER(SEARCH(TRIM(BQ$2), ProgramsTable[[#This Row],[Geographic Coverage]])), "Yes", "No"))</f>
        <v>N/A</v>
      </c>
      <c r="BR1044" s="18" t="str">
        <f>IF(AND(BP$2=0, BQ$2=0), "*Required - Please Make a Selection*", IF(OR(ISNUMBER(SEARCH(TRIM(BP$2), ProgramsTable[[#This Row],[Geographic Coverage]])), ISNUMBER(SEARCH(TRIM(BQ$2), ProgramsTable[[#This Row],[Geographic Coverage]]))), "Yes", "No"))</f>
        <v>*Required - Please Make a Selection*</v>
      </c>
      <c r="BS1044" s="18" t="str">
        <f>IF(OR(BS$2="",BS$2=0), "N/A", IF(AND(ProgramsTable[[#This Row],[Age Min]]= "None", ProgramsTable[[#This Row],[Age Max]]= "None"), "Yes", IF(AND(BS$2&gt;=ProgramsTable[[#This Row],[Age Min]], BS$2&lt;=ProgramsTable[[#This Row],[Age Max]]), "Yes", "No")))</f>
        <v>N/A</v>
      </c>
      <c r="BT1044" s="18" t="str" cm="1">
        <f t="array" ref="BT1044">IF(COUNTIF(AM$2:BJ$2,"Yes")=0,"N/A",IF(SUMPRODUCT(--(AM$2:BJ$2="Yes"),--(ProgramsTable[[#This Row],[Developmental Disability]:[Caregivers, Family Members, Advocates, or Practitioners of an Individual with Disabilities or Medical Conditions]]="Yes"))&gt;0,"Yes","No"))</f>
        <v>N/A</v>
      </c>
      <c r="BU10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44" s="18" t="str">
        <f>IF(BV$2=0, "N/A", IF(ISNUMBER(SEARCH(UPPER(BV$2), UPPER(ProgramsTable[[#This Row],[Type of Service]]))), "Yes", "No"))</f>
        <v>N/A</v>
      </c>
      <c r="BW1044" s="18" t="str">
        <f>IF(BW$2=0, "N/A", IF(ISNUMBER(SEARCH(TRIM(BW$2), ProgramsTable[[#This Row],[Geographic Coverage]])), "Yes", "No"))</f>
        <v>N/A</v>
      </c>
      <c r="BX1044" s="18" t="str">
        <f>IF(BX$2=0, "N/A", IF(ISNUMBER(SEARCH(TRIM(BX$2), ProgramsTable[[#This Row],[Geographic Coverage]])), "Yes", "No"))</f>
        <v>N/A</v>
      </c>
      <c r="BY1044" s="18" t="str">
        <f>IF(AND(BW$2=0, BX$2=0), "*Required - Please Make a Selection*", IF(OR(ISNUMBER(SEARCH(TRIM(BW$2), ProgramsTable[[#This Row],[Geographic Coverage]])), ISNUMBER(SEARCH(TRIM(BX$2), ProgramsTable[[#This Row],[Geographic Coverage]]))), "Yes", "No"))</f>
        <v>*Required - Please Make a Selection*</v>
      </c>
      <c r="BZ1044" s="18" t="str">
        <f>IF(I$2=0, "N/A", IF(I$2="Yes", IF(ProgramsTable[[#This Row],[Program Includes Services for Caregivers]]="Yes", IF(ProgramsTable[[#This Row],[Program May Require Caregiver to be Unpaid]]="No", "Yes", "No"), "No"), "N/A"))</f>
        <v>N/A</v>
      </c>
      <c r="CA10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44" s="18" t="str">
        <f>IF(CB$2=0, "N/A", IF(ISNUMBER(SEARCH(TRIM(UPPER(CB$2)), TRIM(UPPER(ProgramsTable[[#This Row],[Type of Service]])))), "Yes", "No"))</f>
        <v>N/A</v>
      </c>
      <c r="CC1044" s="18" t="str">
        <f>IF(CC$2=0, "N/A", IF(ISNUMBER(SEARCH(TRIM(CC$2), ProgramsTable[[#This Row],[Geographic Coverage]])), "Yes", "No"))</f>
        <v>No</v>
      </c>
      <c r="CD1044" s="18" t="str">
        <f>IF(CD$2=0, "N/A", IF(ISNUMBER(SEARCH(TRIM(CD$2), ProgramsTable[[#This Row],[Geographic Coverage]])), "Yes", "No"))</f>
        <v>N/A</v>
      </c>
      <c r="CE1044" s="18" t="str">
        <f>IF(AND(CC$2=0, CD$2=0), "*Required - Please Make a Selection*", IF(OR(ISNUMBER(SEARCH(TRIM(CC$2), ProgramsTable[[#This Row],[Geographic Coverage]])), ISNUMBER(SEARCH(TRIM(CD$2), ProgramsTable[[#This Row],[Geographic Coverage]]))), "Yes", "No"))</f>
        <v>No</v>
      </c>
      <c r="CF1044" s="18" t="str" cm="1">
        <f t="array" ref="CF1044">IF(COUNTIF(BK$2:BN$2, "Yes")=0, "N/A", IF(SUMPRODUCT((BK$2:BN$2="Yes")*(ProgramsTable[[#This Row],[Veteran?]:[Disabled Veteran?]]="Yes"))&gt;0, "Yes", "No"))</f>
        <v>No</v>
      </c>
      <c r="CG10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44"/>
      <c r="CI1044"/>
      <c r="CJ1044"/>
      <c r="CK1044"/>
      <c r="CL1044"/>
      <c r="CM1044"/>
      <c r="CN1044"/>
      <c r="CO1044"/>
      <c r="CP1044"/>
      <c r="CQ1044"/>
      <c r="CR1044"/>
      <c r="CS1044"/>
      <c r="CU1044"/>
      <c r="CV1044"/>
    </row>
    <row r="1045" spans="1:100" hidden="1" x14ac:dyDescent="0.25">
      <c r="A1045" s="10">
        <v>1043</v>
      </c>
      <c r="B1045" t="s">
        <v>647</v>
      </c>
      <c r="C1045" t="s">
        <v>519</v>
      </c>
      <c r="D1045" t="s">
        <v>564</v>
      </c>
      <c r="E1045" t="s">
        <v>546</v>
      </c>
      <c r="F1045" t="s">
        <v>574</v>
      </c>
      <c r="G1045" t="s">
        <v>108</v>
      </c>
      <c r="H1045" t="s">
        <v>207</v>
      </c>
      <c r="I1045" t="s">
        <v>207</v>
      </c>
      <c r="J1045" t="s">
        <v>208</v>
      </c>
      <c r="K1045" t="s">
        <v>208</v>
      </c>
      <c r="L1045" s="11" t="s">
        <v>543</v>
      </c>
      <c r="M1045">
        <v>60</v>
      </c>
      <c r="N1045">
        <v>120</v>
      </c>
      <c r="P1045" t="s">
        <v>575</v>
      </c>
      <c r="Q1045" t="s">
        <v>208</v>
      </c>
      <c r="R1045" t="s">
        <v>575</v>
      </c>
      <c r="S1045" t="s">
        <v>208</v>
      </c>
      <c r="T1045" t="s">
        <v>68</v>
      </c>
      <c r="U1045" t="s">
        <v>207</v>
      </c>
      <c r="V1045" t="s">
        <v>207</v>
      </c>
      <c r="W1045" t="s">
        <v>207</v>
      </c>
      <c r="X1045" t="s">
        <v>207</v>
      </c>
      <c r="Y1045" t="s">
        <v>207</v>
      </c>
      <c r="Z1045" t="s">
        <v>207</v>
      </c>
      <c r="AA1045" t="s">
        <v>207</v>
      </c>
      <c r="AB1045" t="s">
        <v>207</v>
      </c>
      <c r="AC1045" t="s">
        <v>207</v>
      </c>
      <c r="AD1045" t="s">
        <v>207</v>
      </c>
      <c r="AE1045" t="s">
        <v>207</v>
      </c>
      <c r="AF1045" t="s">
        <v>207</v>
      </c>
      <c r="AG1045" t="s">
        <v>207</v>
      </c>
      <c r="AH1045" t="s">
        <v>207</v>
      </c>
      <c r="AI1045" t="s">
        <v>207</v>
      </c>
      <c r="AJ1045" t="s">
        <v>207</v>
      </c>
      <c r="AK1045" t="s">
        <v>207</v>
      </c>
      <c r="AL1045" t="s">
        <v>207</v>
      </c>
      <c r="AM1045" t="s">
        <v>207</v>
      </c>
      <c r="AN1045" t="s">
        <v>207</v>
      </c>
      <c r="AO1045" t="s">
        <v>207</v>
      </c>
      <c r="AP1045" t="s">
        <v>207</v>
      </c>
      <c r="AQ1045" t="s">
        <v>207</v>
      </c>
      <c r="AR1045" t="s">
        <v>207</v>
      </c>
      <c r="AS1045" t="s">
        <v>207</v>
      </c>
      <c r="AT1045" t="s">
        <v>207</v>
      </c>
      <c r="AU1045" t="s">
        <v>207</v>
      </c>
      <c r="AV1045" t="s">
        <v>207</v>
      </c>
      <c r="AW1045" t="s">
        <v>207</v>
      </c>
      <c r="AX1045" t="s">
        <v>207</v>
      </c>
      <c r="AY1045" t="s">
        <v>207</v>
      </c>
      <c r="AZ1045" t="s">
        <v>207</v>
      </c>
      <c r="BA1045" t="s">
        <v>215</v>
      </c>
      <c r="BB1045" t="s">
        <v>207</v>
      </c>
      <c r="BC1045" t="s">
        <v>207</v>
      </c>
      <c r="BD1045" t="s">
        <v>207</v>
      </c>
      <c r="BE1045" t="s">
        <v>207</v>
      </c>
      <c r="BF1045" t="s">
        <v>207</v>
      </c>
      <c r="BG1045" t="s">
        <v>207</v>
      </c>
      <c r="BH1045" t="s">
        <v>207</v>
      </c>
      <c r="BI1045" t="s">
        <v>207</v>
      </c>
      <c r="BJ1045" t="s">
        <v>207</v>
      </c>
      <c r="BK1045" t="s">
        <v>207</v>
      </c>
      <c r="BL1045" t="s">
        <v>207</v>
      </c>
      <c r="BM1045" t="s">
        <v>207</v>
      </c>
      <c r="BN1045" t="s">
        <v>207</v>
      </c>
      <c r="BO1045" s="18" t="str">
        <f>IF(OR(BO$2=0, BO$2=""), "N/A", IF(ISNUMBER(SEARCH(UPPER(BO$2), UPPER(ProgramsTable[[#This Row],[Type of Service]]))), "Yes", "No"))</f>
        <v>N/A</v>
      </c>
      <c r="BP1045" s="18" t="str">
        <f>IF(BP$2=0, "N/A", IF(ISNUMBER(SEARCH(TRIM(BP$2), ProgramsTable[[#This Row],[Geographic Coverage]])), "Yes", "No"))</f>
        <v>N/A</v>
      </c>
      <c r="BQ1045" s="18" t="str">
        <f>IF(BQ$2=0, "N/A", IF(ISNUMBER(SEARCH(TRIM(BQ$2), ProgramsTable[[#This Row],[Geographic Coverage]])), "Yes", "No"))</f>
        <v>N/A</v>
      </c>
      <c r="BR1045" s="18" t="str">
        <f>IF(AND(BP$2=0, BQ$2=0), "*Required - Please Make a Selection*", IF(OR(ISNUMBER(SEARCH(TRIM(BP$2), ProgramsTable[[#This Row],[Geographic Coverage]])), ISNUMBER(SEARCH(TRIM(BQ$2), ProgramsTable[[#This Row],[Geographic Coverage]]))), "Yes", "No"))</f>
        <v>*Required - Please Make a Selection*</v>
      </c>
      <c r="BS1045" s="18" t="str">
        <f>IF(OR(BS$2="",BS$2=0), "N/A", IF(AND(ProgramsTable[[#This Row],[Age Min]]= "None", ProgramsTable[[#This Row],[Age Max]]= "None"), "Yes", IF(AND(BS$2&gt;=ProgramsTable[[#This Row],[Age Min]], BS$2&lt;=ProgramsTable[[#This Row],[Age Max]]), "Yes", "No")))</f>
        <v>N/A</v>
      </c>
      <c r="BT1045" s="18" t="str" cm="1">
        <f t="array" ref="BT1045">IF(COUNTIF(AM$2:BJ$2,"Yes")=0,"N/A",IF(SUMPRODUCT(--(AM$2:BJ$2="Yes"),--(ProgramsTable[[#This Row],[Developmental Disability]:[Caregivers, Family Members, Advocates, or Practitioners of an Individual with Disabilities or Medical Conditions]]="Yes"))&gt;0,"Yes","No"))</f>
        <v>N/A</v>
      </c>
      <c r="BU10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45" s="18" t="str">
        <f>IF(BV$2=0, "N/A", IF(ISNUMBER(SEARCH(UPPER(BV$2), UPPER(ProgramsTable[[#This Row],[Type of Service]]))), "Yes", "No"))</f>
        <v>N/A</v>
      </c>
      <c r="BW1045" s="18" t="str">
        <f>IF(BW$2=0, "N/A", IF(ISNUMBER(SEARCH(TRIM(BW$2), ProgramsTable[[#This Row],[Geographic Coverage]])), "Yes", "No"))</f>
        <v>N/A</v>
      </c>
      <c r="BX1045" s="18" t="str">
        <f>IF(BX$2=0, "N/A", IF(ISNUMBER(SEARCH(TRIM(BX$2), ProgramsTable[[#This Row],[Geographic Coverage]])), "Yes", "No"))</f>
        <v>N/A</v>
      </c>
      <c r="BY1045" s="18" t="str">
        <f>IF(AND(BW$2=0, BX$2=0), "*Required - Please Make a Selection*", IF(OR(ISNUMBER(SEARCH(TRIM(BW$2), ProgramsTable[[#This Row],[Geographic Coverage]])), ISNUMBER(SEARCH(TRIM(BX$2), ProgramsTable[[#This Row],[Geographic Coverage]]))), "Yes", "No"))</f>
        <v>*Required - Please Make a Selection*</v>
      </c>
      <c r="BZ1045" s="18" t="str">
        <f>IF(I$2=0, "N/A", IF(I$2="Yes", IF(ProgramsTable[[#This Row],[Program Includes Services for Caregivers]]="Yes", IF(ProgramsTable[[#This Row],[Program May Require Caregiver to be Unpaid]]="No", "Yes", "No"), "No"), "N/A"))</f>
        <v>N/A</v>
      </c>
      <c r="CA10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45" s="18" t="str">
        <f>IF(CB$2=0, "N/A", IF(ISNUMBER(SEARCH(TRIM(UPPER(CB$2)), TRIM(UPPER(ProgramsTable[[#This Row],[Type of Service]])))), "Yes", "No"))</f>
        <v>N/A</v>
      </c>
      <c r="CC1045" s="18" t="str">
        <f>IF(CC$2=0, "N/A", IF(ISNUMBER(SEARCH(TRIM(CC$2), ProgramsTable[[#This Row],[Geographic Coverage]])), "Yes", "No"))</f>
        <v>No</v>
      </c>
      <c r="CD1045" s="18" t="str">
        <f>IF(CD$2=0, "N/A", IF(ISNUMBER(SEARCH(TRIM(CD$2), ProgramsTable[[#This Row],[Geographic Coverage]])), "Yes", "No"))</f>
        <v>N/A</v>
      </c>
      <c r="CE1045" s="18" t="str">
        <f>IF(AND(CC$2=0, CD$2=0), "*Required - Please Make a Selection*", IF(OR(ISNUMBER(SEARCH(TRIM(CC$2), ProgramsTable[[#This Row],[Geographic Coverage]])), ISNUMBER(SEARCH(TRIM(CD$2), ProgramsTable[[#This Row],[Geographic Coverage]]))), "Yes", "No"))</f>
        <v>No</v>
      </c>
      <c r="CF1045" s="18" t="str" cm="1">
        <f t="array" ref="CF1045">IF(COUNTIF(BK$2:BN$2, "Yes")=0, "N/A", IF(SUMPRODUCT((BK$2:BN$2="Yes")*(ProgramsTable[[#This Row],[Veteran?]:[Disabled Veteran?]]="Yes"))&gt;0, "Yes", "No"))</f>
        <v>No</v>
      </c>
      <c r="CG10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45"/>
      <c r="CI1045"/>
      <c r="CJ1045"/>
      <c r="CK1045"/>
      <c r="CL1045"/>
      <c r="CM1045"/>
      <c r="CN1045"/>
      <c r="CO1045"/>
      <c r="CP1045"/>
      <c r="CQ1045"/>
      <c r="CR1045"/>
      <c r="CS1045"/>
      <c r="CU1045"/>
      <c r="CV1045"/>
    </row>
    <row r="1046" spans="1:100" hidden="1" x14ac:dyDescent="0.25">
      <c r="A1046" s="10">
        <v>1044</v>
      </c>
      <c r="B1046" t="s">
        <v>647</v>
      </c>
      <c r="C1046" t="s">
        <v>519</v>
      </c>
      <c r="D1046" t="s">
        <v>576</v>
      </c>
      <c r="E1046" t="s">
        <v>546</v>
      </c>
      <c r="F1046" t="s">
        <v>652</v>
      </c>
      <c r="G1046" t="s">
        <v>98</v>
      </c>
      <c r="H1046" t="s">
        <v>207</v>
      </c>
      <c r="I1046" t="s">
        <v>207</v>
      </c>
      <c r="J1046" t="s">
        <v>208</v>
      </c>
      <c r="K1046" t="s">
        <v>208</v>
      </c>
      <c r="L1046" s="11" t="s">
        <v>543</v>
      </c>
      <c r="M1046">
        <v>60</v>
      </c>
      <c r="N1046">
        <v>120</v>
      </c>
      <c r="P1046" t="s">
        <v>563</v>
      </c>
      <c r="Q1046" t="s">
        <v>208</v>
      </c>
      <c r="R1046" t="s">
        <v>563</v>
      </c>
      <c r="S1046" t="s">
        <v>208</v>
      </c>
      <c r="T1046" t="s">
        <v>68</v>
      </c>
      <c r="U1046" t="s">
        <v>207</v>
      </c>
      <c r="V1046" t="s">
        <v>207</v>
      </c>
      <c r="W1046" t="s">
        <v>207</v>
      </c>
      <c r="X1046" t="s">
        <v>207</v>
      </c>
      <c r="Y1046" t="s">
        <v>207</v>
      </c>
      <c r="Z1046" t="s">
        <v>207</v>
      </c>
      <c r="AA1046" t="s">
        <v>207</v>
      </c>
      <c r="AB1046" t="s">
        <v>207</v>
      </c>
      <c r="AC1046" t="s">
        <v>207</v>
      </c>
      <c r="AD1046" t="s">
        <v>207</v>
      </c>
      <c r="AE1046" t="s">
        <v>207</v>
      </c>
      <c r="AF1046" t="s">
        <v>207</v>
      </c>
      <c r="AG1046" t="s">
        <v>207</v>
      </c>
      <c r="AH1046" t="s">
        <v>207</v>
      </c>
      <c r="AI1046" t="s">
        <v>207</v>
      </c>
      <c r="AJ1046" t="s">
        <v>207</v>
      </c>
      <c r="AK1046" t="s">
        <v>207</v>
      </c>
      <c r="AL1046" t="s">
        <v>207</v>
      </c>
      <c r="AM1046" t="s">
        <v>207</v>
      </c>
      <c r="AN1046" t="s">
        <v>207</v>
      </c>
      <c r="AO1046" t="s">
        <v>207</v>
      </c>
      <c r="AP1046" t="s">
        <v>207</v>
      </c>
      <c r="AQ1046" t="s">
        <v>207</v>
      </c>
      <c r="AR1046" t="s">
        <v>207</v>
      </c>
      <c r="AS1046" t="s">
        <v>207</v>
      </c>
      <c r="AT1046" t="s">
        <v>207</v>
      </c>
      <c r="AU1046" t="s">
        <v>207</v>
      </c>
      <c r="AV1046" t="s">
        <v>207</v>
      </c>
      <c r="AW1046" t="s">
        <v>207</v>
      </c>
      <c r="AX1046" t="s">
        <v>207</v>
      </c>
      <c r="AY1046" t="s">
        <v>207</v>
      </c>
      <c r="AZ1046" t="s">
        <v>207</v>
      </c>
      <c r="BA1046" t="s">
        <v>215</v>
      </c>
      <c r="BB1046" t="s">
        <v>207</v>
      </c>
      <c r="BC1046" t="s">
        <v>207</v>
      </c>
      <c r="BD1046" t="s">
        <v>207</v>
      </c>
      <c r="BE1046" t="s">
        <v>207</v>
      </c>
      <c r="BF1046" t="s">
        <v>207</v>
      </c>
      <c r="BG1046" t="s">
        <v>207</v>
      </c>
      <c r="BH1046" t="s">
        <v>207</v>
      </c>
      <c r="BI1046" t="s">
        <v>207</v>
      </c>
      <c r="BJ1046" t="s">
        <v>207</v>
      </c>
      <c r="BK1046" t="s">
        <v>207</v>
      </c>
      <c r="BL1046" t="s">
        <v>207</v>
      </c>
      <c r="BM1046" t="s">
        <v>207</v>
      </c>
      <c r="BN1046" t="s">
        <v>207</v>
      </c>
      <c r="BO1046" s="18" t="str">
        <f>IF(OR(BO$2=0, BO$2=""), "N/A", IF(ISNUMBER(SEARCH(UPPER(BO$2), UPPER(ProgramsTable[[#This Row],[Type of Service]]))), "Yes", "No"))</f>
        <v>N/A</v>
      </c>
      <c r="BP1046" s="18" t="str">
        <f>IF(BP$2=0, "N/A", IF(ISNUMBER(SEARCH(TRIM(BP$2), ProgramsTable[[#This Row],[Geographic Coverage]])), "Yes", "No"))</f>
        <v>N/A</v>
      </c>
      <c r="BQ1046" s="18" t="str">
        <f>IF(BQ$2=0, "N/A", IF(ISNUMBER(SEARCH(TRIM(BQ$2), ProgramsTable[[#This Row],[Geographic Coverage]])), "Yes", "No"))</f>
        <v>N/A</v>
      </c>
      <c r="BR1046" s="18" t="str">
        <f>IF(AND(BP$2=0, BQ$2=0), "*Required - Please Make a Selection*", IF(OR(ISNUMBER(SEARCH(TRIM(BP$2), ProgramsTable[[#This Row],[Geographic Coverage]])), ISNUMBER(SEARCH(TRIM(BQ$2), ProgramsTable[[#This Row],[Geographic Coverage]]))), "Yes", "No"))</f>
        <v>*Required - Please Make a Selection*</v>
      </c>
      <c r="BS1046" s="18" t="str">
        <f>IF(OR(BS$2="",BS$2=0), "N/A", IF(AND(ProgramsTable[[#This Row],[Age Min]]= "None", ProgramsTable[[#This Row],[Age Max]]= "None"), "Yes", IF(AND(BS$2&gt;=ProgramsTable[[#This Row],[Age Min]], BS$2&lt;=ProgramsTable[[#This Row],[Age Max]]), "Yes", "No")))</f>
        <v>N/A</v>
      </c>
      <c r="BT1046" s="18" t="str" cm="1">
        <f t="array" ref="BT1046">IF(COUNTIF(AM$2:BJ$2,"Yes")=0,"N/A",IF(SUMPRODUCT(--(AM$2:BJ$2="Yes"),--(ProgramsTable[[#This Row],[Developmental Disability]:[Caregivers, Family Members, Advocates, or Practitioners of an Individual with Disabilities or Medical Conditions]]="Yes"))&gt;0,"Yes","No"))</f>
        <v>N/A</v>
      </c>
      <c r="BU10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46" s="18" t="str">
        <f>IF(BV$2=0, "N/A", IF(ISNUMBER(SEARCH(UPPER(BV$2), UPPER(ProgramsTable[[#This Row],[Type of Service]]))), "Yes", "No"))</f>
        <v>N/A</v>
      </c>
      <c r="BW1046" s="18" t="str">
        <f>IF(BW$2=0, "N/A", IF(ISNUMBER(SEARCH(TRIM(BW$2), ProgramsTable[[#This Row],[Geographic Coverage]])), "Yes", "No"))</f>
        <v>N/A</v>
      </c>
      <c r="BX1046" s="18" t="str">
        <f>IF(BX$2=0, "N/A", IF(ISNUMBER(SEARCH(TRIM(BX$2), ProgramsTable[[#This Row],[Geographic Coverage]])), "Yes", "No"))</f>
        <v>N/A</v>
      </c>
      <c r="BY1046" s="18" t="str">
        <f>IF(AND(BW$2=0, BX$2=0), "*Required - Please Make a Selection*", IF(OR(ISNUMBER(SEARCH(TRIM(BW$2), ProgramsTable[[#This Row],[Geographic Coverage]])), ISNUMBER(SEARCH(TRIM(BX$2), ProgramsTable[[#This Row],[Geographic Coverage]]))), "Yes", "No"))</f>
        <v>*Required - Please Make a Selection*</v>
      </c>
      <c r="BZ1046" s="18" t="str">
        <f>IF(I$2=0, "N/A", IF(I$2="Yes", IF(ProgramsTable[[#This Row],[Program Includes Services for Caregivers]]="Yes", IF(ProgramsTable[[#This Row],[Program May Require Caregiver to be Unpaid]]="No", "Yes", "No"), "No"), "N/A"))</f>
        <v>N/A</v>
      </c>
      <c r="CA10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46" s="18" t="str">
        <f>IF(CB$2=0, "N/A", IF(ISNUMBER(SEARCH(TRIM(UPPER(CB$2)), TRIM(UPPER(ProgramsTable[[#This Row],[Type of Service]])))), "Yes", "No"))</f>
        <v>N/A</v>
      </c>
      <c r="CC1046" s="18" t="str">
        <f>IF(CC$2=0, "N/A", IF(ISNUMBER(SEARCH(TRIM(CC$2), ProgramsTable[[#This Row],[Geographic Coverage]])), "Yes", "No"))</f>
        <v>No</v>
      </c>
      <c r="CD1046" s="18" t="str">
        <f>IF(CD$2=0, "N/A", IF(ISNUMBER(SEARCH(TRIM(CD$2), ProgramsTable[[#This Row],[Geographic Coverage]])), "Yes", "No"))</f>
        <v>N/A</v>
      </c>
      <c r="CE1046" s="18" t="str">
        <f>IF(AND(CC$2=0, CD$2=0), "*Required - Please Make a Selection*", IF(OR(ISNUMBER(SEARCH(TRIM(CC$2), ProgramsTable[[#This Row],[Geographic Coverage]])), ISNUMBER(SEARCH(TRIM(CD$2), ProgramsTable[[#This Row],[Geographic Coverage]]))), "Yes", "No"))</f>
        <v>No</v>
      </c>
      <c r="CF1046" s="18" t="str" cm="1">
        <f t="array" ref="CF1046">IF(COUNTIF(BK$2:BN$2, "Yes")=0, "N/A", IF(SUMPRODUCT((BK$2:BN$2="Yes")*(ProgramsTable[[#This Row],[Veteran?]:[Disabled Veteran?]]="Yes"))&gt;0, "Yes", "No"))</f>
        <v>No</v>
      </c>
      <c r="CG10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46"/>
      <c r="CI1046"/>
      <c r="CJ1046"/>
      <c r="CK1046"/>
      <c r="CL1046"/>
      <c r="CM1046"/>
      <c r="CN1046"/>
      <c r="CO1046"/>
      <c r="CP1046"/>
      <c r="CQ1046"/>
      <c r="CR1046"/>
      <c r="CS1046"/>
      <c r="CU1046"/>
      <c r="CV1046"/>
    </row>
    <row r="1047" spans="1:100" hidden="1" x14ac:dyDescent="0.25">
      <c r="A1047" s="10">
        <v>1056</v>
      </c>
      <c r="B1047" t="s">
        <v>647</v>
      </c>
      <c r="C1047" t="s">
        <v>653</v>
      </c>
      <c r="D1047" t="s">
        <v>537</v>
      </c>
      <c r="E1047" t="s">
        <v>538</v>
      </c>
      <c r="F1047" t="s">
        <v>539</v>
      </c>
      <c r="G1047" t="s">
        <v>540</v>
      </c>
      <c r="H1047" t="s">
        <v>207</v>
      </c>
      <c r="I1047" t="s">
        <v>207</v>
      </c>
      <c r="J1047" t="s">
        <v>541</v>
      </c>
      <c r="K1047" t="s">
        <v>542</v>
      </c>
      <c r="L1047" t="s">
        <v>543</v>
      </c>
      <c r="M1047">
        <v>60</v>
      </c>
      <c r="N1047">
        <v>120</v>
      </c>
      <c r="P1047" t="s">
        <v>544</v>
      </c>
      <c r="Q1047" t="s">
        <v>208</v>
      </c>
      <c r="R1047" t="s">
        <v>544</v>
      </c>
      <c r="S1047" t="s">
        <v>208</v>
      </c>
      <c r="T1047" t="s">
        <v>654</v>
      </c>
      <c r="U1047" t="s">
        <v>215</v>
      </c>
      <c r="V1047" t="s">
        <v>207</v>
      </c>
      <c r="W1047" t="s">
        <v>207</v>
      </c>
      <c r="X1047" t="s">
        <v>207</v>
      </c>
      <c r="Y1047" t="s">
        <v>207</v>
      </c>
      <c r="Z1047" t="s">
        <v>207</v>
      </c>
      <c r="AA1047" t="s">
        <v>207</v>
      </c>
      <c r="AB1047" t="s">
        <v>207</v>
      </c>
      <c r="AC1047" t="s">
        <v>207</v>
      </c>
      <c r="AD1047" t="s">
        <v>207</v>
      </c>
      <c r="AE1047" t="s">
        <v>207</v>
      </c>
      <c r="AF1047" t="s">
        <v>207</v>
      </c>
      <c r="AG1047" t="s">
        <v>207</v>
      </c>
      <c r="AH1047" t="s">
        <v>207</v>
      </c>
      <c r="AI1047" t="s">
        <v>207</v>
      </c>
      <c r="AJ1047" t="s">
        <v>207</v>
      </c>
      <c r="AK1047" t="s">
        <v>207</v>
      </c>
      <c r="AL1047" t="s">
        <v>207</v>
      </c>
      <c r="AM1047" t="s">
        <v>207</v>
      </c>
      <c r="AN1047" t="s">
        <v>207</v>
      </c>
      <c r="AO1047" t="s">
        <v>207</v>
      </c>
      <c r="AP1047" t="s">
        <v>207</v>
      </c>
      <c r="AQ1047" t="s">
        <v>207</v>
      </c>
      <c r="AR1047" t="s">
        <v>207</v>
      </c>
      <c r="AS1047" t="s">
        <v>207</v>
      </c>
      <c r="AT1047" t="s">
        <v>207</v>
      </c>
      <c r="AU1047" t="s">
        <v>207</v>
      </c>
      <c r="AV1047" t="s">
        <v>207</v>
      </c>
      <c r="AW1047" t="s">
        <v>207</v>
      </c>
      <c r="AX1047" t="s">
        <v>207</v>
      </c>
      <c r="AY1047" t="s">
        <v>207</v>
      </c>
      <c r="AZ1047" t="s">
        <v>207</v>
      </c>
      <c r="BA1047" t="s">
        <v>215</v>
      </c>
      <c r="BB1047" t="s">
        <v>207</v>
      </c>
      <c r="BC1047" t="s">
        <v>207</v>
      </c>
      <c r="BD1047" t="s">
        <v>207</v>
      </c>
      <c r="BE1047" t="s">
        <v>207</v>
      </c>
      <c r="BF1047" t="s">
        <v>207</v>
      </c>
      <c r="BG1047" t="s">
        <v>207</v>
      </c>
      <c r="BH1047" t="s">
        <v>207</v>
      </c>
      <c r="BI1047" t="s">
        <v>207</v>
      </c>
      <c r="BJ1047" t="s">
        <v>207</v>
      </c>
      <c r="BK1047" t="s">
        <v>207</v>
      </c>
      <c r="BL1047" t="s">
        <v>207</v>
      </c>
      <c r="BM1047" t="s">
        <v>207</v>
      </c>
      <c r="BN1047" t="s">
        <v>207</v>
      </c>
      <c r="BO1047" s="18" t="str">
        <f>IF(OR(BO$2=0, BO$2=""), "N/A", IF(ISNUMBER(SEARCH(UPPER(BO$2), UPPER(ProgramsTable[[#This Row],[Type of Service]]))), "Yes", "No"))</f>
        <v>N/A</v>
      </c>
      <c r="BP1047" s="18" t="str">
        <f>IF(BP$2=0, "N/A", IF(ISNUMBER(SEARCH(TRIM(BP$2), ProgramsTable[[#This Row],[Geographic Coverage]])), "Yes", "No"))</f>
        <v>N/A</v>
      </c>
      <c r="BQ1047" s="18" t="str">
        <f>IF(BQ$2=0, "N/A", IF(ISNUMBER(SEARCH(TRIM(BQ$2), ProgramsTable[[#This Row],[Geographic Coverage]])), "Yes", "No"))</f>
        <v>N/A</v>
      </c>
      <c r="BR1047" s="18" t="str">
        <f>IF(AND(BP$2=0, BQ$2=0), "*Required - Please Make a Selection*", IF(OR(ISNUMBER(SEARCH(TRIM(BP$2), ProgramsTable[[#This Row],[Geographic Coverage]])), ISNUMBER(SEARCH(TRIM(BQ$2), ProgramsTable[[#This Row],[Geographic Coverage]]))), "Yes", "No"))</f>
        <v>*Required - Please Make a Selection*</v>
      </c>
      <c r="BS1047" s="18" t="str">
        <f>IF(OR(BS$2="",BS$2=0), "N/A", IF(AND(ProgramsTable[[#This Row],[Age Min]]= "None", ProgramsTable[[#This Row],[Age Max]]= "None"), "Yes", IF(AND(BS$2&gt;=ProgramsTable[[#This Row],[Age Min]], BS$2&lt;=ProgramsTable[[#This Row],[Age Max]]), "Yes", "No")))</f>
        <v>N/A</v>
      </c>
      <c r="BT1047" s="18" t="str" cm="1">
        <f t="array" ref="BT1047">IF(COUNTIF(AM$2:BJ$2,"Yes")=0,"N/A",IF(SUMPRODUCT(--(AM$2:BJ$2="Yes"),--(ProgramsTable[[#This Row],[Developmental Disability]:[Caregivers, Family Members, Advocates, or Practitioners of an Individual with Disabilities or Medical Conditions]]="Yes"))&gt;0,"Yes","No"))</f>
        <v>N/A</v>
      </c>
      <c r="BU10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47" s="18" t="str">
        <f>IF(BV$2=0, "N/A", IF(ISNUMBER(SEARCH(UPPER(BV$2), UPPER(ProgramsTable[[#This Row],[Type of Service]]))), "Yes", "No"))</f>
        <v>N/A</v>
      </c>
      <c r="BW1047" s="18" t="str">
        <f>IF(BW$2=0, "N/A", IF(ISNUMBER(SEARCH(TRIM(BW$2), ProgramsTable[[#This Row],[Geographic Coverage]])), "Yes", "No"))</f>
        <v>N/A</v>
      </c>
      <c r="BX1047" s="18" t="str">
        <f>IF(BX$2=0, "N/A", IF(ISNUMBER(SEARCH(TRIM(BX$2), ProgramsTable[[#This Row],[Geographic Coverage]])), "Yes", "No"))</f>
        <v>N/A</v>
      </c>
      <c r="BY1047" s="18" t="str">
        <f>IF(AND(BW$2=0, BX$2=0), "*Required - Please Make a Selection*", IF(OR(ISNUMBER(SEARCH(TRIM(BW$2), ProgramsTable[[#This Row],[Geographic Coverage]])), ISNUMBER(SEARCH(TRIM(BX$2), ProgramsTable[[#This Row],[Geographic Coverage]]))), "Yes", "No"))</f>
        <v>*Required - Please Make a Selection*</v>
      </c>
      <c r="BZ1047" s="18" t="str">
        <f>IF(I$2=0, "N/A", IF(I$2="Yes", IF(ProgramsTable[[#This Row],[Program Includes Services for Caregivers]]="Yes", IF(ProgramsTable[[#This Row],[Program May Require Caregiver to be Unpaid]]="No", "Yes", "No"), "No"), "N/A"))</f>
        <v>N/A</v>
      </c>
      <c r="CA10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47" s="18" t="str">
        <f>IF(CB$2=0, "N/A", IF(ISNUMBER(SEARCH(TRIM(UPPER(CB$2)), TRIM(UPPER(ProgramsTable[[#This Row],[Type of Service]])))), "Yes", "No"))</f>
        <v>N/A</v>
      </c>
      <c r="CC1047" s="18" t="str">
        <f>IF(CC$2=0, "N/A", IF(ISNUMBER(SEARCH(TRIM(CC$2), ProgramsTable[[#This Row],[Geographic Coverage]])), "Yes", "No"))</f>
        <v>No</v>
      </c>
      <c r="CD1047" s="18" t="str">
        <f>IF(CD$2=0, "N/A", IF(ISNUMBER(SEARCH(TRIM(CD$2), ProgramsTable[[#This Row],[Geographic Coverage]])), "Yes", "No"))</f>
        <v>N/A</v>
      </c>
      <c r="CE1047" s="18" t="str">
        <f>IF(AND(CC$2=0, CD$2=0), "*Required - Please Make a Selection*", IF(OR(ISNUMBER(SEARCH(TRIM(CC$2), ProgramsTable[[#This Row],[Geographic Coverage]])), ISNUMBER(SEARCH(TRIM(CD$2), ProgramsTable[[#This Row],[Geographic Coverage]]))), "Yes", "No"))</f>
        <v>No</v>
      </c>
      <c r="CF1047" s="18" t="str" cm="1">
        <f t="array" ref="CF1047">IF(COUNTIF(BK$2:BN$2, "Yes")=0, "N/A", IF(SUMPRODUCT((BK$2:BN$2="Yes")*(ProgramsTable[[#This Row],[Veteran?]:[Disabled Veteran?]]="Yes"))&gt;0, "Yes", "No"))</f>
        <v>No</v>
      </c>
      <c r="CG10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47"/>
      <c r="CI1047"/>
      <c r="CJ1047"/>
      <c r="CK1047"/>
      <c r="CL1047"/>
      <c r="CM1047"/>
      <c r="CN1047"/>
      <c r="CO1047"/>
      <c r="CP1047"/>
      <c r="CQ1047"/>
      <c r="CR1047"/>
      <c r="CS1047"/>
      <c r="CU1047"/>
      <c r="CV1047"/>
    </row>
    <row r="1048" spans="1:100" hidden="1" x14ac:dyDescent="0.25">
      <c r="A1048" s="10">
        <v>1058</v>
      </c>
      <c r="B1048" t="s">
        <v>647</v>
      </c>
      <c r="C1048" t="s">
        <v>653</v>
      </c>
      <c r="D1048" t="s">
        <v>545</v>
      </c>
      <c r="E1048" t="s">
        <v>546</v>
      </c>
      <c r="F1048" t="s">
        <v>549</v>
      </c>
      <c r="G1048" t="s">
        <v>117</v>
      </c>
      <c r="H1048" t="s">
        <v>207</v>
      </c>
      <c r="I1048" t="s">
        <v>207</v>
      </c>
      <c r="J1048" t="s">
        <v>208</v>
      </c>
      <c r="K1048" t="s">
        <v>208</v>
      </c>
      <c r="L1048" s="11" t="s">
        <v>543</v>
      </c>
      <c r="M1048">
        <v>60</v>
      </c>
      <c r="N1048">
        <v>120</v>
      </c>
      <c r="P1048" t="s">
        <v>550</v>
      </c>
      <c r="Q1048" t="s">
        <v>208</v>
      </c>
      <c r="R1048" t="s">
        <v>550</v>
      </c>
      <c r="S1048" t="s">
        <v>208</v>
      </c>
      <c r="T1048" t="s">
        <v>654</v>
      </c>
      <c r="U1048" t="s">
        <v>207</v>
      </c>
      <c r="V1048" t="s">
        <v>207</v>
      </c>
      <c r="W1048" t="s">
        <v>207</v>
      </c>
      <c r="X1048" t="s">
        <v>207</v>
      </c>
      <c r="Y1048" t="s">
        <v>207</v>
      </c>
      <c r="Z1048" t="s">
        <v>207</v>
      </c>
      <c r="AA1048" t="s">
        <v>207</v>
      </c>
      <c r="AB1048" t="s">
        <v>207</v>
      </c>
      <c r="AC1048" t="s">
        <v>207</v>
      </c>
      <c r="AD1048" t="s">
        <v>207</v>
      </c>
      <c r="AE1048" t="s">
        <v>207</v>
      </c>
      <c r="AF1048" t="s">
        <v>207</v>
      </c>
      <c r="AG1048" t="s">
        <v>207</v>
      </c>
      <c r="AH1048" t="s">
        <v>207</v>
      </c>
      <c r="AI1048" t="s">
        <v>207</v>
      </c>
      <c r="AJ1048" t="s">
        <v>207</v>
      </c>
      <c r="AK1048" t="s">
        <v>207</v>
      </c>
      <c r="AL1048" t="s">
        <v>207</v>
      </c>
      <c r="AM1048" t="s">
        <v>207</v>
      </c>
      <c r="AN1048" t="s">
        <v>207</v>
      </c>
      <c r="AO1048" t="s">
        <v>207</v>
      </c>
      <c r="AP1048" t="s">
        <v>207</v>
      </c>
      <c r="AQ1048" t="s">
        <v>207</v>
      </c>
      <c r="AR1048" t="s">
        <v>207</v>
      </c>
      <c r="AS1048" t="s">
        <v>207</v>
      </c>
      <c r="AT1048" t="s">
        <v>207</v>
      </c>
      <c r="AU1048" t="s">
        <v>207</v>
      </c>
      <c r="AV1048" t="s">
        <v>207</v>
      </c>
      <c r="AW1048" t="s">
        <v>207</v>
      </c>
      <c r="AX1048" t="s">
        <v>207</v>
      </c>
      <c r="AY1048" t="s">
        <v>207</v>
      </c>
      <c r="AZ1048" t="s">
        <v>207</v>
      </c>
      <c r="BA1048" t="s">
        <v>215</v>
      </c>
      <c r="BB1048" t="s">
        <v>207</v>
      </c>
      <c r="BC1048" t="s">
        <v>207</v>
      </c>
      <c r="BD1048" t="s">
        <v>207</v>
      </c>
      <c r="BE1048" t="s">
        <v>207</v>
      </c>
      <c r="BF1048" t="s">
        <v>207</v>
      </c>
      <c r="BG1048" t="s">
        <v>207</v>
      </c>
      <c r="BH1048" t="s">
        <v>207</v>
      </c>
      <c r="BI1048" t="s">
        <v>207</v>
      </c>
      <c r="BJ1048" t="s">
        <v>207</v>
      </c>
      <c r="BK1048" t="s">
        <v>207</v>
      </c>
      <c r="BL1048" t="s">
        <v>207</v>
      </c>
      <c r="BM1048" t="s">
        <v>207</v>
      </c>
      <c r="BN1048" t="s">
        <v>207</v>
      </c>
      <c r="BO1048" s="18" t="str">
        <f>IF(OR(BO$2=0, BO$2=""), "N/A", IF(ISNUMBER(SEARCH(UPPER(BO$2), UPPER(ProgramsTable[[#This Row],[Type of Service]]))), "Yes", "No"))</f>
        <v>N/A</v>
      </c>
      <c r="BP1048" s="18" t="str">
        <f>IF(BP$2=0, "N/A", IF(ISNUMBER(SEARCH(TRIM(BP$2), ProgramsTable[[#This Row],[Geographic Coverage]])), "Yes", "No"))</f>
        <v>N/A</v>
      </c>
      <c r="BQ1048" s="18" t="str">
        <f>IF(BQ$2=0, "N/A", IF(ISNUMBER(SEARCH(TRIM(BQ$2), ProgramsTable[[#This Row],[Geographic Coverage]])), "Yes", "No"))</f>
        <v>N/A</v>
      </c>
      <c r="BR1048" s="18" t="str">
        <f>IF(AND(BP$2=0, BQ$2=0), "*Required - Please Make a Selection*", IF(OR(ISNUMBER(SEARCH(TRIM(BP$2), ProgramsTable[[#This Row],[Geographic Coverage]])), ISNUMBER(SEARCH(TRIM(BQ$2), ProgramsTable[[#This Row],[Geographic Coverage]]))), "Yes", "No"))</f>
        <v>*Required - Please Make a Selection*</v>
      </c>
      <c r="BS1048" s="18" t="str">
        <f>IF(OR(BS$2="",BS$2=0), "N/A", IF(AND(ProgramsTable[[#This Row],[Age Min]]= "None", ProgramsTable[[#This Row],[Age Max]]= "None"), "Yes", IF(AND(BS$2&gt;=ProgramsTable[[#This Row],[Age Min]], BS$2&lt;=ProgramsTable[[#This Row],[Age Max]]), "Yes", "No")))</f>
        <v>N/A</v>
      </c>
      <c r="BT1048" s="18" t="str" cm="1">
        <f t="array" ref="BT1048">IF(COUNTIF(AM$2:BJ$2,"Yes")=0,"N/A",IF(SUMPRODUCT(--(AM$2:BJ$2="Yes"),--(ProgramsTable[[#This Row],[Developmental Disability]:[Caregivers, Family Members, Advocates, or Practitioners of an Individual with Disabilities or Medical Conditions]]="Yes"))&gt;0,"Yes","No"))</f>
        <v>N/A</v>
      </c>
      <c r="BU10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48" s="18" t="str">
        <f>IF(BV$2=0, "N/A", IF(ISNUMBER(SEARCH(UPPER(BV$2), UPPER(ProgramsTable[[#This Row],[Type of Service]]))), "Yes", "No"))</f>
        <v>N/A</v>
      </c>
      <c r="BW1048" s="18" t="str">
        <f>IF(BW$2=0, "N/A", IF(ISNUMBER(SEARCH(TRIM(BW$2), ProgramsTable[[#This Row],[Geographic Coverage]])), "Yes", "No"))</f>
        <v>N/A</v>
      </c>
      <c r="BX1048" s="18" t="str">
        <f>IF(BX$2=0, "N/A", IF(ISNUMBER(SEARCH(TRIM(BX$2), ProgramsTable[[#This Row],[Geographic Coverage]])), "Yes", "No"))</f>
        <v>N/A</v>
      </c>
      <c r="BY1048" s="18" t="str">
        <f>IF(AND(BW$2=0, BX$2=0), "*Required - Please Make a Selection*", IF(OR(ISNUMBER(SEARCH(TRIM(BW$2), ProgramsTable[[#This Row],[Geographic Coverage]])), ISNUMBER(SEARCH(TRIM(BX$2), ProgramsTable[[#This Row],[Geographic Coverage]]))), "Yes", "No"))</f>
        <v>*Required - Please Make a Selection*</v>
      </c>
      <c r="BZ1048" s="18" t="str">
        <f>IF(I$2=0, "N/A", IF(I$2="Yes", IF(ProgramsTable[[#This Row],[Program Includes Services for Caregivers]]="Yes", IF(ProgramsTable[[#This Row],[Program May Require Caregiver to be Unpaid]]="No", "Yes", "No"), "No"), "N/A"))</f>
        <v>N/A</v>
      </c>
      <c r="CA10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48" s="18" t="str">
        <f>IF(CB$2=0, "N/A", IF(ISNUMBER(SEARCH(TRIM(UPPER(CB$2)), TRIM(UPPER(ProgramsTable[[#This Row],[Type of Service]])))), "Yes", "No"))</f>
        <v>N/A</v>
      </c>
      <c r="CC1048" s="18" t="str">
        <f>IF(CC$2=0, "N/A", IF(ISNUMBER(SEARCH(TRIM(CC$2), ProgramsTable[[#This Row],[Geographic Coverage]])), "Yes", "No"))</f>
        <v>No</v>
      </c>
      <c r="CD1048" s="18" t="str">
        <f>IF(CD$2=0, "N/A", IF(ISNUMBER(SEARCH(TRIM(CD$2), ProgramsTable[[#This Row],[Geographic Coverage]])), "Yes", "No"))</f>
        <v>N/A</v>
      </c>
      <c r="CE1048" s="18" t="str">
        <f>IF(AND(CC$2=0, CD$2=0), "*Required - Please Make a Selection*", IF(OR(ISNUMBER(SEARCH(TRIM(CC$2), ProgramsTable[[#This Row],[Geographic Coverage]])), ISNUMBER(SEARCH(TRIM(CD$2), ProgramsTable[[#This Row],[Geographic Coverage]]))), "Yes", "No"))</f>
        <v>No</v>
      </c>
      <c r="CF1048" s="18" t="str" cm="1">
        <f t="array" ref="CF1048">IF(COUNTIF(BK$2:BN$2, "Yes")=0, "N/A", IF(SUMPRODUCT((BK$2:BN$2="Yes")*(ProgramsTable[[#This Row],[Veteran?]:[Disabled Veteran?]]="Yes"))&gt;0, "Yes", "No"))</f>
        <v>No</v>
      </c>
      <c r="CG10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48"/>
      <c r="CI1048"/>
      <c r="CJ1048"/>
      <c r="CK1048"/>
      <c r="CL1048"/>
      <c r="CM1048"/>
      <c r="CN1048"/>
      <c r="CO1048"/>
      <c r="CP1048"/>
      <c r="CQ1048"/>
      <c r="CR1048"/>
      <c r="CS1048"/>
      <c r="CU1048"/>
      <c r="CV1048"/>
    </row>
    <row r="1049" spans="1:100" hidden="1" x14ac:dyDescent="0.25">
      <c r="A1049" s="10">
        <v>1060</v>
      </c>
      <c r="B1049" t="s">
        <v>647</v>
      </c>
      <c r="C1049" t="s">
        <v>653</v>
      </c>
      <c r="D1049" t="s">
        <v>545</v>
      </c>
      <c r="E1049" t="s">
        <v>546</v>
      </c>
      <c r="F1049" t="s">
        <v>553</v>
      </c>
      <c r="G1049" t="s">
        <v>99</v>
      </c>
      <c r="H1049" t="s">
        <v>207</v>
      </c>
      <c r="I1049" t="s">
        <v>207</v>
      </c>
      <c r="J1049" t="s">
        <v>208</v>
      </c>
      <c r="K1049" t="s">
        <v>208</v>
      </c>
      <c r="L1049" s="11" t="s">
        <v>543</v>
      </c>
      <c r="M1049">
        <v>60</v>
      </c>
      <c r="N1049">
        <v>120</v>
      </c>
      <c r="P1049" t="s">
        <v>554</v>
      </c>
      <c r="Q1049" t="s">
        <v>208</v>
      </c>
      <c r="R1049" t="s">
        <v>554</v>
      </c>
      <c r="S1049" t="s">
        <v>208</v>
      </c>
      <c r="T1049" t="s">
        <v>654</v>
      </c>
      <c r="U1049" t="s">
        <v>207</v>
      </c>
      <c r="V1049" t="s">
        <v>207</v>
      </c>
      <c r="W1049" t="s">
        <v>207</v>
      </c>
      <c r="X1049" t="s">
        <v>207</v>
      </c>
      <c r="Y1049" t="s">
        <v>207</v>
      </c>
      <c r="Z1049" t="s">
        <v>207</v>
      </c>
      <c r="AA1049" t="s">
        <v>207</v>
      </c>
      <c r="AB1049" t="s">
        <v>207</v>
      </c>
      <c r="AC1049" t="s">
        <v>207</v>
      </c>
      <c r="AD1049" t="s">
        <v>207</v>
      </c>
      <c r="AE1049" t="s">
        <v>207</v>
      </c>
      <c r="AF1049" t="s">
        <v>207</v>
      </c>
      <c r="AG1049" t="s">
        <v>207</v>
      </c>
      <c r="AH1049" t="s">
        <v>207</v>
      </c>
      <c r="AI1049" t="s">
        <v>207</v>
      </c>
      <c r="AJ1049" t="s">
        <v>207</v>
      </c>
      <c r="AK1049" t="s">
        <v>207</v>
      </c>
      <c r="AL1049" t="s">
        <v>207</v>
      </c>
      <c r="AM1049" t="s">
        <v>207</v>
      </c>
      <c r="AN1049" t="s">
        <v>207</v>
      </c>
      <c r="AO1049" t="s">
        <v>207</v>
      </c>
      <c r="AP1049" t="s">
        <v>207</v>
      </c>
      <c r="AQ1049" t="s">
        <v>207</v>
      </c>
      <c r="AR1049" t="s">
        <v>207</v>
      </c>
      <c r="AS1049" t="s">
        <v>207</v>
      </c>
      <c r="AT1049" t="s">
        <v>207</v>
      </c>
      <c r="AU1049" t="s">
        <v>207</v>
      </c>
      <c r="AV1049" t="s">
        <v>207</v>
      </c>
      <c r="AW1049" t="s">
        <v>207</v>
      </c>
      <c r="AX1049" t="s">
        <v>207</v>
      </c>
      <c r="AY1049" t="s">
        <v>207</v>
      </c>
      <c r="AZ1049" t="s">
        <v>207</v>
      </c>
      <c r="BA1049" t="s">
        <v>215</v>
      </c>
      <c r="BB1049" t="s">
        <v>207</v>
      </c>
      <c r="BC1049" t="s">
        <v>207</v>
      </c>
      <c r="BD1049" t="s">
        <v>207</v>
      </c>
      <c r="BE1049" t="s">
        <v>207</v>
      </c>
      <c r="BF1049" t="s">
        <v>207</v>
      </c>
      <c r="BG1049" t="s">
        <v>207</v>
      </c>
      <c r="BH1049" t="s">
        <v>207</v>
      </c>
      <c r="BI1049" t="s">
        <v>207</v>
      </c>
      <c r="BJ1049" t="s">
        <v>207</v>
      </c>
      <c r="BK1049" t="s">
        <v>207</v>
      </c>
      <c r="BL1049" t="s">
        <v>207</v>
      </c>
      <c r="BM1049" t="s">
        <v>207</v>
      </c>
      <c r="BN1049" t="s">
        <v>207</v>
      </c>
      <c r="BO1049" s="18" t="str">
        <f>IF(OR(BO$2=0, BO$2=""), "N/A", IF(ISNUMBER(SEARCH(UPPER(BO$2), UPPER(ProgramsTable[[#This Row],[Type of Service]]))), "Yes", "No"))</f>
        <v>N/A</v>
      </c>
      <c r="BP1049" s="18" t="str">
        <f>IF(BP$2=0, "N/A", IF(ISNUMBER(SEARCH(TRIM(BP$2), ProgramsTable[[#This Row],[Geographic Coverage]])), "Yes", "No"))</f>
        <v>N/A</v>
      </c>
      <c r="BQ1049" s="18" t="str">
        <f>IF(BQ$2=0, "N/A", IF(ISNUMBER(SEARCH(TRIM(BQ$2), ProgramsTable[[#This Row],[Geographic Coverage]])), "Yes", "No"))</f>
        <v>N/A</v>
      </c>
      <c r="BR1049" s="18" t="str">
        <f>IF(AND(BP$2=0, BQ$2=0), "*Required - Please Make a Selection*", IF(OR(ISNUMBER(SEARCH(TRIM(BP$2), ProgramsTable[[#This Row],[Geographic Coverage]])), ISNUMBER(SEARCH(TRIM(BQ$2), ProgramsTable[[#This Row],[Geographic Coverage]]))), "Yes", "No"))</f>
        <v>*Required - Please Make a Selection*</v>
      </c>
      <c r="BS1049" s="18" t="str">
        <f>IF(OR(BS$2="",BS$2=0), "N/A", IF(AND(ProgramsTable[[#This Row],[Age Min]]= "None", ProgramsTable[[#This Row],[Age Max]]= "None"), "Yes", IF(AND(BS$2&gt;=ProgramsTable[[#This Row],[Age Min]], BS$2&lt;=ProgramsTable[[#This Row],[Age Max]]), "Yes", "No")))</f>
        <v>N/A</v>
      </c>
      <c r="BT1049" s="18" t="str" cm="1">
        <f t="array" ref="BT1049">IF(COUNTIF(AM$2:BJ$2,"Yes")=0,"N/A",IF(SUMPRODUCT(--(AM$2:BJ$2="Yes"),--(ProgramsTable[[#This Row],[Developmental Disability]:[Caregivers, Family Members, Advocates, or Practitioners of an Individual with Disabilities or Medical Conditions]]="Yes"))&gt;0,"Yes","No"))</f>
        <v>N/A</v>
      </c>
      <c r="BU10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49" s="18" t="str">
        <f>IF(BV$2=0, "N/A", IF(ISNUMBER(SEARCH(UPPER(BV$2), UPPER(ProgramsTable[[#This Row],[Type of Service]]))), "Yes", "No"))</f>
        <v>N/A</v>
      </c>
      <c r="BW1049" s="18" t="str">
        <f>IF(BW$2=0, "N/A", IF(ISNUMBER(SEARCH(TRIM(BW$2), ProgramsTable[[#This Row],[Geographic Coverage]])), "Yes", "No"))</f>
        <v>N/A</v>
      </c>
      <c r="BX1049" s="18" t="str">
        <f>IF(BX$2=0, "N/A", IF(ISNUMBER(SEARCH(TRIM(BX$2), ProgramsTable[[#This Row],[Geographic Coverage]])), "Yes", "No"))</f>
        <v>N/A</v>
      </c>
      <c r="BY1049" s="18" t="str">
        <f>IF(AND(BW$2=0, BX$2=0), "*Required - Please Make a Selection*", IF(OR(ISNUMBER(SEARCH(TRIM(BW$2), ProgramsTable[[#This Row],[Geographic Coverage]])), ISNUMBER(SEARCH(TRIM(BX$2), ProgramsTable[[#This Row],[Geographic Coverage]]))), "Yes", "No"))</f>
        <v>*Required - Please Make a Selection*</v>
      </c>
      <c r="BZ1049" s="18" t="str">
        <f>IF(I$2=0, "N/A", IF(I$2="Yes", IF(ProgramsTable[[#This Row],[Program Includes Services for Caregivers]]="Yes", IF(ProgramsTable[[#This Row],[Program May Require Caregiver to be Unpaid]]="No", "Yes", "No"), "No"), "N/A"))</f>
        <v>N/A</v>
      </c>
      <c r="CA10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49" s="18" t="str">
        <f>IF(CB$2=0, "N/A", IF(ISNUMBER(SEARCH(TRIM(UPPER(CB$2)), TRIM(UPPER(ProgramsTable[[#This Row],[Type of Service]])))), "Yes", "No"))</f>
        <v>N/A</v>
      </c>
      <c r="CC1049" s="18" t="str">
        <f>IF(CC$2=0, "N/A", IF(ISNUMBER(SEARCH(TRIM(CC$2), ProgramsTable[[#This Row],[Geographic Coverage]])), "Yes", "No"))</f>
        <v>No</v>
      </c>
      <c r="CD1049" s="18" t="str">
        <f>IF(CD$2=0, "N/A", IF(ISNUMBER(SEARCH(TRIM(CD$2), ProgramsTable[[#This Row],[Geographic Coverage]])), "Yes", "No"))</f>
        <v>N/A</v>
      </c>
      <c r="CE1049" s="18" t="str">
        <f>IF(AND(CC$2=0, CD$2=0), "*Required - Please Make a Selection*", IF(OR(ISNUMBER(SEARCH(TRIM(CC$2), ProgramsTable[[#This Row],[Geographic Coverage]])), ISNUMBER(SEARCH(TRIM(CD$2), ProgramsTable[[#This Row],[Geographic Coverage]]))), "Yes", "No"))</f>
        <v>No</v>
      </c>
      <c r="CF1049" s="18" t="str" cm="1">
        <f t="array" ref="CF1049">IF(COUNTIF(BK$2:BN$2, "Yes")=0, "N/A", IF(SUMPRODUCT((BK$2:BN$2="Yes")*(ProgramsTable[[#This Row],[Veteran?]:[Disabled Veteran?]]="Yes"))&gt;0, "Yes", "No"))</f>
        <v>No</v>
      </c>
      <c r="CG10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49"/>
      <c r="CI1049"/>
      <c r="CJ1049"/>
      <c r="CK1049"/>
      <c r="CL1049"/>
      <c r="CM1049"/>
      <c r="CN1049"/>
      <c r="CO1049"/>
      <c r="CP1049"/>
      <c r="CQ1049"/>
      <c r="CR1049"/>
      <c r="CS1049"/>
      <c r="CU1049"/>
      <c r="CV1049"/>
    </row>
    <row r="1050" spans="1:100" hidden="1" x14ac:dyDescent="0.25">
      <c r="A1050" s="10">
        <v>1061</v>
      </c>
      <c r="B1050" t="s">
        <v>647</v>
      </c>
      <c r="C1050" t="s">
        <v>653</v>
      </c>
      <c r="D1050" t="s">
        <v>545</v>
      </c>
      <c r="E1050" t="s">
        <v>546</v>
      </c>
      <c r="F1050" t="s">
        <v>555</v>
      </c>
      <c r="G1050" t="s">
        <v>92</v>
      </c>
      <c r="H1050" t="s">
        <v>207</v>
      </c>
      <c r="I1050" t="s">
        <v>207</v>
      </c>
      <c r="J1050" t="s">
        <v>547</v>
      </c>
      <c r="K1050" t="s">
        <v>208</v>
      </c>
      <c r="L1050" s="11" t="s">
        <v>543</v>
      </c>
      <c r="M1050">
        <v>60</v>
      </c>
      <c r="N1050">
        <v>120</v>
      </c>
      <c r="P1050" t="s">
        <v>556</v>
      </c>
      <c r="Q1050" t="s">
        <v>208</v>
      </c>
      <c r="R1050" t="s">
        <v>556</v>
      </c>
      <c r="S1050" t="s">
        <v>208</v>
      </c>
      <c r="T1050" t="s">
        <v>654</v>
      </c>
      <c r="U1050" t="s">
        <v>215</v>
      </c>
      <c r="V1050" t="s">
        <v>207</v>
      </c>
      <c r="W1050" t="s">
        <v>207</v>
      </c>
      <c r="X1050" t="s">
        <v>207</v>
      </c>
      <c r="Y1050" t="s">
        <v>207</v>
      </c>
      <c r="Z1050" t="s">
        <v>207</v>
      </c>
      <c r="AA1050" t="s">
        <v>215</v>
      </c>
      <c r="AB1050" t="s">
        <v>207</v>
      </c>
      <c r="AC1050" t="s">
        <v>207</v>
      </c>
      <c r="AD1050" t="s">
        <v>207</v>
      </c>
      <c r="AE1050" t="s">
        <v>207</v>
      </c>
      <c r="AF1050" t="s">
        <v>207</v>
      </c>
      <c r="AG1050" t="s">
        <v>207</v>
      </c>
      <c r="AH1050" t="s">
        <v>207</v>
      </c>
      <c r="AI1050" t="s">
        <v>207</v>
      </c>
      <c r="AJ1050" t="s">
        <v>207</v>
      </c>
      <c r="AK1050" t="s">
        <v>207</v>
      </c>
      <c r="AL1050" t="s">
        <v>207</v>
      </c>
      <c r="AM1050" t="s">
        <v>207</v>
      </c>
      <c r="AN1050" t="s">
        <v>207</v>
      </c>
      <c r="AO1050" t="s">
        <v>207</v>
      </c>
      <c r="AP1050" t="s">
        <v>207</v>
      </c>
      <c r="AQ1050" t="s">
        <v>207</v>
      </c>
      <c r="AR1050" t="s">
        <v>207</v>
      </c>
      <c r="AS1050" t="s">
        <v>207</v>
      </c>
      <c r="AT1050" t="s">
        <v>207</v>
      </c>
      <c r="AU1050" t="s">
        <v>207</v>
      </c>
      <c r="AV1050" t="s">
        <v>207</v>
      </c>
      <c r="AW1050" t="s">
        <v>207</v>
      </c>
      <c r="AX1050" t="s">
        <v>207</v>
      </c>
      <c r="AY1050" t="s">
        <v>207</v>
      </c>
      <c r="AZ1050" t="s">
        <v>207</v>
      </c>
      <c r="BA1050" t="s">
        <v>215</v>
      </c>
      <c r="BB1050" t="s">
        <v>207</v>
      </c>
      <c r="BC1050" t="s">
        <v>207</v>
      </c>
      <c r="BD1050" t="s">
        <v>207</v>
      </c>
      <c r="BE1050" t="s">
        <v>207</v>
      </c>
      <c r="BF1050" t="s">
        <v>207</v>
      </c>
      <c r="BG1050" t="s">
        <v>207</v>
      </c>
      <c r="BH1050" t="s">
        <v>207</v>
      </c>
      <c r="BI1050" t="s">
        <v>207</v>
      </c>
      <c r="BJ1050" t="s">
        <v>207</v>
      </c>
      <c r="BK1050" t="s">
        <v>207</v>
      </c>
      <c r="BL1050" t="s">
        <v>207</v>
      </c>
      <c r="BM1050" t="s">
        <v>207</v>
      </c>
      <c r="BN1050" t="s">
        <v>207</v>
      </c>
      <c r="BO1050" s="18" t="str">
        <f>IF(OR(BO$2=0, BO$2=""), "N/A", IF(ISNUMBER(SEARCH(UPPER(BO$2), UPPER(ProgramsTable[[#This Row],[Type of Service]]))), "Yes", "No"))</f>
        <v>N/A</v>
      </c>
      <c r="BP1050" s="18" t="str">
        <f>IF(BP$2=0, "N/A", IF(ISNUMBER(SEARCH(TRIM(BP$2), ProgramsTable[[#This Row],[Geographic Coverage]])), "Yes", "No"))</f>
        <v>N/A</v>
      </c>
      <c r="BQ1050" s="18" t="str">
        <f>IF(BQ$2=0, "N/A", IF(ISNUMBER(SEARCH(TRIM(BQ$2), ProgramsTable[[#This Row],[Geographic Coverage]])), "Yes", "No"))</f>
        <v>N/A</v>
      </c>
      <c r="BR1050" s="18" t="str">
        <f>IF(AND(BP$2=0, BQ$2=0), "*Required - Please Make a Selection*", IF(OR(ISNUMBER(SEARCH(TRIM(BP$2), ProgramsTable[[#This Row],[Geographic Coverage]])), ISNUMBER(SEARCH(TRIM(BQ$2), ProgramsTable[[#This Row],[Geographic Coverage]]))), "Yes", "No"))</f>
        <v>*Required - Please Make a Selection*</v>
      </c>
      <c r="BS1050" s="18" t="str">
        <f>IF(OR(BS$2="",BS$2=0), "N/A", IF(AND(ProgramsTable[[#This Row],[Age Min]]= "None", ProgramsTable[[#This Row],[Age Max]]= "None"), "Yes", IF(AND(BS$2&gt;=ProgramsTable[[#This Row],[Age Min]], BS$2&lt;=ProgramsTable[[#This Row],[Age Max]]), "Yes", "No")))</f>
        <v>N/A</v>
      </c>
      <c r="BT1050" s="18" t="str" cm="1">
        <f t="array" ref="BT1050">IF(COUNTIF(AM$2:BJ$2,"Yes")=0,"N/A",IF(SUMPRODUCT(--(AM$2:BJ$2="Yes"),--(ProgramsTable[[#This Row],[Developmental Disability]:[Caregivers, Family Members, Advocates, or Practitioners of an Individual with Disabilities or Medical Conditions]]="Yes"))&gt;0,"Yes","No"))</f>
        <v>N/A</v>
      </c>
      <c r="BU10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50" s="18" t="str">
        <f>IF(BV$2=0, "N/A", IF(ISNUMBER(SEARCH(UPPER(BV$2), UPPER(ProgramsTable[[#This Row],[Type of Service]]))), "Yes", "No"))</f>
        <v>N/A</v>
      </c>
      <c r="BW1050" s="18" t="str">
        <f>IF(BW$2=0, "N/A", IF(ISNUMBER(SEARCH(TRIM(BW$2), ProgramsTable[[#This Row],[Geographic Coverage]])), "Yes", "No"))</f>
        <v>N/A</v>
      </c>
      <c r="BX1050" s="18" t="str">
        <f>IF(BX$2=0, "N/A", IF(ISNUMBER(SEARCH(TRIM(BX$2), ProgramsTable[[#This Row],[Geographic Coverage]])), "Yes", "No"))</f>
        <v>N/A</v>
      </c>
      <c r="BY1050" s="18" t="str">
        <f>IF(AND(BW$2=0, BX$2=0), "*Required - Please Make a Selection*", IF(OR(ISNUMBER(SEARCH(TRIM(BW$2), ProgramsTable[[#This Row],[Geographic Coverage]])), ISNUMBER(SEARCH(TRIM(BX$2), ProgramsTable[[#This Row],[Geographic Coverage]]))), "Yes", "No"))</f>
        <v>*Required - Please Make a Selection*</v>
      </c>
      <c r="BZ1050" s="18" t="str">
        <f>IF(I$2=0, "N/A", IF(I$2="Yes", IF(ProgramsTable[[#This Row],[Program Includes Services for Caregivers]]="Yes", IF(ProgramsTable[[#This Row],[Program May Require Caregiver to be Unpaid]]="No", "Yes", "No"), "No"), "N/A"))</f>
        <v>N/A</v>
      </c>
      <c r="CA10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50" s="18" t="str">
        <f>IF(CB$2=0, "N/A", IF(ISNUMBER(SEARCH(TRIM(UPPER(CB$2)), TRIM(UPPER(ProgramsTable[[#This Row],[Type of Service]])))), "Yes", "No"))</f>
        <v>N/A</v>
      </c>
      <c r="CC1050" s="18" t="str">
        <f>IF(CC$2=0, "N/A", IF(ISNUMBER(SEARCH(TRIM(CC$2), ProgramsTable[[#This Row],[Geographic Coverage]])), "Yes", "No"))</f>
        <v>No</v>
      </c>
      <c r="CD1050" s="18" t="str">
        <f>IF(CD$2=0, "N/A", IF(ISNUMBER(SEARCH(TRIM(CD$2), ProgramsTable[[#This Row],[Geographic Coverage]])), "Yes", "No"))</f>
        <v>N/A</v>
      </c>
      <c r="CE1050" s="18" t="str">
        <f>IF(AND(CC$2=0, CD$2=0), "*Required - Please Make a Selection*", IF(OR(ISNUMBER(SEARCH(TRIM(CC$2), ProgramsTable[[#This Row],[Geographic Coverage]])), ISNUMBER(SEARCH(TRIM(CD$2), ProgramsTable[[#This Row],[Geographic Coverage]]))), "Yes", "No"))</f>
        <v>No</v>
      </c>
      <c r="CF1050" s="18" t="str" cm="1">
        <f t="array" ref="CF1050">IF(COUNTIF(BK$2:BN$2, "Yes")=0, "N/A", IF(SUMPRODUCT((BK$2:BN$2="Yes")*(ProgramsTable[[#This Row],[Veteran?]:[Disabled Veteran?]]="Yes"))&gt;0, "Yes", "No"))</f>
        <v>No</v>
      </c>
      <c r="CG10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50"/>
      <c r="CI1050"/>
      <c r="CJ1050"/>
      <c r="CK1050"/>
      <c r="CL1050"/>
      <c r="CM1050"/>
      <c r="CN1050"/>
      <c r="CO1050"/>
      <c r="CP1050"/>
      <c r="CQ1050"/>
      <c r="CR1050"/>
      <c r="CS1050"/>
      <c r="CU1050"/>
      <c r="CV1050"/>
    </row>
    <row r="1051" spans="1:100" hidden="1" x14ac:dyDescent="0.25">
      <c r="A1051" s="10">
        <v>1062</v>
      </c>
      <c r="B1051" t="s">
        <v>647</v>
      </c>
      <c r="C1051" t="s">
        <v>653</v>
      </c>
      <c r="D1051" t="s">
        <v>545</v>
      </c>
      <c r="E1051" t="s">
        <v>546</v>
      </c>
      <c r="F1051" t="s">
        <v>557</v>
      </c>
      <c r="G1051" t="s">
        <v>91</v>
      </c>
      <c r="H1051" t="s">
        <v>207</v>
      </c>
      <c r="I1051" t="s">
        <v>207</v>
      </c>
      <c r="J1051" t="s">
        <v>208</v>
      </c>
      <c r="K1051" t="s">
        <v>208</v>
      </c>
      <c r="L1051" s="11" t="s">
        <v>543</v>
      </c>
      <c r="M1051">
        <v>60</v>
      </c>
      <c r="N1051">
        <v>120</v>
      </c>
      <c r="P1051" t="s">
        <v>208</v>
      </c>
      <c r="Q1051" t="s">
        <v>208</v>
      </c>
      <c r="R1051" t="s">
        <v>208</v>
      </c>
      <c r="S1051" t="s">
        <v>208</v>
      </c>
      <c r="T1051" t="s">
        <v>654</v>
      </c>
      <c r="U1051" t="s">
        <v>207</v>
      </c>
      <c r="V1051" t="s">
        <v>207</v>
      </c>
      <c r="W1051" t="s">
        <v>207</v>
      </c>
      <c r="X1051" t="s">
        <v>207</v>
      </c>
      <c r="Y1051" t="s">
        <v>207</v>
      </c>
      <c r="Z1051" t="s">
        <v>207</v>
      </c>
      <c r="AA1051" t="s">
        <v>207</v>
      </c>
      <c r="AB1051" t="s">
        <v>207</v>
      </c>
      <c r="AC1051" t="s">
        <v>207</v>
      </c>
      <c r="AD1051" t="s">
        <v>207</v>
      </c>
      <c r="AE1051" t="s">
        <v>207</v>
      </c>
      <c r="AF1051" t="s">
        <v>207</v>
      </c>
      <c r="AG1051" t="s">
        <v>207</v>
      </c>
      <c r="AH1051" t="s">
        <v>207</v>
      </c>
      <c r="AI1051" t="s">
        <v>207</v>
      </c>
      <c r="AJ1051" t="s">
        <v>207</v>
      </c>
      <c r="AK1051" t="s">
        <v>207</v>
      </c>
      <c r="AL1051" t="s">
        <v>207</v>
      </c>
      <c r="AM1051" t="s">
        <v>207</v>
      </c>
      <c r="AN1051" t="s">
        <v>207</v>
      </c>
      <c r="AO1051" t="s">
        <v>207</v>
      </c>
      <c r="AP1051" t="s">
        <v>207</v>
      </c>
      <c r="AQ1051" t="s">
        <v>207</v>
      </c>
      <c r="AR1051" t="s">
        <v>207</v>
      </c>
      <c r="AS1051" t="s">
        <v>207</v>
      </c>
      <c r="AT1051" t="s">
        <v>207</v>
      </c>
      <c r="AU1051" t="s">
        <v>207</v>
      </c>
      <c r="AV1051" t="s">
        <v>207</v>
      </c>
      <c r="AW1051" t="s">
        <v>207</v>
      </c>
      <c r="AX1051" t="s">
        <v>207</v>
      </c>
      <c r="AY1051" t="s">
        <v>207</v>
      </c>
      <c r="AZ1051" t="s">
        <v>207</v>
      </c>
      <c r="BA1051" t="s">
        <v>207</v>
      </c>
      <c r="BB1051" t="s">
        <v>207</v>
      </c>
      <c r="BC1051" t="s">
        <v>207</v>
      </c>
      <c r="BD1051" t="s">
        <v>207</v>
      </c>
      <c r="BE1051" t="s">
        <v>207</v>
      </c>
      <c r="BF1051" t="s">
        <v>207</v>
      </c>
      <c r="BG1051" t="s">
        <v>207</v>
      </c>
      <c r="BH1051" t="s">
        <v>207</v>
      </c>
      <c r="BI1051" t="s">
        <v>207</v>
      </c>
      <c r="BJ1051" t="s">
        <v>207</v>
      </c>
      <c r="BK1051" t="s">
        <v>207</v>
      </c>
      <c r="BL1051" t="s">
        <v>207</v>
      </c>
      <c r="BM1051" t="s">
        <v>207</v>
      </c>
      <c r="BN1051" t="s">
        <v>207</v>
      </c>
      <c r="BO1051" s="18" t="str">
        <f>IF(OR(BO$2=0, BO$2=""), "N/A", IF(ISNUMBER(SEARCH(UPPER(BO$2), UPPER(ProgramsTable[[#This Row],[Type of Service]]))), "Yes", "No"))</f>
        <v>N/A</v>
      </c>
      <c r="BP1051" s="18" t="str">
        <f>IF(BP$2=0, "N/A", IF(ISNUMBER(SEARCH(TRIM(BP$2), ProgramsTable[[#This Row],[Geographic Coverage]])), "Yes", "No"))</f>
        <v>N/A</v>
      </c>
      <c r="BQ1051" s="18" t="str">
        <f>IF(BQ$2=0, "N/A", IF(ISNUMBER(SEARCH(TRIM(BQ$2), ProgramsTable[[#This Row],[Geographic Coverage]])), "Yes", "No"))</f>
        <v>N/A</v>
      </c>
      <c r="BR1051" s="18" t="str">
        <f>IF(AND(BP$2=0, BQ$2=0), "*Required - Please Make a Selection*", IF(OR(ISNUMBER(SEARCH(TRIM(BP$2), ProgramsTable[[#This Row],[Geographic Coverage]])), ISNUMBER(SEARCH(TRIM(BQ$2), ProgramsTable[[#This Row],[Geographic Coverage]]))), "Yes", "No"))</f>
        <v>*Required - Please Make a Selection*</v>
      </c>
      <c r="BS1051" s="18" t="str">
        <f>IF(OR(BS$2="",BS$2=0), "N/A", IF(AND(ProgramsTable[[#This Row],[Age Min]]= "None", ProgramsTable[[#This Row],[Age Max]]= "None"), "Yes", IF(AND(BS$2&gt;=ProgramsTable[[#This Row],[Age Min]], BS$2&lt;=ProgramsTable[[#This Row],[Age Max]]), "Yes", "No")))</f>
        <v>N/A</v>
      </c>
      <c r="BT1051" s="18" t="str" cm="1">
        <f t="array" ref="BT1051">IF(COUNTIF(AM$2:BJ$2,"Yes")=0,"N/A",IF(SUMPRODUCT(--(AM$2:BJ$2="Yes"),--(ProgramsTable[[#This Row],[Developmental Disability]:[Caregivers, Family Members, Advocates, or Practitioners of an Individual with Disabilities or Medical Conditions]]="Yes"))&gt;0,"Yes","No"))</f>
        <v>N/A</v>
      </c>
      <c r="BU10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51" s="18" t="str">
        <f>IF(BV$2=0, "N/A", IF(ISNUMBER(SEARCH(UPPER(BV$2), UPPER(ProgramsTable[[#This Row],[Type of Service]]))), "Yes", "No"))</f>
        <v>N/A</v>
      </c>
      <c r="BW1051" s="18" t="str">
        <f>IF(BW$2=0, "N/A", IF(ISNUMBER(SEARCH(TRIM(BW$2), ProgramsTable[[#This Row],[Geographic Coverage]])), "Yes", "No"))</f>
        <v>N/A</v>
      </c>
      <c r="BX1051" s="18" t="str">
        <f>IF(BX$2=0, "N/A", IF(ISNUMBER(SEARCH(TRIM(BX$2), ProgramsTable[[#This Row],[Geographic Coverage]])), "Yes", "No"))</f>
        <v>N/A</v>
      </c>
      <c r="BY1051" s="18" t="str">
        <f>IF(AND(BW$2=0, BX$2=0), "*Required - Please Make a Selection*", IF(OR(ISNUMBER(SEARCH(TRIM(BW$2), ProgramsTable[[#This Row],[Geographic Coverage]])), ISNUMBER(SEARCH(TRIM(BX$2), ProgramsTable[[#This Row],[Geographic Coverage]]))), "Yes", "No"))</f>
        <v>*Required - Please Make a Selection*</v>
      </c>
      <c r="BZ1051" s="18" t="str">
        <f>IF(I$2=0, "N/A", IF(I$2="Yes", IF(ProgramsTable[[#This Row],[Program Includes Services for Caregivers]]="Yes", IF(ProgramsTable[[#This Row],[Program May Require Caregiver to be Unpaid]]="No", "Yes", "No"), "No"), "N/A"))</f>
        <v>N/A</v>
      </c>
      <c r="CA10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51" s="18" t="str">
        <f>IF(CB$2=0, "N/A", IF(ISNUMBER(SEARCH(TRIM(UPPER(CB$2)), TRIM(UPPER(ProgramsTable[[#This Row],[Type of Service]])))), "Yes", "No"))</f>
        <v>N/A</v>
      </c>
      <c r="CC1051" s="18" t="str">
        <f>IF(CC$2=0, "N/A", IF(ISNUMBER(SEARCH(TRIM(CC$2), ProgramsTable[[#This Row],[Geographic Coverage]])), "Yes", "No"))</f>
        <v>No</v>
      </c>
      <c r="CD1051" s="18" t="str">
        <f>IF(CD$2=0, "N/A", IF(ISNUMBER(SEARCH(TRIM(CD$2), ProgramsTable[[#This Row],[Geographic Coverage]])), "Yes", "No"))</f>
        <v>N/A</v>
      </c>
      <c r="CE1051" s="18" t="str">
        <f>IF(AND(CC$2=0, CD$2=0), "*Required - Please Make a Selection*", IF(OR(ISNUMBER(SEARCH(TRIM(CC$2), ProgramsTable[[#This Row],[Geographic Coverage]])), ISNUMBER(SEARCH(TRIM(CD$2), ProgramsTable[[#This Row],[Geographic Coverage]]))), "Yes", "No"))</f>
        <v>No</v>
      </c>
      <c r="CF1051" s="18" t="str" cm="1">
        <f t="array" ref="CF1051">IF(COUNTIF(BK$2:BN$2, "Yes")=0, "N/A", IF(SUMPRODUCT((BK$2:BN$2="Yes")*(ProgramsTable[[#This Row],[Veteran?]:[Disabled Veteran?]]="Yes"))&gt;0, "Yes", "No"))</f>
        <v>No</v>
      </c>
      <c r="CG10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51"/>
      <c r="CI1051"/>
      <c r="CJ1051"/>
      <c r="CK1051"/>
      <c r="CL1051"/>
      <c r="CM1051"/>
      <c r="CN1051"/>
      <c r="CO1051"/>
      <c r="CP1051"/>
      <c r="CQ1051"/>
      <c r="CR1051"/>
      <c r="CS1051"/>
      <c r="CU1051"/>
      <c r="CV1051"/>
    </row>
    <row r="1052" spans="1:100" hidden="1" x14ac:dyDescent="0.25">
      <c r="A1052" s="10">
        <v>1063</v>
      </c>
      <c r="B1052" t="s">
        <v>647</v>
      </c>
      <c r="C1052" t="s">
        <v>653</v>
      </c>
      <c r="D1052" t="s">
        <v>545</v>
      </c>
      <c r="E1052" t="s">
        <v>546</v>
      </c>
      <c r="F1052" t="s">
        <v>558</v>
      </c>
      <c r="G1052" t="s">
        <v>103</v>
      </c>
      <c r="H1052" t="s">
        <v>207</v>
      </c>
      <c r="I1052" t="s">
        <v>207</v>
      </c>
      <c r="J1052" t="s">
        <v>208</v>
      </c>
      <c r="K1052" t="s">
        <v>208</v>
      </c>
      <c r="L1052" s="11" t="s">
        <v>208</v>
      </c>
      <c r="M1052" t="s">
        <v>208</v>
      </c>
      <c r="N1052" t="s">
        <v>208</v>
      </c>
      <c r="P1052" t="s">
        <v>208</v>
      </c>
      <c r="Q1052" t="s">
        <v>208</v>
      </c>
      <c r="R1052" t="s">
        <v>208</v>
      </c>
      <c r="S1052" t="s">
        <v>208</v>
      </c>
      <c r="T1052" t="s">
        <v>654</v>
      </c>
      <c r="U1052" t="s">
        <v>207</v>
      </c>
      <c r="V1052" t="s">
        <v>207</v>
      </c>
      <c r="W1052" t="s">
        <v>207</v>
      </c>
      <c r="X1052" t="s">
        <v>207</v>
      </c>
      <c r="Y1052" t="s">
        <v>207</v>
      </c>
      <c r="Z1052" t="s">
        <v>207</v>
      </c>
      <c r="AA1052" t="s">
        <v>207</v>
      </c>
      <c r="AB1052" t="s">
        <v>207</v>
      </c>
      <c r="AC1052" t="s">
        <v>207</v>
      </c>
      <c r="AD1052" t="s">
        <v>207</v>
      </c>
      <c r="AE1052" t="s">
        <v>207</v>
      </c>
      <c r="AF1052" t="s">
        <v>207</v>
      </c>
      <c r="AG1052" t="s">
        <v>207</v>
      </c>
      <c r="AH1052" t="s">
        <v>207</v>
      </c>
      <c r="AI1052" t="s">
        <v>207</v>
      </c>
      <c r="AJ1052" t="s">
        <v>207</v>
      </c>
      <c r="AK1052" t="s">
        <v>207</v>
      </c>
      <c r="AL1052" t="s">
        <v>207</v>
      </c>
      <c r="AM1052" t="s">
        <v>207</v>
      </c>
      <c r="AN1052" t="s">
        <v>207</v>
      </c>
      <c r="AO1052" t="s">
        <v>207</v>
      </c>
      <c r="AP1052" t="s">
        <v>207</v>
      </c>
      <c r="AQ1052" t="s">
        <v>207</v>
      </c>
      <c r="AR1052" t="s">
        <v>207</v>
      </c>
      <c r="AS1052" t="s">
        <v>207</v>
      </c>
      <c r="AT1052" t="s">
        <v>207</v>
      </c>
      <c r="AU1052" t="s">
        <v>207</v>
      </c>
      <c r="AV1052" t="s">
        <v>207</v>
      </c>
      <c r="AW1052" t="s">
        <v>207</v>
      </c>
      <c r="AX1052" t="s">
        <v>207</v>
      </c>
      <c r="AY1052" t="s">
        <v>207</v>
      </c>
      <c r="AZ1052" t="s">
        <v>207</v>
      </c>
      <c r="BA1052" t="s">
        <v>207</v>
      </c>
      <c r="BB1052" t="s">
        <v>207</v>
      </c>
      <c r="BC1052" t="s">
        <v>207</v>
      </c>
      <c r="BD1052" t="s">
        <v>207</v>
      </c>
      <c r="BE1052" t="s">
        <v>207</v>
      </c>
      <c r="BF1052" t="s">
        <v>207</v>
      </c>
      <c r="BG1052" t="s">
        <v>207</v>
      </c>
      <c r="BH1052" t="s">
        <v>207</v>
      </c>
      <c r="BI1052" t="s">
        <v>207</v>
      </c>
      <c r="BJ1052" t="s">
        <v>207</v>
      </c>
      <c r="BK1052" t="s">
        <v>207</v>
      </c>
      <c r="BL1052" t="s">
        <v>207</v>
      </c>
      <c r="BM1052" t="s">
        <v>207</v>
      </c>
      <c r="BN1052" t="s">
        <v>207</v>
      </c>
      <c r="BO1052" s="18" t="str">
        <f>IF(OR(BO$2=0, BO$2=""), "N/A", IF(ISNUMBER(SEARCH(UPPER(BO$2), UPPER(ProgramsTable[[#This Row],[Type of Service]]))), "Yes", "No"))</f>
        <v>N/A</v>
      </c>
      <c r="BP1052" s="18" t="str">
        <f>IF(BP$2=0, "N/A", IF(ISNUMBER(SEARCH(TRIM(BP$2), ProgramsTable[[#This Row],[Geographic Coverage]])), "Yes", "No"))</f>
        <v>N/A</v>
      </c>
      <c r="BQ1052" s="18" t="str">
        <f>IF(BQ$2=0, "N/A", IF(ISNUMBER(SEARCH(TRIM(BQ$2), ProgramsTable[[#This Row],[Geographic Coverage]])), "Yes", "No"))</f>
        <v>N/A</v>
      </c>
      <c r="BR1052" s="18" t="str">
        <f>IF(AND(BP$2=0, BQ$2=0), "*Required - Please Make a Selection*", IF(OR(ISNUMBER(SEARCH(TRIM(BP$2), ProgramsTable[[#This Row],[Geographic Coverage]])), ISNUMBER(SEARCH(TRIM(BQ$2), ProgramsTable[[#This Row],[Geographic Coverage]]))), "Yes", "No"))</f>
        <v>*Required - Please Make a Selection*</v>
      </c>
      <c r="BS1052" s="18" t="str">
        <f>IF(OR(BS$2="",BS$2=0), "N/A", IF(AND(ProgramsTable[[#This Row],[Age Min]]= "None", ProgramsTable[[#This Row],[Age Max]]= "None"), "Yes", IF(AND(BS$2&gt;=ProgramsTable[[#This Row],[Age Min]], BS$2&lt;=ProgramsTable[[#This Row],[Age Max]]), "Yes", "No")))</f>
        <v>N/A</v>
      </c>
      <c r="BT1052" s="18" t="str" cm="1">
        <f t="array" ref="BT1052">IF(COUNTIF(AM$2:BJ$2,"Yes")=0,"N/A",IF(SUMPRODUCT(--(AM$2:BJ$2="Yes"),--(ProgramsTable[[#This Row],[Developmental Disability]:[Caregivers, Family Members, Advocates, or Practitioners of an Individual with Disabilities or Medical Conditions]]="Yes"))&gt;0,"Yes","No"))</f>
        <v>N/A</v>
      </c>
      <c r="BU10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52" s="18" t="str">
        <f>IF(BV$2=0, "N/A", IF(ISNUMBER(SEARCH(UPPER(BV$2), UPPER(ProgramsTable[[#This Row],[Type of Service]]))), "Yes", "No"))</f>
        <v>N/A</v>
      </c>
      <c r="BW1052" s="18" t="str">
        <f>IF(BW$2=0, "N/A", IF(ISNUMBER(SEARCH(TRIM(BW$2), ProgramsTable[[#This Row],[Geographic Coverage]])), "Yes", "No"))</f>
        <v>N/A</v>
      </c>
      <c r="BX1052" s="18" t="str">
        <f>IF(BX$2=0, "N/A", IF(ISNUMBER(SEARCH(TRIM(BX$2), ProgramsTable[[#This Row],[Geographic Coverage]])), "Yes", "No"))</f>
        <v>N/A</v>
      </c>
      <c r="BY1052" s="18" t="str">
        <f>IF(AND(BW$2=0, BX$2=0), "*Required - Please Make a Selection*", IF(OR(ISNUMBER(SEARCH(TRIM(BW$2), ProgramsTable[[#This Row],[Geographic Coverage]])), ISNUMBER(SEARCH(TRIM(BX$2), ProgramsTable[[#This Row],[Geographic Coverage]]))), "Yes", "No"))</f>
        <v>*Required - Please Make a Selection*</v>
      </c>
      <c r="BZ1052" s="18" t="str">
        <f>IF(I$2=0, "N/A", IF(I$2="Yes", IF(ProgramsTable[[#This Row],[Program Includes Services for Caregivers]]="Yes", IF(ProgramsTable[[#This Row],[Program May Require Caregiver to be Unpaid]]="No", "Yes", "No"), "No"), "N/A"))</f>
        <v>N/A</v>
      </c>
      <c r="CA10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52" s="18" t="str">
        <f>IF(CB$2=0, "N/A", IF(ISNUMBER(SEARCH(TRIM(UPPER(CB$2)), TRIM(UPPER(ProgramsTable[[#This Row],[Type of Service]])))), "Yes", "No"))</f>
        <v>N/A</v>
      </c>
      <c r="CC1052" s="18" t="str">
        <f>IF(CC$2=0, "N/A", IF(ISNUMBER(SEARCH(TRIM(CC$2), ProgramsTable[[#This Row],[Geographic Coverage]])), "Yes", "No"))</f>
        <v>No</v>
      </c>
      <c r="CD1052" s="18" t="str">
        <f>IF(CD$2=0, "N/A", IF(ISNUMBER(SEARCH(TRIM(CD$2), ProgramsTable[[#This Row],[Geographic Coverage]])), "Yes", "No"))</f>
        <v>N/A</v>
      </c>
      <c r="CE1052" s="18" t="str">
        <f>IF(AND(CC$2=0, CD$2=0), "*Required - Please Make a Selection*", IF(OR(ISNUMBER(SEARCH(TRIM(CC$2), ProgramsTable[[#This Row],[Geographic Coverage]])), ISNUMBER(SEARCH(TRIM(CD$2), ProgramsTable[[#This Row],[Geographic Coverage]]))), "Yes", "No"))</f>
        <v>No</v>
      </c>
      <c r="CF1052" s="18" t="str" cm="1">
        <f t="array" ref="CF1052">IF(COUNTIF(BK$2:BN$2, "Yes")=0, "N/A", IF(SUMPRODUCT((BK$2:BN$2="Yes")*(ProgramsTable[[#This Row],[Veteran?]:[Disabled Veteran?]]="Yes"))&gt;0, "Yes", "No"))</f>
        <v>No</v>
      </c>
      <c r="CG10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52"/>
      <c r="CI1052"/>
      <c r="CJ1052"/>
      <c r="CK1052"/>
      <c r="CL1052"/>
      <c r="CM1052"/>
      <c r="CN1052"/>
      <c r="CO1052"/>
      <c r="CP1052"/>
      <c r="CQ1052"/>
      <c r="CR1052"/>
      <c r="CS1052"/>
      <c r="CU1052"/>
      <c r="CV1052"/>
    </row>
    <row r="1053" spans="1:100" hidden="1" x14ac:dyDescent="0.25">
      <c r="A1053" s="10">
        <v>1064</v>
      </c>
      <c r="B1053" t="s">
        <v>647</v>
      </c>
      <c r="C1053" t="s">
        <v>653</v>
      </c>
      <c r="D1053" t="s">
        <v>545</v>
      </c>
      <c r="E1053" t="s">
        <v>546</v>
      </c>
      <c r="F1053" t="s">
        <v>559</v>
      </c>
      <c r="G1053" t="s">
        <v>105</v>
      </c>
      <c r="H1053" t="s">
        <v>207</v>
      </c>
      <c r="I1053" t="s">
        <v>207</v>
      </c>
      <c r="J1053" t="s">
        <v>208</v>
      </c>
      <c r="K1053" t="s">
        <v>208</v>
      </c>
      <c r="L1053" s="11" t="s">
        <v>543</v>
      </c>
      <c r="M1053">
        <v>60</v>
      </c>
      <c r="N1053">
        <v>120</v>
      </c>
      <c r="P1053" t="s">
        <v>208</v>
      </c>
      <c r="Q1053" t="s">
        <v>208</v>
      </c>
      <c r="R1053" t="s">
        <v>208</v>
      </c>
      <c r="S1053" t="s">
        <v>208</v>
      </c>
      <c r="T1053" t="s">
        <v>654</v>
      </c>
      <c r="U1053" t="s">
        <v>207</v>
      </c>
      <c r="V1053" t="s">
        <v>207</v>
      </c>
      <c r="W1053" t="s">
        <v>207</v>
      </c>
      <c r="X1053" t="s">
        <v>207</v>
      </c>
      <c r="Y1053" t="s">
        <v>207</v>
      </c>
      <c r="Z1053" t="s">
        <v>207</v>
      </c>
      <c r="AA1053" t="s">
        <v>207</v>
      </c>
      <c r="AB1053" t="s">
        <v>207</v>
      </c>
      <c r="AC1053" t="s">
        <v>207</v>
      </c>
      <c r="AD1053" t="s">
        <v>207</v>
      </c>
      <c r="AE1053" t="s">
        <v>207</v>
      </c>
      <c r="AF1053" t="s">
        <v>207</v>
      </c>
      <c r="AG1053" t="s">
        <v>207</v>
      </c>
      <c r="AH1053" t="s">
        <v>207</v>
      </c>
      <c r="AI1053" t="s">
        <v>207</v>
      </c>
      <c r="AJ1053" t="s">
        <v>207</v>
      </c>
      <c r="AK1053" t="s">
        <v>207</v>
      </c>
      <c r="AL1053" t="s">
        <v>207</v>
      </c>
      <c r="AM1053" t="s">
        <v>207</v>
      </c>
      <c r="AN1053" t="s">
        <v>207</v>
      </c>
      <c r="AO1053" t="s">
        <v>207</v>
      </c>
      <c r="AP1053" t="s">
        <v>207</v>
      </c>
      <c r="AQ1053" t="s">
        <v>207</v>
      </c>
      <c r="AR1053" t="s">
        <v>207</v>
      </c>
      <c r="AS1053" t="s">
        <v>207</v>
      </c>
      <c r="AT1053" t="s">
        <v>207</v>
      </c>
      <c r="AU1053" t="s">
        <v>207</v>
      </c>
      <c r="AV1053" t="s">
        <v>207</v>
      </c>
      <c r="AW1053" t="s">
        <v>207</v>
      </c>
      <c r="AX1053" t="s">
        <v>207</v>
      </c>
      <c r="AY1053" t="s">
        <v>207</v>
      </c>
      <c r="AZ1053" t="s">
        <v>207</v>
      </c>
      <c r="BA1053" t="s">
        <v>207</v>
      </c>
      <c r="BB1053" t="s">
        <v>207</v>
      </c>
      <c r="BC1053" t="s">
        <v>207</v>
      </c>
      <c r="BD1053" t="s">
        <v>207</v>
      </c>
      <c r="BE1053" t="s">
        <v>207</v>
      </c>
      <c r="BF1053" t="s">
        <v>207</v>
      </c>
      <c r="BG1053" t="s">
        <v>207</v>
      </c>
      <c r="BH1053" t="s">
        <v>207</v>
      </c>
      <c r="BI1053" t="s">
        <v>207</v>
      </c>
      <c r="BJ1053" t="s">
        <v>207</v>
      </c>
      <c r="BK1053" t="s">
        <v>207</v>
      </c>
      <c r="BL1053" t="s">
        <v>207</v>
      </c>
      <c r="BM1053" t="s">
        <v>207</v>
      </c>
      <c r="BN1053" t="s">
        <v>207</v>
      </c>
      <c r="BO1053" s="18" t="str">
        <f>IF(OR(BO$2=0, BO$2=""), "N/A", IF(ISNUMBER(SEARCH(UPPER(BO$2), UPPER(ProgramsTable[[#This Row],[Type of Service]]))), "Yes", "No"))</f>
        <v>N/A</v>
      </c>
      <c r="BP1053" s="18" t="str">
        <f>IF(BP$2=0, "N/A", IF(ISNUMBER(SEARCH(TRIM(BP$2), ProgramsTable[[#This Row],[Geographic Coverage]])), "Yes", "No"))</f>
        <v>N/A</v>
      </c>
      <c r="BQ1053" s="18" t="str">
        <f>IF(BQ$2=0, "N/A", IF(ISNUMBER(SEARCH(TRIM(BQ$2), ProgramsTable[[#This Row],[Geographic Coverage]])), "Yes", "No"))</f>
        <v>N/A</v>
      </c>
      <c r="BR1053" s="18" t="str">
        <f>IF(AND(BP$2=0, BQ$2=0), "*Required - Please Make a Selection*", IF(OR(ISNUMBER(SEARCH(TRIM(BP$2), ProgramsTable[[#This Row],[Geographic Coverage]])), ISNUMBER(SEARCH(TRIM(BQ$2), ProgramsTable[[#This Row],[Geographic Coverage]]))), "Yes", "No"))</f>
        <v>*Required - Please Make a Selection*</v>
      </c>
      <c r="BS1053" s="18" t="str">
        <f>IF(OR(BS$2="",BS$2=0), "N/A", IF(AND(ProgramsTable[[#This Row],[Age Min]]= "None", ProgramsTable[[#This Row],[Age Max]]= "None"), "Yes", IF(AND(BS$2&gt;=ProgramsTable[[#This Row],[Age Min]], BS$2&lt;=ProgramsTable[[#This Row],[Age Max]]), "Yes", "No")))</f>
        <v>N/A</v>
      </c>
      <c r="BT1053" s="18" t="str" cm="1">
        <f t="array" ref="BT1053">IF(COUNTIF(AM$2:BJ$2,"Yes")=0,"N/A",IF(SUMPRODUCT(--(AM$2:BJ$2="Yes"),--(ProgramsTable[[#This Row],[Developmental Disability]:[Caregivers, Family Members, Advocates, or Practitioners of an Individual with Disabilities or Medical Conditions]]="Yes"))&gt;0,"Yes","No"))</f>
        <v>N/A</v>
      </c>
      <c r="BU10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53" s="18" t="str">
        <f>IF(BV$2=0, "N/A", IF(ISNUMBER(SEARCH(UPPER(BV$2), UPPER(ProgramsTable[[#This Row],[Type of Service]]))), "Yes", "No"))</f>
        <v>N/A</v>
      </c>
      <c r="BW1053" s="18" t="str">
        <f>IF(BW$2=0, "N/A", IF(ISNUMBER(SEARCH(TRIM(BW$2), ProgramsTable[[#This Row],[Geographic Coverage]])), "Yes", "No"))</f>
        <v>N/A</v>
      </c>
      <c r="BX1053" s="18" t="str">
        <f>IF(BX$2=0, "N/A", IF(ISNUMBER(SEARCH(TRIM(BX$2), ProgramsTable[[#This Row],[Geographic Coverage]])), "Yes", "No"))</f>
        <v>N/A</v>
      </c>
      <c r="BY1053" s="18" t="str">
        <f>IF(AND(BW$2=0, BX$2=0), "*Required - Please Make a Selection*", IF(OR(ISNUMBER(SEARCH(TRIM(BW$2), ProgramsTable[[#This Row],[Geographic Coverage]])), ISNUMBER(SEARCH(TRIM(BX$2), ProgramsTable[[#This Row],[Geographic Coverage]]))), "Yes", "No"))</f>
        <v>*Required - Please Make a Selection*</v>
      </c>
      <c r="BZ1053" s="18" t="str">
        <f>IF(I$2=0, "N/A", IF(I$2="Yes", IF(ProgramsTable[[#This Row],[Program Includes Services for Caregivers]]="Yes", IF(ProgramsTable[[#This Row],[Program May Require Caregiver to be Unpaid]]="No", "Yes", "No"), "No"), "N/A"))</f>
        <v>N/A</v>
      </c>
      <c r="CA10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53" s="18" t="str">
        <f>IF(CB$2=0, "N/A", IF(ISNUMBER(SEARCH(TRIM(UPPER(CB$2)), TRIM(UPPER(ProgramsTable[[#This Row],[Type of Service]])))), "Yes", "No"))</f>
        <v>N/A</v>
      </c>
      <c r="CC1053" s="18" t="str">
        <f>IF(CC$2=0, "N/A", IF(ISNUMBER(SEARCH(TRIM(CC$2), ProgramsTable[[#This Row],[Geographic Coverage]])), "Yes", "No"))</f>
        <v>No</v>
      </c>
      <c r="CD1053" s="18" t="str">
        <f>IF(CD$2=0, "N/A", IF(ISNUMBER(SEARCH(TRIM(CD$2), ProgramsTable[[#This Row],[Geographic Coverage]])), "Yes", "No"))</f>
        <v>N/A</v>
      </c>
      <c r="CE1053" s="18" t="str">
        <f>IF(AND(CC$2=0, CD$2=0), "*Required - Please Make a Selection*", IF(OR(ISNUMBER(SEARCH(TRIM(CC$2), ProgramsTable[[#This Row],[Geographic Coverage]])), ISNUMBER(SEARCH(TRIM(CD$2), ProgramsTable[[#This Row],[Geographic Coverage]]))), "Yes", "No"))</f>
        <v>No</v>
      </c>
      <c r="CF1053" s="18" t="str" cm="1">
        <f t="array" ref="CF1053">IF(COUNTIF(BK$2:BN$2, "Yes")=0, "N/A", IF(SUMPRODUCT((BK$2:BN$2="Yes")*(ProgramsTable[[#This Row],[Veteran?]:[Disabled Veteran?]]="Yes"))&gt;0, "Yes", "No"))</f>
        <v>No</v>
      </c>
      <c r="CG10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53"/>
      <c r="CI1053"/>
      <c r="CJ1053"/>
      <c r="CK1053"/>
      <c r="CL1053"/>
      <c r="CM1053"/>
      <c r="CN1053"/>
      <c r="CO1053"/>
      <c r="CP1053"/>
      <c r="CQ1053"/>
      <c r="CR1053"/>
      <c r="CS1053"/>
      <c r="CU1053"/>
      <c r="CV1053"/>
    </row>
    <row r="1054" spans="1:100" hidden="1" x14ac:dyDescent="0.25">
      <c r="A1054" s="10">
        <v>1065</v>
      </c>
      <c r="B1054" t="s">
        <v>647</v>
      </c>
      <c r="C1054" t="s">
        <v>653</v>
      </c>
      <c r="D1054" t="s">
        <v>545</v>
      </c>
      <c r="E1054" t="s">
        <v>546</v>
      </c>
      <c r="F1054" t="s">
        <v>560</v>
      </c>
      <c r="G1054" t="s">
        <v>103</v>
      </c>
      <c r="H1054" t="s">
        <v>207</v>
      </c>
      <c r="I1054" t="s">
        <v>207</v>
      </c>
      <c r="J1054" t="s">
        <v>208</v>
      </c>
      <c r="K1054" t="s">
        <v>208</v>
      </c>
      <c r="L1054" s="11" t="s">
        <v>208</v>
      </c>
      <c r="M1054" t="s">
        <v>208</v>
      </c>
      <c r="N1054" t="s">
        <v>208</v>
      </c>
      <c r="P1054" t="s">
        <v>208</v>
      </c>
      <c r="Q1054" t="s">
        <v>208</v>
      </c>
      <c r="R1054" t="s">
        <v>208</v>
      </c>
      <c r="S1054" t="s">
        <v>208</v>
      </c>
      <c r="T1054" t="s">
        <v>654</v>
      </c>
      <c r="U1054" t="s">
        <v>207</v>
      </c>
      <c r="V1054" t="s">
        <v>207</v>
      </c>
      <c r="W1054" t="s">
        <v>207</v>
      </c>
      <c r="X1054" t="s">
        <v>207</v>
      </c>
      <c r="Y1054" t="s">
        <v>207</v>
      </c>
      <c r="Z1054" t="s">
        <v>207</v>
      </c>
      <c r="AA1054" t="s">
        <v>207</v>
      </c>
      <c r="AB1054" t="s">
        <v>207</v>
      </c>
      <c r="AC1054" t="s">
        <v>207</v>
      </c>
      <c r="AD1054" t="s">
        <v>207</v>
      </c>
      <c r="AE1054" t="s">
        <v>207</v>
      </c>
      <c r="AF1054" t="s">
        <v>207</v>
      </c>
      <c r="AG1054" t="s">
        <v>207</v>
      </c>
      <c r="AH1054" t="s">
        <v>207</v>
      </c>
      <c r="AI1054" t="s">
        <v>207</v>
      </c>
      <c r="AJ1054" t="s">
        <v>207</v>
      </c>
      <c r="AK1054" t="s">
        <v>207</v>
      </c>
      <c r="AL1054" t="s">
        <v>207</v>
      </c>
      <c r="AM1054" t="s">
        <v>207</v>
      </c>
      <c r="AN1054" t="s">
        <v>207</v>
      </c>
      <c r="AO1054" t="s">
        <v>207</v>
      </c>
      <c r="AP1054" t="s">
        <v>207</v>
      </c>
      <c r="AQ1054" t="s">
        <v>207</v>
      </c>
      <c r="AR1054" t="s">
        <v>207</v>
      </c>
      <c r="AS1054" t="s">
        <v>207</v>
      </c>
      <c r="AT1054" t="s">
        <v>207</v>
      </c>
      <c r="AU1054" t="s">
        <v>207</v>
      </c>
      <c r="AV1054" t="s">
        <v>207</v>
      </c>
      <c r="AW1054" t="s">
        <v>207</v>
      </c>
      <c r="AX1054" t="s">
        <v>207</v>
      </c>
      <c r="AY1054" t="s">
        <v>207</v>
      </c>
      <c r="AZ1054" t="s">
        <v>207</v>
      </c>
      <c r="BA1054" t="s">
        <v>207</v>
      </c>
      <c r="BB1054" t="s">
        <v>207</v>
      </c>
      <c r="BC1054" t="s">
        <v>207</v>
      </c>
      <c r="BD1054" t="s">
        <v>207</v>
      </c>
      <c r="BE1054" t="s">
        <v>207</v>
      </c>
      <c r="BF1054" t="s">
        <v>207</v>
      </c>
      <c r="BG1054" t="s">
        <v>207</v>
      </c>
      <c r="BH1054" t="s">
        <v>207</v>
      </c>
      <c r="BI1054" t="s">
        <v>207</v>
      </c>
      <c r="BJ1054" t="s">
        <v>207</v>
      </c>
      <c r="BK1054" t="s">
        <v>207</v>
      </c>
      <c r="BL1054" t="s">
        <v>207</v>
      </c>
      <c r="BM1054" t="s">
        <v>207</v>
      </c>
      <c r="BN1054" t="s">
        <v>207</v>
      </c>
      <c r="BO1054" s="18" t="str">
        <f>IF(OR(BO$2=0, BO$2=""), "N/A", IF(ISNUMBER(SEARCH(UPPER(BO$2), UPPER(ProgramsTable[[#This Row],[Type of Service]]))), "Yes", "No"))</f>
        <v>N/A</v>
      </c>
      <c r="BP1054" s="18" t="str">
        <f>IF(BP$2=0, "N/A", IF(ISNUMBER(SEARCH(TRIM(BP$2), ProgramsTable[[#This Row],[Geographic Coverage]])), "Yes", "No"))</f>
        <v>N/A</v>
      </c>
      <c r="BQ1054" s="18" t="str">
        <f>IF(BQ$2=0, "N/A", IF(ISNUMBER(SEARCH(TRIM(BQ$2), ProgramsTable[[#This Row],[Geographic Coverage]])), "Yes", "No"))</f>
        <v>N/A</v>
      </c>
      <c r="BR1054" s="18" t="str">
        <f>IF(AND(BP$2=0, BQ$2=0), "*Required - Please Make a Selection*", IF(OR(ISNUMBER(SEARCH(TRIM(BP$2), ProgramsTable[[#This Row],[Geographic Coverage]])), ISNUMBER(SEARCH(TRIM(BQ$2), ProgramsTable[[#This Row],[Geographic Coverage]]))), "Yes", "No"))</f>
        <v>*Required - Please Make a Selection*</v>
      </c>
      <c r="BS1054" s="18" t="str">
        <f>IF(OR(BS$2="",BS$2=0), "N/A", IF(AND(ProgramsTable[[#This Row],[Age Min]]= "None", ProgramsTable[[#This Row],[Age Max]]= "None"), "Yes", IF(AND(BS$2&gt;=ProgramsTable[[#This Row],[Age Min]], BS$2&lt;=ProgramsTable[[#This Row],[Age Max]]), "Yes", "No")))</f>
        <v>N/A</v>
      </c>
      <c r="BT1054" s="18" t="str" cm="1">
        <f t="array" ref="BT1054">IF(COUNTIF(AM$2:BJ$2,"Yes")=0,"N/A",IF(SUMPRODUCT(--(AM$2:BJ$2="Yes"),--(ProgramsTable[[#This Row],[Developmental Disability]:[Caregivers, Family Members, Advocates, or Practitioners of an Individual with Disabilities or Medical Conditions]]="Yes"))&gt;0,"Yes","No"))</f>
        <v>N/A</v>
      </c>
      <c r="BU10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54" s="18" t="str">
        <f>IF(BV$2=0, "N/A", IF(ISNUMBER(SEARCH(UPPER(BV$2), UPPER(ProgramsTable[[#This Row],[Type of Service]]))), "Yes", "No"))</f>
        <v>N/A</v>
      </c>
      <c r="BW1054" s="18" t="str">
        <f>IF(BW$2=0, "N/A", IF(ISNUMBER(SEARCH(TRIM(BW$2), ProgramsTable[[#This Row],[Geographic Coverage]])), "Yes", "No"))</f>
        <v>N/A</v>
      </c>
      <c r="BX1054" s="18" t="str">
        <f>IF(BX$2=0, "N/A", IF(ISNUMBER(SEARCH(TRIM(BX$2), ProgramsTable[[#This Row],[Geographic Coverage]])), "Yes", "No"))</f>
        <v>N/A</v>
      </c>
      <c r="BY1054" s="18" t="str">
        <f>IF(AND(BW$2=0, BX$2=0), "*Required - Please Make a Selection*", IF(OR(ISNUMBER(SEARCH(TRIM(BW$2), ProgramsTable[[#This Row],[Geographic Coverage]])), ISNUMBER(SEARCH(TRIM(BX$2), ProgramsTable[[#This Row],[Geographic Coverage]]))), "Yes", "No"))</f>
        <v>*Required - Please Make a Selection*</v>
      </c>
      <c r="BZ1054" s="18" t="str">
        <f>IF(I$2=0, "N/A", IF(I$2="Yes", IF(ProgramsTable[[#This Row],[Program Includes Services for Caregivers]]="Yes", IF(ProgramsTable[[#This Row],[Program May Require Caregiver to be Unpaid]]="No", "Yes", "No"), "No"), "N/A"))</f>
        <v>N/A</v>
      </c>
      <c r="CA10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54" s="18" t="str">
        <f>IF(CB$2=0, "N/A", IF(ISNUMBER(SEARCH(TRIM(UPPER(CB$2)), TRIM(UPPER(ProgramsTable[[#This Row],[Type of Service]])))), "Yes", "No"))</f>
        <v>N/A</v>
      </c>
      <c r="CC1054" s="18" t="str">
        <f>IF(CC$2=0, "N/A", IF(ISNUMBER(SEARCH(TRIM(CC$2), ProgramsTable[[#This Row],[Geographic Coverage]])), "Yes", "No"))</f>
        <v>No</v>
      </c>
      <c r="CD1054" s="18" t="str">
        <f>IF(CD$2=0, "N/A", IF(ISNUMBER(SEARCH(TRIM(CD$2), ProgramsTable[[#This Row],[Geographic Coverage]])), "Yes", "No"))</f>
        <v>N/A</v>
      </c>
      <c r="CE1054" s="18" t="str">
        <f>IF(AND(CC$2=0, CD$2=0), "*Required - Please Make a Selection*", IF(OR(ISNUMBER(SEARCH(TRIM(CC$2), ProgramsTable[[#This Row],[Geographic Coverage]])), ISNUMBER(SEARCH(TRIM(CD$2), ProgramsTable[[#This Row],[Geographic Coverage]]))), "Yes", "No"))</f>
        <v>No</v>
      </c>
      <c r="CF1054" s="18" t="str" cm="1">
        <f t="array" ref="CF1054">IF(COUNTIF(BK$2:BN$2, "Yes")=0, "N/A", IF(SUMPRODUCT((BK$2:BN$2="Yes")*(ProgramsTable[[#This Row],[Veteran?]:[Disabled Veteran?]]="Yes"))&gt;0, "Yes", "No"))</f>
        <v>No</v>
      </c>
      <c r="CG10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54"/>
      <c r="CI1054"/>
      <c r="CJ1054"/>
      <c r="CK1054"/>
      <c r="CL1054"/>
      <c r="CM1054"/>
      <c r="CN1054"/>
      <c r="CO1054"/>
      <c r="CP1054"/>
      <c r="CQ1054"/>
      <c r="CR1054"/>
      <c r="CS1054"/>
      <c r="CU1054"/>
      <c r="CV1054"/>
    </row>
    <row r="1055" spans="1:100" hidden="1" x14ac:dyDescent="0.25">
      <c r="A1055" s="10">
        <v>1066</v>
      </c>
      <c r="B1055" t="s">
        <v>647</v>
      </c>
      <c r="C1055" t="s">
        <v>653</v>
      </c>
      <c r="D1055" t="s">
        <v>545</v>
      </c>
      <c r="E1055" t="s">
        <v>546</v>
      </c>
      <c r="F1055" t="s">
        <v>111</v>
      </c>
      <c r="G1055" t="s">
        <v>111</v>
      </c>
      <c r="H1055" t="s">
        <v>207</v>
      </c>
      <c r="I1055" t="s">
        <v>207</v>
      </c>
      <c r="J1055" t="s">
        <v>547</v>
      </c>
      <c r="K1055" t="s">
        <v>208</v>
      </c>
      <c r="L1055" s="11" t="s">
        <v>543</v>
      </c>
      <c r="M1055">
        <v>60</v>
      </c>
      <c r="N1055">
        <v>120</v>
      </c>
      <c r="P1055" t="s">
        <v>561</v>
      </c>
      <c r="Q1055" t="s">
        <v>208</v>
      </c>
      <c r="R1055" t="s">
        <v>561</v>
      </c>
      <c r="S1055" t="s">
        <v>208</v>
      </c>
      <c r="T1055" t="s">
        <v>654</v>
      </c>
      <c r="U1055" t="s">
        <v>215</v>
      </c>
      <c r="V1055" t="s">
        <v>207</v>
      </c>
      <c r="W1055" t="s">
        <v>207</v>
      </c>
      <c r="X1055" t="s">
        <v>207</v>
      </c>
      <c r="Y1055" t="s">
        <v>207</v>
      </c>
      <c r="Z1055" t="s">
        <v>207</v>
      </c>
      <c r="AA1055" t="s">
        <v>215</v>
      </c>
      <c r="AB1055" t="s">
        <v>207</v>
      </c>
      <c r="AC1055" t="s">
        <v>207</v>
      </c>
      <c r="AD1055" t="s">
        <v>207</v>
      </c>
      <c r="AE1055" t="s">
        <v>207</v>
      </c>
      <c r="AF1055" t="s">
        <v>207</v>
      </c>
      <c r="AG1055" t="s">
        <v>207</v>
      </c>
      <c r="AH1055" t="s">
        <v>207</v>
      </c>
      <c r="AI1055" t="s">
        <v>207</v>
      </c>
      <c r="AJ1055" t="s">
        <v>207</v>
      </c>
      <c r="AK1055" t="s">
        <v>207</v>
      </c>
      <c r="AL1055" t="s">
        <v>207</v>
      </c>
      <c r="AM1055" t="s">
        <v>207</v>
      </c>
      <c r="AN1055" t="s">
        <v>207</v>
      </c>
      <c r="AO1055" t="s">
        <v>207</v>
      </c>
      <c r="AP1055" t="s">
        <v>207</v>
      </c>
      <c r="AQ1055" t="s">
        <v>207</v>
      </c>
      <c r="AR1055" t="s">
        <v>207</v>
      </c>
      <c r="AS1055" t="s">
        <v>207</v>
      </c>
      <c r="AT1055" t="s">
        <v>207</v>
      </c>
      <c r="AU1055" t="s">
        <v>207</v>
      </c>
      <c r="AV1055" t="s">
        <v>207</v>
      </c>
      <c r="AW1055" t="s">
        <v>207</v>
      </c>
      <c r="AX1055" t="s">
        <v>207</v>
      </c>
      <c r="AY1055" t="s">
        <v>207</v>
      </c>
      <c r="AZ1055" t="s">
        <v>207</v>
      </c>
      <c r="BA1055" t="s">
        <v>215</v>
      </c>
      <c r="BB1055" t="s">
        <v>207</v>
      </c>
      <c r="BC1055" t="s">
        <v>207</v>
      </c>
      <c r="BD1055" t="s">
        <v>207</v>
      </c>
      <c r="BE1055" t="s">
        <v>207</v>
      </c>
      <c r="BF1055" t="s">
        <v>207</v>
      </c>
      <c r="BG1055" t="s">
        <v>207</v>
      </c>
      <c r="BH1055" t="s">
        <v>207</v>
      </c>
      <c r="BI1055" t="s">
        <v>207</v>
      </c>
      <c r="BJ1055" t="s">
        <v>207</v>
      </c>
      <c r="BK1055" t="s">
        <v>207</v>
      </c>
      <c r="BL1055" t="s">
        <v>207</v>
      </c>
      <c r="BM1055" t="s">
        <v>207</v>
      </c>
      <c r="BN1055" t="s">
        <v>207</v>
      </c>
      <c r="BO1055" s="18" t="str">
        <f>IF(OR(BO$2=0, BO$2=""), "N/A", IF(ISNUMBER(SEARCH(UPPER(BO$2), UPPER(ProgramsTable[[#This Row],[Type of Service]]))), "Yes", "No"))</f>
        <v>N/A</v>
      </c>
      <c r="BP1055" s="18" t="str">
        <f>IF(BP$2=0, "N/A", IF(ISNUMBER(SEARCH(TRIM(BP$2), ProgramsTable[[#This Row],[Geographic Coverage]])), "Yes", "No"))</f>
        <v>N/A</v>
      </c>
      <c r="BQ1055" s="18" t="str">
        <f>IF(BQ$2=0, "N/A", IF(ISNUMBER(SEARCH(TRIM(BQ$2), ProgramsTable[[#This Row],[Geographic Coverage]])), "Yes", "No"))</f>
        <v>N/A</v>
      </c>
      <c r="BR1055" s="18" t="str">
        <f>IF(AND(BP$2=0, BQ$2=0), "*Required - Please Make a Selection*", IF(OR(ISNUMBER(SEARCH(TRIM(BP$2), ProgramsTable[[#This Row],[Geographic Coverage]])), ISNUMBER(SEARCH(TRIM(BQ$2), ProgramsTable[[#This Row],[Geographic Coverage]]))), "Yes", "No"))</f>
        <v>*Required - Please Make a Selection*</v>
      </c>
      <c r="BS1055" s="18" t="str">
        <f>IF(OR(BS$2="",BS$2=0), "N/A", IF(AND(ProgramsTable[[#This Row],[Age Min]]= "None", ProgramsTable[[#This Row],[Age Max]]= "None"), "Yes", IF(AND(BS$2&gt;=ProgramsTable[[#This Row],[Age Min]], BS$2&lt;=ProgramsTable[[#This Row],[Age Max]]), "Yes", "No")))</f>
        <v>N/A</v>
      </c>
      <c r="BT1055" s="18" t="str" cm="1">
        <f t="array" ref="BT1055">IF(COUNTIF(AM$2:BJ$2,"Yes")=0,"N/A",IF(SUMPRODUCT(--(AM$2:BJ$2="Yes"),--(ProgramsTable[[#This Row],[Developmental Disability]:[Caregivers, Family Members, Advocates, or Practitioners of an Individual with Disabilities or Medical Conditions]]="Yes"))&gt;0,"Yes","No"))</f>
        <v>N/A</v>
      </c>
      <c r="BU10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55" s="18" t="str">
        <f>IF(BV$2=0, "N/A", IF(ISNUMBER(SEARCH(UPPER(BV$2), UPPER(ProgramsTable[[#This Row],[Type of Service]]))), "Yes", "No"))</f>
        <v>N/A</v>
      </c>
      <c r="BW1055" s="18" t="str">
        <f>IF(BW$2=0, "N/A", IF(ISNUMBER(SEARCH(TRIM(BW$2), ProgramsTable[[#This Row],[Geographic Coverage]])), "Yes", "No"))</f>
        <v>N/A</v>
      </c>
      <c r="BX1055" s="18" t="str">
        <f>IF(BX$2=0, "N/A", IF(ISNUMBER(SEARCH(TRIM(BX$2), ProgramsTable[[#This Row],[Geographic Coverage]])), "Yes", "No"))</f>
        <v>N/A</v>
      </c>
      <c r="BY1055" s="18" t="str">
        <f>IF(AND(BW$2=0, BX$2=0), "*Required - Please Make a Selection*", IF(OR(ISNUMBER(SEARCH(TRIM(BW$2), ProgramsTable[[#This Row],[Geographic Coverage]])), ISNUMBER(SEARCH(TRIM(BX$2), ProgramsTable[[#This Row],[Geographic Coverage]]))), "Yes", "No"))</f>
        <v>*Required - Please Make a Selection*</v>
      </c>
      <c r="BZ1055" s="18" t="str">
        <f>IF(I$2=0, "N/A", IF(I$2="Yes", IF(ProgramsTable[[#This Row],[Program Includes Services for Caregivers]]="Yes", IF(ProgramsTable[[#This Row],[Program May Require Caregiver to be Unpaid]]="No", "Yes", "No"), "No"), "N/A"))</f>
        <v>N/A</v>
      </c>
      <c r="CA10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55" s="18" t="str">
        <f>IF(CB$2=0, "N/A", IF(ISNUMBER(SEARCH(TRIM(UPPER(CB$2)), TRIM(UPPER(ProgramsTable[[#This Row],[Type of Service]])))), "Yes", "No"))</f>
        <v>N/A</v>
      </c>
      <c r="CC1055" s="18" t="str">
        <f>IF(CC$2=0, "N/A", IF(ISNUMBER(SEARCH(TRIM(CC$2), ProgramsTable[[#This Row],[Geographic Coverage]])), "Yes", "No"))</f>
        <v>No</v>
      </c>
      <c r="CD1055" s="18" t="str">
        <f>IF(CD$2=0, "N/A", IF(ISNUMBER(SEARCH(TRIM(CD$2), ProgramsTable[[#This Row],[Geographic Coverage]])), "Yes", "No"))</f>
        <v>N/A</v>
      </c>
      <c r="CE1055" s="18" t="str">
        <f>IF(AND(CC$2=0, CD$2=0), "*Required - Please Make a Selection*", IF(OR(ISNUMBER(SEARCH(TRIM(CC$2), ProgramsTable[[#This Row],[Geographic Coverage]])), ISNUMBER(SEARCH(TRIM(CD$2), ProgramsTable[[#This Row],[Geographic Coverage]]))), "Yes", "No"))</f>
        <v>No</v>
      </c>
      <c r="CF1055" s="18" t="str" cm="1">
        <f t="array" ref="CF1055">IF(COUNTIF(BK$2:BN$2, "Yes")=0, "N/A", IF(SUMPRODUCT((BK$2:BN$2="Yes")*(ProgramsTable[[#This Row],[Veteran?]:[Disabled Veteran?]]="Yes"))&gt;0, "Yes", "No"))</f>
        <v>No</v>
      </c>
      <c r="CG10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55"/>
      <c r="CI1055"/>
      <c r="CJ1055"/>
      <c r="CK1055"/>
      <c r="CL1055"/>
      <c r="CM1055"/>
      <c r="CN1055"/>
      <c r="CO1055"/>
      <c r="CP1055"/>
      <c r="CQ1055"/>
      <c r="CR1055"/>
      <c r="CS1055"/>
      <c r="CU1055"/>
      <c r="CV1055"/>
    </row>
    <row r="1056" spans="1:100" hidden="1" x14ac:dyDescent="0.25">
      <c r="A1056" s="10">
        <v>1067</v>
      </c>
      <c r="B1056" t="s">
        <v>647</v>
      </c>
      <c r="C1056" t="s">
        <v>653</v>
      </c>
      <c r="D1056" t="s">
        <v>545</v>
      </c>
      <c r="E1056" t="s">
        <v>546</v>
      </c>
      <c r="F1056" t="s">
        <v>562</v>
      </c>
      <c r="G1056" t="s">
        <v>103</v>
      </c>
      <c r="H1056" t="s">
        <v>207</v>
      </c>
      <c r="I1056" t="s">
        <v>207</v>
      </c>
      <c r="J1056" t="s">
        <v>208</v>
      </c>
      <c r="K1056" t="s">
        <v>208</v>
      </c>
      <c r="L1056" s="11" t="s">
        <v>208</v>
      </c>
      <c r="M1056" t="s">
        <v>208</v>
      </c>
      <c r="N1056" t="s">
        <v>208</v>
      </c>
      <c r="P1056" t="s">
        <v>208</v>
      </c>
      <c r="Q1056" t="s">
        <v>208</v>
      </c>
      <c r="R1056" t="s">
        <v>208</v>
      </c>
      <c r="S1056" t="s">
        <v>208</v>
      </c>
      <c r="T1056" t="s">
        <v>654</v>
      </c>
      <c r="U1056" t="s">
        <v>207</v>
      </c>
      <c r="V1056" t="s">
        <v>207</v>
      </c>
      <c r="W1056" t="s">
        <v>207</v>
      </c>
      <c r="X1056" t="s">
        <v>207</v>
      </c>
      <c r="Y1056" t="s">
        <v>207</v>
      </c>
      <c r="Z1056" t="s">
        <v>207</v>
      </c>
      <c r="AA1056" t="s">
        <v>207</v>
      </c>
      <c r="AB1056" t="s">
        <v>207</v>
      </c>
      <c r="AC1056" t="s">
        <v>207</v>
      </c>
      <c r="AD1056" t="s">
        <v>207</v>
      </c>
      <c r="AE1056" t="s">
        <v>207</v>
      </c>
      <c r="AF1056" t="s">
        <v>207</v>
      </c>
      <c r="AG1056" t="s">
        <v>207</v>
      </c>
      <c r="AH1056" t="s">
        <v>207</v>
      </c>
      <c r="AI1056" t="s">
        <v>207</v>
      </c>
      <c r="AJ1056" t="s">
        <v>207</v>
      </c>
      <c r="AK1056" t="s">
        <v>207</v>
      </c>
      <c r="AL1056" t="s">
        <v>207</v>
      </c>
      <c r="AM1056" t="s">
        <v>207</v>
      </c>
      <c r="AN1056" t="s">
        <v>207</v>
      </c>
      <c r="AO1056" t="s">
        <v>207</v>
      </c>
      <c r="AP1056" t="s">
        <v>207</v>
      </c>
      <c r="AQ1056" t="s">
        <v>207</v>
      </c>
      <c r="AR1056" t="s">
        <v>207</v>
      </c>
      <c r="AS1056" t="s">
        <v>207</v>
      </c>
      <c r="AT1056" t="s">
        <v>207</v>
      </c>
      <c r="AU1056" t="s">
        <v>207</v>
      </c>
      <c r="AV1056" t="s">
        <v>207</v>
      </c>
      <c r="AW1056" t="s">
        <v>207</v>
      </c>
      <c r="AX1056" t="s">
        <v>207</v>
      </c>
      <c r="AY1056" t="s">
        <v>207</v>
      </c>
      <c r="AZ1056" t="s">
        <v>207</v>
      </c>
      <c r="BA1056" t="s">
        <v>207</v>
      </c>
      <c r="BB1056" t="s">
        <v>207</v>
      </c>
      <c r="BC1056" t="s">
        <v>207</v>
      </c>
      <c r="BD1056" t="s">
        <v>207</v>
      </c>
      <c r="BE1056" t="s">
        <v>207</v>
      </c>
      <c r="BF1056" t="s">
        <v>207</v>
      </c>
      <c r="BG1056" t="s">
        <v>207</v>
      </c>
      <c r="BH1056" t="s">
        <v>207</v>
      </c>
      <c r="BI1056" t="s">
        <v>207</v>
      </c>
      <c r="BJ1056" t="s">
        <v>207</v>
      </c>
      <c r="BK1056" t="s">
        <v>207</v>
      </c>
      <c r="BL1056" t="s">
        <v>207</v>
      </c>
      <c r="BM1056" t="s">
        <v>207</v>
      </c>
      <c r="BN1056" t="s">
        <v>207</v>
      </c>
      <c r="BO1056" s="18" t="str">
        <f>IF(OR(BO$2=0, BO$2=""), "N/A", IF(ISNUMBER(SEARCH(UPPER(BO$2), UPPER(ProgramsTable[[#This Row],[Type of Service]]))), "Yes", "No"))</f>
        <v>N/A</v>
      </c>
      <c r="BP1056" s="18" t="str">
        <f>IF(BP$2=0, "N/A", IF(ISNUMBER(SEARCH(TRIM(BP$2), ProgramsTable[[#This Row],[Geographic Coverage]])), "Yes", "No"))</f>
        <v>N/A</v>
      </c>
      <c r="BQ1056" s="18" t="str">
        <f>IF(BQ$2=0, "N/A", IF(ISNUMBER(SEARCH(TRIM(BQ$2), ProgramsTable[[#This Row],[Geographic Coverage]])), "Yes", "No"))</f>
        <v>N/A</v>
      </c>
      <c r="BR1056" s="18" t="str">
        <f>IF(AND(BP$2=0, BQ$2=0), "*Required - Please Make a Selection*", IF(OR(ISNUMBER(SEARCH(TRIM(BP$2), ProgramsTable[[#This Row],[Geographic Coverage]])), ISNUMBER(SEARCH(TRIM(BQ$2), ProgramsTable[[#This Row],[Geographic Coverage]]))), "Yes", "No"))</f>
        <v>*Required - Please Make a Selection*</v>
      </c>
      <c r="BS1056" s="18" t="str">
        <f>IF(OR(BS$2="",BS$2=0), "N/A", IF(AND(ProgramsTable[[#This Row],[Age Min]]= "None", ProgramsTable[[#This Row],[Age Max]]= "None"), "Yes", IF(AND(BS$2&gt;=ProgramsTable[[#This Row],[Age Min]], BS$2&lt;=ProgramsTable[[#This Row],[Age Max]]), "Yes", "No")))</f>
        <v>N/A</v>
      </c>
      <c r="BT1056" s="18" t="str" cm="1">
        <f t="array" ref="BT1056">IF(COUNTIF(AM$2:BJ$2,"Yes")=0,"N/A",IF(SUMPRODUCT(--(AM$2:BJ$2="Yes"),--(ProgramsTable[[#This Row],[Developmental Disability]:[Caregivers, Family Members, Advocates, or Practitioners of an Individual with Disabilities or Medical Conditions]]="Yes"))&gt;0,"Yes","No"))</f>
        <v>N/A</v>
      </c>
      <c r="BU10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56" s="18" t="str">
        <f>IF(BV$2=0, "N/A", IF(ISNUMBER(SEARCH(UPPER(BV$2), UPPER(ProgramsTable[[#This Row],[Type of Service]]))), "Yes", "No"))</f>
        <v>N/A</v>
      </c>
      <c r="BW1056" s="18" t="str">
        <f>IF(BW$2=0, "N/A", IF(ISNUMBER(SEARCH(TRIM(BW$2), ProgramsTable[[#This Row],[Geographic Coverage]])), "Yes", "No"))</f>
        <v>N/A</v>
      </c>
      <c r="BX1056" s="18" t="str">
        <f>IF(BX$2=0, "N/A", IF(ISNUMBER(SEARCH(TRIM(BX$2), ProgramsTable[[#This Row],[Geographic Coverage]])), "Yes", "No"))</f>
        <v>N/A</v>
      </c>
      <c r="BY1056" s="18" t="str">
        <f>IF(AND(BW$2=0, BX$2=0), "*Required - Please Make a Selection*", IF(OR(ISNUMBER(SEARCH(TRIM(BW$2), ProgramsTable[[#This Row],[Geographic Coverage]])), ISNUMBER(SEARCH(TRIM(BX$2), ProgramsTable[[#This Row],[Geographic Coverage]]))), "Yes", "No"))</f>
        <v>*Required - Please Make a Selection*</v>
      </c>
      <c r="BZ1056" s="18" t="str">
        <f>IF(I$2=0, "N/A", IF(I$2="Yes", IF(ProgramsTable[[#This Row],[Program Includes Services for Caregivers]]="Yes", IF(ProgramsTable[[#This Row],[Program May Require Caregiver to be Unpaid]]="No", "Yes", "No"), "No"), "N/A"))</f>
        <v>N/A</v>
      </c>
      <c r="CA10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56" s="18" t="str">
        <f>IF(CB$2=0, "N/A", IF(ISNUMBER(SEARCH(TRIM(UPPER(CB$2)), TRIM(UPPER(ProgramsTable[[#This Row],[Type of Service]])))), "Yes", "No"))</f>
        <v>N/A</v>
      </c>
      <c r="CC1056" s="18" t="str">
        <f>IF(CC$2=0, "N/A", IF(ISNUMBER(SEARCH(TRIM(CC$2), ProgramsTable[[#This Row],[Geographic Coverage]])), "Yes", "No"))</f>
        <v>No</v>
      </c>
      <c r="CD1056" s="18" t="str">
        <f>IF(CD$2=0, "N/A", IF(ISNUMBER(SEARCH(TRIM(CD$2), ProgramsTable[[#This Row],[Geographic Coverage]])), "Yes", "No"))</f>
        <v>N/A</v>
      </c>
      <c r="CE1056" s="18" t="str">
        <f>IF(AND(CC$2=0, CD$2=0), "*Required - Please Make a Selection*", IF(OR(ISNUMBER(SEARCH(TRIM(CC$2), ProgramsTable[[#This Row],[Geographic Coverage]])), ISNUMBER(SEARCH(TRIM(CD$2), ProgramsTable[[#This Row],[Geographic Coverage]]))), "Yes", "No"))</f>
        <v>No</v>
      </c>
      <c r="CF1056" s="18" t="str" cm="1">
        <f t="array" ref="CF1056">IF(COUNTIF(BK$2:BN$2, "Yes")=0, "N/A", IF(SUMPRODUCT((BK$2:BN$2="Yes")*(ProgramsTable[[#This Row],[Veteran?]:[Disabled Veteran?]]="Yes"))&gt;0, "Yes", "No"))</f>
        <v>No</v>
      </c>
      <c r="CG10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56"/>
      <c r="CI1056"/>
      <c r="CJ1056"/>
      <c r="CK1056"/>
      <c r="CL1056"/>
      <c r="CM1056"/>
      <c r="CN1056"/>
      <c r="CO1056"/>
      <c r="CP1056"/>
      <c r="CQ1056"/>
      <c r="CR1056"/>
      <c r="CS1056"/>
      <c r="CU1056"/>
      <c r="CV1056"/>
    </row>
    <row r="1057" spans="1:100" hidden="1" x14ac:dyDescent="0.25">
      <c r="A1057" s="10">
        <v>1068</v>
      </c>
      <c r="B1057" t="s">
        <v>647</v>
      </c>
      <c r="C1057" t="s">
        <v>653</v>
      </c>
      <c r="D1057" t="s">
        <v>545</v>
      </c>
      <c r="E1057" t="s">
        <v>546</v>
      </c>
      <c r="F1057" t="s">
        <v>117</v>
      </c>
      <c r="G1057" t="s">
        <v>117</v>
      </c>
      <c r="H1057" t="s">
        <v>207</v>
      </c>
      <c r="I1057" t="s">
        <v>207</v>
      </c>
      <c r="J1057" t="s">
        <v>208</v>
      </c>
      <c r="K1057" t="s">
        <v>208</v>
      </c>
      <c r="L1057" s="11" t="s">
        <v>543</v>
      </c>
      <c r="M1057">
        <v>60</v>
      </c>
      <c r="N1057">
        <v>120</v>
      </c>
      <c r="P1057" t="s">
        <v>563</v>
      </c>
      <c r="Q1057" t="s">
        <v>208</v>
      </c>
      <c r="R1057" t="s">
        <v>563</v>
      </c>
      <c r="S1057" t="s">
        <v>208</v>
      </c>
      <c r="T1057" t="s">
        <v>654</v>
      </c>
      <c r="U1057" t="s">
        <v>207</v>
      </c>
      <c r="V1057" t="s">
        <v>207</v>
      </c>
      <c r="W1057" t="s">
        <v>207</v>
      </c>
      <c r="X1057" t="s">
        <v>207</v>
      </c>
      <c r="Y1057" t="s">
        <v>207</v>
      </c>
      <c r="Z1057" t="s">
        <v>207</v>
      </c>
      <c r="AA1057" t="s">
        <v>207</v>
      </c>
      <c r="AB1057" t="s">
        <v>207</v>
      </c>
      <c r="AC1057" t="s">
        <v>207</v>
      </c>
      <c r="AD1057" t="s">
        <v>207</v>
      </c>
      <c r="AE1057" t="s">
        <v>207</v>
      </c>
      <c r="AF1057" t="s">
        <v>207</v>
      </c>
      <c r="AG1057" t="s">
        <v>207</v>
      </c>
      <c r="AH1057" t="s">
        <v>207</v>
      </c>
      <c r="AI1057" t="s">
        <v>207</v>
      </c>
      <c r="AJ1057" t="s">
        <v>207</v>
      </c>
      <c r="AK1057" t="s">
        <v>207</v>
      </c>
      <c r="AL1057" t="s">
        <v>207</v>
      </c>
      <c r="AM1057" t="s">
        <v>207</v>
      </c>
      <c r="AN1057" t="s">
        <v>207</v>
      </c>
      <c r="AO1057" t="s">
        <v>207</v>
      </c>
      <c r="AP1057" t="s">
        <v>207</v>
      </c>
      <c r="AQ1057" t="s">
        <v>207</v>
      </c>
      <c r="AR1057" t="s">
        <v>207</v>
      </c>
      <c r="AS1057" t="s">
        <v>207</v>
      </c>
      <c r="AT1057" t="s">
        <v>207</v>
      </c>
      <c r="AU1057" t="s">
        <v>207</v>
      </c>
      <c r="AV1057" t="s">
        <v>207</v>
      </c>
      <c r="AW1057" t="s">
        <v>207</v>
      </c>
      <c r="AX1057" t="s">
        <v>207</v>
      </c>
      <c r="AY1057" t="s">
        <v>207</v>
      </c>
      <c r="AZ1057" t="s">
        <v>207</v>
      </c>
      <c r="BA1057" t="s">
        <v>215</v>
      </c>
      <c r="BB1057" t="s">
        <v>207</v>
      </c>
      <c r="BC1057" t="s">
        <v>207</v>
      </c>
      <c r="BD1057" t="s">
        <v>207</v>
      </c>
      <c r="BE1057" t="s">
        <v>207</v>
      </c>
      <c r="BF1057" t="s">
        <v>207</v>
      </c>
      <c r="BG1057" t="s">
        <v>207</v>
      </c>
      <c r="BH1057" t="s">
        <v>207</v>
      </c>
      <c r="BI1057" t="s">
        <v>207</v>
      </c>
      <c r="BJ1057" t="s">
        <v>207</v>
      </c>
      <c r="BK1057" t="s">
        <v>207</v>
      </c>
      <c r="BL1057" t="s">
        <v>207</v>
      </c>
      <c r="BM1057" t="s">
        <v>207</v>
      </c>
      <c r="BN1057" t="s">
        <v>207</v>
      </c>
      <c r="BO1057" s="18" t="str">
        <f>IF(OR(BO$2=0, BO$2=""), "N/A", IF(ISNUMBER(SEARCH(UPPER(BO$2), UPPER(ProgramsTable[[#This Row],[Type of Service]]))), "Yes", "No"))</f>
        <v>N/A</v>
      </c>
      <c r="BP1057" s="18" t="str">
        <f>IF(BP$2=0, "N/A", IF(ISNUMBER(SEARCH(TRIM(BP$2), ProgramsTable[[#This Row],[Geographic Coverage]])), "Yes", "No"))</f>
        <v>N/A</v>
      </c>
      <c r="BQ1057" s="18" t="str">
        <f>IF(BQ$2=0, "N/A", IF(ISNUMBER(SEARCH(TRIM(BQ$2), ProgramsTable[[#This Row],[Geographic Coverage]])), "Yes", "No"))</f>
        <v>N/A</v>
      </c>
      <c r="BR1057" s="18" t="str">
        <f>IF(AND(BP$2=0, BQ$2=0), "*Required - Please Make a Selection*", IF(OR(ISNUMBER(SEARCH(TRIM(BP$2), ProgramsTable[[#This Row],[Geographic Coverage]])), ISNUMBER(SEARCH(TRIM(BQ$2), ProgramsTable[[#This Row],[Geographic Coverage]]))), "Yes", "No"))</f>
        <v>*Required - Please Make a Selection*</v>
      </c>
      <c r="BS1057" s="18" t="str">
        <f>IF(OR(BS$2="",BS$2=0), "N/A", IF(AND(ProgramsTable[[#This Row],[Age Min]]= "None", ProgramsTable[[#This Row],[Age Max]]= "None"), "Yes", IF(AND(BS$2&gt;=ProgramsTable[[#This Row],[Age Min]], BS$2&lt;=ProgramsTable[[#This Row],[Age Max]]), "Yes", "No")))</f>
        <v>N/A</v>
      </c>
      <c r="BT1057" s="18" t="str" cm="1">
        <f t="array" ref="BT1057">IF(COUNTIF(AM$2:BJ$2,"Yes")=0,"N/A",IF(SUMPRODUCT(--(AM$2:BJ$2="Yes"),--(ProgramsTable[[#This Row],[Developmental Disability]:[Caregivers, Family Members, Advocates, or Practitioners of an Individual with Disabilities or Medical Conditions]]="Yes"))&gt;0,"Yes","No"))</f>
        <v>N/A</v>
      </c>
      <c r="BU10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57" s="18" t="str">
        <f>IF(BV$2=0, "N/A", IF(ISNUMBER(SEARCH(UPPER(BV$2), UPPER(ProgramsTable[[#This Row],[Type of Service]]))), "Yes", "No"))</f>
        <v>N/A</v>
      </c>
      <c r="BW1057" s="18" t="str">
        <f>IF(BW$2=0, "N/A", IF(ISNUMBER(SEARCH(TRIM(BW$2), ProgramsTable[[#This Row],[Geographic Coverage]])), "Yes", "No"))</f>
        <v>N/A</v>
      </c>
      <c r="BX1057" s="18" t="str">
        <f>IF(BX$2=0, "N/A", IF(ISNUMBER(SEARCH(TRIM(BX$2), ProgramsTable[[#This Row],[Geographic Coverage]])), "Yes", "No"))</f>
        <v>N/A</v>
      </c>
      <c r="BY1057" s="18" t="str">
        <f>IF(AND(BW$2=0, BX$2=0), "*Required - Please Make a Selection*", IF(OR(ISNUMBER(SEARCH(TRIM(BW$2), ProgramsTable[[#This Row],[Geographic Coverage]])), ISNUMBER(SEARCH(TRIM(BX$2), ProgramsTable[[#This Row],[Geographic Coverage]]))), "Yes", "No"))</f>
        <v>*Required - Please Make a Selection*</v>
      </c>
      <c r="BZ1057" s="18" t="str">
        <f>IF(I$2=0, "N/A", IF(I$2="Yes", IF(ProgramsTable[[#This Row],[Program Includes Services for Caregivers]]="Yes", IF(ProgramsTable[[#This Row],[Program May Require Caregiver to be Unpaid]]="No", "Yes", "No"), "No"), "N/A"))</f>
        <v>N/A</v>
      </c>
      <c r="CA10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57" s="18" t="str">
        <f>IF(CB$2=0, "N/A", IF(ISNUMBER(SEARCH(TRIM(UPPER(CB$2)), TRIM(UPPER(ProgramsTable[[#This Row],[Type of Service]])))), "Yes", "No"))</f>
        <v>N/A</v>
      </c>
      <c r="CC1057" s="18" t="str">
        <f>IF(CC$2=0, "N/A", IF(ISNUMBER(SEARCH(TRIM(CC$2), ProgramsTable[[#This Row],[Geographic Coverage]])), "Yes", "No"))</f>
        <v>No</v>
      </c>
      <c r="CD1057" s="18" t="str">
        <f>IF(CD$2=0, "N/A", IF(ISNUMBER(SEARCH(TRIM(CD$2), ProgramsTable[[#This Row],[Geographic Coverage]])), "Yes", "No"))</f>
        <v>N/A</v>
      </c>
      <c r="CE1057" s="18" t="str">
        <f>IF(AND(CC$2=0, CD$2=0), "*Required - Please Make a Selection*", IF(OR(ISNUMBER(SEARCH(TRIM(CC$2), ProgramsTable[[#This Row],[Geographic Coverage]])), ISNUMBER(SEARCH(TRIM(CD$2), ProgramsTable[[#This Row],[Geographic Coverage]]))), "Yes", "No"))</f>
        <v>No</v>
      </c>
      <c r="CF1057" s="18" t="str" cm="1">
        <f t="array" ref="CF1057">IF(COUNTIF(BK$2:BN$2, "Yes")=0, "N/A", IF(SUMPRODUCT((BK$2:BN$2="Yes")*(ProgramsTable[[#This Row],[Veteran?]:[Disabled Veteran?]]="Yes"))&gt;0, "Yes", "No"))</f>
        <v>No</v>
      </c>
      <c r="CG10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57"/>
      <c r="CI1057"/>
      <c r="CJ1057"/>
      <c r="CK1057"/>
      <c r="CL1057"/>
      <c r="CM1057"/>
      <c r="CN1057"/>
      <c r="CO1057"/>
      <c r="CP1057"/>
      <c r="CQ1057"/>
      <c r="CR1057"/>
      <c r="CS1057"/>
      <c r="CU1057"/>
      <c r="CV1057"/>
    </row>
    <row r="1058" spans="1:100" x14ac:dyDescent="0.25">
      <c r="A1058" s="10">
        <v>1069</v>
      </c>
      <c r="B1058" t="s">
        <v>647</v>
      </c>
      <c r="C1058" t="s">
        <v>653</v>
      </c>
      <c r="D1058" t="s">
        <v>564</v>
      </c>
      <c r="E1058" t="s">
        <v>546</v>
      </c>
      <c r="F1058" t="s">
        <v>565</v>
      </c>
      <c r="G1058" t="s">
        <v>107</v>
      </c>
      <c r="H1058" t="s">
        <v>207</v>
      </c>
      <c r="I1058" t="s">
        <v>207</v>
      </c>
      <c r="J1058" t="s">
        <v>566</v>
      </c>
      <c r="K1058" t="s">
        <v>208</v>
      </c>
      <c r="L1058" s="11" t="s">
        <v>567</v>
      </c>
      <c r="M1058">
        <v>60</v>
      </c>
      <c r="N1058">
        <v>120</v>
      </c>
      <c r="O1058" t="s">
        <v>568</v>
      </c>
      <c r="P1058" t="s">
        <v>569</v>
      </c>
      <c r="Q1058" t="s">
        <v>208</v>
      </c>
      <c r="R1058" t="s">
        <v>569</v>
      </c>
      <c r="S1058" t="s">
        <v>208</v>
      </c>
      <c r="T1058" t="s">
        <v>654</v>
      </c>
      <c r="U1058" t="s">
        <v>207</v>
      </c>
      <c r="V1058" t="s">
        <v>215</v>
      </c>
      <c r="W1058" t="s">
        <v>207</v>
      </c>
      <c r="X1058" t="s">
        <v>207</v>
      </c>
      <c r="Y1058" t="s">
        <v>207</v>
      </c>
      <c r="Z1058" t="s">
        <v>207</v>
      </c>
      <c r="AA1058" t="s">
        <v>207</v>
      </c>
      <c r="AB1058" t="s">
        <v>207</v>
      </c>
      <c r="AC1058" t="s">
        <v>207</v>
      </c>
      <c r="AD1058" t="s">
        <v>207</v>
      </c>
      <c r="AE1058" t="s">
        <v>207</v>
      </c>
      <c r="AF1058" t="s">
        <v>207</v>
      </c>
      <c r="AG1058" t="s">
        <v>207</v>
      </c>
      <c r="AH1058" t="s">
        <v>207</v>
      </c>
      <c r="AI1058" t="s">
        <v>207</v>
      </c>
      <c r="AJ1058" t="s">
        <v>207</v>
      </c>
      <c r="AK1058" t="s">
        <v>207</v>
      </c>
      <c r="AL1058" t="s">
        <v>207</v>
      </c>
      <c r="AM1058" t="s">
        <v>215</v>
      </c>
      <c r="AN1058" t="s">
        <v>215</v>
      </c>
      <c r="AO1058" t="s">
        <v>215</v>
      </c>
      <c r="AP1058" t="s">
        <v>207</v>
      </c>
      <c r="AQ1058" t="s">
        <v>207</v>
      </c>
      <c r="AR1058" t="s">
        <v>207</v>
      </c>
      <c r="AS1058" t="s">
        <v>207</v>
      </c>
      <c r="AT1058" t="s">
        <v>207</v>
      </c>
      <c r="AU1058" t="s">
        <v>207</v>
      </c>
      <c r="AV1058" t="s">
        <v>207</v>
      </c>
      <c r="AW1058" t="s">
        <v>207</v>
      </c>
      <c r="AX1058" t="s">
        <v>207</v>
      </c>
      <c r="AY1058" t="s">
        <v>207</v>
      </c>
      <c r="AZ1058" t="s">
        <v>207</v>
      </c>
      <c r="BA1058" t="s">
        <v>207</v>
      </c>
      <c r="BB1058" t="s">
        <v>207</v>
      </c>
      <c r="BC1058" t="s">
        <v>207</v>
      </c>
      <c r="BD1058" t="s">
        <v>207</v>
      </c>
      <c r="BE1058" t="s">
        <v>207</v>
      </c>
      <c r="BF1058" t="s">
        <v>207</v>
      </c>
      <c r="BG1058" t="s">
        <v>207</v>
      </c>
      <c r="BH1058" t="s">
        <v>207</v>
      </c>
      <c r="BI1058" t="s">
        <v>207</v>
      </c>
      <c r="BJ1058" t="s">
        <v>207</v>
      </c>
      <c r="BK1058" t="s">
        <v>207</v>
      </c>
      <c r="BL1058" t="s">
        <v>207</v>
      </c>
      <c r="BM1058" t="s">
        <v>207</v>
      </c>
      <c r="BN1058" t="s">
        <v>207</v>
      </c>
      <c r="BO1058" s="18" t="str">
        <f>IF(OR(BO$2=0, BO$2=""), "N/A", IF(ISNUMBER(SEARCH(UPPER(BO$2), UPPER(ProgramsTable[[#This Row],[Type of Service]]))), "Yes", "No"))</f>
        <v>N/A</v>
      </c>
      <c r="BP1058" s="18" t="str">
        <f>IF(BP$2=0, "N/A", IF(ISNUMBER(SEARCH(TRIM(BP$2), ProgramsTable[[#This Row],[Geographic Coverage]])), "Yes", "No"))</f>
        <v>N/A</v>
      </c>
      <c r="BQ1058" s="18" t="str">
        <f>IF(BQ$2=0, "N/A", IF(ISNUMBER(SEARCH(TRIM(BQ$2), ProgramsTable[[#This Row],[Geographic Coverage]])), "Yes", "No"))</f>
        <v>N/A</v>
      </c>
      <c r="BR1058" s="18" t="str">
        <f>IF(AND(BP$2=0, BQ$2=0), "*Required - Please Make a Selection*", IF(OR(ISNUMBER(SEARCH(TRIM(BP$2), ProgramsTable[[#This Row],[Geographic Coverage]])), ISNUMBER(SEARCH(TRIM(BQ$2), ProgramsTable[[#This Row],[Geographic Coverage]]))), "Yes", "No"))</f>
        <v>*Required - Please Make a Selection*</v>
      </c>
      <c r="BS1058" s="18" t="str">
        <f>IF(OR(BS$2="",BS$2=0), "N/A", IF(AND(ProgramsTable[[#This Row],[Age Min]]= "None", ProgramsTable[[#This Row],[Age Max]]= "None"), "Yes", IF(AND(BS$2&gt;=ProgramsTable[[#This Row],[Age Min]], BS$2&lt;=ProgramsTable[[#This Row],[Age Max]]), "Yes", "No")))</f>
        <v>N/A</v>
      </c>
      <c r="BT1058" s="18" t="str" cm="1">
        <f t="array" ref="BT1058">IF(COUNTIF(AM$2:BJ$2,"Yes")=0,"N/A",IF(SUMPRODUCT(--(AM$2:BJ$2="Yes"),--(ProgramsTable[[#This Row],[Developmental Disability]:[Caregivers, Family Members, Advocates, or Practitioners of an Individual with Disabilities or Medical Conditions]]="Yes"))&gt;0,"Yes","No"))</f>
        <v>N/A</v>
      </c>
      <c r="BU10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58" s="18" t="str">
        <f>IF(BV$2=0, "N/A", IF(ISNUMBER(SEARCH(UPPER(BV$2), UPPER(ProgramsTable[[#This Row],[Type of Service]]))), "Yes", "No"))</f>
        <v>N/A</v>
      </c>
      <c r="BW1058" s="18" t="str">
        <f>IF(BW$2=0, "N/A", IF(ISNUMBER(SEARCH(TRIM(BW$2), ProgramsTable[[#This Row],[Geographic Coverage]])), "Yes", "No"))</f>
        <v>N/A</v>
      </c>
      <c r="BX1058" s="18" t="str">
        <f>IF(BX$2=0, "N/A", IF(ISNUMBER(SEARCH(TRIM(BX$2), ProgramsTable[[#This Row],[Geographic Coverage]])), "Yes", "No"))</f>
        <v>N/A</v>
      </c>
      <c r="BY1058" s="18" t="str">
        <f>IF(AND(BW$2=0, BX$2=0), "*Required - Please Make a Selection*", IF(OR(ISNUMBER(SEARCH(TRIM(BW$2), ProgramsTable[[#This Row],[Geographic Coverage]])), ISNUMBER(SEARCH(TRIM(BX$2), ProgramsTable[[#This Row],[Geographic Coverage]]))), "Yes", "No"))</f>
        <v>*Required - Please Make a Selection*</v>
      </c>
      <c r="BZ1058" s="18" t="str">
        <f>IF(I$2=0, "N/A", IF(I$2="Yes", IF(ProgramsTable[[#This Row],[Program Includes Services for Caregivers]]="Yes", IF(ProgramsTable[[#This Row],[Program May Require Caregiver to be Unpaid]]="No", "Yes", "No"), "No"), "N/A"))</f>
        <v>N/A</v>
      </c>
      <c r="CA10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58" s="18" t="str">
        <f>IF(CB$2=0, "N/A", IF(ISNUMBER(SEARCH(TRIM(UPPER(CB$2)), TRIM(UPPER(ProgramsTable[[#This Row],[Type of Service]])))), "Yes", "No"))</f>
        <v>N/A</v>
      </c>
      <c r="CC1058" s="18" t="str">
        <f>IF(CC$2=0, "N/A", IF(ISNUMBER(SEARCH(TRIM(CC$2), ProgramsTable[[#This Row],[Geographic Coverage]])), "Yes", "No"))</f>
        <v>No</v>
      </c>
      <c r="CD1058" s="18" t="str">
        <f>IF(CD$2=0, "N/A", IF(ISNUMBER(SEARCH(TRIM(CD$2), ProgramsTable[[#This Row],[Geographic Coverage]])), "Yes", "No"))</f>
        <v>N/A</v>
      </c>
      <c r="CE1058" s="18" t="str">
        <f>IF(AND(CC$2=0, CD$2=0), "*Required - Please Make a Selection*", IF(OR(ISNUMBER(SEARCH(TRIM(CC$2), ProgramsTable[[#This Row],[Geographic Coverage]])), ISNUMBER(SEARCH(TRIM(CD$2), ProgramsTable[[#This Row],[Geographic Coverage]]))), "Yes", "No"))</f>
        <v>No</v>
      </c>
      <c r="CF1058" s="18" t="str" cm="1">
        <f t="array" ref="CF1058">IF(COUNTIF(BK$2:BN$2, "Yes")=0, "N/A", IF(SUMPRODUCT((BK$2:BN$2="Yes")*(ProgramsTable[[#This Row],[Veteran?]:[Disabled Veteran?]]="Yes"))&gt;0, "Yes", "No"))</f>
        <v>No</v>
      </c>
      <c r="CG10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58"/>
      <c r="CI1058"/>
      <c r="CJ1058"/>
      <c r="CK1058"/>
      <c r="CL1058"/>
      <c r="CM1058"/>
      <c r="CN1058"/>
      <c r="CO1058"/>
      <c r="CP1058"/>
      <c r="CQ1058"/>
      <c r="CR1058"/>
      <c r="CS1058"/>
      <c r="CU1058"/>
      <c r="CV1058"/>
    </row>
    <row r="1059" spans="1:100" hidden="1" x14ac:dyDescent="0.25">
      <c r="A1059" s="10">
        <v>1070</v>
      </c>
      <c r="B1059" t="s">
        <v>647</v>
      </c>
      <c r="C1059" t="s">
        <v>653</v>
      </c>
      <c r="D1059" t="s">
        <v>564</v>
      </c>
      <c r="E1059" t="s">
        <v>546</v>
      </c>
      <c r="F1059" t="s">
        <v>570</v>
      </c>
      <c r="G1059" t="s">
        <v>109</v>
      </c>
      <c r="H1059" t="s">
        <v>207</v>
      </c>
      <c r="I1059" t="s">
        <v>207</v>
      </c>
      <c r="J1059" t="s">
        <v>566</v>
      </c>
      <c r="K1059" t="s">
        <v>208</v>
      </c>
      <c r="L1059" s="11" t="s">
        <v>571</v>
      </c>
      <c r="M1059">
        <v>60</v>
      </c>
      <c r="N1059">
        <v>120</v>
      </c>
      <c r="O1059" t="s">
        <v>572</v>
      </c>
      <c r="P1059" t="s">
        <v>573</v>
      </c>
      <c r="Q1059" t="s">
        <v>208</v>
      </c>
      <c r="R1059" t="s">
        <v>573</v>
      </c>
      <c r="S1059" t="s">
        <v>208</v>
      </c>
      <c r="T1059" t="s">
        <v>654</v>
      </c>
      <c r="U1059" t="s">
        <v>207</v>
      </c>
      <c r="V1059" t="s">
        <v>215</v>
      </c>
      <c r="W1059" t="s">
        <v>207</v>
      </c>
      <c r="X1059" t="s">
        <v>207</v>
      </c>
      <c r="Y1059" t="s">
        <v>207</v>
      </c>
      <c r="Z1059" t="s">
        <v>207</v>
      </c>
      <c r="AA1059" t="s">
        <v>207</v>
      </c>
      <c r="AB1059" t="s">
        <v>207</v>
      </c>
      <c r="AC1059" t="s">
        <v>207</v>
      </c>
      <c r="AD1059" t="s">
        <v>207</v>
      </c>
      <c r="AE1059" t="s">
        <v>207</v>
      </c>
      <c r="AF1059" t="s">
        <v>207</v>
      </c>
      <c r="AG1059" t="s">
        <v>207</v>
      </c>
      <c r="AH1059" t="s">
        <v>207</v>
      </c>
      <c r="AI1059" t="s">
        <v>207</v>
      </c>
      <c r="AJ1059" t="s">
        <v>207</v>
      </c>
      <c r="AK1059" t="s">
        <v>207</v>
      </c>
      <c r="AL1059" t="s">
        <v>207</v>
      </c>
      <c r="AM1059" t="s">
        <v>215</v>
      </c>
      <c r="AN1059" t="s">
        <v>215</v>
      </c>
      <c r="AO1059" t="s">
        <v>215</v>
      </c>
      <c r="AP1059" t="s">
        <v>207</v>
      </c>
      <c r="AQ1059" t="s">
        <v>215</v>
      </c>
      <c r="AR1059" t="s">
        <v>207</v>
      </c>
      <c r="AS1059" t="s">
        <v>207</v>
      </c>
      <c r="AT1059" t="s">
        <v>207</v>
      </c>
      <c r="AU1059" t="s">
        <v>207</v>
      </c>
      <c r="AV1059" t="s">
        <v>207</v>
      </c>
      <c r="AW1059" t="s">
        <v>207</v>
      </c>
      <c r="AX1059" t="s">
        <v>215</v>
      </c>
      <c r="AY1059" t="s">
        <v>215</v>
      </c>
      <c r="AZ1059" t="s">
        <v>207</v>
      </c>
      <c r="BA1059" t="s">
        <v>215</v>
      </c>
      <c r="BB1059" t="s">
        <v>207</v>
      </c>
      <c r="BC1059" t="s">
        <v>207</v>
      </c>
      <c r="BD1059" t="s">
        <v>207</v>
      </c>
      <c r="BE1059" t="s">
        <v>207</v>
      </c>
      <c r="BF1059" t="s">
        <v>207</v>
      </c>
      <c r="BG1059" t="s">
        <v>207</v>
      </c>
      <c r="BH1059" t="s">
        <v>207</v>
      </c>
      <c r="BI1059" t="s">
        <v>207</v>
      </c>
      <c r="BJ1059" t="s">
        <v>207</v>
      </c>
      <c r="BK1059" t="s">
        <v>207</v>
      </c>
      <c r="BL1059" t="s">
        <v>207</v>
      </c>
      <c r="BM1059" t="s">
        <v>207</v>
      </c>
      <c r="BN1059" t="s">
        <v>207</v>
      </c>
      <c r="BO1059" s="18" t="str">
        <f>IF(OR(BO$2=0, BO$2=""), "N/A", IF(ISNUMBER(SEARCH(UPPER(BO$2), UPPER(ProgramsTable[[#This Row],[Type of Service]]))), "Yes", "No"))</f>
        <v>N/A</v>
      </c>
      <c r="BP1059" s="18" t="str">
        <f>IF(BP$2=0, "N/A", IF(ISNUMBER(SEARCH(TRIM(BP$2), ProgramsTable[[#This Row],[Geographic Coverage]])), "Yes", "No"))</f>
        <v>N/A</v>
      </c>
      <c r="BQ1059" s="18" t="str">
        <f>IF(BQ$2=0, "N/A", IF(ISNUMBER(SEARCH(TRIM(BQ$2), ProgramsTable[[#This Row],[Geographic Coverage]])), "Yes", "No"))</f>
        <v>N/A</v>
      </c>
      <c r="BR1059" s="18" t="str">
        <f>IF(AND(BP$2=0, BQ$2=0), "*Required - Please Make a Selection*", IF(OR(ISNUMBER(SEARCH(TRIM(BP$2), ProgramsTable[[#This Row],[Geographic Coverage]])), ISNUMBER(SEARCH(TRIM(BQ$2), ProgramsTable[[#This Row],[Geographic Coverage]]))), "Yes", "No"))</f>
        <v>*Required - Please Make a Selection*</v>
      </c>
      <c r="BS1059" s="18" t="str">
        <f>IF(OR(BS$2="",BS$2=0), "N/A", IF(AND(ProgramsTable[[#This Row],[Age Min]]= "None", ProgramsTable[[#This Row],[Age Max]]= "None"), "Yes", IF(AND(BS$2&gt;=ProgramsTable[[#This Row],[Age Min]], BS$2&lt;=ProgramsTable[[#This Row],[Age Max]]), "Yes", "No")))</f>
        <v>N/A</v>
      </c>
      <c r="BT1059" s="18" t="str" cm="1">
        <f t="array" ref="BT1059">IF(COUNTIF(AM$2:BJ$2,"Yes")=0,"N/A",IF(SUMPRODUCT(--(AM$2:BJ$2="Yes"),--(ProgramsTable[[#This Row],[Developmental Disability]:[Caregivers, Family Members, Advocates, or Practitioners of an Individual with Disabilities or Medical Conditions]]="Yes"))&gt;0,"Yes","No"))</f>
        <v>N/A</v>
      </c>
      <c r="BU10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59" s="18" t="str">
        <f>IF(BV$2=0, "N/A", IF(ISNUMBER(SEARCH(UPPER(BV$2), UPPER(ProgramsTable[[#This Row],[Type of Service]]))), "Yes", "No"))</f>
        <v>N/A</v>
      </c>
      <c r="BW1059" s="18" t="str">
        <f>IF(BW$2=0, "N/A", IF(ISNUMBER(SEARCH(TRIM(BW$2), ProgramsTable[[#This Row],[Geographic Coverage]])), "Yes", "No"))</f>
        <v>N/A</v>
      </c>
      <c r="BX1059" s="18" t="str">
        <f>IF(BX$2=0, "N/A", IF(ISNUMBER(SEARCH(TRIM(BX$2), ProgramsTable[[#This Row],[Geographic Coverage]])), "Yes", "No"))</f>
        <v>N/A</v>
      </c>
      <c r="BY1059" s="18" t="str">
        <f>IF(AND(BW$2=0, BX$2=0), "*Required - Please Make a Selection*", IF(OR(ISNUMBER(SEARCH(TRIM(BW$2), ProgramsTable[[#This Row],[Geographic Coverage]])), ISNUMBER(SEARCH(TRIM(BX$2), ProgramsTable[[#This Row],[Geographic Coverage]]))), "Yes", "No"))</f>
        <v>*Required - Please Make a Selection*</v>
      </c>
      <c r="BZ1059" s="18" t="str">
        <f>IF(I$2=0, "N/A", IF(I$2="Yes", IF(ProgramsTable[[#This Row],[Program Includes Services for Caregivers]]="Yes", IF(ProgramsTable[[#This Row],[Program May Require Caregiver to be Unpaid]]="No", "Yes", "No"), "No"), "N/A"))</f>
        <v>N/A</v>
      </c>
      <c r="CA10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59" s="18" t="str">
        <f>IF(CB$2=0, "N/A", IF(ISNUMBER(SEARCH(TRIM(UPPER(CB$2)), TRIM(UPPER(ProgramsTable[[#This Row],[Type of Service]])))), "Yes", "No"))</f>
        <v>N/A</v>
      </c>
      <c r="CC1059" s="18" t="str">
        <f>IF(CC$2=0, "N/A", IF(ISNUMBER(SEARCH(TRIM(CC$2), ProgramsTable[[#This Row],[Geographic Coverage]])), "Yes", "No"))</f>
        <v>No</v>
      </c>
      <c r="CD1059" s="18" t="str">
        <f>IF(CD$2=0, "N/A", IF(ISNUMBER(SEARCH(TRIM(CD$2), ProgramsTable[[#This Row],[Geographic Coverage]])), "Yes", "No"))</f>
        <v>N/A</v>
      </c>
      <c r="CE1059" s="18" t="str">
        <f>IF(AND(CC$2=0, CD$2=0), "*Required - Please Make a Selection*", IF(OR(ISNUMBER(SEARCH(TRIM(CC$2), ProgramsTable[[#This Row],[Geographic Coverage]])), ISNUMBER(SEARCH(TRIM(CD$2), ProgramsTable[[#This Row],[Geographic Coverage]]))), "Yes", "No"))</f>
        <v>No</v>
      </c>
      <c r="CF1059" s="18" t="str" cm="1">
        <f t="array" ref="CF1059">IF(COUNTIF(BK$2:BN$2, "Yes")=0, "N/A", IF(SUMPRODUCT((BK$2:BN$2="Yes")*(ProgramsTable[[#This Row],[Veteran?]:[Disabled Veteran?]]="Yes"))&gt;0, "Yes", "No"))</f>
        <v>No</v>
      </c>
      <c r="CG10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59"/>
      <c r="CI1059"/>
      <c r="CJ1059"/>
      <c r="CK1059"/>
      <c r="CL1059"/>
      <c r="CM1059"/>
      <c r="CN1059"/>
      <c r="CO1059"/>
      <c r="CP1059"/>
      <c r="CQ1059"/>
      <c r="CR1059"/>
      <c r="CS1059"/>
      <c r="CU1059"/>
      <c r="CV1059"/>
    </row>
    <row r="1060" spans="1:100" hidden="1" x14ac:dyDescent="0.25">
      <c r="A1060" s="10">
        <v>1071</v>
      </c>
      <c r="B1060" t="s">
        <v>647</v>
      </c>
      <c r="C1060" t="s">
        <v>653</v>
      </c>
      <c r="D1060" t="s">
        <v>564</v>
      </c>
      <c r="E1060" t="s">
        <v>546</v>
      </c>
      <c r="F1060" t="s">
        <v>574</v>
      </c>
      <c r="G1060" t="s">
        <v>108</v>
      </c>
      <c r="H1060" t="s">
        <v>207</v>
      </c>
      <c r="I1060" t="s">
        <v>207</v>
      </c>
      <c r="J1060" t="s">
        <v>208</v>
      </c>
      <c r="K1060" t="s">
        <v>208</v>
      </c>
      <c r="L1060" s="11" t="s">
        <v>543</v>
      </c>
      <c r="M1060">
        <v>60</v>
      </c>
      <c r="N1060">
        <v>120</v>
      </c>
      <c r="P1060" t="s">
        <v>575</v>
      </c>
      <c r="Q1060" t="s">
        <v>208</v>
      </c>
      <c r="R1060" t="s">
        <v>575</v>
      </c>
      <c r="S1060" t="s">
        <v>208</v>
      </c>
      <c r="T1060" t="s">
        <v>654</v>
      </c>
      <c r="U1060" t="s">
        <v>207</v>
      </c>
      <c r="V1060" t="s">
        <v>207</v>
      </c>
      <c r="W1060" t="s">
        <v>207</v>
      </c>
      <c r="X1060" t="s">
        <v>207</v>
      </c>
      <c r="Y1060" t="s">
        <v>207</v>
      </c>
      <c r="Z1060" t="s">
        <v>207</v>
      </c>
      <c r="AA1060" t="s">
        <v>207</v>
      </c>
      <c r="AB1060" t="s">
        <v>207</v>
      </c>
      <c r="AC1060" t="s">
        <v>207</v>
      </c>
      <c r="AD1060" t="s">
        <v>207</v>
      </c>
      <c r="AE1060" t="s">
        <v>207</v>
      </c>
      <c r="AF1060" t="s">
        <v>207</v>
      </c>
      <c r="AG1060" t="s">
        <v>207</v>
      </c>
      <c r="AH1060" t="s">
        <v>207</v>
      </c>
      <c r="AI1060" t="s">
        <v>207</v>
      </c>
      <c r="AJ1060" t="s">
        <v>207</v>
      </c>
      <c r="AK1060" t="s">
        <v>207</v>
      </c>
      <c r="AL1060" t="s">
        <v>207</v>
      </c>
      <c r="AM1060" t="s">
        <v>207</v>
      </c>
      <c r="AN1060" t="s">
        <v>207</v>
      </c>
      <c r="AO1060" t="s">
        <v>207</v>
      </c>
      <c r="AP1060" t="s">
        <v>207</v>
      </c>
      <c r="AQ1060" t="s">
        <v>207</v>
      </c>
      <c r="AR1060" t="s">
        <v>207</v>
      </c>
      <c r="AS1060" t="s">
        <v>207</v>
      </c>
      <c r="AT1060" t="s">
        <v>207</v>
      </c>
      <c r="AU1060" t="s">
        <v>207</v>
      </c>
      <c r="AV1060" t="s">
        <v>207</v>
      </c>
      <c r="AW1060" t="s">
        <v>207</v>
      </c>
      <c r="AX1060" t="s">
        <v>207</v>
      </c>
      <c r="AY1060" t="s">
        <v>207</v>
      </c>
      <c r="AZ1060" t="s">
        <v>207</v>
      </c>
      <c r="BA1060" t="s">
        <v>215</v>
      </c>
      <c r="BB1060" t="s">
        <v>207</v>
      </c>
      <c r="BC1060" t="s">
        <v>207</v>
      </c>
      <c r="BD1060" t="s">
        <v>207</v>
      </c>
      <c r="BE1060" t="s">
        <v>207</v>
      </c>
      <c r="BF1060" t="s">
        <v>207</v>
      </c>
      <c r="BG1060" t="s">
        <v>207</v>
      </c>
      <c r="BH1060" t="s">
        <v>207</v>
      </c>
      <c r="BI1060" t="s">
        <v>207</v>
      </c>
      <c r="BJ1060" t="s">
        <v>207</v>
      </c>
      <c r="BK1060" t="s">
        <v>207</v>
      </c>
      <c r="BL1060" t="s">
        <v>207</v>
      </c>
      <c r="BM1060" t="s">
        <v>207</v>
      </c>
      <c r="BN1060" t="s">
        <v>207</v>
      </c>
      <c r="BO1060" s="18" t="str">
        <f>IF(OR(BO$2=0, BO$2=""), "N/A", IF(ISNUMBER(SEARCH(UPPER(BO$2), UPPER(ProgramsTable[[#This Row],[Type of Service]]))), "Yes", "No"))</f>
        <v>N/A</v>
      </c>
      <c r="BP1060" s="18" t="str">
        <f>IF(BP$2=0, "N/A", IF(ISNUMBER(SEARCH(TRIM(BP$2), ProgramsTable[[#This Row],[Geographic Coverage]])), "Yes", "No"))</f>
        <v>N/A</v>
      </c>
      <c r="BQ1060" s="18" t="str">
        <f>IF(BQ$2=0, "N/A", IF(ISNUMBER(SEARCH(TRIM(BQ$2), ProgramsTable[[#This Row],[Geographic Coverage]])), "Yes", "No"))</f>
        <v>N/A</v>
      </c>
      <c r="BR1060" s="18" t="str">
        <f>IF(AND(BP$2=0, BQ$2=0), "*Required - Please Make a Selection*", IF(OR(ISNUMBER(SEARCH(TRIM(BP$2), ProgramsTable[[#This Row],[Geographic Coverage]])), ISNUMBER(SEARCH(TRIM(BQ$2), ProgramsTable[[#This Row],[Geographic Coverage]]))), "Yes", "No"))</f>
        <v>*Required - Please Make a Selection*</v>
      </c>
      <c r="BS1060" s="18" t="str">
        <f>IF(OR(BS$2="",BS$2=0), "N/A", IF(AND(ProgramsTable[[#This Row],[Age Min]]= "None", ProgramsTable[[#This Row],[Age Max]]= "None"), "Yes", IF(AND(BS$2&gt;=ProgramsTable[[#This Row],[Age Min]], BS$2&lt;=ProgramsTable[[#This Row],[Age Max]]), "Yes", "No")))</f>
        <v>N/A</v>
      </c>
      <c r="BT1060" s="18" t="str" cm="1">
        <f t="array" ref="BT1060">IF(COUNTIF(AM$2:BJ$2,"Yes")=0,"N/A",IF(SUMPRODUCT(--(AM$2:BJ$2="Yes"),--(ProgramsTable[[#This Row],[Developmental Disability]:[Caregivers, Family Members, Advocates, or Practitioners of an Individual with Disabilities or Medical Conditions]]="Yes"))&gt;0,"Yes","No"))</f>
        <v>N/A</v>
      </c>
      <c r="BU10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60" s="18" t="str">
        <f>IF(BV$2=0, "N/A", IF(ISNUMBER(SEARCH(UPPER(BV$2), UPPER(ProgramsTable[[#This Row],[Type of Service]]))), "Yes", "No"))</f>
        <v>N/A</v>
      </c>
      <c r="BW1060" s="18" t="str">
        <f>IF(BW$2=0, "N/A", IF(ISNUMBER(SEARCH(TRIM(BW$2), ProgramsTable[[#This Row],[Geographic Coverage]])), "Yes", "No"))</f>
        <v>N/A</v>
      </c>
      <c r="BX1060" s="18" t="str">
        <f>IF(BX$2=0, "N/A", IF(ISNUMBER(SEARCH(TRIM(BX$2), ProgramsTable[[#This Row],[Geographic Coverage]])), "Yes", "No"))</f>
        <v>N/A</v>
      </c>
      <c r="BY1060" s="18" t="str">
        <f>IF(AND(BW$2=0, BX$2=0), "*Required - Please Make a Selection*", IF(OR(ISNUMBER(SEARCH(TRIM(BW$2), ProgramsTable[[#This Row],[Geographic Coverage]])), ISNUMBER(SEARCH(TRIM(BX$2), ProgramsTable[[#This Row],[Geographic Coverage]]))), "Yes", "No"))</f>
        <v>*Required - Please Make a Selection*</v>
      </c>
      <c r="BZ1060" s="18" t="str">
        <f>IF(I$2=0, "N/A", IF(I$2="Yes", IF(ProgramsTable[[#This Row],[Program Includes Services for Caregivers]]="Yes", IF(ProgramsTable[[#This Row],[Program May Require Caregiver to be Unpaid]]="No", "Yes", "No"), "No"), "N/A"))</f>
        <v>N/A</v>
      </c>
      <c r="CA10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60" s="18" t="str">
        <f>IF(CB$2=0, "N/A", IF(ISNUMBER(SEARCH(TRIM(UPPER(CB$2)), TRIM(UPPER(ProgramsTable[[#This Row],[Type of Service]])))), "Yes", "No"))</f>
        <v>N/A</v>
      </c>
      <c r="CC1060" s="18" t="str">
        <f>IF(CC$2=0, "N/A", IF(ISNUMBER(SEARCH(TRIM(CC$2), ProgramsTable[[#This Row],[Geographic Coverage]])), "Yes", "No"))</f>
        <v>No</v>
      </c>
      <c r="CD1060" s="18" t="str">
        <f>IF(CD$2=0, "N/A", IF(ISNUMBER(SEARCH(TRIM(CD$2), ProgramsTable[[#This Row],[Geographic Coverage]])), "Yes", "No"))</f>
        <v>N/A</v>
      </c>
      <c r="CE1060" s="18" t="str">
        <f>IF(AND(CC$2=0, CD$2=0), "*Required - Please Make a Selection*", IF(OR(ISNUMBER(SEARCH(TRIM(CC$2), ProgramsTable[[#This Row],[Geographic Coverage]])), ISNUMBER(SEARCH(TRIM(CD$2), ProgramsTable[[#This Row],[Geographic Coverage]]))), "Yes", "No"))</f>
        <v>No</v>
      </c>
      <c r="CF1060" s="18" t="str" cm="1">
        <f t="array" ref="CF1060">IF(COUNTIF(BK$2:BN$2, "Yes")=0, "N/A", IF(SUMPRODUCT((BK$2:BN$2="Yes")*(ProgramsTable[[#This Row],[Veteran?]:[Disabled Veteran?]]="Yes"))&gt;0, "Yes", "No"))</f>
        <v>No</v>
      </c>
      <c r="CG10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60"/>
      <c r="CI1060"/>
      <c r="CJ1060"/>
      <c r="CK1060"/>
      <c r="CL1060"/>
      <c r="CM1060"/>
      <c r="CN1060"/>
      <c r="CO1060"/>
      <c r="CP1060"/>
      <c r="CQ1060"/>
      <c r="CR1060"/>
      <c r="CS1060"/>
      <c r="CU1060"/>
      <c r="CV1060"/>
    </row>
    <row r="1061" spans="1:100" hidden="1" x14ac:dyDescent="0.25">
      <c r="A1061" s="10">
        <v>1072</v>
      </c>
      <c r="B1061" t="s">
        <v>647</v>
      </c>
      <c r="C1061" t="s">
        <v>653</v>
      </c>
      <c r="D1061" t="s">
        <v>576</v>
      </c>
      <c r="E1061" t="s">
        <v>546</v>
      </c>
      <c r="F1061" t="s">
        <v>655</v>
      </c>
      <c r="G1061" t="s">
        <v>98</v>
      </c>
      <c r="H1061" t="s">
        <v>207</v>
      </c>
      <c r="I1061" t="s">
        <v>207</v>
      </c>
      <c r="J1061" t="s">
        <v>208</v>
      </c>
      <c r="K1061" t="s">
        <v>208</v>
      </c>
      <c r="L1061" s="11" t="s">
        <v>543</v>
      </c>
      <c r="M1061">
        <v>60</v>
      </c>
      <c r="N1061">
        <v>120</v>
      </c>
      <c r="P1061" t="s">
        <v>563</v>
      </c>
      <c r="Q1061" t="s">
        <v>208</v>
      </c>
      <c r="R1061" t="s">
        <v>563</v>
      </c>
      <c r="S1061" t="s">
        <v>208</v>
      </c>
      <c r="T1061" t="s">
        <v>654</v>
      </c>
      <c r="U1061" t="s">
        <v>207</v>
      </c>
      <c r="V1061" t="s">
        <v>207</v>
      </c>
      <c r="W1061" t="s">
        <v>207</v>
      </c>
      <c r="X1061" t="s">
        <v>207</v>
      </c>
      <c r="Y1061" t="s">
        <v>207</v>
      </c>
      <c r="Z1061" t="s">
        <v>207</v>
      </c>
      <c r="AA1061" t="s">
        <v>207</v>
      </c>
      <c r="AB1061" t="s">
        <v>207</v>
      </c>
      <c r="AC1061" t="s">
        <v>207</v>
      </c>
      <c r="AD1061" t="s">
        <v>207</v>
      </c>
      <c r="AE1061" t="s">
        <v>207</v>
      </c>
      <c r="AF1061" t="s">
        <v>207</v>
      </c>
      <c r="AG1061" t="s">
        <v>207</v>
      </c>
      <c r="AH1061" t="s">
        <v>207</v>
      </c>
      <c r="AI1061" t="s">
        <v>207</v>
      </c>
      <c r="AJ1061" t="s">
        <v>207</v>
      </c>
      <c r="AK1061" t="s">
        <v>207</v>
      </c>
      <c r="AL1061" t="s">
        <v>207</v>
      </c>
      <c r="AM1061" t="s">
        <v>207</v>
      </c>
      <c r="AN1061" t="s">
        <v>207</v>
      </c>
      <c r="AO1061" t="s">
        <v>207</v>
      </c>
      <c r="AP1061" t="s">
        <v>207</v>
      </c>
      <c r="AQ1061" t="s">
        <v>207</v>
      </c>
      <c r="AR1061" t="s">
        <v>207</v>
      </c>
      <c r="AS1061" t="s">
        <v>207</v>
      </c>
      <c r="AT1061" t="s">
        <v>207</v>
      </c>
      <c r="AU1061" t="s">
        <v>207</v>
      </c>
      <c r="AV1061" t="s">
        <v>207</v>
      </c>
      <c r="AW1061" t="s">
        <v>207</v>
      </c>
      <c r="AX1061" t="s">
        <v>207</v>
      </c>
      <c r="AY1061" t="s">
        <v>207</v>
      </c>
      <c r="AZ1061" t="s">
        <v>207</v>
      </c>
      <c r="BA1061" t="s">
        <v>215</v>
      </c>
      <c r="BB1061" t="s">
        <v>207</v>
      </c>
      <c r="BC1061" t="s">
        <v>207</v>
      </c>
      <c r="BD1061" t="s">
        <v>207</v>
      </c>
      <c r="BE1061" t="s">
        <v>207</v>
      </c>
      <c r="BF1061" t="s">
        <v>207</v>
      </c>
      <c r="BG1061" t="s">
        <v>207</v>
      </c>
      <c r="BH1061" t="s">
        <v>207</v>
      </c>
      <c r="BI1061" t="s">
        <v>207</v>
      </c>
      <c r="BJ1061" t="s">
        <v>207</v>
      </c>
      <c r="BK1061" t="s">
        <v>207</v>
      </c>
      <c r="BL1061" t="s">
        <v>207</v>
      </c>
      <c r="BM1061" t="s">
        <v>207</v>
      </c>
      <c r="BN1061" t="s">
        <v>207</v>
      </c>
      <c r="BO1061" s="18" t="str">
        <f>IF(OR(BO$2=0, BO$2=""), "N/A", IF(ISNUMBER(SEARCH(UPPER(BO$2), UPPER(ProgramsTable[[#This Row],[Type of Service]]))), "Yes", "No"))</f>
        <v>N/A</v>
      </c>
      <c r="BP1061" s="18" t="str">
        <f>IF(BP$2=0, "N/A", IF(ISNUMBER(SEARCH(TRIM(BP$2), ProgramsTable[[#This Row],[Geographic Coverage]])), "Yes", "No"))</f>
        <v>N/A</v>
      </c>
      <c r="BQ1061" s="18" t="str">
        <f>IF(BQ$2=0, "N/A", IF(ISNUMBER(SEARCH(TRIM(BQ$2), ProgramsTable[[#This Row],[Geographic Coverage]])), "Yes", "No"))</f>
        <v>N/A</v>
      </c>
      <c r="BR1061" s="18" t="str">
        <f>IF(AND(BP$2=0, BQ$2=0), "*Required - Please Make a Selection*", IF(OR(ISNUMBER(SEARCH(TRIM(BP$2), ProgramsTable[[#This Row],[Geographic Coverage]])), ISNUMBER(SEARCH(TRIM(BQ$2), ProgramsTable[[#This Row],[Geographic Coverage]]))), "Yes", "No"))</f>
        <v>*Required - Please Make a Selection*</v>
      </c>
      <c r="BS1061" s="18" t="str">
        <f>IF(OR(BS$2="",BS$2=0), "N/A", IF(AND(ProgramsTable[[#This Row],[Age Min]]= "None", ProgramsTable[[#This Row],[Age Max]]= "None"), "Yes", IF(AND(BS$2&gt;=ProgramsTable[[#This Row],[Age Min]], BS$2&lt;=ProgramsTable[[#This Row],[Age Max]]), "Yes", "No")))</f>
        <v>N/A</v>
      </c>
      <c r="BT1061" s="18" t="str" cm="1">
        <f t="array" ref="BT1061">IF(COUNTIF(AM$2:BJ$2,"Yes")=0,"N/A",IF(SUMPRODUCT(--(AM$2:BJ$2="Yes"),--(ProgramsTable[[#This Row],[Developmental Disability]:[Caregivers, Family Members, Advocates, or Practitioners of an Individual with Disabilities or Medical Conditions]]="Yes"))&gt;0,"Yes","No"))</f>
        <v>N/A</v>
      </c>
      <c r="BU10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61" s="18" t="str">
        <f>IF(BV$2=0, "N/A", IF(ISNUMBER(SEARCH(UPPER(BV$2), UPPER(ProgramsTable[[#This Row],[Type of Service]]))), "Yes", "No"))</f>
        <v>N/A</v>
      </c>
      <c r="BW1061" s="18" t="str">
        <f>IF(BW$2=0, "N/A", IF(ISNUMBER(SEARCH(TRIM(BW$2), ProgramsTable[[#This Row],[Geographic Coverage]])), "Yes", "No"))</f>
        <v>N/A</v>
      </c>
      <c r="BX1061" s="18" t="str">
        <f>IF(BX$2=0, "N/A", IF(ISNUMBER(SEARCH(TRIM(BX$2), ProgramsTable[[#This Row],[Geographic Coverage]])), "Yes", "No"))</f>
        <v>N/A</v>
      </c>
      <c r="BY1061" s="18" t="str">
        <f>IF(AND(BW$2=0, BX$2=0), "*Required - Please Make a Selection*", IF(OR(ISNUMBER(SEARCH(TRIM(BW$2), ProgramsTable[[#This Row],[Geographic Coverage]])), ISNUMBER(SEARCH(TRIM(BX$2), ProgramsTable[[#This Row],[Geographic Coverage]]))), "Yes", "No"))</f>
        <v>*Required - Please Make a Selection*</v>
      </c>
      <c r="BZ1061" s="18" t="str">
        <f>IF(I$2=0, "N/A", IF(I$2="Yes", IF(ProgramsTable[[#This Row],[Program Includes Services for Caregivers]]="Yes", IF(ProgramsTable[[#This Row],[Program May Require Caregiver to be Unpaid]]="No", "Yes", "No"), "No"), "N/A"))</f>
        <v>N/A</v>
      </c>
      <c r="CA10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61" s="18" t="str">
        <f>IF(CB$2=0, "N/A", IF(ISNUMBER(SEARCH(TRIM(UPPER(CB$2)), TRIM(UPPER(ProgramsTable[[#This Row],[Type of Service]])))), "Yes", "No"))</f>
        <v>N/A</v>
      </c>
      <c r="CC1061" s="18" t="str">
        <f>IF(CC$2=0, "N/A", IF(ISNUMBER(SEARCH(TRIM(CC$2), ProgramsTable[[#This Row],[Geographic Coverage]])), "Yes", "No"))</f>
        <v>No</v>
      </c>
      <c r="CD1061" s="18" t="str">
        <f>IF(CD$2=0, "N/A", IF(ISNUMBER(SEARCH(TRIM(CD$2), ProgramsTable[[#This Row],[Geographic Coverage]])), "Yes", "No"))</f>
        <v>N/A</v>
      </c>
      <c r="CE1061" s="18" t="str">
        <f>IF(AND(CC$2=0, CD$2=0), "*Required - Please Make a Selection*", IF(OR(ISNUMBER(SEARCH(TRIM(CC$2), ProgramsTable[[#This Row],[Geographic Coverage]])), ISNUMBER(SEARCH(TRIM(CD$2), ProgramsTable[[#This Row],[Geographic Coverage]]))), "Yes", "No"))</f>
        <v>No</v>
      </c>
      <c r="CF1061" s="18" t="str" cm="1">
        <f t="array" ref="CF1061">IF(COUNTIF(BK$2:BN$2, "Yes")=0, "N/A", IF(SUMPRODUCT((BK$2:BN$2="Yes")*(ProgramsTable[[#This Row],[Veteran?]:[Disabled Veteran?]]="Yes"))&gt;0, "Yes", "No"))</f>
        <v>No</v>
      </c>
      <c r="CG10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61"/>
      <c r="CI1061"/>
      <c r="CJ1061"/>
      <c r="CK1061"/>
      <c r="CL1061"/>
      <c r="CM1061"/>
      <c r="CN1061"/>
      <c r="CO1061"/>
      <c r="CP1061"/>
      <c r="CQ1061"/>
      <c r="CR1061"/>
      <c r="CS1061"/>
      <c r="CU1061"/>
      <c r="CV1061"/>
    </row>
    <row r="1062" spans="1:100" hidden="1" x14ac:dyDescent="0.25">
      <c r="A1062" s="10">
        <v>1084</v>
      </c>
      <c r="B1062" t="s">
        <v>647</v>
      </c>
      <c r="C1062" t="s">
        <v>522</v>
      </c>
      <c r="D1062" t="s">
        <v>537</v>
      </c>
      <c r="E1062" t="s">
        <v>538</v>
      </c>
      <c r="F1062" t="s">
        <v>539</v>
      </c>
      <c r="G1062" t="s">
        <v>540</v>
      </c>
      <c r="H1062" t="s">
        <v>207</v>
      </c>
      <c r="I1062" t="s">
        <v>207</v>
      </c>
      <c r="J1062" t="s">
        <v>541</v>
      </c>
      <c r="K1062" t="s">
        <v>542</v>
      </c>
      <c r="L1062" t="s">
        <v>543</v>
      </c>
      <c r="M1062">
        <v>60</v>
      </c>
      <c r="N1062">
        <v>120</v>
      </c>
      <c r="P1062" t="s">
        <v>544</v>
      </c>
      <c r="Q1062" t="s">
        <v>208</v>
      </c>
      <c r="R1062" t="s">
        <v>544</v>
      </c>
      <c r="S1062" t="s">
        <v>208</v>
      </c>
      <c r="T1062" t="s">
        <v>75</v>
      </c>
      <c r="U1062" t="s">
        <v>215</v>
      </c>
      <c r="V1062" t="s">
        <v>207</v>
      </c>
      <c r="W1062" t="s">
        <v>207</v>
      </c>
      <c r="X1062" t="s">
        <v>207</v>
      </c>
      <c r="Y1062" t="s">
        <v>207</v>
      </c>
      <c r="Z1062" t="s">
        <v>207</v>
      </c>
      <c r="AA1062" t="s">
        <v>207</v>
      </c>
      <c r="AB1062" t="s">
        <v>207</v>
      </c>
      <c r="AC1062" t="s">
        <v>207</v>
      </c>
      <c r="AD1062" t="s">
        <v>207</v>
      </c>
      <c r="AE1062" t="s">
        <v>207</v>
      </c>
      <c r="AF1062" t="s">
        <v>207</v>
      </c>
      <c r="AG1062" t="s">
        <v>207</v>
      </c>
      <c r="AH1062" t="s">
        <v>207</v>
      </c>
      <c r="AI1062" t="s">
        <v>207</v>
      </c>
      <c r="AJ1062" t="s">
        <v>207</v>
      </c>
      <c r="AK1062" t="s">
        <v>207</v>
      </c>
      <c r="AL1062" t="s">
        <v>207</v>
      </c>
      <c r="AM1062" t="s">
        <v>207</v>
      </c>
      <c r="AN1062" t="s">
        <v>207</v>
      </c>
      <c r="AO1062" t="s">
        <v>207</v>
      </c>
      <c r="AP1062" t="s">
        <v>207</v>
      </c>
      <c r="AQ1062" t="s">
        <v>207</v>
      </c>
      <c r="AR1062" t="s">
        <v>207</v>
      </c>
      <c r="AS1062" t="s">
        <v>207</v>
      </c>
      <c r="AT1062" t="s">
        <v>207</v>
      </c>
      <c r="AU1062" t="s">
        <v>207</v>
      </c>
      <c r="AV1062" t="s">
        <v>207</v>
      </c>
      <c r="AW1062" t="s">
        <v>207</v>
      </c>
      <c r="AX1062" t="s">
        <v>207</v>
      </c>
      <c r="AY1062" t="s">
        <v>207</v>
      </c>
      <c r="AZ1062" t="s">
        <v>207</v>
      </c>
      <c r="BA1062" t="s">
        <v>215</v>
      </c>
      <c r="BB1062" t="s">
        <v>207</v>
      </c>
      <c r="BC1062" t="s">
        <v>207</v>
      </c>
      <c r="BD1062" t="s">
        <v>207</v>
      </c>
      <c r="BE1062" t="s">
        <v>207</v>
      </c>
      <c r="BF1062" t="s">
        <v>207</v>
      </c>
      <c r="BG1062" t="s">
        <v>207</v>
      </c>
      <c r="BH1062" t="s">
        <v>207</v>
      </c>
      <c r="BI1062" t="s">
        <v>207</v>
      </c>
      <c r="BJ1062" t="s">
        <v>207</v>
      </c>
      <c r="BK1062" t="s">
        <v>207</v>
      </c>
      <c r="BL1062" t="s">
        <v>207</v>
      </c>
      <c r="BM1062" t="s">
        <v>207</v>
      </c>
      <c r="BN1062" t="s">
        <v>207</v>
      </c>
      <c r="BO1062" s="18" t="str">
        <f>IF(OR(BO$2=0, BO$2=""), "N/A", IF(ISNUMBER(SEARCH(UPPER(BO$2), UPPER(ProgramsTable[[#This Row],[Type of Service]]))), "Yes", "No"))</f>
        <v>N/A</v>
      </c>
      <c r="BP1062" s="18" t="str">
        <f>IF(BP$2=0, "N/A", IF(ISNUMBER(SEARCH(TRIM(BP$2), ProgramsTable[[#This Row],[Geographic Coverage]])), "Yes", "No"))</f>
        <v>N/A</v>
      </c>
      <c r="BQ1062" s="18" t="str">
        <f>IF(BQ$2=0, "N/A", IF(ISNUMBER(SEARCH(TRIM(BQ$2), ProgramsTable[[#This Row],[Geographic Coverage]])), "Yes", "No"))</f>
        <v>N/A</v>
      </c>
      <c r="BR1062" s="18" t="str">
        <f>IF(AND(BP$2=0, BQ$2=0), "*Required - Please Make a Selection*", IF(OR(ISNUMBER(SEARCH(TRIM(BP$2), ProgramsTable[[#This Row],[Geographic Coverage]])), ISNUMBER(SEARCH(TRIM(BQ$2), ProgramsTable[[#This Row],[Geographic Coverage]]))), "Yes", "No"))</f>
        <v>*Required - Please Make a Selection*</v>
      </c>
      <c r="BS1062" s="18" t="str">
        <f>IF(OR(BS$2="",BS$2=0), "N/A", IF(AND(ProgramsTable[[#This Row],[Age Min]]= "None", ProgramsTable[[#This Row],[Age Max]]= "None"), "Yes", IF(AND(BS$2&gt;=ProgramsTable[[#This Row],[Age Min]], BS$2&lt;=ProgramsTable[[#This Row],[Age Max]]), "Yes", "No")))</f>
        <v>N/A</v>
      </c>
      <c r="BT1062" s="18" t="str" cm="1">
        <f t="array" ref="BT1062">IF(COUNTIF(AM$2:BJ$2,"Yes")=0,"N/A",IF(SUMPRODUCT(--(AM$2:BJ$2="Yes"),--(ProgramsTable[[#This Row],[Developmental Disability]:[Caregivers, Family Members, Advocates, or Practitioners of an Individual with Disabilities or Medical Conditions]]="Yes"))&gt;0,"Yes","No"))</f>
        <v>N/A</v>
      </c>
      <c r="BU10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62" s="18" t="str">
        <f>IF(BV$2=0, "N/A", IF(ISNUMBER(SEARCH(UPPER(BV$2), UPPER(ProgramsTable[[#This Row],[Type of Service]]))), "Yes", "No"))</f>
        <v>N/A</v>
      </c>
      <c r="BW1062" s="18" t="str">
        <f>IF(BW$2=0, "N/A", IF(ISNUMBER(SEARCH(TRIM(BW$2), ProgramsTable[[#This Row],[Geographic Coverage]])), "Yes", "No"))</f>
        <v>N/A</v>
      </c>
      <c r="BX1062" s="18" t="str">
        <f>IF(BX$2=0, "N/A", IF(ISNUMBER(SEARCH(TRIM(BX$2), ProgramsTable[[#This Row],[Geographic Coverage]])), "Yes", "No"))</f>
        <v>N/A</v>
      </c>
      <c r="BY1062" s="18" t="str">
        <f>IF(AND(BW$2=0, BX$2=0), "*Required - Please Make a Selection*", IF(OR(ISNUMBER(SEARCH(TRIM(BW$2), ProgramsTable[[#This Row],[Geographic Coverage]])), ISNUMBER(SEARCH(TRIM(BX$2), ProgramsTable[[#This Row],[Geographic Coverage]]))), "Yes", "No"))</f>
        <v>*Required - Please Make a Selection*</v>
      </c>
      <c r="BZ1062" s="18" t="str">
        <f>IF(I$2=0, "N/A", IF(I$2="Yes", IF(ProgramsTable[[#This Row],[Program Includes Services for Caregivers]]="Yes", IF(ProgramsTable[[#This Row],[Program May Require Caregiver to be Unpaid]]="No", "Yes", "No"), "No"), "N/A"))</f>
        <v>N/A</v>
      </c>
      <c r="CA10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62" s="18" t="str">
        <f>IF(CB$2=0, "N/A", IF(ISNUMBER(SEARCH(TRIM(UPPER(CB$2)), TRIM(UPPER(ProgramsTable[[#This Row],[Type of Service]])))), "Yes", "No"))</f>
        <v>N/A</v>
      </c>
      <c r="CC1062" s="18" t="str">
        <f>IF(CC$2=0, "N/A", IF(ISNUMBER(SEARCH(TRIM(CC$2), ProgramsTable[[#This Row],[Geographic Coverage]])), "Yes", "No"))</f>
        <v>No</v>
      </c>
      <c r="CD1062" s="18" t="str">
        <f>IF(CD$2=0, "N/A", IF(ISNUMBER(SEARCH(TRIM(CD$2), ProgramsTable[[#This Row],[Geographic Coverage]])), "Yes", "No"))</f>
        <v>N/A</v>
      </c>
      <c r="CE1062" s="18" t="str">
        <f>IF(AND(CC$2=0, CD$2=0), "*Required - Please Make a Selection*", IF(OR(ISNUMBER(SEARCH(TRIM(CC$2), ProgramsTable[[#This Row],[Geographic Coverage]])), ISNUMBER(SEARCH(TRIM(CD$2), ProgramsTable[[#This Row],[Geographic Coverage]]))), "Yes", "No"))</f>
        <v>No</v>
      </c>
      <c r="CF1062" s="18" t="str" cm="1">
        <f t="array" ref="CF1062">IF(COUNTIF(BK$2:BN$2, "Yes")=0, "N/A", IF(SUMPRODUCT((BK$2:BN$2="Yes")*(ProgramsTable[[#This Row],[Veteran?]:[Disabled Veteran?]]="Yes"))&gt;0, "Yes", "No"))</f>
        <v>No</v>
      </c>
      <c r="CG10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62"/>
      <c r="CI1062"/>
      <c r="CJ1062"/>
      <c r="CK1062"/>
      <c r="CL1062"/>
      <c r="CM1062"/>
      <c r="CN1062"/>
      <c r="CO1062"/>
      <c r="CP1062"/>
      <c r="CQ1062"/>
      <c r="CR1062"/>
      <c r="CS1062"/>
      <c r="CU1062"/>
      <c r="CV1062"/>
    </row>
    <row r="1063" spans="1:100" hidden="1" x14ac:dyDescent="0.25">
      <c r="A1063" s="10">
        <v>1086</v>
      </c>
      <c r="B1063" t="s">
        <v>647</v>
      </c>
      <c r="C1063" t="s">
        <v>522</v>
      </c>
      <c r="D1063" t="s">
        <v>545</v>
      </c>
      <c r="E1063" t="s">
        <v>546</v>
      </c>
      <c r="F1063" t="s">
        <v>549</v>
      </c>
      <c r="G1063" t="s">
        <v>117</v>
      </c>
      <c r="H1063" t="s">
        <v>207</v>
      </c>
      <c r="I1063" t="s">
        <v>207</v>
      </c>
      <c r="J1063" t="s">
        <v>208</v>
      </c>
      <c r="K1063" t="s">
        <v>208</v>
      </c>
      <c r="L1063" s="11" t="s">
        <v>543</v>
      </c>
      <c r="M1063">
        <v>60</v>
      </c>
      <c r="N1063">
        <v>120</v>
      </c>
      <c r="P1063" t="s">
        <v>550</v>
      </c>
      <c r="Q1063" t="s">
        <v>208</v>
      </c>
      <c r="R1063" t="s">
        <v>550</v>
      </c>
      <c r="S1063" t="s">
        <v>208</v>
      </c>
      <c r="T1063" t="s">
        <v>75</v>
      </c>
      <c r="U1063" t="s">
        <v>207</v>
      </c>
      <c r="V1063" t="s">
        <v>207</v>
      </c>
      <c r="W1063" t="s">
        <v>207</v>
      </c>
      <c r="X1063" t="s">
        <v>207</v>
      </c>
      <c r="Y1063" t="s">
        <v>207</v>
      </c>
      <c r="Z1063" t="s">
        <v>207</v>
      </c>
      <c r="AA1063" t="s">
        <v>207</v>
      </c>
      <c r="AB1063" t="s">
        <v>207</v>
      </c>
      <c r="AC1063" t="s">
        <v>207</v>
      </c>
      <c r="AD1063" t="s">
        <v>207</v>
      </c>
      <c r="AE1063" t="s">
        <v>207</v>
      </c>
      <c r="AF1063" t="s">
        <v>207</v>
      </c>
      <c r="AG1063" t="s">
        <v>207</v>
      </c>
      <c r="AH1063" t="s">
        <v>207</v>
      </c>
      <c r="AI1063" t="s">
        <v>207</v>
      </c>
      <c r="AJ1063" t="s">
        <v>207</v>
      </c>
      <c r="AK1063" t="s">
        <v>207</v>
      </c>
      <c r="AL1063" t="s">
        <v>207</v>
      </c>
      <c r="AM1063" t="s">
        <v>207</v>
      </c>
      <c r="AN1063" t="s">
        <v>207</v>
      </c>
      <c r="AO1063" t="s">
        <v>207</v>
      </c>
      <c r="AP1063" t="s">
        <v>207</v>
      </c>
      <c r="AQ1063" t="s">
        <v>207</v>
      </c>
      <c r="AR1063" t="s">
        <v>207</v>
      </c>
      <c r="AS1063" t="s">
        <v>207</v>
      </c>
      <c r="AT1063" t="s">
        <v>207</v>
      </c>
      <c r="AU1063" t="s">
        <v>207</v>
      </c>
      <c r="AV1063" t="s">
        <v>207</v>
      </c>
      <c r="AW1063" t="s">
        <v>207</v>
      </c>
      <c r="AX1063" t="s">
        <v>207</v>
      </c>
      <c r="AY1063" t="s">
        <v>207</v>
      </c>
      <c r="AZ1063" t="s">
        <v>207</v>
      </c>
      <c r="BA1063" t="s">
        <v>215</v>
      </c>
      <c r="BB1063" t="s">
        <v>207</v>
      </c>
      <c r="BC1063" t="s">
        <v>207</v>
      </c>
      <c r="BD1063" t="s">
        <v>207</v>
      </c>
      <c r="BE1063" t="s">
        <v>207</v>
      </c>
      <c r="BF1063" t="s">
        <v>207</v>
      </c>
      <c r="BG1063" t="s">
        <v>207</v>
      </c>
      <c r="BH1063" t="s">
        <v>207</v>
      </c>
      <c r="BI1063" t="s">
        <v>207</v>
      </c>
      <c r="BJ1063" t="s">
        <v>207</v>
      </c>
      <c r="BK1063" t="s">
        <v>207</v>
      </c>
      <c r="BL1063" t="s">
        <v>207</v>
      </c>
      <c r="BM1063" t="s">
        <v>207</v>
      </c>
      <c r="BN1063" t="s">
        <v>207</v>
      </c>
      <c r="BO1063" s="18" t="str">
        <f>IF(OR(BO$2=0, BO$2=""), "N/A", IF(ISNUMBER(SEARCH(UPPER(BO$2), UPPER(ProgramsTable[[#This Row],[Type of Service]]))), "Yes", "No"))</f>
        <v>N/A</v>
      </c>
      <c r="BP1063" s="18" t="str">
        <f>IF(BP$2=0, "N/A", IF(ISNUMBER(SEARCH(TRIM(BP$2), ProgramsTable[[#This Row],[Geographic Coverage]])), "Yes", "No"))</f>
        <v>N/A</v>
      </c>
      <c r="BQ1063" s="18" t="str">
        <f>IF(BQ$2=0, "N/A", IF(ISNUMBER(SEARCH(TRIM(BQ$2), ProgramsTable[[#This Row],[Geographic Coverage]])), "Yes", "No"))</f>
        <v>N/A</v>
      </c>
      <c r="BR1063" s="18" t="str">
        <f>IF(AND(BP$2=0, BQ$2=0), "*Required - Please Make a Selection*", IF(OR(ISNUMBER(SEARCH(TRIM(BP$2), ProgramsTable[[#This Row],[Geographic Coverage]])), ISNUMBER(SEARCH(TRIM(BQ$2), ProgramsTable[[#This Row],[Geographic Coverage]]))), "Yes", "No"))</f>
        <v>*Required - Please Make a Selection*</v>
      </c>
      <c r="BS1063" s="18" t="str">
        <f>IF(OR(BS$2="",BS$2=0), "N/A", IF(AND(ProgramsTable[[#This Row],[Age Min]]= "None", ProgramsTable[[#This Row],[Age Max]]= "None"), "Yes", IF(AND(BS$2&gt;=ProgramsTable[[#This Row],[Age Min]], BS$2&lt;=ProgramsTable[[#This Row],[Age Max]]), "Yes", "No")))</f>
        <v>N/A</v>
      </c>
      <c r="BT1063" s="18" t="str" cm="1">
        <f t="array" ref="BT1063">IF(COUNTIF(AM$2:BJ$2,"Yes")=0,"N/A",IF(SUMPRODUCT(--(AM$2:BJ$2="Yes"),--(ProgramsTable[[#This Row],[Developmental Disability]:[Caregivers, Family Members, Advocates, or Practitioners of an Individual with Disabilities or Medical Conditions]]="Yes"))&gt;0,"Yes","No"))</f>
        <v>N/A</v>
      </c>
      <c r="BU10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63" s="18" t="str">
        <f>IF(BV$2=0, "N/A", IF(ISNUMBER(SEARCH(UPPER(BV$2), UPPER(ProgramsTable[[#This Row],[Type of Service]]))), "Yes", "No"))</f>
        <v>N/A</v>
      </c>
      <c r="BW1063" s="18" t="str">
        <f>IF(BW$2=0, "N/A", IF(ISNUMBER(SEARCH(TRIM(BW$2), ProgramsTable[[#This Row],[Geographic Coverage]])), "Yes", "No"))</f>
        <v>N/A</v>
      </c>
      <c r="BX1063" s="18" t="str">
        <f>IF(BX$2=0, "N/A", IF(ISNUMBER(SEARCH(TRIM(BX$2), ProgramsTable[[#This Row],[Geographic Coverage]])), "Yes", "No"))</f>
        <v>N/A</v>
      </c>
      <c r="BY1063" s="18" t="str">
        <f>IF(AND(BW$2=0, BX$2=0), "*Required - Please Make a Selection*", IF(OR(ISNUMBER(SEARCH(TRIM(BW$2), ProgramsTable[[#This Row],[Geographic Coverage]])), ISNUMBER(SEARCH(TRIM(BX$2), ProgramsTable[[#This Row],[Geographic Coverage]]))), "Yes", "No"))</f>
        <v>*Required - Please Make a Selection*</v>
      </c>
      <c r="BZ1063" s="18" t="str">
        <f>IF(I$2=0, "N/A", IF(I$2="Yes", IF(ProgramsTable[[#This Row],[Program Includes Services for Caregivers]]="Yes", IF(ProgramsTable[[#This Row],[Program May Require Caregiver to be Unpaid]]="No", "Yes", "No"), "No"), "N/A"))</f>
        <v>N/A</v>
      </c>
      <c r="CA10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63" s="18" t="str">
        <f>IF(CB$2=0, "N/A", IF(ISNUMBER(SEARCH(TRIM(UPPER(CB$2)), TRIM(UPPER(ProgramsTable[[#This Row],[Type of Service]])))), "Yes", "No"))</f>
        <v>N/A</v>
      </c>
      <c r="CC1063" s="18" t="str">
        <f>IF(CC$2=0, "N/A", IF(ISNUMBER(SEARCH(TRIM(CC$2), ProgramsTable[[#This Row],[Geographic Coverage]])), "Yes", "No"))</f>
        <v>No</v>
      </c>
      <c r="CD1063" s="18" t="str">
        <f>IF(CD$2=0, "N/A", IF(ISNUMBER(SEARCH(TRIM(CD$2), ProgramsTable[[#This Row],[Geographic Coverage]])), "Yes", "No"))</f>
        <v>N/A</v>
      </c>
      <c r="CE1063" s="18" t="str">
        <f>IF(AND(CC$2=0, CD$2=0), "*Required - Please Make a Selection*", IF(OR(ISNUMBER(SEARCH(TRIM(CC$2), ProgramsTable[[#This Row],[Geographic Coverage]])), ISNUMBER(SEARCH(TRIM(CD$2), ProgramsTable[[#This Row],[Geographic Coverage]]))), "Yes", "No"))</f>
        <v>No</v>
      </c>
      <c r="CF1063" s="18" t="str" cm="1">
        <f t="array" ref="CF1063">IF(COUNTIF(BK$2:BN$2, "Yes")=0, "N/A", IF(SUMPRODUCT((BK$2:BN$2="Yes")*(ProgramsTable[[#This Row],[Veteran?]:[Disabled Veteran?]]="Yes"))&gt;0, "Yes", "No"))</f>
        <v>No</v>
      </c>
      <c r="CG10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63"/>
      <c r="CI1063"/>
      <c r="CJ1063"/>
      <c r="CK1063"/>
      <c r="CL1063"/>
      <c r="CM1063"/>
      <c r="CN1063"/>
      <c r="CO1063"/>
      <c r="CP1063"/>
      <c r="CQ1063"/>
      <c r="CR1063"/>
      <c r="CS1063"/>
      <c r="CU1063"/>
      <c r="CV1063"/>
    </row>
    <row r="1064" spans="1:100" hidden="1" x14ac:dyDescent="0.25">
      <c r="A1064" s="10">
        <v>1088</v>
      </c>
      <c r="B1064" t="s">
        <v>647</v>
      </c>
      <c r="C1064" t="s">
        <v>522</v>
      </c>
      <c r="D1064" t="s">
        <v>545</v>
      </c>
      <c r="E1064" t="s">
        <v>546</v>
      </c>
      <c r="F1064" t="s">
        <v>553</v>
      </c>
      <c r="G1064" t="s">
        <v>99</v>
      </c>
      <c r="H1064" t="s">
        <v>207</v>
      </c>
      <c r="I1064" t="s">
        <v>207</v>
      </c>
      <c r="J1064" t="s">
        <v>208</v>
      </c>
      <c r="K1064" t="s">
        <v>208</v>
      </c>
      <c r="L1064" s="11" t="s">
        <v>543</v>
      </c>
      <c r="M1064">
        <v>60</v>
      </c>
      <c r="N1064">
        <v>120</v>
      </c>
      <c r="P1064" t="s">
        <v>554</v>
      </c>
      <c r="Q1064" t="s">
        <v>208</v>
      </c>
      <c r="R1064" t="s">
        <v>554</v>
      </c>
      <c r="S1064" t="s">
        <v>208</v>
      </c>
      <c r="T1064" t="s">
        <v>75</v>
      </c>
      <c r="U1064" t="s">
        <v>207</v>
      </c>
      <c r="V1064" t="s">
        <v>207</v>
      </c>
      <c r="W1064" t="s">
        <v>207</v>
      </c>
      <c r="X1064" t="s">
        <v>207</v>
      </c>
      <c r="Y1064" t="s">
        <v>207</v>
      </c>
      <c r="Z1064" t="s">
        <v>207</v>
      </c>
      <c r="AA1064" t="s">
        <v>207</v>
      </c>
      <c r="AB1064" t="s">
        <v>207</v>
      </c>
      <c r="AC1064" t="s">
        <v>207</v>
      </c>
      <c r="AD1064" t="s">
        <v>207</v>
      </c>
      <c r="AE1064" t="s">
        <v>207</v>
      </c>
      <c r="AF1064" t="s">
        <v>207</v>
      </c>
      <c r="AG1064" t="s">
        <v>207</v>
      </c>
      <c r="AH1064" t="s">
        <v>207</v>
      </c>
      <c r="AI1064" t="s">
        <v>207</v>
      </c>
      <c r="AJ1064" t="s">
        <v>207</v>
      </c>
      <c r="AK1064" t="s">
        <v>207</v>
      </c>
      <c r="AL1064" t="s">
        <v>207</v>
      </c>
      <c r="AM1064" t="s">
        <v>207</v>
      </c>
      <c r="AN1064" t="s">
        <v>207</v>
      </c>
      <c r="AO1064" t="s">
        <v>207</v>
      </c>
      <c r="AP1064" t="s">
        <v>207</v>
      </c>
      <c r="AQ1064" t="s">
        <v>207</v>
      </c>
      <c r="AR1064" t="s">
        <v>207</v>
      </c>
      <c r="AS1064" t="s">
        <v>207</v>
      </c>
      <c r="AT1064" t="s">
        <v>207</v>
      </c>
      <c r="AU1064" t="s">
        <v>207</v>
      </c>
      <c r="AV1064" t="s">
        <v>207</v>
      </c>
      <c r="AW1064" t="s">
        <v>207</v>
      </c>
      <c r="AX1064" t="s">
        <v>207</v>
      </c>
      <c r="AY1064" t="s">
        <v>207</v>
      </c>
      <c r="AZ1064" t="s">
        <v>207</v>
      </c>
      <c r="BA1064" t="s">
        <v>215</v>
      </c>
      <c r="BB1064" t="s">
        <v>207</v>
      </c>
      <c r="BC1064" t="s">
        <v>207</v>
      </c>
      <c r="BD1064" t="s">
        <v>207</v>
      </c>
      <c r="BE1064" t="s">
        <v>207</v>
      </c>
      <c r="BF1064" t="s">
        <v>207</v>
      </c>
      <c r="BG1064" t="s">
        <v>207</v>
      </c>
      <c r="BH1064" t="s">
        <v>207</v>
      </c>
      <c r="BI1064" t="s">
        <v>207</v>
      </c>
      <c r="BJ1064" t="s">
        <v>207</v>
      </c>
      <c r="BK1064" t="s">
        <v>207</v>
      </c>
      <c r="BL1064" t="s">
        <v>207</v>
      </c>
      <c r="BM1064" t="s">
        <v>207</v>
      </c>
      <c r="BN1064" t="s">
        <v>207</v>
      </c>
      <c r="BO1064" s="18" t="str">
        <f>IF(OR(BO$2=0, BO$2=""), "N/A", IF(ISNUMBER(SEARCH(UPPER(BO$2), UPPER(ProgramsTable[[#This Row],[Type of Service]]))), "Yes", "No"))</f>
        <v>N/A</v>
      </c>
      <c r="BP1064" s="18" t="str">
        <f>IF(BP$2=0, "N/A", IF(ISNUMBER(SEARCH(TRIM(BP$2), ProgramsTable[[#This Row],[Geographic Coverage]])), "Yes", "No"))</f>
        <v>N/A</v>
      </c>
      <c r="BQ1064" s="18" t="str">
        <f>IF(BQ$2=0, "N/A", IF(ISNUMBER(SEARCH(TRIM(BQ$2), ProgramsTable[[#This Row],[Geographic Coverage]])), "Yes", "No"))</f>
        <v>N/A</v>
      </c>
      <c r="BR1064" s="18" t="str">
        <f>IF(AND(BP$2=0, BQ$2=0), "*Required - Please Make a Selection*", IF(OR(ISNUMBER(SEARCH(TRIM(BP$2), ProgramsTable[[#This Row],[Geographic Coverage]])), ISNUMBER(SEARCH(TRIM(BQ$2), ProgramsTable[[#This Row],[Geographic Coverage]]))), "Yes", "No"))</f>
        <v>*Required - Please Make a Selection*</v>
      </c>
      <c r="BS1064" s="18" t="str">
        <f>IF(OR(BS$2="",BS$2=0), "N/A", IF(AND(ProgramsTable[[#This Row],[Age Min]]= "None", ProgramsTable[[#This Row],[Age Max]]= "None"), "Yes", IF(AND(BS$2&gt;=ProgramsTable[[#This Row],[Age Min]], BS$2&lt;=ProgramsTable[[#This Row],[Age Max]]), "Yes", "No")))</f>
        <v>N/A</v>
      </c>
      <c r="BT1064" s="18" t="str" cm="1">
        <f t="array" ref="BT1064">IF(COUNTIF(AM$2:BJ$2,"Yes")=0,"N/A",IF(SUMPRODUCT(--(AM$2:BJ$2="Yes"),--(ProgramsTable[[#This Row],[Developmental Disability]:[Caregivers, Family Members, Advocates, or Practitioners of an Individual with Disabilities or Medical Conditions]]="Yes"))&gt;0,"Yes","No"))</f>
        <v>N/A</v>
      </c>
      <c r="BU10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64" s="18" t="str">
        <f>IF(BV$2=0, "N/A", IF(ISNUMBER(SEARCH(UPPER(BV$2), UPPER(ProgramsTable[[#This Row],[Type of Service]]))), "Yes", "No"))</f>
        <v>N/A</v>
      </c>
      <c r="BW1064" s="18" t="str">
        <f>IF(BW$2=0, "N/A", IF(ISNUMBER(SEARCH(TRIM(BW$2), ProgramsTable[[#This Row],[Geographic Coverage]])), "Yes", "No"))</f>
        <v>N/A</v>
      </c>
      <c r="BX1064" s="18" t="str">
        <f>IF(BX$2=0, "N/A", IF(ISNUMBER(SEARCH(TRIM(BX$2), ProgramsTable[[#This Row],[Geographic Coverage]])), "Yes", "No"))</f>
        <v>N/A</v>
      </c>
      <c r="BY1064" s="18" t="str">
        <f>IF(AND(BW$2=0, BX$2=0), "*Required - Please Make a Selection*", IF(OR(ISNUMBER(SEARCH(TRIM(BW$2), ProgramsTable[[#This Row],[Geographic Coverage]])), ISNUMBER(SEARCH(TRIM(BX$2), ProgramsTable[[#This Row],[Geographic Coverage]]))), "Yes", "No"))</f>
        <v>*Required - Please Make a Selection*</v>
      </c>
      <c r="BZ1064" s="18" t="str">
        <f>IF(I$2=0, "N/A", IF(I$2="Yes", IF(ProgramsTable[[#This Row],[Program Includes Services for Caregivers]]="Yes", IF(ProgramsTable[[#This Row],[Program May Require Caregiver to be Unpaid]]="No", "Yes", "No"), "No"), "N/A"))</f>
        <v>N/A</v>
      </c>
      <c r="CA10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64" s="18" t="str">
        <f>IF(CB$2=0, "N/A", IF(ISNUMBER(SEARCH(TRIM(UPPER(CB$2)), TRIM(UPPER(ProgramsTable[[#This Row],[Type of Service]])))), "Yes", "No"))</f>
        <v>N/A</v>
      </c>
      <c r="CC1064" s="18" t="str">
        <f>IF(CC$2=0, "N/A", IF(ISNUMBER(SEARCH(TRIM(CC$2), ProgramsTable[[#This Row],[Geographic Coverage]])), "Yes", "No"))</f>
        <v>No</v>
      </c>
      <c r="CD1064" s="18" t="str">
        <f>IF(CD$2=0, "N/A", IF(ISNUMBER(SEARCH(TRIM(CD$2), ProgramsTable[[#This Row],[Geographic Coverage]])), "Yes", "No"))</f>
        <v>N/A</v>
      </c>
      <c r="CE1064" s="18" t="str">
        <f>IF(AND(CC$2=0, CD$2=0), "*Required - Please Make a Selection*", IF(OR(ISNUMBER(SEARCH(TRIM(CC$2), ProgramsTable[[#This Row],[Geographic Coverage]])), ISNUMBER(SEARCH(TRIM(CD$2), ProgramsTable[[#This Row],[Geographic Coverage]]))), "Yes", "No"))</f>
        <v>No</v>
      </c>
      <c r="CF1064" s="18" t="str" cm="1">
        <f t="array" ref="CF1064">IF(COUNTIF(BK$2:BN$2, "Yes")=0, "N/A", IF(SUMPRODUCT((BK$2:BN$2="Yes")*(ProgramsTable[[#This Row],[Veteran?]:[Disabled Veteran?]]="Yes"))&gt;0, "Yes", "No"))</f>
        <v>No</v>
      </c>
      <c r="CG10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64"/>
      <c r="CI1064"/>
      <c r="CJ1064"/>
      <c r="CK1064"/>
      <c r="CL1064"/>
      <c r="CM1064"/>
      <c r="CN1064"/>
      <c r="CO1064"/>
      <c r="CP1064"/>
      <c r="CQ1064"/>
      <c r="CR1064"/>
      <c r="CS1064"/>
      <c r="CU1064"/>
      <c r="CV1064"/>
    </row>
    <row r="1065" spans="1:100" hidden="1" x14ac:dyDescent="0.25">
      <c r="A1065" s="10">
        <v>1089</v>
      </c>
      <c r="B1065" t="s">
        <v>647</v>
      </c>
      <c r="C1065" t="s">
        <v>522</v>
      </c>
      <c r="D1065" t="s">
        <v>545</v>
      </c>
      <c r="E1065" t="s">
        <v>546</v>
      </c>
      <c r="F1065" t="s">
        <v>555</v>
      </c>
      <c r="G1065" t="s">
        <v>92</v>
      </c>
      <c r="H1065" t="s">
        <v>207</v>
      </c>
      <c r="I1065" t="s">
        <v>207</v>
      </c>
      <c r="J1065" t="s">
        <v>547</v>
      </c>
      <c r="K1065" t="s">
        <v>208</v>
      </c>
      <c r="L1065" s="11" t="s">
        <v>543</v>
      </c>
      <c r="M1065">
        <v>60</v>
      </c>
      <c r="N1065">
        <v>120</v>
      </c>
      <c r="P1065" t="s">
        <v>556</v>
      </c>
      <c r="Q1065" t="s">
        <v>208</v>
      </c>
      <c r="R1065" t="s">
        <v>556</v>
      </c>
      <c r="S1065" t="s">
        <v>208</v>
      </c>
      <c r="T1065" t="s">
        <v>75</v>
      </c>
      <c r="U1065" t="s">
        <v>215</v>
      </c>
      <c r="V1065" t="s">
        <v>207</v>
      </c>
      <c r="W1065" t="s">
        <v>207</v>
      </c>
      <c r="X1065" t="s">
        <v>207</v>
      </c>
      <c r="Y1065" t="s">
        <v>207</v>
      </c>
      <c r="Z1065" t="s">
        <v>207</v>
      </c>
      <c r="AA1065" t="s">
        <v>215</v>
      </c>
      <c r="AB1065" t="s">
        <v>207</v>
      </c>
      <c r="AC1065" t="s">
        <v>207</v>
      </c>
      <c r="AD1065" t="s">
        <v>207</v>
      </c>
      <c r="AE1065" t="s">
        <v>207</v>
      </c>
      <c r="AF1065" t="s">
        <v>207</v>
      </c>
      <c r="AG1065" t="s">
        <v>207</v>
      </c>
      <c r="AH1065" t="s">
        <v>207</v>
      </c>
      <c r="AI1065" t="s">
        <v>207</v>
      </c>
      <c r="AJ1065" t="s">
        <v>207</v>
      </c>
      <c r="AK1065" t="s">
        <v>207</v>
      </c>
      <c r="AL1065" t="s">
        <v>207</v>
      </c>
      <c r="AM1065" t="s">
        <v>207</v>
      </c>
      <c r="AN1065" t="s">
        <v>207</v>
      </c>
      <c r="AO1065" t="s">
        <v>207</v>
      </c>
      <c r="AP1065" t="s">
        <v>207</v>
      </c>
      <c r="AQ1065" t="s">
        <v>207</v>
      </c>
      <c r="AR1065" t="s">
        <v>207</v>
      </c>
      <c r="AS1065" t="s">
        <v>207</v>
      </c>
      <c r="AT1065" t="s">
        <v>207</v>
      </c>
      <c r="AU1065" t="s">
        <v>207</v>
      </c>
      <c r="AV1065" t="s">
        <v>207</v>
      </c>
      <c r="AW1065" t="s">
        <v>207</v>
      </c>
      <c r="AX1065" t="s">
        <v>207</v>
      </c>
      <c r="AY1065" t="s">
        <v>207</v>
      </c>
      <c r="AZ1065" t="s">
        <v>207</v>
      </c>
      <c r="BA1065" t="s">
        <v>215</v>
      </c>
      <c r="BB1065" t="s">
        <v>207</v>
      </c>
      <c r="BC1065" t="s">
        <v>207</v>
      </c>
      <c r="BD1065" t="s">
        <v>207</v>
      </c>
      <c r="BE1065" t="s">
        <v>207</v>
      </c>
      <c r="BF1065" t="s">
        <v>207</v>
      </c>
      <c r="BG1065" t="s">
        <v>207</v>
      </c>
      <c r="BH1065" t="s">
        <v>207</v>
      </c>
      <c r="BI1065" t="s">
        <v>207</v>
      </c>
      <c r="BJ1065" t="s">
        <v>207</v>
      </c>
      <c r="BK1065" t="s">
        <v>207</v>
      </c>
      <c r="BL1065" t="s">
        <v>207</v>
      </c>
      <c r="BM1065" t="s">
        <v>207</v>
      </c>
      <c r="BN1065" t="s">
        <v>207</v>
      </c>
      <c r="BO1065" s="18" t="str">
        <f>IF(OR(BO$2=0, BO$2=""), "N/A", IF(ISNUMBER(SEARCH(UPPER(BO$2), UPPER(ProgramsTable[[#This Row],[Type of Service]]))), "Yes", "No"))</f>
        <v>N/A</v>
      </c>
      <c r="BP1065" s="18" t="str">
        <f>IF(BP$2=0, "N/A", IF(ISNUMBER(SEARCH(TRIM(BP$2), ProgramsTable[[#This Row],[Geographic Coverage]])), "Yes", "No"))</f>
        <v>N/A</v>
      </c>
      <c r="BQ1065" s="18" t="str">
        <f>IF(BQ$2=0, "N/A", IF(ISNUMBER(SEARCH(TRIM(BQ$2), ProgramsTable[[#This Row],[Geographic Coverage]])), "Yes", "No"))</f>
        <v>N/A</v>
      </c>
      <c r="BR1065" s="18" t="str">
        <f>IF(AND(BP$2=0, BQ$2=0), "*Required - Please Make a Selection*", IF(OR(ISNUMBER(SEARCH(TRIM(BP$2), ProgramsTable[[#This Row],[Geographic Coverage]])), ISNUMBER(SEARCH(TRIM(BQ$2), ProgramsTable[[#This Row],[Geographic Coverage]]))), "Yes", "No"))</f>
        <v>*Required - Please Make a Selection*</v>
      </c>
      <c r="BS1065" s="18" t="str">
        <f>IF(OR(BS$2="",BS$2=0), "N/A", IF(AND(ProgramsTable[[#This Row],[Age Min]]= "None", ProgramsTable[[#This Row],[Age Max]]= "None"), "Yes", IF(AND(BS$2&gt;=ProgramsTable[[#This Row],[Age Min]], BS$2&lt;=ProgramsTable[[#This Row],[Age Max]]), "Yes", "No")))</f>
        <v>N/A</v>
      </c>
      <c r="BT1065" s="18" t="str" cm="1">
        <f t="array" ref="BT1065">IF(COUNTIF(AM$2:BJ$2,"Yes")=0,"N/A",IF(SUMPRODUCT(--(AM$2:BJ$2="Yes"),--(ProgramsTable[[#This Row],[Developmental Disability]:[Caregivers, Family Members, Advocates, or Practitioners of an Individual with Disabilities or Medical Conditions]]="Yes"))&gt;0,"Yes","No"))</f>
        <v>N/A</v>
      </c>
      <c r="BU10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65" s="18" t="str">
        <f>IF(BV$2=0, "N/A", IF(ISNUMBER(SEARCH(UPPER(BV$2), UPPER(ProgramsTable[[#This Row],[Type of Service]]))), "Yes", "No"))</f>
        <v>N/A</v>
      </c>
      <c r="BW1065" s="18" t="str">
        <f>IF(BW$2=0, "N/A", IF(ISNUMBER(SEARCH(TRIM(BW$2), ProgramsTable[[#This Row],[Geographic Coverage]])), "Yes", "No"))</f>
        <v>N/A</v>
      </c>
      <c r="BX1065" s="18" t="str">
        <f>IF(BX$2=0, "N/A", IF(ISNUMBER(SEARCH(TRIM(BX$2), ProgramsTable[[#This Row],[Geographic Coverage]])), "Yes", "No"))</f>
        <v>N/A</v>
      </c>
      <c r="BY1065" s="18" t="str">
        <f>IF(AND(BW$2=0, BX$2=0), "*Required - Please Make a Selection*", IF(OR(ISNUMBER(SEARCH(TRIM(BW$2), ProgramsTable[[#This Row],[Geographic Coverage]])), ISNUMBER(SEARCH(TRIM(BX$2), ProgramsTable[[#This Row],[Geographic Coverage]]))), "Yes", "No"))</f>
        <v>*Required - Please Make a Selection*</v>
      </c>
      <c r="BZ1065" s="18" t="str">
        <f>IF(I$2=0, "N/A", IF(I$2="Yes", IF(ProgramsTable[[#This Row],[Program Includes Services for Caregivers]]="Yes", IF(ProgramsTable[[#This Row],[Program May Require Caregiver to be Unpaid]]="No", "Yes", "No"), "No"), "N/A"))</f>
        <v>N/A</v>
      </c>
      <c r="CA10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65" s="18" t="str">
        <f>IF(CB$2=0, "N/A", IF(ISNUMBER(SEARCH(TRIM(UPPER(CB$2)), TRIM(UPPER(ProgramsTable[[#This Row],[Type of Service]])))), "Yes", "No"))</f>
        <v>N/A</v>
      </c>
      <c r="CC1065" s="18" t="str">
        <f>IF(CC$2=0, "N/A", IF(ISNUMBER(SEARCH(TRIM(CC$2), ProgramsTable[[#This Row],[Geographic Coverage]])), "Yes", "No"))</f>
        <v>No</v>
      </c>
      <c r="CD1065" s="18" t="str">
        <f>IF(CD$2=0, "N/A", IF(ISNUMBER(SEARCH(TRIM(CD$2), ProgramsTable[[#This Row],[Geographic Coverage]])), "Yes", "No"))</f>
        <v>N/A</v>
      </c>
      <c r="CE1065" s="18" t="str">
        <f>IF(AND(CC$2=0, CD$2=0), "*Required - Please Make a Selection*", IF(OR(ISNUMBER(SEARCH(TRIM(CC$2), ProgramsTable[[#This Row],[Geographic Coverage]])), ISNUMBER(SEARCH(TRIM(CD$2), ProgramsTable[[#This Row],[Geographic Coverage]]))), "Yes", "No"))</f>
        <v>No</v>
      </c>
      <c r="CF1065" s="18" t="str" cm="1">
        <f t="array" ref="CF1065">IF(COUNTIF(BK$2:BN$2, "Yes")=0, "N/A", IF(SUMPRODUCT((BK$2:BN$2="Yes")*(ProgramsTable[[#This Row],[Veteran?]:[Disabled Veteran?]]="Yes"))&gt;0, "Yes", "No"))</f>
        <v>No</v>
      </c>
      <c r="CG10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65"/>
      <c r="CI1065"/>
      <c r="CJ1065"/>
      <c r="CK1065"/>
      <c r="CL1065"/>
      <c r="CM1065"/>
      <c r="CN1065"/>
      <c r="CO1065"/>
      <c r="CP1065"/>
      <c r="CQ1065"/>
      <c r="CR1065"/>
      <c r="CS1065"/>
      <c r="CU1065"/>
      <c r="CV1065"/>
    </row>
    <row r="1066" spans="1:100" hidden="1" x14ac:dyDescent="0.25">
      <c r="A1066" s="10">
        <v>1090</v>
      </c>
      <c r="B1066" t="s">
        <v>647</v>
      </c>
      <c r="C1066" t="s">
        <v>522</v>
      </c>
      <c r="D1066" t="s">
        <v>545</v>
      </c>
      <c r="E1066" t="s">
        <v>546</v>
      </c>
      <c r="F1066" t="s">
        <v>557</v>
      </c>
      <c r="G1066" t="s">
        <v>91</v>
      </c>
      <c r="H1066" t="s">
        <v>207</v>
      </c>
      <c r="I1066" t="s">
        <v>207</v>
      </c>
      <c r="J1066" t="s">
        <v>208</v>
      </c>
      <c r="K1066" t="s">
        <v>208</v>
      </c>
      <c r="L1066" s="11" t="s">
        <v>543</v>
      </c>
      <c r="M1066">
        <v>60</v>
      </c>
      <c r="N1066">
        <v>120</v>
      </c>
      <c r="P1066" t="s">
        <v>208</v>
      </c>
      <c r="Q1066" t="s">
        <v>208</v>
      </c>
      <c r="R1066" t="s">
        <v>208</v>
      </c>
      <c r="S1066" t="s">
        <v>208</v>
      </c>
      <c r="T1066" t="s">
        <v>75</v>
      </c>
      <c r="U1066" t="s">
        <v>207</v>
      </c>
      <c r="V1066" t="s">
        <v>207</v>
      </c>
      <c r="W1066" t="s">
        <v>207</v>
      </c>
      <c r="X1066" t="s">
        <v>207</v>
      </c>
      <c r="Y1066" t="s">
        <v>207</v>
      </c>
      <c r="Z1066" t="s">
        <v>207</v>
      </c>
      <c r="AA1066" t="s">
        <v>207</v>
      </c>
      <c r="AB1066" t="s">
        <v>207</v>
      </c>
      <c r="AC1066" t="s">
        <v>207</v>
      </c>
      <c r="AD1066" t="s">
        <v>207</v>
      </c>
      <c r="AE1066" t="s">
        <v>207</v>
      </c>
      <c r="AF1066" t="s">
        <v>207</v>
      </c>
      <c r="AG1066" t="s">
        <v>207</v>
      </c>
      <c r="AH1066" t="s">
        <v>207</v>
      </c>
      <c r="AI1066" t="s">
        <v>207</v>
      </c>
      <c r="AJ1066" t="s">
        <v>207</v>
      </c>
      <c r="AK1066" t="s">
        <v>207</v>
      </c>
      <c r="AL1066" t="s">
        <v>207</v>
      </c>
      <c r="AM1066" t="s">
        <v>207</v>
      </c>
      <c r="AN1066" t="s">
        <v>207</v>
      </c>
      <c r="AO1066" t="s">
        <v>207</v>
      </c>
      <c r="AP1066" t="s">
        <v>207</v>
      </c>
      <c r="AQ1066" t="s">
        <v>207</v>
      </c>
      <c r="AR1066" t="s">
        <v>207</v>
      </c>
      <c r="AS1066" t="s">
        <v>207</v>
      </c>
      <c r="AT1066" t="s">
        <v>207</v>
      </c>
      <c r="AU1066" t="s">
        <v>207</v>
      </c>
      <c r="AV1066" t="s">
        <v>207</v>
      </c>
      <c r="AW1066" t="s">
        <v>207</v>
      </c>
      <c r="AX1066" t="s">
        <v>207</v>
      </c>
      <c r="AY1066" t="s">
        <v>207</v>
      </c>
      <c r="AZ1066" t="s">
        <v>207</v>
      </c>
      <c r="BA1066" t="s">
        <v>207</v>
      </c>
      <c r="BB1066" t="s">
        <v>207</v>
      </c>
      <c r="BC1066" t="s">
        <v>207</v>
      </c>
      <c r="BD1066" t="s">
        <v>207</v>
      </c>
      <c r="BE1066" t="s">
        <v>207</v>
      </c>
      <c r="BF1066" t="s">
        <v>207</v>
      </c>
      <c r="BG1066" t="s">
        <v>207</v>
      </c>
      <c r="BH1066" t="s">
        <v>207</v>
      </c>
      <c r="BI1066" t="s">
        <v>207</v>
      </c>
      <c r="BJ1066" t="s">
        <v>207</v>
      </c>
      <c r="BK1066" t="s">
        <v>207</v>
      </c>
      <c r="BL1066" t="s">
        <v>207</v>
      </c>
      <c r="BM1066" t="s">
        <v>207</v>
      </c>
      <c r="BN1066" t="s">
        <v>207</v>
      </c>
      <c r="BO1066" s="18" t="str">
        <f>IF(OR(BO$2=0, BO$2=""), "N/A", IF(ISNUMBER(SEARCH(UPPER(BO$2), UPPER(ProgramsTable[[#This Row],[Type of Service]]))), "Yes", "No"))</f>
        <v>N/A</v>
      </c>
      <c r="BP1066" s="18" t="str">
        <f>IF(BP$2=0, "N/A", IF(ISNUMBER(SEARCH(TRIM(BP$2), ProgramsTable[[#This Row],[Geographic Coverage]])), "Yes", "No"))</f>
        <v>N/A</v>
      </c>
      <c r="BQ1066" s="18" t="str">
        <f>IF(BQ$2=0, "N/A", IF(ISNUMBER(SEARCH(TRIM(BQ$2), ProgramsTable[[#This Row],[Geographic Coverage]])), "Yes", "No"))</f>
        <v>N/A</v>
      </c>
      <c r="BR1066" s="18" t="str">
        <f>IF(AND(BP$2=0, BQ$2=0), "*Required - Please Make a Selection*", IF(OR(ISNUMBER(SEARCH(TRIM(BP$2), ProgramsTable[[#This Row],[Geographic Coverage]])), ISNUMBER(SEARCH(TRIM(BQ$2), ProgramsTable[[#This Row],[Geographic Coverage]]))), "Yes", "No"))</f>
        <v>*Required - Please Make a Selection*</v>
      </c>
      <c r="BS1066" s="18" t="str">
        <f>IF(OR(BS$2="",BS$2=0), "N/A", IF(AND(ProgramsTable[[#This Row],[Age Min]]= "None", ProgramsTable[[#This Row],[Age Max]]= "None"), "Yes", IF(AND(BS$2&gt;=ProgramsTable[[#This Row],[Age Min]], BS$2&lt;=ProgramsTable[[#This Row],[Age Max]]), "Yes", "No")))</f>
        <v>N/A</v>
      </c>
      <c r="BT1066" s="18" t="str" cm="1">
        <f t="array" ref="BT1066">IF(COUNTIF(AM$2:BJ$2,"Yes")=0,"N/A",IF(SUMPRODUCT(--(AM$2:BJ$2="Yes"),--(ProgramsTable[[#This Row],[Developmental Disability]:[Caregivers, Family Members, Advocates, or Practitioners of an Individual with Disabilities or Medical Conditions]]="Yes"))&gt;0,"Yes","No"))</f>
        <v>N/A</v>
      </c>
      <c r="BU10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66" s="18" t="str">
        <f>IF(BV$2=0, "N/A", IF(ISNUMBER(SEARCH(UPPER(BV$2), UPPER(ProgramsTable[[#This Row],[Type of Service]]))), "Yes", "No"))</f>
        <v>N/A</v>
      </c>
      <c r="BW1066" s="18" t="str">
        <f>IF(BW$2=0, "N/A", IF(ISNUMBER(SEARCH(TRIM(BW$2), ProgramsTable[[#This Row],[Geographic Coverage]])), "Yes", "No"))</f>
        <v>N/A</v>
      </c>
      <c r="BX1066" s="18" t="str">
        <f>IF(BX$2=0, "N/A", IF(ISNUMBER(SEARCH(TRIM(BX$2), ProgramsTable[[#This Row],[Geographic Coverage]])), "Yes", "No"))</f>
        <v>N/A</v>
      </c>
      <c r="BY1066" s="18" t="str">
        <f>IF(AND(BW$2=0, BX$2=0), "*Required - Please Make a Selection*", IF(OR(ISNUMBER(SEARCH(TRIM(BW$2), ProgramsTable[[#This Row],[Geographic Coverage]])), ISNUMBER(SEARCH(TRIM(BX$2), ProgramsTable[[#This Row],[Geographic Coverage]]))), "Yes", "No"))</f>
        <v>*Required - Please Make a Selection*</v>
      </c>
      <c r="BZ1066" s="18" t="str">
        <f>IF(I$2=0, "N/A", IF(I$2="Yes", IF(ProgramsTable[[#This Row],[Program Includes Services for Caregivers]]="Yes", IF(ProgramsTable[[#This Row],[Program May Require Caregiver to be Unpaid]]="No", "Yes", "No"), "No"), "N/A"))</f>
        <v>N/A</v>
      </c>
      <c r="CA10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66" s="18" t="str">
        <f>IF(CB$2=0, "N/A", IF(ISNUMBER(SEARCH(TRIM(UPPER(CB$2)), TRIM(UPPER(ProgramsTable[[#This Row],[Type of Service]])))), "Yes", "No"))</f>
        <v>N/A</v>
      </c>
      <c r="CC1066" s="18" t="str">
        <f>IF(CC$2=0, "N/A", IF(ISNUMBER(SEARCH(TRIM(CC$2), ProgramsTable[[#This Row],[Geographic Coverage]])), "Yes", "No"))</f>
        <v>No</v>
      </c>
      <c r="CD1066" s="18" t="str">
        <f>IF(CD$2=0, "N/A", IF(ISNUMBER(SEARCH(TRIM(CD$2), ProgramsTable[[#This Row],[Geographic Coverage]])), "Yes", "No"))</f>
        <v>N/A</v>
      </c>
      <c r="CE1066" s="18" t="str">
        <f>IF(AND(CC$2=0, CD$2=0), "*Required - Please Make a Selection*", IF(OR(ISNUMBER(SEARCH(TRIM(CC$2), ProgramsTable[[#This Row],[Geographic Coverage]])), ISNUMBER(SEARCH(TRIM(CD$2), ProgramsTable[[#This Row],[Geographic Coverage]]))), "Yes", "No"))</f>
        <v>No</v>
      </c>
      <c r="CF1066" s="18" t="str" cm="1">
        <f t="array" ref="CF1066">IF(COUNTIF(BK$2:BN$2, "Yes")=0, "N/A", IF(SUMPRODUCT((BK$2:BN$2="Yes")*(ProgramsTable[[#This Row],[Veteran?]:[Disabled Veteran?]]="Yes"))&gt;0, "Yes", "No"))</f>
        <v>No</v>
      </c>
      <c r="CG10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66"/>
      <c r="CI1066"/>
      <c r="CJ1066"/>
      <c r="CK1066"/>
      <c r="CL1066"/>
      <c r="CM1066"/>
      <c r="CN1066"/>
      <c r="CO1066"/>
      <c r="CP1066"/>
      <c r="CQ1066"/>
      <c r="CR1066"/>
      <c r="CS1066"/>
      <c r="CU1066"/>
      <c r="CV1066"/>
    </row>
    <row r="1067" spans="1:100" hidden="1" x14ac:dyDescent="0.25">
      <c r="A1067" s="10">
        <v>1091</v>
      </c>
      <c r="B1067" t="s">
        <v>647</v>
      </c>
      <c r="C1067" t="s">
        <v>522</v>
      </c>
      <c r="D1067" t="s">
        <v>545</v>
      </c>
      <c r="E1067" t="s">
        <v>546</v>
      </c>
      <c r="F1067" t="s">
        <v>558</v>
      </c>
      <c r="G1067" t="s">
        <v>103</v>
      </c>
      <c r="H1067" t="s">
        <v>207</v>
      </c>
      <c r="I1067" t="s">
        <v>207</v>
      </c>
      <c r="J1067" t="s">
        <v>208</v>
      </c>
      <c r="K1067" t="s">
        <v>208</v>
      </c>
      <c r="L1067" s="11" t="s">
        <v>208</v>
      </c>
      <c r="M1067" t="s">
        <v>208</v>
      </c>
      <c r="N1067" t="s">
        <v>208</v>
      </c>
      <c r="P1067" t="s">
        <v>208</v>
      </c>
      <c r="Q1067" t="s">
        <v>208</v>
      </c>
      <c r="R1067" t="s">
        <v>208</v>
      </c>
      <c r="S1067" t="s">
        <v>208</v>
      </c>
      <c r="T1067" t="s">
        <v>75</v>
      </c>
      <c r="U1067" t="s">
        <v>207</v>
      </c>
      <c r="V1067" t="s">
        <v>207</v>
      </c>
      <c r="W1067" t="s">
        <v>207</v>
      </c>
      <c r="X1067" t="s">
        <v>207</v>
      </c>
      <c r="Y1067" t="s">
        <v>207</v>
      </c>
      <c r="Z1067" t="s">
        <v>207</v>
      </c>
      <c r="AA1067" t="s">
        <v>207</v>
      </c>
      <c r="AB1067" t="s">
        <v>207</v>
      </c>
      <c r="AC1067" t="s">
        <v>207</v>
      </c>
      <c r="AD1067" t="s">
        <v>207</v>
      </c>
      <c r="AE1067" t="s">
        <v>207</v>
      </c>
      <c r="AF1067" t="s">
        <v>207</v>
      </c>
      <c r="AG1067" t="s">
        <v>207</v>
      </c>
      <c r="AH1067" t="s">
        <v>207</v>
      </c>
      <c r="AI1067" t="s">
        <v>207</v>
      </c>
      <c r="AJ1067" t="s">
        <v>207</v>
      </c>
      <c r="AK1067" t="s">
        <v>207</v>
      </c>
      <c r="AL1067" t="s">
        <v>207</v>
      </c>
      <c r="AM1067" t="s">
        <v>207</v>
      </c>
      <c r="AN1067" t="s">
        <v>207</v>
      </c>
      <c r="AO1067" t="s">
        <v>207</v>
      </c>
      <c r="AP1067" t="s">
        <v>207</v>
      </c>
      <c r="AQ1067" t="s">
        <v>207</v>
      </c>
      <c r="AR1067" t="s">
        <v>207</v>
      </c>
      <c r="AS1067" t="s">
        <v>207</v>
      </c>
      <c r="AT1067" t="s">
        <v>207</v>
      </c>
      <c r="AU1067" t="s">
        <v>207</v>
      </c>
      <c r="AV1067" t="s">
        <v>207</v>
      </c>
      <c r="AW1067" t="s">
        <v>207</v>
      </c>
      <c r="AX1067" t="s">
        <v>207</v>
      </c>
      <c r="AY1067" t="s">
        <v>207</v>
      </c>
      <c r="AZ1067" t="s">
        <v>207</v>
      </c>
      <c r="BA1067" t="s">
        <v>207</v>
      </c>
      <c r="BB1067" t="s">
        <v>207</v>
      </c>
      <c r="BC1067" t="s">
        <v>207</v>
      </c>
      <c r="BD1067" t="s">
        <v>207</v>
      </c>
      <c r="BE1067" t="s">
        <v>207</v>
      </c>
      <c r="BF1067" t="s">
        <v>207</v>
      </c>
      <c r="BG1067" t="s">
        <v>207</v>
      </c>
      <c r="BH1067" t="s">
        <v>207</v>
      </c>
      <c r="BI1067" t="s">
        <v>207</v>
      </c>
      <c r="BJ1067" t="s">
        <v>207</v>
      </c>
      <c r="BK1067" t="s">
        <v>207</v>
      </c>
      <c r="BL1067" t="s">
        <v>207</v>
      </c>
      <c r="BM1067" t="s">
        <v>207</v>
      </c>
      <c r="BN1067" t="s">
        <v>207</v>
      </c>
      <c r="BO1067" s="18" t="str">
        <f>IF(OR(BO$2=0, BO$2=""), "N/A", IF(ISNUMBER(SEARCH(UPPER(BO$2), UPPER(ProgramsTable[[#This Row],[Type of Service]]))), "Yes", "No"))</f>
        <v>N/A</v>
      </c>
      <c r="BP1067" s="18" t="str">
        <f>IF(BP$2=0, "N/A", IF(ISNUMBER(SEARCH(TRIM(BP$2), ProgramsTable[[#This Row],[Geographic Coverage]])), "Yes", "No"))</f>
        <v>N/A</v>
      </c>
      <c r="BQ1067" s="18" t="str">
        <f>IF(BQ$2=0, "N/A", IF(ISNUMBER(SEARCH(TRIM(BQ$2), ProgramsTable[[#This Row],[Geographic Coverage]])), "Yes", "No"))</f>
        <v>N/A</v>
      </c>
      <c r="BR1067" s="18" t="str">
        <f>IF(AND(BP$2=0, BQ$2=0), "*Required - Please Make a Selection*", IF(OR(ISNUMBER(SEARCH(TRIM(BP$2), ProgramsTable[[#This Row],[Geographic Coverage]])), ISNUMBER(SEARCH(TRIM(BQ$2), ProgramsTable[[#This Row],[Geographic Coverage]]))), "Yes", "No"))</f>
        <v>*Required - Please Make a Selection*</v>
      </c>
      <c r="BS1067" s="18" t="str">
        <f>IF(OR(BS$2="",BS$2=0), "N/A", IF(AND(ProgramsTable[[#This Row],[Age Min]]= "None", ProgramsTable[[#This Row],[Age Max]]= "None"), "Yes", IF(AND(BS$2&gt;=ProgramsTable[[#This Row],[Age Min]], BS$2&lt;=ProgramsTable[[#This Row],[Age Max]]), "Yes", "No")))</f>
        <v>N/A</v>
      </c>
      <c r="BT1067" s="18" t="str" cm="1">
        <f t="array" ref="BT1067">IF(COUNTIF(AM$2:BJ$2,"Yes")=0,"N/A",IF(SUMPRODUCT(--(AM$2:BJ$2="Yes"),--(ProgramsTable[[#This Row],[Developmental Disability]:[Caregivers, Family Members, Advocates, or Practitioners of an Individual with Disabilities or Medical Conditions]]="Yes"))&gt;0,"Yes","No"))</f>
        <v>N/A</v>
      </c>
      <c r="BU10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67" s="18" t="str">
        <f>IF(BV$2=0, "N/A", IF(ISNUMBER(SEARCH(UPPER(BV$2), UPPER(ProgramsTable[[#This Row],[Type of Service]]))), "Yes", "No"))</f>
        <v>N/A</v>
      </c>
      <c r="BW1067" s="18" t="str">
        <f>IF(BW$2=0, "N/A", IF(ISNUMBER(SEARCH(TRIM(BW$2), ProgramsTable[[#This Row],[Geographic Coverage]])), "Yes", "No"))</f>
        <v>N/A</v>
      </c>
      <c r="BX1067" s="18" t="str">
        <f>IF(BX$2=0, "N/A", IF(ISNUMBER(SEARCH(TRIM(BX$2), ProgramsTable[[#This Row],[Geographic Coverage]])), "Yes", "No"))</f>
        <v>N/A</v>
      </c>
      <c r="BY1067" s="18" t="str">
        <f>IF(AND(BW$2=0, BX$2=0), "*Required - Please Make a Selection*", IF(OR(ISNUMBER(SEARCH(TRIM(BW$2), ProgramsTable[[#This Row],[Geographic Coverage]])), ISNUMBER(SEARCH(TRIM(BX$2), ProgramsTable[[#This Row],[Geographic Coverage]]))), "Yes", "No"))</f>
        <v>*Required - Please Make a Selection*</v>
      </c>
      <c r="BZ1067" s="18" t="str">
        <f>IF(I$2=0, "N/A", IF(I$2="Yes", IF(ProgramsTable[[#This Row],[Program Includes Services for Caregivers]]="Yes", IF(ProgramsTable[[#This Row],[Program May Require Caregiver to be Unpaid]]="No", "Yes", "No"), "No"), "N/A"))</f>
        <v>N/A</v>
      </c>
      <c r="CA10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67" s="18" t="str">
        <f>IF(CB$2=0, "N/A", IF(ISNUMBER(SEARCH(TRIM(UPPER(CB$2)), TRIM(UPPER(ProgramsTable[[#This Row],[Type of Service]])))), "Yes", "No"))</f>
        <v>N/A</v>
      </c>
      <c r="CC1067" s="18" t="str">
        <f>IF(CC$2=0, "N/A", IF(ISNUMBER(SEARCH(TRIM(CC$2), ProgramsTable[[#This Row],[Geographic Coverage]])), "Yes", "No"))</f>
        <v>No</v>
      </c>
      <c r="CD1067" s="18" t="str">
        <f>IF(CD$2=0, "N/A", IF(ISNUMBER(SEARCH(TRIM(CD$2), ProgramsTable[[#This Row],[Geographic Coverage]])), "Yes", "No"))</f>
        <v>N/A</v>
      </c>
      <c r="CE1067" s="18" t="str">
        <f>IF(AND(CC$2=0, CD$2=0), "*Required - Please Make a Selection*", IF(OR(ISNUMBER(SEARCH(TRIM(CC$2), ProgramsTable[[#This Row],[Geographic Coverage]])), ISNUMBER(SEARCH(TRIM(CD$2), ProgramsTable[[#This Row],[Geographic Coverage]]))), "Yes", "No"))</f>
        <v>No</v>
      </c>
      <c r="CF1067" s="18" t="str" cm="1">
        <f t="array" ref="CF1067">IF(COUNTIF(BK$2:BN$2, "Yes")=0, "N/A", IF(SUMPRODUCT((BK$2:BN$2="Yes")*(ProgramsTable[[#This Row],[Veteran?]:[Disabled Veteran?]]="Yes"))&gt;0, "Yes", "No"))</f>
        <v>No</v>
      </c>
      <c r="CG10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67"/>
      <c r="CI1067"/>
      <c r="CJ1067"/>
      <c r="CK1067"/>
      <c r="CL1067"/>
      <c r="CM1067"/>
      <c r="CN1067"/>
      <c r="CO1067"/>
      <c r="CP1067"/>
      <c r="CQ1067"/>
      <c r="CR1067"/>
      <c r="CS1067"/>
      <c r="CU1067"/>
      <c r="CV1067"/>
    </row>
    <row r="1068" spans="1:100" hidden="1" x14ac:dyDescent="0.25">
      <c r="A1068" s="10">
        <v>1092</v>
      </c>
      <c r="B1068" t="s">
        <v>647</v>
      </c>
      <c r="C1068" t="s">
        <v>522</v>
      </c>
      <c r="D1068" t="s">
        <v>545</v>
      </c>
      <c r="E1068" t="s">
        <v>546</v>
      </c>
      <c r="F1068" t="s">
        <v>559</v>
      </c>
      <c r="G1068" t="s">
        <v>105</v>
      </c>
      <c r="H1068" t="s">
        <v>207</v>
      </c>
      <c r="I1068" t="s">
        <v>207</v>
      </c>
      <c r="J1068" t="s">
        <v>208</v>
      </c>
      <c r="K1068" t="s">
        <v>208</v>
      </c>
      <c r="L1068" s="11" t="s">
        <v>543</v>
      </c>
      <c r="M1068">
        <v>60</v>
      </c>
      <c r="N1068">
        <v>120</v>
      </c>
      <c r="P1068" t="s">
        <v>208</v>
      </c>
      <c r="Q1068" t="s">
        <v>208</v>
      </c>
      <c r="R1068" t="s">
        <v>208</v>
      </c>
      <c r="S1068" t="s">
        <v>208</v>
      </c>
      <c r="T1068" t="s">
        <v>75</v>
      </c>
      <c r="U1068" t="s">
        <v>207</v>
      </c>
      <c r="V1068" t="s">
        <v>207</v>
      </c>
      <c r="W1068" t="s">
        <v>207</v>
      </c>
      <c r="X1068" t="s">
        <v>207</v>
      </c>
      <c r="Y1068" t="s">
        <v>207</v>
      </c>
      <c r="Z1068" t="s">
        <v>207</v>
      </c>
      <c r="AA1068" t="s">
        <v>207</v>
      </c>
      <c r="AB1068" t="s">
        <v>207</v>
      </c>
      <c r="AC1068" t="s">
        <v>207</v>
      </c>
      <c r="AD1068" t="s">
        <v>207</v>
      </c>
      <c r="AE1068" t="s">
        <v>207</v>
      </c>
      <c r="AF1068" t="s">
        <v>207</v>
      </c>
      <c r="AG1068" t="s">
        <v>207</v>
      </c>
      <c r="AH1068" t="s">
        <v>207</v>
      </c>
      <c r="AI1068" t="s">
        <v>207</v>
      </c>
      <c r="AJ1068" t="s">
        <v>207</v>
      </c>
      <c r="AK1068" t="s">
        <v>207</v>
      </c>
      <c r="AL1068" t="s">
        <v>207</v>
      </c>
      <c r="AM1068" t="s">
        <v>207</v>
      </c>
      <c r="AN1068" t="s">
        <v>207</v>
      </c>
      <c r="AO1068" t="s">
        <v>207</v>
      </c>
      <c r="AP1068" t="s">
        <v>207</v>
      </c>
      <c r="AQ1068" t="s">
        <v>207</v>
      </c>
      <c r="AR1068" t="s">
        <v>207</v>
      </c>
      <c r="AS1068" t="s">
        <v>207</v>
      </c>
      <c r="AT1068" t="s">
        <v>207</v>
      </c>
      <c r="AU1068" t="s">
        <v>207</v>
      </c>
      <c r="AV1068" t="s">
        <v>207</v>
      </c>
      <c r="AW1068" t="s">
        <v>207</v>
      </c>
      <c r="AX1068" t="s">
        <v>207</v>
      </c>
      <c r="AY1068" t="s">
        <v>207</v>
      </c>
      <c r="AZ1068" t="s">
        <v>207</v>
      </c>
      <c r="BA1068" t="s">
        <v>207</v>
      </c>
      <c r="BB1068" t="s">
        <v>207</v>
      </c>
      <c r="BC1068" t="s">
        <v>207</v>
      </c>
      <c r="BD1068" t="s">
        <v>207</v>
      </c>
      <c r="BE1068" t="s">
        <v>207</v>
      </c>
      <c r="BF1068" t="s">
        <v>207</v>
      </c>
      <c r="BG1068" t="s">
        <v>207</v>
      </c>
      <c r="BH1068" t="s">
        <v>207</v>
      </c>
      <c r="BI1068" t="s">
        <v>207</v>
      </c>
      <c r="BJ1068" t="s">
        <v>207</v>
      </c>
      <c r="BK1068" t="s">
        <v>207</v>
      </c>
      <c r="BL1068" t="s">
        <v>207</v>
      </c>
      <c r="BM1068" t="s">
        <v>207</v>
      </c>
      <c r="BN1068" t="s">
        <v>207</v>
      </c>
      <c r="BO1068" s="18" t="str">
        <f>IF(OR(BO$2=0, BO$2=""), "N/A", IF(ISNUMBER(SEARCH(UPPER(BO$2), UPPER(ProgramsTable[[#This Row],[Type of Service]]))), "Yes", "No"))</f>
        <v>N/A</v>
      </c>
      <c r="BP1068" s="18" t="str">
        <f>IF(BP$2=0, "N/A", IF(ISNUMBER(SEARCH(TRIM(BP$2), ProgramsTable[[#This Row],[Geographic Coverage]])), "Yes", "No"))</f>
        <v>N/A</v>
      </c>
      <c r="BQ1068" s="18" t="str">
        <f>IF(BQ$2=0, "N/A", IF(ISNUMBER(SEARCH(TRIM(BQ$2), ProgramsTable[[#This Row],[Geographic Coverage]])), "Yes", "No"))</f>
        <v>N/A</v>
      </c>
      <c r="BR1068" s="18" t="str">
        <f>IF(AND(BP$2=0, BQ$2=0), "*Required - Please Make a Selection*", IF(OR(ISNUMBER(SEARCH(TRIM(BP$2), ProgramsTable[[#This Row],[Geographic Coverage]])), ISNUMBER(SEARCH(TRIM(BQ$2), ProgramsTable[[#This Row],[Geographic Coverage]]))), "Yes", "No"))</f>
        <v>*Required - Please Make a Selection*</v>
      </c>
      <c r="BS1068" s="18" t="str">
        <f>IF(OR(BS$2="",BS$2=0), "N/A", IF(AND(ProgramsTable[[#This Row],[Age Min]]= "None", ProgramsTable[[#This Row],[Age Max]]= "None"), "Yes", IF(AND(BS$2&gt;=ProgramsTable[[#This Row],[Age Min]], BS$2&lt;=ProgramsTable[[#This Row],[Age Max]]), "Yes", "No")))</f>
        <v>N/A</v>
      </c>
      <c r="BT1068" s="18" t="str" cm="1">
        <f t="array" ref="BT1068">IF(COUNTIF(AM$2:BJ$2,"Yes")=0,"N/A",IF(SUMPRODUCT(--(AM$2:BJ$2="Yes"),--(ProgramsTable[[#This Row],[Developmental Disability]:[Caregivers, Family Members, Advocates, or Practitioners of an Individual with Disabilities or Medical Conditions]]="Yes"))&gt;0,"Yes","No"))</f>
        <v>N/A</v>
      </c>
      <c r="BU10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68" s="18" t="str">
        <f>IF(BV$2=0, "N/A", IF(ISNUMBER(SEARCH(UPPER(BV$2), UPPER(ProgramsTable[[#This Row],[Type of Service]]))), "Yes", "No"))</f>
        <v>N/A</v>
      </c>
      <c r="BW1068" s="18" t="str">
        <f>IF(BW$2=0, "N/A", IF(ISNUMBER(SEARCH(TRIM(BW$2), ProgramsTable[[#This Row],[Geographic Coverage]])), "Yes", "No"))</f>
        <v>N/A</v>
      </c>
      <c r="BX1068" s="18" t="str">
        <f>IF(BX$2=0, "N/A", IF(ISNUMBER(SEARCH(TRIM(BX$2), ProgramsTable[[#This Row],[Geographic Coverage]])), "Yes", "No"))</f>
        <v>N/A</v>
      </c>
      <c r="BY1068" s="18" t="str">
        <f>IF(AND(BW$2=0, BX$2=0), "*Required - Please Make a Selection*", IF(OR(ISNUMBER(SEARCH(TRIM(BW$2), ProgramsTable[[#This Row],[Geographic Coverage]])), ISNUMBER(SEARCH(TRIM(BX$2), ProgramsTable[[#This Row],[Geographic Coverage]]))), "Yes", "No"))</f>
        <v>*Required - Please Make a Selection*</v>
      </c>
      <c r="BZ1068" s="18" t="str">
        <f>IF(I$2=0, "N/A", IF(I$2="Yes", IF(ProgramsTable[[#This Row],[Program Includes Services for Caregivers]]="Yes", IF(ProgramsTable[[#This Row],[Program May Require Caregiver to be Unpaid]]="No", "Yes", "No"), "No"), "N/A"))</f>
        <v>N/A</v>
      </c>
      <c r="CA10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68" s="18" t="str">
        <f>IF(CB$2=0, "N/A", IF(ISNUMBER(SEARCH(TRIM(UPPER(CB$2)), TRIM(UPPER(ProgramsTable[[#This Row],[Type of Service]])))), "Yes", "No"))</f>
        <v>N/A</v>
      </c>
      <c r="CC1068" s="18" t="str">
        <f>IF(CC$2=0, "N/A", IF(ISNUMBER(SEARCH(TRIM(CC$2), ProgramsTable[[#This Row],[Geographic Coverage]])), "Yes", "No"))</f>
        <v>No</v>
      </c>
      <c r="CD1068" s="18" t="str">
        <f>IF(CD$2=0, "N/A", IF(ISNUMBER(SEARCH(TRIM(CD$2), ProgramsTable[[#This Row],[Geographic Coverage]])), "Yes", "No"))</f>
        <v>N/A</v>
      </c>
      <c r="CE1068" s="18" t="str">
        <f>IF(AND(CC$2=0, CD$2=0), "*Required - Please Make a Selection*", IF(OR(ISNUMBER(SEARCH(TRIM(CC$2), ProgramsTable[[#This Row],[Geographic Coverage]])), ISNUMBER(SEARCH(TRIM(CD$2), ProgramsTable[[#This Row],[Geographic Coverage]]))), "Yes", "No"))</f>
        <v>No</v>
      </c>
      <c r="CF1068" s="18" t="str" cm="1">
        <f t="array" ref="CF1068">IF(COUNTIF(BK$2:BN$2, "Yes")=0, "N/A", IF(SUMPRODUCT((BK$2:BN$2="Yes")*(ProgramsTable[[#This Row],[Veteran?]:[Disabled Veteran?]]="Yes"))&gt;0, "Yes", "No"))</f>
        <v>No</v>
      </c>
      <c r="CG10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68"/>
      <c r="CI1068"/>
      <c r="CJ1068"/>
      <c r="CK1068"/>
      <c r="CL1068"/>
      <c r="CM1068"/>
      <c r="CN1068"/>
      <c r="CO1068"/>
      <c r="CP1068"/>
      <c r="CQ1068"/>
      <c r="CR1068"/>
      <c r="CS1068"/>
      <c r="CU1068"/>
      <c r="CV1068"/>
    </row>
    <row r="1069" spans="1:100" hidden="1" x14ac:dyDescent="0.25">
      <c r="A1069" s="10">
        <v>1093</v>
      </c>
      <c r="B1069" t="s">
        <v>647</v>
      </c>
      <c r="C1069" t="s">
        <v>522</v>
      </c>
      <c r="D1069" t="s">
        <v>545</v>
      </c>
      <c r="E1069" t="s">
        <v>546</v>
      </c>
      <c r="F1069" t="s">
        <v>560</v>
      </c>
      <c r="G1069" t="s">
        <v>103</v>
      </c>
      <c r="H1069" t="s">
        <v>207</v>
      </c>
      <c r="I1069" t="s">
        <v>207</v>
      </c>
      <c r="J1069" t="s">
        <v>208</v>
      </c>
      <c r="K1069" t="s">
        <v>208</v>
      </c>
      <c r="L1069" s="11" t="s">
        <v>208</v>
      </c>
      <c r="M1069" t="s">
        <v>208</v>
      </c>
      <c r="N1069" t="s">
        <v>208</v>
      </c>
      <c r="P1069" t="s">
        <v>208</v>
      </c>
      <c r="Q1069" t="s">
        <v>208</v>
      </c>
      <c r="R1069" t="s">
        <v>208</v>
      </c>
      <c r="S1069" t="s">
        <v>208</v>
      </c>
      <c r="T1069" t="s">
        <v>75</v>
      </c>
      <c r="U1069" t="s">
        <v>207</v>
      </c>
      <c r="V1069" t="s">
        <v>207</v>
      </c>
      <c r="W1069" t="s">
        <v>207</v>
      </c>
      <c r="X1069" t="s">
        <v>207</v>
      </c>
      <c r="Y1069" t="s">
        <v>207</v>
      </c>
      <c r="Z1069" t="s">
        <v>207</v>
      </c>
      <c r="AA1069" t="s">
        <v>207</v>
      </c>
      <c r="AB1069" t="s">
        <v>207</v>
      </c>
      <c r="AC1069" t="s">
        <v>207</v>
      </c>
      <c r="AD1069" t="s">
        <v>207</v>
      </c>
      <c r="AE1069" t="s">
        <v>207</v>
      </c>
      <c r="AF1069" t="s">
        <v>207</v>
      </c>
      <c r="AG1069" t="s">
        <v>207</v>
      </c>
      <c r="AH1069" t="s">
        <v>207</v>
      </c>
      <c r="AI1069" t="s">
        <v>207</v>
      </c>
      <c r="AJ1069" t="s">
        <v>207</v>
      </c>
      <c r="AK1069" t="s">
        <v>207</v>
      </c>
      <c r="AL1069" t="s">
        <v>207</v>
      </c>
      <c r="AM1069" t="s">
        <v>207</v>
      </c>
      <c r="AN1069" t="s">
        <v>207</v>
      </c>
      <c r="AO1069" t="s">
        <v>207</v>
      </c>
      <c r="AP1069" t="s">
        <v>207</v>
      </c>
      <c r="AQ1069" t="s">
        <v>207</v>
      </c>
      <c r="AR1069" t="s">
        <v>207</v>
      </c>
      <c r="AS1069" t="s">
        <v>207</v>
      </c>
      <c r="AT1069" t="s">
        <v>207</v>
      </c>
      <c r="AU1069" t="s">
        <v>207</v>
      </c>
      <c r="AV1069" t="s">
        <v>207</v>
      </c>
      <c r="AW1069" t="s">
        <v>207</v>
      </c>
      <c r="AX1069" t="s">
        <v>207</v>
      </c>
      <c r="AY1069" t="s">
        <v>207</v>
      </c>
      <c r="AZ1069" t="s">
        <v>207</v>
      </c>
      <c r="BA1069" t="s">
        <v>207</v>
      </c>
      <c r="BB1069" t="s">
        <v>207</v>
      </c>
      <c r="BC1069" t="s">
        <v>207</v>
      </c>
      <c r="BD1069" t="s">
        <v>207</v>
      </c>
      <c r="BE1069" t="s">
        <v>207</v>
      </c>
      <c r="BF1069" t="s">
        <v>207</v>
      </c>
      <c r="BG1069" t="s">
        <v>207</v>
      </c>
      <c r="BH1069" t="s">
        <v>207</v>
      </c>
      <c r="BI1069" t="s">
        <v>207</v>
      </c>
      <c r="BJ1069" t="s">
        <v>207</v>
      </c>
      <c r="BK1069" t="s">
        <v>207</v>
      </c>
      <c r="BL1069" t="s">
        <v>207</v>
      </c>
      <c r="BM1069" t="s">
        <v>207</v>
      </c>
      <c r="BN1069" t="s">
        <v>207</v>
      </c>
      <c r="BO1069" s="18" t="str">
        <f>IF(OR(BO$2=0, BO$2=""), "N/A", IF(ISNUMBER(SEARCH(UPPER(BO$2), UPPER(ProgramsTable[[#This Row],[Type of Service]]))), "Yes", "No"))</f>
        <v>N/A</v>
      </c>
      <c r="BP1069" s="18" t="str">
        <f>IF(BP$2=0, "N/A", IF(ISNUMBER(SEARCH(TRIM(BP$2), ProgramsTable[[#This Row],[Geographic Coverage]])), "Yes", "No"))</f>
        <v>N/A</v>
      </c>
      <c r="BQ1069" s="18" t="str">
        <f>IF(BQ$2=0, "N/A", IF(ISNUMBER(SEARCH(TRIM(BQ$2), ProgramsTable[[#This Row],[Geographic Coverage]])), "Yes", "No"))</f>
        <v>N/A</v>
      </c>
      <c r="BR1069" s="18" t="str">
        <f>IF(AND(BP$2=0, BQ$2=0), "*Required - Please Make a Selection*", IF(OR(ISNUMBER(SEARCH(TRIM(BP$2), ProgramsTable[[#This Row],[Geographic Coverage]])), ISNUMBER(SEARCH(TRIM(BQ$2), ProgramsTable[[#This Row],[Geographic Coverage]]))), "Yes", "No"))</f>
        <v>*Required - Please Make a Selection*</v>
      </c>
      <c r="BS1069" s="18" t="str">
        <f>IF(OR(BS$2="",BS$2=0), "N/A", IF(AND(ProgramsTable[[#This Row],[Age Min]]= "None", ProgramsTable[[#This Row],[Age Max]]= "None"), "Yes", IF(AND(BS$2&gt;=ProgramsTable[[#This Row],[Age Min]], BS$2&lt;=ProgramsTable[[#This Row],[Age Max]]), "Yes", "No")))</f>
        <v>N/A</v>
      </c>
      <c r="BT1069" s="18" t="str" cm="1">
        <f t="array" ref="BT1069">IF(COUNTIF(AM$2:BJ$2,"Yes")=0,"N/A",IF(SUMPRODUCT(--(AM$2:BJ$2="Yes"),--(ProgramsTable[[#This Row],[Developmental Disability]:[Caregivers, Family Members, Advocates, or Practitioners of an Individual with Disabilities or Medical Conditions]]="Yes"))&gt;0,"Yes","No"))</f>
        <v>N/A</v>
      </c>
      <c r="BU10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69" s="18" t="str">
        <f>IF(BV$2=0, "N/A", IF(ISNUMBER(SEARCH(UPPER(BV$2), UPPER(ProgramsTable[[#This Row],[Type of Service]]))), "Yes", "No"))</f>
        <v>N/A</v>
      </c>
      <c r="BW1069" s="18" t="str">
        <f>IF(BW$2=0, "N/A", IF(ISNUMBER(SEARCH(TRIM(BW$2), ProgramsTable[[#This Row],[Geographic Coverage]])), "Yes", "No"))</f>
        <v>N/A</v>
      </c>
      <c r="BX1069" s="18" t="str">
        <f>IF(BX$2=0, "N/A", IF(ISNUMBER(SEARCH(TRIM(BX$2), ProgramsTable[[#This Row],[Geographic Coverage]])), "Yes", "No"))</f>
        <v>N/A</v>
      </c>
      <c r="BY1069" s="18" t="str">
        <f>IF(AND(BW$2=0, BX$2=0), "*Required - Please Make a Selection*", IF(OR(ISNUMBER(SEARCH(TRIM(BW$2), ProgramsTable[[#This Row],[Geographic Coverage]])), ISNUMBER(SEARCH(TRIM(BX$2), ProgramsTable[[#This Row],[Geographic Coverage]]))), "Yes", "No"))</f>
        <v>*Required - Please Make a Selection*</v>
      </c>
      <c r="BZ1069" s="18" t="str">
        <f>IF(I$2=0, "N/A", IF(I$2="Yes", IF(ProgramsTable[[#This Row],[Program Includes Services for Caregivers]]="Yes", IF(ProgramsTable[[#This Row],[Program May Require Caregiver to be Unpaid]]="No", "Yes", "No"), "No"), "N/A"))</f>
        <v>N/A</v>
      </c>
      <c r="CA10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69" s="18" t="str">
        <f>IF(CB$2=0, "N/A", IF(ISNUMBER(SEARCH(TRIM(UPPER(CB$2)), TRIM(UPPER(ProgramsTable[[#This Row],[Type of Service]])))), "Yes", "No"))</f>
        <v>N/A</v>
      </c>
      <c r="CC1069" s="18" t="str">
        <f>IF(CC$2=0, "N/A", IF(ISNUMBER(SEARCH(TRIM(CC$2), ProgramsTable[[#This Row],[Geographic Coverage]])), "Yes", "No"))</f>
        <v>No</v>
      </c>
      <c r="CD1069" s="18" t="str">
        <f>IF(CD$2=0, "N/A", IF(ISNUMBER(SEARCH(TRIM(CD$2), ProgramsTable[[#This Row],[Geographic Coverage]])), "Yes", "No"))</f>
        <v>N/A</v>
      </c>
      <c r="CE1069" s="18" t="str">
        <f>IF(AND(CC$2=0, CD$2=0), "*Required - Please Make a Selection*", IF(OR(ISNUMBER(SEARCH(TRIM(CC$2), ProgramsTable[[#This Row],[Geographic Coverage]])), ISNUMBER(SEARCH(TRIM(CD$2), ProgramsTable[[#This Row],[Geographic Coverage]]))), "Yes", "No"))</f>
        <v>No</v>
      </c>
      <c r="CF1069" s="18" t="str" cm="1">
        <f t="array" ref="CF1069">IF(COUNTIF(BK$2:BN$2, "Yes")=0, "N/A", IF(SUMPRODUCT((BK$2:BN$2="Yes")*(ProgramsTable[[#This Row],[Veteran?]:[Disabled Veteran?]]="Yes"))&gt;0, "Yes", "No"))</f>
        <v>No</v>
      </c>
      <c r="CG10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69"/>
      <c r="CI1069"/>
      <c r="CJ1069"/>
      <c r="CK1069"/>
      <c r="CL1069"/>
      <c r="CM1069"/>
      <c r="CN1069"/>
      <c r="CO1069"/>
      <c r="CP1069"/>
      <c r="CQ1069"/>
      <c r="CR1069"/>
      <c r="CS1069"/>
      <c r="CU1069"/>
      <c r="CV1069"/>
    </row>
    <row r="1070" spans="1:100" hidden="1" x14ac:dyDescent="0.25">
      <c r="A1070" s="10">
        <v>1094</v>
      </c>
      <c r="B1070" t="s">
        <v>647</v>
      </c>
      <c r="C1070" t="s">
        <v>522</v>
      </c>
      <c r="D1070" t="s">
        <v>545</v>
      </c>
      <c r="E1070" t="s">
        <v>546</v>
      </c>
      <c r="F1070" t="s">
        <v>111</v>
      </c>
      <c r="G1070" t="s">
        <v>111</v>
      </c>
      <c r="H1070" t="s">
        <v>207</v>
      </c>
      <c r="I1070" t="s">
        <v>207</v>
      </c>
      <c r="J1070" t="s">
        <v>547</v>
      </c>
      <c r="K1070" t="s">
        <v>208</v>
      </c>
      <c r="L1070" s="11" t="s">
        <v>543</v>
      </c>
      <c r="M1070">
        <v>60</v>
      </c>
      <c r="N1070">
        <v>120</v>
      </c>
      <c r="P1070" t="s">
        <v>561</v>
      </c>
      <c r="Q1070" t="s">
        <v>208</v>
      </c>
      <c r="R1070" t="s">
        <v>561</v>
      </c>
      <c r="S1070" t="s">
        <v>208</v>
      </c>
      <c r="T1070" t="s">
        <v>75</v>
      </c>
      <c r="U1070" t="s">
        <v>215</v>
      </c>
      <c r="V1070" t="s">
        <v>207</v>
      </c>
      <c r="W1070" t="s">
        <v>207</v>
      </c>
      <c r="X1070" t="s">
        <v>207</v>
      </c>
      <c r="Y1070" t="s">
        <v>207</v>
      </c>
      <c r="Z1070" t="s">
        <v>207</v>
      </c>
      <c r="AA1070" t="s">
        <v>215</v>
      </c>
      <c r="AB1070" t="s">
        <v>207</v>
      </c>
      <c r="AC1070" t="s">
        <v>207</v>
      </c>
      <c r="AD1070" t="s">
        <v>207</v>
      </c>
      <c r="AE1070" t="s">
        <v>207</v>
      </c>
      <c r="AF1070" t="s">
        <v>207</v>
      </c>
      <c r="AG1070" t="s">
        <v>207</v>
      </c>
      <c r="AH1070" t="s">
        <v>207</v>
      </c>
      <c r="AI1070" t="s">
        <v>207</v>
      </c>
      <c r="AJ1070" t="s">
        <v>207</v>
      </c>
      <c r="AK1070" t="s">
        <v>207</v>
      </c>
      <c r="AL1070" t="s">
        <v>207</v>
      </c>
      <c r="AM1070" t="s">
        <v>207</v>
      </c>
      <c r="AN1070" t="s">
        <v>207</v>
      </c>
      <c r="AO1070" t="s">
        <v>207</v>
      </c>
      <c r="AP1070" t="s">
        <v>207</v>
      </c>
      <c r="AQ1070" t="s">
        <v>207</v>
      </c>
      <c r="AR1070" t="s">
        <v>207</v>
      </c>
      <c r="AS1070" t="s">
        <v>207</v>
      </c>
      <c r="AT1070" t="s">
        <v>207</v>
      </c>
      <c r="AU1070" t="s">
        <v>207</v>
      </c>
      <c r="AV1070" t="s">
        <v>207</v>
      </c>
      <c r="AW1070" t="s">
        <v>207</v>
      </c>
      <c r="AX1070" t="s">
        <v>207</v>
      </c>
      <c r="AY1070" t="s">
        <v>207</v>
      </c>
      <c r="AZ1070" t="s">
        <v>207</v>
      </c>
      <c r="BA1070" t="s">
        <v>215</v>
      </c>
      <c r="BB1070" t="s">
        <v>207</v>
      </c>
      <c r="BC1070" t="s">
        <v>207</v>
      </c>
      <c r="BD1070" t="s">
        <v>207</v>
      </c>
      <c r="BE1070" t="s">
        <v>207</v>
      </c>
      <c r="BF1070" t="s">
        <v>207</v>
      </c>
      <c r="BG1070" t="s">
        <v>207</v>
      </c>
      <c r="BH1070" t="s">
        <v>207</v>
      </c>
      <c r="BI1070" t="s">
        <v>207</v>
      </c>
      <c r="BJ1070" t="s">
        <v>207</v>
      </c>
      <c r="BK1070" t="s">
        <v>207</v>
      </c>
      <c r="BL1070" t="s">
        <v>207</v>
      </c>
      <c r="BM1070" t="s">
        <v>207</v>
      </c>
      <c r="BN1070" t="s">
        <v>207</v>
      </c>
      <c r="BO1070" s="18" t="str">
        <f>IF(OR(BO$2=0, BO$2=""), "N/A", IF(ISNUMBER(SEARCH(UPPER(BO$2), UPPER(ProgramsTable[[#This Row],[Type of Service]]))), "Yes", "No"))</f>
        <v>N/A</v>
      </c>
      <c r="BP1070" s="18" t="str">
        <f>IF(BP$2=0, "N/A", IF(ISNUMBER(SEARCH(TRIM(BP$2), ProgramsTable[[#This Row],[Geographic Coverage]])), "Yes", "No"))</f>
        <v>N/A</v>
      </c>
      <c r="BQ1070" s="18" t="str">
        <f>IF(BQ$2=0, "N/A", IF(ISNUMBER(SEARCH(TRIM(BQ$2), ProgramsTable[[#This Row],[Geographic Coverage]])), "Yes", "No"))</f>
        <v>N/A</v>
      </c>
      <c r="BR1070" s="18" t="str">
        <f>IF(AND(BP$2=0, BQ$2=0), "*Required - Please Make a Selection*", IF(OR(ISNUMBER(SEARCH(TRIM(BP$2), ProgramsTable[[#This Row],[Geographic Coverage]])), ISNUMBER(SEARCH(TRIM(BQ$2), ProgramsTable[[#This Row],[Geographic Coverage]]))), "Yes", "No"))</f>
        <v>*Required - Please Make a Selection*</v>
      </c>
      <c r="BS1070" s="18" t="str">
        <f>IF(OR(BS$2="",BS$2=0), "N/A", IF(AND(ProgramsTable[[#This Row],[Age Min]]= "None", ProgramsTable[[#This Row],[Age Max]]= "None"), "Yes", IF(AND(BS$2&gt;=ProgramsTable[[#This Row],[Age Min]], BS$2&lt;=ProgramsTable[[#This Row],[Age Max]]), "Yes", "No")))</f>
        <v>N/A</v>
      </c>
      <c r="BT1070" s="18" t="str" cm="1">
        <f t="array" ref="BT1070">IF(COUNTIF(AM$2:BJ$2,"Yes")=0,"N/A",IF(SUMPRODUCT(--(AM$2:BJ$2="Yes"),--(ProgramsTable[[#This Row],[Developmental Disability]:[Caregivers, Family Members, Advocates, or Practitioners of an Individual with Disabilities or Medical Conditions]]="Yes"))&gt;0,"Yes","No"))</f>
        <v>N/A</v>
      </c>
      <c r="BU10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70" s="18" t="str">
        <f>IF(BV$2=0, "N/A", IF(ISNUMBER(SEARCH(UPPER(BV$2), UPPER(ProgramsTable[[#This Row],[Type of Service]]))), "Yes", "No"))</f>
        <v>N/A</v>
      </c>
      <c r="BW1070" s="18" t="str">
        <f>IF(BW$2=0, "N/A", IF(ISNUMBER(SEARCH(TRIM(BW$2), ProgramsTable[[#This Row],[Geographic Coverage]])), "Yes", "No"))</f>
        <v>N/A</v>
      </c>
      <c r="BX1070" s="18" t="str">
        <f>IF(BX$2=0, "N/A", IF(ISNUMBER(SEARCH(TRIM(BX$2), ProgramsTable[[#This Row],[Geographic Coverage]])), "Yes", "No"))</f>
        <v>N/A</v>
      </c>
      <c r="BY1070" s="18" t="str">
        <f>IF(AND(BW$2=0, BX$2=0), "*Required - Please Make a Selection*", IF(OR(ISNUMBER(SEARCH(TRIM(BW$2), ProgramsTable[[#This Row],[Geographic Coverage]])), ISNUMBER(SEARCH(TRIM(BX$2), ProgramsTable[[#This Row],[Geographic Coverage]]))), "Yes", "No"))</f>
        <v>*Required - Please Make a Selection*</v>
      </c>
      <c r="BZ1070" s="18" t="str">
        <f>IF(I$2=0, "N/A", IF(I$2="Yes", IF(ProgramsTable[[#This Row],[Program Includes Services for Caregivers]]="Yes", IF(ProgramsTable[[#This Row],[Program May Require Caregiver to be Unpaid]]="No", "Yes", "No"), "No"), "N/A"))</f>
        <v>N/A</v>
      </c>
      <c r="CA10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70" s="18" t="str">
        <f>IF(CB$2=0, "N/A", IF(ISNUMBER(SEARCH(TRIM(UPPER(CB$2)), TRIM(UPPER(ProgramsTable[[#This Row],[Type of Service]])))), "Yes", "No"))</f>
        <v>N/A</v>
      </c>
      <c r="CC1070" s="18" t="str">
        <f>IF(CC$2=0, "N/A", IF(ISNUMBER(SEARCH(TRIM(CC$2), ProgramsTable[[#This Row],[Geographic Coverage]])), "Yes", "No"))</f>
        <v>No</v>
      </c>
      <c r="CD1070" s="18" t="str">
        <f>IF(CD$2=0, "N/A", IF(ISNUMBER(SEARCH(TRIM(CD$2), ProgramsTable[[#This Row],[Geographic Coverage]])), "Yes", "No"))</f>
        <v>N/A</v>
      </c>
      <c r="CE1070" s="18" t="str">
        <f>IF(AND(CC$2=0, CD$2=0), "*Required - Please Make a Selection*", IF(OR(ISNUMBER(SEARCH(TRIM(CC$2), ProgramsTable[[#This Row],[Geographic Coverage]])), ISNUMBER(SEARCH(TRIM(CD$2), ProgramsTable[[#This Row],[Geographic Coverage]]))), "Yes", "No"))</f>
        <v>No</v>
      </c>
      <c r="CF1070" s="18" t="str" cm="1">
        <f t="array" ref="CF1070">IF(COUNTIF(BK$2:BN$2, "Yes")=0, "N/A", IF(SUMPRODUCT((BK$2:BN$2="Yes")*(ProgramsTable[[#This Row],[Veteran?]:[Disabled Veteran?]]="Yes"))&gt;0, "Yes", "No"))</f>
        <v>No</v>
      </c>
      <c r="CG10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70"/>
      <c r="CI1070"/>
      <c r="CJ1070"/>
      <c r="CK1070"/>
      <c r="CL1070"/>
      <c r="CM1070"/>
      <c r="CN1070"/>
      <c r="CO1070"/>
      <c r="CP1070"/>
      <c r="CQ1070"/>
      <c r="CR1070"/>
      <c r="CS1070"/>
      <c r="CU1070"/>
      <c r="CV1070"/>
    </row>
    <row r="1071" spans="1:100" hidden="1" x14ac:dyDescent="0.25">
      <c r="A1071" s="10">
        <v>1095</v>
      </c>
      <c r="B1071" t="s">
        <v>647</v>
      </c>
      <c r="C1071" t="s">
        <v>522</v>
      </c>
      <c r="D1071" t="s">
        <v>545</v>
      </c>
      <c r="E1071" t="s">
        <v>546</v>
      </c>
      <c r="F1071" t="s">
        <v>562</v>
      </c>
      <c r="G1071" t="s">
        <v>103</v>
      </c>
      <c r="H1071" t="s">
        <v>207</v>
      </c>
      <c r="I1071" t="s">
        <v>207</v>
      </c>
      <c r="J1071" t="s">
        <v>208</v>
      </c>
      <c r="K1071" t="s">
        <v>208</v>
      </c>
      <c r="L1071" s="11" t="s">
        <v>208</v>
      </c>
      <c r="M1071" t="s">
        <v>208</v>
      </c>
      <c r="N1071" t="s">
        <v>208</v>
      </c>
      <c r="P1071" t="s">
        <v>208</v>
      </c>
      <c r="Q1071" t="s">
        <v>208</v>
      </c>
      <c r="R1071" t="s">
        <v>208</v>
      </c>
      <c r="S1071" t="s">
        <v>208</v>
      </c>
      <c r="T1071" t="s">
        <v>75</v>
      </c>
      <c r="U1071" t="s">
        <v>207</v>
      </c>
      <c r="V1071" t="s">
        <v>207</v>
      </c>
      <c r="W1071" t="s">
        <v>207</v>
      </c>
      <c r="X1071" t="s">
        <v>207</v>
      </c>
      <c r="Y1071" t="s">
        <v>207</v>
      </c>
      <c r="Z1071" t="s">
        <v>207</v>
      </c>
      <c r="AA1071" t="s">
        <v>207</v>
      </c>
      <c r="AB1071" t="s">
        <v>207</v>
      </c>
      <c r="AC1071" t="s">
        <v>207</v>
      </c>
      <c r="AD1071" t="s">
        <v>207</v>
      </c>
      <c r="AE1071" t="s">
        <v>207</v>
      </c>
      <c r="AF1071" t="s">
        <v>207</v>
      </c>
      <c r="AG1071" t="s">
        <v>207</v>
      </c>
      <c r="AH1071" t="s">
        <v>207</v>
      </c>
      <c r="AI1071" t="s">
        <v>207</v>
      </c>
      <c r="AJ1071" t="s">
        <v>207</v>
      </c>
      <c r="AK1071" t="s">
        <v>207</v>
      </c>
      <c r="AL1071" t="s">
        <v>207</v>
      </c>
      <c r="AM1071" t="s">
        <v>207</v>
      </c>
      <c r="AN1071" t="s">
        <v>207</v>
      </c>
      <c r="AO1071" t="s">
        <v>207</v>
      </c>
      <c r="AP1071" t="s">
        <v>207</v>
      </c>
      <c r="AQ1071" t="s">
        <v>207</v>
      </c>
      <c r="AR1071" t="s">
        <v>207</v>
      </c>
      <c r="AS1071" t="s">
        <v>207</v>
      </c>
      <c r="AT1071" t="s">
        <v>207</v>
      </c>
      <c r="AU1071" t="s">
        <v>207</v>
      </c>
      <c r="AV1071" t="s">
        <v>207</v>
      </c>
      <c r="AW1071" t="s">
        <v>207</v>
      </c>
      <c r="AX1071" t="s">
        <v>207</v>
      </c>
      <c r="AY1071" t="s">
        <v>207</v>
      </c>
      <c r="AZ1071" t="s">
        <v>207</v>
      </c>
      <c r="BA1071" t="s">
        <v>207</v>
      </c>
      <c r="BB1071" t="s">
        <v>207</v>
      </c>
      <c r="BC1071" t="s">
        <v>207</v>
      </c>
      <c r="BD1071" t="s">
        <v>207</v>
      </c>
      <c r="BE1071" t="s">
        <v>207</v>
      </c>
      <c r="BF1071" t="s">
        <v>207</v>
      </c>
      <c r="BG1071" t="s">
        <v>207</v>
      </c>
      <c r="BH1071" t="s">
        <v>207</v>
      </c>
      <c r="BI1071" t="s">
        <v>207</v>
      </c>
      <c r="BJ1071" t="s">
        <v>207</v>
      </c>
      <c r="BK1071" t="s">
        <v>207</v>
      </c>
      <c r="BL1071" t="s">
        <v>207</v>
      </c>
      <c r="BM1071" t="s">
        <v>207</v>
      </c>
      <c r="BN1071" t="s">
        <v>207</v>
      </c>
      <c r="BO1071" s="18" t="str">
        <f>IF(OR(BO$2=0, BO$2=""), "N/A", IF(ISNUMBER(SEARCH(UPPER(BO$2), UPPER(ProgramsTable[[#This Row],[Type of Service]]))), "Yes", "No"))</f>
        <v>N/A</v>
      </c>
      <c r="BP1071" s="18" t="str">
        <f>IF(BP$2=0, "N/A", IF(ISNUMBER(SEARCH(TRIM(BP$2), ProgramsTable[[#This Row],[Geographic Coverage]])), "Yes", "No"))</f>
        <v>N/A</v>
      </c>
      <c r="BQ1071" s="18" t="str">
        <f>IF(BQ$2=0, "N/A", IF(ISNUMBER(SEARCH(TRIM(BQ$2), ProgramsTable[[#This Row],[Geographic Coverage]])), "Yes", "No"))</f>
        <v>N/A</v>
      </c>
      <c r="BR1071" s="18" t="str">
        <f>IF(AND(BP$2=0, BQ$2=0), "*Required - Please Make a Selection*", IF(OR(ISNUMBER(SEARCH(TRIM(BP$2), ProgramsTable[[#This Row],[Geographic Coverage]])), ISNUMBER(SEARCH(TRIM(BQ$2), ProgramsTable[[#This Row],[Geographic Coverage]]))), "Yes", "No"))</f>
        <v>*Required - Please Make a Selection*</v>
      </c>
      <c r="BS1071" s="18" t="str">
        <f>IF(OR(BS$2="",BS$2=0), "N/A", IF(AND(ProgramsTable[[#This Row],[Age Min]]= "None", ProgramsTable[[#This Row],[Age Max]]= "None"), "Yes", IF(AND(BS$2&gt;=ProgramsTable[[#This Row],[Age Min]], BS$2&lt;=ProgramsTable[[#This Row],[Age Max]]), "Yes", "No")))</f>
        <v>N/A</v>
      </c>
      <c r="BT1071" s="18" t="str" cm="1">
        <f t="array" ref="BT1071">IF(COUNTIF(AM$2:BJ$2,"Yes")=0,"N/A",IF(SUMPRODUCT(--(AM$2:BJ$2="Yes"),--(ProgramsTable[[#This Row],[Developmental Disability]:[Caregivers, Family Members, Advocates, or Practitioners of an Individual with Disabilities or Medical Conditions]]="Yes"))&gt;0,"Yes","No"))</f>
        <v>N/A</v>
      </c>
      <c r="BU10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71" s="18" t="str">
        <f>IF(BV$2=0, "N/A", IF(ISNUMBER(SEARCH(UPPER(BV$2), UPPER(ProgramsTable[[#This Row],[Type of Service]]))), "Yes", "No"))</f>
        <v>N/A</v>
      </c>
      <c r="BW1071" s="18" t="str">
        <f>IF(BW$2=0, "N/A", IF(ISNUMBER(SEARCH(TRIM(BW$2), ProgramsTable[[#This Row],[Geographic Coverage]])), "Yes", "No"))</f>
        <v>N/A</v>
      </c>
      <c r="BX1071" s="18" t="str">
        <f>IF(BX$2=0, "N/A", IF(ISNUMBER(SEARCH(TRIM(BX$2), ProgramsTable[[#This Row],[Geographic Coverage]])), "Yes", "No"))</f>
        <v>N/A</v>
      </c>
      <c r="BY1071" s="18" t="str">
        <f>IF(AND(BW$2=0, BX$2=0), "*Required - Please Make a Selection*", IF(OR(ISNUMBER(SEARCH(TRIM(BW$2), ProgramsTable[[#This Row],[Geographic Coverage]])), ISNUMBER(SEARCH(TRIM(BX$2), ProgramsTable[[#This Row],[Geographic Coverage]]))), "Yes", "No"))</f>
        <v>*Required - Please Make a Selection*</v>
      </c>
      <c r="BZ1071" s="18" t="str">
        <f>IF(I$2=0, "N/A", IF(I$2="Yes", IF(ProgramsTable[[#This Row],[Program Includes Services for Caregivers]]="Yes", IF(ProgramsTable[[#This Row],[Program May Require Caregiver to be Unpaid]]="No", "Yes", "No"), "No"), "N/A"))</f>
        <v>N/A</v>
      </c>
      <c r="CA10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71" s="18" t="str">
        <f>IF(CB$2=0, "N/A", IF(ISNUMBER(SEARCH(TRIM(UPPER(CB$2)), TRIM(UPPER(ProgramsTable[[#This Row],[Type of Service]])))), "Yes", "No"))</f>
        <v>N/A</v>
      </c>
      <c r="CC1071" s="18" t="str">
        <f>IF(CC$2=0, "N/A", IF(ISNUMBER(SEARCH(TRIM(CC$2), ProgramsTable[[#This Row],[Geographic Coverage]])), "Yes", "No"))</f>
        <v>No</v>
      </c>
      <c r="CD1071" s="18" t="str">
        <f>IF(CD$2=0, "N/A", IF(ISNUMBER(SEARCH(TRIM(CD$2), ProgramsTable[[#This Row],[Geographic Coverage]])), "Yes", "No"))</f>
        <v>N/A</v>
      </c>
      <c r="CE1071" s="18" t="str">
        <f>IF(AND(CC$2=0, CD$2=0), "*Required - Please Make a Selection*", IF(OR(ISNUMBER(SEARCH(TRIM(CC$2), ProgramsTable[[#This Row],[Geographic Coverage]])), ISNUMBER(SEARCH(TRIM(CD$2), ProgramsTable[[#This Row],[Geographic Coverage]]))), "Yes", "No"))</f>
        <v>No</v>
      </c>
      <c r="CF1071" s="18" t="str" cm="1">
        <f t="array" ref="CF1071">IF(COUNTIF(BK$2:BN$2, "Yes")=0, "N/A", IF(SUMPRODUCT((BK$2:BN$2="Yes")*(ProgramsTable[[#This Row],[Veteran?]:[Disabled Veteran?]]="Yes"))&gt;0, "Yes", "No"))</f>
        <v>No</v>
      </c>
      <c r="CG10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71"/>
      <c r="CI1071"/>
      <c r="CJ1071"/>
      <c r="CK1071"/>
      <c r="CL1071"/>
      <c r="CM1071"/>
      <c r="CN1071"/>
      <c r="CO1071"/>
      <c r="CP1071"/>
      <c r="CQ1071"/>
      <c r="CR1071"/>
      <c r="CS1071"/>
      <c r="CU1071"/>
      <c r="CV1071"/>
    </row>
    <row r="1072" spans="1:100" hidden="1" x14ac:dyDescent="0.25">
      <c r="A1072" s="10">
        <v>1096</v>
      </c>
      <c r="B1072" t="s">
        <v>647</v>
      </c>
      <c r="C1072" t="s">
        <v>522</v>
      </c>
      <c r="D1072" t="s">
        <v>545</v>
      </c>
      <c r="E1072" t="s">
        <v>546</v>
      </c>
      <c r="F1072" t="s">
        <v>117</v>
      </c>
      <c r="G1072" t="s">
        <v>117</v>
      </c>
      <c r="H1072" t="s">
        <v>207</v>
      </c>
      <c r="I1072" t="s">
        <v>207</v>
      </c>
      <c r="J1072" t="s">
        <v>208</v>
      </c>
      <c r="K1072" t="s">
        <v>208</v>
      </c>
      <c r="L1072" s="11" t="s">
        <v>543</v>
      </c>
      <c r="M1072">
        <v>60</v>
      </c>
      <c r="N1072">
        <v>120</v>
      </c>
      <c r="P1072" t="s">
        <v>563</v>
      </c>
      <c r="Q1072" t="s">
        <v>208</v>
      </c>
      <c r="R1072" t="s">
        <v>563</v>
      </c>
      <c r="S1072" t="s">
        <v>208</v>
      </c>
      <c r="T1072" t="s">
        <v>75</v>
      </c>
      <c r="U1072" t="s">
        <v>207</v>
      </c>
      <c r="V1072" t="s">
        <v>207</v>
      </c>
      <c r="W1072" t="s">
        <v>207</v>
      </c>
      <c r="X1072" t="s">
        <v>207</v>
      </c>
      <c r="Y1072" t="s">
        <v>207</v>
      </c>
      <c r="Z1072" t="s">
        <v>207</v>
      </c>
      <c r="AA1072" t="s">
        <v>207</v>
      </c>
      <c r="AB1072" t="s">
        <v>207</v>
      </c>
      <c r="AC1072" t="s">
        <v>207</v>
      </c>
      <c r="AD1072" t="s">
        <v>207</v>
      </c>
      <c r="AE1072" t="s">
        <v>207</v>
      </c>
      <c r="AF1072" t="s">
        <v>207</v>
      </c>
      <c r="AG1072" t="s">
        <v>207</v>
      </c>
      <c r="AH1072" t="s">
        <v>207</v>
      </c>
      <c r="AI1072" t="s">
        <v>207</v>
      </c>
      <c r="AJ1072" t="s">
        <v>207</v>
      </c>
      <c r="AK1072" t="s">
        <v>207</v>
      </c>
      <c r="AL1072" t="s">
        <v>207</v>
      </c>
      <c r="AM1072" t="s">
        <v>207</v>
      </c>
      <c r="AN1072" t="s">
        <v>207</v>
      </c>
      <c r="AO1072" t="s">
        <v>207</v>
      </c>
      <c r="AP1072" t="s">
        <v>207</v>
      </c>
      <c r="AQ1072" t="s">
        <v>207</v>
      </c>
      <c r="AR1072" t="s">
        <v>207</v>
      </c>
      <c r="AS1072" t="s">
        <v>207</v>
      </c>
      <c r="AT1072" t="s">
        <v>207</v>
      </c>
      <c r="AU1072" t="s">
        <v>207</v>
      </c>
      <c r="AV1072" t="s">
        <v>207</v>
      </c>
      <c r="AW1072" t="s">
        <v>207</v>
      </c>
      <c r="AX1072" t="s">
        <v>207</v>
      </c>
      <c r="AY1072" t="s">
        <v>207</v>
      </c>
      <c r="AZ1072" t="s">
        <v>207</v>
      </c>
      <c r="BA1072" t="s">
        <v>215</v>
      </c>
      <c r="BB1072" t="s">
        <v>207</v>
      </c>
      <c r="BC1072" t="s">
        <v>207</v>
      </c>
      <c r="BD1072" t="s">
        <v>207</v>
      </c>
      <c r="BE1072" t="s">
        <v>207</v>
      </c>
      <c r="BF1072" t="s">
        <v>207</v>
      </c>
      <c r="BG1072" t="s">
        <v>207</v>
      </c>
      <c r="BH1072" t="s">
        <v>207</v>
      </c>
      <c r="BI1072" t="s">
        <v>207</v>
      </c>
      <c r="BJ1072" t="s">
        <v>207</v>
      </c>
      <c r="BK1072" t="s">
        <v>207</v>
      </c>
      <c r="BL1072" t="s">
        <v>207</v>
      </c>
      <c r="BM1072" t="s">
        <v>207</v>
      </c>
      <c r="BN1072" t="s">
        <v>207</v>
      </c>
      <c r="BO1072" s="18" t="str">
        <f>IF(OR(BO$2=0, BO$2=""), "N/A", IF(ISNUMBER(SEARCH(UPPER(BO$2), UPPER(ProgramsTable[[#This Row],[Type of Service]]))), "Yes", "No"))</f>
        <v>N/A</v>
      </c>
      <c r="BP1072" s="18" t="str">
        <f>IF(BP$2=0, "N/A", IF(ISNUMBER(SEARCH(TRIM(BP$2), ProgramsTable[[#This Row],[Geographic Coverage]])), "Yes", "No"))</f>
        <v>N/A</v>
      </c>
      <c r="BQ1072" s="18" t="str">
        <f>IF(BQ$2=0, "N/A", IF(ISNUMBER(SEARCH(TRIM(BQ$2), ProgramsTable[[#This Row],[Geographic Coverage]])), "Yes", "No"))</f>
        <v>N/A</v>
      </c>
      <c r="BR1072" s="18" t="str">
        <f>IF(AND(BP$2=0, BQ$2=0), "*Required - Please Make a Selection*", IF(OR(ISNUMBER(SEARCH(TRIM(BP$2), ProgramsTable[[#This Row],[Geographic Coverage]])), ISNUMBER(SEARCH(TRIM(BQ$2), ProgramsTable[[#This Row],[Geographic Coverage]]))), "Yes", "No"))</f>
        <v>*Required - Please Make a Selection*</v>
      </c>
      <c r="BS1072" s="18" t="str">
        <f>IF(OR(BS$2="",BS$2=0), "N/A", IF(AND(ProgramsTable[[#This Row],[Age Min]]= "None", ProgramsTable[[#This Row],[Age Max]]= "None"), "Yes", IF(AND(BS$2&gt;=ProgramsTable[[#This Row],[Age Min]], BS$2&lt;=ProgramsTable[[#This Row],[Age Max]]), "Yes", "No")))</f>
        <v>N/A</v>
      </c>
      <c r="BT1072" s="18" t="str" cm="1">
        <f t="array" ref="BT1072">IF(COUNTIF(AM$2:BJ$2,"Yes")=0,"N/A",IF(SUMPRODUCT(--(AM$2:BJ$2="Yes"),--(ProgramsTable[[#This Row],[Developmental Disability]:[Caregivers, Family Members, Advocates, or Practitioners of an Individual with Disabilities or Medical Conditions]]="Yes"))&gt;0,"Yes","No"))</f>
        <v>N/A</v>
      </c>
      <c r="BU10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72" s="18" t="str">
        <f>IF(BV$2=0, "N/A", IF(ISNUMBER(SEARCH(UPPER(BV$2), UPPER(ProgramsTable[[#This Row],[Type of Service]]))), "Yes", "No"))</f>
        <v>N/A</v>
      </c>
      <c r="BW1072" s="18" t="str">
        <f>IF(BW$2=0, "N/A", IF(ISNUMBER(SEARCH(TRIM(BW$2), ProgramsTable[[#This Row],[Geographic Coverage]])), "Yes", "No"))</f>
        <v>N/A</v>
      </c>
      <c r="BX1072" s="18" t="str">
        <f>IF(BX$2=0, "N/A", IF(ISNUMBER(SEARCH(TRIM(BX$2), ProgramsTable[[#This Row],[Geographic Coverage]])), "Yes", "No"))</f>
        <v>N/A</v>
      </c>
      <c r="BY1072" s="18" t="str">
        <f>IF(AND(BW$2=0, BX$2=0), "*Required - Please Make a Selection*", IF(OR(ISNUMBER(SEARCH(TRIM(BW$2), ProgramsTable[[#This Row],[Geographic Coverage]])), ISNUMBER(SEARCH(TRIM(BX$2), ProgramsTable[[#This Row],[Geographic Coverage]]))), "Yes", "No"))</f>
        <v>*Required - Please Make a Selection*</v>
      </c>
      <c r="BZ1072" s="18" t="str">
        <f>IF(I$2=0, "N/A", IF(I$2="Yes", IF(ProgramsTable[[#This Row],[Program Includes Services for Caregivers]]="Yes", IF(ProgramsTable[[#This Row],[Program May Require Caregiver to be Unpaid]]="No", "Yes", "No"), "No"), "N/A"))</f>
        <v>N/A</v>
      </c>
      <c r="CA10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72" s="18" t="str">
        <f>IF(CB$2=0, "N/A", IF(ISNUMBER(SEARCH(TRIM(UPPER(CB$2)), TRIM(UPPER(ProgramsTable[[#This Row],[Type of Service]])))), "Yes", "No"))</f>
        <v>N/A</v>
      </c>
      <c r="CC1072" s="18" t="str">
        <f>IF(CC$2=0, "N/A", IF(ISNUMBER(SEARCH(TRIM(CC$2), ProgramsTable[[#This Row],[Geographic Coverage]])), "Yes", "No"))</f>
        <v>No</v>
      </c>
      <c r="CD1072" s="18" t="str">
        <f>IF(CD$2=0, "N/A", IF(ISNUMBER(SEARCH(TRIM(CD$2), ProgramsTable[[#This Row],[Geographic Coverage]])), "Yes", "No"))</f>
        <v>N/A</v>
      </c>
      <c r="CE1072" s="18" t="str">
        <f>IF(AND(CC$2=0, CD$2=0), "*Required - Please Make a Selection*", IF(OR(ISNUMBER(SEARCH(TRIM(CC$2), ProgramsTable[[#This Row],[Geographic Coverage]])), ISNUMBER(SEARCH(TRIM(CD$2), ProgramsTable[[#This Row],[Geographic Coverage]]))), "Yes", "No"))</f>
        <v>No</v>
      </c>
      <c r="CF1072" s="18" t="str" cm="1">
        <f t="array" ref="CF1072">IF(COUNTIF(BK$2:BN$2, "Yes")=0, "N/A", IF(SUMPRODUCT((BK$2:BN$2="Yes")*(ProgramsTable[[#This Row],[Veteran?]:[Disabled Veteran?]]="Yes"))&gt;0, "Yes", "No"))</f>
        <v>No</v>
      </c>
      <c r="CG10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72"/>
      <c r="CI1072"/>
      <c r="CJ1072"/>
      <c r="CK1072"/>
      <c r="CL1072"/>
      <c r="CM1072"/>
      <c r="CN1072"/>
      <c r="CO1072"/>
      <c r="CP1072"/>
      <c r="CQ1072"/>
      <c r="CR1072"/>
      <c r="CS1072"/>
      <c r="CU1072"/>
      <c r="CV1072"/>
    </row>
    <row r="1073" spans="1:100" x14ac:dyDescent="0.25">
      <c r="A1073" s="10">
        <v>1097</v>
      </c>
      <c r="B1073" t="s">
        <v>647</v>
      </c>
      <c r="C1073" t="s">
        <v>522</v>
      </c>
      <c r="D1073" t="s">
        <v>564</v>
      </c>
      <c r="E1073" t="s">
        <v>546</v>
      </c>
      <c r="F1073" t="s">
        <v>565</v>
      </c>
      <c r="G1073" t="s">
        <v>107</v>
      </c>
      <c r="H1073" t="s">
        <v>207</v>
      </c>
      <c r="I1073" t="s">
        <v>207</v>
      </c>
      <c r="J1073" t="s">
        <v>566</v>
      </c>
      <c r="K1073" t="s">
        <v>208</v>
      </c>
      <c r="L1073" s="11" t="s">
        <v>567</v>
      </c>
      <c r="M1073">
        <v>60</v>
      </c>
      <c r="N1073">
        <v>120</v>
      </c>
      <c r="O1073" t="s">
        <v>568</v>
      </c>
      <c r="P1073" t="s">
        <v>569</v>
      </c>
      <c r="Q1073" t="s">
        <v>208</v>
      </c>
      <c r="R1073" t="s">
        <v>569</v>
      </c>
      <c r="S1073" t="s">
        <v>208</v>
      </c>
      <c r="T1073" t="s">
        <v>75</v>
      </c>
      <c r="U1073" t="s">
        <v>207</v>
      </c>
      <c r="V1073" t="s">
        <v>215</v>
      </c>
      <c r="W1073" t="s">
        <v>207</v>
      </c>
      <c r="X1073" t="s">
        <v>207</v>
      </c>
      <c r="Y1073" t="s">
        <v>207</v>
      </c>
      <c r="Z1073" t="s">
        <v>207</v>
      </c>
      <c r="AA1073" t="s">
        <v>207</v>
      </c>
      <c r="AB1073" t="s">
        <v>207</v>
      </c>
      <c r="AC1073" t="s">
        <v>207</v>
      </c>
      <c r="AD1073" t="s">
        <v>207</v>
      </c>
      <c r="AE1073" t="s">
        <v>207</v>
      </c>
      <c r="AF1073" t="s">
        <v>207</v>
      </c>
      <c r="AG1073" t="s">
        <v>207</v>
      </c>
      <c r="AH1073" t="s">
        <v>207</v>
      </c>
      <c r="AI1073" t="s">
        <v>207</v>
      </c>
      <c r="AJ1073" t="s">
        <v>207</v>
      </c>
      <c r="AK1073" t="s">
        <v>207</v>
      </c>
      <c r="AL1073" t="s">
        <v>207</v>
      </c>
      <c r="AM1073" t="s">
        <v>215</v>
      </c>
      <c r="AN1073" t="s">
        <v>215</v>
      </c>
      <c r="AO1073" t="s">
        <v>215</v>
      </c>
      <c r="AP1073" t="s">
        <v>207</v>
      </c>
      <c r="AQ1073" t="s">
        <v>207</v>
      </c>
      <c r="AR1073" t="s">
        <v>207</v>
      </c>
      <c r="AS1073" t="s">
        <v>207</v>
      </c>
      <c r="AT1073" t="s">
        <v>207</v>
      </c>
      <c r="AU1073" t="s">
        <v>207</v>
      </c>
      <c r="AV1073" t="s">
        <v>207</v>
      </c>
      <c r="AW1073" t="s">
        <v>207</v>
      </c>
      <c r="AX1073" t="s">
        <v>207</v>
      </c>
      <c r="AY1073" t="s">
        <v>207</v>
      </c>
      <c r="AZ1073" t="s">
        <v>207</v>
      </c>
      <c r="BA1073" t="s">
        <v>207</v>
      </c>
      <c r="BB1073" t="s">
        <v>207</v>
      </c>
      <c r="BC1073" t="s">
        <v>207</v>
      </c>
      <c r="BD1073" t="s">
        <v>207</v>
      </c>
      <c r="BE1073" t="s">
        <v>207</v>
      </c>
      <c r="BF1073" t="s">
        <v>207</v>
      </c>
      <c r="BG1073" t="s">
        <v>207</v>
      </c>
      <c r="BH1073" t="s">
        <v>207</v>
      </c>
      <c r="BI1073" t="s">
        <v>207</v>
      </c>
      <c r="BJ1073" t="s">
        <v>207</v>
      </c>
      <c r="BK1073" t="s">
        <v>207</v>
      </c>
      <c r="BL1073" t="s">
        <v>207</v>
      </c>
      <c r="BM1073" t="s">
        <v>207</v>
      </c>
      <c r="BN1073" t="s">
        <v>207</v>
      </c>
      <c r="BO1073" s="18" t="str">
        <f>IF(OR(BO$2=0, BO$2=""), "N/A", IF(ISNUMBER(SEARCH(UPPER(BO$2), UPPER(ProgramsTable[[#This Row],[Type of Service]]))), "Yes", "No"))</f>
        <v>N/A</v>
      </c>
      <c r="BP1073" s="18" t="str">
        <f>IF(BP$2=0, "N/A", IF(ISNUMBER(SEARCH(TRIM(BP$2), ProgramsTable[[#This Row],[Geographic Coverage]])), "Yes", "No"))</f>
        <v>N/A</v>
      </c>
      <c r="BQ1073" s="18" t="str">
        <f>IF(BQ$2=0, "N/A", IF(ISNUMBER(SEARCH(TRIM(BQ$2), ProgramsTable[[#This Row],[Geographic Coverage]])), "Yes", "No"))</f>
        <v>N/A</v>
      </c>
      <c r="BR1073" s="18" t="str">
        <f>IF(AND(BP$2=0, BQ$2=0), "*Required - Please Make a Selection*", IF(OR(ISNUMBER(SEARCH(TRIM(BP$2), ProgramsTable[[#This Row],[Geographic Coverage]])), ISNUMBER(SEARCH(TRIM(BQ$2), ProgramsTable[[#This Row],[Geographic Coverage]]))), "Yes", "No"))</f>
        <v>*Required - Please Make a Selection*</v>
      </c>
      <c r="BS1073" s="18" t="str">
        <f>IF(OR(BS$2="",BS$2=0), "N/A", IF(AND(ProgramsTable[[#This Row],[Age Min]]= "None", ProgramsTable[[#This Row],[Age Max]]= "None"), "Yes", IF(AND(BS$2&gt;=ProgramsTable[[#This Row],[Age Min]], BS$2&lt;=ProgramsTable[[#This Row],[Age Max]]), "Yes", "No")))</f>
        <v>N/A</v>
      </c>
      <c r="BT1073" s="18" t="str" cm="1">
        <f t="array" ref="BT1073">IF(COUNTIF(AM$2:BJ$2,"Yes")=0,"N/A",IF(SUMPRODUCT(--(AM$2:BJ$2="Yes"),--(ProgramsTable[[#This Row],[Developmental Disability]:[Caregivers, Family Members, Advocates, or Practitioners of an Individual with Disabilities or Medical Conditions]]="Yes"))&gt;0,"Yes","No"))</f>
        <v>N/A</v>
      </c>
      <c r="BU10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73" s="18" t="str">
        <f>IF(BV$2=0, "N/A", IF(ISNUMBER(SEARCH(UPPER(BV$2), UPPER(ProgramsTable[[#This Row],[Type of Service]]))), "Yes", "No"))</f>
        <v>N/A</v>
      </c>
      <c r="BW1073" s="18" t="str">
        <f>IF(BW$2=0, "N/A", IF(ISNUMBER(SEARCH(TRIM(BW$2), ProgramsTable[[#This Row],[Geographic Coverage]])), "Yes", "No"))</f>
        <v>N/A</v>
      </c>
      <c r="BX1073" s="18" t="str">
        <f>IF(BX$2=0, "N/A", IF(ISNUMBER(SEARCH(TRIM(BX$2), ProgramsTable[[#This Row],[Geographic Coverage]])), "Yes", "No"))</f>
        <v>N/A</v>
      </c>
      <c r="BY1073" s="18" t="str">
        <f>IF(AND(BW$2=0, BX$2=0), "*Required - Please Make a Selection*", IF(OR(ISNUMBER(SEARCH(TRIM(BW$2), ProgramsTable[[#This Row],[Geographic Coverage]])), ISNUMBER(SEARCH(TRIM(BX$2), ProgramsTable[[#This Row],[Geographic Coverage]]))), "Yes", "No"))</f>
        <v>*Required - Please Make a Selection*</v>
      </c>
      <c r="BZ1073" s="18" t="str">
        <f>IF(I$2=0, "N/A", IF(I$2="Yes", IF(ProgramsTable[[#This Row],[Program Includes Services for Caregivers]]="Yes", IF(ProgramsTable[[#This Row],[Program May Require Caregiver to be Unpaid]]="No", "Yes", "No"), "No"), "N/A"))</f>
        <v>N/A</v>
      </c>
      <c r="CA10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73" s="18" t="str">
        <f>IF(CB$2=0, "N/A", IF(ISNUMBER(SEARCH(TRIM(UPPER(CB$2)), TRIM(UPPER(ProgramsTable[[#This Row],[Type of Service]])))), "Yes", "No"))</f>
        <v>N/A</v>
      </c>
      <c r="CC1073" s="18" t="str">
        <f>IF(CC$2=0, "N/A", IF(ISNUMBER(SEARCH(TRIM(CC$2), ProgramsTable[[#This Row],[Geographic Coverage]])), "Yes", "No"))</f>
        <v>No</v>
      </c>
      <c r="CD1073" s="18" t="str">
        <f>IF(CD$2=0, "N/A", IF(ISNUMBER(SEARCH(TRIM(CD$2), ProgramsTable[[#This Row],[Geographic Coverage]])), "Yes", "No"))</f>
        <v>N/A</v>
      </c>
      <c r="CE1073" s="18" t="str">
        <f>IF(AND(CC$2=0, CD$2=0), "*Required - Please Make a Selection*", IF(OR(ISNUMBER(SEARCH(TRIM(CC$2), ProgramsTable[[#This Row],[Geographic Coverage]])), ISNUMBER(SEARCH(TRIM(CD$2), ProgramsTable[[#This Row],[Geographic Coverage]]))), "Yes", "No"))</f>
        <v>No</v>
      </c>
      <c r="CF1073" s="18" t="str" cm="1">
        <f t="array" ref="CF1073">IF(COUNTIF(BK$2:BN$2, "Yes")=0, "N/A", IF(SUMPRODUCT((BK$2:BN$2="Yes")*(ProgramsTable[[#This Row],[Veteran?]:[Disabled Veteran?]]="Yes"))&gt;0, "Yes", "No"))</f>
        <v>No</v>
      </c>
      <c r="CG10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73"/>
      <c r="CI1073"/>
      <c r="CJ1073"/>
      <c r="CK1073"/>
      <c r="CL1073"/>
      <c r="CM1073"/>
      <c r="CN1073"/>
      <c r="CO1073"/>
      <c r="CP1073"/>
      <c r="CQ1073"/>
      <c r="CR1073"/>
      <c r="CS1073"/>
      <c r="CU1073"/>
      <c r="CV1073"/>
    </row>
    <row r="1074" spans="1:100" hidden="1" x14ac:dyDescent="0.25">
      <c r="A1074" s="10">
        <v>1098</v>
      </c>
      <c r="B1074" t="s">
        <v>647</v>
      </c>
      <c r="C1074" t="s">
        <v>522</v>
      </c>
      <c r="D1074" t="s">
        <v>564</v>
      </c>
      <c r="E1074" t="s">
        <v>546</v>
      </c>
      <c r="F1074" t="s">
        <v>570</v>
      </c>
      <c r="G1074" t="s">
        <v>109</v>
      </c>
      <c r="H1074" t="s">
        <v>207</v>
      </c>
      <c r="I1074" t="s">
        <v>207</v>
      </c>
      <c r="J1074" t="s">
        <v>566</v>
      </c>
      <c r="K1074" t="s">
        <v>208</v>
      </c>
      <c r="L1074" s="11" t="s">
        <v>571</v>
      </c>
      <c r="M1074">
        <v>60</v>
      </c>
      <c r="N1074">
        <v>120</v>
      </c>
      <c r="O1074" t="s">
        <v>572</v>
      </c>
      <c r="P1074" t="s">
        <v>573</v>
      </c>
      <c r="Q1074" t="s">
        <v>208</v>
      </c>
      <c r="R1074" t="s">
        <v>573</v>
      </c>
      <c r="S1074" t="s">
        <v>208</v>
      </c>
      <c r="T1074" t="s">
        <v>75</v>
      </c>
      <c r="U1074" t="s">
        <v>207</v>
      </c>
      <c r="V1074" t="s">
        <v>215</v>
      </c>
      <c r="W1074" t="s">
        <v>207</v>
      </c>
      <c r="X1074" t="s">
        <v>207</v>
      </c>
      <c r="Y1074" t="s">
        <v>207</v>
      </c>
      <c r="Z1074" t="s">
        <v>207</v>
      </c>
      <c r="AA1074" t="s">
        <v>207</v>
      </c>
      <c r="AB1074" t="s">
        <v>207</v>
      </c>
      <c r="AC1074" t="s">
        <v>207</v>
      </c>
      <c r="AD1074" t="s">
        <v>207</v>
      </c>
      <c r="AE1074" t="s">
        <v>207</v>
      </c>
      <c r="AF1074" t="s">
        <v>207</v>
      </c>
      <c r="AG1074" t="s">
        <v>207</v>
      </c>
      <c r="AH1074" t="s">
        <v>207</v>
      </c>
      <c r="AI1074" t="s">
        <v>207</v>
      </c>
      <c r="AJ1074" t="s">
        <v>207</v>
      </c>
      <c r="AK1074" t="s">
        <v>207</v>
      </c>
      <c r="AL1074" t="s">
        <v>207</v>
      </c>
      <c r="AM1074" t="s">
        <v>215</v>
      </c>
      <c r="AN1074" t="s">
        <v>215</v>
      </c>
      <c r="AO1074" t="s">
        <v>215</v>
      </c>
      <c r="AP1074" t="s">
        <v>207</v>
      </c>
      <c r="AQ1074" t="s">
        <v>215</v>
      </c>
      <c r="AR1074" t="s">
        <v>207</v>
      </c>
      <c r="AS1074" t="s">
        <v>207</v>
      </c>
      <c r="AT1074" t="s">
        <v>207</v>
      </c>
      <c r="AU1074" t="s">
        <v>207</v>
      </c>
      <c r="AV1074" t="s">
        <v>207</v>
      </c>
      <c r="AW1074" t="s">
        <v>207</v>
      </c>
      <c r="AX1074" t="s">
        <v>215</v>
      </c>
      <c r="AY1074" t="s">
        <v>215</v>
      </c>
      <c r="AZ1074" t="s">
        <v>207</v>
      </c>
      <c r="BA1074" t="s">
        <v>215</v>
      </c>
      <c r="BB1074" t="s">
        <v>207</v>
      </c>
      <c r="BC1074" t="s">
        <v>207</v>
      </c>
      <c r="BD1074" t="s">
        <v>207</v>
      </c>
      <c r="BE1074" t="s">
        <v>207</v>
      </c>
      <c r="BF1074" t="s">
        <v>207</v>
      </c>
      <c r="BG1074" t="s">
        <v>207</v>
      </c>
      <c r="BH1074" t="s">
        <v>207</v>
      </c>
      <c r="BI1074" t="s">
        <v>207</v>
      </c>
      <c r="BJ1074" t="s">
        <v>207</v>
      </c>
      <c r="BK1074" t="s">
        <v>207</v>
      </c>
      <c r="BL1074" t="s">
        <v>207</v>
      </c>
      <c r="BM1074" t="s">
        <v>207</v>
      </c>
      <c r="BN1074" t="s">
        <v>207</v>
      </c>
      <c r="BO1074" s="18" t="str">
        <f>IF(OR(BO$2=0, BO$2=""), "N/A", IF(ISNUMBER(SEARCH(UPPER(BO$2), UPPER(ProgramsTable[[#This Row],[Type of Service]]))), "Yes", "No"))</f>
        <v>N/A</v>
      </c>
      <c r="BP1074" s="18" t="str">
        <f>IF(BP$2=0, "N/A", IF(ISNUMBER(SEARCH(TRIM(BP$2), ProgramsTable[[#This Row],[Geographic Coverage]])), "Yes", "No"))</f>
        <v>N/A</v>
      </c>
      <c r="BQ1074" s="18" t="str">
        <f>IF(BQ$2=0, "N/A", IF(ISNUMBER(SEARCH(TRIM(BQ$2), ProgramsTable[[#This Row],[Geographic Coverage]])), "Yes", "No"))</f>
        <v>N/A</v>
      </c>
      <c r="BR1074" s="18" t="str">
        <f>IF(AND(BP$2=0, BQ$2=0), "*Required - Please Make a Selection*", IF(OR(ISNUMBER(SEARCH(TRIM(BP$2), ProgramsTable[[#This Row],[Geographic Coverage]])), ISNUMBER(SEARCH(TRIM(BQ$2), ProgramsTable[[#This Row],[Geographic Coverage]]))), "Yes", "No"))</f>
        <v>*Required - Please Make a Selection*</v>
      </c>
      <c r="BS1074" s="18" t="str">
        <f>IF(OR(BS$2="",BS$2=0), "N/A", IF(AND(ProgramsTable[[#This Row],[Age Min]]= "None", ProgramsTable[[#This Row],[Age Max]]= "None"), "Yes", IF(AND(BS$2&gt;=ProgramsTable[[#This Row],[Age Min]], BS$2&lt;=ProgramsTable[[#This Row],[Age Max]]), "Yes", "No")))</f>
        <v>N/A</v>
      </c>
      <c r="BT1074" s="18" t="str" cm="1">
        <f t="array" ref="BT1074">IF(COUNTIF(AM$2:BJ$2,"Yes")=0,"N/A",IF(SUMPRODUCT(--(AM$2:BJ$2="Yes"),--(ProgramsTable[[#This Row],[Developmental Disability]:[Caregivers, Family Members, Advocates, or Practitioners of an Individual with Disabilities or Medical Conditions]]="Yes"))&gt;0,"Yes","No"))</f>
        <v>N/A</v>
      </c>
      <c r="BU10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74" s="18" t="str">
        <f>IF(BV$2=0, "N/A", IF(ISNUMBER(SEARCH(UPPER(BV$2), UPPER(ProgramsTable[[#This Row],[Type of Service]]))), "Yes", "No"))</f>
        <v>N/A</v>
      </c>
      <c r="BW1074" s="18" t="str">
        <f>IF(BW$2=0, "N/A", IF(ISNUMBER(SEARCH(TRIM(BW$2), ProgramsTable[[#This Row],[Geographic Coverage]])), "Yes", "No"))</f>
        <v>N/A</v>
      </c>
      <c r="BX1074" s="18" t="str">
        <f>IF(BX$2=0, "N/A", IF(ISNUMBER(SEARCH(TRIM(BX$2), ProgramsTable[[#This Row],[Geographic Coverage]])), "Yes", "No"))</f>
        <v>N/A</v>
      </c>
      <c r="BY1074" s="18" t="str">
        <f>IF(AND(BW$2=0, BX$2=0), "*Required - Please Make a Selection*", IF(OR(ISNUMBER(SEARCH(TRIM(BW$2), ProgramsTable[[#This Row],[Geographic Coverage]])), ISNUMBER(SEARCH(TRIM(BX$2), ProgramsTable[[#This Row],[Geographic Coverage]]))), "Yes", "No"))</f>
        <v>*Required - Please Make a Selection*</v>
      </c>
      <c r="BZ1074" s="18" t="str">
        <f>IF(I$2=0, "N/A", IF(I$2="Yes", IF(ProgramsTable[[#This Row],[Program Includes Services for Caregivers]]="Yes", IF(ProgramsTable[[#This Row],[Program May Require Caregiver to be Unpaid]]="No", "Yes", "No"), "No"), "N/A"))</f>
        <v>N/A</v>
      </c>
      <c r="CA10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74" s="18" t="str">
        <f>IF(CB$2=0, "N/A", IF(ISNUMBER(SEARCH(TRIM(UPPER(CB$2)), TRIM(UPPER(ProgramsTable[[#This Row],[Type of Service]])))), "Yes", "No"))</f>
        <v>N/A</v>
      </c>
      <c r="CC1074" s="18" t="str">
        <f>IF(CC$2=0, "N/A", IF(ISNUMBER(SEARCH(TRIM(CC$2), ProgramsTable[[#This Row],[Geographic Coverage]])), "Yes", "No"))</f>
        <v>No</v>
      </c>
      <c r="CD1074" s="18" t="str">
        <f>IF(CD$2=0, "N/A", IF(ISNUMBER(SEARCH(TRIM(CD$2), ProgramsTable[[#This Row],[Geographic Coverage]])), "Yes", "No"))</f>
        <v>N/A</v>
      </c>
      <c r="CE1074" s="18" t="str">
        <f>IF(AND(CC$2=0, CD$2=0), "*Required - Please Make a Selection*", IF(OR(ISNUMBER(SEARCH(TRIM(CC$2), ProgramsTable[[#This Row],[Geographic Coverage]])), ISNUMBER(SEARCH(TRIM(CD$2), ProgramsTable[[#This Row],[Geographic Coverage]]))), "Yes", "No"))</f>
        <v>No</v>
      </c>
      <c r="CF1074" s="18" t="str" cm="1">
        <f t="array" ref="CF1074">IF(COUNTIF(BK$2:BN$2, "Yes")=0, "N/A", IF(SUMPRODUCT((BK$2:BN$2="Yes")*(ProgramsTable[[#This Row],[Veteran?]:[Disabled Veteran?]]="Yes"))&gt;0, "Yes", "No"))</f>
        <v>No</v>
      </c>
      <c r="CG10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74"/>
      <c r="CI1074"/>
      <c r="CJ1074"/>
      <c r="CK1074"/>
      <c r="CL1074"/>
      <c r="CM1074"/>
      <c r="CN1074"/>
      <c r="CO1074"/>
      <c r="CP1074"/>
      <c r="CQ1074"/>
      <c r="CR1074"/>
      <c r="CS1074"/>
      <c r="CU1074"/>
      <c r="CV1074"/>
    </row>
    <row r="1075" spans="1:100" hidden="1" x14ac:dyDescent="0.25">
      <c r="A1075" s="10">
        <v>1099</v>
      </c>
      <c r="B1075" t="s">
        <v>647</v>
      </c>
      <c r="C1075" t="s">
        <v>522</v>
      </c>
      <c r="D1075" t="s">
        <v>564</v>
      </c>
      <c r="E1075" t="s">
        <v>546</v>
      </c>
      <c r="F1075" t="s">
        <v>574</v>
      </c>
      <c r="G1075" t="s">
        <v>108</v>
      </c>
      <c r="H1075" t="s">
        <v>207</v>
      </c>
      <c r="I1075" t="s">
        <v>207</v>
      </c>
      <c r="J1075" t="s">
        <v>208</v>
      </c>
      <c r="K1075" t="s">
        <v>208</v>
      </c>
      <c r="L1075" s="11" t="s">
        <v>543</v>
      </c>
      <c r="M1075">
        <v>60</v>
      </c>
      <c r="N1075">
        <v>120</v>
      </c>
      <c r="P1075" t="s">
        <v>575</v>
      </c>
      <c r="Q1075" t="s">
        <v>208</v>
      </c>
      <c r="R1075" t="s">
        <v>575</v>
      </c>
      <c r="S1075" t="s">
        <v>208</v>
      </c>
      <c r="T1075" t="s">
        <v>75</v>
      </c>
      <c r="U1075" t="s">
        <v>207</v>
      </c>
      <c r="V1075" t="s">
        <v>207</v>
      </c>
      <c r="W1075" t="s">
        <v>207</v>
      </c>
      <c r="X1075" t="s">
        <v>207</v>
      </c>
      <c r="Y1075" t="s">
        <v>207</v>
      </c>
      <c r="Z1075" t="s">
        <v>207</v>
      </c>
      <c r="AA1075" t="s">
        <v>207</v>
      </c>
      <c r="AB1075" t="s">
        <v>207</v>
      </c>
      <c r="AC1075" t="s">
        <v>207</v>
      </c>
      <c r="AD1075" t="s">
        <v>207</v>
      </c>
      <c r="AE1075" t="s">
        <v>207</v>
      </c>
      <c r="AF1075" t="s">
        <v>207</v>
      </c>
      <c r="AG1075" t="s">
        <v>207</v>
      </c>
      <c r="AH1075" t="s">
        <v>207</v>
      </c>
      <c r="AI1075" t="s">
        <v>207</v>
      </c>
      <c r="AJ1075" t="s">
        <v>207</v>
      </c>
      <c r="AK1075" t="s">
        <v>207</v>
      </c>
      <c r="AL1075" t="s">
        <v>207</v>
      </c>
      <c r="AM1075" t="s">
        <v>207</v>
      </c>
      <c r="AN1075" t="s">
        <v>207</v>
      </c>
      <c r="AO1075" t="s">
        <v>207</v>
      </c>
      <c r="AP1075" t="s">
        <v>207</v>
      </c>
      <c r="AQ1075" t="s">
        <v>207</v>
      </c>
      <c r="AR1075" t="s">
        <v>207</v>
      </c>
      <c r="AS1075" t="s">
        <v>207</v>
      </c>
      <c r="AT1075" t="s">
        <v>207</v>
      </c>
      <c r="AU1075" t="s">
        <v>207</v>
      </c>
      <c r="AV1075" t="s">
        <v>207</v>
      </c>
      <c r="AW1075" t="s">
        <v>207</v>
      </c>
      <c r="AX1075" t="s">
        <v>207</v>
      </c>
      <c r="AY1075" t="s">
        <v>207</v>
      </c>
      <c r="AZ1075" t="s">
        <v>207</v>
      </c>
      <c r="BA1075" t="s">
        <v>215</v>
      </c>
      <c r="BB1075" t="s">
        <v>207</v>
      </c>
      <c r="BC1075" t="s">
        <v>207</v>
      </c>
      <c r="BD1075" t="s">
        <v>207</v>
      </c>
      <c r="BE1075" t="s">
        <v>207</v>
      </c>
      <c r="BF1075" t="s">
        <v>207</v>
      </c>
      <c r="BG1075" t="s">
        <v>207</v>
      </c>
      <c r="BH1075" t="s">
        <v>207</v>
      </c>
      <c r="BI1075" t="s">
        <v>207</v>
      </c>
      <c r="BJ1075" t="s">
        <v>207</v>
      </c>
      <c r="BK1075" t="s">
        <v>207</v>
      </c>
      <c r="BL1075" t="s">
        <v>207</v>
      </c>
      <c r="BM1075" t="s">
        <v>207</v>
      </c>
      <c r="BN1075" t="s">
        <v>207</v>
      </c>
      <c r="BO1075" s="18" t="str">
        <f>IF(OR(BO$2=0, BO$2=""), "N/A", IF(ISNUMBER(SEARCH(UPPER(BO$2), UPPER(ProgramsTable[[#This Row],[Type of Service]]))), "Yes", "No"))</f>
        <v>N/A</v>
      </c>
      <c r="BP1075" s="18" t="str">
        <f>IF(BP$2=0, "N/A", IF(ISNUMBER(SEARCH(TRIM(BP$2), ProgramsTable[[#This Row],[Geographic Coverage]])), "Yes", "No"))</f>
        <v>N/A</v>
      </c>
      <c r="BQ1075" s="18" t="str">
        <f>IF(BQ$2=0, "N/A", IF(ISNUMBER(SEARCH(TRIM(BQ$2), ProgramsTable[[#This Row],[Geographic Coverage]])), "Yes", "No"))</f>
        <v>N/A</v>
      </c>
      <c r="BR1075" s="18" t="str">
        <f>IF(AND(BP$2=0, BQ$2=0), "*Required - Please Make a Selection*", IF(OR(ISNUMBER(SEARCH(TRIM(BP$2), ProgramsTable[[#This Row],[Geographic Coverage]])), ISNUMBER(SEARCH(TRIM(BQ$2), ProgramsTable[[#This Row],[Geographic Coverage]]))), "Yes", "No"))</f>
        <v>*Required - Please Make a Selection*</v>
      </c>
      <c r="BS1075" s="18" t="str">
        <f>IF(OR(BS$2="",BS$2=0), "N/A", IF(AND(ProgramsTable[[#This Row],[Age Min]]= "None", ProgramsTable[[#This Row],[Age Max]]= "None"), "Yes", IF(AND(BS$2&gt;=ProgramsTable[[#This Row],[Age Min]], BS$2&lt;=ProgramsTable[[#This Row],[Age Max]]), "Yes", "No")))</f>
        <v>N/A</v>
      </c>
      <c r="BT1075" s="18" t="str" cm="1">
        <f t="array" ref="BT1075">IF(COUNTIF(AM$2:BJ$2,"Yes")=0,"N/A",IF(SUMPRODUCT(--(AM$2:BJ$2="Yes"),--(ProgramsTable[[#This Row],[Developmental Disability]:[Caregivers, Family Members, Advocates, or Practitioners of an Individual with Disabilities or Medical Conditions]]="Yes"))&gt;0,"Yes","No"))</f>
        <v>N/A</v>
      </c>
      <c r="BU10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75" s="18" t="str">
        <f>IF(BV$2=0, "N/A", IF(ISNUMBER(SEARCH(UPPER(BV$2), UPPER(ProgramsTable[[#This Row],[Type of Service]]))), "Yes", "No"))</f>
        <v>N/A</v>
      </c>
      <c r="BW1075" s="18" t="str">
        <f>IF(BW$2=0, "N/A", IF(ISNUMBER(SEARCH(TRIM(BW$2), ProgramsTable[[#This Row],[Geographic Coverage]])), "Yes", "No"))</f>
        <v>N/A</v>
      </c>
      <c r="BX1075" s="18" t="str">
        <f>IF(BX$2=0, "N/A", IF(ISNUMBER(SEARCH(TRIM(BX$2), ProgramsTable[[#This Row],[Geographic Coverage]])), "Yes", "No"))</f>
        <v>N/A</v>
      </c>
      <c r="BY1075" s="18" t="str">
        <f>IF(AND(BW$2=0, BX$2=0), "*Required - Please Make a Selection*", IF(OR(ISNUMBER(SEARCH(TRIM(BW$2), ProgramsTable[[#This Row],[Geographic Coverage]])), ISNUMBER(SEARCH(TRIM(BX$2), ProgramsTable[[#This Row],[Geographic Coverage]]))), "Yes", "No"))</f>
        <v>*Required - Please Make a Selection*</v>
      </c>
      <c r="BZ1075" s="18" t="str">
        <f>IF(I$2=0, "N/A", IF(I$2="Yes", IF(ProgramsTable[[#This Row],[Program Includes Services for Caregivers]]="Yes", IF(ProgramsTable[[#This Row],[Program May Require Caregiver to be Unpaid]]="No", "Yes", "No"), "No"), "N/A"))</f>
        <v>N/A</v>
      </c>
      <c r="CA10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75" s="18" t="str">
        <f>IF(CB$2=0, "N/A", IF(ISNUMBER(SEARCH(TRIM(UPPER(CB$2)), TRIM(UPPER(ProgramsTable[[#This Row],[Type of Service]])))), "Yes", "No"))</f>
        <v>N/A</v>
      </c>
      <c r="CC1075" s="18" t="str">
        <f>IF(CC$2=0, "N/A", IF(ISNUMBER(SEARCH(TRIM(CC$2), ProgramsTable[[#This Row],[Geographic Coverage]])), "Yes", "No"))</f>
        <v>No</v>
      </c>
      <c r="CD1075" s="18" t="str">
        <f>IF(CD$2=0, "N/A", IF(ISNUMBER(SEARCH(TRIM(CD$2), ProgramsTable[[#This Row],[Geographic Coverage]])), "Yes", "No"))</f>
        <v>N/A</v>
      </c>
      <c r="CE1075" s="18" t="str">
        <f>IF(AND(CC$2=0, CD$2=0), "*Required - Please Make a Selection*", IF(OR(ISNUMBER(SEARCH(TRIM(CC$2), ProgramsTable[[#This Row],[Geographic Coverage]])), ISNUMBER(SEARCH(TRIM(CD$2), ProgramsTable[[#This Row],[Geographic Coverage]]))), "Yes", "No"))</f>
        <v>No</v>
      </c>
      <c r="CF1075" s="18" t="str" cm="1">
        <f t="array" ref="CF1075">IF(COUNTIF(BK$2:BN$2, "Yes")=0, "N/A", IF(SUMPRODUCT((BK$2:BN$2="Yes")*(ProgramsTable[[#This Row],[Veteran?]:[Disabled Veteran?]]="Yes"))&gt;0, "Yes", "No"))</f>
        <v>No</v>
      </c>
      <c r="CG10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75"/>
      <c r="CI1075"/>
      <c r="CJ1075"/>
      <c r="CK1075"/>
      <c r="CL1075"/>
      <c r="CM1075"/>
      <c r="CN1075"/>
      <c r="CO1075"/>
      <c r="CP1075"/>
      <c r="CQ1075"/>
      <c r="CR1075"/>
      <c r="CS1075"/>
      <c r="CU1075"/>
      <c r="CV1075"/>
    </row>
    <row r="1076" spans="1:100" hidden="1" x14ac:dyDescent="0.25">
      <c r="A1076" s="10">
        <v>1111</v>
      </c>
      <c r="B1076" t="s">
        <v>647</v>
      </c>
      <c r="C1076" t="s">
        <v>523</v>
      </c>
      <c r="D1076" t="s">
        <v>537</v>
      </c>
      <c r="E1076" t="s">
        <v>538</v>
      </c>
      <c r="F1076" t="s">
        <v>539</v>
      </c>
      <c r="G1076" t="s">
        <v>540</v>
      </c>
      <c r="H1076" t="s">
        <v>207</v>
      </c>
      <c r="I1076" t="s">
        <v>207</v>
      </c>
      <c r="J1076" t="s">
        <v>541</v>
      </c>
      <c r="K1076" t="s">
        <v>542</v>
      </c>
      <c r="L1076" t="s">
        <v>543</v>
      </c>
      <c r="M1076">
        <v>60</v>
      </c>
      <c r="N1076">
        <v>120</v>
      </c>
      <c r="P1076" t="s">
        <v>544</v>
      </c>
      <c r="Q1076" t="s">
        <v>208</v>
      </c>
      <c r="R1076" t="s">
        <v>544</v>
      </c>
      <c r="S1076" t="s">
        <v>208</v>
      </c>
      <c r="T1076" t="s">
        <v>71</v>
      </c>
      <c r="U1076" t="s">
        <v>215</v>
      </c>
      <c r="V1076" t="s">
        <v>207</v>
      </c>
      <c r="W1076" t="s">
        <v>207</v>
      </c>
      <c r="X1076" t="s">
        <v>207</v>
      </c>
      <c r="Y1076" t="s">
        <v>207</v>
      </c>
      <c r="Z1076" t="s">
        <v>207</v>
      </c>
      <c r="AA1076" t="s">
        <v>207</v>
      </c>
      <c r="AB1076" t="s">
        <v>207</v>
      </c>
      <c r="AC1076" t="s">
        <v>207</v>
      </c>
      <c r="AD1076" t="s">
        <v>207</v>
      </c>
      <c r="AE1076" t="s">
        <v>207</v>
      </c>
      <c r="AF1076" t="s">
        <v>207</v>
      </c>
      <c r="AG1076" t="s">
        <v>207</v>
      </c>
      <c r="AH1076" t="s">
        <v>207</v>
      </c>
      <c r="AI1076" t="s">
        <v>207</v>
      </c>
      <c r="AJ1076" t="s">
        <v>207</v>
      </c>
      <c r="AK1076" t="s">
        <v>207</v>
      </c>
      <c r="AL1076" t="s">
        <v>207</v>
      </c>
      <c r="AM1076" t="s">
        <v>207</v>
      </c>
      <c r="AN1076" t="s">
        <v>207</v>
      </c>
      <c r="AO1076" t="s">
        <v>207</v>
      </c>
      <c r="AP1076" t="s">
        <v>207</v>
      </c>
      <c r="AQ1076" t="s">
        <v>207</v>
      </c>
      <c r="AR1076" t="s">
        <v>207</v>
      </c>
      <c r="AS1076" t="s">
        <v>207</v>
      </c>
      <c r="AT1076" t="s">
        <v>207</v>
      </c>
      <c r="AU1076" t="s">
        <v>207</v>
      </c>
      <c r="AV1076" t="s">
        <v>207</v>
      </c>
      <c r="AW1076" t="s">
        <v>207</v>
      </c>
      <c r="AX1076" t="s">
        <v>207</v>
      </c>
      <c r="AY1076" t="s">
        <v>207</v>
      </c>
      <c r="AZ1076" t="s">
        <v>207</v>
      </c>
      <c r="BA1076" t="s">
        <v>215</v>
      </c>
      <c r="BB1076" t="s">
        <v>207</v>
      </c>
      <c r="BC1076" t="s">
        <v>207</v>
      </c>
      <c r="BD1076" t="s">
        <v>207</v>
      </c>
      <c r="BE1076" t="s">
        <v>207</v>
      </c>
      <c r="BF1076" t="s">
        <v>207</v>
      </c>
      <c r="BG1076" t="s">
        <v>207</v>
      </c>
      <c r="BH1076" t="s">
        <v>207</v>
      </c>
      <c r="BI1076" t="s">
        <v>207</v>
      </c>
      <c r="BJ1076" t="s">
        <v>207</v>
      </c>
      <c r="BK1076" t="s">
        <v>207</v>
      </c>
      <c r="BL1076" t="s">
        <v>207</v>
      </c>
      <c r="BM1076" t="s">
        <v>207</v>
      </c>
      <c r="BN1076" t="s">
        <v>207</v>
      </c>
      <c r="BO1076" s="18" t="str">
        <f>IF(OR(BO$2=0, BO$2=""), "N/A", IF(ISNUMBER(SEARCH(UPPER(BO$2), UPPER(ProgramsTable[[#This Row],[Type of Service]]))), "Yes", "No"))</f>
        <v>N/A</v>
      </c>
      <c r="BP1076" s="18" t="str">
        <f>IF(BP$2=0, "N/A", IF(ISNUMBER(SEARCH(TRIM(BP$2), ProgramsTable[[#This Row],[Geographic Coverage]])), "Yes", "No"))</f>
        <v>N/A</v>
      </c>
      <c r="BQ1076" s="18" t="str">
        <f>IF(BQ$2=0, "N/A", IF(ISNUMBER(SEARCH(TRIM(BQ$2), ProgramsTable[[#This Row],[Geographic Coverage]])), "Yes", "No"))</f>
        <v>N/A</v>
      </c>
      <c r="BR1076" s="18" t="str">
        <f>IF(AND(BP$2=0, BQ$2=0), "*Required - Please Make a Selection*", IF(OR(ISNUMBER(SEARCH(TRIM(BP$2), ProgramsTable[[#This Row],[Geographic Coverage]])), ISNUMBER(SEARCH(TRIM(BQ$2), ProgramsTable[[#This Row],[Geographic Coverage]]))), "Yes", "No"))</f>
        <v>*Required - Please Make a Selection*</v>
      </c>
      <c r="BS1076" s="18" t="str">
        <f>IF(OR(BS$2="",BS$2=0), "N/A", IF(AND(ProgramsTable[[#This Row],[Age Min]]= "None", ProgramsTable[[#This Row],[Age Max]]= "None"), "Yes", IF(AND(BS$2&gt;=ProgramsTable[[#This Row],[Age Min]], BS$2&lt;=ProgramsTable[[#This Row],[Age Max]]), "Yes", "No")))</f>
        <v>N/A</v>
      </c>
      <c r="BT1076" s="18" t="str" cm="1">
        <f t="array" ref="BT1076">IF(COUNTIF(AM$2:BJ$2,"Yes")=0,"N/A",IF(SUMPRODUCT(--(AM$2:BJ$2="Yes"),--(ProgramsTable[[#This Row],[Developmental Disability]:[Caregivers, Family Members, Advocates, or Practitioners of an Individual with Disabilities or Medical Conditions]]="Yes"))&gt;0,"Yes","No"))</f>
        <v>N/A</v>
      </c>
      <c r="BU10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76" s="18" t="str">
        <f>IF(BV$2=0, "N/A", IF(ISNUMBER(SEARCH(UPPER(BV$2), UPPER(ProgramsTable[[#This Row],[Type of Service]]))), "Yes", "No"))</f>
        <v>N/A</v>
      </c>
      <c r="BW1076" s="18" t="str">
        <f>IF(BW$2=0, "N/A", IF(ISNUMBER(SEARCH(TRIM(BW$2), ProgramsTable[[#This Row],[Geographic Coverage]])), "Yes", "No"))</f>
        <v>N/A</v>
      </c>
      <c r="BX1076" s="18" t="str">
        <f>IF(BX$2=0, "N/A", IF(ISNUMBER(SEARCH(TRIM(BX$2), ProgramsTable[[#This Row],[Geographic Coverage]])), "Yes", "No"))</f>
        <v>N/A</v>
      </c>
      <c r="BY1076" s="18" t="str">
        <f>IF(AND(BW$2=0, BX$2=0), "*Required - Please Make a Selection*", IF(OR(ISNUMBER(SEARCH(TRIM(BW$2), ProgramsTable[[#This Row],[Geographic Coverage]])), ISNUMBER(SEARCH(TRIM(BX$2), ProgramsTable[[#This Row],[Geographic Coverage]]))), "Yes", "No"))</f>
        <v>*Required - Please Make a Selection*</v>
      </c>
      <c r="BZ1076" s="18" t="str">
        <f>IF(I$2=0, "N/A", IF(I$2="Yes", IF(ProgramsTable[[#This Row],[Program Includes Services for Caregivers]]="Yes", IF(ProgramsTable[[#This Row],[Program May Require Caregiver to be Unpaid]]="No", "Yes", "No"), "No"), "N/A"))</f>
        <v>N/A</v>
      </c>
      <c r="CA10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76" s="18" t="str">
        <f>IF(CB$2=0, "N/A", IF(ISNUMBER(SEARCH(TRIM(UPPER(CB$2)), TRIM(UPPER(ProgramsTable[[#This Row],[Type of Service]])))), "Yes", "No"))</f>
        <v>N/A</v>
      </c>
      <c r="CC1076" s="18" t="str">
        <f>IF(CC$2=0, "N/A", IF(ISNUMBER(SEARCH(TRIM(CC$2), ProgramsTable[[#This Row],[Geographic Coverage]])), "Yes", "No"))</f>
        <v>No</v>
      </c>
      <c r="CD1076" s="18" t="str">
        <f>IF(CD$2=0, "N/A", IF(ISNUMBER(SEARCH(TRIM(CD$2), ProgramsTable[[#This Row],[Geographic Coverage]])), "Yes", "No"))</f>
        <v>N/A</v>
      </c>
      <c r="CE1076" s="18" t="str">
        <f>IF(AND(CC$2=0, CD$2=0), "*Required - Please Make a Selection*", IF(OR(ISNUMBER(SEARCH(TRIM(CC$2), ProgramsTable[[#This Row],[Geographic Coverage]])), ISNUMBER(SEARCH(TRIM(CD$2), ProgramsTable[[#This Row],[Geographic Coverage]]))), "Yes", "No"))</f>
        <v>No</v>
      </c>
      <c r="CF1076" s="18" t="str" cm="1">
        <f t="array" ref="CF1076">IF(COUNTIF(BK$2:BN$2, "Yes")=0, "N/A", IF(SUMPRODUCT((BK$2:BN$2="Yes")*(ProgramsTable[[#This Row],[Veteran?]:[Disabled Veteran?]]="Yes"))&gt;0, "Yes", "No"))</f>
        <v>No</v>
      </c>
      <c r="CG10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76"/>
      <c r="CI1076"/>
      <c r="CJ1076"/>
      <c r="CK1076"/>
      <c r="CL1076"/>
      <c r="CM1076"/>
      <c r="CN1076"/>
      <c r="CO1076"/>
      <c r="CP1076"/>
      <c r="CQ1076"/>
      <c r="CR1076"/>
      <c r="CS1076"/>
      <c r="CU1076"/>
      <c r="CV1076"/>
    </row>
    <row r="1077" spans="1:100" hidden="1" x14ac:dyDescent="0.25">
      <c r="A1077" s="10">
        <v>1113</v>
      </c>
      <c r="B1077" t="s">
        <v>647</v>
      </c>
      <c r="C1077" t="s">
        <v>523</v>
      </c>
      <c r="D1077" t="s">
        <v>545</v>
      </c>
      <c r="E1077" t="s">
        <v>546</v>
      </c>
      <c r="F1077" t="s">
        <v>549</v>
      </c>
      <c r="G1077" t="s">
        <v>117</v>
      </c>
      <c r="H1077" t="s">
        <v>207</v>
      </c>
      <c r="I1077" t="s">
        <v>207</v>
      </c>
      <c r="J1077" t="s">
        <v>208</v>
      </c>
      <c r="K1077" t="s">
        <v>208</v>
      </c>
      <c r="L1077" s="11" t="s">
        <v>543</v>
      </c>
      <c r="M1077">
        <v>60</v>
      </c>
      <c r="N1077">
        <v>120</v>
      </c>
      <c r="P1077" t="s">
        <v>550</v>
      </c>
      <c r="Q1077" t="s">
        <v>208</v>
      </c>
      <c r="R1077" t="s">
        <v>550</v>
      </c>
      <c r="S1077" t="s">
        <v>208</v>
      </c>
      <c r="T1077" t="s">
        <v>71</v>
      </c>
      <c r="U1077" t="s">
        <v>207</v>
      </c>
      <c r="V1077" t="s">
        <v>207</v>
      </c>
      <c r="W1077" t="s">
        <v>207</v>
      </c>
      <c r="X1077" t="s">
        <v>207</v>
      </c>
      <c r="Y1077" t="s">
        <v>207</v>
      </c>
      <c r="Z1077" t="s">
        <v>207</v>
      </c>
      <c r="AA1077" t="s">
        <v>207</v>
      </c>
      <c r="AB1077" t="s">
        <v>207</v>
      </c>
      <c r="AC1077" t="s">
        <v>207</v>
      </c>
      <c r="AD1077" t="s">
        <v>207</v>
      </c>
      <c r="AE1077" t="s">
        <v>207</v>
      </c>
      <c r="AF1077" t="s">
        <v>207</v>
      </c>
      <c r="AG1077" t="s">
        <v>207</v>
      </c>
      <c r="AH1077" t="s">
        <v>207</v>
      </c>
      <c r="AI1077" t="s">
        <v>207</v>
      </c>
      <c r="AJ1077" t="s">
        <v>207</v>
      </c>
      <c r="AK1077" t="s">
        <v>207</v>
      </c>
      <c r="AL1077" t="s">
        <v>207</v>
      </c>
      <c r="AM1077" t="s">
        <v>207</v>
      </c>
      <c r="AN1077" t="s">
        <v>207</v>
      </c>
      <c r="AO1077" t="s">
        <v>207</v>
      </c>
      <c r="AP1077" t="s">
        <v>207</v>
      </c>
      <c r="AQ1077" t="s">
        <v>207</v>
      </c>
      <c r="AR1077" t="s">
        <v>207</v>
      </c>
      <c r="AS1077" t="s">
        <v>207</v>
      </c>
      <c r="AT1077" t="s">
        <v>207</v>
      </c>
      <c r="AU1077" t="s">
        <v>207</v>
      </c>
      <c r="AV1077" t="s">
        <v>207</v>
      </c>
      <c r="AW1077" t="s">
        <v>207</v>
      </c>
      <c r="AX1077" t="s">
        <v>207</v>
      </c>
      <c r="AY1077" t="s">
        <v>207</v>
      </c>
      <c r="AZ1077" t="s">
        <v>207</v>
      </c>
      <c r="BA1077" t="s">
        <v>215</v>
      </c>
      <c r="BB1077" t="s">
        <v>207</v>
      </c>
      <c r="BC1077" t="s">
        <v>207</v>
      </c>
      <c r="BD1077" t="s">
        <v>207</v>
      </c>
      <c r="BE1077" t="s">
        <v>207</v>
      </c>
      <c r="BF1077" t="s">
        <v>207</v>
      </c>
      <c r="BG1077" t="s">
        <v>207</v>
      </c>
      <c r="BH1077" t="s">
        <v>207</v>
      </c>
      <c r="BI1077" t="s">
        <v>207</v>
      </c>
      <c r="BJ1077" t="s">
        <v>207</v>
      </c>
      <c r="BK1077" t="s">
        <v>207</v>
      </c>
      <c r="BL1077" t="s">
        <v>207</v>
      </c>
      <c r="BM1077" t="s">
        <v>207</v>
      </c>
      <c r="BN1077" t="s">
        <v>207</v>
      </c>
      <c r="BO1077" s="18" t="str">
        <f>IF(OR(BO$2=0, BO$2=""), "N/A", IF(ISNUMBER(SEARCH(UPPER(BO$2), UPPER(ProgramsTable[[#This Row],[Type of Service]]))), "Yes", "No"))</f>
        <v>N/A</v>
      </c>
      <c r="BP1077" s="18" t="str">
        <f>IF(BP$2=0, "N/A", IF(ISNUMBER(SEARCH(TRIM(BP$2), ProgramsTable[[#This Row],[Geographic Coverage]])), "Yes", "No"))</f>
        <v>N/A</v>
      </c>
      <c r="BQ1077" s="18" t="str">
        <f>IF(BQ$2=0, "N/A", IF(ISNUMBER(SEARCH(TRIM(BQ$2), ProgramsTable[[#This Row],[Geographic Coverage]])), "Yes", "No"))</f>
        <v>N/A</v>
      </c>
      <c r="BR1077" s="18" t="str">
        <f>IF(AND(BP$2=0, BQ$2=0), "*Required - Please Make a Selection*", IF(OR(ISNUMBER(SEARCH(TRIM(BP$2), ProgramsTable[[#This Row],[Geographic Coverage]])), ISNUMBER(SEARCH(TRIM(BQ$2), ProgramsTable[[#This Row],[Geographic Coverage]]))), "Yes", "No"))</f>
        <v>*Required - Please Make a Selection*</v>
      </c>
      <c r="BS1077" s="18" t="str">
        <f>IF(OR(BS$2="",BS$2=0), "N/A", IF(AND(ProgramsTable[[#This Row],[Age Min]]= "None", ProgramsTable[[#This Row],[Age Max]]= "None"), "Yes", IF(AND(BS$2&gt;=ProgramsTable[[#This Row],[Age Min]], BS$2&lt;=ProgramsTable[[#This Row],[Age Max]]), "Yes", "No")))</f>
        <v>N/A</v>
      </c>
      <c r="BT1077" s="18" t="str" cm="1">
        <f t="array" ref="BT1077">IF(COUNTIF(AM$2:BJ$2,"Yes")=0,"N/A",IF(SUMPRODUCT(--(AM$2:BJ$2="Yes"),--(ProgramsTable[[#This Row],[Developmental Disability]:[Caregivers, Family Members, Advocates, or Practitioners of an Individual with Disabilities or Medical Conditions]]="Yes"))&gt;0,"Yes","No"))</f>
        <v>N/A</v>
      </c>
      <c r="BU10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77" s="18" t="str">
        <f>IF(BV$2=0, "N/A", IF(ISNUMBER(SEARCH(UPPER(BV$2), UPPER(ProgramsTable[[#This Row],[Type of Service]]))), "Yes", "No"))</f>
        <v>N/A</v>
      </c>
      <c r="BW1077" s="18" t="str">
        <f>IF(BW$2=0, "N/A", IF(ISNUMBER(SEARCH(TRIM(BW$2), ProgramsTable[[#This Row],[Geographic Coverage]])), "Yes", "No"))</f>
        <v>N/A</v>
      </c>
      <c r="BX1077" s="18" t="str">
        <f>IF(BX$2=0, "N/A", IF(ISNUMBER(SEARCH(TRIM(BX$2), ProgramsTable[[#This Row],[Geographic Coverage]])), "Yes", "No"))</f>
        <v>N/A</v>
      </c>
      <c r="BY1077" s="18" t="str">
        <f>IF(AND(BW$2=0, BX$2=0), "*Required - Please Make a Selection*", IF(OR(ISNUMBER(SEARCH(TRIM(BW$2), ProgramsTable[[#This Row],[Geographic Coverage]])), ISNUMBER(SEARCH(TRIM(BX$2), ProgramsTable[[#This Row],[Geographic Coverage]]))), "Yes", "No"))</f>
        <v>*Required - Please Make a Selection*</v>
      </c>
      <c r="BZ1077" s="18" t="str">
        <f>IF(I$2=0, "N/A", IF(I$2="Yes", IF(ProgramsTable[[#This Row],[Program Includes Services for Caregivers]]="Yes", IF(ProgramsTable[[#This Row],[Program May Require Caregiver to be Unpaid]]="No", "Yes", "No"), "No"), "N/A"))</f>
        <v>N/A</v>
      </c>
      <c r="CA10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77" s="18" t="str">
        <f>IF(CB$2=0, "N/A", IF(ISNUMBER(SEARCH(TRIM(UPPER(CB$2)), TRIM(UPPER(ProgramsTable[[#This Row],[Type of Service]])))), "Yes", "No"))</f>
        <v>N/A</v>
      </c>
      <c r="CC1077" s="18" t="str">
        <f>IF(CC$2=0, "N/A", IF(ISNUMBER(SEARCH(TRIM(CC$2), ProgramsTable[[#This Row],[Geographic Coverage]])), "Yes", "No"))</f>
        <v>No</v>
      </c>
      <c r="CD1077" s="18" t="str">
        <f>IF(CD$2=0, "N/A", IF(ISNUMBER(SEARCH(TRIM(CD$2), ProgramsTable[[#This Row],[Geographic Coverage]])), "Yes", "No"))</f>
        <v>N/A</v>
      </c>
      <c r="CE1077" s="18" t="str">
        <f>IF(AND(CC$2=0, CD$2=0), "*Required - Please Make a Selection*", IF(OR(ISNUMBER(SEARCH(TRIM(CC$2), ProgramsTable[[#This Row],[Geographic Coverage]])), ISNUMBER(SEARCH(TRIM(CD$2), ProgramsTable[[#This Row],[Geographic Coverage]]))), "Yes", "No"))</f>
        <v>No</v>
      </c>
      <c r="CF1077" s="18" t="str" cm="1">
        <f t="array" ref="CF1077">IF(COUNTIF(BK$2:BN$2, "Yes")=0, "N/A", IF(SUMPRODUCT((BK$2:BN$2="Yes")*(ProgramsTable[[#This Row],[Veteran?]:[Disabled Veteran?]]="Yes"))&gt;0, "Yes", "No"))</f>
        <v>No</v>
      </c>
      <c r="CG10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77"/>
      <c r="CI1077"/>
      <c r="CJ1077"/>
      <c r="CK1077"/>
      <c r="CL1077"/>
      <c r="CM1077"/>
      <c r="CN1077"/>
      <c r="CO1077"/>
      <c r="CP1077"/>
      <c r="CQ1077"/>
      <c r="CR1077"/>
      <c r="CS1077"/>
      <c r="CU1077"/>
      <c r="CV1077"/>
    </row>
    <row r="1078" spans="1:100" hidden="1" x14ac:dyDescent="0.25">
      <c r="A1078" s="10">
        <v>1115</v>
      </c>
      <c r="B1078" t="s">
        <v>647</v>
      </c>
      <c r="C1078" t="s">
        <v>523</v>
      </c>
      <c r="D1078" t="s">
        <v>545</v>
      </c>
      <c r="E1078" t="s">
        <v>546</v>
      </c>
      <c r="F1078" t="s">
        <v>553</v>
      </c>
      <c r="G1078" t="s">
        <v>99</v>
      </c>
      <c r="H1078" t="s">
        <v>207</v>
      </c>
      <c r="I1078" t="s">
        <v>207</v>
      </c>
      <c r="J1078" t="s">
        <v>208</v>
      </c>
      <c r="K1078" t="s">
        <v>208</v>
      </c>
      <c r="L1078" s="11" t="s">
        <v>543</v>
      </c>
      <c r="M1078">
        <v>60</v>
      </c>
      <c r="N1078">
        <v>120</v>
      </c>
      <c r="P1078" t="s">
        <v>554</v>
      </c>
      <c r="Q1078" t="s">
        <v>208</v>
      </c>
      <c r="R1078" t="s">
        <v>554</v>
      </c>
      <c r="S1078" t="s">
        <v>208</v>
      </c>
      <c r="T1078" t="s">
        <v>71</v>
      </c>
      <c r="U1078" t="s">
        <v>207</v>
      </c>
      <c r="V1078" t="s">
        <v>207</v>
      </c>
      <c r="W1078" t="s">
        <v>207</v>
      </c>
      <c r="X1078" t="s">
        <v>207</v>
      </c>
      <c r="Y1078" t="s">
        <v>207</v>
      </c>
      <c r="Z1078" t="s">
        <v>207</v>
      </c>
      <c r="AA1078" t="s">
        <v>207</v>
      </c>
      <c r="AB1078" t="s">
        <v>207</v>
      </c>
      <c r="AC1078" t="s">
        <v>207</v>
      </c>
      <c r="AD1078" t="s">
        <v>207</v>
      </c>
      <c r="AE1078" t="s">
        <v>207</v>
      </c>
      <c r="AF1078" t="s">
        <v>207</v>
      </c>
      <c r="AG1078" t="s">
        <v>207</v>
      </c>
      <c r="AH1078" t="s">
        <v>207</v>
      </c>
      <c r="AI1078" t="s">
        <v>207</v>
      </c>
      <c r="AJ1078" t="s">
        <v>207</v>
      </c>
      <c r="AK1078" t="s">
        <v>207</v>
      </c>
      <c r="AL1078" t="s">
        <v>207</v>
      </c>
      <c r="AM1078" t="s">
        <v>207</v>
      </c>
      <c r="AN1078" t="s">
        <v>207</v>
      </c>
      <c r="AO1078" t="s">
        <v>207</v>
      </c>
      <c r="AP1078" t="s">
        <v>207</v>
      </c>
      <c r="AQ1078" t="s">
        <v>207</v>
      </c>
      <c r="AR1078" t="s">
        <v>207</v>
      </c>
      <c r="AS1078" t="s">
        <v>207</v>
      </c>
      <c r="AT1078" t="s">
        <v>207</v>
      </c>
      <c r="AU1078" t="s">
        <v>207</v>
      </c>
      <c r="AV1078" t="s">
        <v>207</v>
      </c>
      <c r="AW1078" t="s">
        <v>207</v>
      </c>
      <c r="AX1078" t="s">
        <v>207</v>
      </c>
      <c r="AY1078" t="s">
        <v>207</v>
      </c>
      <c r="AZ1078" t="s">
        <v>207</v>
      </c>
      <c r="BA1078" t="s">
        <v>215</v>
      </c>
      <c r="BB1078" t="s">
        <v>207</v>
      </c>
      <c r="BC1078" t="s">
        <v>207</v>
      </c>
      <c r="BD1078" t="s">
        <v>207</v>
      </c>
      <c r="BE1078" t="s">
        <v>207</v>
      </c>
      <c r="BF1078" t="s">
        <v>207</v>
      </c>
      <c r="BG1078" t="s">
        <v>207</v>
      </c>
      <c r="BH1078" t="s">
        <v>207</v>
      </c>
      <c r="BI1078" t="s">
        <v>207</v>
      </c>
      <c r="BJ1078" t="s">
        <v>207</v>
      </c>
      <c r="BK1078" t="s">
        <v>207</v>
      </c>
      <c r="BL1078" t="s">
        <v>207</v>
      </c>
      <c r="BM1078" t="s">
        <v>207</v>
      </c>
      <c r="BN1078" t="s">
        <v>207</v>
      </c>
      <c r="BO1078" s="18" t="str">
        <f>IF(OR(BO$2=0, BO$2=""), "N/A", IF(ISNUMBER(SEARCH(UPPER(BO$2), UPPER(ProgramsTable[[#This Row],[Type of Service]]))), "Yes", "No"))</f>
        <v>N/A</v>
      </c>
      <c r="BP1078" s="18" t="str">
        <f>IF(BP$2=0, "N/A", IF(ISNUMBER(SEARCH(TRIM(BP$2), ProgramsTable[[#This Row],[Geographic Coverage]])), "Yes", "No"))</f>
        <v>N/A</v>
      </c>
      <c r="BQ1078" s="18" t="str">
        <f>IF(BQ$2=0, "N/A", IF(ISNUMBER(SEARCH(TRIM(BQ$2), ProgramsTable[[#This Row],[Geographic Coverage]])), "Yes", "No"))</f>
        <v>N/A</v>
      </c>
      <c r="BR1078" s="18" t="str">
        <f>IF(AND(BP$2=0, BQ$2=0), "*Required - Please Make a Selection*", IF(OR(ISNUMBER(SEARCH(TRIM(BP$2), ProgramsTable[[#This Row],[Geographic Coverage]])), ISNUMBER(SEARCH(TRIM(BQ$2), ProgramsTable[[#This Row],[Geographic Coverage]]))), "Yes", "No"))</f>
        <v>*Required - Please Make a Selection*</v>
      </c>
      <c r="BS1078" s="18" t="str">
        <f>IF(OR(BS$2="",BS$2=0), "N/A", IF(AND(ProgramsTable[[#This Row],[Age Min]]= "None", ProgramsTable[[#This Row],[Age Max]]= "None"), "Yes", IF(AND(BS$2&gt;=ProgramsTable[[#This Row],[Age Min]], BS$2&lt;=ProgramsTable[[#This Row],[Age Max]]), "Yes", "No")))</f>
        <v>N/A</v>
      </c>
      <c r="BT1078" s="18" t="str" cm="1">
        <f t="array" ref="BT1078">IF(COUNTIF(AM$2:BJ$2,"Yes")=0,"N/A",IF(SUMPRODUCT(--(AM$2:BJ$2="Yes"),--(ProgramsTable[[#This Row],[Developmental Disability]:[Caregivers, Family Members, Advocates, or Practitioners of an Individual with Disabilities or Medical Conditions]]="Yes"))&gt;0,"Yes","No"))</f>
        <v>N/A</v>
      </c>
      <c r="BU10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78" s="18" t="str">
        <f>IF(BV$2=0, "N/A", IF(ISNUMBER(SEARCH(UPPER(BV$2), UPPER(ProgramsTable[[#This Row],[Type of Service]]))), "Yes", "No"))</f>
        <v>N/A</v>
      </c>
      <c r="BW1078" s="18" t="str">
        <f>IF(BW$2=0, "N/A", IF(ISNUMBER(SEARCH(TRIM(BW$2), ProgramsTable[[#This Row],[Geographic Coverage]])), "Yes", "No"))</f>
        <v>N/A</v>
      </c>
      <c r="BX1078" s="18" t="str">
        <f>IF(BX$2=0, "N/A", IF(ISNUMBER(SEARCH(TRIM(BX$2), ProgramsTable[[#This Row],[Geographic Coverage]])), "Yes", "No"))</f>
        <v>N/A</v>
      </c>
      <c r="BY1078" s="18" t="str">
        <f>IF(AND(BW$2=0, BX$2=0), "*Required - Please Make a Selection*", IF(OR(ISNUMBER(SEARCH(TRIM(BW$2), ProgramsTable[[#This Row],[Geographic Coverage]])), ISNUMBER(SEARCH(TRIM(BX$2), ProgramsTable[[#This Row],[Geographic Coverage]]))), "Yes", "No"))</f>
        <v>*Required - Please Make a Selection*</v>
      </c>
      <c r="BZ1078" s="18" t="str">
        <f>IF(I$2=0, "N/A", IF(I$2="Yes", IF(ProgramsTable[[#This Row],[Program Includes Services for Caregivers]]="Yes", IF(ProgramsTable[[#This Row],[Program May Require Caregiver to be Unpaid]]="No", "Yes", "No"), "No"), "N/A"))</f>
        <v>N/A</v>
      </c>
      <c r="CA10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78" s="18" t="str">
        <f>IF(CB$2=0, "N/A", IF(ISNUMBER(SEARCH(TRIM(UPPER(CB$2)), TRIM(UPPER(ProgramsTable[[#This Row],[Type of Service]])))), "Yes", "No"))</f>
        <v>N/A</v>
      </c>
      <c r="CC1078" s="18" t="str">
        <f>IF(CC$2=0, "N/A", IF(ISNUMBER(SEARCH(TRIM(CC$2), ProgramsTable[[#This Row],[Geographic Coverage]])), "Yes", "No"))</f>
        <v>No</v>
      </c>
      <c r="CD1078" s="18" t="str">
        <f>IF(CD$2=0, "N/A", IF(ISNUMBER(SEARCH(TRIM(CD$2), ProgramsTable[[#This Row],[Geographic Coverage]])), "Yes", "No"))</f>
        <v>N/A</v>
      </c>
      <c r="CE1078" s="18" t="str">
        <f>IF(AND(CC$2=0, CD$2=0), "*Required - Please Make a Selection*", IF(OR(ISNUMBER(SEARCH(TRIM(CC$2), ProgramsTable[[#This Row],[Geographic Coverage]])), ISNUMBER(SEARCH(TRIM(CD$2), ProgramsTable[[#This Row],[Geographic Coverage]]))), "Yes", "No"))</f>
        <v>No</v>
      </c>
      <c r="CF1078" s="18" t="str" cm="1">
        <f t="array" ref="CF1078">IF(COUNTIF(BK$2:BN$2, "Yes")=0, "N/A", IF(SUMPRODUCT((BK$2:BN$2="Yes")*(ProgramsTable[[#This Row],[Veteran?]:[Disabled Veteran?]]="Yes"))&gt;0, "Yes", "No"))</f>
        <v>No</v>
      </c>
      <c r="CG10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78"/>
      <c r="CI1078"/>
      <c r="CJ1078"/>
      <c r="CK1078"/>
      <c r="CL1078"/>
      <c r="CM1078"/>
      <c r="CN1078"/>
      <c r="CO1078"/>
      <c r="CP1078"/>
      <c r="CQ1078"/>
      <c r="CR1078"/>
      <c r="CS1078"/>
      <c r="CU1078"/>
      <c r="CV1078"/>
    </row>
    <row r="1079" spans="1:100" hidden="1" x14ac:dyDescent="0.25">
      <c r="A1079" s="10">
        <v>1116</v>
      </c>
      <c r="B1079" t="s">
        <v>647</v>
      </c>
      <c r="C1079" t="s">
        <v>523</v>
      </c>
      <c r="D1079" t="s">
        <v>545</v>
      </c>
      <c r="E1079" t="s">
        <v>546</v>
      </c>
      <c r="F1079" t="s">
        <v>555</v>
      </c>
      <c r="G1079" t="s">
        <v>92</v>
      </c>
      <c r="H1079" t="s">
        <v>207</v>
      </c>
      <c r="I1079" t="s">
        <v>207</v>
      </c>
      <c r="J1079" t="s">
        <v>547</v>
      </c>
      <c r="K1079" t="s">
        <v>208</v>
      </c>
      <c r="L1079" s="11" t="s">
        <v>543</v>
      </c>
      <c r="M1079">
        <v>60</v>
      </c>
      <c r="N1079">
        <v>120</v>
      </c>
      <c r="P1079" t="s">
        <v>556</v>
      </c>
      <c r="Q1079" t="s">
        <v>208</v>
      </c>
      <c r="R1079" t="s">
        <v>556</v>
      </c>
      <c r="S1079" t="s">
        <v>208</v>
      </c>
      <c r="T1079" t="s">
        <v>71</v>
      </c>
      <c r="U1079" t="s">
        <v>215</v>
      </c>
      <c r="V1079" t="s">
        <v>207</v>
      </c>
      <c r="W1079" t="s">
        <v>207</v>
      </c>
      <c r="X1079" t="s">
        <v>207</v>
      </c>
      <c r="Y1079" t="s">
        <v>207</v>
      </c>
      <c r="Z1079" t="s">
        <v>207</v>
      </c>
      <c r="AA1079" t="s">
        <v>215</v>
      </c>
      <c r="AB1079" t="s">
        <v>207</v>
      </c>
      <c r="AC1079" t="s">
        <v>207</v>
      </c>
      <c r="AD1079" t="s">
        <v>207</v>
      </c>
      <c r="AE1079" t="s">
        <v>207</v>
      </c>
      <c r="AF1079" t="s">
        <v>207</v>
      </c>
      <c r="AG1079" t="s">
        <v>207</v>
      </c>
      <c r="AH1079" t="s">
        <v>207</v>
      </c>
      <c r="AI1079" t="s">
        <v>207</v>
      </c>
      <c r="AJ1079" t="s">
        <v>207</v>
      </c>
      <c r="AK1079" t="s">
        <v>207</v>
      </c>
      <c r="AL1079" t="s">
        <v>207</v>
      </c>
      <c r="AM1079" t="s">
        <v>207</v>
      </c>
      <c r="AN1079" t="s">
        <v>207</v>
      </c>
      <c r="AO1079" t="s">
        <v>207</v>
      </c>
      <c r="AP1079" t="s">
        <v>207</v>
      </c>
      <c r="AQ1079" t="s">
        <v>207</v>
      </c>
      <c r="AR1079" t="s">
        <v>207</v>
      </c>
      <c r="AS1079" t="s">
        <v>207</v>
      </c>
      <c r="AT1079" t="s">
        <v>207</v>
      </c>
      <c r="AU1079" t="s">
        <v>207</v>
      </c>
      <c r="AV1079" t="s">
        <v>207</v>
      </c>
      <c r="AW1079" t="s">
        <v>207</v>
      </c>
      <c r="AX1079" t="s">
        <v>207</v>
      </c>
      <c r="AY1079" t="s">
        <v>207</v>
      </c>
      <c r="AZ1079" t="s">
        <v>207</v>
      </c>
      <c r="BA1079" t="s">
        <v>215</v>
      </c>
      <c r="BB1079" t="s">
        <v>207</v>
      </c>
      <c r="BC1079" t="s">
        <v>207</v>
      </c>
      <c r="BD1079" t="s">
        <v>207</v>
      </c>
      <c r="BE1079" t="s">
        <v>207</v>
      </c>
      <c r="BF1079" t="s">
        <v>207</v>
      </c>
      <c r="BG1079" t="s">
        <v>207</v>
      </c>
      <c r="BH1079" t="s">
        <v>207</v>
      </c>
      <c r="BI1079" t="s">
        <v>207</v>
      </c>
      <c r="BJ1079" t="s">
        <v>207</v>
      </c>
      <c r="BK1079" t="s">
        <v>207</v>
      </c>
      <c r="BL1079" t="s">
        <v>207</v>
      </c>
      <c r="BM1079" t="s">
        <v>207</v>
      </c>
      <c r="BN1079" t="s">
        <v>207</v>
      </c>
      <c r="BO1079" s="18" t="str">
        <f>IF(OR(BO$2=0, BO$2=""), "N/A", IF(ISNUMBER(SEARCH(UPPER(BO$2), UPPER(ProgramsTable[[#This Row],[Type of Service]]))), "Yes", "No"))</f>
        <v>N/A</v>
      </c>
      <c r="BP1079" s="18" t="str">
        <f>IF(BP$2=0, "N/A", IF(ISNUMBER(SEARCH(TRIM(BP$2), ProgramsTable[[#This Row],[Geographic Coverage]])), "Yes", "No"))</f>
        <v>N/A</v>
      </c>
      <c r="BQ1079" s="18" t="str">
        <f>IF(BQ$2=0, "N/A", IF(ISNUMBER(SEARCH(TRIM(BQ$2), ProgramsTable[[#This Row],[Geographic Coverage]])), "Yes", "No"))</f>
        <v>N/A</v>
      </c>
      <c r="BR1079" s="18" t="str">
        <f>IF(AND(BP$2=0, BQ$2=0), "*Required - Please Make a Selection*", IF(OR(ISNUMBER(SEARCH(TRIM(BP$2), ProgramsTable[[#This Row],[Geographic Coverage]])), ISNUMBER(SEARCH(TRIM(BQ$2), ProgramsTable[[#This Row],[Geographic Coverage]]))), "Yes", "No"))</f>
        <v>*Required - Please Make a Selection*</v>
      </c>
      <c r="BS1079" s="18" t="str">
        <f>IF(OR(BS$2="",BS$2=0), "N/A", IF(AND(ProgramsTable[[#This Row],[Age Min]]= "None", ProgramsTable[[#This Row],[Age Max]]= "None"), "Yes", IF(AND(BS$2&gt;=ProgramsTable[[#This Row],[Age Min]], BS$2&lt;=ProgramsTable[[#This Row],[Age Max]]), "Yes", "No")))</f>
        <v>N/A</v>
      </c>
      <c r="BT1079" s="18" t="str" cm="1">
        <f t="array" ref="BT1079">IF(COUNTIF(AM$2:BJ$2,"Yes")=0,"N/A",IF(SUMPRODUCT(--(AM$2:BJ$2="Yes"),--(ProgramsTable[[#This Row],[Developmental Disability]:[Caregivers, Family Members, Advocates, or Practitioners of an Individual with Disabilities or Medical Conditions]]="Yes"))&gt;0,"Yes","No"))</f>
        <v>N/A</v>
      </c>
      <c r="BU10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79" s="18" t="str">
        <f>IF(BV$2=0, "N/A", IF(ISNUMBER(SEARCH(UPPER(BV$2), UPPER(ProgramsTable[[#This Row],[Type of Service]]))), "Yes", "No"))</f>
        <v>N/A</v>
      </c>
      <c r="BW1079" s="18" t="str">
        <f>IF(BW$2=0, "N/A", IF(ISNUMBER(SEARCH(TRIM(BW$2), ProgramsTable[[#This Row],[Geographic Coverage]])), "Yes", "No"))</f>
        <v>N/A</v>
      </c>
      <c r="BX1079" s="18" t="str">
        <f>IF(BX$2=0, "N/A", IF(ISNUMBER(SEARCH(TRIM(BX$2), ProgramsTable[[#This Row],[Geographic Coverage]])), "Yes", "No"))</f>
        <v>N/A</v>
      </c>
      <c r="BY1079" s="18" t="str">
        <f>IF(AND(BW$2=0, BX$2=0), "*Required - Please Make a Selection*", IF(OR(ISNUMBER(SEARCH(TRIM(BW$2), ProgramsTable[[#This Row],[Geographic Coverage]])), ISNUMBER(SEARCH(TRIM(BX$2), ProgramsTable[[#This Row],[Geographic Coverage]]))), "Yes", "No"))</f>
        <v>*Required - Please Make a Selection*</v>
      </c>
      <c r="BZ1079" s="18" t="str">
        <f>IF(I$2=0, "N/A", IF(I$2="Yes", IF(ProgramsTable[[#This Row],[Program Includes Services for Caregivers]]="Yes", IF(ProgramsTable[[#This Row],[Program May Require Caregiver to be Unpaid]]="No", "Yes", "No"), "No"), "N/A"))</f>
        <v>N/A</v>
      </c>
      <c r="CA10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79" s="18" t="str">
        <f>IF(CB$2=0, "N/A", IF(ISNUMBER(SEARCH(TRIM(UPPER(CB$2)), TRIM(UPPER(ProgramsTable[[#This Row],[Type of Service]])))), "Yes", "No"))</f>
        <v>N/A</v>
      </c>
      <c r="CC1079" s="18" t="str">
        <f>IF(CC$2=0, "N/A", IF(ISNUMBER(SEARCH(TRIM(CC$2), ProgramsTable[[#This Row],[Geographic Coverage]])), "Yes", "No"))</f>
        <v>No</v>
      </c>
      <c r="CD1079" s="18" t="str">
        <f>IF(CD$2=0, "N/A", IF(ISNUMBER(SEARCH(TRIM(CD$2), ProgramsTable[[#This Row],[Geographic Coverage]])), "Yes", "No"))</f>
        <v>N/A</v>
      </c>
      <c r="CE1079" s="18" t="str">
        <f>IF(AND(CC$2=0, CD$2=0), "*Required - Please Make a Selection*", IF(OR(ISNUMBER(SEARCH(TRIM(CC$2), ProgramsTable[[#This Row],[Geographic Coverage]])), ISNUMBER(SEARCH(TRIM(CD$2), ProgramsTable[[#This Row],[Geographic Coverage]]))), "Yes", "No"))</f>
        <v>No</v>
      </c>
      <c r="CF1079" s="18" t="str" cm="1">
        <f t="array" ref="CF1079">IF(COUNTIF(BK$2:BN$2, "Yes")=0, "N/A", IF(SUMPRODUCT((BK$2:BN$2="Yes")*(ProgramsTable[[#This Row],[Veteran?]:[Disabled Veteran?]]="Yes"))&gt;0, "Yes", "No"))</f>
        <v>No</v>
      </c>
      <c r="CG10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79"/>
      <c r="CI1079"/>
      <c r="CJ1079"/>
      <c r="CK1079"/>
      <c r="CL1079"/>
      <c r="CM1079"/>
      <c r="CN1079"/>
      <c r="CO1079"/>
      <c r="CP1079"/>
      <c r="CQ1079"/>
      <c r="CR1079"/>
      <c r="CS1079"/>
      <c r="CU1079"/>
      <c r="CV1079"/>
    </row>
    <row r="1080" spans="1:100" hidden="1" x14ac:dyDescent="0.25">
      <c r="A1080" s="10">
        <v>1117</v>
      </c>
      <c r="B1080" t="s">
        <v>647</v>
      </c>
      <c r="C1080" t="s">
        <v>523</v>
      </c>
      <c r="D1080" t="s">
        <v>545</v>
      </c>
      <c r="E1080" t="s">
        <v>546</v>
      </c>
      <c r="F1080" t="s">
        <v>557</v>
      </c>
      <c r="G1080" t="s">
        <v>91</v>
      </c>
      <c r="H1080" t="s">
        <v>207</v>
      </c>
      <c r="I1080" t="s">
        <v>207</v>
      </c>
      <c r="J1080" t="s">
        <v>208</v>
      </c>
      <c r="K1080" t="s">
        <v>208</v>
      </c>
      <c r="L1080" s="11" t="s">
        <v>543</v>
      </c>
      <c r="M1080">
        <v>60</v>
      </c>
      <c r="N1080">
        <v>120</v>
      </c>
      <c r="P1080" t="s">
        <v>208</v>
      </c>
      <c r="Q1080" t="s">
        <v>208</v>
      </c>
      <c r="R1080" t="s">
        <v>208</v>
      </c>
      <c r="S1080" t="s">
        <v>208</v>
      </c>
      <c r="T1080" t="s">
        <v>71</v>
      </c>
      <c r="U1080" t="s">
        <v>207</v>
      </c>
      <c r="V1080" t="s">
        <v>207</v>
      </c>
      <c r="W1080" t="s">
        <v>207</v>
      </c>
      <c r="X1080" t="s">
        <v>207</v>
      </c>
      <c r="Y1080" t="s">
        <v>207</v>
      </c>
      <c r="Z1080" t="s">
        <v>207</v>
      </c>
      <c r="AA1080" t="s">
        <v>207</v>
      </c>
      <c r="AB1080" t="s">
        <v>207</v>
      </c>
      <c r="AC1080" t="s">
        <v>207</v>
      </c>
      <c r="AD1080" t="s">
        <v>207</v>
      </c>
      <c r="AE1080" t="s">
        <v>207</v>
      </c>
      <c r="AF1080" t="s">
        <v>207</v>
      </c>
      <c r="AG1080" t="s">
        <v>207</v>
      </c>
      <c r="AH1080" t="s">
        <v>207</v>
      </c>
      <c r="AI1080" t="s">
        <v>207</v>
      </c>
      <c r="AJ1080" t="s">
        <v>207</v>
      </c>
      <c r="AK1080" t="s">
        <v>207</v>
      </c>
      <c r="AL1080" t="s">
        <v>207</v>
      </c>
      <c r="AM1080" t="s">
        <v>207</v>
      </c>
      <c r="AN1080" t="s">
        <v>207</v>
      </c>
      <c r="AO1080" t="s">
        <v>207</v>
      </c>
      <c r="AP1080" t="s">
        <v>207</v>
      </c>
      <c r="AQ1080" t="s">
        <v>207</v>
      </c>
      <c r="AR1080" t="s">
        <v>207</v>
      </c>
      <c r="AS1080" t="s">
        <v>207</v>
      </c>
      <c r="AT1080" t="s">
        <v>207</v>
      </c>
      <c r="AU1080" t="s">
        <v>207</v>
      </c>
      <c r="AV1080" t="s">
        <v>207</v>
      </c>
      <c r="AW1080" t="s">
        <v>207</v>
      </c>
      <c r="AX1080" t="s">
        <v>207</v>
      </c>
      <c r="AY1080" t="s">
        <v>207</v>
      </c>
      <c r="AZ1080" t="s">
        <v>207</v>
      </c>
      <c r="BA1080" t="s">
        <v>207</v>
      </c>
      <c r="BB1080" t="s">
        <v>207</v>
      </c>
      <c r="BC1080" t="s">
        <v>207</v>
      </c>
      <c r="BD1080" t="s">
        <v>207</v>
      </c>
      <c r="BE1080" t="s">
        <v>207</v>
      </c>
      <c r="BF1080" t="s">
        <v>207</v>
      </c>
      <c r="BG1080" t="s">
        <v>207</v>
      </c>
      <c r="BH1080" t="s">
        <v>207</v>
      </c>
      <c r="BI1080" t="s">
        <v>207</v>
      </c>
      <c r="BJ1080" t="s">
        <v>207</v>
      </c>
      <c r="BK1080" t="s">
        <v>207</v>
      </c>
      <c r="BL1080" t="s">
        <v>207</v>
      </c>
      <c r="BM1080" t="s">
        <v>207</v>
      </c>
      <c r="BN1080" t="s">
        <v>207</v>
      </c>
      <c r="BO1080" s="18" t="str">
        <f>IF(OR(BO$2=0, BO$2=""), "N/A", IF(ISNUMBER(SEARCH(UPPER(BO$2), UPPER(ProgramsTable[[#This Row],[Type of Service]]))), "Yes", "No"))</f>
        <v>N/A</v>
      </c>
      <c r="BP1080" s="18" t="str">
        <f>IF(BP$2=0, "N/A", IF(ISNUMBER(SEARCH(TRIM(BP$2), ProgramsTable[[#This Row],[Geographic Coverage]])), "Yes", "No"))</f>
        <v>N/A</v>
      </c>
      <c r="BQ1080" s="18" t="str">
        <f>IF(BQ$2=0, "N/A", IF(ISNUMBER(SEARCH(TRIM(BQ$2), ProgramsTable[[#This Row],[Geographic Coverage]])), "Yes", "No"))</f>
        <v>N/A</v>
      </c>
      <c r="BR1080" s="18" t="str">
        <f>IF(AND(BP$2=0, BQ$2=0), "*Required - Please Make a Selection*", IF(OR(ISNUMBER(SEARCH(TRIM(BP$2), ProgramsTable[[#This Row],[Geographic Coverage]])), ISNUMBER(SEARCH(TRIM(BQ$2), ProgramsTable[[#This Row],[Geographic Coverage]]))), "Yes", "No"))</f>
        <v>*Required - Please Make a Selection*</v>
      </c>
      <c r="BS1080" s="18" t="str">
        <f>IF(OR(BS$2="",BS$2=0), "N/A", IF(AND(ProgramsTable[[#This Row],[Age Min]]= "None", ProgramsTable[[#This Row],[Age Max]]= "None"), "Yes", IF(AND(BS$2&gt;=ProgramsTable[[#This Row],[Age Min]], BS$2&lt;=ProgramsTable[[#This Row],[Age Max]]), "Yes", "No")))</f>
        <v>N/A</v>
      </c>
      <c r="BT1080" s="18" t="str" cm="1">
        <f t="array" ref="BT1080">IF(COUNTIF(AM$2:BJ$2,"Yes")=0,"N/A",IF(SUMPRODUCT(--(AM$2:BJ$2="Yes"),--(ProgramsTable[[#This Row],[Developmental Disability]:[Caregivers, Family Members, Advocates, or Practitioners of an Individual with Disabilities or Medical Conditions]]="Yes"))&gt;0,"Yes","No"))</f>
        <v>N/A</v>
      </c>
      <c r="BU10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80" s="18" t="str">
        <f>IF(BV$2=0, "N/A", IF(ISNUMBER(SEARCH(UPPER(BV$2), UPPER(ProgramsTable[[#This Row],[Type of Service]]))), "Yes", "No"))</f>
        <v>N/A</v>
      </c>
      <c r="BW1080" s="18" t="str">
        <f>IF(BW$2=0, "N/A", IF(ISNUMBER(SEARCH(TRIM(BW$2), ProgramsTable[[#This Row],[Geographic Coverage]])), "Yes", "No"))</f>
        <v>N/A</v>
      </c>
      <c r="BX1080" s="18" t="str">
        <f>IF(BX$2=0, "N/A", IF(ISNUMBER(SEARCH(TRIM(BX$2), ProgramsTable[[#This Row],[Geographic Coverage]])), "Yes", "No"))</f>
        <v>N/A</v>
      </c>
      <c r="BY1080" s="18" t="str">
        <f>IF(AND(BW$2=0, BX$2=0), "*Required - Please Make a Selection*", IF(OR(ISNUMBER(SEARCH(TRIM(BW$2), ProgramsTable[[#This Row],[Geographic Coverage]])), ISNUMBER(SEARCH(TRIM(BX$2), ProgramsTable[[#This Row],[Geographic Coverage]]))), "Yes", "No"))</f>
        <v>*Required - Please Make a Selection*</v>
      </c>
      <c r="BZ1080" s="18" t="str">
        <f>IF(I$2=0, "N/A", IF(I$2="Yes", IF(ProgramsTable[[#This Row],[Program Includes Services for Caregivers]]="Yes", IF(ProgramsTable[[#This Row],[Program May Require Caregiver to be Unpaid]]="No", "Yes", "No"), "No"), "N/A"))</f>
        <v>N/A</v>
      </c>
      <c r="CA10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80" s="18" t="str">
        <f>IF(CB$2=0, "N/A", IF(ISNUMBER(SEARCH(TRIM(UPPER(CB$2)), TRIM(UPPER(ProgramsTable[[#This Row],[Type of Service]])))), "Yes", "No"))</f>
        <v>N/A</v>
      </c>
      <c r="CC1080" s="18" t="str">
        <f>IF(CC$2=0, "N/A", IF(ISNUMBER(SEARCH(TRIM(CC$2), ProgramsTable[[#This Row],[Geographic Coverage]])), "Yes", "No"))</f>
        <v>No</v>
      </c>
      <c r="CD1080" s="18" t="str">
        <f>IF(CD$2=0, "N/A", IF(ISNUMBER(SEARCH(TRIM(CD$2), ProgramsTable[[#This Row],[Geographic Coverage]])), "Yes", "No"))</f>
        <v>N/A</v>
      </c>
      <c r="CE1080" s="18" t="str">
        <f>IF(AND(CC$2=0, CD$2=0), "*Required - Please Make a Selection*", IF(OR(ISNUMBER(SEARCH(TRIM(CC$2), ProgramsTable[[#This Row],[Geographic Coverage]])), ISNUMBER(SEARCH(TRIM(CD$2), ProgramsTable[[#This Row],[Geographic Coverage]]))), "Yes", "No"))</f>
        <v>No</v>
      </c>
      <c r="CF1080" s="18" t="str" cm="1">
        <f t="array" ref="CF1080">IF(COUNTIF(BK$2:BN$2, "Yes")=0, "N/A", IF(SUMPRODUCT((BK$2:BN$2="Yes")*(ProgramsTable[[#This Row],[Veteran?]:[Disabled Veteran?]]="Yes"))&gt;0, "Yes", "No"))</f>
        <v>No</v>
      </c>
      <c r="CG10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80"/>
      <c r="CI1080"/>
      <c r="CJ1080"/>
      <c r="CK1080"/>
      <c r="CL1080"/>
      <c r="CM1080"/>
      <c r="CN1080"/>
      <c r="CO1080"/>
      <c r="CP1080"/>
      <c r="CQ1080"/>
      <c r="CR1080"/>
      <c r="CS1080"/>
      <c r="CU1080"/>
      <c r="CV1080"/>
    </row>
    <row r="1081" spans="1:100" hidden="1" x14ac:dyDescent="0.25">
      <c r="A1081" s="10">
        <v>1118</v>
      </c>
      <c r="B1081" t="s">
        <v>647</v>
      </c>
      <c r="C1081" t="s">
        <v>523</v>
      </c>
      <c r="D1081" t="s">
        <v>545</v>
      </c>
      <c r="E1081" t="s">
        <v>546</v>
      </c>
      <c r="F1081" t="s">
        <v>558</v>
      </c>
      <c r="G1081" t="s">
        <v>103</v>
      </c>
      <c r="H1081" t="s">
        <v>207</v>
      </c>
      <c r="I1081" t="s">
        <v>207</v>
      </c>
      <c r="J1081" t="s">
        <v>208</v>
      </c>
      <c r="K1081" t="s">
        <v>208</v>
      </c>
      <c r="L1081" s="11" t="s">
        <v>208</v>
      </c>
      <c r="M1081" t="s">
        <v>208</v>
      </c>
      <c r="N1081" t="s">
        <v>208</v>
      </c>
      <c r="P1081" t="s">
        <v>208</v>
      </c>
      <c r="Q1081" t="s">
        <v>208</v>
      </c>
      <c r="R1081" t="s">
        <v>208</v>
      </c>
      <c r="S1081" t="s">
        <v>208</v>
      </c>
      <c r="T1081" t="s">
        <v>71</v>
      </c>
      <c r="U1081" t="s">
        <v>207</v>
      </c>
      <c r="V1081" t="s">
        <v>207</v>
      </c>
      <c r="W1081" t="s">
        <v>207</v>
      </c>
      <c r="X1081" t="s">
        <v>207</v>
      </c>
      <c r="Y1081" t="s">
        <v>207</v>
      </c>
      <c r="Z1081" t="s">
        <v>207</v>
      </c>
      <c r="AA1081" t="s">
        <v>207</v>
      </c>
      <c r="AB1081" t="s">
        <v>207</v>
      </c>
      <c r="AC1081" t="s">
        <v>207</v>
      </c>
      <c r="AD1081" t="s">
        <v>207</v>
      </c>
      <c r="AE1081" t="s">
        <v>207</v>
      </c>
      <c r="AF1081" t="s">
        <v>207</v>
      </c>
      <c r="AG1081" t="s">
        <v>207</v>
      </c>
      <c r="AH1081" t="s">
        <v>207</v>
      </c>
      <c r="AI1081" t="s">
        <v>207</v>
      </c>
      <c r="AJ1081" t="s">
        <v>207</v>
      </c>
      <c r="AK1081" t="s">
        <v>207</v>
      </c>
      <c r="AL1081" t="s">
        <v>207</v>
      </c>
      <c r="AM1081" t="s">
        <v>207</v>
      </c>
      <c r="AN1081" t="s">
        <v>207</v>
      </c>
      <c r="AO1081" t="s">
        <v>207</v>
      </c>
      <c r="AP1081" t="s">
        <v>207</v>
      </c>
      <c r="AQ1081" t="s">
        <v>207</v>
      </c>
      <c r="AR1081" t="s">
        <v>207</v>
      </c>
      <c r="AS1081" t="s">
        <v>207</v>
      </c>
      <c r="AT1081" t="s">
        <v>207</v>
      </c>
      <c r="AU1081" t="s">
        <v>207</v>
      </c>
      <c r="AV1081" t="s">
        <v>207</v>
      </c>
      <c r="AW1081" t="s">
        <v>207</v>
      </c>
      <c r="AX1081" t="s">
        <v>207</v>
      </c>
      <c r="AY1081" t="s">
        <v>207</v>
      </c>
      <c r="AZ1081" t="s">
        <v>207</v>
      </c>
      <c r="BA1081" t="s">
        <v>207</v>
      </c>
      <c r="BB1081" t="s">
        <v>207</v>
      </c>
      <c r="BC1081" t="s">
        <v>207</v>
      </c>
      <c r="BD1081" t="s">
        <v>207</v>
      </c>
      <c r="BE1081" t="s">
        <v>207</v>
      </c>
      <c r="BF1081" t="s">
        <v>207</v>
      </c>
      <c r="BG1081" t="s">
        <v>207</v>
      </c>
      <c r="BH1081" t="s">
        <v>207</v>
      </c>
      <c r="BI1081" t="s">
        <v>207</v>
      </c>
      <c r="BJ1081" t="s">
        <v>207</v>
      </c>
      <c r="BK1081" t="s">
        <v>207</v>
      </c>
      <c r="BL1081" t="s">
        <v>207</v>
      </c>
      <c r="BM1081" t="s">
        <v>207</v>
      </c>
      <c r="BN1081" t="s">
        <v>207</v>
      </c>
      <c r="BO1081" s="18" t="str">
        <f>IF(OR(BO$2=0, BO$2=""), "N/A", IF(ISNUMBER(SEARCH(UPPER(BO$2), UPPER(ProgramsTable[[#This Row],[Type of Service]]))), "Yes", "No"))</f>
        <v>N/A</v>
      </c>
      <c r="BP1081" s="18" t="str">
        <f>IF(BP$2=0, "N/A", IF(ISNUMBER(SEARCH(TRIM(BP$2), ProgramsTable[[#This Row],[Geographic Coverage]])), "Yes", "No"))</f>
        <v>N/A</v>
      </c>
      <c r="BQ1081" s="18" t="str">
        <f>IF(BQ$2=0, "N/A", IF(ISNUMBER(SEARCH(TRIM(BQ$2), ProgramsTable[[#This Row],[Geographic Coverage]])), "Yes", "No"))</f>
        <v>N/A</v>
      </c>
      <c r="BR1081" s="18" t="str">
        <f>IF(AND(BP$2=0, BQ$2=0), "*Required - Please Make a Selection*", IF(OR(ISNUMBER(SEARCH(TRIM(BP$2), ProgramsTable[[#This Row],[Geographic Coverage]])), ISNUMBER(SEARCH(TRIM(BQ$2), ProgramsTable[[#This Row],[Geographic Coverage]]))), "Yes", "No"))</f>
        <v>*Required - Please Make a Selection*</v>
      </c>
      <c r="BS1081" s="18" t="str">
        <f>IF(OR(BS$2="",BS$2=0), "N/A", IF(AND(ProgramsTable[[#This Row],[Age Min]]= "None", ProgramsTable[[#This Row],[Age Max]]= "None"), "Yes", IF(AND(BS$2&gt;=ProgramsTable[[#This Row],[Age Min]], BS$2&lt;=ProgramsTable[[#This Row],[Age Max]]), "Yes", "No")))</f>
        <v>N/A</v>
      </c>
      <c r="BT1081" s="18" t="str" cm="1">
        <f t="array" ref="BT1081">IF(COUNTIF(AM$2:BJ$2,"Yes")=0,"N/A",IF(SUMPRODUCT(--(AM$2:BJ$2="Yes"),--(ProgramsTable[[#This Row],[Developmental Disability]:[Caregivers, Family Members, Advocates, or Practitioners of an Individual with Disabilities or Medical Conditions]]="Yes"))&gt;0,"Yes","No"))</f>
        <v>N/A</v>
      </c>
      <c r="BU10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81" s="18" t="str">
        <f>IF(BV$2=0, "N/A", IF(ISNUMBER(SEARCH(UPPER(BV$2), UPPER(ProgramsTable[[#This Row],[Type of Service]]))), "Yes", "No"))</f>
        <v>N/A</v>
      </c>
      <c r="BW1081" s="18" t="str">
        <f>IF(BW$2=0, "N/A", IF(ISNUMBER(SEARCH(TRIM(BW$2), ProgramsTable[[#This Row],[Geographic Coverage]])), "Yes", "No"))</f>
        <v>N/A</v>
      </c>
      <c r="BX1081" s="18" t="str">
        <f>IF(BX$2=0, "N/A", IF(ISNUMBER(SEARCH(TRIM(BX$2), ProgramsTable[[#This Row],[Geographic Coverage]])), "Yes", "No"))</f>
        <v>N/A</v>
      </c>
      <c r="BY1081" s="18" t="str">
        <f>IF(AND(BW$2=0, BX$2=0), "*Required - Please Make a Selection*", IF(OR(ISNUMBER(SEARCH(TRIM(BW$2), ProgramsTable[[#This Row],[Geographic Coverage]])), ISNUMBER(SEARCH(TRIM(BX$2), ProgramsTable[[#This Row],[Geographic Coverage]]))), "Yes", "No"))</f>
        <v>*Required - Please Make a Selection*</v>
      </c>
      <c r="BZ1081" s="18" t="str">
        <f>IF(I$2=0, "N/A", IF(I$2="Yes", IF(ProgramsTable[[#This Row],[Program Includes Services for Caregivers]]="Yes", IF(ProgramsTable[[#This Row],[Program May Require Caregiver to be Unpaid]]="No", "Yes", "No"), "No"), "N/A"))</f>
        <v>N/A</v>
      </c>
      <c r="CA10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81" s="18" t="str">
        <f>IF(CB$2=0, "N/A", IF(ISNUMBER(SEARCH(TRIM(UPPER(CB$2)), TRIM(UPPER(ProgramsTable[[#This Row],[Type of Service]])))), "Yes", "No"))</f>
        <v>N/A</v>
      </c>
      <c r="CC1081" s="18" t="str">
        <f>IF(CC$2=0, "N/A", IF(ISNUMBER(SEARCH(TRIM(CC$2), ProgramsTable[[#This Row],[Geographic Coverage]])), "Yes", "No"))</f>
        <v>No</v>
      </c>
      <c r="CD1081" s="18" t="str">
        <f>IF(CD$2=0, "N/A", IF(ISNUMBER(SEARCH(TRIM(CD$2), ProgramsTable[[#This Row],[Geographic Coverage]])), "Yes", "No"))</f>
        <v>N/A</v>
      </c>
      <c r="CE1081" s="18" t="str">
        <f>IF(AND(CC$2=0, CD$2=0), "*Required - Please Make a Selection*", IF(OR(ISNUMBER(SEARCH(TRIM(CC$2), ProgramsTable[[#This Row],[Geographic Coverage]])), ISNUMBER(SEARCH(TRIM(CD$2), ProgramsTable[[#This Row],[Geographic Coverage]]))), "Yes", "No"))</f>
        <v>No</v>
      </c>
      <c r="CF1081" s="18" t="str" cm="1">
        <f t="array" ref="CF1081">IF(COUNTIF(BK$2:BN$2, "Yes")=0, "N/A", IF(SUMPRODUCT((BK$2:BN$2="Yes")*(ProgramsTable[[#This Row],[Veteran?]:[Disabled Veteran?]]="Yes"))&gt;0, "Yes", "No"))</f>
        <v>No</v>
      </c>
      <c r="CG10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81"/>
      <c r="CI1081"/>
      <c r="CJ1081"/>
      <c r="CK1081"/>
      <c r="CL1081"/>
      <c r="CM1081"/>
      <c r="CN1081"/>
      <c r="CO1081"/>
      <c r="CP1081"/>
      <c r="CQ1081"/>
      <c r="CR1081"/>
      <c r="CS1081"/>
      <c r="CU1081"/>
      <c r="CV1081"/>
    </row>
    <row r="1082" spans="1:100" hidden="1" x14ac:dyDescent="0.25">
      <c r="A1082" s="10">
        <v>1119</v>
      </c>
      <c r="B1082" t="s">
        <v>647</v>
      </c>
      <c r="C1082" t="s">
        <v>523</v>
      </c>
      <c r="D1082" t="s">
        <v>545</v>
      </c>
      <c r="E1082" t="s">
        <v>546</v>
      </c>
      <c r="F1082" t="s">
        <v>559</v>
      </c>
      <c r="G1082" t="s">
        <v>105</v>
      </c>
      <c r="H1082" t="s">
        <v>207</v>
      </c>
      <c r="I1082" t="s">
        <v>207</v>
      </c>
      <c r="J1082" t="s">
        <v>208</v>
      </c>
      <c r="K1082" t="s">
        <v>208</v>
      </c>
      <c r="L1082" s="11" t="s">
        <v>543</v>
      </c>
      <c r="M1082">
        <v>60</v>
      </c>
      <c r="N1082">
        <v>120</v>
      </c>
      <c r="P1082" t="s">
        <v>208</v>
      </c>
      <c r="Q1082" t="s">
        <v>208</v>
      </c>
      <c r="R1082" t="s">
        <v>208</v>
      </c>
      <c r="S1082" t="s">
        <v>208</v>
      </c>
      <c r="T1082" t="s">
        <v>71</v>
      </c>
      <c r="U1082" t="s">
        <v>207</v>
      </c>
      <c r="V1082" t="s">
        <v>207</v>
      </c>
      <c r="W1082" t="s">
        <v>207</v>
      </c>
      <c r="X1082" t="s">
        <v>207</v>
      </c>
      <c r="Y1082" t="s">
        <v>207</v>
      </c>
      <c r="Z1082" t="s">
        <v>207</v>
      </c>
      <c r="AA1082" t="s">
        <v>207</v>
      </c>
      <c r="AB1082" t="s">
        <v>207</v>
      </c>
      <c r="AC1082" t="s">
        <v>207</v>
      </c>
      <c r="AD1082" t="s">
        <v>207</v>
      </c>
      <c r="AE1082" t="s">
        <v>207</v>
      </c>
      <c r="AF1082" t="s">
        <v>207</v>
      </c>
      <c r="AG1082" t="s">
        <v>207</v>
      </c>
      <c r="AH1082" t="s">
        <v>207</v>
      </c>
      <c r="AI1082" t="s">
        <v>207</v>
      </c>
      <c r="AJ1082" t="s">
        <v>207</v>
      </c>
      <c r="AK1082" t="s">
        <v>207</v>
      </c>
      <c r="AL1082" t="s">
        <v>207</v>
      </c>
      <c r="AM1082" t="s">
        <v>207</v>
      </c>
      <c r="AN1082" t="s">
        <v>207</v>
      </c>
      <c r="AO1082" t="s">
        <v>207</v>
      </c>
      <c r="AP1082" t="s">
        <v>207</v>
      </c>
      <c r="AQ1082" t="s">
        <v>207</v>
      </c>
      <c r="AR1082" t="s">
        <v>207</v>
      </c>
      <c r="AS1082" t="s">
        <v>207</v>
      </c>
      <c r="AT1082" t="s">
        <v>207</v>
      </c>
      <c r="AU1082" t="s">
        <v>207</v>
      </c>
      <c r="AV1082" t="s">
        <v>207</v>
      </c>
      <c r="AW1082" t="s">
        <v>207</v>
      </c>
      <c r="AX1082" t="s">
        <v>207</v>
      </c>
      <c r="AY1082" t="s">
        <v>207</v>
      </c>
      <c r="AZ1082" t="s">
        <v>207</v>
      </c>
      <c r="BA1082" t="s">
        <v>207</v>
      </c>
      <c r="BB1082" t="s">
        <v>207</v>
      </c>
      <c r="BC1082" t="s">
        <v>207</v>
      </c>
      <c r="BD1082" t="s">
        <v>207</v>
      </c>
      <c r="BE1082" t="s">
        <v>207</v>
      </c>
      <c r="BF1082" t="s">
        <v>207</v>
      </c>
      <c r="BG1082" t="s">
        <v>207</v>
      </c>
      <c r="BH1082" t="s">
        <v>207</v>
      </c>
      <c r="BI1082" t="s">
        <v>207</v>
      </c>
      <c r="BJ1082" t="s">
        <v>207</v>
      </c>
      <c r="BK1082" t="s">
        <v>207</v>
      </c>
      <c r="BL1082" t="s">
        <v>207</v>
      </c>
      <c r="BM1082" t="s">
        <v>207</v>
      </c>
      <c r="BN1082" t="s">
        <v>207</v>
      </c>
      <c r="BO1082" s="18" t="str">
        <f>IF(OR(BO$2=0, BO$2=""), "N/A", IF(ISNUMBER(SEARCH(UPPER(BO$2), UPPER(ProgramsTable[[#This Row],[Type of Service]]))), "Yes", "No"))</f>
        <v>N/A</v>
      </c>
      <c r="BP1082" s="18" t="str">
        <f>IF(BP$2=0, "N/A", IF(ISNUMBER(SEARCH(TRIM(BP$2), ProgramsTable[[#This Row],[Geographic Coverage]])), "Yes", "No"))</f>
        <v>N/A</v>
      </c>
      <c r="BQ1082" s="18" t="str">
        <f>IF(BQ$2=0, "N/A", IF(ISNUMBER(SEARCH(TRIM(BQ$2), ProgramsTable[[#This Row],[Geographic Coverage]])), "Yes", "No"))</f>
        <v>N/A</v>
      </c>
      <c r="BR1082" s="18" t="str">
        <f>IF(AND(BP$2=0, BQ$2=0), "*Required - Please Make a Selection*", IF(OR(ISNUMBER(SEARCH(TRIM(BP$2), ProgramsTable[[#This Row],[Geographic Coverage]])), ISNUMBER(SEARCH(TRIM(BQ$2), ProgramsTable[[#This Row],[Geographic Coverage]]))), "Yes", "No"))</f>
        <v>*Required - Please Make a Selection*</v>
      </c>
      <c r="BS1082" s="18" t="str">
        <f>IF(OR(BS$2="",BS$2=0), "N/A", IF(AND(ProgramsTable[[#This Row],[Age Min]]= "None", ProgramsTable[[#This Row],[Age Max]]= "None"), "Yes", IF(AND(BS$2&gt;=ProgramsTable[[#This Row],[Age Min]], BS$2&lt;=ProgramsTable[[#This Row],[Age Max]]), "Yes", "No")))</f>
        <v>N/A</v>
      </c>
      <c r="BT1082" s="18" t="str" cm="1">
        <f t="array" ref="BT1082">IF(COUNTIF(AM$2:BJ$2,"Yes")=0,"N/A",IF(SUMPRODUCT(--(AM$2:BJ$2="Yes"),--(ProgramsTable[[#This Row],[Developmental Disability]:[Caregivers, Family Members, Advocates, or Practitioners of an Individual with Disabilities or Medical Conditions]]="Yes"))&gt;0,"Yes","No"))</f>
        <v>N/A</v>
      </c>
      <c r="BU10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82" s="18" t="str">
        <f>IF(BV$2=0, "N/A", IF(ISNUMBER(SEARCH(UPPER(BV$2), UPPER(ProgramsTable[[#This Row],[Type of Service]]))), "Yes", "No"))</f>
        <v>N/A</v>
      </c>
      <c r="BW1082" s="18" t="str">
        <f>IF(BW$2=0, "N/A", IF(ISNUMBER(SEARCH(TRIM(BW$2), ProgramsTable[[#This Row],[Geographic Coverage]])), "Yes", "No"))</f>
        <v>N/A</v>
      </c>
      <c r="BX1082" s="18" t="str">
        <f>IF(BX$2=0, "N/A", IF(ISNUMBER(SEARCH(TRIM(BX$2), ProgramsTable[[#This Row],[Geographic Coverage]])), "Yes", "No"))</f>
        <v>N/A</v>
      </c>
      <c r="BY1082" s="18" t="str">
        <f>IF(AND(BW$2=0, BX$2=0), "*Required - Please Make a Selection*", IF(OR(ISNUMBER(SEARCH(TRIM(BW$2), ProgramsTable[[#This Row],[Geographic Coverage]])), ISNUMBER(SEARCH(TRIM(BX$2), ProgramsTable[[#This Row],[Geographic Coverage]]))), "Yes", "No"))</f>
        <v>*Required - Please Make a Selection*</v>
      </c>
      <c r="BZ1082" s="18" t="str">
        <f>IF(I$2=0, "N/A", IF(I$2="Yes", IF(ProgramsTable[[#This Row],[Program Includes Services for Caregivers]]="Yes", IF(ProgramsTable[[#This Row],[Program May Require Caregiver to be Unpaid]]="No", "Yes", "No"), "No"), "N/A"))</f>
        <v>N/A</v>
      </c>
      <c r="CA10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82" s="18" t="str">
        <f>IF(CB$2=0, "N/A", IF(ISNUMBER(SEARCH(TRIM(UPPER(CB$2)), TRIM(UPPER(ProgramsTable[[#This Row],[Type of Service]])))), "Yes", "No"))</f>
        <v>N/A</v>
      </c>
      <c r="CC1082" s="18" t="str">
        <f>IF(CC$2=0, "N/A", IF(ISNUMBER(SEARCH(TRIM(CC$2), ProgramsTable[[#This Row],[Geographic Coverage]])), "Yes", "No"))</f>
        <v>No</v>
      </c>
      <c r="CD1082" s="18" t="str">
        <f>IF(CD$2=0, "N/A", IF(ISNUMBER(SEARCH(TRIM(CD$2), ProgramsTable[[#This Row],[Geographic Coverage]])), "Yes", "No"))</f>
        <v>N/A</v>
      </c>
      <c r="CE1082" s="18" t="str">
        <f>IF(AND(CC$2=0, CD$2=0), "*Required - Please Make a Selection*", IF(OR(ISNUMBER(SEARCH(TRIM(CC$2), ProgramsTable[[#This Row],[Geographic Coverage]])), ISNUMBER(SEARCH(TRIM(CD$2), ProgramsTable[[#This Row],[Geographic Coverage]]))), "Yes", "No"))</f>
        <v>No</v>
      </c>
      <c r="CF1082" s="18" t="str" cm="1">
        <f t="array" ref="CF1082">IF(COUNTIF(BK$2:BN$2, "Yes")=0, "N/A", IF(SUMPRODUCT((BK$2:BN$2="Yes")*(ProgramsTable[[#This Row],[Veteran?]:[Disabled Veteran?]]="Yes"))&gt;0, "Yes", "No"))</f>
        <v>No</v>
      </c>
      <c r="CG10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82"/>
      <c r="CI1082"/>
      <c r="CJ1082"/>
      <c r="CK1082"/>
      <c r="CL1082"/>
      <c r="CM1082"/>
      <c r="CN1082"/>
      <c r="CO1082"/>
      <c r="CP1082"/>
      <c r="CQ1082"/>
      <c r="CR1082"/>
      <c r="CS1082"/>
      <c r="CU1082"/>
      <c r="CV1082"/>
    </row>
    <row r="1083" spans="1:100" hidden="1" x14ac:dyDescent="0.25">
      <c r="A1083" s="10">
        <v>1120</v>
      </c>
      <c r="B1083" t="s">
        <v>647</v>
      </c>
      <c r="C1083" t="s">
        <v>523</v>
      </c>
      <c r="D1083" t="s">
        <v>545</v>
      </c>
      <c r="E1083" t="s">
        <v>546</v>
      </c>
      <c r="F1083" t="s">
        <v>560</v>
      </c>
      <c r="G1083" t="s">
        <v>103</v>
      </c>
      <c r="H1083" t="s">
        <v>207</v>
      </c>
      <c r="I1083" t="s">
        <v>207</v>
      </c>
      <c r="J1083" t="s">
        <v>208</v>
      </c>
      <c r="K1083" t="s">
        <v>208</v>
      </c>
      <c r="L1083" s="11" t="s">
        <v>208</v>
      </c>
      <c r="M1083" t="s">
        <v>208</v>
      </c>
      <c r="N1083" t="s">
        <v>208</v>
      </c>
      <c r="P1083" t="s">
        <v>208</v>
      </c>
      <c r="Q1083" t="s">
        <v>208</v>
      </c>
      <c r="R1083" t="s">
        <v>208</v>
      </c>
      <c r="S1083" t="s">
        <v>208</v>
      </c>
      <c r="T1083" t="s">
        <v>71</v>
      </c>
      <c r="U1083" t="s">
        <v>207</v>
      </c>
      <c r="V1083" t="s">
        <v>207</v>
      </c>
      <c r="W1083" t="s">
        <v>207</v>
      </c>
      <c r="X1083" t="s">
        <v>207</v>
      </c>
      <c r="Y1083" t="s">
        <v>207</v>
      </c>
      <c r="Z1083" t="s">
        <v>207</v>
      </c>
      <c r="AA1083" t="s">
        <v>207</v>
      </c>
      <c r="AB1083" t="s">
        <v>207</v>
      </c>
      <c r="AC1083" t="s">
        <v>207</v>
      </c>
      <c r="AD1083" t="s">
        <v>207</v>
      </c>
      <c r="AE1083" t="s">
        <v>207</v>
      </c>
      <c r="AF1083" t="s">
        <v>207</v>
      </c>
      <c r="AG1083" t="s">
        <v>207</v>
      </c>
      <c r="AH1083" t="s">
        <v>207</v>
      </c>
      <c r="AI1083" t="s">
        <v>207</v>
      </c>
      <c r="AJ1083" t="s">
        <v>207</v>
      </c>
      <c r="AK1083" t="s">
        <v>207</v>
      </c>
      <c r="AL1083" t="s">
        <v>207</v>
      </c>
      <c r="AM1083" t="s">
        <v>207</v>
      </c>
      <c r="AN1083" t="s">
        <v>207</v>
      </c>
      <c r="AO1083" t="s">
        <v>207</v>
      </c>
      <c r="AP1083" t="s">
        <v>207</v>
      </c>
      <c r="AQ1083" t="s">
        <v>207</v>
      </c>
      <c r="AR1083" t="s">
        <v>207</v>
      </c>
      <c r="AS1083" t="s">
        <v>207</v>
      </c>
      <c r="AT1083" t="s">
        <v>207</v>
      </c>
      <c r="AU1083" t="s">
        <v>207</v>
      </c>
      <c r="AV1083" t="s">
        <v>207</v>
      </c>
      <c r="AW1083" t="s">
        <v>207</v>
      </c>
      <c r="AX1083" t="s">
        <v>207</v>
      </c>
      <c r="AY1083" t="s">
        <v>207</v>
      </c>
      <c r="AZ1083" t="s">
        <v>207</v>
      </c>
      <c r="BA1083" t="s">
        <v>207</v>
      </c>
      <c r="BB1083" t="s">
        <v>207</v>
      </c>
      <c r="BC1083" t="s">
        <v>207</v>
      </c>
      <c r="BD1083" t="s">
        <v>207</v>
      </c>
      <c r="BE1083" t="s">
        <v>207</v>
      </c>
      <c r="BF1083" t="s">
        <v>207</v>
      </c>
      <c r="BG1083" t="s">
        <v>207</v>
      </c>
      <c r="BH1083" t="s">
        <v>207</v>
      </c>
      <c r="BI1083" t="s">
        <v>207</v>
      </c>
      <c r="BJ1083" t="s">
        <v>207</v>
      </c>
      <c r="BK1083" t="s">
        <v>207</v>
      </c>
      <c r="BL1083" t="s">
        <v>207</v>
      </c>
      <c r="BM1083" t="s">
        <v>207</v>
      </c>
      <c r="BN1083" t="s">
        <v>207</v>
      </c>
      <c r="BO1083" s="18" t="str">
        <f>IF(OR(BO$2=0, BO$2=""), "N/A", IF(ISNUMBER(SEARCH(UPPER(BO$2), UPPER(ProgramsTable[[#This Row],[Type of Service]]))), "Yes", "No"))</f>
        <v>N/A</v>
      </c>
      <c r="BP1083" s="18" t="str">
        <f>IF(BP$2=0, "N/A", IF(ISNUMBER(SEARCH(TRIM(BP$2), ProgramsTable[[#This Row],[Geographic Coverage]])), "Yes", "No"))</f>
        <v>N/A</v>
      </c>
      <c r="BQ1083" s="18" t="str">
        <f>IF(BQ$2=0, "N/A", IF(ISNUMBER(SEARCH(TRIM(BQ$2), ProgramsTable[[#This Row],[Geographic Coverage]])), "Yes", "No"))</f>
        <v>N/A</v>
      </c>
      <c r="BR1083" s="18" t="str">
        <f>IF(AND(BP$2=0, BQ$2=0), "*Required - Please Make a Selection*", IF(OR(ISNUMBER(SEARCH(TRIM(BP$2), ProgramsTable[[#This Row],[Geographic Coverage]])), ISNUMBER(SEARCH(TRIM(BQ$2), ProgramsTable[[#This Row],[Geographic Coverage]]))), "Yes", "No"))</f>
        <v>*Required - Please Make a Selection*</v>
      </c>
      <c r="BS1083" s="18" t="str">
        <f>IF(OR(BS$2="",BS$2=0), "N/A", IF(AND(ProgramsTable[[#This Row],[Age Min]]= "None", ProgramsTable[[#This Row],[Age Max]]= "None"), "Yes", IF(AND(BS$2&gt;=ProgramsTable[[#This Row],[Age Min]], BS$2&lt;=ProgramsTable[[#This Row],[Age Max]]), "Yes", "No")))</f>
        <v>N/A</v>
      </c>
      <c r="BT1083" s="18" t="str" cm="1">
        <f t="array" ref="BT1083">IF(COUNTIF(AM$2:BJ$2,"Yes")=0,"N/A",IF(SUMPRODUCT(--(AM$2:BJ$2="Yes"),--(ProgramsTable[[#This Row],[Developmental Disability]:[Caregivers, Family Members, Advocates, or Practitioners of an Individual with Disabilities or Medical Conditions]]="Yes"))&gt;0,"Yes","No"))</f>
        <v>N/A</v>
      </c>
      <c r="BU10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83" s="18" t="str">
        <f>IF(BV$2=0, "N/A", IF(ISNUMBER(SEARCH(UPPER(BV$2), UPPER(ProgramsTable[[#This Row],[Type of Service]]))), "Yes", "No"))</f>
        <v>N/A</v>
      </c>
      <c r="BW1083" s="18" t="str">
        <f>IF(BW$2=0, "N/A", IF(ISNUMBER(SEARCH(TRIM(BW$2), ProgramsTable[[#This Row],[Geographic Coverage]])), "Yes", "No"))</f>
        <v>N/A</v>
      </c>
      <c r="BX1083" s="18" t="str">
        <f>IF(BX$2=0, "N/A", IF(ISNUMBER(SEARCH(TRIM(BX$2), ProgramsTable[[#This Row],[Geographic Coverage]])), "Yes", "No"))</f>
        <v>N/A</v>
      </c>
      <c r="BY1083" s="18" t="str">
        <f>IF(AND(BW$2=0, BX$2=0), "*Required - Please Make a Selection*", IF(OR(ISNUMBER(SEARCH(TRIM(BW$2), ProgramsTable[[#This Row],[Geographic Coverage]])), ISNUMBER(SEARCH(TRIM(BX$2), ProgramsTable[[#This Row],[Geographic Coverage]]))), "Yes", "No"))</f>
        <v>*Required - Please Make a Selection*</v>
      </c>
      <c r="BZ1083" s="18" t="str">
        <f>IF(I$2=0, "N/A", IF(I$2="Yes", IF(ProgramsTable[[#This Row],[Program Includes Services for Caregivers]]="Yes", IF(ProgramsTable[[#This Row],[Program May Require Caregiver to be Unpaid]]="No", "Yes", "No"), "No"), "N/A"))</f>
        <v>N/A</v>
      </c>
      <c r="CA10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83" s="18" t="str">
        <f>IF(CB$2=0, "N/A", IF(ISNUMBER(SEARCH(TRIM(UPPER(CB$2)), TRIM(UPPER(ProgramsTable[[#This Row],[Type of Service]])))), "Yes", "No"))</f>
        <v>N/A</v>
      </c>
      <c r="CC1083" s="18" t="str">
        <f>IF(CC$2=0, "N/A", IF(ISNUMBER(SEARCH(TRIM(CC$2), ProgramsTable[[#This Row],[Geographic Coverage]])), "Yes", "No"))</f>
        <v>No</v>
      </c>
      <c r="CD1083" s="18" t="str">
        <f>IF(CD$2=0, "N/A", IF(ISNUMBER(SEARCH(TRIM(CD$2), ProgramsTable[[#This Row],[Geographic Coverage]])), "Yes", "No"))</f>
        <v>N/A</v>
      </c>
      <c r="CE1083" s="18" t="str">
        <f>IF(AND(CC$2=0, CD$2=0), "*Required - Please Make a Selection*", IF(OR(ISNUMBER(SEARCH(TRIM(CC$2), ProgramsTable[[#This Row],[Geographic Coverage]])), ISNUMBER(SEARCH(TRIM(CD$2), ProgramsTable[[#This Row],[Geographic Coverage]]))), "Yes", "No"))</f>
        <v>No</v>
      </c>
      <c r="CF1083" s="18" t="str" cm="1">
        <f t="array" ref="CF1083">IF(COUNTIF(BK$2:BN$2, "Yes")=0, "N/A", IF(SUMPRODUCT((BK$2:BN$2="Yes")*(ProgramsTable[[#This Row],[Veteran?]:[Disabled Veteran?]]="Yes"))&gt;0, "Yes", "No"))</f>
        <v>No</v>
      </c>
      <c r="CG10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83"/>
      <c r="CI1083"/>
      <c r="CJ1083"/>
      <c r="CK1083"/>
      <c r="CL1083"/>
      <c r="CM1083"/>
      <c r="CN1083"/>
      <c r="CO1083"/>
      <c r="CP1083"/>
      <c r="CQ1083"/>
      <c r="CR1083"/>
      <c r="CS1083"/>
      <c r="CU1083"/>
      <c r="CV1083"/>
    </row>
    <row r="1084" spans="1:100" hidden="1" x14ac:dyDescent="0.25">
      <c r="A1084" s="10">
        <v>1121</v>
      </c>
      <c r="B1084" t="s">
        <v>647</v>
      </c>
      <c r="C1084" t="s">
        <v>523</v>
      </c>
      <c r="D1084" t="s">
        <v>545</v>
      </c>
      <c r="E1084" t="s">
        <v>546</v>
      </c>
      <c r="F1084" t="s">
        <v>111</v>
      </c>
      <c r="G1084" t="s">
        <v>111</v>
      </c>
      <c r="H1084" t="s">
        <v>207</v>
      </c>
      <c r="I1084" t="s">
        <v>207</v>
      </c>
      <c r="J1084" t="s">
        <v>547</v>
      </c>
      <c r="K1084" t="s">
        <v>208</v>
      </c>
      <c r="L1084" s="11" t="s">
        <v>543</v>
      </c>
      <c r="M1084">
        <v>60</v>
      </c>
      <c r="N1084">
        <v>120</v>
      </c>
      <c r="P1084" t="s">
        <v>561</v>
      </c>
      <c r="Q1084" t="s">
        <v>208</v>
      </c>
      <c r="R1084" t="s">
        <v>561</v>
      </c>
      <c r="S1084" t="s">
        <v>208</v>
      </c>
      <c r="T1084" t="s">
        <v>71</v>
      </c>
      <c r="U1084" t="s">
        <v>215</v>
      </c>
      <c r="V1084" t="s">
        <v>207</v>
      </c>
      <c r="W1084" t="s">
        <v>207</v>
      </c>
      <c r="X1084" t="s">
        <v>207</v>
      </c>
      <c r="Y1084" t="s">
        <v>207</v>
      </c>
      <c r="Z1084" t="s">
        <v>207</v>
      </c>
      <c r="AA1084" t="s">
        <v>215</v>
      </c>
      <c r="AB1084" t="s">
        <v>207</v>
      </c>
      <c r="AC1084" t="s">
        <v>207</v>
      </c>
      <c r="AD1084" t="s">
        <v>207</v>
      </c>
      <c r="AE1084" t="s">
        <v>207</v>
      </c>
      <c r="AF1084" t="s">
        <v>207</v>
      </c>
      <c r="AG1084" t="s">
        <v>207</v>
      </c>
      <c r="AH1084" t="s">
        <v>207</v>
      </c>
      <c r="AI1084" t="s">
        <v>207</v>
      </c>
      <c r="AJ1084" t="s">
        <v>207</v>
      </c>
      <c r="AK1084" t="s">
        <v>207</v>
      </c>
      <c r="AL1084" t="s">
        <v>207</v>
      </c>
      <c r="AM1084" t="s">
        <v>207</v>
      </c>
      <c r="AN1084" t="s">
        <v>207</v>
      </c>
      <c r="AO1084" t="s">
        <v>207</v>
      </c>
      <c r="AP1084" t="s">
        <v>207</v>
      </c>
      <c r="AQ1084" t="s">
        <v>207</v>
      </c>
      <c r="AR1084" t="s">
        <v>207</v>
      </c>
      <c r="AS1084" t="s">
        <v>207</v>
      </c>
      <c r="AT1084" t="s">
        <v>207</v>
      </c>
      <c r="AU1084" t="s">
        <v>207</v>
      </c>
      <c r="AV1084" t="s">
        <v>207</v>
      </c>
      <c r="AW1084" t="s">
        <v>207</v>
      </c>
      <c r="AX1084" t="s">
        <v>207</v>
      </c>
      <c r="AY1084" t="s">
        <v>207</v>
      </c>
      <c r="AZ1084" t="s">
        <v>207</v>
      </c>
      <c r="BA1084" t="s">
        <v>215</v>
      </c>
      <c r="BB1084" t="s">
        <v>207</v>
      </c>
      <c r="BC1084" t="s">
        <v>207</v>
      </c>
      <c r="BD1084" t="s">
        <v>207</v>
      </c>
      <c r="BE1084" t="s">
        <v>207</v>
      </c>
      <c r="BF1084" t="s">
        <v>207</v>
      </c>
      <c r="BG1084" t="s">
        <v>207</v>
      </c>
      <c r="BH1084" t="s">
        <v>207</v>
      </c>
      <c r="BI1084" t="s">
        <v>207</v>
      </c>
      <c r="BJ1084" t="s">
        <v>207</v>
      </c>
      <c r="BK1084" t="s">
        <v>207</v>
      </c>
      <c r="BL1084" t="s">
        <v>207</v>
      </c>
      <c r="BM1084" t="s">
        <v>207</v>
      </c>
      <c r="BN1084" t="s">
        <v>207</v>
      </c>
      <c r="BO1084" s="18" t="str">
        <f>IF(OR(BO$2=0, BO$2=""), "N/A", IF(ISNUMBER(SEARCH(UPPER(BO$2), UPPER(ProgramsTable[[#This Row],[Type of Service]]))), "Yes", "No"))</f>
        <v>N/A</v>
      </c>
      <c r="BP1084" s="18" t="str">
        <f>IF(BP$2=0, "N/A", IF(ISNUMBER(SEARCH(TRIM(BP$2), ProgramsTable[[#This Row],[Geographic Coverage]])), "Yes", "No"))</f>
        <v>N/A</v>
      </c>
      <c r="BQ1084" s="18" t="str">
        <f>IF(BQ$2=0, "N/A", IF(ISNUMBER(SEARCH(TRIM(BQ$2), ProgramsTable[[#This Row],[Geographic Coverage]])), "Yes", "No"))</f>
        <v>N/A</v>
      </c>
      <c r="BR1084" s="18" t="str">
        <f>IF(AND(BP$2=0, BQ$2=0), "*Required - Please Make a Selection*", IF(OR(ISNUMBER(SEARCH(TRIM(BP$2), ProgramsTable[[#This Row],[Geographic Coverage]])), ISNUMBER(SEARCH(TRIM(BQ$2), ProgramsTable[[#This Row],[Geographic Coverage]]))), "Yes", "No"))</f>
        <v>*Required - Please Make a Selection*</v>
      </c>
      <c r="BS1084" s="18" t="str">
        <f>IF(OR(BS$2="",BS$2=0), "N/A", IF(AND(ProgramsTable[[#This Row],[Age Min]]= "None", ProgramsTable[[#This Row],[Age Max]]= "None"), "Yes", IF(AND(BS$2&gt;=ProgramsTable[[#This Row],[Age Min]], BS$2&lt;=ProgramsTable[[#This Row],[Age Max]]), "Yes", "No")))</f>
        <v>N/A</v>
      </c>
      <c r="BT1084" s="18" t="str" cm="1">
        <f t="array" ref="BT1084">IF(COUNTIF(AM$2:BJ$2,"Yes")=0,"N/A",IF(SUMPRODUCT(--(AM$2:BJ$2="Yes"),--(ProgramsTable[[#This Row],[Developmental Disability]:[Caregivers, Family Members, Advocates, or Practitioners of an Individual with Disabilities or Medical Conditions]]="Yes"))&gt;0,"Yes","No"))</f>
        <v>N/A</v>
      </c>
      <c r="BU10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84" s="18" t="str">
        <f>IF(BV$2=0, "N/A", IF(ISNUMBER(SEARCH(UPPER(BV$2), UPPER(ProgramsTable[[#This Row],[Type of Service]]))), "Yes", "No"))</f>
        <v>N/A</v>
      </c>
      <c r="BW1084" s="18" t="str">
        <f>IF(BW$2=0, "N/A", IF(ISNUMBER(SEARCH(TRIM(BW$2), ProgramsTable[[#This Row],[Geographic Coverage]])), "Yes", "No"))</f>
        <v>N/A</v>
      </c>
      <c r="BX1084" s="18" t="str">
        <f>IF(BX$2=0, "N/A", IF(ISNUMBER(SEARCH(TRIM(BX$2), ProgramsTable[[#This Row],[Geographic Coverage]])), "Yes", "No"))</f>
        <v>N/A</v>
      </c>
      <c r="BY1084" s="18" t="str">
        <f>IF(AND(BW$2=0, BX$2=0), "*Required - Please Make a Selection*", IF(OR(ISNUMBER(SEARCH(TRIM(BW$2), ProgramsTable[[#This Row],[Geographic Coverage]])), ISNUMBER(SEARCH(TRIM(BX$2), ProgramsTable[[#This Row],[Geographic Coverage]]))), "Yes", "No"))</f>
        <v>*Required - Please Make a Selection*</v>
      </c>
      <c r="BZ1084" s="18" t="str">
        <f>IF(I$2=0, "N/A", IF(I$2="Yes", IF(ProgramsTable[[#This Row],[Program Includes Services for Caregivers]]="Yes", IF(ProgramsTable[[#This Row],[Program May Require Caregiver to be Unpaid]]="No", "Yes", "No"), "No"), "N/A"))</f>
        <v>N/A</v>
      </c>
      <c r="CA10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84" s="18" t="str">
        <f>IF(CB$2=0, "N/A", IF(ISNUMBER(SEARCH(TRIM(UPPER(CB$2)), TRIM(UPPER(ProgramsTable[[#This Row],[Type of Service]])))), "Yes", "No"))</f>
        <v>N/A</v>
      </c>
      <c r="CC1084" s="18" t="str">
        <f>IF(CC$2=0, "N/A", IF(ISNUMBER(SEARCH(TRIM(CC$2), ProgramsTable[[#This Row],[Geographic Coverage]])), "Yes", "No"))</f>
        <v>No</v>
      </c>
      <c r="CD1084" s="18" t="str">
        <f>IF(CD$2=0, "N/A", IF(ISNUMBER(SEARCH(TRIM(CD$2), ProgramsTable[[#This Row],[Geographic Coverage]])), "Yes", "No"))</f>
        <v>N/A</v>
      </c>
      <c r="CE1084" s="18" t="str">
        <f>IF(AND(CC$2=0, CD$2=0), "*Required - Please Make a Selection*", IF(OR(ISNUMBER(SEARCH(TRIM(CC$2), ProgramsTable[[#This Row],[Geographic Coverage]])), ISNUMBER(SEARCH(TRIM(CD$2), ProgramsTable[[#This Row],[Geographic Coverage]]))), "Yes", "No"))</f>
        <v>No</v>
      </c>
      <c r="CF1084" s="18" t="str" cm="1">
        <f t="array" ref="CF1084">IF(COUNTIF(BK$2:BN$2, "Yes")=0, "N/A", IF(SUMPRODUCT((BK$2:BN$2="Yes")*(ProgramsTable[[#This Row],[Veteran?]:[Disabled Veteran?]]="Yes"))&gt;0, "Yes", "No"))</f>
        <v>No</v>
      </c>
      <c r="CG10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84"/>
      <c r="CI1084"/>
      <c r="CJ1084"/>
      <c r="CK1084"/>
      <c r="CL1084"/>
      <c r="CM1084"/>
      <c r="CN1084"/>
      <c r="CO1084"/>
      <c r="CP1084"/>
      <c r="CQ1084"/>
      <c r="CR1084"/>
      <c r="CS1084"/>
      <c r="CU1084"/>
      <c r="CV1084"/>
    </row>
    <row r="1085" spans="1:100" hidden="1" x14ac:dyDescent="0.25">
      <c r="A1085" s="10">
        <v>1122</v>
      </c>
      <c r="B1085" t="s">
        <v>647</v>
      </c>
      <c r="C1085" t="s">
        <v>523</v>
      </c>
      <c r="D1085" t="s">
        <v>545</v>
      </c>
      <c r="E1085" t="s">
        <v>546</v>
      </c>
      <c r="F1085" t="s">
        <v>562</v>
      </c>
      <c r="G1085" t="s">
        <v>103</v>
      </c>
      <c r="H1085" t="s">
        <v>207</v>
      </c>
      <c r="I1085" t="s">
        <v>207</v>
      </c>
      <c r="J1085" t="s">
        <v>208</v>
      </c>
      <c r="K1085" t="s">
        <v>208</v>
      </c>
      <c r="L1085" s="11" t="s">
        <v>208</v>
      </c>
      <c r="M1085" t="s">
        <v>208</v>
      </c>
      <c r="N1085" t="s">
        <v>208</v>
      </c>
      <c r="P1085" t="s">
        <v>208</v>
      </c>
      <c r="Q1085" t="s">
        <v>208</v>
      </c>
      <c r="R1085" t="s">
        <v>208</v>
      </c>
      <c r="S1085" t="s">
        <v>208</v>
      </c>
      <c r="T1085" t="s">
        <v>71</v>
      </c>
      <c r="U1085" t="s">
        <v>207</v>
      </c>
      <c r="V1085" t="s">
        <v>207</v>
      </c>
      <c r="W1085" t="s">
        <v>207</v>
      </c>
      <c r="X1085" t="s">
        <v>207</v>
      </c>
      <c r="Y1085" t="s">
        <v>207</v>
      </c>
      <c r="Z1085" t="s">
        <v>207</v>
      </c>
      <c r="AA1085" t="s">
        <v>207</v>
      </c>
      <c r="AB1085" t="s">
        <v>207</v>
      </c>
      <c r="AC1085" t="s">
        <v>207</v>
      </c>
      <c r="AD1085" t="s">
        <v>207</v>
      </c>
      <c r="AE1085" t="s">
        <v>207</v>
      </c>
      <c r="AF1085" t="s">
        <v>207</v>
      </c>
      <c r="AG1085" t="s">
        <v>207</v>
      </c>
      <c r="AH1085" t="s">
        <v>207</v>
      </c>
      <c r="AI1085" t="s">
        <v>207</v>
      </c>
      <c r="AJ1085" t="s">
        <v>207</v>
      </c>
      <c r="AK1085" t="s">
        <v>207</v>
      </c>
      <c r="AL1085" t="s">
        <v>207</v>
      </c>
      <c r="AM1085" t="s">
        <v>207</v>
      </c>
      <c r="AN1085" t="s">
        <v>207</v>
      </c>
      <c r="AO1085" t="s">
        <v>207</v>
      </c>
      <c r="AP1085" t="s">
        <v>207</v>
      </c>
      <c r="AQ1085" t="s">
        <v>207</v>
      </c>
      <c r="AR1085" t="s">
        <v>207</v>
      </c>
      <c r="AS1085" t="s">
        <v>207</v>
      </c>
      <c r="AT1085" t="s">
        <v>207</v>
      </c>
      <c r="AU1085" t="s">
        <v>207</v>
      </c>
      <c r="AV1085" t="s">
        <v>207</v>
      </c>
      <c r="AW1085" t="s">
        <v>207</v>
      </c>
      <c r="AX1085" t="s">
        <v>207</v>
      </c>
      <c r="AY1085" t="s">
        <v>207</v>
      </c>
      <c r="AZ1085" t="s">
        <v>207</v>
      </c>
      <c r="BA1085" t="s">
        <v>207</v>
      </c>
      <c r="BB1085" t="s">
        <v>207</v>
      </c>
      <c r="BC1085" t="s">
        <v>207</v>
      </c>
      <c r="BD1085" t="s">
        <v>207</v>
      </c>
      <c r="BE1085" t="s">
        <v>207</v>
      </c>
      <c r="BF1085" t="s">
        <v>207</v>
      </c>
      <c r="BG1085" t="s">
        <v>207</v>
      </c>
      <c r="BH1085" t="s">
        <v>207</v>
      </c>
      <c r="BI1085" t="s">
        <v>207</v>
      </c>
      <c r="BJ1085" t="s">
        <v>207</v>
      </c>
      <c r="BK1085" t="s">
        <v>207</v>
      </c>
      <c r="BL1085" t="s">
        <v>207</v>
      </c>
      <c r="BM1085" t="s">
        <v>207</v>
      </c>
      <c r="BN1085" t="s">
        <v>207</v>
      </c>
      <c r="BO1085" s="18" t="str">
        <f>IF(OR(BO$2=0, BO$2=""), "N/A", IF(ISNUMBER(SEARCH(UPPER(BO$2), UPPER(ProgramsTable[[#This Row],[Type of Service]]))), "Yes", "No"))</f>
        <v>N/A</v>
      </c>
      <c r="BP1085" s="18" t="str">
        <f>IF(BP$2=0, "N/A", IF(ISNUMBER(SEARCH(TRIM(BP$2), ProgramsTable[[#This Row],[Geographic Coverage]])), "Yes", "No"))</f>
        <v>N/A</v>
      </c>
      <c r="BQ1085" s="18" t="str">
        <f>IF(BQ$2=0, "N/A", IF(ISNUMBER(SEARCH(TRIM(BQ$2), ProgramsTable[[#This Row],[Geographic Coverage]])), "Yes", "No"))</f>
        <v>N/A</v>
      </c>
      <c r="BR1085" s="18" t="str">
        <f>IF(AND(BP$2=0, BQ$2=0), "*Required - Please Make a Selection*", IF(OR(ISNUMBER(SEARCH(TRIM(BP$2), ProgramsTable[[#This Row],[Geographic Coverage]])), ISNUMBER(SEARCH(TRIM(BQ$2), ProgramsTable[[#This Row],[Geographic Coverage]]))), "Yes", "No"))</f>
        <v>*Required - Please Make a Selection*</v>
      </c>
      <c r="BS1085" s="18" t="str">
        <f>IF(OR(BS$2="",BS$2=0), "N/A", IF(AND(ProgramsTable[[#This Row],[Age Min]]= "None", ProgramsTable[[#This Row],[Age Max]]= "None"), "Yes", IF(AND(BS$2&gt;=ProgramsTable[[#This Row],[Age Min]], BS$2&lt;=ProgramsTable[[#This Row],[Age Max]]), "Yes", "No")))</f>
        <v>N/A</v>
      </c>
      <c r="BT1085" s="18" t="str" cm="1">
        <f t="array" ref="BT1085">IF(COUNTIF(AM$2:BJ$2,"Yes")=0,"N/A",IF(SUMPRODUCT(--(AM$2:BJ$2="Yes"),--(ProgramsTable[[#This Row],[Developmental Disability]:[Caregivers, Family Members, Advocates, or Practitioners of an Individual with Disabilities or Medical Conditions]]="Yes"))&gt;0,"Yes","No"))</f>
        <v>N/A</v>
      </c>
      <c r="BU10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85" s="18" t="str">
        <f>IF(BV$2=0, "N/A", IF(ISNUMBER(SEARCH(UPPER(BV$2), UPPER(ProgramsTable[[#This Row],[Type of Service]]))), "Yes", "No"))</f>
        <v>N/A</v>
      </c>
      <c r="BW1085" s="18" t="str">
        <f>IF(BW$2=0, "N/A", IF(ISNUMBER(SEARCH(TRIM(BW$2), ProgramsTable[[#This Row],[Geographic Coverage]])), "Yes", "No"))</f>
        <v>N/A</v>
      </c>
      <c r="BX1085" s="18" t="str">
        <f>IF(BX$2=0, "N/A", IF(ISNUMBER(SEARCH(TRIM(BX$2), ProgramsTable[[#This Row],[Geographic Coverage]])), "Yes", "No"))</f>
        <v>N/A</v>
      </c>
      <c r="BY1085" s="18" t="str">
        <f>IF(AND(BW$2=0, BX$2=0), "*Required - Please Make a Selection*", IF(OR(ISNUMBER(SEARCH(TRIM(BW$2), ProgramsTable[[#This Row],[Geographic Coverage]])), ISNUMBER(SEARCH(TRIM(BX$2), ProgramsTable[[#This Row],[Geographic Coverage]]))), "Yes", "No"))</f>
        <v>*Required - Please Make a Selection*</v>
      </c>
      <c r="BZ1085" s="18" t="str">
        <f>IF(I$2=0, "N/A", IF(I$2="Yes", IF(ProgramsTable[[#This Row],[Program Includes Services for Caregivers]]="Yes", IF(ProgramsTable[[#This Row],[Program May Require Caregiver to be Unpaid]]="No", "Yes", "No"), "No"), "N/A"))</f>
        <v>N/A</v>
      </c>
      <c r="CA10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85" s="18" t="str">
        <f>IF(CB$2=0, "N/A", IF(ISNUMBER(SEARCH(TRIM(UPPER(CB$2)), TRIM(UPPER(ProgramsTable[[#This Row],[Type of Service]])))), "Yes", "No"))</f>
        <v>N/A</v>
      </c>
      <c r="CC1085" s="18" t="str">
        <f>IF(CC$2=0, "N/A", IF(ISNUMBER(SEARCH(TRIM(CC$2), ProgramsTable[[#This Row],[Geographic Coverage]])), "Yes", "No"))</f>
        <v>No</v>
      </c>
      <c r="CD1085" s="18" t="str">
        <f>IF(CD$2=0, "N/A", IF(ISNUMBER(SEARCH(TRIM(CD$2), ProgramsTable[[#This Row],[Geographic Coverage]])), "Yes", "No"))</f>
        <v>N/A</v>
      </c>
      <c r="CE1085" s="18" t="str">
        <f>IF(AND(CC$2=0, CD$2=0), "*Required - Please Make a Selection*", IF(OR(ISNUMBER(SEARCH(TRIM(CC$2), ProgramsTable[[#This Row],[Geographic Coverage]])), ISNUMBER(SEARCH(TRIM(CD$2), ProgramsTable[[#This Row],[Geographic Coverage]]))), "Yes", "No"))</f>
        <v>No</v>
      </c>
      <c r="CF1085" s="18" t="str" cm="1">
        <f t="array" ref="CF1085">IF(COUNTIF(BK$2:BN$2, "Yes")=0, "N/A", IF(SUMPRODUCT((BK$2:BN$2="Yes")*(ProgramsTable[[#This Row],[Veteran?]:[Disabled Veteran?]]="Yes"))&gt;0, "Yes", "No"))</f>
        <v>No</v>
      </c>
      <c r="CG10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85"/>
      <c r="CI1085"/>
      <c r="CJ1085"/>
      <c r="CK1085"/>
      <c r="CL1085"/>
      <c r="CM1085"/>
      <c r="CN1085"/>
      <c r="CO1085"/>
      <c r="CP1085"/>
      <c r="CQ1085"/>
      <c r="CR1085"/>
      <c r="CS1085"/>
      <c r="CU1085"/>
      <c r="CV1085"/>
    </row>
    <row r="1086" spans="1:100" hidden="1" x14ac:dyDescent="0.25">
      <c r="A1086" s="10">
        <v>1123</v>
      </c>
      <c r="B1086" t="s">
        <v>647</v>
      </c>
      <c r="C1086" t="s">
        <v>523</v>
      </c>
      <c r="D1086" t="s">
        <v>545</v>
      </c>
      <c r="E1086" t="s">
        <v>546</v>
      </c>
      <c r="F1086" t="s">
        <v>117</v>
      </c>
      <c r="G1086" t="s">
        <v>117</v>
      </c>
      <c r="H1086" t="s">
        <v>207</v>
      </c>
      <c r="I1086" t="s">
        <v>207</v>
      </c>
      <c r="J1086" t="s">
        <v>208</v>
      </c>
      <c r="K1086" t="s">
        <v>208</v>
      </c>
      <c r="L1086" s="11" t="s">
        <v>543</v>
      </c>
      <c r="M1086">
        <v>60</v>
      </c>
      <c r="N1086">
        <v>120</v>
      </c>
      <c r="P1086" t="s">
        <v>563</v>
      </c>
      <c r="Q1086" t="s">
        <v>208</v>
      </c>
      <c r="R1086" t="s">
        <v>563</v>
      </c>
      <c r="S1086" t="s">
        <v>208</v>
      </c>
      <c r="T1086" t="s">
        <v>71</v>
      </c>
      <c r="U1086" t="s">
        <v>207</v>
      </c>
      <c r="V1086" t="s">
        <v>207</v>
      </c>
      <c r="W1086" t="s">
        <v>207</v>
      </c>
      <c r="X1086" t="s">
        <v>207</v>
      </c>
      <c r="Y1086" t="s">
        <v>207</v>
      </c>
      <c r="Z1086" t="s">
        <v>207</v>
      </c>
      <c r="AA1086" t="s">
        <v>207</v>
      </c>
      <c r="AB1086" t="s">
        <v>207</v>
      </c>
      <c r="AC1086" t="s">
        <v>207</v>
      </c>
      <c r="AD1086" t="s">
        <v>207</v>
      </c>
      <c r="AE1086" t="s">
        <v>207</v>
      </c>
      <c r="AF1086" t="s">
        <v>207</v>
      </c>
      <c r="AG1086" t="s">
        <v>207</v>
      </c>
      <c r="AH1086" t="s">
        <v>207</v>
      </c>
      <c r="AI1086" t="s">
        <v>207</v>
      </c>
      <c r="AJ1086" t="s">
        <v>207</v>
      </c>
      <c r="AK1086" t="s">
        <v>207</v>
      </c>
      <c r="AL1086" t="s">
        <v>207</v>
      </c>
      <c r="AM1086" t="s">
        <v>207</v>
      </c>
      <c r="AN1086" t="s">
        <v>207</v>
      </c>
      <c r="AO1086" t="s">
        <v>207</v>
      </c>
      <c r="AP1086" t="s">
        <v>207</v>
      </c>
      <c r="AQ1086" t="s">
        <v>207</v>
      </c>
      <c r="AR1086" t="s">
        <v>207</v>
      </c>
      <c r="AS1086" t="s">
        <v>207</v>
      </c>
      <c r="AT1086" t="s">
        <v>207</v>
      </c>
      <c r="AU1086" t="s">
        <v>207</v>
      </c>
      <c r="AV1086" t="s">
        <v>207</v>
      </c>
      <c r="AW1086" t="s">
        <v>207</v>
      </c>
      <c r="AX1086" t="s">
        <v>207</v>
      </c>
      <c r="AY1086" t="s">
        <v>207</v>
      </c>
      <c r="AZ1086" t="s">
        <v>207</v>
      </c>
      <c r="BA1086" t="s">
        <v>215</v>
      </c>
      <c r="BB1086" t="s">
        <v>207</v>
      </c>
      <c r="BC1086" t="s">
        <v>207</v>
      </c>
      <c r="BD1086" t="s">
        <v>207</v>
      </c>
      <c r="BE1086" t="s">
        <v>207</v>
      </c>
      <c r="BF1086" t="s">
        <v>207</v>
      </c>
      <c r="BG1086" t="s">
        <v>207</v>
      </c>
      <c r="BH1086" t="s">
        <v>207</v>
      </c>
      <c r="BI1086" t="s">
        <v>207</v>
      </c>
      <c r="BJ1086" t="s">
        <v>207</v>
      </c>
      <c r="BK1086" t="s">
        <v>207</v>
      </c>
      <c r="BL1086" t="s">
        <v>207</v>
      </c>
      <c r="BM1086" t="s">
        <v>207</v>
      </c>
      <c r="BN1086" t="s">
        <v>207</v>
      </c>
      <c r="BO1086" s="18" t="str">
        <f>IF(OR(BO$2=0, BO$2=""), "N/A", IF(ISNUMBER(SEARCH(UPPER(BO$2), UPPER(ProgramsTable[[#This Row],[Type of Service]]))), "Yes", "No"))</f>
        <v>N/A</v>
      </c>
      <c r="BP1086" s="18" t="str">
        <f>IF(BP$2=0, "N/A", IF(ISNUMBER(SEARCH(TRIM(BP$2), ProgramsTable[[#This Row],[Geographic Coverage]])), "Yes", "No"))</f>
        <v>N/A</v>
      </c>
      <c r="BQ1086" s="18" t="str">
        <f>IF(BQ$2=0, "N/A", IF(ISNUMBER(SEARCH(TRIM(BQ$2), ProgramsTable[[#This Row],[Geographic Coverage]])), "Yes", "No"))</f>
        <v>N/A</v>
      </c>
      <c r="BR1086" s="18" t="str">
        <f>IF(AND(BP$2=0, BQ$2=0), "*Required - Please Make a Selection*", IF(OR(ISNUMBER(SEARCH(TRIM(BP$2), ProgramsTable[[#This Row],[Geographic Coverage]])), ISNUMBER(SEARCH(TRIM(BQ$2), ProgramsTable[[#This Row],[Geographic Coverage]]))), "Yes", "No"))</f>
        <v>*Required - Please Make a Selection*</v>
      </c>
      <c r="BS1086" s="18" t="str">
        <f>IF(OR(BS$2="",BS$2=0), "N/A", IF(AND(ProgramsTable[[#This Row],[Age Min]]= "None", ProgramsTable[[#This Row],[Age Max]]= "None"), "Yes", IF(AND(BS$2&gt;=ProgramsTable[[#This Row],[Age Min]], BS$2&lt;=ProgramsTable[[#This Row],[Age Max]]), "Yes", "No")))</f>
        <v>N/A</v>
      </c>
      <c r="BT1086" s="18" t="str" cm="1">
        <f t="array" ref="BT1086">IF(COUNTIF(AM$2:BJ$2,"Yes")=0,"N/A",IF(SUMPRODUCT(--(AM$2:BJ$2="Yes"),--(ProgramsTable[[#This Row],[Developmental Disability]:[Caregivers, Family Members, Advocates, or Practitioners of an Individual with Disabilities or Medical Conditions]]="Yes"))&gt;0,"Yes","No"))</f>
        <v>N/A</v>
      </c>
      <c r="BU10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86" s="18" t="str">
        <f>IF(BV$2=0, "N/A", IF(ISNUMBER(SEARCH(UPPER(BV$2), UPPER(ProgramsTable[[#This Row],[Type of Service]]))), "Yes", "No"))</f>
        <v>N/A</v>
      </c>
      <c r="BW1086" s="18" t="str">
        <f>IF(BW$2=0, "N/A", IF(ISNUMBER(SEARCH(TRIM(BW$2), ProgramsTable[[#This Row],[Geographic Coverage]])), "Yes", "No"))</f>
        <v>N/A</v>
      </c>
      <c r="BX1086" s="18" t="str">
        <f>IF(BX$2=0, "N/A", IF(ISNUMBER(SEARCH(TRIM(BX$2), ProgramsTable[[#This Row],[Geographic Coverage]])), "Yes", "No"))</f>
        <v>N/A</v>
      </c>
      <c r="BY1086" s="18" t="str">
        <f>IF(AND(BW$2=0, BX$2=0), "*Required - Please Make a Selection*", IF(OR(ISNUMBER(SEARCH(TRIM(BW$2), ProgramsTable[[#This Row],[Geographic Coverage]])), ISNUMBER(SEARCH(TRIM(BX$2), ProgramsTable[[#This Row],[Geographic Coverage]]))), "Yes", "No"))</f>
        <v>*Required - Please Make a Selection*</v>
      </c>
      <c r="BZ1086" s="18" t="str">
        <f>IF(I$2=0, "N/A", IF(I$2="Yes", IF(ProgramsTable[[#This Row],[Program Includes Services for Caregivers]]="Yes", IF(ProgramsTable[[#This Row],[Program May Require Caregiver to be Unpaid]]="No", "Yes", "No"), "No"), "N/A"))</f>
        <v>N/A</v>
      </c>
      <c r="CA10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86" s="18" t="str">
        <f>IF(CB$2=0, "N/A", IF(ISNUMBER(SEARCH(TRIM(UPPER(CB$2)), TRIM(UPPER(ProgramsTable[[#This Row],[Type of Service]])))), "Yes", "No"))</f>
        <v>N/A</v>
      </c>
      <c r="CC1086" s="18" t="str">
        <f>IF(CC$2=0, "N/A", IF(ISNUMBER(SEARCH(TRIM(CC$2), ProgramsTable[[#This Row],[Geographic Coverage]])), "Yes", "No"))</f>
        <v>No</v>
      </c>
      <c r="CD1086" s="18" t="str">
        <f>IF(CD$2=0, "N/A", IF(ISNUMBER(SEARCH(TRIM(CD$2), ProgramsTable[[#This Row],[Geographic Coverage]])), "Yes", "No"))</f>
        <v>N/A</v>
      </c>
      <c r="CE1086" s="18" t="str">
        <f>IF(AND(CC$2=0, CD$2=0), "*Required - Please Make a Selection*", IF(OR(ISNUMBER(SEARCH(TRIM(CC$2), ProgramsTable[[#This Row],[Geographic Coverage]])), ISNUMBER(SEARCH(TRIM(CD$2), ProgramsTable[[#This Row],[Geographic Coverage]]))), "Yes", "No"))</f>
        <v>No</v>
      </c>
      <c r="CF1086" s="18" t="str" cm="1">
        <f t="array" ref="CF1086">IF(COUNTIF(BK$2:BN$2, "Yes")=0, "N/A", IF(SUMPRODUCT((BK$2:BN$2="Yes")*(ProgramsTable[[#This Row],[Veteran?]:[Disabled Veteran?]]="Yes"))&gt;0, "Yes", "No"))</f>
        <v>No</v>
      </c>
      <c r="CG10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86"/>
      <c r="CI1086"/>
      <c r="CJ1086"/>
      <c r="CK1086"/>
      <c r="CL1086"/>
      <c r="CM1086"/>
      <c r="CN1086"/>
      <c r="CO1086"/>
      <c r="CP1086"/>
      <c r="CQ1086"/>
      <c r="CR1086"/>
      <c r="CS1086"/>
      <c r="CU1086"/>
      <c r="CV1086"/>
    </row>
    <row r="1087" spans="1:100" x14ac:dyDescent="0.25">
      <c r="A1087" s="10">
        <v>1124</v>
      </c>
      <c r="B1087" t="s">
        <v>647</v>
      </c>
      <c r="C1087" t="s">
        <v>523</v>
      </c>
      <c r="D1087" t="s">
        <v>564</v>
      </c>
      <c r="E1087" t="s">
        <v>546</v>
      </c>
      <c r="F1087" t="s">
        <v>565</v>
      </c>
      <c r="G1087" t="s">
        <v>107</v>
      </c>
      <c r="H1087" t="s">
        <v>207</v>
      </c>
      <c r="I1087" t="s">
        <v>207</v>
      </c>
      <c r="J1087" t="s">
        <v>566</v>
      </c>
      <c r="K1087" t="s">
        <v>208</v>
      </c>
      <c r="L1087" s="11" t="s">
        <v>567</v>
      </c>
      <c r="M1087">
        <v>60</v>
      </c>
      <c r="N1087">
        <v>120</v>
      </c>
      <c r="O1087" t="s">
        <v>568</v>
      </c>
      <c r="P1087" t="s">
        <v>569</v>
      </c>
      <c r="Q1087" t="s">
        <v>208</v>
      </c>
      <c r="R1087" t="s">
        <v>569</v>
      </c>
      <c r="S1087" t="s">
        <v>208</v>
      </c>
      <c r="T1087" t="s">
        <v>71</v>
      </c>
      <c r="U1087" t="s">
        <v>207</v>
      </c>
      <c r="V1087" t="s">
        <v>215</v>
      </c>
      <c r="W1087" t="s">
        <v>207</v>
      </c>
      <c r="X1087" t="s">
        <v>207</v>
      </c>
      <c r="Y1087" t="s">
        <v>207</v>
      </c>
      <c r="Z1087" t="s">
        <v>207</v>
      </c>
      <c r="AA1087" t="s">
        <v>207</v>
      </c>
      <c r="AB1087" t="s">
        <v>207</v>
      </c>
      <c r="AC1087" t="s">
        <v>207</v>
      </c>
      <c r="AD1087" t="s">
        <v>207</v>
      </c>
      <c r="AE1087" t="s">
        <v>207</v>
      </c>
      <c r="AF1087" t="s">
        <v>207</v>
      </c>
      <c r="AG1087" t="s">
        <v>207</v>
      </c>
      <c r="AH1087" t="s">
        <v>207</v>
      </c>
      <c r="AI1087" t="s">
        <v>207</v>
      </c>
      <c r="AJ1087" t="s">
        <v>207</v>
      </c>
      <c r="AK1087" t="s">
        <v>207</v>
      </c>
      <c r="AL1087" t="s">
        <v>207</v>
      </c>
      <c r="AM1087" t="s">
        <v>215</v>
      </c>
      <c r="AN1087" t="s">
        <v>215</v>
      </c>
      <c r="AO1087" t="s">
        <v>215</v>
      </c>
      <c r="AP1087" t="s">
        <v>207</v>
      </c>
      <c r="AQ1087" t="s">
        <v>207</v>
      </c>
      <c r="AR1087" t="s">
        <v>207</v>
      </c>
      <c r="AS1087" t="s">
        <v>207</v>
      </c>
      <c r="AT1087" t="s">
        <v>207</v>
      </c>
      <c r="AU1087" t="s">
        <v>207</v>
      </c>
      <c r="AV1087" t="s">
        <v>207</v>
      </c>
      <c r="AW1087" t="s">
        <v>207</v>
      </c>
      <c r="AX1087" t="s">
        <v>207</v>
      </c>
      <c r="AY1087" t="s">
        <v>207</v>
      </c>
      <c r="AZ1087" t="s">
        <v>207</v>
      </c>
      <c r="BA1087" t="s">
        <v>207</v>
      </c>
      <c r="BB1087" t="s">
        <v>207</v>
      </c>
      <c r="BC1087" t="s">
        <v>207</v>
      </c>
      <c r="BD1087" t="s">
        <v>207</v>
      </c>
      <c r="BE1087" t="s">
        <v>207</v>
      </c>
      <c r="BF1087" t="s">
        <v>207</v>
      </c>
      <c r="BG1087" t="s">
        <v>207</v>
      </c>
      <c r="BH1087" t="s">
        <v>207</v>
      </c>
      <c r="BI1087" t="s">
        <v>207</v>
      </c>
      <c r="BJ1087" t="s">
        <v>207</v>
      </c>
      <c r="BK1087" t="s">
        <v>207</v>
      </c>
      <c r="BL1087" t="s">
        <v>207</v>
      </c>
      <c r="BM1087" t="s">
        <v>207</v>
      </c>
      <c r="BN1087" t="s">
        <v>207</v>
      </c>
      <c r="BO1087" s="18" t="str">
        <f>IF(OR(BO$2=0, BO$2=""), "N/A", IF(ISNUMBER(SEARCH(UPPER(BO$2), UPPER(ProgramsTable[[#This Row],[Type of Service]]))), "Yes", "No"))</f>
        <v>N/A</v>
      </c>
      <c r="BP1087" s="18" t="str">
        <f>IF(BP$2=0, "N/A", IF(ISNUMBER(SEARCH(TRIM(BP$2), ProgramsTable[[#This Row],[Geographic Coverage]])), "Yes", "No"))</f>
        <v>N/A</v>
      </c>
      <c r="BQ1087" s="18" t="str">
        <f>IF(BQ$2=0, "N/A", IF(ISNUMBER(SEARCH(TRIM(BQ$2), ProgramsTable[[#This Row],[Geographic Coverage]])), "Yes", "No"))</f>
        <v>N/A</v>
      </c>
      <c r="BR1087" s="18" t="str">
        <f>IF(AND(BP$2=0, BQ$2=0), "*Required - Please Make a Selection*", IF(OR(ISNUMBER(SEARCH(TRIM(BP$2), ProgramsTable[[#This Row],[Geographic Coverage]])), ISNUMBER(SEARCH(TRIM(BQ$2), ProgramsTable[[#This Row],[Geographic Coverage]]))), "Yes", "No"))</f>
        <v>*Required - Please Make a Selection*</v>
      </c>
      <c r="BS1087" s="18" t="str">
        <f>IF(OR(BS$2="",BS$2=0), "N/A", IF(AND(ProgramsTable[[#This Row],[Age Min]]= "None", ProgramsTable[[#This Row],[Age Max]]= "None"), "Yes", IF(AND(BS$2&gt;=ProgramsTable[[#This Row],[Age Min]], BS$2&lt;=ProgramsTable[[#This Row],[Age Max]]), "Yes", "No")))</f>
        <v>N/A</v>
      </c>
      <c r="BT1087" s="18" t="str" cm="1">
        <f t="array" ref="BT1087">IF(COUNTIF(AM$2:BJ$2,"Yes")=0,"N/A",IF(SUMPRODUCT(--(AM$2:BJ$2="Yes"),--(ProgramsTable[[#This Row],[Developmental Disability]:[Caregivers, Family Members, Advocates, or Practitioners of an Individual with Disabilities or Medical Conditions]]="Yes"))&gt;0,"Yes","No"))</f>
        <v>N/A</v>
      </c>
      <c r="BU10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87" s="18" t="str">
        <f>IF(BV$2=0, "N/A", IF(ISNUMBER(SEARCH(UPPER(BV$2), UPPER(ProgramsTable[[#This Row],[Type of Service]]))), "Yes", "No"))</f>
        <v>N/A</v>
      </c>
      <c r="BW1087" s="18" t="str">
        <f>IF(BW$2=0, "N/A", IF(ISNUMBER(SEARCH(TRIM(BW$2), ProgramsTable[[#This Row],[Geographic Coverage]])), "Yes", "No"))</f>
        <v>N/A</v>
      </c>
      <c r="BX1087" s="18" t="str">
        <f>IF(BX$2=0, "N/A", IF(ISNUMBER(SEARCH(TRIM(BX$2), ProgramsTable[[#This Row],[Geographic Coverage]])), "Yes", "No"))</f>
        <v>N/A</v>
      </c>
      <c r="BY1087" s="18" t="str">
        <f>IF(AND(BW$2=0, BX$2=0), "*Required - Please Make a Selection*", IF(OR(ISNUMBER(SEARCH(TRIM(BW$2), ProgramsTable[[#This Row],[Geographic Coverage]])), ISNUMBER(SEARCH(TRIM(BX$2), ProgramsTable[[#This Row],[Geographic Coverage]]))), "Yes", "No"))</f>
        <v>*Required - Please Make a Selection*</v>
      </c>
      <c r="BZ1087" s="18" t="str">
        <f>IF(I$2=0, "N/A", IF(I$2="Yes", IF(ProgramsTable[[#This Row],[Program Includes Services for Caregivers]]="Yes", IF(ProgramsTable[[#This Row],[Program May Require Caregiver to be Unpaid]]="No", "Yes", "No"), "No"), "N/A"))</f>
        <v>N/A</v>
      </c>
      <c r="CA10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87" s="18" t="str">
        <f>IF(CB$2=0, "N/A", IF(ISNUMBER(SEARCH(TRIM(UPPER(CB$2)), TRIM(UPPER(ProgramsTable[[#This Row],[Type of Service]])))), "Yes", "No"))</f>
        <v>N/A</v>
      </c>
      <c r="CC1087" s="18" t="str">
        <f>IF(CC$2=0, "N/A", IF(ISNUMBER(SEARCH(TRIM(CC$2), ProgramsTable[[#This Row],[Geographic Coverage]])), "Yes", "No"))</f>
        <v>No</v>
      </c>
      <c r="CD1087" s="18" t="str">
        <f>IF(CD$2=0, "N/A", IF(ISNUMBER(SEARCH(TRIM(CD$2), ProgramsTable[[#This Row],[Geographic Coverage]])), "Yes", "No"))</f>
        <v>N/A</v>
      </c>
      <c r="CE1087" s="18" t="str">
        <f>IF(AND(CC$2=0, CD$2=0), "*Required - Please Make a Selection*", IF(OR(ISNUMBER(SEARCH(TRIM(CC$2), ProgramsTable[[#This Row],[Geographic Coverage]])), ISNUMBER(SEARCH(TRIM(CD$2), ProgramsTable[[#This Row],[Geographic Coverage]]))), "Yes", "No"))</f>
        <v>No</v>
      </c>
      <c r="CF1087" s="18" t="str" cm="1">
        <f t="array" ref="CF1087">IF(COUNTIF(BK$2:BN$2, "Yes")=0, "N/A", IF(SUMPRODUCT((BK$2:BN$2="Yes")*(ProgramsTable[[#This Row],[Veteran?]:[Disabled Veteran?]]="Yes"))&gt;0, "Yes", "No"))</f>
        <v>No</v>
      </c>
      <c r="CG10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87"/>
      <c r="CI1087"/>
      <c r="CJ1087"/>
      <c r="CK1087"/>
      <c r="CL1087"/>
      <c r="CM1087"/>
      <c r="CN1087"/>
      <c r="CO1087"/>
      <c r="CP1087"/>
      <c r="CQ1087"/>
      <c r="CR1087"/>
      <c r="CS1087"/>
      <c r="CU1087"/>
      <c r="CV1087"/>
    </row>
    <row r="1088" spans="1:100" hidden="1" x14ac:dyDescent="0.25">
      <c r="A1088" s="10">
        <v>1125</v>
      </c>
      <c r="B1088" t="s">
        <v>647</v>
      </c>
      <c r="C1088" t="s">
        <v>523</v>
      </c>
      <c r="D1088" t="s">
        <v>564</v>
      </c>
      <c r="E1088" t="s">
        <v>546</v>
      </c>
      <c r="F1088" t="s">
        <v>570</v>
      </c>
      <c r="G1088" t="s">
        <v>109</v>
      </c>
      <c r="H1088" t="s">
        <v>207</v>
      </c>
      <c r="I1088" t="s">
        <v>207</v>
      </c>
      <c r="J1088" t="s">
        <v>566</v>
      </c>
      <c r="K1088" t="s">
        <v>208</v>
      </c>
      <c r="L1088" s="11" t="s">
        <v>571</v>
      </c>
      <c r="M1088">
        <v>60</v>
      </c>
      <c r="N1088">
        <v>120</v>
      </c>
      <c r="O1088" t="s">
        <v>572</v>
      </c>
      <c r="P1088" t="s">
        <v>573</v>
      </c>
      <c r="Q1088" t="s">
        <v>208</v>
      </c>
      <c r="R1088" t="s">
        <v>573</v>
      </c>
      <c r="S1088" t="s">
        <v>208</v>
      </c>
      <c r="T1088" t="s">
        <v>71</v>
      </c>
      <c r="U1088" t="s">
        <v>207</v>
      </c>
      <c r="V1088" t="s">
        <v>215</v>
      </c>
      <c r="W1088" t="s">
        <v>207</v>
      </c>
      <c r="X1088" t="s">
        <v>207</v>
      </c>
      <c r="Y1088" t="s">
        <v>207</v>
      </c>
      <c r="Z1088" t="s">
        <v>207</v>
      </c>
      <c r="AA1088" t="s">
        <v>207</v>
      </c>
      <c r="AB1088" t="s">
        <v>207</v>
      </c>
      <c r="AC1088" t="s">
        <v>207</v>
      </c>
      <c r="AD1088" t="s">
        <v>207</v>
      </c>
      <c r="AE1088" t="s">
        <v>207</v>
      </c>
      <c r="AF1088" t="s">
        <v>207</v>
      </c>
      <c r="AG1088" t="s">
        <v>207</v>
      </c>
      <c r="AH1088" t="s">
        <v>207</v>
      </c>
      <c r="AI1088" t="s">
        <v>207</v>
      </c>
      <c r="AJ1088" t="s">
        <v>207</v>
      </c>
      <c r="AK1088" t="s">
        <v>207</v>
      </c>
      <c r="AL1088" t="s">
        <v>207</v>
      </c>
      <c r="AM1088" t="s">
        <v>215</v>
      </c>
      <c r="AN1088" t="s">
        <v>215</v>
      </c>
      <c r="AO1088" t="s">
        <v>215</v>
      </c>
      <c r="AP1088" t="s">
        <v>207</v>
      </c>
      <c r="AQ1088" t="s">
        <v>215</v>
      </c>
      <c r="AR1088" t="s">
        <v>207</v>
      </c>
      <c r="AS1088" t="s">
        <v>207</v>
      </c>
      <c r="AT1088" t="s">
        <v>207</v>
      </c>
      <c r="AU1088" t="s">
        <v>207</v>
      </c>
      <c r="AV1088" t="s">
        <v>207</v>
      </c>
      <c r="AW1088" t="s">
        <v>207</v>
      </c>
      <c r="AX1088" t="s">
        <v>215</v>
      </c>
      <c r="AY1088" t="s">
        <v>215</v>
      </c>
      <c r="AZ1088" t="s">
        <v>207</v>
      </c>
      <c r="BA1088" t="s">
        <v>215</v>
      </c>
      <c r="BB1088" t="s">
        <v>207</v>
      </c>
      <c r="BC1088" t="s">
        <v>207</v>
      </c>
      <c r="BD1088" t="s">
        <v>207</v>
      </c>
      <c r="BE1088" t="s">
        <v>207</v>
      </c>
      <c r="BF1088" t="s">
        <v>207</v>
      </c>
      <c r="BG1088" t="s">
        <v>207</v>
      </c>
      <c r="BH1088" t="s">
        <v>207</v>
      </c>
      <c r="BI1088" t="s">
        <v>207</v>
      </c>
      <c r="BJ1088" t="s">
        <v>207</v>
      </c>
      <c r="BK1088" t="s">
        <v>207</v>
      </c>
      <c r="BL1088" t="s">
        <v>207</v>
      </c>
      <c r="BM1088" t="s">
        <v>207</v>
      </c>
      <c r="BN1088" t="s">
        <v>207</v>
      </c>
      <c r="BO1088" s="18" t="str">
        <f>IF(OR(BO$2=0, BO$2=""), "N/A", IF(ISNUMBER(SEARCH(UPPER(BO$2), UPPER(ProgramsTable[[#This Row],[Type of Service]]))), "Yes", "No"))</f>
        <v>N/A</v>
      </c>
      <c r="BP1088" s="18" t="str">
        <f>IF(BP$2=0, "N/A", IF(ISNUMBER(SEARCH(TRIM(BP$2), ProgramsTable[[#This Row],[Geographic Coverage]])), "Yes", "No"))</f>
        <v>N/A</v>
      </c>
      <c r="BQ1088" s="18" t="str">
        <f>IF(BQ$2=0, "N/A", IF(ISNUMBER(SEARCH(TRIM(BQ$2), ProgramsTable[[#This Row],[Geographic Coverage]])), "Yes", "No"))</f>
        <v>N/A</v>
      </c>
      <c r="BR1088" s="18" t="str">
        <f>IF(AND(BP$2=0, BQ$2=0), "*Required - Please Make a Selection*", IF(OR(ISNUMBER(SEARCH(TRIM(BP$2), ProgramsTable[[#This Row],[Geographic Coverage]])), ISNUMBER(SEARCH(TRIM(BQ$2), ProgramsTable[[#This Row],[Geographic Coverage]]))), "Yes", "No"))</f>
        <v>*Required - Please Make a Selection*</v>
      </c>
      <c r="BS1088" s="18" t="str">
        <f>IF(OR(BS$2="",BS$2=0), "N/A", IF(AND(ProgramsTable[[#This Row],[Age Min]]= "None", ProgramsTable[[#This Row],[Age Max]]= "None"), "Yes", IF(AND(BS$2&gt;=ProgramsTable[[#This Row],[Age Min]], BS$2&lt;=ProgramsTable[[#This Row],[Age Max]]), "Yes", "No")))</f>
        <v>N/A</v>
      </c>
      <c r="BT1088" s="18" t="str" cm="1">
        <f t="array" ref="BT1088">IF(COUNTIF(AM$2:BJ$2,"Yes")=0,"N/A",IF(SUMPRODUCT(--(AM$2:BJ$2="Yes"),--(ProgramsTable[[#This Row],[Developmental Disability]:[Caregivers, Family Members, Advocates, or Practitioners of an Individual with Disabilities or Medical Conditions]]="Yes"))&gt;0,"Yes","No"))</f>
        <v>N/A</v>
      </c>
      <c r="BU10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88" s="18" t="str">
        <f>IF(BV$2=0, "N/A", IF(ISNUMBER(SEARCH(UPPER(BV$2), UPPER(ProgramsTable[[#This Row],[Type of Service]]))), "Yes", "No"))</f>
        <v>N/A</v>
      </c>
      <c r="BW1088" s="18" t="str">
        <f>IF(BW$2=0, "N/A", IF(ISNUMBER(SEARCH(TRIM(BW$2), ProgramsTable[[#This Row],[Geographic Coverage]])), "Yes", "No"))</f>
        <v>N/A</v>
      </c>
      <c r="BX1088" s="18" t="str">
        <f>IF(BX$2=0, "N/A", IF(ISNUMBER(SEARCH(TRIM(BX$2), ProgramsTable[[#This Row],[Geographic Coverage]])), "Yes", "No"))</f>
        <v>N/A</v>
      </c>
      <c r="BY1088" s="18" t="str">
        <f>IF(AND(BW$2=0, BX$2=0), "*Required - Please Make a Selection*", IF(OR(ISNUMBER(SEARCH(TRIM(BW$2), ProgramsTable[[#This Row],[Geographic Coverage]])), ISNUMBER(SEARCH(TRIM(BX$2), ProgramsTable[[#This Row],[Geographic Coverage]]))), "Yes", "No"))</f>
        <v>*Required - Please Make a Selection*</v>
      </c>
      <c r="BZ1088" s="18" t="str">
        <f>IF(I$2=0, "N/A", IF(I$2="Yes", IF(ProgramsTable[[#This Row],[Program Includes Services for Caregivers]]="Yes", IF(ProgramsTable[[#This Row],[Program May Require Caregiver to be Unpaid]]="No", "Yes", "No"), "No"), "N/A"))</f>
        <v>N/A</v>
      </c>
      <c r="CA10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88" s="18" t="str">
        <f>IF(CB$2=0, "N/A", IF(ISNUMBER(SEARCH(TRIM(UPPER(CB$2)), TRIM(UPPER(ProgramsTable[[#This Row],[Type of Service]])))), "Yes", "No"))</f>
        <v>N/A</v>
      </c>
      <c r="CC1088" s="18" t="str">
        <f>IF(CC$2=0, "N/A", IF(ISNUMBER(SEARCH(TRIM(CC$2), ProgramsTable[[#This Row],[Geographic Coverage]])), "Yes", "No"))</f>
        <v>No</v>
      </c>
      <c r="CD1088" s="18" t="str">
        <f>IF(CD$2=0, "N/A", IF(ISNUMBER(SEARCH(TRIM(CD$2), ProgramsTable[[#This Row],[Geographic Coverage]])), "Yes", "No"))</f>
        <v>N/A</v>
      </c>
      <c r="CE1088" s="18" t="str">
        <f>IF(AND(CC$2=0, CD$2=0), "*Required - Please Make a Selection*", IF(OR(ISNUMBER(SEARCH(TRIM(CC$2), ProgramsTable[[#This Row],[Geographic Coverage]])), ISNUMBER(SEARCH(TRIM(CD$2), ProgramsTable[[#This Row],[Geographic Coverage]]))), "Yes", "No"))</f>
        <v>No</v>
      </c>
      <c r="CF1088" s="18" t="str" cm="1">
        <f t="array" ref="CF1088">IF(COUNTIF(BK$2:BN$2, "Yes")=0, "N/A", IF(SUMPRODUCT((BK$2:BN$2="Yes")*(ProgramsTable[[#This Row],[Veteran?]:[Disabled Veteran?]]="Yes"))&gt;0, "Yes", "No"))</f>
        <v>No</v>
      </c>
      <c r="CG10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88"/>
      <c r="CI1088"/>
      <c r="CJ1088"/>
      <c r="CK1088"/>
      <c r="CL1088"/>
      <c r="CM1088"/>
      <c r="CN1088"/>
      <c r="CO1088"/>
      <c r="CP1088"/>
      <c r="CQ1088"/>
      <c r="CR1088"/>
      <c r="CS1088"/>
      <c r="CU1088"/>
      <c r="CV1088"/>
    </row>
    <row r="1089" spans="1:100" hidden="1" x14ac:dyDescent="0.25">
      <c r="A1089" s="10">
        <v>1126</v>
      </c>
      <c r="B1089" t="s">
        <v>647</v>
      </c>
      <c r="C1089" t="s">
        <v>523</v>
      </c>
      <c r="D1089" t="s">
        <v>564</v>
      </c>
      <c r="E1089" t="s">
        <v>546</v>
      </c>
      <c r="F1089" t="s">
        <v>574</v>
      </c>
      <c r="G1089" t="s">
        <v>108</v>
      </c>
      <c r="H1089" t="s">
        <v>207</v>
      </c>
      <c r="I1089" t="s">
        <v>207</v>
      </c>
      <c r="J1089" t="s">
        <v>208</v>
      </c>
      <c r="K1089" t="s">
        <v>208</v>
      </c>
      <c r="L1089" s="11" t="s">
        <v>543</v>
      </c>
      <c r="M1089">
        <v>60</v>
      </c>
      <c r="N1089">
        <v>120</v>
      </c>
      <c r="P1089" t="s">
        <v>575</v>
      </c>
      <c r="Q1089" t="s">
        <v>208</v>
      </c>
      <c r="R1089" t="s">
        <v>575</v>
      </c>
      <c r="S1089" t="s">
        <v>208</v>
      </c>
      <c r="T1089" t="s">
        <v>71</v>
      </c>
      <c r="U1089" t="s">
        <v>207</v>
      </c>
      <c r="V1089" t="s">
        <v>207</v>
      </c>
      <c r="W1089" t="s">
        <v>207</v>
      </c>
      <c r="X1089" t="s">
        <v>207</v>
      </c>
      <c r="Y1089" t="s">
        <v>207</v>
      </c>
      <c r="Z1089" t="s">
        <v>207</v>
      </c>
      <c r="AA1089" t="s">
        <v>207</v>
      </c>
      <c r="AB1089" t="s">
        <v>207</v>
      </c>
      <c r="AC1089" t="s">
        <v>207</v>
      </c>
      <c r="AD1089" t="s">
        <v>207</v>
      </c>
      <c r="AE1089" t="s">
        <v>207</v>
      </c>
      <c r="AF1089" t="s">
        <v>207</v>
      </c>
      <c r="AG1089" t="s">
        <v>207</v>
      </c>
      <c r="AH1089" t="s">
        <v>207</v>
      </c>
      <c r="AI1089" t="s">
        <v>207</v>
      </c>
      <c r="AJ1089" t="s">
        <v>207</v>
      </c>
      <c r="AK1089" t="s">
        <v>207</v>
      </c>
      <c r="AL1089" t="s">
        <v>207</v>
      </c>
      <c r="AM1089" t="s">
        <v>207</v>
      </c>
      <c r="AN1089" t="s">
        <v>207</v>
      </c>
      <c r="AO1089" t="s">
        <v>207</v>
      </c>
      <c r="AP1089" t="s">
        <v>207</v>
      </c>
      <c r="AQ1089" t="s">
        <v>207</v>
      </c>
      <c r="AR1089" t="s">
        <v>207</v>
      </c>
      <c r="AS1089" t="s">
        <v>207</v>
      </c>
      <c r="AT1089" t="s">
        <v>207</v>
      </c>
      <c r="AU1089" t="s">
        <v>207</v>
      </c>
      <c r="AV1089" t="s">
        <v>207</v>
      </c>
      <c r="AW1089" t="s">
        <v>207</v>
      </c>
      <c r="AX1089" t="s">
        <v>207</v>
      </c>
      <c r="AY1089" t="s">
        <v>207</v>
      </c>
      <c r="AZ1089" t="s">
        <v>207</v>
      </c>
      <c r="BA1089" t="s">
        <v>215</v>
      </c>
      <c r="BB1089" t="s">
        <v>207</v>
      </c>
      <c r="BC1089" t="s">
        <v>207</v>
      </c>
      <c r="BD1089" t="s">
        <v>207</v>
      </c>
      <c r="BE1089" t="s">
        <v>207</v>
      </c>
      <c r="BF1089" t="s">
        <v>207</v>
      </c>
      <c r="BG1089" t="s">
        <v>207</v>
      </c>
      <c r="BH1089" t="s">
        <v>207</v>
      </c>
      <c r="BI1089" t="s">
        <v>207</v>
      </c>
      <c r="BJ1089" t="s">
        <v>207</v>
      </c>
      <c r="BK1089" t="s">
        <v>207</v>
      </c>
      <c r="BL1089" t="s">
        <v>207</v>
      </c>
      <c r="BM1089" t="s">
        <v>207</v>
      </c>
      <c r="BN1089" t="s">
        <v>207</v>
      </c>
      <c r="BO1089" s="18" t="str">
        <f>IF(OR(BO$2=0, BO$2=""), "N/A", IF(ISNUMBER(SEARCH(UPPER(BO$2), UPPER(ProgramsTable[[#This Row],[Type of Service]]))), "Yes", "No"))</f>
        <v>N/A</v>
      </c>
      <c r="BP1089" s="18" t="str">
        <f>IF(BP$2=0, "N/A", IF(ISNUMBER(SEARCH(TRIM(BP$2), ProgramsTable[[#This Row],[Geographic Coverage]])), "Yes", "No"))</f>
        <v>N/A</v>
      </c>
      <c r="BQ1089" s="18" t="str">
        <f>IF(BQ$2=0, "N/A", IF(ISNUMBER(SEARCH(TRIM(BQ$2), ProgramsTable[[#This Row],[Geographic Coverage]])), "Yes", "No"))</f>
        <v>N/A</v>
      </c>
      <c r="BR1089" s="18" t="str">
        <f>IF(AND(BP$2=0, BQ$2=0), "*Required - Please Make a Selection*", IF(OR(ISNUMBER(SEARCH(TRIM(BP$2), ProgramsTable[[#This Row],[Geographic Coverage]])), ISNUMBER(SEARCH(TRIM(BQ$2), ProgramsTable[[#This Row],[Geographic Coverage]]))), "Yes", "No"))</f>
        <v>*Required - Please Make a Selection*</v>
      </c>
      <c r="BS1089" s="18" t="str">
        <f>IF(OR(BS$2="",BS$2=0), "N/A", IF(AND(ProgramsTable[[#This Row],[Age Min]]= "None", ProgramsTable[[#This Row],[Age Max]]= "None"), "Yes", IF(AND(BS$2&gt;=ProgramsTable[[#This Row],[Age Min]], BS$2&lt;=ProgramsTable[[#This Row],[Age Max]]), "Yes", "No")))</f>
        <v>N/A</v>
      </c>
      <c r="BT1089" s="18" t="str" cm="1">
        <f t="array" ref="BT1089">IF(COUNTIF(AM$2:BJ$2,"Yes")=0,"N/A",IF(SUMPRODUCT(--(AM$2:BJ$2="Yes"),--(ProgramsTable[[#This Row],[Developmental Disability]:[Caregivers, Family Members, Advocates, or Practitioners of an Individual with Disabilities or Medical Conditions]]="Yes"))&gt;0,"Yes","No"))</f>
        <v>N/A</v>
      </c>
      <c r="BU10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89" s="18" t="str">
        <f>IF(BV$2=0, "N/A", IF(ISNUMBER(SEARCH(UPPER(BV$2), UPPER(ProgramsTable[[#This Row],[Type of Service]]))), "Yes", "No"))</f>
        <v>N/A</v>
      </c>
      <c r="BW1089" s="18" t="str">
        <f>IF(BW$2=0, "N/A", IF(ISNUMBER(SEARCH(TRIM(BW$2), ProgramsTable[[#This Row],[Geographic Coverage]])), "Yes", "No"))</f>
        <v>N/A</v>
      </c>
      <c r="BX1089" s="18" t="str">
        <f>IF(BX$2=0, "N/A", IF(ISNUMBER(SEARCH(TRIM(BX$2), ProgramsTable[[#This Row],[Geographic Coverage]])), "Yes", "No"))</f>
        <v>N/A</v>
      </c>
      <c r="BY1089" s="18" t="str">
        <f>IF(AND(BW$2=0, BX$2=0), "*Required - Please Make a Selection*", IF(OR(ISNUMBER(SEARCH(TRIM(BW$2), ProgramsTable[[#This Row],[Geographic Coverage]])), ISNUMBER(SEARCH(TRIM(BX$2), ProgramsTable[[#This Row],[Geographic Coverage]]))), "Yes", "No"))</f>
        <v>*Required - Please Make a Selection*</v>
      </c>
      <c r="BZ1089" s="18" t="str">
        <f>IF(I$2=0, "N/A", IF(I$2="Yes", IF(ProgramsTable[[#This Row],[Program Includes Services for Caregivers]]="Yes", IF(ProgramsTable[[#This Row],[Program May Require Caregiver to be Unpaid]]="No", "Yes", "No"), "No"), "N/A"))</f>
        <v>N/A</v>
      </c>
      <c r="CA10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89" s="18" t="str">
        <f>IF(CB$2=0, "N/A", IF(ISNUMBER(SEARCH(TRIM(UPPER(CB$2)), TRIM(UPPER(ProgramsTable[[#This Row],[Type of Service]])))), "Yes", "No"))</f>
        <v>N/A</v>
      </c>
      <c r="CC1089" s="18" t="str">
        <f>IF(CC$2=0, "N/A", IF(ISNUMBER(SEARCH(TRIM(CC$2), ProgramsTable[[#This Row],[Geographic Coverage]])), "Yes", "No"))</f>
        <v>No</v>
      </c>
      <c r="CD1089" s="18" t="str">
        <f>IF(CD$2=0, "N/A", IF(ISNUMBER(SEARCH(TRIM(CD$2), ProgramsTable[[#This Row],[Geographic Coverage]])), "Yes", "No"))</f>
        <v>N/A</v>
      </c>
      <c r="CE1089" s="18" t="str">
        <f>IF(AND(CC$2=0, CD$2=0), "*Required - Please Make a Selection*", IF(OR(ISNUMBER(SEARCH(TRIM(CC$2), ProgramsTable[[#This Row],[Geographic Coverage]])), ISNUMBER(SEARCH(TRIM(CD$2), ProgramsTable[[#This Row],[Geographic Coverage]]))), "Yes", "No"))</f>
        <v>No</v>
      </c>
      <c r="CF1089" s="18" t="str" cm="1">
        <f t="array" ref="CF1089">IF(COUNTIF(BK$2:BN$2, "Yes")=0, "N/A", IF(SUMPRODUCT((BK$2:BN$2="Yes")*(ProgramsTable[[#This Row],[Veteran?]:[Disabled Veteran?]]="Yes"))&gt;0, "Yes", "No"))</f>
        <v>No</v>
      </c>
      <c r="CG10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89"/>
      <c r="CI1089"/>
      <c r="CJ1089"/>
      <c r="CK1089"/>
      <c r="CL1089"/>
      <c r="CM1089"/>
      <c r="CN1089"/>
      <c r="CO1089"/>
      <c r="CP1089"/>
      <c r="CQ1089"/>
      <c r="CR1089"/>
      <c r="CS1089"/>
      <c r="CU1089"/>
      <c r="CV1089"/>
    </row>
    <row r="1090" spans="1:100" hidden="1" x14ac:dyDescent="0.25">
      <c r="A1090" s="10">
        <v>1138</v>
      </c>
      <c r="B1090" t="s">
        <v>647</v>
      </c>
      <c r="C1090" t="s">
        <v>656</v>
      </c>
      <c r="D1090" t="s">
        <v>537</v>
      </c>
      <c r="E1090" t="s">
        <v>538</v>
      </c>
      <c r="F1090" t="s">
        <v>539</v>
      </c>
      <c r="G1090" t="s">
        <v>540</v>
      </c>
      <c r="H1090" t="s">
        <v>207</v>
      </c>
      <c r="I1090" t="s">
        <v>207</v>
      </c>
      <c r="J1090" t="s">
        <v>541</v>
      </c>
      <c r="K1090" t="s">
        <v>542</v>
      </c>
      <c r="L1090" t="s">
        <v>543</v>
      </c>
      <c r="M1090">
        <v>60</v>
      </c>
      <c r="N1090">
        <v>120</v>
      </c>
      <c r="P1090" t="s">
        <v>544</v>
      </c>
      <c r="Q1090" t="s">
        <v>208</v>
      </c>
      <c r="R1090" t="s">
        <v>544</v>
      </c>
      <c r="S1090" t="s">
        <v>208</v>
      </c>
      <c r="T1090" t="s">
        <v>76</v>
      </c>
      <c r="U1090" t="s">
        <v>215</v>
      </c>
      <c r="V1090" t="s">
        <v>207</v>
      </c>
      <c r="W1090" t="s">
        <v>207</v>
      </c>
      <c r="X1090" t="s">
        <v>207</v>
      </c>
      <c r="Y1090" t="s">
        <v>207</v>
      </c>
      <c r="Z1090" t="s">
        <v>207</v>
      </c>
      <c r="AA1090" t="s">
        <v>207</v>
      </c>
      <c r="AB1090" t="s">
        <v>207</v>
      </c>
      <c r="AC1090" t="s">
        <v>207</v>
      </c>
      <c r="AD1090" t="s">
        <v>207</v>
      </c>
      <c r="AE1090" t="s">
        <v>207</v>
      </c>
      <c r="AF1090" t="s">
        <v>207</v>
      </c>
      <c r="AG1090" t="s">
        <v>207</v>
      </c>
      <c r="AH1090" t="s">
        <v>207</v>
      </c>
      <c r="AI1090" t="s">
        <v>207</v>
      </c>
      <c r="AJ1090" t="s">
        <v>207</v>
      </c>
      <c r="AK1090" t="s">
        <v>207</v>
      </c>
      <c r="AL1090" t="s">
        <v>207</v>
      </c>
      <c r="AM1090" t="s">
        <v>207</v>
      </c>
      <c r="AN1090" t="s">
        <v>207</v>
      </c>
      <c r="AO1090" t="s">
        <v>207</v>
      </c>
      <c r="AP1090" t="s">
        <v>207</v>
      </c>
      <c r="AQ1090" t="s">
        <v>207</v>
      </c>
      <c r="AR1090" t="s">
        <v>207</v>
      </c>
      <c r="AS1090" t="s">
        <v>207</v>
      </c>
      <c r="AT1090" t="s">
        <v>207</v>
      </c>
      <c r="AU1090" t="s">
        <v>207</v>
      </c>
      <c r="AV1090" t="s">
        <v>207</v>
      </c>
      <c r="AW1090" t="s">
        <v>207</v>
      </c>
      <c r="AX1090" t="s">
        <v>207</v>
      </c>
      <c r="AY1090" t="s">
        <v>207</v>
      </c>
      <c r="AZ1090" t="s">
        <v>207</v>
      </c>
      <c r="BA1090" t="s">
        <v>215</v>
      </c>
      <c r="BB1090" t="s">
        <v>207</v>
      </c>
      <c r="BC1090" t="s">
        <v>207</v>
      </c>
      <c r="BD1090" t="s">
        <v>207</v>
      </c>
      <c r="BE1090" t="s">
        <v>207</v>
      </c>
      <c r="BF1090" t="s">
        <v>207</v>
      </c>
      <c r="BG1090" t="s">
        <v>207</v>
      </c>
      <c r="BH1090" t="s">
        <v>207</v>
      </c>
      <c r="BI1090" t="s">
        <v>207</v>
      </c>
      <c r="BJ1090" t="s">
        <v>207</v>
      </c>
      <c r="BK1090" t="s">
        <v>207</v>
      </c>
      <c r="BL1090" t="s">
        <v>207</v>
      </c>
      <c r="BM1090" t="s">
        <v>207</v>
      </c>
      <c r="BN1090" t="s">
        <v>207</v>
      </c>
      <c r="BO1090" s="18" t="str">
        <f>IF(OR(BO$2=0, BO$2=""), "N/A", IF(ISNUMBER(SEARCH(UPPER(BO$2), UPPER(ProgramsTable[[#This Row],[Type of Service]]))), "Yes", "No"))</f>
        <v>N/A</v>
      </c>
      <c r="BP1090" s="18" t="str">
        <f>IF(BP$2=0, "N/A", IF(ISNUMBER(SEARCH(TRIM(BP$2), ProgramsTable[[#This Row],[Geographic Coverage]])), "Yes", "No"))</f>
        <v>N/A</v>
      </c>
      <c r="BQ1090" s="18" t="str">
        <f>IF(BQ$2=0, "N/A", IF(ISNUMBER(SEARCH(TRIM(BQ$2), ProgramsTable[[#This Row],[Geographic Coverage]])), "Yes", "No"))</f>
        <v>N/A</v>
      </c>
      <c r="BR1090" s="18" t="str">
        <f>IF(AND(BP$2=0, BQ$2=0), "*Required - Please Make a Selection*", IF(OR(ISNUMBER(SEARCH(TRIM(BP$2), ProgramsTable[[#This Row],[Geographic Coverage]])), ISNUMBER(SEARCH(TRIM(BQ$2), ProgramsTable[[#This Row],[Geographic Coverage]]))), "Yes", "No"))</f>
        <v>*Required - Please Make a Selection*</v>
      </c>
      <c r="BS1090" s="18" t="str">
        <f>IF(OR(BS$2="",BS$2=0), "N/A", IF(AND(ProgramsTable[[#This Row],[Age Min]]= "None", ProgramsTable[[#This Row],[Age Max]]= "None"), "Yes", IF(AND(BS$2&gt;=ProgramsTable[[#This Row],[Age Min]], BS$2&lt;=ProgramsTable[[#This Row],[Age Max]]), "Yes", "No")))</f>
        <v>N/A</v>
      </c>
      <c r="BT1090" s="18" t="str" cm="1">
        <f t="array" ref="BT1090">IF(COUNTIF(AM$2:BJ$2,"Yes")=0,"N/A",IF(SUMPRODUCT(--(AM$2:BJ$2="Yes"),--(ProgramsTable[[#This Row],[Developmental Disability]:[Caregivers, Family Members, Advocates, or Practitioners of an Individual with Disabilities or Medical Conditions]]="Yes"))&gt;0,"Yes","No"))</f>
        <v>N/A</v>
      </c>
      <c r="BU10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90" s="18" t="str">
        <f>IF(BV$2=0, "N/A", IF(ISNUMBER(SEARCH(UPPER(BV$2), UPPER(ProgramsTable[[#This Row],[Type of Service]]))), "Yes", "No"))</f>
        <v>N/A</v>
      </c>
      <c r="BW1090" s="18" t="str">
        <f>IF(BW$2=0, "N/A", IF(ISNUMBER(SEARCH(TRIM(BW$2), ProgramsTable[[#This Row],[Geographic Coverage]])), "Yes", "No"))</f>
        <v>N/A</v>
      </c>
      <c r="BX1090" s="18" t="str">
        <f>IF(BX$2=0, "N/A", IF(ISNUMBER(SEARCH(TRIM(BX$2), ProgramsTable[[#This Row],[Geographic Coverage]])), "Yes", "No"))</f>
        <v>N/A</v>
      </c>
      <c r="BY1090" s="18" t="str">
        <f>IF(AND(BW$2=0, BX$2=0), "*Required - Please Make a Selection*", IF(OR(ISNUMBER(SEARCH(TRIM(BW$2), ProgramsTable[[#This Row],[Geographic Coverage]])), ISNUMBER(SEARCH(TRIM(BX$2), ProgramsTable[[#This Row],[Geographic Coverage]]))), "Yes", "No"))</f>
        <v>*Required - Please Make a Selection*</v>
      </c>
      <c r="BZ1090" s="18" t="str">
        <f>IF(I$2=0, "N/A", IF(I$2="Yes", IF(ProgramsTable[[#This Row],[Program Includes Services for Caregivers]]="Yes", IF(ProgramsTable[[#This Row],[Program May Require Caregiver to be Unpaid]]="No", "Yes", "No"), "No"), "N/A"))</f>
        <v>N/A</v>
      </c>
      <c r="CA10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90" s="18" t="str">
        <f>IF(CB$2=0, "N/A", IF(ISNUMBER(SEARCH(TRIM(UPPER(CB$2)), TRIM(UPPER(ProgramsTable[[#This Row],[Type of Service]])))), "Yes", "No"))</f>
        <v>N/A</v>
      </c>
      <c r="CC1090" s="18" t="str">
        <f>IF(CC$2=0, "N/A", IF(ISNUMBER(SEARCH(TRIM(CC$2), ProgramsTable[[#This Row],[Geographic Coverage]])), "Yes", "No"))</f>
        <v>No</v>
      </c>
      <c r="CD1090" s="18" t="str">
        <f>IF(CD$2=0, "N/A", IF(ISNUMBER(SEARCH(TRIM(CD$2), ProgramsTable[[#This Row],[Geographic Coverage]])), "Yes", "No"))</f>
        <v>N/A</v>
      </c>
      <c r="CE1090" s="18" t="str">
        <f>IF(AND(CC$2=0, CD$2=0), "*Required - Please Make a Selection*", IF(OR(ISNUMBER(SEARCH(TRIM(CC$2), ProgramsTable[[#This Row],[Geographic Coverage]])), ISNUMBER(SEARCH(TRIM(CD$2), ProgramsTable[[#This Row],[Geographic Coverage]]))), "Yes", "No"))</f>
        <v>No</v>
      </c>
      <c r="CF1090" s="18" t="str" cm="1">
        <f t="array" ref="CF1090">IF(COUNTIF(BK$2:BN$2, "Yes")=0, "N/A", IF(SUMPRODUCT((BK$2:BN$2="Yes")*(ProgramsTable[[#This Row],[Veteran?]:[Disabled Veteran?]]="Yes"))&gt;0, "Yes", "No"))</f>
        <v>No</v>
      </c>
      <c r="CG10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90"/>
      <c r="CI1090"/>
      <c r="CJ1090"/>
      <c r="CK1090"/>
      <c r="CL1090"/>
      <c r="CM1090"/>
      <c r="CN1090"/>
      <c r="CO1090"/>
      <c r="CP1090"/>
      <c r="CQ1090"/>
      <c r="CR1090"/>
      <c r="CS1090"/>
      <c r="CU1090"/>
      <c r="CV1090"/>
    </row>
    <row r="1091" spans="1:100" hidden="1" x14ac:dyDescent="0.25">
      <c r="A1091" s="10">
        <v>1140</v>
      </c>
      <c r="B1091" t="s">
        <v>647</v>
      </c>
      <c r="C1091" t="s">
        <v>656</v>
      </c>
      <c r="D1091" t="s">
        <v>545</v>
      </c>
      <c r="E1091" t="s">
        <v>546</v>
      </c>
      <c r="F1091" t="s">
        <v>549</v>
      </c>
      <c r="G1091" t="s">
        <v>117</v>
      </c>
      <c r="H1091" t="s">
        <v>207</v>
      </c>
      <c r="I1091" t="s">
        <v>207</v>
      </c>
      <c r="J1091" t="s">
        <v>208</v>
      </c>
      <c r="K1091" t="s">
        <v>208</v>
      </c>
      <c r="L1091" s="11" t="s">
        <v>543</v>
      </c>
      <c r="M1091">
        <v>60</v>
      </c>
      <c r="N1091">
        <v>120</v>
      </c>
      <c r="P1091" t="s">
        <v>550</v>
      </c>
      <c r="Q1091" t="s">
        <v>208</v>
      </c>
      <c r="R1091" t="s">
        <v>550</v>
      </c>
      <c r="S1091" t="s">
        <v>208</v>
      </c>
      <c r="T1091" t="s">
        <v>76</v>
      </c>
      <c r="U1091" t="s">
        <v>207</v>
      </c>
      <c r="V1091" t="s">
        <v>207</v>
      </c>
      <c r="W1091" t="s">
        <v>207</v>
      </c>
      <c r="X1091" t="s">
        <v>207</v>
      </c>
      <c r="Y1091" t="s">
        <v>207</v>
      </c>
      <c r="Z1091" t="s">
        <v>207</v>
      </c>
      <c r="AA1091" t="s">
        <v>207</v>
      </c>
      <c r="AB1091" t="s">
        <v>207</v>
      </c>
      <c r="AC1091" t="s">
        <v>207</v>
      </c>
      <c r="AD1091" t="s">
        <v>207</v>
      </c>
      <c r="AE1091" t="s">
        <v>207</v>
      </c>
      <c r="AF1091" t="s">
        <v>207</v>
      </c>
      <c r="AG1091" t="s">
        <v>207</v>
      </c>
      <c r="AH1091" t="s">
        <v>207</v>
      </c>
      <c r="AI1091" t="s">
        <v>207</v>
      </c>
      <c r="AJ1091" t="s">
        <v>207</v>
      </c>
      <c r="AK1091" t="s">
        <v>207</v>
      </c>
      <c r="AL1091" t="s">
        <v>207</v>
      </c>
      <c r="AM1091" t="s">
        <v>207</v>
      </c>
      <c r="AN1091" t="s">
        <v>207</v>
      </c>
      <c r="AO1091" t="s">
        <v>207</v>
      </c>
      <c r="AP1091" t="s">
        <v>207</v>
      </c>
      <c r="AQ1091" t="s">
        <v>207</v>
      </c>
      <c r="AR1091" t="s">
        <v>207</v>
      </c>
      <c r="AS1091" t="s">
        <v>207</v>
      </c>
      <c r="AT1091" t="s">
        <v>207</v>
      </c>
      <c r="AU1091" t="s">
        <v>207</v>
      </c>
      <c r="AV1091" t="s">
        <v>207</v>
      </c>
      <c r="AW1091" t="s">
        <v>207</v>
      </c>
      <c r="AX1091" t="s">
        <v>207</v>
      </c>
      <c r="AY1091" t="s">
        <v>207</v>
      </c>
      <c r="AZ1091" t="s">
        <v>207</v>
      </c>
      <c r="BA1091" t="s">
        <v>215</v>
      </c>
      <c r="BB1091" t="s">
        <v>207</v>
      </c>
      <c r="BC1091" t="s">
        <v>207</v>
      </c>
      <c r="BD1091" t="s">
        <v>207</v>
      </c>
      <c r="BE1091" t="s">
        <v>207</v>
      </c>
      <c r="BF1091" t="s">
        <v>207</v>
      </c>
      <c r="BG1091" t="s">
        <v>207</v>
      </c>
      <c r="BH1091" t="s">
        <v>207</v>
      </c>
      <c r="BI1091" t="s">
        <v>207</v>
      </c>
      <c r="BJ1091" t="s">
        <v>207</v>
      </c>
      <c r="BK1091" t="s">
        <v>207</v>
      </c>
      <c r="BL1091" t="s">
        <v>207</v>
      </c>
      <c r="BM1091" t="s">
        <v>207</v>
      </c>
      <c r="BN1091" t="s">
        <v>207</v>
      </c>
      <c r="BO1091" s="18" t="str">
        <f>IF(OR(BO$2=0, BO$2=""), "N/A", IF(ISNUMBER(SEARCH(UPPER(BO$2), UPPER(ProgramsTable[[#This Row],[Type of Service]]))), "Yes", "No"))</f>
        <v>N/A</v>
      </c>
      <c r="BP1091" s="18" t="str">
        <f>IF(BP$2=0, "N/A", IF(ISNUMBER(SEARCH(TRIM(BP$2), ProgramsTable[[#This Row],[Geographic Coverage]])), "Yes", "No"))</f>
        <v>N/A</v>
      </c>
      <c r="BQ1091" s="18" t="str">
        <f>IF(BQ$2=0, "N/A", IF(ISNUMBER(SEARCH(TRIM(BQ$2), ProgramsTable[[#This Row],[Geographic Coverage]])), "Yes", "No"))</f>
        <v>N/A</v>
      </c>
      <c r="BR1091" s="18" t="str">
        <f>IF(AND(BP$2=0, BQ$2=0), "*Required - Please Make a Selection*", IF(OR(ISNUMBER(SEARCH(TRIM(BP$2), ProgramsTable[[#This Row],[Geographic Coverage]])), ISNUMBER(SEARCH(TRIM(BQ$2), ProgramsTable[[#This Row],[Geographic Coverage]]))), "Yes", "No"))</f>
        <v>*Required - Please Make a Selection*</v>
      </c>
      <c r="BS1091" s="18" t="str">
        <f>IF(OR(BS$2="",BS$2=0), "N/A", IF(AND(ProgramsTable[[#This Row],[Age Min]]= "None", ProgramsTable[[#This Row],[Age Max]]= "None"), "Yes", IF(AND(BS$2&gt;=ProgramsTable[[#This Row],[Age Min]], BS$2&lt;=ProgramsTable[[#This Row],[Age Max]]), "Yes", "No")))</f>
        <v>N/A</v>
      </c>
      <c r="BT1091" s="18" t="str" cm="1">
        <f t="array" ref="BT1091">IF(COUNTIF(AM$2:BJ$2,"Yes")=0,"N/A",IF(SUMPRODUCT(--(AM$2:BJ$2="Yes"),--(ProgramsTable[[#This Row],[Developmental Disability]:[Caregivers, Family Members, Advocates, or Practitioners of an Individual with Disabilities or Medical Conditions]]="Yes"))&gt;0,"Yes","No"))</f>
        <v>N/A</v>
      </c>
      <c r="BU10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91" s="18" t="str">
        <f>IF(BV$2=0, "N/A", IF(ISNUMBER(SEARCH(UPPER(BV$2), UPPER(ProgramsTable[[#This Row],[Type of Service]]))), "Yes", "No"))</f>
        <v>N/A</v>
      </c>
      <c r="BW1091" s="18" t="str">
        <f>IF(BW$2=0, "N/A", IF(ISNUMBER(SEARCH(TRIM(BW$2), ProgramsTable[[#This Row],[Geographic Coverage]])), "Yes", "No"))</f>
        <v>N/A</v>
      </c>
      <c r="BX1091" s="18" t="str">
        <f>IF(BX$2=0, "N/A", IF(ISNUMBER(SEARCH(TRIM(BX$2), ProgramsTable[[#This Row],[Geographic Coverage]])), "Yes", "No"))</f>
        <v>N/A</v>
      </c>
      <c r="BY1091" s="18" t="str">
        <f>IF(AND(BW$2=0, BX$2=0), "*Required - Please Make a Selection*", IF(OR(ISNUMBER(SEARCH(TRIM(BW$2), ProgramsTable[[#This Row],[Geographic Coverage]])), ISNUMBER(SEARCH(TRIM(BX$2), ProgramsTable[[#This Row],[Geographic Coverage]]))), "Yes", "No"))</f>
        <v>*Required - Please Make a Selection*</v>
      </c>
      <c r="BZ1091" s="18" t="str">
        <f>IF(I$2=0, "N/A", IF(I$2="Yes", IF(ProgramsTable[[#This Row],[Program Includes Services for Caregivers]]="Yes", IF(ProgramsTable[[#This Row],[Program May Require Caregiver to be Unpaid]]="No", "Yes", "No"), "No"), "N/A"))</f>
        <v>N/A</v>
      </c>
      <c r="CA10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91" s="18" t="str">
        <f>IF(CB$2=0, "N/A", IF(ISNUMBER(SEARCH(TRIM(UPPER(CB$2)), TRIM(UPPER(ProgramsTable[[#This Row],[Type of Service]])))), "Yes", "No"))</f>
        <v>N/A</v>
      </c>
      <c r="CC1091" s="18" t="str">
        <f>IF(CC$2=0, "N/A", IF(ISNUMBER(SEARCH(TRIM(CC$2), ProgramsTable[[#This Row],[Geographic Coverage]])), "Yes", "No"))</f>
        <v>No</v>
      </c>
      <c r="CD1091" s="18" t="str">
        <f>IF(CD$2=0, "N/A", IF(ISNUMBER(SEARCH(TRIM(CD$2), ProgramsTable[[#This Row],[Geographic Coverage]])), "Yes", "No"))</f>
        <v>N/A</v>
      </c>
      <c r="CE1091" s="18" t="str">
        <f>IF(AND(CC$2=0, CD$2=0), "*Required - Please Make a Selection*", IF(OR(ISNUMBER(SEARCH(TRIM(CC$2), ProgramsTable[[#This Row],[Geographic Coverage]])), ISNUMBER(SEARCH(TRIM(CD$2), ProgramsTable[[#This Row],[Geographic Coverage]]))), "Yes", "No"))</f>
        <v>No</v>
      </c>
      <c r="CF1091" s="18" t="str" cm="1">
        <f t="array" ref="CF1091">IF(COUNTIF(BK$2:BN$2, "Yes")=0, "N/A", IF(SUMPRODUCT((BK$2:BN$2="Yes")*(ProgramsTable[[#This Row],[Veteran?]:[Disabled Veteran?]]="Yes"))&gt;0, "Yes", "No"))</f>
        <v>No</v>
      </c>
      <c r="CG10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91"/>
      <c r="CI1091"/>
      <c r="CJ1091"/>
      <c r="CK1091"/>
      <c r="CL1091"/>
      <c r="CM1091"/>
      <c r="CN1091"/>
      <c r="CO1091"/>
      <c r="CP1091"/>
      <c r="CQ1091"/>
      <c r="CR1091"/>
      <c r="CS1091"/>
      <c r="CU1091"/>
      <c r="CV1091"/>
    </row>
    <row r="1092" spans="1:100" hidden="1" x14ac:dyDescent="0.25">
      <c r="A1092" s="10">
        <v>1142</v>
      </c>
      <c r="B1092" t="s">
        <v>647</v>
      </c>
      <c r="C1092" t="s">
        <v>656</v>
      </c>
      <c r="D1092" t="s">
        <v>545</v>
      </c>
      <c r="E1092" t="s">
        <v>546</v>
      </c>
      <c r="F1092" t="s">
        <v>553</v>
      </c>
      <c r="G1092" t="s">
        <v>99</v>
      </c>
      <c r="H1092" t="s">
        <v>207</v>
      </c>
      <c r="I1092" t="s">
        <v>207</v>
      </c>
      <c r="J1092" t="s">
        <v>208</v>
      </c>
      <c r="K1092" t="s">
        <v>208</v>
      </c>
      <c r="L1092" s="11" t="s">
        <v>543</v>
      </c>
      <c r="M1092">
        <v>60</v>
      </c>
      <c r="N1092">
        <v>120</v>
      </c>
      <c r="P1092" t="s">
        <v>554</v>
      </c>
      <c r="Q1092" t="s">
        <v>208</v>
      </c>
      <c r="R1092" t="s">
        <v>554</v>
      </c>
      <c r="S1092" t="s">
        <v>208</v>
      </c>
      <c r="T1092" t="s">
        <v>76</v>
      </c>
      <c r="U1092" t="s">
        <v>207</v>
      </c>
      <c r="V1092" t="s">
        <v>207</v>
      </c>
      <c r="W1092" t="s">
        <v>207</v>
      </c>
      <c r="X1092" t="s">
        <v>207</v>
      </c>
      <c r="Y1092" t="s">
        <v>207</v>
      </c>
      <c r="Z1092" t="s">
        <v>207</v>
      </c>
      <c r="AA1092" t="s">
        <v>207</v>
      </c>
      <c r="AB1092" t="s">
        <v>207</v>
      </c>
      <c r="AC1092" t="s">
        <v>207</v>
      </c>
      <c r="AD1092" t="s">
        <v>207</v>
      </c>
      <c r="AE1092" t="s">
        <v>207</v>
      </c>
      <c r="AF1092" t="s">
        <v>207</v>
      </c>
      <c r="AG1092" t="s">
        <v>207</v>
      </c>
      <c r="AH1092" t="s">
        <v>207</v>
      </c>
      <c r="AI1092" t="s">
        <v>207</v>
      </c>
      <c r="AJ1092" t="s">
        <v>207</v>
      </c>
      <c r="AK1092" t="s">
        <v>207</v>
      </c>
      <c r="AL1092" t="s">
        <v>207</v>
      </c>
      <c r="AM1092" t="s">
        <v>207</v>
      </c>
      <c r="AN1092" t="s">
        <v>207</v>
      </c>
      <c r="AO1092" t="s">
        <v>207</v>
      </c>
      <c r="AP1092" t="s">
        <v>207</v>
      </c>
      <c r="AQ1092" t="s">
        <v>207</v>
      </c>
      <c r="AR1092" t="s">
        <v>207</v>
      </c>
      <c r="AS1092" t="s">
        <v>207</v>
      </c>
      <c r="AT1092" t="s">
        <v>207</v>
      </c>
      <c r="AU1092" t="s">
        <v>207</v>
      </c>
      <c r="AV1092" t="s">
        <v>207</v>
      </c>
      <c r="AW1092" t="s">
        <v>207</v>
      </c>
      <c r="AX1092" t="s">
        <v>207</v>
      </c>
      <c r="AY1092" t="s">
        <v>207</v>
      </c>
      <c r="AZ1092" t="s">
        <v>207</v>
      </c>
      <c r="BA1092" t="s">
        <v>215</v>
      </c>
      <c r="BB1092" t="s">
        <v>207</v>
      </c>
      <c r="BC1092" t="s">
        <v>207</v>
      </c>
      <c r="BD1092" t="s">
        <v>207</v>
      </c>
      <c r="BE1092" t="s">
        <v>207</v>
      </c>
      <c r="BF1092" t="s">
        <v>207</v>
      </c>
      <c r="BG1092" t="s">
        <v>207</v>
      </c>
      <c r="BH1092" t="s">
        <v>207</v>
      </c>
      <c r="BI1092" t="s">
        <v>207</v>
      </c>
      <c r="BJ1092" t="s">
        <v>207</v>
      </c>
      <c r="BK1092" t="s">
        <v>207</v>
      </c>
      <c r="BL1092" t="s">
        <v>207</v>
      </c>
      <c r="BM1092" t="s">
        <v>207</v>
      </c>
      <c r="BN1092" t="s">
        <v>207</v>
      </c>
      <c r="BO1092" s="18" t="str">
        <f>IF(OR(BO$2=0, BO$2=""), "N/A", IF(ISNUMBER(SEARCH(UPPER(BO$2), UPPER(ProgramsTable[[#This Row],[Type of Service]]))), "Yes", "No"))</f>
        <v>N/A</v>
      </c>
      <c r="BP1092" s="18" t="str">
        <f>IF(BP$2=0, "N/A", IF(ISNUMBER(SEARCH(TRIM(BP$2), ProgramsTable[[#This Row],[Geographic Coverage]])), "Yes", "No"))</f>
        <v>N/A</v>
      </c>
      <c r="BQ1092" s="18" t="str">
        <f>IF(BQ$2=0, "N/A", IF(ISNUMBER(SEARCH(TRIM(BQ$2), ProgramsTable[[#This Row],[Geographic Coverage]])), "Yes", "No"))</f>
        <v>N/A</v>
      </c>
      <c r="BR1092" s="18" t="str">
        <f>IF(AND(BP$2=0, BQ$2=0), "*Required - Please Make a Selection*", IF(OR(ISNUMBER(SEARCH(TRIM(BP$2), ProgramsTable[[#This Row],[Geographic Coverage]])), ISNUMBER(SEARCH(TRIM(BQ$2), ProgramsTable[[#This Row],[Geographic Coverage]]))), "Yes", "No"))</f>
        <v>*Required - Please Make a Selection*</v>
      </c>
      <c r="BS1092" s="18" t="str">
        <f>IF(OR(BS$2="",BS$2=0), "N/A", IF(AND(ProgramsTable[[#This Row],[Age Min]]= "None", ProgramsTable[[#This Row],[Age Max]]= "None"), "Yes", IF(AND(BS$2&gt;=ProgramsTable[[#This Row],[Age Min]], BS$2&lt;=ProgramsTable[[#This Row],[Age Max]]), "Yes", "No")))</f>
        <v>N/A</v>
      </c>
      <c r="BT1092" s="18" t="str" cm="1">
        <f t="array" ref="BT1092">IF(COUNTIF(AM$2:BJ$2,"Yes")=0,"N/A",IF(SUMPRODUCT(--(AM$2:BJ$2="Yes"),--(ProgramsTable[[#This Row],[Developmental Disability]:[Caregivers, Family Members, Advocates, or Practitioners of an Individual with Disabilities or Medical Conditions]]="Yes"))&gt;0,"Yes","No"))</f>
        <v>N/A</v>
      </c>
      <c r="BU10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92" s="18" t="str">
        <f>IF(BV$2=0, "N/A", IF(ISNUMBER(SEARCH(UPPER(BV$2), UPPER(ProgramsTable[[#This Row],[Type of Service]]))), "Yes", "No"))</f>
        <v>N/A</v>
      </c>
      <c r="BW1092" s="18" t="str">
        <f>IF(BW$2=0, "N/A", IF(ISNUMBER(SEARCH(TRIM(BW$2), ProgramsTable[[#This Row],[Geographic Coverage]])), "Yes", "No"))</f>
        <v>N/A</v>
      </c>
      <c r="BX1092" s="18" t="str">
        <f>IF(BX$2=0, "N/A", IF(ISNUMBER(SEARCH(TRIM(BX$2), ProgramsTable[[#This Row],[Geographic Coverage]])), "Yes", "No"))</f>
        <v>N/A</v>
      </c>
      <c r="BY1092" s="18" t="str">
        <f>IF(AND(BW$2=0, BX$2=0), "*Required - Please Make a Selection*", IF(OR(ISNUMBER(SEARCH(TRIM(BW$2), ProgramsTable[[#This Row],[Geographic Coverage]])), ISNUMBER(SEARCH(TRIM(BX$2), ProgramsTable[[#This Row],[Geographic Coverage]]))), "Yes", "No"))</f>
        <v>*Required - Please Make a Selection*</v>
      </c>
      <c r="BZ1092" s="18" t="str">
        <f>IF(I$2=0, "N/A", IF(I$2="Yes", IF(ProgramsTable[[#This Row],[Program Includes Services for Caregivers]]="Yes", IF(ProgramsTable[[#This Row],[Program May Require Caregiver to be Unpaid]]="No", "Yes", "No"), "No"), "N/A"))</f>
        <v>N/A</v>
      </c>
      <c r="CA10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92" s="18" t="str">
        <f>IF(CB$2=0, "N/A", IF(ISNUMBER(SEARCH(TRIM(UPPER(CB$2)), TRIM(UPPER(ProgramsTable[[#This Row],[Type of Service]])))), "Yes", "No"))</f>
        <v>N/A</v>
      </c>
      <c r="CC1092" s="18" t="str">
        <f>IF(CC$2=0, "N/A", IF(ISNUMBER(SEARCH(TRIM(CC$2), ProgramsTable[[#This Row],[Geographic Coverage]])), "Yes", "No"))</f>
        <v>No</v>
      </c>
      <c r="CD1092" s="18" t="str">
        <f>IF(CD$2=0, "N/A", IF(ISNUMBER(SEARCH(TRIM(CD$2), ProgramsTable[[#This Row],[Geographic Coverage]])), "Yes", "No"))</f>
        <v>N/A</v>
      </c>
      <c r="CE1092" s="18" t="str">
        <f>IF(AND(CC$2=0, CD$2=0), "*Required - Please Make a Selection*", IF(OR(ISNUMBER(SEARCH(TRIM(CC$2), ProgramsTable[[#This Row],[Geographic Coverage]])), ISNUMBER(SEARCH(TRIM(CD$2), ProgramsTable[[#This Row],[Geographic Coverage]]))), "Yes", "No"))</f>
        <v>No</v>
      </c>
      <c r="CF1092" s="18" t="str" cm="1">
        <f t="array" ref="CF1092">IF(COUNTIF(BK$2:BN$2, "Yes")=0, "N/A", IF(SUMPRODUCT((BK$2:BN$2="Yes")*(ProgramsTable[[#This Row],[Veteran?]:[Disabled Veteran?]]="Yes"))&gt;0, "Yes", "No"))</f>
        <v>No</v>
      </c>
      <c r="CG10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92"/>
      <c r="CI1092"/>
      <c r="CJ1092"/>
      <c r="CK1092"/>
      <c r="CL1092"/>
      <c r="CM1092"/>
      <c r="CN1092"/>
      <c r="CO1092"/>
      <c r="CP1092"/>
      <c r="CQ1092"/>
      <c r="CR1092"/>
      <c r="CS1092"/>
      <c r="CU1092"/>
      <c r="CV1092"/>
    </row>
    <row r="1093" spans="1:100" hidden="1" x14ac:dyDescent="0.25">
      <c r="A1093" s="10">
        <v>1143</v>
      </c>
      <c r="B1093" t="s">
        <v>647</v>
      </c>
      <c r="C1093" t="s">
        <v>656</v>
      </c>
      <c r="D1093" t="s">
        <v>545</v>
      </c>
      <c r="E1093" t="s">
        <v>546</v>
      </c>
      <c r="F1093" t="s">
        <v>555</v>
      </c>
      <c r="G1093" t="s">
        <v>92</v>
      </c>
      <c r="H1093" t="s">
        <v>207</v>
      </c>
      <c r="I1093" t="s">
        <v>207</v>
      </c>
      <c r="J1093" t="s">
        <v>547</v>
      </c>
      <c r="K1093" t="s">
        <v>208</v>
      </c>
      <c r="L1093" s="11" t="s">
        <v>543</v>
      </c>
      <c r="M1093">
        <v>60</v>
      </c>
      <c r="N1093">
        <v>120</v>
      </c>
      <c r="P1093" t="s">
        <v>556</v>
      </c>
      <c r="Q1093" t="s">
        <v>208</v>
      </c>
      <c r="R1093" t="s">
        <v>556</v>
      </c>
      <c r="S1093" t="s">
        <v>208</v>
      </c>
      <c r="T1093" t="s">
        <v>76</v>
      </c>
      <c r="U1093" t="s">
        <v>215</v>
      </c>
      <c r="V1093" t="s">
        <v>207</v>
      </c>
      <c r="W1093" t="s">
        <v>207</v>
      </c>
      <c r="X1093" t="s">
        <v>207</v>
      </c>
      <c r="Y1093" t="s">
        <v>207</v>
      </c>
      <c r="Z1093" t="s">
        <v>207</v>
      </c>
      <c r="AA1093" t="s">
        <v>215</v>
      </c>
      <c r="AB1093" t="s">
        <v>207</v>
      </c>
      <c r="AC1093" t="s">
        <v>207</v>
      </c>
      <c r="AD1093" t="s">
        <v>207</v>
      </c>
      <c r="AE1093" t="s">
        <v>207</v>
      </c>
      <c r="AF1093" t="s">
        <v>207</v>
      </c>
      <c r="AG1093" t="s">
        <v>207</v>
      </c>
      <c r="AH1093" t="s">
        <v>207</v>
      </c>
      <c r="AI1093" t="s">
        <v>207</v>
      </c>
      <c r="AJ1093" t="s">
        <v>207</v>
      </c>
      <c r="AK1093" t="s">
        <v>207</v>
      </c>
      <c r="AL1093" t="s">
        <v>207</v>
      </c>
      <c r="AM1093" t="s">
        <v>207</v>
      </c>
      <c r="AN1093" t="s">
        <v>207</v>
      </c>
      <c r="AO1093" t="s">
        <v>207</v>
      </c>
      <c r="AP1093" t="s">
        <v>207</v>
      </c>
      <c r="AQ1093" t="s">
        <v>207</v>
      </c>
      <c r="AR1093" t="s">
        <v>207</v>
      </c>
      <c r="AS1093" t="s">
        <v>207</v>
      </c>
      <c r="AT1093" t="s">
        <v>207</v>
      </c>
      <c r="AU1093" t="s">
        <v>207</v>
      </c>
      <c r="AV1093" t="s">
        <v>207</v>
      </c>
      <c r="AW1093" t="s">
        <v>207</v>
      </c>
      <c r="AX1093" t="s">
        <v>207</v>
      </c>
      <c r="AY1093" t="s">
        <v>207</v>
      </c>
      <c r="AZ1093" t="s">
        <v>207</v>
      </c>
      <c r="BA1093" t="s">
        <v>215</v>
      </c>
      <c r="BB1093" t="s">
        <v>207</v>
      </c>
      <c r="BC1093" t="s">
        <v>207</v>
      </c>
      <c r="BD1093" t="s">
        <v>207</v>
      </c>
      <c r="BE1093" t="s">
        <v>207</v>
      </c>
      <c r="BF1093" t="s">
        <v>207</v>
      </c>
      <c r="BG1093" t="s">
        <v>207</v>
      </c>
      <c r="BH1093" t="s">
        <v>207</v>
      </c>
      <c r="BI1093" t="s">
        <v>207</v>
      </c>
      <c r="BJ1093" t="s">
        <v>207</v>
      </c>
      <c r="BK1093" t="s">
        <v>207</v>
      </c>
      <c r="BL1093" t="s">
        <v>207</v>
      </c>
      <c r="BM1093" t="s">
        <v>207</v>
      </c>
      <c r="BN1093" t="s">
        <v>207</v>
      </c>
      <c r="BO1093" s="18" t="str">
        <f>IF(OR(BO$2=0, BO$2=""), "N/A", IF(ISNUMBER(SEARCH(UPPER(BO$2), UPPER(ProgramsTable[[#This Row],[Type of Service]]))), "Yes", "No"))</f>
        <v>N/A</v>
      </c>
      <c r="BP1093" s="18" t="str">
        <f>IF(BP$2=0, "N/A", IF(ISNUMBER(SEARCH(TRIM(BP$2), ProgramsTable[[#This Row],[Geographic Coverage]])), "Yes", "No"))</f>
        <v>N/A</v>
      </c>
      <c r="BQ1093" s="18" t="str">
        <f>IF(BQ$2=0, "N/A", IF(ISNUMBER(SEARCH(TRIM(BQ$2), ProgramsTable[[#This Row],[Geographic Coverage]])), "Yes", "No"))</f>
        <v>N/A</v>
      </c>
      <c r="BR1093" s="18" t="str">
        <f>IF(AND(BP$2=0, BQ$2=0), "*Required - Please Make a Selection*", IF(OR(ISNUMBER(SEARCH(TRIM(BP$2), ProgramsTable[[#This Row],[Geographic Coverage]])), ISNUMBER(SEARCH(TRIM(BQ$2), ProgramsTable[[#This Row],[Geographic Coverage]]))), "Yes", "No"))</f>
        <v>*Required - Please Make a Selection*</v>
      </c>
      <c r="BS1093" s="18" t="str">
        <f>IF(OR(BS$2="",BS$2=0), "N/A", IF(AND(ProgramsTable[[#This Row],[Age Min]]= "None", ProgramsTable[[#This Row],[Age Max]]= "None"), "Yes", IF(AND(BS$2&gt;=ProgramsTable[[#This Row],[Age Min]], BS$2&lt;=ProgramsTable[[#This Row],[Age Max]]), "Yes", "No")))</f>
        <v>N/A</v>
      </c>
      <c r="BT1093" s="18" t="str" cm="1">
        <f t="array" ref="BT1093">IF(COUNTIF(AM$2:BJ$2,"Yes")=0,"N/A",IF(SUMPRODUCT(--(AM$2:BJ$2="Yes"),--(ProgramsTable[[#This Row],[Developmental Disability]:[Caregivers, Family Members, Advocates, or Practitioners of an Individual with Disabilities or Medical Conditions]]="Yes"))&gt;0,"Yes","No"))</f>
        <v>N/A</v>
      </c>
      <c r="BU10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93" s="18" t="str">
        <f>IF(BV$2=0, "N/A", IF(ISNUMBER(SEARCH(UPPER(BV$2), UPPER(ProgramsTable[[#This Row],[Type of Service]]))), "Yes", "No"))</f>
        <v>N/A</v>
      </c>
      <c r="BW1093" s="18" t="str">
        <f>IF(BW$2=0, "N/A", IF(ISNUMBER(SEARCH(TRIM(BW$2), ProgramsTable[[#This Row],[Geographic Coverage]])), "Yes", "No"))</f>
        <v>N/A</v>
      </c>
      <c r="BX1093" s="18" t="str">
        <f>IF(BX$2=0, "N/A", IF(ISNUMBER(SEARCH(TRIM(BX$2), ProgramsTable[[#This Row],[Geographic Coverage]])), "Yes", "No"))</f>
        <v>N/A</v>
      </c>
      <c r="BY1093" s="18" t="str">
        <f>IF(AND(BW$2=0, BX$2=0), "*Required - Please Make a Selection*", IF(OR(ISNUMBER(SEARCH(TRIM(BW$2), ProgramsTable[[#This Row],[Geographic Coverage]])), ISNUMBER(SEARCH(TRIM(BX$2), ProgramsTable[[#This Row],[Geographic Coverage]]))), "Yes", "No"))</f>
        <v>*Required - Please Make a Selection*</v>
      </c>
      <c r="BZ1093" s="18" t="str">
        <f>IF(I$2=0, "N/A", IF(I$2="Yes", IF(ProgramsTable[[#This Row],[Program Includes Services for Caregivers]]="Yes", IF(ProgramsTable[[#This Row],[Program May Require Caregiver to be Unpaid]]="No", "Yes", "No"), "No"), "N/A"))</f>
        <v>N/A</v>
      </c>
      <c r="CA10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93" s="18" t="str">
        <f>IF(CB$2=0, "N/A", IF(ISNUMBER(SEARCH(TRIM(UPPER(CB$2)), TRIM(UPPER(ProgramsTable[[#This Row],[Type of Service]])))), "Yes", "No"))</f>
        <v>N/A</v>
      </c>
      <c r="CC1093" s="18" t="str">
        <f>IF(CC$2=0, "N/A", IF(ISNUMBER(SEARCH(TRIM(CC$2), ProgramsTable[[#This Row],[Geographic Coverage]])), "Yes", "No"))</f>
        <v>No</v>
      </c>
      <c r="CD1093" s="18" t="str">
        <f>IF(CD$2=0, "N/A", IF(ISNUMBER(SEARCH(TRIM(CD$2), ProgramsTable[[#This Row],[Geographic Coverage]])), "Yes", "No"))</f>
        <v>N/A</v>
      </c>
      <c r="CE1093" s="18" t="str">
        <f>IF(AND(CC$2=0, CD$2=0), "*Required - Please Make a Selection*", IF(OR(ISNUMBER(SEARCH(TRIM(CC$2), ProgramsTable[[#This Row],[Geographic Coverage]])), ISNUMBER(SEARCH(TRIM(CD$2), ProgramsTable[[#This Row],[Geographic Coverage]]))), "Yes", "No"))</f>
        <v>No</v>
      </c>
      <c r="CF1093" s="18" t="str" cm="1">
        <f t="array" ref="CF1093">IF(COUNTIF(BK$2:BN$2, "Yes")=0, "N/A", IF(SUMPRODUCT((BK$2:BN$2="Yes")*(ProgramsTable[[#This Row],[Veteran?]:[Disabled Veteran?]]="Yes"))&gt;0, "Yes", "No"))</f>
        <v>No</v>
      </c>
      <c r="CG10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93"/>
      <c r="CI1093"/>
      <c r="CJ1093"/>
      <c r="CK1093"/>
      <c r="CL1093"/>
      <c r="CM1093"/>
      <c r="CN1093"/>
      <c r="CO1093"/>
      <c r="CP1093"/>
      <c r="CQ1093"/>
      <c r="CR1093"/>
      <c r="CS1093"/>
      <c r="CU1093"/>
      <c r="CV1093"/>
    </row>
    <row r="1094" spans="1:100" hidden="1" x14ac:dyDescent="0.25">
      <c r="A1094" s="10">
        <v>1144</v>
      </c>
      <c r="B1094" t="s">
        <v>647</v>
      </c>
      <c r="C1094" t="s">
        <v>656</v>
      </c>
      <c r="D1094" t="s">
        <v>545</v>
      </c>
      <c r="E1094" t="s">
        <v>546</v>
      </c>
      <c r="F1094" t="s">
        <v>557</v>
      </c>
      <c r="G1094" t="s">
        <v>91</v>
      </c>
      <c r="H1094" t="s">
        <v>207</v>
      </c>
      <c r="I1094" t="s">
        <v>207</v>
      </c>
      <c r="J1094" t="s">
        <v>208</v>
      </c>
      <c r="K1094" t="s">
        <v>208</v>
      </c>
      <c r="L1094" s="11" t="s">
        <v>543</v>
      </c>
      <c r="M1094">
        <v>60</v>
      </c>
      <c r="N1094">
        <v>120</v>
      </c>
      <c r="P1094" t="s">
        <v>208</v>
      </c>
      <c r="Q1094" t="s">
        <v>208</v>
      </c>
      <c r="R1094" t="s">
        <v>208</v>
      </c>
      <c r="S1094" t="s">
        <v>208</v>
      </c>
      <c r="T1094" t="s">
        <v>76</v>
      </c>
      <c r="U1094" t="s">
        <v>207</v>
      </c>
      <c r="V1094" t="s">
        <v>207</v>
      </c>
      <c r="W1094" t="s">
        <v>207</v>
      </c>
      <c r="X1094" t="s">
        <v>207</v>
      </c>
      <c r="Y1094" t="s">
        <v>207</v>
      </c>
      <c r="Z1094" t="s">
        <v>207</v>
      </c>
      <c r="AA1094" t="s">
        <v>207</v>
      </c>
      <c r="AB1094" t="s">
        <v>207</v>
      </c>
      <c r="AC1094" t="s">
        <v>207</v>
      </c>
      <c r="AD1094" t="s">
        <v>207</v>
      </c>
      <c r="AE1094" t="s">
        <v>207</v>
      </c>
      <c r="AF1094" t="s">
        <v>207</v>
      </c>
      <c r="AG1094" t="s">
        <v>207</v>
      </c>
      <c r="AH1094" t="s">
        <v>207</v>
      </c>
      <c r="AI1094" t="s">
        <v>207</v>
      </c>
      <c r="AJ1094" t="s">
        <v>207</v>
      </c>
      <c r="AK1094" t="s">
        <v>207</v>
      </c>
      <c r="AL1094" t="s">
        <v>207</v>
      </c>
      <c r="AM1094" t="s">
        <v>207</v>
      </c>
      <c r="AN1094" t="s">
        <v>207</v>
      </c>
      <c r="AO1094" t="s">
        <v>207</v>
      </c>
      <c r="AP1094" t="s">
        <v>207</v>
      </c>
      <c r="AQ1094" t="s">
        <v>207</v>
      </c>
      <c r="AR1094" t="s">
        <v>207</v>
      </c>
      <c r="AS1094" t="s">
        <v>207</v>
      </c>
      <c r="AT1094" t="s">
        <v>207</v>
      </c>
      <c r="AU1094" t="s">
        <v>207</v>
      </c>
      <c r="AV1094" t="s">
        <v>207</v>
      </c>
      <c r="AW1094" t="s">
        <v>207</v>
      </c>
      <c r="AX1094" t="s">
        <v>207</v>
      </c>
      <c r="AY1094" t="s">
        <v>207</v>
      </c>
      <c r="AZ1094" t="s">
        <v>207</v>
      </c>
      <c r="BA1094" t="s">
        <v>207</v>
      </c>
      <c r="BB1094" t="s">
        <v>207</v>
      </c>
      <c r="BC1094" t="s">
        <v>207</v>
      </c>
      <c r="BD1094" t="s">
        <v>207</v>
      </c>
      <c r="BE1094" t="s">
        <v>207</v>
      </c>
      <c r="BF1094" t="s">
        <v>207</v>
      </c>
      <c r="BG1094" t="s">
        <v>207</v>
      </c>
      <c r="BH1094" t="s">
        <v>207</v>
      </c>
      <c r="BI1094" t="s">
        <v>207</v>
      </c>
      <c r="BJ1094" t="s">
        <v>207</v>
      </c>
      <c r="BK1094" t="s">
        <v>207</v>
      </c>
      <c r="BL1094" t="s">
        <v>207</v>
      </c>
      <c r="BM1094" t="s">
        <v>207</v>
      </c>
      <c r="BN1094" t="s">
        <v>207</v>
      </c>
      <c r="BO1094" s="18" t="str">
        <f>IF(OR(BO$2=0, BO$2=""), "N/A", IF(ISNUMBER(SEARCH(UPPER(BO$2), UPPER(ProgramsTable[[#This Row],[Type of Service]]))), "Yes", "No"))</f>
        <v>N/A</v>
      </c>
      <c r="BP1094" s="18" t="str">
        <f>IF(BP$2=0, "N/A", IF(ISNUMBER(SEARCH(TRIM(BP$2), ProgramsTable[[#This Row],[Geographic Coverage]])), "Yes", "No"))</f>
        <v>N/A</v>
      </c>
      <c r="BQ1094" s="18" t="str">
        <f>IF(BQ$2=0, "N/A", IF(ISNUMBER(SEARCH(TRIM(BQ$2), ProgramsTable[[#This Row],[Geographic Coverage]])), "Yes", "No"))</f>
        <v>N/A</v>
      </c>
      <c r="BR1094" s="18" t="str">
        <f>IF(AND(BP$2=0, BQ$2=0), "*Required - Please Make a Selection*", IF(OR(ISNUMBER(SEARCH(TRIM(BP$2), ProgramsTable[[#This Row],[Geographic Coverage]])), ISNUMBER(SEARCH(TRIM(BQ$2), ProgramsTable[[#This Row],[Geographic Coverage]]))), "Yes", "No"))</f>
        <v>*Required - Please Make a Selection*</v>
      </c>
      <c r="BS1094" s="18" t="str">
        <f>IF(OR(BS$2="",BS$2=0), "N/A", IF(AND(ProgramsTable[[#This Row],[Age Min]]= "None", ProgramsTable[[#This Row],[Age Max]]= "None"), "Yes", IF(AND(BS$2&gt;=ProgramsTable[[#This Row],[Age Min]], BS$2&lt;=ProgramsTable[[#This Row],[Age Max]]), "Yes", "No")))</f>
        <v>N/A</v>
      </c>
      <c r="BT1094" s="18" t="str" cm="1">
        <f t="array" ref="BT1094">IF(COUNTIF(AM$2:BJ$2,"Yes")=0,"N/A",IF(SUMPRODUCT(--(AM$2:BJ$2="Yes"),--(ProgramsTable[[#This Row],[Developmental Disability]:[Caregivers, Family Members, Advocates, or Practitioners of an Individual with Disabilities or Medical Conditions]]="Yes"))&gt;0,"Yes","No"))</f>
        <v>N/A</v>
      </c>
      <c r="BU10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94" s="18" t="str">
        <f>IF(BV$2=0, "N/A", IF(ISNUMBER(SEARCH(UPPER(BV$2), UPPER(ProgramsTable[[#This Row],[Type of Service]]))), "Yes", "No"))</f>
        <v>N/A</v>
      </c>
      <c r="BW1094" s="18" t="str">
        <f>IF(BW$2=0, "N/A", IF(ISNUMBER(SEARCH(TRIM(BW$2), ProgramsTable[[#This Row],[Geographic Coverage]])), "Yes", "No"))</f>
        <v>N/A</v>
      </c>
      <c r="BX1094" s="18" t="str">
        <f>IF(BX$2=0, "N/A", IF(ISNUMBER(SEARCH(TRIM(BX$2), ProgramsTable[[#This Row],[Geographic Coverage]])), "Yes", "No"))</f>
        <v>N/A</v>
      </c>
      <c r="BY1094" s="18" t="str">
        <f>IF(AND(BW$2=0, BX$2=0), "*Required - Please Make a Selection*", IF(OR(ISNUMBER(SEARCH(TRIM(BW$2), ProgramsTable[[#This Row],[Geographic Coverage]])), ISNUMBER(SEARCH(TRIM(BX$2), ProgramsTable[[#This Row],[Geographic Coverage]]))), "Yes", "No"))</f>
        <v>*Required - Please Make a Selection*</v>
      </c>
      <c r="BZ1094" s="18" t="str">
        <f>IF(I$2=0, "N/A", IF(I$2="Yes", IF(ProgramsTable[[#This Row],[Program Includes Services for Caregivers]]="Yes", IF(ProgramsTable[[#This Row],[Program May Require Caregiver to be Unpaid]]="No", "Yes", "No"), "No"), "N/A"))</f>
        <v>N/A</v>
      </c>
      <c r="CA10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94" s="18" t="str">
        <f>IF(CB$2=0, "N/A", IF(ISNUMBER(SEARCH(TRIM(UPPER(CB$2)), TRIM(UPPER(ProgramsTable[[#This Row],[Type of Service]])))), "Yes", "No"))</f>
        <v>N/A</v>
      </c>
      <c r="CC1094" s="18" t="str">
        <f>IF(CC$2=0, "N/A", IF(ISNUMBER(SEARCH(TRIM(CC$2), ProgramsTable[[#This Row],[Geographic Coverage]])), "Yes", "No"))</f>
        <v>No</v>
      </c>
      <c r="CD1094" s="18" t="str">
        <f>IF(CD$2=0, "N/A", IF(ISNUMBER(SEARCH(TRIM(CD$2), ProgramsTable[[#This Row],[Geographic Coverage]])), "Yes", "No"))</f>
        <v>N/A</v>
      </c>
      <c r="CE1094" s="18" t="str">
        <f>IF(AND(CC$2=0, CD$2=0), "*Required - Please Make a Selection*", IF(OR(ISNUMBER(SEARCH(TRIM(CC$2), ProgramsTable[[#This Row],[Geographic Coverage]])), ISNUMBER(SEARCH(TRIM(CD$2), ProgramsTable[[#This Row],[Geographic Coverage]]))), "Yes", "No"))</f>
        <v>No</v>
      </c>
      <c r="CF1094" s="18" t="str" cm="1">
        <f t="array" ref="CF1094">IF(COUNTIF(BK$2:BN$2, "Yes")=0, "N/A", IF(SUMPRODUCT((BK$2:BN$2="Yes")*(ProgramsTable[[#This Row],[Veteran?]:[Disabled Veteran?]]="Yes"))&gt;0, "Yes", "No"))</f>
        <v>No</v>
      </c>
      <c r="CG10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94"/>
      <c r="CI1094"/>
      <c r="CJ1094"/>
      <c r="CK1094"/>
      <c r="CL1094"/>
      <c r="CM1094"/>
      <c r="CN1094"/>
      <c r="CO1094"/>
      <c r="CP1094"/>
      <c r="CQ1094"/>
      <c r="CR1094"/>
      <c r="CS1094"/>
      <c r="CU1094"/>
      <c r="CV1094"/>
    </row>
    <row r="1095" spans="1:100" hidden="1" x14ac:dyDescent="0.25">
      <c r="A1095" s="10">
        <v>1145</v>
      </c>
      <c r="B1095" t="s">
        <v>647</v>
      </c>
      <c r="C1095" t="s">
        <v>656</v>
      </c>
      <c r="D1095" t="s">
        <v>545</v>
      </c>
      <c r="E1095" t="s">
        <v>546</v>
      </c>
      <c r="F1095" t="s">
        <v>558</v>
      </c>
      <c r="G1095" t="s">
        <v>103</v>
      </c>
      <c r="H1095" t="s">
        <v>207</v>
      </c>
      <c r="I1095" t="s">
        <v>207</v>
      </c>
      <c r="J1095" t="s">
        <v>208</v>
      </c>
      <c r="K1095" t="s">
        <v>208</v>
      </c>
      <c r="L1095" s="11" t="s">
        <v>208</v>
      </c>
      <c r="M1095" t="s">
        <v>208</v>
      </c>
      <c r="N1095" t="s">
        <v>208</v>
      </c>
      <c r="P1095" t="s">
        <v>208</v>
      </c>
      <c r="Q1095" t="s">
        <v>208</v>
      </c>
      <c r="R1095" t="s">
        <v>208</v>
      </c>
      <c r="S1095" t="s">
        <v>208</v>
      </c>
      <c r="T1095" t="s">
        <v>76</v>
      </c>
      <c r="U1095" t="s">
        <v>207</v>
      </c>
      <c r="V1095" t="s">
        <v>207</v>
      </c>
      <c r="W1095" t="s">
        <v>207</v>
      </c>
      <c r="X1095" t="s">
        <v>207</v>
      </c>
      <c r="Y1095" t="s">
        <v>207</v>
      </c>
      <c r="Z1095" t="s">
        <v>207</v>
      </c>
      <c r="AA1095" t="s">
        <v>207</v>
      </c>
      <c r="AB1095" t="s">
        <v>207</v>
      </c>
      <c r="AC1095" t="s">
        <v>207</v>
      </c>
      <c r="AD1095" t="s">
        <v>207</v>
      </c>
      <c r="AE1095" t="s">
        <v>207</v>
      </c>
      <c r="AF1095" t="s">
        <v>207</v>
      </c>
      <c r="AG1095" t="s">
        <v>207</v>
      </c>
      <c r="AH1095" t="s">
        <v>207</v>
      </c>
      <c r="AI1095" t="s">
        <v>207</v>
      </c>
      <c r="AJ1095" t="s">
        <v>207</v>
      </c>
      <c r="AK1095" t="s">
        <v>207</v>
      </c>
      <c r="AL1095" t="s">
        <v>207</v>
      </c>
      <c r="AM1095" t="s">
        <v>207</v>
      </c>
      <c r="AN1095" t="s">
        <v>207</v>
      </c>
      <c r="AO1095" t="s">
        <v>207</v>
      </c>
      <c r="AP1095" t="s">
        <v>207</v>
      </c>
      <c r="AQ1095" t="s">
        <v>207</v>
      </c>
      <c r="AR1095" t="s">
        <v>207</v>
      </c>
      <c r="AS1095" t="s">
        <v>207</v>
      </c>
      <c r="AT1095" t="s">
        <v>207</v>
      </c>
      <c r="AU1095" t="s">
        <v>207</v>
      </c>
      <c r="AV1095" t="s">
        <v>207</v>
      </c>
      <c r="AW1095" t="s">
        <v>207</v>
      </c>
      <c r="AX1095" t="s">
        <v>207</v>
      </c>
      <c r="AY1095" t="s">
        <v>207</v>
      </c>
      <c r="AZ1095" t="s">
        <v>207</v>
      </c>
      <c r="BA1095" t="s">
        <v>207</v>
      </c>
      <c r="BB1095" t="s">
        <v>207</v>
      </c>
      <c r="BC1095" t="s">
        <v>207</v>
      </c>
      <c r="BD1095" t="s">
        <v>207</v>
      </c>
      <c r="BE1095" t="s">
        <v>207</v>
      </c>
      <c r="BF1095" t="s">
        <v>207</v>
      </c>
      <c r="BG1095" t="s">
        <v>207</v>
      </c>
      <c r="BH1095" t="s">
        <v>207</v>
      </c>
      <c r="BI1095" t="s">
        <v>207</v>
      </c>
      <c r="BJ1095" t="s">
        <v>207</v>
      </c>
      <c r="BK1095" t="s">
        <v>207</v>
      </c>
      <c r="BL1095" t="s">
        <v>207</v>
      </c>
      <c r="BM1095" t="s">
        <v>207</v>
      </c>
      <c r="BN1095" t="s">
        <v>207</v>
      </c>
      <c r="BO1095" s="18" t="str">
        <f>IF(OR(BO$2=0, BO$2=""), "N/A", IF(ISNUMBER(SEARCH(UPPER(BO$2), UPPER(ProgramsTable[[#This Row],[Type of Service]]))), "Yes", "No"))</f>
        <v>N/A</v>
      </c>
      <c r="BP1095" s="18" t="str">
        <f>IF(BP$2=0, "N/A", IF(ISNUMBER(SEARCH(TRIM(BP$2), ProgramsTable[[#This Row],[Geographic Coverage]])), "Yes", "No"))</f>
        <v>N/A</v>
      </c>
      <c r="BQ1095" s="18" t="str">
        <f>IF(BQ$2=0, "N/A", IF(ISNUMBER(SEARCH(TRIM(BQ$2), ProgramsTable[[#This Row],[Geographic Coverage]])), "Yes", "No"))</f>
        <v>N/A</v>
      </c>
      <c r="BR1095" s="18" t="str">
        <f>IF(AND(BP$2=0, BQ$2=0), "*Required - Please Make a Selection*", IF(OR(ISNUMBER(SEARCH(TRIM(BP$2), ProgramsTable[[#This Row],[Geographic Coverage]])), ISNUMBER(SEARCH(TRIM(BQ$2), ProgramsTable[[#This Row],[Geographic Coverage]]))), "Yes", "No"))</f>
        <v>*Required - Please Make a Selection*</v>
      </c>
      <c r="BS1095" s="18" t="str">
        <f>IF(OR(BS$2="",BS$2=0), "N/A", IF(AND(ProgramsTable[[#This Row],[Age Min]]= "None", ProgramsTable[[#This Row],[Age Max]]= "None"), "Yes", IF(AND(BS$2&gt;=ProgramsTable[[#This Row],[Age Min]], BS$2&lt;=ProgramsTable[[#This Row],[Age Max]]), "Yes", "No")))</f>
        <v>N/A</v>
      </c>
      <c r="BT1095" s="18" t="str" cm="1">
        <f t="array" ref="BT1095">IF(COUNTIF(AM$2:BJ$2,"Yes")=0,"N/A",IF(SUMPRODUCT(--(AM$2:BJ$2="Yes"),--(ProgramsTable[[#This Row],[Developmental Disability]:[Caregivers, Family Members, Advocates, or Practitioners of an Individual with Disabilities or Medical Conditions]]="Yes"))&gt;0,"Yes","No"))</f>
        <v>N/A</v>
      </c>
      <c r="BU10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95" s="18" t="str">
        <f>IF(BV$2=0, "N/A", IF(ISNUMBER(SEARCH(UPPER(BV$2), UPPER(ProgramsTable[[#This Row],[Type of Service]]))), "Yes", "No"))</f>
        <v>N/A</v>
      </c>
      <c r="BW1095" s="18" t="str">
        <f>IF(BW$2=0, "N/A", IF(ISNUMBER(SEARCH(TRIM(BW$2), ProgramsTable[[#This Row],[Geographic Coverage]])), "Yes", "No"))</f>
        <v>N/A</v>
      </c>
      <c r="BX1095" s="18" t="str">
        <f>IF(BX$2=0, "N/A", IF(ISNUMBER(SEARCH(TRIM(BX$2), ProgramsTable[[#This Row],[Geographic Coverage]])), "Yes", "No"))</f>
        <v>N/A</v>
      </c>
      <c r="BY1095" s="18" t="str">
        <f>IF(AND(BW$2=0, BX$2=0), "*Required - Please Make a Selection*", IF(OR(ISNUMBER(SEARCH(TRIM(BW$2), ProgramsTable[[#This Row],[Geographic Coverage]])), ISNUMBER(SEARCH(TRIM(BX$2), ProgramsTable[[#This Row],[Geographic Coverage]]))), "Yes", "No"))</f>
        <v>*Required - Please Make a Selection*</v>
      </c>
      <c r="BZ1095" s="18" t="str">
        <f>IF(I$2=0, "N/A", IF(I$2="Yes", IF(ProgramsTable[[#This Row],[Program Includes Services for Caregivers]]="Yes", IF(ProgramsTable[[#This Row],[Program May Require Caregiver to be Unpaid]]="No", "Yes", "No"), "No"), "N/A"))</f>
        <v>N/A</v>
      </c>
      <c r="CA10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95" s="18" t="str">
        <f>IF(CB$2=0, "N/A", IF(ISNUMBER(SEARCH(TRIM(UPPER(CB$2)), TRIM(UPPER(ProgramsTable[[#This Row],[Type of Service]])))), "Yes", "No"))</f>
        <v>N/A</v>
      </c>
      <c r="CC1095" s="18" t="str">
        <f>IF(CC$2=0, "N/A", IF(ISNUMBER(SEARCH(TRIM(CC$2), ProgramsTable[[#This Row],[Geographic Coverage]])), "Yes", "No"))</f>
        <v>No</v>
      </c>
      <c r="CD1095" s="18" t="str">
        <f>IF(CD$2=0, "N/A", IF(ISNUMBER(SEARCH(TRIM(CD$2), ProgramsTable[[#This Row],[Geographic Coverage]])), "Yes", "No"))</f>
        <v>N/A</v>
      </c>
      <c r="CE1095" s="18" t="str">
        <f>IF(AND(CC$2=0, CD$2=0), "*Required - Please Make a Selection*", IF(OR(ISNUMBER(SEARCH(TRIM(CC$2), ProgramsTable[[#This Row],[Geographic Coverage]])), ISNUMBER(SEARCH(TRIM(CD$2), ProgramsTable[[#This Row],[Geographic Coverage]]))), "Yes", "No"))</f>
        <v>No</v>
      </c>
      <c r="CF1095" s="18" t="str" cm="1">
        <f t="array" ref="CF1095">IF(COUNTIF(BK$2:BN$2, "Yes")=0, "N/A", IF(SUMPRODUCT((BK$2:BN$2="Yes")*(ProgramsTable[[#This Row],[Veteran?]:[Disabled Veteran?]]="Yes"))&gt;0, "Yes", "No"))</f>
        <v>No</v>
      </c>
      <c r="CG10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95"/>
      <c r="CI1095"/>
      <c r="CJ1095"/>
      <c r="CK1095"/>
      <c r="CL1095"/>
      <c r="CM1095"/>
      <c r="CN1095"/>
      <c r="CO1095"/>
      <c r="CP1095"/>
      <c r="CQ1095"/>
      <c r="CR1095"/>
      <c r="CS1095"/>
      <c r="CU1095"/>
      <c r="CV1095"/>
    </row>
    <row r="1096" spans="1:100" hidden="1" x14ac:dyDescent="0.25">
      <c r="A1096" s="10">
        <v>1146</v>
      </c>
      <c r="B1096" t="s">
        <v>647</v>
      </c>
      <c r="C1096" t="s">
        <v>656</v>
      </c>
      <c r="D1096" t="s">
        <v>545</v>
      </c>
      <c r="E1096" t="s">
        <v>546</v>
      </c>
      <c r="F1096" t="s">
        <v>559</v>
      </c>
      <c r="G1096" t="s">
        <v>105</v>
      </c>
      <c r="H1096" t="s">
        <v>207</v>
      </c>
      <c r="I1096" t="s">
        <v>207</v>
      </c>
      <c r="J1096" t="s">
        <v>208</v>
      </c>
      <c r="K1096" t="s">
        <v>208</v>
      </c>
      <c r="L1096" s="11" t="s">
        <v>543</v>
      </c>
      <c r="M1096">
        <v>60</v>
      </c>
      <c r="N1096">
        <v>120</v>
      </c>
      <c r="P1096" t="s">
        <v>208</v>
      </c>
      <c r="Q1096" t="s">
        <v>208</v>
      </c>
      <c r="R1096" t="s">
        <v>208</v>
      </c>
      <c r="S1096" t="s">
        <v>208</v>
      </c>
      <c r="T1096" t="s">
        <v>76</v>
      </c>
      <c r="U1096" t="s">
        <v>207</v>
      </c>
      <c r="V1096" t="s">
        <v>207</v>
      </c>
      <c r="W1096" t="s">
        <v>207</v>
      </c>
      <c r="X1096" t="s">
        <v>207</v>
      </c>
      <c r="Y1096" t="s">
        <v>207</v>
      </c>
      <c r="Z1096" t="s">
        <v>207</v>
      </c>
      <c r="AA1096" t="s">
        <v>207</v>
      </c>
      <c r="AB1096" t="s">
        <v>207</v>
      </c>
      <c r="AC1096" t="s">
        <v>207</v>
      </c>
      <c r="AD1096" t="s">
        <v>207</v>
      </c>
      <c r="AE1096" t="s">
        <v>207</v>
      </c>
      <c r="AF1096" t="s">
        <v>207</v>
      </c>
      <c r="AG1096" t="s">
        <v>207</v>
      </c>
      <c r="AH1096" t="s">
        <v>207</v>
      </c>
      <c r="AI1096" t="s">
        <v>207</v>
      </c>
      <c r="AJ1096" t="s">
        <v>207</v>
      </c>
      <c r="AK1096" t="s">
        <v>207</v>
      </c>
      <c r="AL1096" t="s">
        <v>207</v>
      </c>
      <c r="AM1096" t="s">
        <v>207</v>
      </c>
      <c r="AN1096" t="s">
        <v>207</v>
      </c>
      <c r="AO1096" t="s">
        <v>207</v>
      </c>
      <c r="AP1096" t="s">
        <v>207</v>
      </c>
      <c r="AQ1096" t="s">
        <v>207</v>
      </c>
      <c r="AR1096" t="s">
        <v>207</v>
      </c>
      <c r="AS1096" t="s">
        <v>207</v>
      </c>
      <c r="AT1096" t="s">
        <v>207</v>
      </c>
      <c r="AU1096" t="s">
        <v>207</v>
      </c>
      <c r="AV1096" t="s">
        <v>207</v>
      </c>
      <c r="AW1096" t="s">
        <v>207</v>
      </c>
      <c r="AX1096" t="s">
        <v>207</v>
      </c>
      <c r="AY1096" t="s">
        <v>207</v>
      </c>
      <c r="AZ1096" t="s">
        <v>207</v>
      </c>
      <c r="BA1096" t="s">
        <v>207</v>
      </c>
      <c r="BB1096" t="s">
        <v>207</v>
      </c>
      <c r="BC1096" t="s">
        <v>207</v>
      </c>
      <c r="BD1096" t="s">
        <v>207</v>
      </c>
      <c r="BE1096" t="s">
        <v>207</v>
      </c>
      <c r="BF1096" t="s">
        <v>207</v>
      </c>
      <c r="BG1096" t="s">
        <v>207</v>
      </c>
      <c r="BH1096" t="s">
        <v>207</v>
      </c>
      <c r="BI1096" t="s">
        <v>207</v>
      </c>
      <c r="BJ1096" t="s">
        <v>207</v>
      </c>
      <c r="BK1096" t="s">
        <v>207</v>
      </c>
      <c r="BL1096" t="s">
        <v>207</v>
      </c>
      <c r="BM1096" t="s">
        <v>207</v>
      </c>
      <c r="BN1096" t="s">
        <v>207</v>
      </c>
      <c r="BO1096" s="18" t="str">
        <f>IF(OR(BO$2=0, BO$2=""), "N/A", IF(ISNUMBER(SEARCH(UPPER(BO$2), UPPER(ProgramsTable[[#This Row],[Type of Service]]))), "Yes", "No"))</f>
        <v>N/A</v>
      </c>
      <c r="BP1096" s="18" t="str">
        <f>IF(BP$2=0, "N/A", IF(ISNUMBER(SEARCH(TRIM(BP$2), ProgramsTable[[#This Row],[Geographic Coverage]])), "Yes", "No"))</f>
        <v>N/A</v>
      </c>
      <c r="BQ1096" s="18" t="str">
        <f>IF(BQ$2=0, "N/A", IF(ISNUMBER(SEARCH(TRIM(BQ$2), ProgramsTable[[#This Row],[Geographic Coverage]])), "Yes", "No"))</f>
        <v>N/A</v>
      </c>
      <c r="BR1096" s="18" t="str">
        <f>IF(AND(BP$2=0, BQ$2=0), "*Required - Please Make a Selection*", IF(OR(ISNUMBER(SEARCH(TRIM(BP$2), ProgramsTable[[#This Row],[Geographic Coverage]])), ISNUMBER(SEARCH(TRIM(BQ$2), ProgramsTable[[#This Row],[Geographic Coverage]]))), "Yes", "No"))</f>
        <v>*Required - Please Make a Selection*</v>
      </c>
      <c r="BS1096" s="18" t="str">
        <f>IF(OR(BS$2="",BS$2=0), "N/A", IF(AND(ProgramsTable[[#This Row],[Age Min]]= "None", ProgramsTable[[#This Row],[Age Max]]= "None"), "Yes", IF(AND(BS$2&gt;=ProgramsTable[[#This Row],[Age Min]], BS$2&lt;=ProgramsTable[[#This Row],[Age Max]]), "Yes", "No")))</f>
        <v>N/A</v>
      </c>
      <c r="BT1096" s="18" t="str" cm="1">
        <f t="array" ref="BT1096">IF(COUNTIF(AM$2:BJ$2,"Yes")=0,"N/A",IF(SUMPRODUCT(--(AM$2:BJ$2="Yes"),--(ProgramsTable[[#This Row],[Developmental Disability]:[Caregivers, Family Members, Advocates, or Practitioners of an Individual with Disabilities or Medical Conditions]]="Yes"))&gt;0,"Yes","No"))</f>
        <v>N/A</v>
      </c>
      <c r="BU10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96" s="18" t="str">
        <f>IF(BV$2=0, "N/A", IF(ISNUMBER(SEARCH(UPPER(BV$2), UPPER(ProgramsTable[[#This Row],[Type of Service]]))), "Yes", "No"))</f>
        <v>N/A</v>
      </c>
      <c r="BW1096" s="18" t="str">
        <f>IF(BW$2=0, "N/A", IF(ISNUMBER(SEARCH(TRIM(BW$2), ProgramsTable[[#This Row],[Geographic Coverage]])), "Yes", "No"))</f>
        <v>N/A</v>
      </c>
      <c r="BX1096" s="18" t="str">
        <f>IF(BX$2=0, "N/A", IF(ISNUMBER(SEARCH(TRIM(BX$2), ProgramsTable[[#This Row],[Geographic Coverage]])), "Yes", "No"))</f>
        <v>N/A</v>
      </c>
      <c r="BY1096" s="18" t="str">
        <f>IF(AND(BW$2=0, BX$2=0), "*Required - Please Make a Selection*", IF(OR(ISNUMBER(SEARCH(TRIM(BW$2), ProgramsTable[[#This Row],[Geographic Coverage]])), ISNUMBER(SEARCH(TRIM(BX$2), ProgramsTable[[#This Row],[Geographic Coverage]]))), "Yes", "No"))</f>
        <v>*Required - Please Make a Selection*</v>
      </c>
      <c r="BZ1096" s="18" t="str">
        <f>IF(I$2=0, "N/A", IF(I$2="Yes", IF(ProgramsTable[[#This Row],[Program Includes Services for Caregivers]]="Yes", IF(ProgramsTable[[#This Row],[Program May Require Caregiver to be Unpaid]]="No", "Yes", "No"), "No"), "N/A"))</f>
        <v>N/A</v>
      </c>
      <c r="CA10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96" s="18" t="str">
        <f>IF(CB$2=0, "N/A", IF(ISNUMBER(SEARCH(TRIM(UPPER(CB$2)), TRIM(UPPER(ProgramsTable[[#This Row],[Type of Service]])))), "Yes", "No"))</f>
        <v>N/A</v>
      </c>
      <c r="CC1096" s="18" t="str">
        <f>IF(CC$2=0, "N/A", IF(ISNUMBER(SEARCH(TRIM(CC$2), ProgramsTable[[#This Row],[Geographic Coverage]])), "Yes", "No"))</f>
        <v>No</v>
      </c>
      <c r="CD1096" s="18" t="str">
        <f>IF(CD$2=0, "N/A", IF(ISNUMBER(SEARCH(TRIM(CD$2), ProgramsTable[[#This Row],[Geographic Coverage]])), "Yes", "No"))</f>
        <v>N/A</v>
      </c>
      <c r="CE1096" s="18" t="str">
        <f>IF(AND(CC$2=0, CD$2=0), "*Required - Please Make a Selection*", IF(OR(ISNUMBER(SEARCH(TRIM(CC$2), ProgramsTable[[#This Row],[Geographic Coverage]])), ISNUMBER(SEARCH(TRIM(CD$2), ProgramsTable[[#This Row],[Geographic Coverage]]))), "Yes", "No"))</f>
        <v>No</v>
      </c>
      <c r="CF1096" s="18" t="str" cm="1">
        <f t="array" ref="CF1096">IF(COUNTIF(BK$2:BN$2, "Yes")=0, "N/A", IF(SUMPRODUCT((BK$2:BN$2="Yes")*(ProgramsTable[[#This Row],[Veteran?]:[Disabled Veteran?]]="Yes"))&gt;0, "Yes", "No"))</f>
        <v>No</v>
      </c>
      <c r="CG10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96"/>
      <c r="CI1096"/>
      <c r="CJ1096"/>
      <c r="CK1096"/>
      <c r="CL1096"/>
      <c r="CM1096"/>
      <c r="CN1096"/>
      <c r="CO1096"/>
      <c r="CP1096"/>
      <c r="CQ1096"/>
      <c r="CR1096"/>
      <c r="CS1096"/>
      <c r="CU1096"/>
      <c r="CV1096"/>
    </row>
    <row r="1097" spans="1:100" hidden="1" x14ac:dyDescent="0.25">
      <c r="A1097" s="10">
        <v>1147</v>
      </c>
      <c r="B1097" t="s">
        <v>647</v>
      </c>
      <c r="C1097" t="s">
        <v>656</v>
      </c>
      <c r="D1097" t="s">
        <v>545</v>
      </c>
      <c r="E1097" t="s">
        <v>546</v>
      </c>
      <c r="F1097" t="s">
        <v>560</v>
      </c>
      <c r="G1097" t="s">
        <v>103</v>
      </c>
      <c r="H1097" t="s">
        <v>207</v>
      </c>
      <c r="I1097" t="s">
        <v>207</v>
      </c>
      <c r="J1097" t="s">
        <v>208</v>
      </c>
      <c r="K1097" t="s">
        <v>208</v>
      </c>
      <c r="L1097" s="11" t="s">
        <v>208</v>
      </c>
      <c r="M1097" t="s">
        <v>208</v>
      </c>
      <c r="N1097" t="s">
        <v>208</v>
      </c>
      <c r="P1097" t="s">
        <v>208</v>
      </c>
      <c r="Q1097" t="s">
        <v>208</v>
      </c>
      <c r="R1097" t="s">
        <v>208</v>
      </c>
      <c r="S1097" t="s">
        <v>208</v>
      </c>
      <c r="T1097" t="s">
        <v>76</v>
      </c>
      <c r="U1097" t="s">
        <v>207</v>
      </c>
      <c r="V1097" t="s">
        <v>207</v>
      </c>
      <c r="W1097" t="s">
        <v>207</v>
      </c>
      <c r="X1097" t="s">
        <v>207</v>
      </c>
      <c r="Y1097" t="s">
        <v>207</v>
      </c>
      <c r="Z1097" t="s">
        <v>207</v>
      </c>
      <c r="AA1097" t="s">
        <v>207</v>
      </c>
      <c r="AB1097" t="s">
        <v>207</v>
      </c>
      <c r="AC1097" t="s">
        <v>207</v>
      </c>
      <c r="AD1097" t="s">
        <v>207</v>
      </c>
      <c r="AE1097" t="s">
        <v>207</v>
      </c>
      <c r="AF1097" t="s">
        <v>207</v>
      </c>
      <c r="AG1097" t="s">
        <v>207</v>
      </c>
      <c r="AH1097" t="s">
        <v>207</v>
      </c>
      <c r="AI1097" t="s">
        <v>207</v>
      </c>
      <c r="AJ1097" t="s">
        <v>207</v>
      </c>
      <c r="AK1097" t="s">
        <v>207</v>
      </c>
      <c r="AL1097" t="s">
        <v>207</v>
      </c>
      <c r="AM1097" t="s">
        <v>207</v>
      </c>
      <c r="AN1097" t="s">
        <v>207</v>
      </c>
      <c r="AO1097" t="s">
        <v>207</v>
      </c>
      <c r="AP1097" t="s">
        <v>207</v>
      </c>
      <c r="AQ1097" t="s">
        <v>207</v>
      </c>
      <c r="AR1097" t="s">
        <v>207</v>
      </c>
      <c r="AS1097" t="s">
        <v>207</v>
      </c>
      <c r="AT1097" t="s">
        <v>207</v>
      </c>
      <c r="AU1097" t="s">
        <v>207</v>
      </c>
      <c r="AV1097" t="s">
        <v>207</v>
      </c>
      <c r="AW1097" t="s">
        <v>207</v>
      </c>
      <c r="AX1097" t="s">
        <v>207</v>
      </c>
      <c r="AY1097" t="s">
        <v>207</v>
      </c>
      <c r="AZ1097" t="s">
        <v>207</v>
      </c>
      <c r="BA1097" t="s">
        <v>207</v>
      </c>
      <c r="BB1097" t="s">
        <v>207</v>
      </c>
      <c r="BC1097" t="s">
        <v>207</v>
      </c>
      <c r="BD1097" t="s">
        <v>207</v>
      </c>
      <c r="BE1097" t="s">
        <v>207</v>
      </c>
      <c r="BF1097" t="s">
        <v>207</v>
      </c>
      <c r="BG1097" t="s">
        <v>207</v>
      </c>
      <c r="BH1097" t="s">
        <v>207</v>
      </c>
      <c r="BI1097" t="s">
        <v>207</v>
      </c>
      <c r="BJ1097" t="s">
        <v>207</v>
      </c>
      <c r="BK1097" t="s">
        <v>207</v>
      </c>
      <c r="BL1097" t="s">
        <v>207</v>
      </c>
      <c r="BM1097" t="s">
        <v>207</v>
      </c>
      <c r="BN1097" t="s">
        <v>207</v>
      </c>
      <c r="BO1097" s="18" t="str">
        <f>IF(OR(BO$2=0, BO$2=""), "N/A", IF(ISNUMBER(SEARCH(UPPER(BO$2), UPPER(ProgramsTable[[#This Row],[Type of Service]]))), "Yes", "No"))</f>
        <v>N/A</v>
      </c>
      <c r="BP1097" s="18" t="str">
        <f>IF(BP$2=0, "N/A", IF(ISNUMBER(SEARCH(TRIM(BP$2), ProgramsTable[[#This Row],[Geographic Coverage]])), "Yes", "No"))</f>
        <v>N/A</v>
      </c>
      <c r="BQ1097" s="18" t="str">
        <f>IF(BQ$2=0, "N/A", IF(ISNUMBER(SEARCH(TRIM(BQ$2), ProgramsTable[[#This Row],[Geographic Coverage]])), "Yes", "No"))</f>
        <v>N/A</v>
      </c>
      <c r="BR1097" s="18" t="str">
        <f>IF(AND(BP$2=0, BQ$2=0), "*Required - Please Make a Selection*", IF(OR(ISNUMBER(SEARCH(TRIM(BP$2), ProgramsTable[[#This Row],[Geographic Coverage]])), ISNUMBER(SEARCH(TRIM(BQ$2), ProgramsTable[[#This Row],[Geographic Coverage]]))), "Yes", "No"))</f>
        <v>*Required - Please Make a Selection*</v>
      </c>
      <c r="BS1097" s="18" t="str">
        <f>IF(OR(BS$2="",BS$2=0), "N/A", IF(AND(ProgramsTable[[#This Row],[Age Min]]= "None", ProgramsTable[[#This Row],[Age Max]]= "None"), "Yes", IF(AND(BS$2&gt;=ProgramsTable[[#This Row],[Age Min]], BS$2&lt;=ProgramsTable[[#This Row],[Age Max]]), "Yes", "No")))</f>
        <v>N/A</v>
      </c>
      <c r="BT1097" s="18" t="str" cm="1">
        <f t="array" ref="BT1097">IF(COUNTIF(AM$2:BJ$2,"Yes")=0,"N/A",IF(SUMPRODUCT(--(AM$2:BJ$2="Yes"),--(ProgramsTable[[#This Row],[Developmental Disability]:[Caregivers, Family Members, Advocates, or Practitioners of an Individual with Disabilities or Medical Conditions]]="Yes"))&gt;0,"Yes","No"))</f>
        <v>N/A</v>
      </c>
      <c r="BU10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97" s="18" t="str">
        <f>IF(BV$2=0, "N/A", IF(ISNUMBER(SEARCH(UPPER(BV$2), UPPER(ProgramsTable[[#This Row],[Type of Service]]))), "Yes", "No"))</f>
        <v>N/A</v>
      </c>
      <c r="BW1097" s="18" t="str">
        <f>IF(BW$2=0, "N/A", IF(ISNUMBER(SEARCH(TRIM(BW$2), ProgramsTable[[#This Row],[Geographic Coverage]])), "Yes", "No"))</f>
        <v>N/A</v>
      </c>
      <c r="BX1097" s="18" t="str">
        <f>IF(BX$2=0, "N/A", IF(ISNUMBER(SEARCH(TRIM(BX$2), ProgramsTable[[#This Row],[Geographic Coverage]])), "Yes", "No"))</f>
        <v>N/A</v>
      </c>
      <c r="BY1097" s="18" t="str">
        <f>IF(AND(BW$2=0, BX$2=0), "*Required - Please Make a Selection*", IF(OR(ISNUMBER(SEARCH(TRIM(BW$2), ProgramsTable[[#This Row],[Geographic Coverage]])), ISNUMBER(SEARCH(TRIM(BX$2), ProgramsTable[[#This Row],[Geographic Coverage]]))), "Yes", "No"))</f>
        <v>*Required - Please Make a Selection*</v>
      </c>
      <c r="BZ1097" s="18" t="str">
        <f>IF(I$2=0, "N/A", IF(I$2="Yes", IF(ProgramsTable[[#This Row],[Program Includes Services for Caregivers]]="Yes", IF(ProgramsTable[[#This Row],[Program May Require Caregiver to be Unpaid]]="No", "Yes", "No"), "No"), "N/A"))</f>
        <v>N/A</v>
      </c>
      <c r="CA10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97" s="18" t="str">
        <f>IF(CB$2=0, "N/A", IF(ISNUMBER(SEARCH(TRIM(UPPER(CB$2)), TRIM(UPPER(ProgramsTable[[#This Row],[Type of Service]])))), "Yes", "No"))</f>
        <v>N/A</v>
      </c>
      <c r="CC1097" s="18" t="str">
        <f>IF(CC$2=0, "N/A", IF(ISNUMBER(SEARCH(TRIM(CC$2), ProgramsTable[[#This Row],[Geographic Coverage]])), "Yes", "No"))</f>
        <v>No</v>
      </c>
      <c r="CD1097" s="18" t="str">
        <f>IF(CD$2=0, "N/A", IF(ISNUMBER(SEARCH(TRIM(CD$2), ProgramsTable[[#This Row],[Geographic Coverage]])), "Yes", "No"))</f>
        <v>N/A</v>
      </c>
      <c r="CE1097" s="18" t="str">
        <f>IF(AND(CC$2=0, CD$2=0), "*Required - Please Make a Selection*", IF(OR(ISNUMBER(SEARCH(TRIM(CC$2), ProgramsTable[[#This Row],[Geographic Coverage]])), ISNUMBER(SEARCH(TRIM(CD$2), ProgramsTable[[#This Row],[Geographic Coverage]]))), "Yes", "No"))</f>
        <v>No</v>
      </c>
      <c r="CF1097" s="18" t="str" cm="1">
        <f t="array" ref="CF1097">IF(COUNTIF(BK$2:BN$2, "Yes")=0, "N/A", IF(SUMPRODUCT((BK$2:BN$2="Yes")*(ProgramsTable[[#This Row],[Veteran?]:[Disabled Veteran?]]="Yes"))&gt;0, "Yes", "No"))</f>
        <v>No</v>
      </c>
      <c r="CG10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97"/>
      <c r="CI1097"/>
      <c r="CJ1097"/>
      <c r="CK1097"/>
      <c r="CL1097"/>
      <c r="CM1097"/>
      <c r="CN1097"/>
      <c r="CO1097"/>
      <c r="CP1097"/>
      <c r="CQ1097"/>
      <c r="CR1097"/>
      <c r="CS1097"/>
      <c r="CU1097"/>
      <c r="CV1097"/>
    </row>
    <row r="1098" spans="1:100" hidden="1" x14ac:dyDescent="0.25">
      <c r="A1098" s="10">
        <v>1148</v>
      </c>
      <c r="B1098" t="s">
        <v>647</v>
      </c>
      <c r="C1098" t="s">
        <v>656</v>
      </c>
      <c r="D1098" t="s">
        <v>545</v>
      </c>
      <c r="E1098" t="s">
        <v>546</v>
      </c>
      <c r="F1098" t="s">
        <v>111</v>
      </c>
      <c r="G1098" t="s">
        <v>111</v>
      </c>
      <c r="H1098" t="s">
        <v>207</v>
      </c>
      <c r="I1098" t="s">
        <v>207</v>
      </c>
      <c r="J1098" t="s">
        <v>547</v>
      </c>
      <c r="K1098" t="s">
        <v>208</v>
      </c>
      <c r="L1098" s="11" t="s">
        <v>543</v>
      </c>
      <c r="M1098">
        <v>60</v>
      </c>
      <c r="N1098">
        <v>120</v>
      </c>
      <c r="P1098" t="s">
        <v>561</v>
      </c>
      <c r="Q1098" t="s">
        <v>208</v>
      </c>
      <c r="R1098" t="s">
        <v>561</v>
      </c>
      <c r="S1098" t="s">
        <v>208</v>
      </c>
      <c r="T1098" t="s">
        <v>76</v>
      </c>
      <c r="U1098" t="s">
        <v>215</v>
      </c>
      <c r="V1098" t="s">
        <v>207</v>
      </c>
      <c r="W1098" t="s">
        <v>207</v>
      </c>
      <c r="X1098" t="s">
        <v>207</v>
      </c>
      <c r="Y1098" t="s">
        <v>207</v>
      </c>
      <c r="Z1098" t="s">
        <v>207</v>
      </c>
      <c r="AA1098" t="s">
        <v>215</v>
      </c>
      <c r="AB1098" t="s">
        <v>207</v>
      </c>
      <c r="AC1098" t="s">
        <v>207</v>
      </c>
      <c r="AD1098" t="s">
        <v>207</v>
      </c>
      <c r="AE1098" t="s">
        <v>207</v>
      </c>
      <c r="AF1098" t="s">
        <v>207</v>
      </c>
      <c r="AG1098" t="s">
        <v>207</v>
      </c>
      <c r="AH1098" t="s">
        <v>207</v>
      </c>
      <c r="AI1098" t="s">
        <v>207</v>
      </c>
      <c r="AJ1098" t="s">
        <v>207</v>
      </c>
      <c r="AK1098" t="s">
        <v>207</v>
      </c>
      <c r="AL1098" t="s">
        <v>207</v>
      </c>
      <c r="AM1098" t="s">
        <v>207</v>
      </c>
      <c r="AN1098" t="s">
        <v>207</v>
      </c>
      <c r="AO1098" t="s">
        <v>207</v>
      </c>
      <c r="AP1098" t="s">
        <v>207</v>
      </c>
      <c r="AQ1098" t="s">
        <v>207</v>
      </c>
      <c r="AR1098" t="s">
        <v>207</v>
      </c>
      <c r="AS1098" t="s">
        <v>207</v>
      </c>
      <c r="AT1098" t="s">
        <v>207</v>
      </c>
      <c r="AU1098" t="s">
        <v>207</v>
      </c>
      <c r="AV1098" t="s">
        <v>207</v>
      </c>
      <c r="AW1098" t="s">
        <v>207</v>
      </c>
      <c r="AX1098" t="s">
        <v>207</v>
      </c>
      <c r="AY1098" t="s">
        <v>207</v>
      </c>
      <c r="AZ1098" t="s">
        <v>207</v>
      </c>
      <c r="BA1098" t="s">
        <v>215</v>
      </c>
      <c r="BB1098" t="s">
        <v>207</v>
      </c>
      <c r="BC1098" t="s">
        <v>207</v>
      </c>
      <c r="BD1098" t="s">
        <v>207</v>
      </c>
      <c r="BE1098" t="s">
        <v>207</v>
      </c>
      <c r="BF1098" t="s">
        <v>207</v>
      </c>
      <c r="BG1098" t="s">
        <v>207</v>
      </c>
      <c r="BH1098" t="s">
        <v>207</v>
      </c>
      <c r="BI1098" t="s">
        <v>207</v>
      </c>
      <c r="BJ1098" t="s">
        <v>207</v>
      </c>
      <c r="BK1098" t="s">
        <v>207</v>
      </c>
      <c r="BL1098" t="s">
        <v>207</v>
      </c>
      <c r="BM1098" t="s">
        <v>207</v>
      </c>
      <c r="BN1098" t="s">
        <v>207</v>
      </c>
      <c r="BO1098" s="18" t="str">
        <f>IF(OR(BO$2=0, BO$2=""), "N/A", IF(ISNUMBER(SEARCH(UPPER(BO$2), UPPER(ProgramsTable[[#This Row],[Type of Service]]))), "Yes", "No"))</f>
        <v>N/A</v>
      </c>
      <c r="BP1098" s="18" t="str">
        <f>IF(BP$2=0, "N/A", IF(ISNUMBER(SEARCH(TRIM(BP$2), ProgramsTable[[#This Row],[Geographic Coverage]])), "Yes", "No"))</f>
        <v>N/A</v>
      </c>
      <c r="BQ1098" s="18" t="str">
        <f>IF(BQ$2=0, "N/A", IF(ISNUMBER(SEARCH(TRIM(BQ$2), ProgramsTable[[#This Row],[Geographic Coverage]])), "Yes", "No"))</f>
        <v>N/A</v>
      </c>
      <c r="BR1098" s="18" t="str">
        <f>IF(AND(BP$2=0, BQ$2=0), "*Required - Please Make a Selection*", IF(OR(ISNUMBER(SEARCH(TRIM(BP$2), ProgramsTable[[#This Row],[Geographic Coverage]])), ISNUMBER(SEARCH(TRIM(BQ$2), ProgramsTable[[#This Row],[Geographic Coverage]]))), "Yes", "No"))</f>
        <v>*Required - Please Make a Selection*</v>
      </c>
      <c r="BS1098" s="18" t="str">
        <f>IF(OR(BS$2="",BS$2=0), "N/A", IF(AND(ProgramsTable[[#This Row],[Age Min]]= "None", ProgramsTable[[#This Row],[Age Max]]= "None"), "Yes", IF(AND(BS$2&gt;=ProgramsTable[[#This Row],[Age Min]], BS$2&lt;=ProgramsTable[[#This Row],[Age Max]]), "Yes", "No")))</f>
        <v>N/A</v>
      </c>
      <c r="BT1098" s="18" t="str" cm="1">
        <f t="array" ref="BT1098">IF(COUNTIF(AM$2:BJ$2,"Yes")=0,"N/A",IF(SUMPRODUCT(--(AM$2:BJ$2="Yes"),--(ProgramsTable[[#This Row],[Developmental Disability]:[Caregivers, Family Members, Advocates, or Practitioners of an Individual with Disabilities or Medical Conditions]]="Yes"))&gt;0,"Yes","No"))</f>
        <v>N/A</v>
      </c>
      <c r="BU10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98" s="18" t="str">
        <f>IF(BV$2=0, "N/A", IF(ISNUMBER(SEARCH(UPPER(BV$2), UPPER(ProgramsTable[[#This Row],[Type of Service]]))), "Yes", "No"))</f>
        <v>N/A</v>
      </c>
      <c r="BW1098" s="18" t="str">
        <f>IF(BW$2=0, "N/A", IF(ISNUMBER(SEARCH(TRIM(BW$2), ProgramsTable[[#This Row],[Geographic Coverage]])), "Yes", "No"))</f>
        <v>N/A</v>
      </c>
      <c r="BX1098" s="18" t="str">
        <f>IF(BX$2=0, "N/A", IF(ISNUMBER(SEARCH(TRIM(BX$2), ProgramsTable[[#This Row],[Geographic Coverage]])), "Yes", "No"))</f>
        <v>N/A</v>
      </c>
      <c r="BY1098" s="18" t="str">
        <f>IF(AND(BW$2=0, BX$2=0), "*Required - Please Make a Selection*", IF(OR(ISNUMBER(SEARCH(TRIM(BW$2), ProgramsTable[[#This Row],[Geographic Coverage]])), ISNUMBER(SEARCH(TRIM(BX$2), ProgramsTable[[#This Row],[Geographic Coverage]]))), "Yes", "No"))</f>
        <v>*Required - Please Make a Selection*</v>
      </c>
      <c r="BZ1098" s="18" t="str">
        <f>IF(I$2=0, "N/A", IF(I$2="Yes", IF(ProgramsTable[[#This Row],[Program Includes Services for Caregivers]]="Yes", IF(ProgramsTable[[#This Row],[Program May Require Caregiver to be Unpaid]]="No", "Yes", "No"), "No"), "N/A"))</f>
        <v>N/A</v>
      </c>
      <c r="CA10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98" s="18" t="str">
        <f>IF(CB$2=0, "N/A", IF(ISNUMBER(SEARCH(TRIM(UPPER(CB$2)), TRIM(UPPER(ProgramsTable[[#This Row],[Type of Service]])))), "Yes", "No"))</f>
        <v>N/A</v>
      </c>
      <c r="CC1098" s="18" t="str">
        <f>IF(CC$2=0, "N/A", IF(ISNUMBER(SEARCH(TRIM(CC$2), ProgramsTable[[#This Row],[Geographic Coverage]])), "Yes", "No"))</f>
        <v>No</v>
      </c>
      <c r="CD1098" s="18" t="str">
        <f>IF(CD$2=0, "N/A", IF(ISNUMBER(SEARCH(TRIM(CD$2), ProgramsTable[[#This Row],[Geographic Coverage]])), "Yes", "No"))</f>
        <v>N/A</v>
      </c>
      <c r="CE1098" s="18" t="str">
        <f>IF(AND(CC$2=0, CD$2=0), "*Required - Please Make a Selection*", IF(OR(ISNUMBER(SEARCH(TRIM(CC$2), ProgramsTable[[#This Row],[Geographic Coverage]])), ISNUMBER(SEARCH(TRIM(CD$2), ProgramsTable[[#This Row],[Geographic Coverage]]))), "Yes", "No"))</f>
        <v>No</v>
      </c>
      <c r="CF1098" s="18" t="str" cm="1">
        <f t="array" ref="CF1098">IF(COUNTIF(BK$2:BN$2, "Yes")=0, "N/A", IF(SUMPRODUCT((BK$2:BN$2="Yes")*(ProgramsTable[[#This Row],[Veteran?]:[Disabled Veteran?]]="Yes"))&gt;0, "Yes", "No"))</f>
        <v>No</v>
      </c>
      <c r="CG10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98"/>
      <c r="CI1098"/>
      <c r="CJ1098"/>
      <c r="CK1098"/>
      <c r="CL1098"/>
      <c r="CM1098"/>
      <c r="CN1098"/>
      <c r="CO1098"/>
      <c r="CP1098"/>
      <c r="CQ1098"/>
      <c r="CR1098"/>
      <c r="CS1098"/>
      <c r="CU1098"/>
      <c r="CV1098"/>
    </row>
    <row r="1099" spans="1:100" hidden="1" x14ac:dyDescent="0.25">
      <c r="A1099" s="10">
        <v>1149</v>
      </c>
      <c r="B1099" t="s">
        <v>647</v>
      </c>
      <c r="C1099" t="s">
        <v>656</v>
      </c>
      <c r="D1099" t="s">
        <v>545</v>
      </c>
      <c r="E1099" t="s">
        <v>546</v>
      </c>
      <c r="F1099" t="s">
        <v>562</v>
      </c>
      <c r="G1099" t="s">
        <v>103</v>
      </c>
      <c r="H1099" t="s">
        <v>207</v>
      </c>
      <c r="I1099" t="s">
        <v>207</v>
      </c>
      <c r="J1099" t="s">
        <v>208</v>
      </c>
      <c r="K1099" t="s">
        <v>208</v>
      </c>
      <c r="L1099" s="11" t="s">
        <v>208</v>
      </c>
      <c r="M1099" t="s">
        <v>208</v>
      </c>
      <c r="N1099" t="s">
        <v>208</v>
      </c>
      <c r="P1099" t="s">
        <v>208</v>
      </c>
      <c r="Q1099" t="s">
        <v>208</v>
      </c>
      <c r="R1099" t="s">
        <v>208</v>
      </c>
      <c r="S1099" t="s">
        <v>208</v>
      </c>
      <c r="T1099" t="s">
        <v>76</v>
      </c>
      <c r="U1099" t="s">
        <v>207</v>
      </c>
      <c r="V1099" t="s">
        <v>207</v>
      </c>
      <c r="W1099" t="s">
        <v>207</v>
      </c>
      <c r="X1099" t="s">
        <v>207</v>
      </c>
      <c r="Y1099" t="s">
        <v>207</v>
      </c>
      <c r="Z1099" t="s">
        <v>207</v>
      </c>
      <c r="AA1099" t="s">
        <v>207</v>
      </c>
      <c r="AB1099" t="s">
        <v>207</v>
      </c>
      <c r="AC1099" t="s">
        <v>207</v>
      </c>
      <c r="AD1099" t="s">
        <v>207</v>
      </c>
      <c r="AE1099" t="s">
        <v>207</v>
      </c>
      <c r="AF1099" t="s">
        <v>207</v>
      </c>
      <c r="AG1099" t="s">
        <v>207</v>
      </c>
      <c r="AH1099" t="s">
        <v>207</v>
      </c>
      <c r="AI1099" t="s">
        <v>207</v>
      </c>
      <c r="AJ1099" t="s">
        <v>207</v>
      </c>
      <c r="AK1099" t="s">
        <v>207</v>
      </c>
      <c r="AL1099" t="s">
        <v>207</v>
      </c>
      <c r="AM1099" t="s">
        <v>207</v>
      </c>
      <c r="AN1099" t="s">
        <v>207</v>
      </c>
      <c r="AO1099" t="s">
        <v>207</v>
      </c>
      <c r="AP1099" t="s">
        <v>207</v>
      </c>
      <c r="AQ1099" t="s">
        <v>207</v>
      </c>
      <c r="AR1099" t="s">
        <v>207</v>
      </c>
      <c r="AS1099" t="s">
        <v>207</v>
      </c>
      <c r="AT1099" t="s">
        <v>207</v>
      </c>
      <c r="AU1099" t="s">
        <v>207</v>
      </c>
      <c r="AV1099" t="s">
        <v>207</v>
      </c>
      <c r="AW1099" t="s">
        <v>207</v>
      </c>
      <c r="AX1099" t="s">
        <v>207</v>
      </c>
      <c r="AY1099" t="s">
        <v>207</v>
      </c>
      <c r="AZ1099" t="s">
        <v>207</v>
      </c>
      <c r="BA1099" t="s">
        <v>207</v>
      </c>
      <c r="BB1099" t="s">
        <v>207</v>
      </c>
      <c r="BC1099" t="s">
        <v>207</v>
      </c>
      <c r="BD1099" t="s">
        <v>207</v>
      </c>
      <c r="BE1099" t="s">
        <v>207</v>
      </c>
      <c r="BF1099" t="s">
        <v>207</v>
      </c>
      <c r="BG1099" t="s">
        <v>207</v>
      </c>
      <c r="BH1099" t="s">
        <v>207</v>
      </c>
      <c r="BI1099" t="s">
        <v>207</v>
      </c>
      <c r="BJ1099" t="s">
        <v>207</v>
      </c>
      <c r="BK1099" t="s">
        <v>207</v>
      </c>
      <c r="BL1099" t="s">
        <v>207</v>
      </c>
      <c r="BM1099" t="s">
        <v>207</v>
      </c>
      <c r="BN1099" t="s">
        <v>207</v>
      </c>
      <c r="BO1099" s="18" t="str">
        <f>IF(OR(BO$2=0, BO$2=""), "N/A", IF(ISNUMBER(SEARCH(UPPER(BO$2), UPPER(ProgramsTable[[#This Row],[Type of Service]]))), "Yes", "No"))</f>
        <v>N/A</v>
      </c>
      <c r="BP1099" s="18" t="str">
        <f>IF(BP$2=0, "N/A", IF(ISNUMBER(SEARCH(TRIM(BP$2), ProgramsTable[[#This Row],[Geographic Coverage]])), "Yes", "No"))</f>
        <v>N/A</v>
      </c>
      <c r="BQ1099" s="18" t="str">
        <f>IF(BQ$2=0, "N/A", IF(ISNUMBER(SEARCH(TRIM(BQ$2), ProgramsTable[[#This Row],[Geographic Coverage]])), "Yes", "No"))</f>
        <v>N/A</v>
      </c>
      <c r="BR1099" s="18" t="str">
        <f>IF(AND(BP$2=0, BQ$2=0), "*Required - Please Make a Selection*", IF(OR(ISNUMBER(SEARCH(TRIM(BP$2), ProgramsTable[[#This Row],[Geographic Coverage]])), ISNUMBER(SEARCH(TRIM(BQ$2), ProgramsTable[[#This Row],[Geographic Coverage]]))), "Yes", "No"))</f>
        <v>*Required - Please Make a Selection*</v>
      </c>
      <c r="BS1099" s="18" t="str">
        <f>IF(OR(BS$2="",BS$2=0), "N/A", IF(AND(ProgramsTable[[#This Row],[Age Min]]= "None", ProgramsTable[[#This Row],[Age Max]]= "None"), "Yes", IF(AND(BS$2&gt;=ProgramsTable[[#This Row],[Age Min]], BS$2&lt;=ProgramsTable[[#This Row],[Age Max]]), "Yes", "No")))</f>
        <v>N/A</v>
      </c>
      <c r="BT1099" s="18" t="str" cm="1">
        <f t="array" ref="BT1099">IF(COUNTIF(AM$2:BJ$2,"Yes")=0,"N/A",IF(SUMPRODUCT(--(AM$2:BJ$2="Yes"),--(ProgramsTable[[#This Row],[Developmental Disability]:[Caregivers, Family Members, Advocates, or Practitioners of an Individual with Disabilities or Medical Conditions]]="Yes"))&gt;0,"Yes","No"))</f>
        <v>N/A</v>
      </c>
      <c r="BU10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099" s="18" t="str">
        <f>IF(BV$2=0, "N/A", IF(ISNUMBER(SEARCH(UPPER(BV$2), UPPER(ProgramsTable[[#This Row],[Type of Service]]))), "Yes", "No"))</f>
        <v>N/A</v>
      </c>
      <c r="BW1099" s="18" t="str">
        <f>IF(BW$2=0, "N/A", IF(ISNUMBER(SEARCH(TRIM(BW$2), ProgramsTable[[#This Row],[Geographic Coverage]])), "Yes", "No"))</f>
        <v>N/A</v>
      </c>
      <c r="BX1099" s="18" t="str">
        <f>IF(BX$2=0, "N/A", IF(ISNUMBER(SEARCH(TRIM(BX$2), ProgramsTable[[#This Row],[Geographic Coverage]])), "Yes", "No"))</f>
        <v>N/A</v>
      </c>
      <c r="BY1099" s="18" t="str">
        <f>IF(AND(BW$2=0, BX$2=0), "*Required - Please Make a Selection*", IF(OR(ISNUMBER(SEARCH(TRIM(BW$2), ProgramsTable[[#This Row],[Geographic Coverage]])), ISNUMBER(SEARCH(TRIM(BX$2), ProgramsTable[[#This Row],[Geographic Coverage]]))), "Yes", "No"))</f>
        <v>*Required - Please Make a Selection*</v>
      </c>
      <c r="BZ1099" s="18" t="str">
        <f>IF(I$2=0, "N/A", IF(I$2="Yes", IF(ProgramsTable[[#This Row],[Program Includes Services for Caregivers]]="Yes", IF(ProgramsTable[[#This Row],[Program May Require Caregiver to be Unpaid]]="No", "Yes", "No"), "No"), "N/A"))</f>
        <v>N/A</v>
      </c>
      <c r="CA10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099" s="18" t="str">
        <f>IF(CB$2=0, "N/A", IF(ISNUMBER(SEARCH(TRIM(UPPER(CB$2)), TRIM(UPPER(ProgramsTable[[#This Row],[Type of Service]])))), "Yes", "No"))</f>
        <v>N/A</v>
      </c>
      <c r="CC1099" s="18" t="str">
        <f>IF(CC$2=0, "N/A", IF(ISNUMBER(SEARCH(TRIM(CC$2), ProgramsTable[[#This Row],[Geographic Coverage]])), "Yes", "No"))</f>
        <v>No</v>
      </c>
      <c r="CD1099" s="18" t="str">
        <f>IF(CD$2=0, "N/A", IF(ISNUMBER(SEARCH(TRIM(CD$2), ProgramsTable[[#This Row],[Geographic Coverage]])), "Yes", "No"))</f>
        <v>N/A</v>
      </c>
      <c r="CE1099" s="18" t="str">
        <f>IF(AND(CC$2=0, CD$2=0), "*Required - Please Make a Selection*", IF(OR(ISNUMBER(SEARCH(TRIM(CC$2), ProgramsTable[[#This Row],[Geographic Coverage]])), ISNUMBER(SEARCH(TRIM(CD$2), ProgramsTable[[#This Row],[Geographic Coverage]]))), "Yes", "No"))</f>
        <v>No</v>
      </c>
      <c r="CF1099" s="18" t="str" cm="1">
        <f t="array" ref="CF1099">IF(COUNTIF(BK$2:BN$2, "Yes")=0, "N/A", IF(SUMPRODUCT((BK$2:BN$2="Yes")*(ProgramsTable[[#This Row],[Veteran?]:[Disabled Veteran?]]="Yes"))&gt;0, "Yes", "No"))</f>
        <v>No</v>
      </c>
      <c r="CG10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099"/>
      <c r="CI1099"/>
      <c r="CJ1099"/>
      <c r="CK1099"/>
      <c r="CL1099"/>
      <c r="CM1099"/>
      <c r="CN1099"/>
      <c r="CO1099"/>
      <c r="CP1099"/>
      <c r="CQ1099"/>
      <c r="CR1099"/>
      <c r="CS1099"/>
      <c r="CU1099"/>
      <c r="CV1099"/>
    </row>
    <row r="1100" spans="1:100" hidden="1" x14ac:dyDescent="0.25">
      <c r="A1100" s="10">
        <v>1150</v>
      </c>
      <c r="B1100" t="s">
        <v>647</v>
      </c>
      <c r="C1100" t="s">
        <v>656</v>
      </c>
      <c r="D1100" t="s">
        <v>545</v>
      </c>
      <c r="E1100" t="s">
        <v>546</v>
      </c>
      <c r="F1100" t="s">
        <v>117</v>
      </c>
      <c r="G1100" t="s">
        <v>117</v>
      </c>
      <c r="H1100" t="s">
        <v>207</v>
      </c>
      <c r="I1100" t="s">
        <v>207</v>
      </c>
      <c r="J1100" t="s">
        <v>208</v>
      </c>
      <c r="K1100" t="s">
        <v>208</v>
      </c>
      <c r="L1100" s="11" t="s">
        <v>543</v>
      </c>
      <c r="M1100">
        <v>60</v>
      </c>
      <c r="N1100">
        <v>120</v>
      </c>
      <c r="P1100" t="s">
        <v>563</v>
      </c>
      <c r="Q1100" t="s">
        <v>208</v>
      </c>
      <c r="R1100" t="s">
        <v>563</v>
      </c>
      <c r="S1100" t="s">
        <v>208</v>
      </c>
      <c r="T1100" t="s">
        <v>76</v>
      </c>
      <c r="U1100" t="s">
        <v>207</v>
      </c>
      <c r="V1100" t="s">
        <v>207</v>
      </c>
      <c r="W1100" t="s">
        <v>207</v>
      </c>
      <c r="X1100" t="s">
        <v>207</v>
      </c>
      <c r="Y1100" t="s">
        <v>207</v>
      </c>
      <c r="Z1100" t="s">
        <v>207</v>
      </c>
      <c r="AA1100" t="s">
        <v>207</v>
      </c>
      <c r="AB1100" t="s">
        <v>207</v>
      </c>
      <c r="AC1100" t="s">
        <v>207</v>
      </c>
      <c r="AD1100" t="s">
        <v>207</v>
      </c>
      <c r="AE1100" t="s">
        <v>207</v>
      </c>
      <c r="AF1100" t="s">
        <v>207</v>
      </c>
      <c r="AG1100" t="s">
        <v>207</v>
      </c>
      <c r="AH1100" t="s">
        <v>207</v>
      </c>
      <c r="AI1100" t="s">
        <v>207</v>
      </c>
      <c r="AJ1100" t="s">
        <v>207</v>
      </c>
      <c r="AK1100" t="s">
        <v>207</v>
      </c>
      <c r="AL1100" t="s">
        <v>207</v>
      </c>
      <c r="AM1100" t="s">
        <v>207</v>
      </c>
      <c r="AN1100" t="s">
        <v>207</v>
      </c>
      <c r="AO1100" t="s">
        <v>207</v>
      </c>
      <c r="AP1100" t="s">
        <v>207</v>
      </c>
      <c r="AQ1100" t="s">
        <v>207</v>
      </c>
      <c r="AR1100" t="s">
        <v>207</v>
      </c>
      <c r="AS1100" t="s">
        <v>207</v>
      </c>
      <c r="AT1100" t="s">
        <v>207</v>
      </c>
      <c r="AU1100" t="s">
        <v>207</v>
      </c>
      <c r="AV1100" t="s">
        <v>207</v>
      </c>
      <c r="AW1100" t="s">
        <v>207</v>
      </c>
      <c r="AX1100" t="s">
        <v>207</v>
      </c>
      <c r="AY1100" t="s">
        <v>207</v>
      </c>
      <c r="AZ1100" t="s">
        <v>207</v>
      </c>
      <c r="BA1100" t="s">
        <v>215</v>
      </c>
      <c r="BB1100" t="s">
        <v>207</v>
      </c>
      <c r="BC1100" t="s">
        <v>207</v>
      </c>
      <c r="BD1100" t="s">
        <v>207</v>
      </c>
      <c r="BE1100" t="s">
        <v>207</v>
      </c>
      <c r="BF1100" t="s">
        <v>207</v>
      </c>
      <c r="BG1100" t="s">
        <v>207</v>
      </c>
      <c r="BH1100" t="s">
        <v>207</v>
      </c>
      <c r="BI1100" t="s">
        <v>207</v>
      </c>
      <c r="BJ1100" t="s">
        <v>207</v>
      </c>
      <c r="BK1100" t="s">
        <v>207</v>
      </c>
      <c r="BL1100" t="s">
        <v>207</v>
      </c>
      <c r="BM1100" t="s">
        <v>207</v>
      </c>
      <c r="BN1100" t="s">
        <v>207</v>
      </c>
      <c r="BO1100" s="18" t="str">
        <f>IF(OR(BO$2=0, BO$2=""), "N/A", IF(ISNUMBER(SEARCH(UPPER(BO$2), UPPER(ProgramsTable[[#This Row],[Type of Service]]))), "Yes", "No"))</f>
        <v>N/A</v>
      </c>
      <c r="BP1100" s="18" t="str">
        <f>IF(BP$2=0, "N/A", IF(ISNUMBER(SEARCH(TRIM(BP$2), ProgramsTable[[#This Row],[Geographic Coverage]])), "Yes", "No"))</f>
        <v>N/A</v>
      </c>
      <c r="BQ1100" s="18" t="str">
        <f>IF(BQ$2=0, "N/A", IF(ISNUMBER(SEARCH(TRIM(BQ$2), ProgramsTable[[#This Row],[Geographic Coverage]])), "Yes", "No"))</f>
        <v>N/A</v>
      </c>
      <c r="BR1100" s="18" t="str">
        <f>IF(AND(BP$2=0, BQ$2=0), "*Required - Please Make a Selection*", IF(OR(ISNUMBER(SEARCH(TRIM(BP$2), ProgramsTable[[#This Row],[Geographic Coverage]])), ISNUMBER(SEARCH(TRIM(BQ$2), ProgramsTable[[#This Row],[Geographic Coverage]]))), "Yes", "No"))</f>
        <v>*Required - Please Make a Selection*</v>
      </c>
      <c r="BS1100" s="18" t="str">
        <f>IF(OR(BS$2="",BS$2=0), "N/A", IF(AND(ProgramsTable[[#This Row],[Age Min]]= "None", ProgramsTable[[#This Row],[Age Max]]= "None"), "Yes", IF(AND(BS$2&gt;=ProgramsTable[[#This Row],[Age Min]], BS$2&lt;=ProgramsTable[[#This Row],[Age Max]]), "Yes", "No")))</f>
        <v>N/A</v>
      </c>
      <c r="BT1100" s="18" t="str" cm="1">
        <f t="array" ref="BT1100">IF(COUNTIF(AM$2:BJ$2,"Yes")=0,"N/A",IF(SUMPRODUCT(--(AM$2:BJ$2="Yes"),--(ProgramsTable[[#This Row],[Developmental Disability]:[Caregivers, Family Members, Advocates, or Practitioners of an Individual with Disabilities or Medical Conditions]]="Yes"))&gt;0,"Yes","No"))</f>
        <v>N/A</v>
      </c>
      <c r="BU11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00" s="18" t="str">
        <f>IF(BV$2=0, "N/A", IF(ISNUMBER(SEARCH(UPPER(BV$2), UPPER(ProgramsTable[[#This Row],[Type of Service]]))), "Yes", "No"))</f>
        <v>N/A</v>
      </c>
      <c r="BW1100" s="18" t="str">
        <f>IF(BW$2=0, "N/A", IF(ISNUMBER(SEARCH(TRIM(BW$2), ProgramsTable[[#This Row],[Geographic Coverage]])), "Yes", "No"))</f>
        <v>N/A</v>
      </c>
      <c r="BX1100" s="18" t="str">
        <f>IF(BX$2=0, "N/A", IF(ISNUMBER(SEARCH(TRIM(BX$2), ProgramsTable[[#This Row],[Geographic Coverage]])), "Yes", "No"))</f>
        <v>N/A</v>
      </c>
      <c r="BY1100" s="18" t="str">
        <f>IF(AND(BW$2=0, BX$2=0), "*Required - Please Make a Selection*", IF(OR(ISNUMBER(SEARCH(TRIM(BW$2), ProgramsTable[[#This Row],[Geographic Coverage]])), ISNUMBER(SEARCH(TRIM(BX$2), ProgramsTable[[#This Row],[Geographic Coverage]]))), "Yes", "No"))</f>
        <v>*Required - Please Make a Selection*</v>
      </c>
      <c r="BZ1100" s="18" t="str">
        <f>IF(I$2=0, "N/A", IF(I$2="Yes", IF(ProgramsTable[[#This Row],[Program Includes Services for Caregivers]]="Yes", IF(ProgramsTable[[#This Row],[Program May Require Caregiver to be Unpaid]]="No", "Yes", "No"), "No"), "N/A"))</f>
        <v>N/A</v>
      </c>
      <c r="CA11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00" s="18" t="str">
        <f>IF(CB$2=0, "N/A", IF(ISNUMBER(SEARCH(TRIM(UPPER(CB$2)), TRIM(UPPER(ProgramsTable[[#This Row],[Type of Service]])))), "Yes", "No"))</f>
        <v>N/A</v>
      </c>
      <c r="CC1100" s="18" t="str">
        <f>IF(CC$2=0, "N/A", IF(ISNUMBER(SEARCH(TRIM(CC$2), ProgramsTable[[#This Row],[Geographic Coverage]])), "Yes", "No"))</f>
        <v>No</v>
      </c>
      <c r="CD1100" s="18" t="str">
        <f>IF(CD$2=0, "N/A", IF(ISNUMBER(SEARCH(TRIM(CD$2), ProgramsTable[[#This Row],[Geographic Coverage]])), "Yes", "No"))</f>
        <v>N/A</v>
      </c>
      <c r="CE1100" s="18" t="str">
        <f>IF(AND(CC$2=0, CD$2=0), "*Required - Please Make a Selection*", IF(OR(ISNUMBER(SEARCH(TRIM(CC$2), ProgramsTable[[#This Row],[Geographic Coverage]])), ISNUMBER(SEARCH(TRIM(CD$2), ProgramsTable[[#This Row],[Geographic Coverage]]))), "Yes", "No"))</f>
        <v>No</v>
      </c>
      <c r="CF1100" s="18" t="str" cm="1">
        <f t="array" ref="CF1100">IF(COUNTIF(BK$2:BN$2, "Yes")=0, "N/A", IF(SUMPRODUCT((BK$2:BN$2="Yes")*(ProgramsTable[[#This Row],[Veteran?]:[Disabled Veteran?]]="Yes"))&gt;0, "Yes", "No"))</f>
        <v>No</v>
      </c>
      <c r="CG11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00"/>
      <c r="CI1100"/>
      <c r="CJ1100"/>
      <c r="CK1100"/>
      <c r="CL1100"/>
      <c r="CM1100"/>
      <c r="CN1100"/>
      <c r="CO1100"/>
      <c r="CP1100"/>
      <c r="CQ1100"/>
      <c r="CR1100"/>
      <c r="CS1100"/>
      <c r="CU1100"/>
      <c r="CV1100"/>
    </row>
    <row r="1101" spans="1:100" x14ac:dyDescent="0.25">
      <c r="A1101" s="10">
        <v>1151</v>
      </c>
      <c r="B1101" t="s">
        <v>647</v>
      </c>
      <c r="C1101" t="s">
        <v>656</v>
      </c>
      <c r="D1101" t="s">
        <v>564</v>
      </c>
      <c r="E1101" t="s">
        <v>546</v>
      </c>
      <c r="F1101" t="s">
        <v>565</v>
      </c>
      <c r="G1101" t="s">
        <v>107</v>
      </c>
      <c r="H1101" t="s">
        <v>207</v>
      </c>
      <c r="I1101" t="s">
        <v>207</v>
      </c>
      <c r="J1101" t="s">
        <v>566</v>
      </c>
      <c r="K1101" t="s">
        <v>208</v>
      </c>
      <c r="L1101" s="11" t="s">
        <v>567</v>
      </c>
      <c r="M1101">
        <v>60</v>
      </c>
      <c r="N1101">
        <v>120</v>
      </c>
      <c r="O1101" t="s">
        <v>568</v>
      </c>
      <c r="P1101" t="s">
        <v>569</v>
      </c>
      <c r="Q1101" t="s">
        <v>208</v>
      </c>
      <c r="R1101" t="s">
        <v>569</v>
      </c>
      <c r="S1101" t="s">
        <v>208</v>
      </c>
      <c r="T1101" t="s">
        <v>76</v>
      </c>
      <c r="U1101" t="s">
        <v>207</v>
      </c>
      <c r="V1101" t="s">
        <v>215</v>
      </c>
      <c r="W1101" t="s">
        <v>207</v>
      </c>
      <c r="X1101" t="s">
        <v>207</v>
      </c>
      <c r="Y1101" t="s">
        <v>207</v>
      </c>
      <c r="Z1101" t="s">
        <v>207</v>
      </c>
      <c r="AA1101" t="s">
        <v>207</v>
      </c>
      <c r="AB1101" t="s">
        <v>207</v>
      </c>
      <c r="AC1101" t="s">
        <v>207</v>
      </c>
      <c r="AD1101" t="s">
        <v>207</v>
      </c>
      <c r="AE1101" t="s">
        <v>207</v>
      </c>
      <c r="AF1101" t="s">
        <v>207</v>
      </c>
      <c r="AG1101" t="s">
        <v>207</v>
      </c>
      <c r="AH1101" t="s">
        <v>207</v>
      </c>
      <c r="AI1101" t="s">
        <v>207</v>
      </c>
      <c r="AJ1101" t="s">
        <v>207</v>
      </c>
      <c r="AK1101" t="s">
        <v>207</v>
      </c>
      <c r="AL1101" t="s">
        <v>207</v>
      </c>
      <c r="AM1101" t="s">
        <v>215</v>
      </c>
      <c r="AN1101" t="s">
        <v>215</v>
      </c>
      <c r="AO1101" t="s">
        <v>215</v>
      </c>
      <c r="AP1101" t="s">
        <v>207</v>
      </c>
      <c r="AQ1101" t="s">
        <v>207</v>
      </c>
      <c r="AR1101" t="s">
        <v>207</v>
      </c>
      <c r="AS1101" t="s">
        <v>207</v>
      </c>
      <c r="AT1101" t="s">
        <v>207</v>
      </c>
      <c r="AU1101" t="s">
        <v>207</v>
      </c>
      <c r="AV1101" t="s">
        <v>207</v>
      </c>
      <c r="AW1101" t="s">
        <v>207</v>
      </c>
      <c r="AX1101" t="s">
        <v>207</v>
      </c>
      <c r="AY1101" t="s">
        <v>207</v>
      </c>
      <c r="AZ1101" t="s">
        <v>207</v>
      </c>
      <c r="BA1101" t="s">
        <v>207</v>
      </c>
      <c r="BB1101" t="s">
        <v>207</v>
      </c>
      <c r="BC1101" t="s">
        <v>207</v>
      </c>
      <c r="BD1101" t="s">
        <v>207</v>
      </c>
      <c r="BE1101" t="s">
        <v>207</v>
      </c>
      <c r="BF1101" t="s">
        <v>207</v>
      </c>
      <c r="BG1101" t="s">
        <v>207</v>
      </c>
      <c r="BH1101" t="s">
        <v>207</v>
      </c>
      <c r="BI1101" t="s">
        <v>207</v>
      </c>
      <c r="BJ1101" t="s">
        <v>207</v>
      </c>
      <c r="BK1101" t="s">
        <v>207</v>
      </c>
      <c r="BL1101" t="s">
        <v>207</v>
      </c>
      <c r="BM1101" t="s">
        <v>207</v>
      </c>
      <c r="BN1101" t="s">
        <v>207</v>
      </c>
      <c r="BO1101" s="18" t="str">
        <f>IF(OR(BO$2=0, BO$2=""), "N/A", IF(ISNUMBER(SEARCH(UPPER(BO$2), UPPER(ProgramsTable[[#This Row],[Type of Service]]))), "Yes", "No"))</f>
        <v>N/A</v>
      </c>
      <c r="BP1101" s="18" t="str">
        <f>IF(BP$2=0, "N/A", IF(ISNUMBER(SEARCH(TRIM(BP$2), ProgramsTable[[#This Row],[Geographic Coverage]])), "Yes", "No"))</f>
        <v>N/A</v>
      </c>
      <c r="BQ1101" s="18" t="str">
        <f>IF(BQ$2=0, "N/A", IF(ISNUMBER(SEARCH(TRIM(BQ$2), ProgramsTable[[#This Row],[Geographic Coverage]])), "Yes", "No"))</f>
        <v>N/A</v>
      </c>
      <c r="BR1101" s="18" t="str">
        <f>IF(AND(BP$2=0, BQ$2=0), "*Required - Please Make a Selection*", IF(OR(ISNUMBER(SEARCH(TRIM(BP$2), ProgramsTable[[#This Row],[Geographic Coverage]])), ISNUMBER(SEARCH(TRIM(BQ$2), ProgramsTable[[#This Row],[Geographic Coverage]]))), "Yes", "No"))</f>
        <v>*Required - Please Make a Selection*</v>
      </c>
      <c r="BS1101" s="18" t="str">
        <f>IF(OR(BS$2="",BS$2=0), "N/A", IF(AND(ProgramsTable[[#This Row],[Age Min]]= "None", ProgramsTable[[#This Row],[Age Max]]= "None"), "Yes", IF(AND(BS$2&gt;=ProgramsTable[[#This Row],[Age Min]], BS$2&lt;=ProgramsTable[[#This Row],[Age Max]]), "Yes", "No")))</f>
        <v>N/A</v>
      </c>
      <c r="BT1101" s="18" t="str" cm="1">
        <f t="array" ref="BT1101">IF(COUNTIF(AM$2:BJ$2,"Yes")=0,"N/A",IF(SUMPRODUCT(--(AM$2:BJ$2="Yes"),--(ProgramsTable[[#This Row],[Developmental Disability]:[Caregivers, Family Members, Advocates, or Practitioners of an Individual with Disabilities or Medical Conditions]]="Yes"))&gt;0,"Yes","No"))</f>
        <v>N/A</v>
      </c>
      <c r="BU11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01" s="18" t="str">
        <f>IF(BV$2=0, "N/A", IF(ISNUMBER(SEARCH(UPPER(BV$2), UPPER(ProgramsTable[[#This Row],[Type of Service]]))), "Yes", "No"))</f>
        <v>N/A</v>
      </c>
      <c r="BW1101" s="18" t="str">
        <f>IF(BW$2=0, "N/A", IF(ISNUMBER(SEARCH(TRIM(BW$2), ProgramsTable[[#This Row],[Geographic Coverage]])), "Yes", "No"))</f>
        <v>N/A</v>
      </c>
      <c r="BX1101" s="18" t="str">
        <f>IF(BX$2=0, "N/A", IF(ISNUMBER(SEARCH(TRIM(BX$2), ProgramsTable[[#This Row],[Geographic Coverage]])), "Yes", "No"))</f>
        <v>N/A</v>
      </c>
      <c r="BY1101" s="18" t="str">
        <f>IF(AND(BW$2=0, BX$2=0), "*Required - Please Make a Selection*", IF(OR(ISNUMBER(SEARCH(TRIM(BW$2), ProgramsTable[[#This Row],[Geographic Coverage]])), ISNUMBER(SEARCH(TRIM(BX$2), ProgramsTable[[#This Row],[Geographic Coverage]]))), "Yes", "No"))</f>
        <v>*Required - Please Make a Selection*</v>
      </c>
      <c r="BZ1101" s="18" t="str">
        <f>IF(I$2=0, "N/A", IF(I$2="Yes", IF(ProgramsTable[[#This Row],[Program Includes Services for Caregivers]]="Yes", IF(ProgramsTable[[#This Row],[Program May Require Caregiver to be Unpaid]]="No", "Yes", "No"), "No"), "N/A"))</f>
        <v>N/A</v>
      </c>
      <c r="CA11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01" s="18" t="str">
        <f>IF(CB$2=0, "N/A", IF(ISNUMBER(SEARCH(TRIM(UPPER(CB$2)), TRIM(UPPER(ProgramsTable[[#This Row],[Type of Service]])))), "Yes", "No"))</f>
        <v>N/A</v>
      </c>
      <c r="CC1101" s="18" t="str">
        <f>IF(CC$2=0, "N/A", IF(ISNUMBER(SEARCH(TRIM(CC$2), ProgramsTable[[#This Row],[Geographic Coverage]])), "Yes", "No"))</f>
        <v>No</v>
      </c>
      <c r="CD1101" s="18" t="str">
        <f>IF(CD$2=0, "N/A", IF(ISNUMBER(SEARCH(TRIM(CD$2), ProgramsTable[[#This Row],[Geographic Coverage]])), "Yes", "No"))</f>
        <v>N/A</v>
      </c>
      <c r="CE1101" s="18" t="str">
        <f>IF(AND(CC$2=0, CD$2=0), "*Required - Please Make a Selection*", IF(OR(ISNUMBER(SEARCH(TRIM(CC$2), ProgramsTable[[#This Row],[Geographic Coverage]])), ISNUMBER(SEARCH(TRIM(CD$2), ProgramsTable[[#This Row],[Geographic Coverage]]))), "Yes", "No"))</f>
        <v>No</v>
      </c>
      <c r="CF1101" s="18" t="str" cm="1">
        <f t="array" ref="CF1101">IF(COUNTIF(BK$2:BN$2, "Yes")=0, "N/A", IF(SUMPRODUCT((BK$2:BN$2="Yes")*(ProgramsTable[[#This Row],[Veteran?]:[Disabled Veteran?]]="Yes"))&gt;0, "Yes", "No"))</f>
        <v>No</v>
      </c>
      <c r="CG11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01"/>
      <c r="CI1101"/>
      <c r="CJ1101"/>
      <c r="CK1101"/>
      <c r="CL1101"/>
      <c r="CM1101"/>
      <c r="CN1101"/>
      <c r="CO1101"/>
      <c r="CP1101"/>
      <c r="CQ1101"/>
      <c r="CR1101"/>
      <c r="CS1101"/>
      <c r="CU1101"/>
      <c r="CV1101"/>
    </row>
    <row r="1102" spans="1:100" hidden="1" x14ac:dyDescent="0.25">
      <c r="A1102" s="10">
        <v>1152</v>
      </c>
      <c r="B1102" t="s">
        <v>647</v>
      </c>
      <c r="C1102" t="s">
        <v>656</v>
      </c>
      <c r="D1102" t="s">
        <v>564</v>
      </c>
      <c r="E1102" t="s">
        <v>546</v>
      </c>
      <c r="F1102" t="s">
        <v>570</v>
      </c>
      <c r="G1102" t="s">
        <v>109</v>
      </c>
      <c r="H1102" t="s">
        <v>207</v>
      </c>
      <c r="I1102" t="s">
        <v>207</v>
      </c>
      <c r="J1102" t="s">
        <v>566</v>
      </c>
      <c r="K1102" t="s">
        <v>208</v>
      </c>
      <c r="L1102" s="11" t="s">
        <v>571</v>
      </c>
      <c r="M1102">
        <v>60</v>
      </c>
      <c r="N1102">
        <v>120</v>
      </c>
      <c r="O1102" t="s">
        <v>572</v>
      </c>
      <c r="P1102" t="s">
        <v>573</v>
      </c>
      <c r="Q1102" t="s">
        <v>208</v>
      </c>
      <c r="R1102" t="s">
        <v>573</v>
      </c>
      <c r="S1102" t="s">
        <v>208</v>
      </c>
      <c r="T1102" t="s">
        <v>76</v>
      </c>
      <c r="U1102" t="s">
        <v>207</v>
      </c>
      <c r="V1102" t="s">
        <v>215</v>
      </c>
      <c r="W1102" t="s">
        <v>207</v>
      </c>
      <c r="X1102" t="s">
        <v>207</v>
      </c>
      <c r="Y1102" t="s">
        <v>207</v>
      </c>
      <c r="Z1102" t="s">
        <v>207</v>
      </c>
      <c r="AA1102" t="s">
        <v>207</v>
      </c>
      <c r="AB1102" t="s">
        <v>207</v>
      </c>
      <c r="AC1102" t="s">
        <v>207</v>
      </c>
      <c r="AD1102" t="s">
        <v>207</v>
      </c>
      <c r="AE1102" t="s">
        <v>207</v>
      </c>
      <c r="AF1102" t="s">
        <v>207</v>
      </c>
      <c r="AG1102" t="s">
        <v>207</v>
      </c>
      <c r="AH1102" t="s">
        <v>207</v>
      </c>
      <c r="AI1102" t="s">
        <v>207</v>
      </c>
      <c r="AJ1102" t="s">
        <v>207</v>
      </c>
      <c r="AK1102" t="s">
        <v>207</v>
      </c>
      <c r="AL1102" t="s">
        <v>207</v>
      </c>
      <c r="AM1102" t="s">
        <v>215</v>
      </c>
      <c r="AN1102" t="s">
        <v>215</v>
      </c>
      <c r="AO1102" t="s">
        <v>215</v>
      </c>
      <c r="AP1102" t="s">
        <v>207</v>
      </c>
      <c r="AQ1102" t="s">
        <v>215</v>
      </c>
      <c r="AR1102" t="s">
        <v>207</v>
      </c>
      <c r="AS1102" t="s">
        <v>207</v>
      </c>
      <c r="AT1102" t="s">
        <v>207</v>
      </c>
      <c r="AU1102" t="s">
        <v>207</v>
      </c>
      <c r="AV1102" t="s">
        <v>207</v>
      </c>
      <c r="AW1102" t="s">
        <v>207</v>
      </c>
      <c r="AX1102" t="s">
        <v>215</v>
      </c>
      <c r="AY1102" t="s">
        <v>215</v>
      </c>
      <c r="AZ1102" t="s">
        <v>207</v>
      </c>
      <c r="BA1102" t="s">
        <v>215</v>
      </c>
      <c r="BB1102" t="s">
        <v>207</v>
      </c>
      <c r="BC1102" t="s">
        <v>207</v>
      </c>
      <c r="BD1102" t="s">
        <v>207</v>
      </c>
      <c r="BE1102" t="s">
        <v>207</v>
      </c>
      <c r="BF1102" t="s">
        <v>207</v>
      </c>
      <c r="BG1102" t="s">
        <v>207</v>
      </c>
      <c r="BH1102" t="s">
        <v>207</v>
      </c>
      <c r="BI1102" t="s">
        <v>207</v>
      </c>
      <c r="BJ1102" t="s">
        <v>207</v>
      </c>
      <c r="BK1102" t="s">
        <v>207</v>
      </c>
      <c r="BL1102" t="s">
        <v>207</v>
      </c>
      <c r="BM1102" t="s">
        <v>207</v>
      </c>
      <c r="BN1102" t="s">
        <v>207</v>
      </c>
      <c r="BO1102" s="18" t="str">
        <f>IF(OR(BO$2=0, BO$2=""), "N/A", IF(ISNUMBER(SEARCH(UPPER(BO$2), UPPER(ProgramsTable[[#This Row],[Type of Service]]))), "Yes", "No"))</f>
        <v>N/A</v>
      </c>
      <c r="BP1102" s="18" t="str">
        <f>IF(BP$2=0, "N/A", IF(ISNUMBER(SEARCH(TRIM(BP$2), ProgramsTable[[#This Row],[Geographic Coverage]])), "Yes", "No"))</f>
        <v>N/A</v>
      </c>
      <c r="BQ1102" s="18" t="str">
        <f>IF(BQ$2=0, "N/A", IF(ISNUMBER(SEARCH(TRIM(BQ$2), ProgramsTable[[#This Row],[Geographic Coverage]])), "Yes", "No"))</f>
        <v>N/A</v>
      </c>
      <c r="BR1102" s="18" t="str">
        <f>IF(AND(BP$2=0, BQ$2=0), "*Required - Please Make a Selection*", IF(OR(ISNUMBER(SEARCH(TRIM(BP$2), ProgramsTable[[#This Row],[Geographic Coverage]])), ISNUMBER(SEARCH(TRIM(BQ$2), ProgramsTable[[#This Row],[Geographic Coverage]]))), "Yes", "No"))</f>
        <v>*Required - Please Make a Selection*</v>
      </c>
      <c r="BS1102" s="18" t="str">
        <f>IF(OR(BS$2="",BS$2=0), "N/A", IF(AND(ProgramsTable[[#This Row],[Age Min]]= "None", ProgramsTable[[#This Row],[Age Max]]= "None"), "Yes", IF(AND(BS$2&gt;=ProgramsTable[[#This Row],[Age Min]], BS$2&lt;=ProgramsTable[[#This Row],[Age Max]]), "Yes", "No")))</f>
        <v>N/A</v>
      </c>
      <c r="BT1102" s="18" t="str" cm="1">
        <f t="array" ref="BT1102">IF(COUNTIF(AM$2:BJ$2,"Yes")=0,"N/A",IF(SUMPRODUCT(--(AM$2:BJ$2="Yes"),--(ProgramsTable[[#This Row],[Developmental Disability]:[Caregivers, Family Members, Advocates, or Practitioners of an Individual with Disabilities or Medical Conditions]]="Yes"))&gt;0,"Yes","No"))</f>
        <v>N/A</v>
      </c>
      <c r="BU11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02" s="18" t="str">
        <f>IF(BV$2=0, "N/A", IF(ISNUMBER(SEARCH(UPPER(BV$2), UPPER(ProgramsTable[[#This Row],[Type of Service]]))), "Yes", "No"))</f>
        <v>N/A</v>
      </c>
      <c r="BW1102" s="18" t="str">
        <f>IF(BW$2=0, "N/A", IF(ISNUMBER(SEARCH(TRIM(BW$2), ProgramsTable[[#This Row],[Geographic Coverage]])), "Yes", "No"))</f>
        <v>N/A</v>
      </c>
      <c r="BX1102" s="18" t="str">
        <f>IF(BX$2=0, "N/A", IF(ISNUMBER(SEARCH(TRIM(BX$2), ProgramsTable[[#This Row],[Geographic Coverage]])), "Yes", "No"))</f>
        <v>N/A</v>
      </c>
      <c r="BY1102" s="18" t="str">
        <f>IF(AND(BW$2=0, BX$2=0), "*Required - Please Make a Selection*", IF(OR(ISNUMBER(SEARCH(TRIM(BW$2), ProgramsTable[[#This Row],[Geographic Coverage]])), ISNUMBER(SEARCH(TRIM(BX$2), ProgramsTable[[#This Row],[Geographic Coverage]]))), "Yes", "No"))</f>
        <v>*Required - Please Make a Selection*</v>
      </c>
      <c r="BZ1102" s="18" t="str">
        <f>IF(I$2=0, "N/A", IF(I$2="Yes", IF(ProgramsTable[[#This Row],[Program Includes Services for Caregivers]]="Yes", IF(ProgramsTable[[#This Row],[Program May Require Caregiver to be Unpaid]]="No", "Yes", "No"), "No"), "N/A"))</f>
        <v>N/A</v>
      </c>
      <c r="CA11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02" s="18" t="str">
        <f>IF(CB$2=0, "N/A", IF(ISNUMBER(SEARCH(TRIM(UPPER(CB$2)), TRIM(UPPER(ProgramsTable[[#This Row],[Type of Service]])))), "Yes", "No"))</f>
        <v>N/A</v>
      </c>
      <c r="CC1102" s="18" t="str">
        <f>IF(CC$2=0, "N/A", IF(ISNUMBER(SEARCH(TRIM(CC$2), ProgramsTable[[#This Row],[Geographic Coverage]])), "Yes", "No"))</f>
        <v>No</v>
      </c>
      <c r="CD1102" s="18" t="str">
        <f>IF(CD$2=0, "N/A", IF(ISNUMBER(SEARCH(TRIM(CD$2), ProgramsTable[[#This Row],[Geographic Coverage]])), "Yes", "No"))</f>
        <v>N/A</v>
      </c>
      <c r="CE1102" s="18" t="str">
        <f>IF(AND(CC$2=0, CD$2=0), "*Required - Please Make a Selection*", IF(OR(ISNUMBER(SEARCH(TRIM(CC$2), ProgramsTable[[#This Row],[Geographic Coverage]])), ISNUMBER(SEARCH(TRIM(CD$2), ProgramsTable[[#This Row],[Geographic Coverage]]))), "Yes", "No"))</f>
        <v>No</v>
      </c>
      <c r="CF1102" s="18" t="str" cm="1">
        <f t="array" ref="CF1102">IF(COUNTIF(BK$2:BN$2, "Yes")=0, "N/A", IF(SUMPRODUCT((BK$2:BN$2="Yes")*(ProgramsTable[[#This Row],[Veteran?]:[Disabled Veteran?]]="Yes"))&gt;0, "Yes", "No"))</f>
        <v>No</v>
      </c>
      <c r="CG11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02"/>
      <c r="CI1102"/>
      <c r="CJ1102"/>
      <c r="CK1102"/>
      <c r="CL1102"/>
      <c r="CM1102"/>
      <c r="CN1102"/>
      <c r="CO1102"/>
      <c r="CP1102"/>
      <c r="CQ1102"/>
      <c r="CR1102"/>
      <c r="CS1102"/>
      <c r="CU1102"/>
      <c r="CV1102"/>
    </row>
    <row r="1103" spans="1:100" hidden="1" x14ac:dyDescent="0.25">
      <c r="A1103" s="10">
        <v>1153</v>
      </c>
      <c r="B1103" t="s">
        <v>647</v>
      </c>
      <c r="C1103" t="s">
        <v>656</v>
      </c>
      <c r="D1103" t="s">
        <v>564</v>
      </c>
      <c r="E1103" t="s">
        <v>546</v>
      </c>
      <c r="F1103" t="s">
        <v>574</v>
      </c>
      <c r="G1103" t="s">
        <v>108</v>
      </c>
      <c r="H1103" t="s">
        <v>207</v>
      </c>
      <c r="I1103" t="s">
        <v>207</v>
      </c>
      <c r="J1103" t="s">
        <v>208</v>
      </c>
      <c r="K1103" t="s">
        <v>208</v>
      </c>
      <c r="L1103" s="11" t="s">
        <v>543</v>
      </c>
      <c r="M1103">
        <v>60</v>
      </c>
      <c r="N1103">
        <v>120</v>
      </c>
      <c r="P1103" t="s">
        <v>575</v>
      </c>
      <c r="Q1103" t="s">
        <v>208</v>
      </c>
      <c r="R1103" t="s">
        <v>575</v>
      </c>
      <c r="S1103" t="s">
        <v>208</v>
      </c>
      <c r="T1103" t="s">
        <v>76</v>
      </c>
      <c r="U1103" t="s">
        <v>207</v>
      </c>
      <c r="V1103" t="s">
        <v>207</v>
      </c>
      <c r="W1103" t="s">
        <v>207</v>
      </c>
      <c r="X1103" t="s">
        <v>207</v>
      </c>
      <c r="Y1103" t="s">
        <v>207</v>
      </c>
      <c r="Z1103" t="s">
        <v>207</v>
      </c>
      <c r="AA1103" t="s">
        <v>207</v>
      </c>
      <c r="AB1103" t="s">
        <v>207</v>
      </c>
      <c r="AC1103" t="s">
        <v>207</v>
      </c>
      <c r="AD1103" t="s">
        <v>207</v>
      </c>
      <c r="AE1103" t="s">
        <v>207</v>
      </c>
      <c r="AF1103" t="s">
        <v>207</v>
      </c>
      <c r="AG1103" t="s">
        <v>207</v>
      </c>
      <c r="AH1103" t="s">
        <v>207</v>
      </c>
      <c r="AI1103" t="s">
        <v>207</v>
      </c>
      <c r="AJ1103" t="s">
        <v>207</v>
      </c>
      <c r="AK1103" t="s">
        <v>207</v>
      </c>
      <c r="AL1103" t="s">
        <v>207</v>
      </c>
      <c r="AM1103" t="s">
        <v>207</v>
      </c>
      <c r="AN1103" t="s">
        <v>207</v>
      </c>
      <c r="AO1103" t="s">
        <v>207</v>
      </c>
      <c r="AP1103" t="s">
        <v>207</v>
      </c>
      <c r="AQ1103" t="s">
        <v>207</v>
      </c>
      <c r="AR1103" t="s">
        <v>207</v>
      </c>
      <c r="AS1103" t="s">
        <v>207</v>
      </c>
      <c r="AT1103" t="s">
        <v>207</v>
      </c>
      <c r="AU1103" t="s">
        <v>207</v>
      </c>
      <c r="AV1103" t="s">
        <v>207</v>
      </c>
      <c r="AW1103" t="s">
        <v>207</v>
      </c>
      <c r="AX1103" t="s">
        <v>207</v>
      </c>
      <c r="AY1103" t="s">
        <v>207</v>
      </c>
      <c r="AZ1103" t="s">
        <v>207</v>
      </c>
      <c r="BA1103" t="s">
        <v>215</v>
      </c>
      <c r="BB1103" t="s">
        <v>207</v>
      </c>
      <c r="BC1103" t="s">
        <v>207</v>
      </c>
      <c r="BD1103" t="s">
        <v>207</v>
      </c>
      <c r="BE1103" t="s">
        <v>207</v>
      </c>
      <c r="BF1103" t="s">
        <v>207</v>
      </c>
      <c r="BG1103" t="s">
        <v>207</v>
      </c>
      <c r="BH1103" t="s">
        <v>207</v>
      </c>
      <c r="BI1103" t="s">
        <v>207</v>
      </c>
      <c r="BJ1103" t="s">
        <v>207</v>
      </c>
      <c r="BK1103" t="s">
        <v>207</v>
      </c>
      <c r="BL1103" t="s">
        <v>207</v>
      </c>
      <c r="BM1103" t="s">
        <v>207</v>
      </c>
      <c r="BN1103" t="s">
        <v>207</v>
      </c>
      <c r="BO1103" s="18" t="str">
        <f>IF(OR(BO$2=0, BO$2=""), "N/A", IF(ISNUMBER(SEARCH(UPPER(BO$2), UPPER(ProgramsTable[[#This Row],[Type of Service]]))), "Yes", "No"))</f>
        <v>N/A</v>
      </c>
      <c r="BP1103" s="18" t="str">
        <f>IF(BP$2=0, "N/A", IF(ISNUMBER(SEARCH(TRIM(BP$2), ProgramsTable[[#This Row],[Geographic Coverage]])), "Yes", "No"))</f>
        <v>N/A</v>
      </c>
      <c r="BQ1103" s="18" t="str">
        <f>IF(BQ$2=0, "N/A", IF(ISNUMBER(SEARCH(TRIM(BQ$2), ProgramsTable[[#This Row],[Geographic Coverage]])), "Yes", "No"))</f>
        <v>N/A</v>
      </c>
      <c r="BR1103" s="18" t="str">
        <f>IF(AND(BP$2=0, BQ$2=0), "*Required - Please Make a Selection*", IF(OR(ISNUMBER(SEARCH(TRIM(BP$2), ProgramsTable[[#This Row],[Geographic Coverage]])), ISNUMBER(SEARCH(TRIM(BQ$2), ProgramsTable[[#This Row],[Geographic Coverage]]))), "Yes", "No"))</f>
        <v>*Required - Please Make a Selection*</v>
      </c>
      <c r="BS1103" s="18" t="str">
        <f>IF(OR(BS$2="",BS$2=0), "N/A", IF(AND(ProgramsTable[[#This Row],[Age Min]]= "None", ProgramsTable[[#This Row],[Age Max]]= "None"), "Yes", IF(AND(BS$2&gt;=ProgramsTable[[#This Row],[Age Min]], BS$2&lt;=ProgramsTable[[#This Row],[Age Max]]), "Yes", "No")))</f>
        <v>N/A</v>
      </c>
      <c r="BT1103" s="18" t="str" cm="1">
        <f t="array" ref="BT1103">IF(COUNTIF(AM$2:BJ$2,"Yes")=0,"N/A",IF(SUMPRODUCT(--(AM$2:BJ$2="Yes"),--(ProgramsTable[[#This Row],[Developmental Disability]:[Caregivers, Family Members, Advocates, or Practitioners of an Individual with Disabilities or Medical Conditions]]="Yes"))&gt;0,"Yes","No"))</f>
        <v>N/A</v>
      </c>
      <c r="BU11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03" s="18" t="str">
        <f>IF(BV$2=0, "N/A", IF(ISNUMBER(SEARCH(UPPER(BV$2), UPPER(ProgramsTable[[#This Row],[Type of Service]]))), "Yes", "No"))</f>
        <v>N/A</v>
      </c>
      <c r="BW1103" s="18" t="str">
        <f>IF(BW$2=0, "N/A", IF(ISNUMBER(SEARCH(TRIM(BW$2), ProgramsTable[[#This Row],[Geographic Coverage]])), "Yes", "No"))</f>
        <v>N/A</v>
      </c>
      <c r="BX1103" s="18" t="str">
        <f>IF(BX$2=0, "N/A", IF(ISNUMBER(SEARCH(TRIM(BX$2), ProgramsTable[[#This Row],[Geographic Coverage]])), "Yes", "No"))</f>
        <v>N/A</v>
      </c>
      <c r="BY1103" s="18" t="str">
        <f>IF(AND(BW$2=0, BX$2=0), "*Required - Please Make a Selection*", IF(OR(ISNUMBER(SEARCH(TRIM(BW$2), ProgramsTable[[#This Row],[Geographic Coverage]])), ISNUMBER(SEARCH(TRIM(BX$2), ProgramsTable[[#This Row],[Geographic Coverage]]))), "Yes", "No"))</f>
        <v>*Required - Please Make a Selection*</v>
      </c>
      <c r="BZ1103" s="18" t="str">
        <f>IF(I$2=0, "N/A", IF(I$2="Yes", IF(ProgramsTable[[#This Row],[Program Includes Services for Caregivers]]="Yes", IF(ProgramsTable[[#This Row],[Program May Require Caregiver to be Unpaid]]="No", "Yes", "No"), "No"), "N/A"))</f>
        <v>N/A</v>
      </c>
      <c r="CA11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03" s="18" t="str">
        <f>IF(CB$2=0, "N/A", IF(ISNUMBER(SEARCH(TRIM(UPPER(CB$2)), TRIM(UPPER(ProgramsTable[[#This Row],[Type of Service]])))), "Yes", "No"))</f>
        <v>N/A</v>
      </c>
      <c r="CC1103" s="18" t="str">
        <f>IF(CC$2=0, "N/A", IF(ISNUMBER(SEARCH(TRIM(CC$2), ProgramsTable[[#This Row],[Geographic Coverage]])), "Yes", "No"))</f>
        <v>No</v>
      </c>
      <c r="CD1103" s="18" t="str">
        <f>IF(CD$2=0, "N/A", IF(ISNUMBER(SEARCH(TRIM(CD$2), ProgramsTable[[#This Row],[Geographic Coverage]])), "Yes", "No"))</f>
        <v>N/A</v>
      </c>
      <c r="CE1103" s="18" t="str">
        <f>IF(AND(CC$2=0, CD$2=0), "*Required - Please Make a Selection*", IF(OR(ISNUMBER(SEARCH(TRIM(CC$2), ProgramsTable[[#This Row],[Geographic Coverage]])), ISNUMBER(SEARCH(TRIM(CD$2), ProgramsTable[[#This Row],[Geographic Coverage]]))), "Yes", "No"))</f>
        <v>No</v>
      </c>
      <c r="CF1103" s="18" t="str" cm="1">
        <f t="array" ref="CF1103">IF(COUNTIF(BK$2:BN$2, "Yes")=0, "N/A", IF(SUMPRODUCT((BK$2:BN$2="Yes")*(ProgramsTable[[#This Row],[Veteran?]:[Disabled Veteran?]]="Yes"))&gt;0, "Yes", "No"))</f>
        <v>No</v>
      </c>
      <c r="CG11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03"/>
      <c r="CI1103"/>
      <c r="CJ1103"/>
      <c r="CK1103"/>
      <c r="CL1103"/>
      <c r="CM1103"/>
      <c r="CN1103"/>
      <c r="CO1103"/>
      <c r="CP1103"/>
      <c r="CQ1103"/>
      <c r="CR1103"/>
      <c r="CS1103"/>
      <c r="CU1103"/>
      <c r="CV1103"/>
    </row>
    <row r="1104" spans="1:100" hidden="1" x14ac:dyDescent="0.25">
      <c r="A1104" s="10">
        <v>1165</v>
      </c>
      <c r="B1104" t="s">
        <v>647</v>
      </c>
      <c r="C1104" t="s">
        <v>657</v>
      </c>
      <c r="D1104" t="s">
        <v>537</v>
      </c>
      <c r="E1104" t="s">
        <v>538</v>
      </c>
      <c r="F1104" t="s">
        <v>539</v>
      </c>
      <c r="G1104" t="s">
        <v>540</v>
      </c>
      <c r="H1104" t="s">
        <v>207</v>
      </c>
      <c r="I1104" t="s">
        <v>207</v>
      </c>
      <c r="J1104" t="s">
        <v>541</v>
      </c>
      <c r="K1104" t="s">
        <v>542</v>
      </c>
      <c r="L1104" t="s">
        <v>543</v>
      </c>
      <c r="M1104">
        <v>60</v>
      </c>
      <c r="N1104">
        <v>120</v>
      </c>
      <c r="P1104" t="s">
        <v>544</v>
      </c>
      <c r="Q1104" t="s">
        <v>208</v>
      </c>
      <c r="R1104" t="s">
        <v>544</v>
      </c>
      <c r="S1104" t="s">
        <v>208</v>
      </c>
      <c r="T1104" t="s">
        <v>78</v>
      </c>
      <c r="U1104" t="s">
        <v>215</v>
      </c>
      <c r="V1104" t="s">
        <v>207</v>
      </c>
      <c r="W1104" t="s">
        <v>207</v>
      </c>
      <c r="X1104" t="s">
        <v>207</v>
      </c>
      <c r="Y1104" t="s">
        <v>207</v>
      </c>
      <c r="Z1104" t="s">
        <v>207</v>
      </c>
      <c r="AA1104" t="s">
        <v>207</v>
      </c>
      <c r="AB1104" t="s">
        <v>207</v>
      </c>
      <c r="AC1104" t="s">
        <v>207</v>
      </c>
      <c r="AD1104" t="s">
        <v>207</v>
      </c>
      <c r="AE1104" t="s">
        <v>207</v>
      </c>
      <c r="AF1104" t="s">
        <v>207</v>
      </c>
      <c r="AG1104" t="s">
        <v>207</v>
      </c>
      <c r="AH1104" t="s">
        <v>207</v>
      </c>
      <c r="AI1104" t="s">
        <v>207</v>
      </c>
      <c r="AJ1104" t="s">
        <v>207</v>
      </c>
      <c r="AK1104" t="s">
        <v>207</v>
      </c>
      <c r="AL1104" t="s">
        <v>207</v>
      </c>
      <c r="AM1104" t="s">
        <v>207</v>
      </c>
      <c r="AN1104" t="s">
        <v>207</v>
      </c>
      <c r="AO1104" t="s">
        <v>207</v>
      </c>
      <c r="AP1104" t="s">
        <v>207</v>
      </c>
      <c r="AQ1104" t="s">
        <v>207</v>
      </c>
      <c r="AR1104" t="s">
        <v>207</v>
      </c>
      <c r="AS1104" t="s">
        <v>207</v>
      </c>
      <c r="AT1104" t="s">
        <v>207</v>
      </c>
      <c r="AU1104" t="s">
        <v>207</v>
      </c>
      <c r="AV1104" t="s">
        <v>207</v>
      </c>
      <c r="AW1104" t="s">
        <v>207</v>
      </c>
      <c r="AX1104" t="s">
        <v>207</v>
      </c>
      <c r="AY1104" t="s">
        <v>207</v>
      </c>
      <c r="AZ1104" t="s">
        <v>207</v>
      </c>
      <c r="BA1104" t="s">
        <v>215</v>
      </c>
      <c r="BB1104" t="s">
        <v>207</v>
      </c>
      <c r="BC1104" t="s">
        <v>207</v>
      </c>
      <c r="BD1104" t="s">
        <v>207</v>
      </c>
      <c r="BE1104" t="s">
        <v>207</v>
      </c>
      <c r="BF1104" t="s">
        <v>207</v>
      </c>
      <c r="BG1104" t="s">
        <v>207</v>
      </c>
      <c r="BH1104" t="s">
        <v>207</v>
      </c>
      <c r="BI1104" t="s">
        <v>207</v>
      </c>
      <c r="BJ1104" t="s">
        <v>207</v>
      </c>
      <c r="BK1104" t="s">
        <v>207</v>
      </c>
      <c r="BL1104" t="s">
        <v>207</v>
      </c>
      <c r="BM1104" t="s">
        <v>207</v>
      </c>
      <c r="BN1104" t="s">
        <v>207</v>
      </c>
      <c r="BO1104" s="18" t="str">
        <f>IF(OR(BO$2=0, BO$2=""), "N/A", IF(ISNUMBER(SEARCH(UPPER(BO$2), UPPER(ProgramsTable[[#This Row],[Type of Service]]))), "Yes", "No"))</f>
        <v>N/A</v>
      </c>
      <c r="BP1104" s="18" t="str">
        <f>IF(BP$2=0, "N/A", IF(ISNUMBER(SEARCH(TRIM(BP$2), ProgramsTable[[#This Row],[Geographic Coverage]])), "Yes", "No"))</f>
        <v>N/A</v>
      </c>
      <c r="BQ1104" s="18" t="str">
        <f>IF(BQ$2=0, "N/A", IF(ISNUMBER(SEARCH(TRIM(BQ$2), ProgramsTable[[#This Row],[Geographic Coverage]])), "Yes", "No"))</f>
        <v>N/A</v>
      </c>
      <c r="BR1104" s="18" t="str">
        <f>IF(AND(BP$2=0, BQ$2=0), "*Required - Please Make a Selection*", IF(OR(ISNUMBER(SEARCH(TRIM(BP$2), ProgramsTable[[#This Row],[Geographic Coverage]])), ISNUMBER(SEARCH(TRIM(BQ$2), ProgramsTable[[#This Row],[Geographic Coverage]]))), "Yes", "No"))</f>
        <v>*Required - Please Make a Selection*</v>
      </c>
      <c r="BS1104" s="18" t="str">
        <f>IF(OR(BS$2="",BS$2=0), "N/A", IF(AND(ProgramsTable[[#This Row],[Age Min]]= "None", ProgramsTable[[#This Row],[Age Max]]= "None"), "Yes", IF(AND(BS$2&gt;=ProgramsTable[[#This Row],[Age Min]], BS$2&lt;=ProgramsTable[[#This Row],[Age Max]]), "Yes", "No")))</f>
        <v>N/A</v>
      </c>
      <c r="BT1104" s="18" t="str" cm="1">
        <f t="array" ref="BT1104">IF(COUNTIF(AM$2:BJ$2,"Yes")=0,"N/A",IF(SUMPRODUCT(--(AM$2:BJ$2="Yes"),--(ProgramsTable[[#This Row],[Developmental Disability]:[Caregivers, Family Members, Advocates, or Practitioners of an Individual with Disabilities or Medical Conditions]]="Yes"))&gt;0,"Yes","No"))</f>
        <v>N/A</v>
      </c>
      <c r="BU11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04" s="18" t="str">
        <f>IF(BV$2=0, "N/A", IF(ISNUMBER(SEARCH(UPPER(BV$2), UPPER(ProgramsTable[[#This Row],[Type of Service]]))), "Yes", "No"))</f>
        <v>N/A</v>
      </c>
      <c r="BW1104" s="18" t="str">
        <f>IF(BW$2=0, "N/A", IF(ISNUMBER(SEARCH(TRIM(BW$2), ProgramsTable[[#This Row],[Geographic Coverage]])), "Yes", "No"))</f>
        <v>N/A</v>
      </c>
      <c r="BX1104" s="18" t="str">
        <f>IF(BX$2=0, "N/A", IF(ISNUMBER(SEARCH(TRIM(BX$2), ProgramsTable[[#This Row],[Geographic Coverage]])), "Yes", "No"))</f>
        <v>N/A</v>
      </c>
      <c r="BY1104" s="18" t="str">
        <f>IF(AND(BW$2=0, BX$2=0), "*Required - Please Make a Selection*", IF(OR(ISNUMBER(SEARCH(TRIM(BW$2), ProgramsTable[[#This Row],[Geographic Coverage]])), ISNUMBER(SEARCH(TRIM(BX$2), ProgramsTable[[#This Row],[Geographic Coverage]]))), "Yes", "No"))</f>
        <v>*Required - Please Make a Selection*</v>
      </c>
      <c r="BZ1104" s="18" t="str">
        <f>IF(I$2=0, "N/A", IF(I$2="Yes", IF(ProgramsTable[[#This Row],[Program Includes Services for Caregivers]]="Yes", IF(ProgramsTable[[#This Row],[Program May Require Caregiver to be Unpaid]]="No", "Yes", "No"), "No"), "N/A"))</f>
        <v>N/A</v>
      </c>
      <c r="CA11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04" s="18" t="str">
        <f>IF(CB$2=0, "N/A", IF(ISNUMBER(SEARCH(TRIM(UPPER(CB$2)), TRIM(UPPER(ProgramsTable[[#This Row],[Type of Service]])))), "Yes", "No"))</f>
        <v>N/A</v>
      </c>
      <c r="CC1104" s="18" t="str">
        <f>IF(CC$2=0, "N/A", IF(ISNUMBER(SEARCH(TRIM(CC$2), ProgramsTable[[#This Row],[Geographic Coverage]])), "Yes", "No"))</f>
        <v>No</v>
      </c>
      <c r="CD1104" s="18" t="str">
        <f>IF(CD$2=0, "N/A", IF(ISNUMBER(SEARCH(TRIM(CD$2), ProgramsTable[[#This Row],[Geographic Coverage]])), "Yes", "No"))</f>
        <v>N/A</v>
      </c>
      <c r="CE1104" s="18" t="str">
        <f>IF(AND(CC$2=0, CD$2=0), "*Required - Please Make a Selection*", IF(OR(ISNUMBER(SEARCH(TRIM(CC$2), ProgramsTable[[#This Row],[Geographic Coverage]])), ISNUMBER(SEARCH(TRIM(CD$2), ProgramsTable[[#This Row],[Geographic Coverage]]))), "Yes", "No"))</f>
        <v>No</v>
      </c>
      <c r="CF1104" s="18" t="str" cm="1">
        <f t="array" ref="CF1104">IF(COUNTIF(BK$2:BN$2, "Yes")=0, "N/A", IF(SUMPRODUCT((BK$2:BN$2="Yes")*(ProgramsTable[[#This Row],[Veteran?]:[Disabled Veteran?]]="Yes"))&gt;0, "Yes", "No"))</f>
        <v>No</v>
      </c>
      <c r="CG11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04"/>
      <c r="CI1104"/>
      <c r="CJ1104"/>
      <c r="CK1104"/>
      <c r="CL1104"/>
      <c r="CM1104"/>
      <c r="CN1104"/>
      <c r="CO1104"/>
      <c r="CP1104"/>
      <c r="CQ1104"/>
      <c r="CR1104"/>
      <c r="CS1104"/>
      <c r="CU1104"/>
      <c r="CV1104"/>
    </row>
    <row r="1105" spans="1:100" hidden="1" x14ac:dyDescent="0.25">
      <c r="A1105" s="10">
        <v>1167</v>
      </c>
      <c r="B1105" t="s">
        <v>647</v>
      </c>
      <c r="C1105" t="s">
        <v>657</v>
      </c>
      <c r="D1105" t="s">
        <v>545</v>
      </c>
      <c r="E1105" t="s">
        <v>546</v>
      </c>
      <c r="F1105" t="s">
        <v>549</v>
      </c>
      <c r="G1105" t="s">
        <v>117</v>
      </c>
      <c r="H1105" t="s">
        <v>207</v>
      </c>
      <c r="I1105" t="s">
        <v>207</v>
      </c>
      <c r="J1105" t="s">
        <v>208</v>
      </c>
      <c r="K1105" t="s">
        <v>208</v>
      </c>
      <c r="L1105" s="11" t="s">
        <v>543</v>
      </c>
      <c r="M1105">
        <v>60</v>
      </c>
      <c r="N1105">
        <v>120</v>
      </c>
      <c r="P1105" t="s">
        <v>550</v>
      </c>
      <c r="Q1105" t="s">
        <v>208</v>
      </c>
      <c r="R1105" t="s">
        <v>550</v>
      </c>
      <c r="S1105" t="s">
        <v>208</v>
      </c>
      <c r="T1105" t="s">
        <v>78</v>
      </c>
      <c r="U1105" t="s">
        <v>207</v>
      </c>
      <c r="V1105" t="s">
        <v>207</v>
      </c>
      <c r="W1105" t="s">
        <v>207</v>
      </c>
      <c r="X1105" t="s">
        <v>207</v>
      </c>
      <c r="Y1105" t="s">
        <v>207</v>
      </c>
      <c r="Z1105" t="s">
        <v>207</v>
      </c>
      <c r="AA1105" t="s">
        <v>207</v>
      </c>
      <c r="AB1105" t="s">
        <v>207</v>
      </c>
      <c r="AC1105" t="s">
        <v>207</v>
      </c>
      <c r="AD1105" t="s">
        <v>207</v>
      </c>
      <c r="AE1105" t="s">
        <v>207</v>
      </c>
      <c r="AF1105" t="s">
        <v>207</v>
      </c>
      <c r="AG1105" t="s">
        <v>207</v>
      </c>
      <c r="AH1105" t="s">
        <v>207</v>
      </c>
      <c r="AI1105" t="s">
        <v>207</v>
      </c>
      <c r="AJ1105" t="s">
        <v>207</v>
      </c>
      <c r="AK1105" t="s">
        <v>207</v>
      </c>
      <c r="AL1105" t="s">
        <v>207</v>
      </c>
      <c r="AM1105" t="s">
        <v>207</v>
      </c>
      <c r="AN1105" t="s">
        <v>207</v>
      </c>
      <c r="AO1105" t="s">
        <v>207</v>
      </c>
      <c r="AP1105" t="s">
        <v>207</v>
      </c>
      <c r="AQ1105" t="s">
        <v>207</v>
      </c>
      <c r="AR1105" t="s">
        <v>207</v>
      </c>
      <c r="AS1105" t="s">
        <v>207</v>
      </c>
      <c r="AT1105" t="s">
        <v>207</v>
      </c>
      <c r="AU1105" t="s">
        <v>207</v>
      </c>
      <c r="AV1105" t="s">
        <v>207</v>
      </c>
      <c r="AW1105" t="s">
        <v>207</v>
      </c>
      <c r="AX1105" t="s">
        <v>207</v>
      </c>
      <c r="AY1105" t="s">
        <v>207</v>
      </c>
      <c r="AZ1105" t="s">
        <v>207</v>
      </c>
      <c r="BA1105" t="s">
        <v>215</v>
      </c>
      <c r="BB1105" t="s">
        <v>207</v>
      </c>
      <c r="BC1105" t="s">
        <v>207</v>
      </c>
      <c r="BD1105" t="s">
        <v>207</v>
      </c>
      <c r="BE1105" t="s">
        <v>207</v>
      </c>
      <c r="BF1105" t="s">
        <v>207</v>
      </c>
      <c r="BG1105" t="s">
        <v>207</v>
      </c>
      <c r="BH1105" t="s">
        <v>207</v>
      </c>
      <c r="BI1105" t="s">
        <v>207</v>
      </c>
      <c r="BJ1105" t="s">
        <v>207</v>
      </c>
      <c r="BK1105" t="s">
        <v>207</v>
      </c>
      <c r="BL1105" t="s">
        <v>207</v>
      </c>
      <c r="BM1105" t="s">
        <v>207</v>
      </c>
      <c r="BN1105" t="s">
        <v>207</v>
      </c>
      <c r="BO1105" s="18" t="str">
        <f>IF(OR(BO$2=0, BO$2=""), "N/A", IF(ISNUMBER(SEARCH(UPPER(BO$2), UPPER(ProgramsTable[[#This Row],[Type of Service]]))), "Yes", "No"))</f>
        <v>N/A</v>
      </c>
      <c r="BP1105" s="18" t="str">
        <f>IF(BP$2=0, "N/A", IF(ISNUMBER(SEARCH(TRIM(BP$2), ProgramsTable[[#This Row],[Geographic Coverage]])), "Yes", "No"))</f>
        <v>N/A</v>
      </c>
      <c r="BQ1105" s="18" t="str">
        <f>IF(BQ$2=0, "N/A", IF(ISNUMBER(SEARCH(TRIM(BQ$2), ProgramsTable[[#This Row],[Geographic Coverage]])), "Yes", "No"))</f>
        <v>N/A</v>
      </c>
      <c r="BR1105" s="18" t="str">
        <f>IF(AND(BP$2=0, BQ$2=0), "*Required - Please Make a Selection*", IF(OR(ISNUMBER(SEARCH(TRIM(BP$2), ProgramsTable[[#This Row],[Geographic Coverage]])), ISNUMBER(SEARCH(TRIM(BQ$2), ProgramsTable[[#This Row],[Geographic Coverage]]))), "Yes", "No"))</f>
        <v>*Required - Please Make a Selection*</v>
      </c>
      <c r="BS1105" s="18" t="str">
        <f>IF(OR(BS$2="",BS$2=0), "N/A", IF(AND(ProgramsTable[[#This Row],[Age Min]]= "None", ProgramsTable[[#This Row],[Age Max]]= "None"), "Yes", IF(AND(BS$2&gt;=ProgramsTable[[#This Row],[Age Min]], BS$2&lt;=ProgramsTable[[#This Row],[Age Max]]), "Yes", "No")))</f>
        <v>N/A</v>
      </c>
      <c r="BT1105" s="18" t="str" cm="1">
        <f t="array" ref="BT1105">IF(COUNTIF(AM$2:BJ$2,"Yes")=0,"N/A",IF(SUMPRODUCT(--(AM$2:BJ$2="Yes"),--(ProgramsTable[[#This Row],[Developmental Disability]:[Caregivers, Family Members, Advocates, or Practitioners of an Individual with Disabilities or Medical Conditions]]="Yes"))&gt;0,"Yes","No"))</f>
        <v>N/A</v>
      </c>
      <c r="BU11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05" s="18" t="str">
        <f>IF(BV$2=0, "N/A", IF(ISNUMBER(SEARCH(UPPER(BV$2), UPPER(ProgramsTable[[#This Row],[Type of Service]]))), "Yes", "No"))</f>
        <v>N/A</v>
      </c>
      <c r="BW1105" s="18" t="str">
        <f>IF(BW$2=0, "N/A", IF(ISNUMBER(SEARCH(TRIM(BW$2), ProgramsTable[[#This Row],[Geographic Coverage]])), "Yes", "No"))</f>
        <v>N/A</v>
      </c>
      <c r="BX1105" s="18" t="str">
        <f>IF(BX$2=0, "N/A", IF(ISNUMBER(SEARCH(TRIM(BX$2), ProgramsTable[[#This Row],[Geographic Coverage]])), "Yes", "No"))</f>
        <v>N/A</v>
      </c>
      <c r="BY1105" s="18" t="str">
        <f>IF(AND(BW$2=0, BX$2=0), "*Required - Please Make a Selection*", IF(OR(ISNUMBER(SEARCH(TRIM(BW$2), ProgramsTable[[#This Row],[Geographic Coverage]])), ISNUMBER(SEARCH(TRIM(BX$2), ProgramsTable[[#This Row],[Geographic Coverage]]))), "Yes", "No"))</f>
        <v>*Required - Please Make a Selection*</v>
      </c>
      <c r="BZ1105" s="18" t="str">
        <f>IF(I$2=0, "N/A", IF(I$2="Yes", IF(ProgramsTable[[#This Row],[Program Includes Services for Caregivers]]="Yes", IF(ProgramsTable[[#This Row],[Program May Require Caregiver to be Unpaid]]="No", "Yes", "No"), "No"), "N/A"))</f>
        <v>N/A</v>
      </c>
      <c r="CA11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05" s="18" t="str">
        <f>IF(CB$2=0, "N/A", IF(ISNUMBER(SEARCH(TRIM(UPPER(CB$2)), TRIM(UPPER(ProgramsTable[[#This Row],[Type of Service]])))), "Yes", "No"))</f>
        <v>N/A</v>
      </c>
      <c r="CC1105" s="18" t="str">
        <f>IF(CC$2=0, "N/A", IF(ISNUMBER(SEARCH(TRIM(CC$2), ProgramsTable[[#This Row],[Geographic Coverage]])), "Yes", "No"))</f>
        <v>No</v>
      </c>
      <c r="CD1105" s="18" t="str">
        <f>IF(CD$2=0, "N/A", IF(ISNUMBER(SEARCH(TRIM(CD$2), ProgramsTable[[#This Row],[Geographic Coverage]])), "Yes", "No"))</f>
        <v>N/A</v>
      </c>
      <c r="CE1105" s="18" t="str">
        <f>IF(AND(CC$2=0, CD$2=0), "*Required - Please Make a Selection*", IF(OR(ISNUMBER(SEARCH(TRIM(CC$2), ProgramsTable[[#This Row],[Geographic Coverage]])), ISNUMBER(SEARCH(TRIM(CD$2), ProgramsTable[[#This Row],[Geographic Coverage]]))), "Yes", "No"))</f>
        <v>No</v>
      </c>
      <c r="CF1105" s="18" t="str" cm="1">
        <f t="array" ref="CF1105">IF(COUNTIF(BK$2:BN$2, "Yes")=0, "N/A", IF(SUMPRODUCT((BK$2:BN$2="Yes")*(ProgramsTable[[#This Row],[Veteran?]:[Disabled Veteran?]]="Yes"))&gt;0, "Yes", "No"))</f>
        <v>No</v>
      </c>
      <c r="CG11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05"/>
      <c r="CI1105"/>
      <c r="CJ1105"/>
      <c r="CK1105"/>
      <c r="CL1105"/>
      <c r="CM1105"/>
      <c r="CN1105"/>
      <c r="CO1105"/>
      <c r="CP1105"/>
      <c r="CQ1105"/>
      <c r="CR1105"/>
      <c r="CS1105"/>
      <c r="CU1105"/>
      <c r="CV1105"/>
    </row>
    <row r="1106" spans="1:100" hidden="1" x14ac:dyDescent="0.25">
      <c r="A1106" s="10">
        <v>1169</v>
      </c>
      <c r="B1106" t="s">
        <v>647</v>
      </c>
      <c r="C1106" t="s">
        <v>657</v>
      </c>
      <c r="D1106" t="s">
        <v>545</v>
      </c>
      <c r="E1106" t="s">
        <v>546</v>
      </c>
      <c r="F1106" t="s">
        <v>553</v>
      </c>
      <c r="G1106" t="s">
        <v>99</v>
      </c>
      <c r="H1106" t="s">
        <v>207</v>
      </c>
      <c r="I1106" t="s">
        <v>207</v>
      </c>
      <c r="J1106" t="s">
        <v>208</v>
      </c>
      <c r="K1106" t="s">
        <v>208</v>
      </c>
      <c r="L1106" s="11" t="s">
        <v>543</v>
      </c>
      <c r="M1106">
        <v>60</v>
      </c>
      <c r="N1106">
        <v>120</v>
      </c>
      <c r="P1106" t="s">
        <v>554</v>
      </c>
      <c r="Q1106" t="s">
        <v>208</v>
      </c>
      <c r="R1106" t="s">
        <v>554</v>
      </c>
      <c r="S1106" t="s">
        <v>208</v>
      </c>
      <c r="T1106" t="s">
        <v>78</v>
      </c>
      <c r="U1106" t="s">
        <v>207</v>
      </c>
      <c r="V1106" t="s">
        <v>207</v>
      </c>
      <c r="W1106" t="s">
        <v>207</v>
      </c>
      <c r="X1106" t="s">
        <v>207</v>
      </c>
      <c r="Y1106" t="s">
        <v>207</v>
      </c>
      <c r="Z1106" t="s">
        <v>207</v>
      </c>
      <c r="AA1106" t="s">
        <v>207</v>
      </c>
      <c r="AB1106" t="s">
        <v>207</v>
      </c>
      <c r="AC1106" t="s">
        <v>207</v>
      </c>
      <c r="AD1106" t="s">
        <v>207</v>
      </c>
      <c r="AE1106" t="s">
        <v>207</v>
      </c>
      <c r="AF1106" t="s">
        <v>207</v>
      </c>
      <c r="AG1106" t="s">
        <v>207</v>
      </c>
      <c r="AH1106" t="s">
        <v>207</v>
      </c>
      <c r="AI1106" t="s">
        <v>207</v>
      </c>
      <c r="AJ1106" t="s">
        <v>207</v>
      </c>
      <c r="AK1106" t="s">
        <v>207</v>
      </c>
      <c r="AL1106" t="s">
        <v>207</v>
      </c>
      <c r="AM1106" t="s">
        <v>207</v>
      </c>
      <c r="AN1106" t="s">
        <v>207</v>
      </c>
      <c r="AO1106" t="s">
        <v>207</v>
      </c>
      <c r="AP1106" t="s">
        <v>207</v>
      </c>
      <c r="AQ1106" t="s">
        <v>207</v>
      </c>
      <c r="AR1106" t="s">
        <v>207</v>
      </c>
      <c r="AS1106" t="s">
        <v>207</v>
      </c>
      <c r="AT1106" t="s">
        <v>207</v>
      </c>
      <c r="AU1106" t="s">
        <v>207</v>
      </c>
      <c r="AV1106" t="s">
        <v>207</v>
      </c>
      <c r="AW1106" t="s">
        <v>207</v>
      </c>
      <c r="AX1106" t="s">
        <v>207</v>
      </c>
      <c r="AY1106" t="s">
        <v>207</v>
      </c>
      <c r="AZ1106" t="s">
        <v>207</v>
      </c>
      <c r="BA1106" t="s">
        <v>215</v>
      </c>
      <c r="BB1106" t="s">
        <v>207</v>
      </c>
      <c r="BC1106" t="s">
        <v>207</v>
      </c>
      <c r="BD1106" t="s">
        <v>207</v>
      </c>
      <c r="BE1106" t="s">
        <v>207</v>
      </c>
      <c r="BF1106" t="s">
        <v>207</v>
      </c>
      <c r="BG1106" t="s">
        <v>207</v>
      </c>
      <c r="BH1106" t="s">
        <v>207</v>
      </c>
      <c r="BI1106" t="s">
        <v>207</v>
      </c>
      <c r="BJ1106" t="s">
        <v>207</v>
      </c>
      <c r="BK1106" t="s">
        <v>207</v>
      </c>
      <c r="BL1106" t="s">
        <v>207</v>
      </c>
      <c r="BM1106" t="s">
        <v>207</v>
      </c>
      <c r="BN1106" t="s">
        <v>207</v>
      </c>
      <c r="BO1106" s="18" t="str">
        <f>IF(OR(BO$2=0, BO$2=""), "N/A", IF(ISNUMBER(SEARCH(UPPER(BO$2), UPPER(ProgramsTable[[#This Row],[Type of Service]]))), "Yes", "No"))</f>
        <v>N/A</v>
      </c>
      <c r="BP1106" s="18" t="str">
        <f>IF(BP$2=0, "N/A", IF(ISNUMBER(SEARCH(TRIM(BP$2), ProgramsTable[[#This Row],[Geographic Coverage]])), "Yes", "No"))</f>
        <v>N/A</v>
      </c>
      <c r="BQ1106" s="18" t="str">
        <f>IF(BQ$2=0, "N/A", IF(ISNUMBER(SEARCH(TRIM(BQ$2), ProgramsTable[[#This Row],[Geographic Coverage]])), "Yes", "No"))</f>
        <v>N/A</v>
      </c>
      <c r="BR1106" s="18" t="str">
        <f>IF(AND(BP$2=0, BQ$2=0), "*Required - Please Make a Selection*", IF(OR(ISNUMBER(SEARCH(TRIM(BP$2), ProgramsTable[[#This Row],[Geographic Coverage]])), ISNUMBER(SEARCH(TRIM(BQ$2), ProgramsTable[[#This Row],[Geographic Coverage]]))), "Yes", "No"))</f>
        <v>*Required - Please Make a Selection*</v>
      </c>
      <c r="BS1106" s="18" t="str">
        <f>IF(OR(BS$2="",BS$2=0), "N/A", IF(AND(ProgramsTable[[#This Row],[Age Min]]= "None", ProgramsTable[[#This Row],[Age Max]]= "None"), "Yes", IF(AND(BS$2&gt;=ProgramsTable[[#This Row],[Age Min]], BS$2&lt;=ProgramsTable[[#This Row],[Age Max]]), "Yes", "No")))</f>
        <v>N/A</v>
      </c>
      <c r="BT1106" s="18" t="str" cm="1">
        <f t="array" ref="BT1106">IF(COUNTIF(AM$2:BJ$2,"Yes")=0,"N/A",IF(SUMPRODUCT(--(AM$2:BJ$2="Yes"),--(ProgramsTable[[#This Row],[Developmental Disability]:[Caregivers, Family Members, Advocates, or Practitioners of an Individual with Disabilities or Medical Conditions]]="Yes"))&gt;0,"Yes","No"))</f>
        <v>N/A</v>
      </c>
      <c r="BU11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06" s="18" t="str">
        <f>IF(BV$2=0, "N/A", IF(ISNUMBER(SEARCH(UPPER(BV$2), UPPER(ProgramsTable[[#This Row],[Type of Service]]))), "Yes", "No"))</f>
        <v>N/A</v>
      </c>
      <c r="BW1106" s="18" t="str">
        <f>IF(BW$2=0, "N/A", IF(ISNUMBER(SEARCH(TRIM(BW$2), ProgramsTable[[#This Row],[Geographic Coverage]])), "Yes", "No"))</f>
        <v>N/A</v>
      </c>
      <c r="BX1106" s="18" t="str">
        <f>IF(BX$2=0, "N/A", IF(ISNUMBER(SEARCH(TRIM(BX$2), ProgramsTable[[#This Row],[Geographic Coverage]])), "Yes", "No"))</f>
        <v>N/A</v>
      </c>
      <c r="BY1106" s="18" t="str">
        <f>IF(AND(BW$2=0, BX$2=0), "*Required - Please Make a Selection*", IF(OR(ISNUMBER(SEARCH(TRIM(BW$2), ProgramsTable[[#This Row],[Geographic Coverage]])), ISNUMBER(SEARCH(TRIM(BX$2), ProgramsTable[[#This Row],[Geographic Coverage]]))), "Yes", "No"))</f>
        <v>*Required - Please Make a Selection*</v>
      </c>
      <c r="BZ1106" s="18" t="str">
        <f>IF(I$2=0, "N/A", IF(I$2="Yes", IF(ProgramsTable[[#This Row],[Program Includes Services for Caregivers]]="Yes", IF(ProgramsTable[[#This Row],[Program May Require Caregiver to be Unpaid]]="No", "Yes", "No"), "No"), "N/A"))</f>
        <v>N/A</v>
      </c>
      <c r="CA11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06" s="18" t="str">
        <f>IF(CB$2=0, "N/A", IF(ISNUMBER(SEARCH(TRIM(UPPER(CB$2)), TRIM(UPPER(ProgramsTable[[#This Row],[Type of Service]])))), "Yes", "No"))</f>
        <v>N/A</v>
      </c>
      <c r="CC1106" s="18" t="str">
        <f>IF(CC$2=0, "N/A", IF(ISNUMBER(SEARCH(TRIM(CC$2), ProgramsTable[[#This Row],[Geographic Coverage]])), "Yes", "No"))</f>
        <v>No</v>
      </c>
      <c r="CD1106" s="18" t="str">
        <f>IF(CD$2=0, "N/A", IF(ISNUMBER(SEARCH(TRIM(CD$2), ProgramsTable[[#This Row],[Geographic Coverage]])), "Yes", "No"))</f>
        <v>N/A</v>
      </c>
      <c r="CE1106" s="18" t="str">
        <f>IF(AND(CC$2=0, CD$2=0), "*Required - Please Make a Selection*", IF(OR(ISNUMBER(SEARCH(TRIM(CC$2), ProgramsTable[[#This Row],[Geographic Coverage]])), ISNUMBER(SEARCH(TRIM(CD$2), ProgramsTable[[#This Row],[Geographic Coverage]]))), "Yes", "No"))</f>
        <v>No</v>
      </c>
      <c r="CF1106" s="18" t="str" cm="1">
        <f t="array" ref="CF1106">IF(COUNTIF(BK$2:BN$2, "Yes")=0, "N/A", IF(SUMPRODUCT((BK$2:BN$2="Yes")*(ProgramsTable[[#This Row],[Veteran?]:[Disabled Veteran?]]="Yes"))&gt;0, "Yes", "No"))</f>
        <v>No</v>
      </c>
      <c r="CG11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06"/>
      <c r="CI1106"/>
      <c r="CJ1106"/>
      <c r="CK1106"/>
      <c r="CL1106"/>
      <c r="CM1106"/>
      <c r="CN1106"/>
      <c r="CO1106"/>
      <c r="CP1106"/>
      <c r="CQ1106"/>
      <c r="CR1106"/>
      <c r="CS1106"/>
      <c r="CU1106"/>
      <c r="CV1106"/>
    </row>
    <row r="1107" spans="1:100" hidden="1" x14ac:dyDescent="0.25">
      <c r="A1107" s="10">
        <v>1170</v>
      </c>
      <c r="B1107" t="s">
        <v>647</v>
      </c>
      <c r="C1107" t="s">
        <v>657</v>
      </c>
      <c r="D1107" t="s">
        <v>545</v>
      </c>
      <c r="E1107" t="s">
        <v>546</v>
      </c>
      <c r="F1107" t="s">
        <v>555</v>
      </c>
      <c r="G1107" t="s">
        <v>92</v>
      </c>
      <c r="H1107" t="s">
        <v>207</v>
      </c>
      <c r="I1107" t="s">
        <v>207</v>
      </c>
      <c r="J1107" t="s">
        <v>547</v>
      </c>
      <c r="K1107" t="s">
        <v>208</v>
      </c>
      <c r="L1107" s="11" t="s">
        <v>543</v>
      </c>
      <c r="M1107">
        <v>60</v>
      </c>
      <c r="N1107">
        <v>120</v>
      </c>
      <c r="P1107" t="s">
        <v>556</v>
      </c>
      <c r="Q1107" t="s">
        <v>208</v>
      </c>
      <c r="R1107" t="s">
        <v>556</v>
      </c>
      <c r="S1107" t="s">
        <v>208</v>
      </c>
      <c r="T1107" t="s">
        <v>78</v>
      </c>
      <c r="U1107" t="s">
        <v>215</v>
      </c>
      <c r="V1107" t="s">
        <v>207</v>
      </c>
      <c r="W1107" t="s">
        <v>207</v>
      </c>
      <c r="X1107" t="s">
        <v>207</v>
      </c>
      <c r="Y1107" t="s">
        <v>207</v>
      </c>
      <c r="Z1107" t="s">
        <v>207</v>
      </c>
      <c r="AA1107" t="s">
        <v>215</v>
      </c>
      <c r="AB1107" t="s">
        <v>207</v>
      </c>
      <c r="AC1107" t="s">
        <v>207</v>
      </c>
      <c r="AD1107" t="s">
        <v>207</v>
      </c>
      <c r="AE1107" t="s">
        <v>207</v>
      </c>
      <c r="AF1107" t="s">
        <v>207</v>
      </c>
      <c r="AG1107" t="s">
        <v>207</v>
      </c>
      <c r="AH1107" t="s">
        <v>207</v>
      </c>
      <c r="AI1107" t="s">
        <v>207</v>
      </c>
      <c r="AJ1107" t="s">
        <v>207</v>
      </c>
      <c r="AK1107" t="s">
        <v>207</v>
      </c>
      <c r="AL1107" t="s">
        <v>207</v>
      </c>
      <c r="AM1107" t="s">
        <v>207</v>
      </c>
      <c r="AN1107" t="s">
        <v>207</v>
      </c>
      <c r="AO1107" t="s">
        <v>207</v>
      </c>
      <c r="AP1107" t="s">
        <v>207</v>
      </c>
      <c r="AQ1107" t="s">
        <v>207</v>
      </c>
      <c r="AR1107" t="s">
        <v>207</v>
      </c>
      <c r="AS1107" t="s">
        <v>207</v>
      </c>
      <c r="AT1107" t="s">
        <v>207</v>
      </c>
      <c r="AU1107" t="s">
        <v>207</v>
      </c>
      <c r="AV1107" t="s">
        <v>207</v>
      </c>
      <c r="AW1107" t="s">
        <v>207</v>
      </c>
      <c r="AX1107" t="s">
        <v>207</v>
      </c>
      <c r="AY1107" t="s">
        <v>207</v>
      </c>
      <c r="AZ1107" t="s">
        <v>207</v>
      </c>
      <c r="BA1107" t="s">
        <v>215</v>
      </c>
      <c r="BB1107" t="s">
        <v>207</v>
      </c>
      <c r="BC1107" t="s">
        <v>207</v>
      </c>
      <c r="BD1107" t="s">
        <v>207</v>
      </c>
      <c r="BE1107" t="s">
        <v>207</v>
      </c>
      <c r="BF1107" t="s">
        <v>207</v>
      </c>
      <c r="BG1107" t="s">
        <v>207</v>
      </c>
      <c r="BH1107" t="s">
        <v>207</v>
      </c>
      <c r="BI1107" t="s">
        <v>207</v>
      </c>
      <c r="BJ1107" t="s">
        <v>207</v>
      </c>
      <c r="BK1107" t="s">
        <v>207</v>
      </c>
      <c r="BL1107" t="s">
        <v>207</v>
      </c>
      <c r="BM1107" t="s">
        <v>207</v>
      </c>
      <c r="BN1107" t="s">
        <v>207</v>
      </c>
      <c r="BO1107" s="18" t="str">
        <f>IF(OR(BO$2=0, BO$2=""), "N/A", IF(ISNUMBER(SEARCH(UPPER(BO$2), UPPER(ProgramsTable[[#This Row],[Type of Service]]))), "Yes", "No"))</f>
        <v>N/A</v>
      </c>
      <c r="BP1107" s="18" t="str">
        <f>IF(BP$2=0, "N/A", IF(ISNUMBER(SEARCH(TRIM(BP$2), ProgramsTable[[#This Row],[Geographic Coverage]])), "Yes", "No"))</f>
        <v>N/A</v>
      </c>
      <c r="BQ1107" s="18" t="str">
        <f>IF(BQ$2=0, "N/A", IF(ISNUMBER(SEARCH(TRIM(BQ$2), ProgramsTable[[#This Row],[Geographic Coverage]])), "Yes", "No"))</f>
        <v>N/A</v>
      </c>
      <c r="BR1107" s="18" t="str">
        <f>IF(AND(BP$2=0, BQ$2=0), "*Required - Please Make a Selection*", IF(OR(ISNUMBER(SEARCH(TRIM(BP$2), ProgramsTable[[#This Row],[Geographic Coverage]])), ISNUMBER(SEARCH(TRIM(BQ$2), ProgramsTable[[#This Row],[Geographic Coverage]]))), "Yes", "No"))</f>
        <v>*Required - Please Make a Selection*</v>
      </c>
      <c r="BS1107" s="18" t="str">
        <f>IF(OR(BS$2="",BS$2=0), "N/A", IF(AND(ProgramsTable[[#This Row],[Age Min]]= "None", ProgramsTable[[#This Row],[Age Max]]= "None"), "Yes", IF(AND(BS$2&gt;=ProgramsTable[[#This Row],[Age Min]], BS$2&lt;=ProgramsTable[[#This Row],[Age Max]]), "Yes", "No")))</f>
        <v>N/A</v>
      </c>
      <c r="BT1107" s="18" t="str" cm="1">
        <f t="array" ref="BT1107">IF(COUNTIF(AM$2:BJ$2,"Yes")=0,"N/A",IF(SUMPRODUCT(--(AM$2:BJ$2="Yes"),--(ProgramsTable[[#This Row],[Developmental Disability]:[Caregivers, Family Members, Advocates, or Practitioners of an Individual with Disabilities or Medical Conditions]]="Yes"))&gt;0,"Yes","No"))</f>
        <v>N/A</v>
      </c>
      <c r="BU11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07" s="18" t="str">
        <f>IF(BV$2=0, "N/A", IF(ISNUMBER(SEARCH(UPPER(BV$2), UPPER(ProgramsTable[[#This Row],[Type of Service]]))), "Yes", "No"))</f>
        <v>N/A</v>
      </c>
      <c r="BW1107" s="18" t="str">
        <f>IF(BW$2=0, "N/A", IF(ISNUMBER(SEARCH(TRIM(BW$2), ProgramsTable[[#This Row],[Geographic Coverage]])), "Yes", "No"))</f>
        <v>N/A</v>
      </c>
      <c r="BX1107" s="18" t="str">
        <f>IF(BX$2=0, "N/A", IF(ISNUMBER(SEARCH(TRIM(BX$2), ProgramsTable[[#This Row],[Geographic Coverage]])), "Yes", "No"))</f>
        <v>N/A</v>
      </c>
      <c r="BY1107" s="18" t="str">
        <f>IF(AND(BW$2=0, BX$2=0), "*Required - Please Make a Selection*", IF(OR(ISNUMBER(SEARCH(TRIM(BW$2), ProgramsTable[[#This Row],[Geographic Coverage]])), ISNUMBER(SEARCH(TRIM(BX$2), ProgramsTable[[#This Row],[Geographic Coverage]]))), "Yes", "No"))</f>
        <v>*Required - Please Make a Selection*</v>
      </c>
      <c r="BZ1107" s="18" t="str">
        <f>IF(I$2=0, "N/A", IF(I$2="Yes", IF(ProgramsTable[[#This Row],[Program Includes Services for Caregivers]]="Yes", IF(ProgramsTable[[#This Row],[Program May Require Caregiver to be Unpaid]]="No", "Yes", "No"), "No"), "N/A"))</f>
        <v>N/A</v>
      </c>
      <c r="CA11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07" s="18" t="str">
        <f>IF(CB$2=0, "N/A", IF(ISNUMBER(SEARCH(TRIM(UPPER(CB$2)), TRIM(UPPER(ProgramsTable[[#This Row],[Type of Service]])))), "Yes", "No"))</f>
        <v>N/A</v>
      </c>
      <c r="CC1107" s="18" t="str">
        <f>IF(CC$2=0, "N/A", IF(ISNUMBER(SEARCH(TRIM(CC$2), ProgramsTable[[#This Row],[Geographic Coverage]])), "Yes", "No"))</f>
        <v>No</v>
      </c>
      <c r="CD1107" s="18" t="str">
        <f>IF(CD$2=0, "N/A", IF(ISNUMBER(SEARCH(TRIM(CD$2), ProgramsTable[[#This Row],[Geographic Coverage]])), "Yes", "No"))</f>
        <v>N/A</v>
      </c>
      <c r="CE1107" s="18" t="str">
        <f>IF(AND(CC$2=0, CD$2=0), "*Required - Please Make a Selection*", IF(OR(ISNUMBER(SEARCH(TRIM(CC$2), ProgramsTable[[#This Row],[Geographic Coverage]])), ISNUMBER(SEARCH(TRIM(CD$2), ProgramsTable[[#This Row],[Geographic Coverage]]))), "Yes", "No"))</f>
        <v>No</v>
      </c>
      <c r="CF1107" s="18" t="str" cm="1">
        <f t="array" ref="CF1107">IF(COUNTIF(BK$2:BN$2, "Yes")=0, "N/A", IF(SUMPRODUCT((BK$2:BN$2="Yes")*(ProgramsTable[[#This Row],[Veteran?]:[Disabled Veteran?]]="Yes"))&gt;0, "Yes", "No"))</f>
        <v>No</v>
      </c>
      <c r="CG11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07"/>
      <c r="CI1107"/>
      <c r="CJ1107"/>
      <c r="CK1107"/>
      <c r="CL1107"/>
      <c r="CM1107"/>
      <c r="CN1107"/>
      <c r="CO1107"/>
      <c r="CP1107"/>
      <c r="CQ1107"/>
      <c r="CR1107"/>
      <c r="CS1107"/>
      <c r="CU1107"/>
      <c r="CV1107"/>
    </row>
    <row r="1108" spans="1:100" hidden="1" x14ac:dyDescent="0.25">
      <c r="A1108" s="10">
        <v>1171</v>
      </c>
      <c r="B1108" t="s">
        <v>647</v>
      </c>
      <c r="C1108" t="s">
        <v>657</v>
      </c>
      <c r="D1108" t="s">
        <v>545</v>
      </c>
      <c r="E1108" t="s">
        <v>546</v>
      </c>
      <c r="F1108" t="s">
        <v>557</v>
      </c>
      <c r="G1108" t="s">
        <v>91</v>
      </c>
      <c r="H1108" t="s">
        <v>207</v>
      </c>
      <c r="I1108" t="s">
        <v>207</v>
      </c>
      <c r="J1108" t="s">
        <v>208</v>
      </c>
      <c r="K1108" t="s">
        <v>208</v>
      </c>
      <c r="L1108" s="11" t="s">
        <v>543</v>
      </c>
      <c r="M1108">
        <v>60</v>
      </c>
      <c r="N1108">
        <v>120</v>
      </c>
      <c r="P1108" t="s">
        <v>208</v>
      </c>
      <c r="Q1108" t="s">
        <v>208</v>
      </c>
      <c r="R1108" t="s">
        <v>208</v>
      </c>
      <c r="S1108" t="s">
        <v>208</v>
      </c>
      <c r="T1108" t="s">
        <v>78</v>
      </c>
      <c r="U1108" t="s">
        <v>207</v>
      </c>
      <c r="V1108" t="s">
        <v>207</v>
      </c>
      <c r="W1108" t="s">
        <v>207</v>
      </c>
      <c r="X1108" t="s">
        <v>207</v>
      </c>
      <c r="Y1108" t="s">
        <v>207</v>
      </c>
      <c r="Z1108" t="s">
        <v>207</v>
      </c>
      <c r="AA1108" t="s">
        <v>207</v>
      </c>
      <c r="AB1108" t="s">
        <v>207</v>
      </c>
      <c r="AC1108" t="s">
        <v>207</v>
      </c>
      <c r="AD1108" t="s">
        <v>207</v>
      </c>
      <c r="AE1108" t="s">
        <v>207</v>
      </c>
      <c r="AF1108" t="s">
        <v>207</v>
      </c>
      <c r="AG1108" t="s">
        <v>207</v>
      </c>
      <c r="AH1108" t="s">
        <v>207</v>
      </c>
      <c r="AI1108" t="s">
        <v>207</v>
      </c>
      <c r="AJ1108" t="s">
        <v>207</v>
      </c>
      <c r="AK1108" t="s">
        <v>207</v>
      </c>
      <c r="AL1108" t="s">
        <v>207</v>
      </c>
      <c r="AM1108" t="s">
        <v>207</v>
      </c>
      <c r="AN1108" t="s">
        <v>207</v>
      </c>
      <c r="AO1108" t="s">
        <v>207</v>
      </c>
      <c r="AP1108" t="s">
        <v>207</v>
      </c>
      <c r="AQ1108" t="s">
        <v>207</v>
      </c>
      <c r="AR1108" t="s">
        <v>207</v>
      </c>
      <c r="AS1108" t="s">
        <v>207</v>
      </c>
      <c r="AT1108" t="s">
        <v>207</v>
      </c>
      <c r="AU1108" t="s">
        <v>207</v>
      </c>
      <c r="AV1108" t="s">
        <v>207</v>
      </c>
      <c r="AW1108" t="s">
        <v>207</v>
      </c>
      <c r="AX1108" t="s">
        <v>207</v>
      </c>
      <c r="AY1108" t="s">
        <v>207</v>
      </c>
      <c r="AZ1108" t="s">
        <v>207</v>
      </c>
      <c r="BA1108" t="s">
        <v>207</v>
      </c>
      <c r="BB1108" t="s">
        <v>207</v>
      </c>
      <c r="BC1108" t="s">
        <v>207</v>
      </c>
      <c r="BD1108" t="s">
        <v>207</v>
      </c>
      <c r="BE1108" t="s">
        <v>207</v>
      </c>
      <c r="BF1108" t="s">
        <v>207</v>
      </c>
      <c r="BG1108" t="s">
        <v>207</v>
      </c>
      <c r="BH1108" t="s">
        <v>207</v>
      </c>
      <c r="BI1108" t="s">
        <v>207</v>
      </c>
      <c r="BJ1108" t="s">
        <v>207</v>
      </c>
      <c r="BK1108" t="s">
        <v>207</v>
      </c>
      <c r="BL1108" t="s">
        <v>207</v>
      </c>
      <c r="BM1108" t="s">
        <v>207</v>
      </c>
      <c r="BN1108" t="s">
        <v>207</v>
      </c>
      <c r="BO1108" s="18" t="str">
        <f>IF(OR(BO$2=0, BO$2=""), "N/A", IF(ISNUMBER(SEARCH(UPPER(BO$2), UPPER(ProgramsTable[[#This Row],[Type of Service]]))), "Yes", "No"))</f>
        <v>N/A</v>
      </c>
      <c r="BP1108" s="18" t="str">
        <f>IF(BP$2=0, "N/A", IF(ISNUMBER(SEARCH(TRIM(BP$2), ProgramsTable[[#This Row],[Geographic Coverage]])), "Yes", "No"))</f>
        <v>N/A</v>
      </c>
      <c r="BQ1108" s="18" t="str">
        <f>IF(BQ$2=0, "N/A", IF(ISNUMBER(SEARCH(TRIM(BQ$2), ProgramsTable[[#This Row],[Geographic Coverage]])), "Yes", "No"))</f>
        <v>N/A</v>
      </c>
      <c r="BR1108" s="18" t="str">
        <f>IF(AND(BP$2=0, BQ$2=0), "*Required - Please Make a Selection*", IF(OR(ISNUMBER(SEARCH(TRIM(BP$2), ProgramsTable[[#This Row],[Geographic Coverage]])), ISNUMBER(SEARCH(TRIM(BQ$2), ProgramsTable[[#This Row],[Geographic Coverage]]))), "Yes", "No"))</f>
        <v>*Required - Please Make a Selection*</v>
      </c>
      <c r="BS1108" s="18" t="str">
        <f>IF(OR(BS$2="",BS$2=0), "N/A", IF(AND(ProgramsTable[[#This Row],[Age Min]]= "None", ProgramsTable[[#This Row],[Age Max]]= "None"), "Yes", IF(AND(BS$2&gt;=ProgramsTable[[#This Row],[Age Min]], BS$2&lt;=ProgramsTable[[#This Row],[Age Max]]), "Yes", "No")))</f>
        <v>N/A</v>
      </c>
      <c r="BT1108" s="18" t="str" cm="1">
        <f t="array" ref="BT1108">IF(COUNTIF(AM$2:BJ$2,"Yes")=0,"N/A",IF(SUMPRODUCT(--(AM$2:BJ$2="Yes"),--(ProgramsTable[[#This Row],[Developmental Disability]:[Caregivers, Family Members, Advocates, or Practitioners of an Individual with Disabilities or Medical Conditions]]="Yes"))&gt;0,"Yes","No"))</f>
        <v>N/A</v>
      </c>
      <c r="BU11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08" s="18" t="str">
        <f>IF(BV$2=0, "N/A", IF(ISNUMBER(SEARCH(UPPER(BV$2), UPPER(ProgramsTable[[#This Row],[Type of Service]]))), "Yes", "No"))</f>
        <v>N/A</v>
      </c>
      <c r="BW1108" s="18" t="str">
        <f>IF(BW$2=0, "N/A", IF(ISNUMBER(SEARCH(TRIM(BW$2), ProgramsTable[[#This Row],[Geographic Coverage]])), "Yes", "No"))</f>
        <v>N/A</v>
      </c>
      <c r="BX1108" s="18" t="str">
        <f>IF(BX$2=0, "N/A", IF(ISNUMBER(SEARCH(TRIM(BX$2), ProgramsTable[[#This Row],[Geographic Coverage]])), "Yes", "No"))</f>
        <v>N/A</v>
      </c>
      <c r="BY1108" s="18" t="str">
        <f>IF(AND(BW$2=0, BX$2=0), "*Required - Please Make a Selection*", IF(OR(ISNUMBER(SEARCH(TRIM(BW$2), ProgramsTable[[#This Row],[Geographic Coverage]])), ISNUMBER(SEARCH(TRIM(BX$2), ProgramsTable[[#This Row],[Geographic Coverage]]))), "Yes", "No"))</f>
        <v>*Required - Please Make a Selection*</v>
      </c>
      <c r="BZ1108" s="18" t="str">
        <f>IF(I$2=0, "N/A", IF(I$2="Yes", IF(ProgramsTable[[#This Row],[Program Includes Services for Caregivers]]="Yes", IF(ProgramsTable[[#This Row],[Program May Require Caregiver to be Unpaid]]="No", "Yes", "No"), "No"), "N/A"))</f>
        <v>N/A</v>
      </c>
      <c r="CA11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08" s="18" t="str">
        <f>IF(CB$2=0, "N/A", IF(ISNUMBER(SEARCH(TRIM(UPPER(CB$2)), TRIM(UPPER(ProgramsTable[[#This Row],[Type of Service]])))), "Yes", "No"))</f>
        <v>N/A</v>
      </c>
      <c r="CC1108" s="18" t="str">
        <f>IF(CC$2=0, "N/A", IF(ISNUMBER(SEARCH(TRIM(CC$2), ProgramsTable[[#This Row],[Geographic Coverage]])), "Yes", "No"))</f>
        <v>No</v>
      </c>
      <c r="CD1108" s="18" t="str">
        <f>IF(CD$2=0, "N/A", IF(ISNUMBER(SEARCH(TRIM(CD$2), ProgramsTable[[#This Row],[Geographic Coverage]])), "Yes", "No"))</f>
        <v>N/A</v>
      </c>
      <c r="CE1108" s="18" t="str">
        <f>IF(AND(CC$2=0, CD$2=0), "*Required - Please Make a Selection*", IF(OR(ISNUMBER(SEARCH(TRIM(CC$2), ProgramsTable[[#This Row],[Geographic Coverage]])), ISNUMBER(SEARCH(TRIM(CD$2), ProgramsTable[[#This Row],[Geographic Coverage]]))), "Yes", "No"))</f>
        <v>No</v>
      </c>
      <c r="CF1108" s="18" t="str" cm="1">
        <f t="array" ref="CF1108">IF(COUNTIF(BK$2:BN$2, "Yes")=0, "N/A", IF(SUMPRODUCT((BK$2:BN$2="Yes")*(ProgramsTable[[#This Row],[Veteran?]:[Disabled Veteran?]]="Yes"))&gt;0, "Yes", "No"))</f>
        <v>No</v>
      </c>
      <c r="CG11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08"/>
      <c r="CI1108"/>
      <c r="CJ1108"/>
      <c r="CK1108"/>
      <c r="CL1108"/>
      <c r="CM1108"/>
      <c r="CN1108"/>
      <c r="CO1108"/>
      <c r="CP1108"/>
      <c r="CQ1108"/>
      <c r="CR1108"/>
      <c r="CS1108"/>
      <c r="CU1108"/>
      <c r="CV1108"/>
    </row>
    <row r="1109" spans="1:100" hidden="1" x14ac:dyDescent="0.25">
      <c r="A1109" s="10">
        <v>1172</v>
      </c>
      <c r="B1109" t="s">
        <v>647</v>
      </c>
      <c r="C1109" t="s">
        <v>657</v>
      </c>
      <c r="D1109" t="s">
        <v>545</v>
      </c>
      <c r="E1109" t="s">
        <v>546</v>
      </c>
      <c r="F1109" t="s">
        <v>558</v>
      </c>
      <c r="G1109" t="s">
        <v>103</v>
      </c>
      <c r="H1109" t="s">
        <v>207</v>
      </c>
      <c r="I1109" t="s">
        <v>207</v>
      </c>
      <c r="J1109" t="s">
        <v>208</v>
      </c>
      <c r="K1109" t="s">
        <v>208</v>
      </c>
      <c r="L1109" s="11" t="s">
        <v>208</v>
      </c>
      <c r="M1109" t="s">
        <v>208</v>
      </c>
      <c r="N1109" t="s">
        <v>208</v>
      </c>
      <c r="P1109" t="s">
        <v>208</v>
      </c>
      <c r="Q1109" t="s">
        <v>208</v>
      </c>
      <c r="R1109" t="s">
        <v>208</v>
      </c>
      <c r="S1109" t="s">
        <v>208</v>
      </c>
      <c r="T1109" t="s">
        <v>78</v>
      </c>
      <c r="U1109" t="s">
        <v>207</v>
      </c>
      <c r="V1109" t="s">
        <v>207</v>
      </c>
      <c r="W1109" t="s">
        <v>207</v>
      </c>
      <c r="X1109" t="s">
        <v>207</v>
      </c>
      <c r="Y1109" t="s">
        <v>207</v>
      </c>
      <c r="Z1109" t="s">
        <v>207</v>
      </c>
      <c r="AA1109" t="s">
        <v>207</v>
      </c>
      <c r="AB1109" t="s">
        <v>207</v>
      </c>
      <c r="AC1109" t="s">
        <v>207</v>
      </c>
      <c r="AD1109" t="s">
        <v>207</v>
      </c>
      <c r="AE1109" t="s">
        <v>207</v>
      </c>
      <c r="AF1109" t="s">
        <v>207</v>
      </c>
      <c r="AG1109" t="s">
        <v>207</v>
      </c>
      <c r="AH1109" t="s">
        <v>207</v>
      </c>
      <c r="AI1109" t="s">
        <v>207</v>
      </c>
      <c r="AJ1109" t="s">
        <v>207</v>
      </c>
      <c r="AK1109" t="s">
        <v>207</v>
      </c>
      <c r="AL1109" t="s">
        <v>207</v>
      </c>
      <c r="AM1109" t="s">
        <v>207</v>
      </c>
      <c r="AN1109" t="s">
        <v>207</v>
      </c>
      <c r="AO1109" t="s">
        <v>207</v>
      </c>
      <c r="AP1109" t="s">
        <v>207</v>
      </c>
      <c r="AQ1109" t="s">
        <v>207</v>
      </c>
      <c r="AR1109" t="s">
        <v>207</v>
      </c>
      <c r="AS1109" t="s">
        <v>207</v>
      </c>
      <c r="AT1109" t="s">
        <v>207</v>
      </c>
      <c r="AU1109" t="s">
        <v>207</v>
      </c>
      <c r="AV1109" t="s">
        <v>207</v>
      </c>
      <c r="AW1109" t="s">
        <v>207</v>
      </c>
      <c r="AX1109" t="s">
        <v>207</v>
      </c>
      <c r="AY1109" t="s">
        <v>207</v>
      </c>
      <c r="AZ1109" t="s">
        <v>207</v>
      </c>
      <c r="BA1109" t="s">
        <v>207</v>
      </c>
      <c r="BB1109" t="s">
        <v>207</v>
      </c>
      <c r="BC1109" t="s">
        <v>207</v>
      </c>
      <c r="BD1109" t="s">
        <v>207</v>
      </c>
      <c r="BE1109" t="s">
        <v>207</v>
      </c>
      <c r="BF1109" t="s">
        <v>207</v>
      </c>
      <c r="BG1109" t="s">
        <v>207</v>
      </c>
      <c r="BH1109" t="s">
        <v>207</v>
      </c>
      <c r="BI1109" t="s">
        <v>207</v>
      </c>
      <c r="BJ1109" t="s">
        <v>207</v>
      </c>
      <c r="BK1109" t="s">
        <v>207</v>
      </c>
      <c r="BL1109" t="s">
        <v>207</v>
      </c>
      <c r="BM1109" t="s">
        <v>207</v>
      </c>
      <c r="BN1109" t="s">
        <v>207</v>
      </c>
      <c r="BO1109" s="18" t="str">
        <f>IF(OR(BO$2=0, BO$2=""), "N/A", IF(ISNUMBER(SEARCH(UPPER(BO$2), UPPER(ProgramsTable[[#This Row],[Type of Service]]))), "Yes", "No"))</f>
        <v>N/A</v>
      </c>
      <c r="BP1109" s="18" t="str">
        <f>IF(BP$2=0, "N/A", IF(ISNUMBER(SEARCH(TRIM(BP$2), ProgramsTable[[#This Row],[Geographic Coverage]])), "Yes", "No"))</f>
        <v>N/A</v>
      </c>
      <c r="BQ1109" s="18" t="str">
        <f>IF(BQ$2=0, "N/A", IF(ISNUMBER(SEARCH(TRIM(BQ$2), ProgramsTable[[#This Row],[Geographic Coverage]])), "Yes", "No"))</f>
        <v>N/A</v>
      </c>
      <c r="BR1109" s="18" t="str">
        <f>IF(AND(BP$2=0, BQ$2=0), "*Required - Please Make a Selection*", IF(OR(ISNUMBER(SEARCH(TRIM(BP$2), ProgramsTable[[#This Row],[Geographic Coverage]])), ISNUMBER(SEARCH(TRIM(BQ$2), ProgramsTable[[#This Row],[Geographic Coverage]]))), "Yes", "No"))</f>
        <v>*Required - Please Make a Selection*</v>
      </c>
      <c r="BS1109" s="18" t="str">
        <f>IF(OR(BS$2="",BS$2=0), "N/A", IF(AND(ProgramsTable[[#This Row],[Age Min]]= "None", ProgramsTable[[#This Row],[Age Max]]= "None"), "Yes", IF(AND(BS$2&gt;=ProgramsTable[[#This Row],[Age Min]], BS$2&lt;=ProgramsTable[[#This Row],[Age Max]]), "Yes", "No")))</f>
        <v>N/A</v>
      </c>
      <c r="BT1109" s="18" t="str" cm="1">
        <f t="array" ref="BT1109">IF(COUNTIF(AM$2:BJ$2,"Yes")=0,"N/A",IF(SUMPRODUCT(--(AM$2:BJ$2="Yes"),--(ProgramsTable[[#This Row],[Developmental Disability]:[Caregivers, Family Members, Advocates, or Practitioners of an Individual with Disabilities or Medical Conditions]]="Yes"))&gt;0,"Yes","No"))</f>
        <v>N/A</v>
      </c>
      <c r="BU11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09" s="18" t="str">
        <f>IF(BV$2=0, "N/A", IF(ISNUMBER(SEARCH(UPPER(BV$2), UPPER(ProgramsTable[[#This Row],[Type of Service]]))), "Yes", "No"))</f>
        <v>N/A</v>
      </c>
      <c r="BW1109" s="18" t="str">
        <f>IF(BW$2=0, "N/A", IF(ISNUMBER(SEARCH(TRIM(BW$2), ProgramsTable[[#This Row],[Geographic Coverage]])), "Yes", "No"))</f>
        <v>N/A</v>
      </c>
      <c r="BX1109" s="18" t="str">
        <f>IF(BX$2=0, "N/A", IF(ISNUMBER(SEARCH(TRIM(BX$2), ProgramsTable[[#This Row],[Geographic Coverage]])), "Yes", "No"))</f>
        <v>N/A</v>
      </c>
      <c r="BY1109" s="18" t="str">
        <f>IF(AND(BW$2=0, BX$2=0), "*Required - Please Make a Selection*", IF(OR(ISNUMBER(SEARCH(TRIM(BW$2), ProgramsTable[[#This Row],[Geographic Coverage]])), ISNUMBER(SEARCH(TRIM(BX$2), ProgramsTable[[#This Row],[Geographic Coverage]]))), "Yes", "No"))</f>
        <v>*Required - Please Make a Selection*</v>
      </c>
      <c r="BZ1109" s="18" t="str">
        <f>IF(I$2=0, "N/A", IF(I$2="Yes", IF(ProgramsTable[[#This Row],[Program Includes Services for Caregivers]]="Yes", IF(ProgramsTable[[#This Row],[Program May Require Caregiver to be Unpaid]]="No", "Yes", "No"), "No"), "N/A"))</f>
        <v>N/A</v>
      </c>
      <c r="CA11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09" s="18" t="str">
        <f>IF(CB$2=0, "N/A", IF(ISNUMBER(SEARCH(TRIM(UPPER(CB$2)), TRIM(UPPER(ProgramsTable[[#This Row],[Type of Service]])))), "Yes", "No"))</f>
        <v>N/A</v>
      </c>
      <c r="CC1109" s="18" t="str">
        <f>IF(CC$2=0, "N/A", IF(ISNUMBER(SEARCH(TRIM(CC$2), ProgramsTable[[#This Row],[Geographic Coverage]])), "Yes", "No"))</f>
        <v>No</v>
      </c>
      <c r="CD1109" s="18" t="str">
        <f>IF(CD$2=0, "N/A", IF(ISNUMBER(SEARCH(TRIM(CD$2), ProgramsTable[[#This Row],[Geographic Coverage]])), "Yes", "No"))</f>
        <v>N/A</v>
      </c>
      <c r="CE1109" s="18" t="str">
        <f>IF(AND(CC$2=0, CD$2=0), "*Required - Please Make a Selection*", IF(OR(ISNUMBER(SEARCH(TRIM(CC$2), ProgramsTable[[#This Row],[Geographic Coverage]])), ISNUMBER(SEARCH(TRIM(CD$2), ProgramsTable[[#This Row],[Geographic Coverage]]))), "Yes", "No"))</f>
        <v>No</v>
      </c>
      <c r="CF1109" s="18" t="str" cm="1">
        <f t="array" ref="CF1109">IF(COUNTIF(BK$2:BN$2, "Yes")=0, "N/A", IF(SUMPRODUCT((BK$2:BN$2="Yes")*(ProgramsTable[[#This Row],[Veteran?]:[Disabled Veteran?]]="Yes"))&gt;0, "Yes", "No"))</f>
        <v>No</v>
      </c>
      <c r="CG11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09"/>
      <c r="CI1109"/>
      <c r="CJ1109"/>
      <c r="CK1109"/>
      <c r="CL1109"/>
      <c r="CM1109"/>
      <c r="CN1109"/>
      <c r="CO1109"/>
      <c r="CP1109"/>
      <c r="CQ1109"/>
      <c r="CR1109"/>
      <c r="CS1109"/>
      <c r="CU1109"/>
      <c r="CV1109"/>
    </row>
    <row r="1110" spans="1:100" hidden="1" x14ac:dyDescent="0.25">
      <c r="A1110" s="10">
        <v>1173</v>
      </c>
      <c r="B1110" t="s">
        <v>647</v>
      </c>
      <c r="C1110" t="s">
        <v>657</v>
      </c>
      <c r="D1110" t="s">
        <v>545</v>
      </c>
      <c r="E1110" t="s">
        <v>546</v>
      </c>
      <c r="F1110" t="s">
        <v>559</v>
      </c>
      <c r="G1110" t="s">
        <v>105</v>
      </c>
      <c r="H1110" t="s">
        <v>207</v>
      </c>
      <c r="I1110" t="s">
        <v>207</v>
      </c>
      <c r="J1110" t="s">
        <v>208</v>
      </c>
      <c r="K1110" t="s">
        <v>208</v>
      </c>
      <c r="L1110" s="11" t="s">
        <v>543</v>
      </c>
      <c r="M1110">
        <v>60</v>
      </c>
      <c r="N1110">
        <v>120</v>
      </c>
      <c r="P1110" t="s">
        <v>208</v>
      </c>
      <c r="Q1110" t="s">
        <v>208</v>
      </c>
      <c r="R1110" t="s">
        <v>208</v>
      </c>
      <c r="S1110" t="s">
        <v>208</v>
      </c>
      <c r="T1110" t="s">
        <v>78</v>
      </c>
      <c r="U1110" t="s">
        <v>207</v>
      </c>
      <c r="V1110" t="s">
        <v>207</v>
      </c>
      <c r="W1110" t="s">
        <v>207</v>
      </c>
      <c r="X1110" t="s">
        <v>207</v>
      </c>
      <c r="Y1110" t="s">
        <v>207</v>
      </c>
      <c r="Z1110" t="s">
        <v>207</v>
      </c>
      <c r="AA1110" t="s">
        <v>207</v>
      </c>
      <c r="AB1110" t="s">
        <v>207</v>
      </c>
      <c r="AC1110" t="s">
        <v>207</v>
      </c>
      <c r="AD1110" t="s">
        <v>207</v>
      </c>
      <c r="AE1110" t="s">
        <v>207</v>
      </c>
      <c r="AF1110" t="s">
        <v>207</v>
      </c>
      <c r="AG1110" t="s">
        <v>207</v>
      </c>
      <c r="AH1110" t="s">
        <v>207</v>
      </c>
      <c r="AI1110" t="s">
        <v>207</v>
      </c>
      <c r="AJ1110" t="s">
        <v>207</v>
      </c>
      <c r="AK1110" t="s">
        <v>207</v>
      </c>
      <c r="AL1110" t="s">
        <v>207</v>
      </c>
      <c r="AM1110" t="s">
        <v>207</v>
      </c>
      <c r="AN1110" t="s">
        <v>207</v>
      </c>
      <c r="AO1110" t="s">
        <v>207</v>
      </c>
      <c r="AP1110" t="s">
        <v>207</v>
      </c>
      <c r="AQ1110" t="s">
        <v>207</v>
      </c>
      <c r="AR1110" t="s">
        <v>207</v>
      </c>
      <c r="AS1110" t="s">
        <v>207</v>
      </c>
      <c r="AT1110" t="s">
        <v>207</v>
      </c>
      <c r="AU1110" t="s">
        <v>207</v>
      </c>
      <c r="AV1110" t="s">
        <v>207</v>
      </c>
      <c r="AW1110" t="s">
        <v>207</v>
      </c>
      <c r="AX1110" t="s">
        <v>207</v>
      </c>
      <c r="AY1110" t="s">
        <v>207</v>
      </c>
      <c r="AZ1110" t="s">
        <v>207</v>
      </c>
      <c r="BA1110" t="s">
        <v>207</v>
      </c>
      <c r="BB1110" t="s">
        <v>207</v>
      </c>
      <c r="BC1110" t="s">
        <v>207</v>
      </c>
      <c r="BD1110" t="s">
        <v>207</v>
      </c>
      <c r="BE1110" t="s">
        <v>207</v>
      </c>
      <c r="BF1110" t="s">
        <v>207</v>
      </c>
      <c r="BG1110" t="s">
        <v>207</v>
      </c>
      <c r="BH1110" t="s">
        <v>207</v>
      </c>
      <c r="BI1110" t="s">
        <v>207</v>
      </c>
      <c r="BJ1110" t="s">
        <v>207</v>
      </c>
      <c r="BK1110" t="s">
        <v>207</v>
      </c>
      <c r="BL1110" t="s">
        <v>207</v>
      </c>
      <c r="BM1110" t="s">
        <v>207</v>
      </c>
      <c r="BN1110" t="s">
        <v>207</v>
      </c>
      <c r="BO1110" s="18" t="str">
        <f>IF(OR(BO$2=0, BO$2=""), "N/A", IF(ISNUMBER(SEARCH(UPPER(BO$2), UPPER(ProgramsTable[[#This Row],[Type of Service]]))), "Yes", "No"))</f>
        <v>N/A</v>
      </c>
      <c r="BP1110" s="18" t="str">
        <f>IF(BP$2=0, "N/A", IF(ISNUMBER(SEARCH(TRIM(BP$2), ProgramsTable[[#This Row],[Geographic Coverage]])), "Yes", "No"))</f>
        <v>N/A</v>
      </c>
      <c r="BQ1110" s="18" t="str">
        <f>IF(BQ$2=0, "N/A", IF(ISNUMBER(SEARCH(TRIM(BQ$2), ProgramsTable[[#This Row],[Geographic Coverage]])), "Yes", "No"))</f>
        <v>N/A</v>
      </c>
      <c r="BR1110" s="18" t="str">
        <f>IF(AND(BP$2=0, BQ$2=0), "*Required - Please Make a Selection*", IF(OR(ISNUMBER(SEARCH(TRIM(BP$2), ProgramsTable[[#This Row],[Geographic Coverage]])), ISNUMBER(SEARCH(TRIM(BQ$2), ProgramsTable[[#This Row],[Geographic Coverage]]))), "Yes", "No"))</f>
        <v>*Required - Please Make a Selection*</v>
      </c>
      <c r="BS1110" s="18" t="str">
        <f>IF(OR(BS$2="",BS$2=0), "N/A", IF(AND(ProgramsTable[[#This Row],[Age Min]]= "None", ProgramsTable[[#This Row],[Age Max]]= "None"), "Yes", IF(AND(BS$2&gt;=ProgramsTable[[#This Row],[Age Min]], BS$2&lt;=ProgramsTable[[#This Row],[Age Max]]), "Yes", "No")))</f>
        <v>N/A</v>
      </c>
      <c r="BT1110" s="18" t="str" cm="1">
        <f t="array" ref="BT1110">IF(COUNTIF(AM$2:BJ$2,"Yes")=0,"N/A",IF(SUMPRODUCT(--(AM$2:BJ$2="Yes"),--(ProgramsTable[[#This Row],[Developmental Disability]:[Caregivers, Family Members, Advocates, or Practitioners of an Individual with Disabilities or Medical Conditions]]="Yes"))&gt;0,"Yes","No"))</f>
        <v>N/A</v>
      </c>
      <c r="BU11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10" s="18" t="str">
        <f>IF(BV$2=0, "N/A", IF(ISNUMBER(SEARCH(UPPER(BV$2), UPPER(ProgramsTable[[#This Row],[Type of Service]]))), "Yes", "No"))</f>
        <v>N/A</v>
      </c>
      <c r="BW1110" s="18" t="str">
        <f>IF(BW$2=0, "N/A", IF(ISNUMBER(SEARCH(TRIM(BW$2), ProgramsTable[[#This Row],[Geographic Coverage]])), "Yes", "No"))</f>
        <v>N/A</v>
      </c>
      <c r="BX1110" s="18" t="str">
        <f>IF(BX$2=0, "N/A", IF(ISNUMBER(SEARCH(TRIM(BX$2), ProgramsTable[[#This Row],[Geographic Coverage]])), "Yes", "No"))</f>
        <v>N/A</v>
      </c>
      <c r="BY1110" s="18" t="str">
        <f>IF(AND(BW$2=0, BX$2=0), "*Required - Please Make a Selection*", IF(OR(ISNUMBER(SEARCH(TRIM(BW$2), ProgramsTable[[#This Row],[Geographic Coverage]])), ISNUMBER(SEARCH(TRIM(BX$2), ProgramsTable[[#This Row],[Geographic Coverage]]))), "Yes", "No"))</f>
        <v>*Required - Please Make a Selection*</v>
      </c>
      <c r="BZ1110" s="18" t="str">
        <f>IF(I$2=0, "N/A", IF(I$2="Yes", IF(ProgramsTable[[#This Row],[Program Includes Services for Caregivers]]="Yes", IF(ProgramsTable[[#This Row],[Program May Require Caregiver to be Unpaid]]="No", "Yes", "No"), "No"), "N/A"))</f>
        <v>N/A</v>
      </c>
      <c r="CA11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10" s="18" t="str">
        <f>IF(CB$2=0, "N/A", IF(ISNUMBER(SEARCH(TRIM(UPPER(CB$2)), TRIM(UPPER(ProgramsTable[[#This Row],[Type of Service]])))), "Yes", "No"))</f>
        <v>N/A</v>
      </c>
      <c r="CC1110" s="18" t="str">
        <f>IF(CC$2=0, "N/A", IF(ISNUMBER(SEARCH(TRIM(CC$2), ProgramsTable[[#This Row],[Geographic Coverage]])), "Yes", "No"))</f>
        <v>No</v>
      </c>
      <c r="CD1110" s="18" t="str">
        <f>IF(CD$2=0, "N/A", IF(ISNUMBER(SEARCH(TRIM(CD$2), ProgramsTable[[#This Row],[Geographic Coverage]])), "Yes", "No"))</f>
        <v>N/A</v>
      </c>
      <c r="CE1110" s="18" t="str">
        <f>IF(AND(CC$2=0, CD$2=0), "*Required - Please Make a Selection*", IF(OR(ISNUMBER(SEARCH(TRIM(CC$2), ProgramsTable[[#This Row],[Geographic Coverage]])), ISNUMBER(SEARCH(TRIM(CD$2), ProgramsTable[[#This Row],[Geographic Coverage]]))), "Yes", "No"))</f>
        <v>No</v>
      </c>
      <c r="CF1110" s="18" t="str" cm="1">
        <f t="array" ref="CF1110">IF(COUNTIF(BK$2:BN$2, "Yes")=0, "N/A", IF(SUMPRODUCT((BK$2:BN$2="Yes")*(ProgramsTable[[#This Row],[Veteran?]:[Disabled Veteran?]]="Yes"))&gt;0, "Yes", "No"))</f>
        <v>No</v>
      </c>
      <c r="CG11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10"/>
      <c r="CI1110"/>
      <c r="CJ1110"/>
      <c r="CK1110"/>
      <c r="CL1110"/>
      <c r="CM1110"/>
      <c r="CN1110"/>
      <c r="CO1110"/>
      <c r="CP1110"/>
      <c r="CQ1110"/>
      <c r="CR1110"/>
      <c r="CS1110"/>
      <c r="CU1110"/>
      <c r="CV1110"/>
    </row>
    <row r="1111" spans="1:100" hidden="1" x14ac:dyDescent="0.25">
      <c r="A1111" s="10">
        <v>1174</v>
      </c>
      <c r="B1111" t="s">
        <v>647</v>
      </c>
      <c r="C1111" t="s">
        <v>657</v>
      </c>
      <c r="D1111" t="s">
        <v>545</v>
      </c>
      <c r="E1111" t="s">
        <v>546</v>
      </c>
      <c r="F1111" t="s">
        <v>560</v>
      </c>
      <c r="G1111" t="s">
        <v>103</v>
      </c>
      <c r="H1111" t="s">
        <v>207</v>
      </c>
      <c r="I1111" t="s">
        <v>207</v>
      </c>
      <c r="J1111" t="s">
        <v>208</v>
      </c>
      <c r="K1111" t="s">
        <v>208</v>
      </c>
      <c r="L1111" s="11" t="s">
        <v>208</v>
      </c>
      <c r="M1111" t="s">
        <v>208</v>
      </c>
      <c r="N1111" t="s">
        <v>208</v>
      </c>
      <c r="P1111" t="s">
        <v>208</v>
      </c>
      <c r="Q1111" t="s">
        <v>208</v>
      </c>
      <c r="R1111" t="s">
        <v>208</v>
      </c>
      <c r="S1111" t="s">
        <v>208</v>
      </c>
      <c r="T1111" t="s">
        <v>78</v>
      </c>
      <c r="U1111" t="s">
        <v>207</v>
      </c>
      <c r="V1111" t="s">
        <v>207</v>
      </c>
      <c r="W1111" t="s">
        <v>207</v>
      </c>
      <c r="X1111" t="s">
        <v>207</v>
      </c>
      <c r="Y1111" t="s">
        <v>207</v>
      </c>
      <c r="Z1111" t="s">
        <v>207</v>
      </c>
      <c r="AA1111" t="s">
        <v>207</v>
      </c>
      <c r="AB1111" t="s">
        <v>207</v>
      </c>
      <c r="AC1111" t="s">
        <v>207</v>
      </c>
      <c r="AD1111" t="s">
        <v>207</v>
      </c>
      <c r="AE1111" t="s">
        <v>207</v>
      </c>
      <c r="AF1111" t="s">
        <v>207</v>
      </c>
      <c r="AG1111" t="s">
        <v>207</v>
      </c>
      <c r="AH1111" t="s">
        <v>207</v>
      </c>
      <c r="AI1111" t="s">
        <v>207</v>
      </c>
      <c r="AJ1111" t="s">
        <v>207</v>
      </c>
      <c r="AK1111" t="s">
        <v>207</v>
      </c>
      <c r="AL1111" t="s">
        <v>207</v>
      </c>
      <c r="AM1111" t="s">
        <v>207</v>
      </c>
      <c r="AN1111" t="s">
        <v>207</v>
      </c>
      <c r="AO1111" t="s">
        <v>207</v>
      </c>
      <c r="AP1111" t="s">
        <v>207</v>
      </c>
      <c r="AQ1111" t="s">
        <v>207</v>
      </c>
      <c r="AR1111" t="s">
        <v>207</v>
      </c>
      <c r="AS1111" t="s">
        <v>207</v>
      </c>
      <c r="AT1111" t="s">
        <v>207</v>
      </c>
      <c r="AU1111" t="s">
        <v>207</v>
      </c>
      <c r="AV1111" t="s">
        <v>207</v>
      </c>
      <c r="AW1111" t="s">
        <v>207</v>
      </c>
      <c r="AX1111" t="s">
        <v>207</v>
      </c>
      <c r="AY1111" t="s">
        <v>207</v>
      </c>
      <c r="AZ1111" t="s">
        <v>207</v>
      </c>
      <c r="BA1111" t="s">
        <v>207</v>
      </c>
      <c r="BB1111" t="s">
        <v>207</v>
      </c>
      <c r="BC1111" t="s">
        <v>207</v>
      </c>
      <c r="BD1111" t="s">
        <v>207</v>
      </c>
      <c r="BE1111" t="s">
        <v>207</v>
      </c>
      <c r="BF1111" t="s">
        <v>207</v>
      </c>
      <c r="BG1111" t="s">
        <v>207</v>
      </c>
      <c r="BH1111" t="s">
        <v>207</v>
      </c>
      <c r="BI1111" t="s">
        <v>207</v>
      </c>
      <c r="BJ1111" t="s">
        <v>207</v>
      </c>
      <c r="BK1111" t="s">
        <v>207</v>
      </c>
      <c r="BL1111" t="s">
        <v>207</v>
      </c>
      <c r="BM1111" t="s">
        <v>207</v>
      </c>
      <c r="BN1111" t="s">
        <v>207</v>
      </c>
      <c r="BO1111" s="18" t="str">
        <f>IF(OR(BO$2=0, BO$2=""), "N/A", IF(ISNUMBER(SEARCH(UPPER(BO$2), UPPER(ProgramsTable[[#This Row],[Type of Service]]))), "Yes", "No"))</f>
        <v>N/A</v>
      </c>
      <c r="BP1111" s="18" t="str">
        <f>IF(BP$2=0, "N/A", IF(ISNUMBER(SEARCH(TRIM(BP$2), ProgramsTable[[#This Row],[Geographic Coverage]])), "Yes", "No"))</f>
        <v>N/A</v>
      </c>
      <c r="BQ1111" s="18" t="str">
        <f>IF(BQ$2=0, "N/A", IF(ISNUMBER(SEARCH(TRIM(BQ$2), ProgramsTable[[#This Row],[Geographic Coverage]])), "Yes", "No"))</f>
        <v>N/A</v>
      </c>
      <c r="BR1111" s="18" t="str">
        <f>IF(AND(BP$2=0, BQ$2=0), "*Required - Please Make a Selection*", IF(OR(ISNUMBER(SEARCH(TRIM(BP$2), ProgramsTable[[#This Row],[Geographic Coverage]])), ISNUMBER(SEARCH(TRIM(BQ$2), ProgramsTable[[#This Row],[Geographic Coverage]]))), "Yes", "No"))</f>
        <v>*Required - Please Make a Selection*</v>
      </c>
      <c r="BS1111" s="18" t="str">
        <f>IF(OR(BS$2="",BS$2=0), "N/A", IF(AND(ProgramsTable[[#This Row],[Age Min]]= "None", ProgramsTable[[#This Row],[Age Max]]= "None"), "Yes", IF(AND(BS$2&gt;=ProgramsTable[[#This Row],[Age Min]], BS$2&lt;=ProgramsTable[[#This Row],[Age Max]]), "Yes", "No")))</f>
        <v>N/A</v>
      </c>
      <c r="BT1111" s="18" t="str" cm="1">
        <f t="array" ref="BT1111">IF(COUNTIF(AM$2:BJ$2,"Yes")=0,"N/A",IF(SUMPRODUCT(--(AM$2:BJ$2="Yes"),--(ProgramsTable[[#This Row],[Developmental Disability]:[Caregivers, Family Members, Advocates, or Practitioners of an Individual with Disabilities or Medical Conditions]]="Yes"))&gt;0,"Yes","No"))</f>
        <v>N/A</v>
      </c>
      <c r="BU11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11" s="18" t="str">
        <f>IF(BV$2=0, "N/A", IF(ISNUMBER(SEARCH(UPPER(BV$2), UPPER(ProgramsTable[[#This Row],[Type of Service]]))), "Yes", "No"))</f>
        <v>N/A</v>
      </c>
      <c r="BW1111" s="18" t="str">
        <f>IF(BW$2=0, "N/A", IF(ISNUMBER(SEARCH(TRIM(BW$2), ProgramsTable[[#This Row],[Geographic Coverage]])), "Yes", "No"))</f>
        <v>N/A</v>
      </c>
      <c r="BX1111" s="18" t="str">
        <f>IF(BX$2=0, "N/A", IF(ISNUMBER(SEARCH(TRIM(BX$2), ProgramsTable[[#This Row],[Geographic Coverage]])), "Yes", "No"))</f>
        <v>N/A</v>
      </c>
      <c r="BY1111" s="18" t="str">
        <f>IF(AND(BW$2=0, BX$2=0), "*Required - Please Make a Selection*", IF(OR(ISNUMBER(SEARCH(TRIM(BW$2), ProgramsTable[[#This Row],[Geographic Coverage]])), ISNUMBER(SEARCH(TRIM(BX$2), ProgramsTable[[#This Row],[Geographic Coverage]]))), "Yes", "No"))</f>
        <v>*Required - Please Make a Selection*</v>
      </c>
      <c r="BZ1111" s="18" t="str">
        <f>IF(I$2=0, "N/A", IF(I$2="Yes", IF(ProgramsTable[[#This Row],[Program Includes Services for Caregivers]]="Yes", IF(ProgramsTable[[#This Row],[Program May Require Caregiver to be Unpaid]]="No", "Yes", "No"), "No"), "N/A"))</f>
        <v>N/A</v>
      </c>
      <c r="CA11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11" s="18" t="str">
        <f>IF(CB$2=0, "N/A", IF(ISNUMBER(SEARCH(TRIM(UPPER(CB$2)), TRIM(UPPER(ProgramsTable[[#This Row],[Type of Service]])))), "Yes", "No"))</f>
        <v>N/A</v>
      </c>
      <c r="CC1111" s="18" t="str">
        <f>IF(CC$2=0, "N/A", IF(ISNUMBER(SEARCH(TRIM(CC$2), ProgramsTable[[#This Row],[Geographic Coverage]])), "Yes", "No"))</f>
        <v>No</v>
      </c>
      <c r="CD1111" s="18" t="str">
        <f>IF(CD$2=0, "N/A", IF(ISNUMBER(SEARCH(TRIM(CD$2), ProgramsTable[[#This Row],[Geographic Coverage]])), "Yes", "No"))</f>
        <v>N/A</v>
      </c>
      <c r="CE1111" s="18" t="str">
        <f>IF(AND(CC$2=0, CD$2=0), "*Required - Please Make a Selection*", IF(OR(ISNUMBER(SEARCH(TRIM(CC$2), ProgramsTable[[#This Row],[Geographic Coverage]])), ISNUMBER(SEARCH(TRIM(CD$2), ProgramsTable[[#This Row],[Geographic Coverage]]))), "Yes", "No"))</f>
        <v>No</v>
      </c>
      <c r="CF1111" s="18" t="str" cm="1">
        <f t="array" ref="CF1111">IF(COUNTIF(BK$2:BN$2, "Yes")=0, "N/A", IF(SUMPRODUCT((BK$2:BN$2="Yes")*(ProgramsTable[[#This Row],[Veteran?]:[Disabled Veteran?]]="Yes"))&gt;0, "Yes", "No"))</f>
        <v>No</v>
      </c>
      <c r="CG11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11"/>
      <c r="CI1111"/>
      <c r="CJ1111"/>
      <c r="CK1111"/>
      <c r="CL1111"/>
      <c r="CM1111"/>
      <c r="CN1111"/>
      <c r="CO1111"/>
      <c r="CP1111"/>
      <c r="CQ1111"/>
      <c r="CR1111"/>
      <c r="CS1111"/>
      <c r="CU1111"/>
      <c r="CV1111"/>
    </row>
    <row r="1112" spans="1:100" hidden="1" x14ac:dyDescent="0.25">
      <c r="A1112" s="10">
        <v>1175</v>
      </c>
      <c r="B1112" t="s">
        <v>647</v>
      </c>
      <c r="C1112" t="s">
        <v>657</v>
      </c>
      <c r="D1112" t="s">
        <v>545</v>
      </c>
      <c r="E1112" t="s">
        <v>546</v>
      </c>
      <c r="F1112" t="s">
        <v>111</v>
      </c>
      <c r="G1112" t="s">
        <v>111</v>
      </c>
      <c r="H1112" t="s">
        <v>207</v>
      </c>
      <c r="I1112" t="s">
        <v>207</v>
      </c>
      <c r="J1112" t="s">
        <v>547</v>
      </c>
      <c r="K1112" t="s">
        <v>208</v>
      </c>
      <c r="L1112" s="11" t="s">
        <v>543</v>
      </c>
      <c r="M1112">
        <v>60</v>
      </c>
      <c r="N1112">
        <v>120</v>
      </c>
      <c r="P1112" t="s">
        <v>561</v>
      </c>
      <c r="Q1112" t="s">
        <v>208</v>
      </c>
      <c r="R1112" t="s">
        <v>561</v>
      </c>
      <c r="S1112" t="s">
        <v>208</v>
      </c>
      <c r="T1112" t="s">
        <v>78</v>
      </c>
      <c r="U1112" t="s">
        <v>215</v>
      </c>
      <c r="V1112" t="s">
        <v>207</v>
      </c>
      <c r="W1112" t="s">
        <v>207</v>
      </c>
      <c r="X1112" t="s">
        <v>207</v>
      </c>
      <c r="Y1112" t="s">
        <v>207</v>
      </c>
      <c r="Z1112" t="s">
        <v>207</v>
      </c>
      <c r="AA1112" t="s">
        <v>215</v>
      </c>
      <c r="AB1112" t="s">
        <v>207</v>
      </c>
      <c r="AC1112" t="s">
        <v>207</v>
      </c>
      <c r="AD1112" t="s">
        <v>207</v>
      </c>
      <c r="AE1112" t="s">
        <v>207</v>
      </c>
      <c r="AF1112" t="s">
        <v>207</v>
      </c>
      <c r="AG1112" t="s">
        <v>207</v>
      </c>
      <c r="AH1112" t="s">
        <v>207</v>
      </c>
      <c r="AI1112" t="s">
        <v>207</v>
      </c>
      <c r="AJ1112" t="s">
        <v>207</v>
      </c>
      <c r="AK1112" t="s">
        <v>207</v>
      </c>
      <c r="AL1112" t="s">
        <v>207</v>
      </c>
      <c r="AM1112" t="s">
        <v>207</v>
      </c>
      <c r="AN1112" t="s">
        <v>207</v>
      </c>
      <c r="AO1112" t="s">
        <v>207</v>
      </c>
      <c r="AP1112" t="s">
        <v>207</v>
      </c>
      <c r="AQ1112" t="s">
        <v>207</v>
      </c>
      <c r="AR1112" t="s">
        <v>207</v>
      </c>
      <c r="AS1112" t="s">
        <v>207</v>
      </c>
      <c r="AT1112" t="s">
        <v>207</v>
      </c>
      <c r="AU1112" t="s">
        <v>207</v>
      </c>
      <c r="AV1112" t="s">
        <v>207</v>
      </c>
      <c r="AW1112" t="s">
        <v>207</v>
      </c>
      <c r="AX1112" t="s">
        <v>207</v>
      </c>
      <c r="AY1112" t="s">
        <v>207</v>
      </c>
      <c r="AZ1112" t="s">
        <v>207</v>
      </c>
      <c r="BA1112" t="s">
        <v>215</v>
      </c>
      <c r="BB1112" t="s">
        <v>207</v>
      </c>
      <c r="BC1112" t="s">
        <v>207</v>
      </c>
      <c r="BD1112" t="s">
        <v>207</v>
      </c>
      <c r="BE1112" t="s">
        <v>207</v>
      </c>
      <c r="BF1112" t="s">
        <v>207</v>
      </c>
      <c r="BG1112" t="s">
        <v>207</v>
      </c>
      <c r="BH1112" t="s">
        <v>207</v>
      </c>
      <c r="BI1112" t="s">
        <v>207</v>
      </c>
      <c r="BJ1112" t="s">
        <v>207</v>
      </c>
      <c r="BK1112" t="s">
        <v>207</v>
      </c>
      <c r="BL1112" t="s">
        <v>207</v>
      </c>
      <c r="BM1112" t="s">
        <v>207</v>
      </c>
      <c r="BN1112" t="s">
        <v>207</v>
      </c>
      <c r="BO1112" s="18" t="str">
        <f>IF(OR(BO$2=0, BO$2=""), "N/A", IF(ISNUMBER(SEARCH(UPPER(BO$2), UPPER(ProgramsTable[[#This Row],[Type of Service]]))), "Yes", "No"))</f>
        <v>N/A</v>
      </c>
      <c r="BP1112" s="18" t="str">
        <f>IF(BP$2=0, "N/A", IF(ISNUMBER(SEARCH(TRIM(BP$2), ProgramsTable[[#This Row],[Geographic Coverage]])), "Yes", "No"))</f>
        <v>N/A</v>
      </c>
      <c r="BQ1112" s="18" t="str">
        <f>IF(BQ$2=0, "N/A", IF(ISNUMBER(SEARCH(TRIM(BQ$2), ProgramsTable[[#This Row],[Geographic Coverage]])), "Yes", "No"))</f>
        <v>N/A</v>
      </c>
      <c r="BR1112" s="18" t="str">
        <f>IF(AND(BP$2=0, BQ$2=0), "*Required - Please Make a Selection*", IF(OR(ISNUMBER(SEARCH(TRIM(BP$2), ProgramsTable[[#This Row],[Geographic Coverage]])), ISNUMBER(SEARCH(TRIM(BQ$2), ProgramsTable[[#This Row],[Geographic Coverage]]))), "Yes", "No"))</f>
        <v>*Required - Please Make a Selection*</v>
      </c>
      <c r="BS1112" s="18" t="str">
        <f>IF(OR(BS$2="",BS$2=0), "N/A", IF(AND(ProgramsTable[[#This Row],[Age Min]]= "None", ProgramsTable[[#This Row],[Age Max]]= "None"), "Yes", IF(AND(BS$2&gt;=ProgramsTable[[#This Row],[Age Min]], BS$2&lt;=ProgramsTable[[#This Row],[Age Max]]), "Yes", "No")))</f>
        <v>N/A</v>
      </c>
      <c r="BT1112" s="18" t="str" cm="1">
        <f t="array" ref="BT1112">IF(COUNTIF(AM$2:BJ$2,"Yes")=0,"N/A",IF(SUMPRODUCT(--(AM$2:BJ$2="Yes"),--(ProgramsTable[[#This Row],[Developmental Disability]:[Caregivers, Family Members, Advocates, or Practitioners of an Individual with Disabilities or Medical Conditions]]="Yes"))&gt;0,"Yes","No"))</f>
        <v>N/A</v>
      </c>
      <c r="BU11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12" s="18" t="str">
        <f>IF(BV$2=0, "N/A", IF(ISNUMBER(SEARCH(UPPER(BV$2), UPPER(ProgramsTable[[#This Row],[Type of Service]]))), "Yes", "No"))</f>
        <v>N/A</v>
      </c>
      <c r="BW1112" s="18" t="str">
        <f>IF(BW$2=0, "N/A", IF(ISNUMBER(SEARCH(TRIM(BW$2), ProgramsTable[[#This Row],[Geographic Coverage]])), "Yes", "No"))</f>
        <v>N/A</v>
      </c>
      <c r="BX1112" s="18" t="str">
        <f>IF(BX$2=0, "N/A", IF(ISNUMBER(SEARCH(TRIM(BX$2), ProgramsTable[[#This Row],[Geographic Coverage]])), "Yes", "No"))</f>
        <v>N/A</v>
      </c>
      <c r="BY1112" s="18" t="str">
        <f>IF(AND(BW$2=0, BX$2=0), "*Required - Please Make a Selection*", IF(OR(ISNUMBER(SEARCH(TRIM(BW$2), ProgramsTable[[#This Row],[Geographic Coverage]])), ISNUMBER(SEARCH(TRIM(BX$2), ProgramsTable[[#This Row],[Geographic Coverage]]))), "Yes", "No"))</f>
        <v>*Required - Please Make a Selection*</v>
      </c>
      <c r="BZ1112" s="18" t="str">
        <f>IF(I$2=0, "N/A", IF(I$2="Yes", IF(ProgramsTable[[#This Row],[Program Includes Services for Caregivers]]="Yes", IF(ProgramsTable[[#This Row],[Program May Require Caregiver to be Unpaid]]="No", "Yes", "No"), "No"), "N/A"))</f>
        <v>N/A</v>
      </c>
      <c r="CA11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12" s="18" t="str">
        <f>IF(CB$2=0, "N/A", IF(ISNUMBER(SEARCH(TRIM(UPPER(CB$2)), TRIM(UPPER(ProgramsTable[[#This Row],[Type of Service]])))), "Yes", "No"))</f>
        <v>N/A</v>
      </c>
      <c r="CC1112" s="18" t="str">
        <f>IF(CC$2=0, "N/A", IF(ISNUMBER(SEARCH(TRIM(CC$2), ProgramsTable[[#This Row],[Geographic Coverage]])), "Yes", "No"))</f>
        <v>No</v>
      </c>
      <c r="CD1112" s="18" t="str">
        <f>IF(CD$2=0, "N/A", IF(ISNUMBER(SEARCH(TRIM(CD$2), ProgramsTable[[#This Row],[Geographic Coverage]])), "Yes", "No"))</f>
        <v>N/A</v>
      </c>
      <c r="CE1112" s="18" t="str">
        <f>IF(AND(CC$2=0, CD$2=0), "*Required - Please Make a Selection*", IF(OR(ISNUMBER(SEARCH(TRIM(CC$2), ProgramsTable[[#This Row],[Geographic Coverage]])), ISNUMBER(SEARCH(TRIM(CD$2), ProgramsTable[[#This Row],[Geographic Coverage]]))), "Yes", "No"))</f>
        <v>No</v>
      </c>
      <c r="CF1112" s="18" t="str" cm="1">
        <f t="array" ref="CF1112">IF(COUNTIF(BK$2:BN$2, "Yes")=0, "N/A", IF(SUMPRODUCT((BK$2:BN$2="Yes")*(ProgramsTable[[#This Row],[Veteran?]:[Disabled Veteran?]]="Yes"))&gt;0, "Yes", "No"))</f>
        <v>No</v>
      </c>
      <c r="CG11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12"/>
      <c r="CI1112"/>
      <c r="CJ1112"/>
      <c r="CK1112"/>
      <c r="CL1112"/>
      <c r="CM1112"/>
      <c r="CN1112"/>
      <c r="CO1112"/>
      <c r="CP1112"/>
      <c r="CQ1112"/>
      <c r="CR1112"/>
      <c r="CS1112"/>
      <c r="CU1112"/>
      <c r="CV1112"/>
    </row>
    <row r="1113" spans="1:100" hidden="1" x14ac:dyDescent="0.25">
      <c r="A1113" s="10">
        <v>1176</v>
      </c>
      <c r="B1113" t="s">
        <v>647</v>
      </c>
      <c r="C1113" t="s">
        <v>657</v>
      </c>
      <c r="D1113" t="s">
        <v>545</v>
      </c>
      <c r="E1113" t="s">
        <v>546</v>
      </c>
      <c r="F1113" t="s">
        <v>562</v>
      </c>
      <c r="G1113" t="s">
        <v>103</v>
      </c>
      <c r="H1113" t="s">
        <v>207</v>
      </c>
      <c r="I1113" t="s">
        <v>207</v>
      </c>
      <c r="J1113" t="s">
        <v>208</v>
      </c>
      <c r="K1113" t="s">
        <v>208</v>
      </c>
      <c r="L1113" s="11" t="s">
        <v>208</v>
      </c>
      <c r="M1113" t="s">
        <v>208</v>
      </c>
      <c r="N1113" t="s">
        <v>208</v>
      </c>
      <c r="P1113" t="s">
        <v>208</v>
      </c>
      <c r="Q1113" t="s">
        <v>208</v>
      </c>
      <c r="R1113" t="s">
        <v>208</v>
      </c>
      <c r="S1113" t="s">
        <v>208</v>
      </c>
      <c r="T1113" t="s">
        <v>78</v>
      </c>
      <c r="U1113" t="s">
        <v>207</v>
      </c>
      <c r="V1113" t="s">
        <v>207</v>
      </c>
      <c r="W1113" t="s">
        <v>207</v>
      </c>
      <c r="X1113" t="s">
        <v>207</v>
      </c>
      <c r="Y1113" t="s">
        <v>207</v>
      </c>
      <c r="Z1113" t="s">
        <v>207</v>
      </c>
      <c r="AA1113" t="s">
        <v>207</v>
      </c>
      <c r="AB1113" t="s">
        <v>207</v>
      </c>
      <c r="AC1113" t="s">
        <v>207</v>
      </c>
      <c r="AD1113" t="s">
        <v>207</v>
      </c>
      <c r="AE1113" t="s">
        <v>207</v>
      </c>
      <c r="AF1113" t="s">
        <v>207</v>
      </c>
      <c r="AG1113" t="s">
        <v>207</v>
      </c>
      <c r="AH1113" t="s">
        <v>207</v>
      </c>
      <c r="AI1113" t="s">
        <v>207</v>
      </c>
      <c r="AJ1113" t="s">
        <v>207</v>
      </c>
      <c r="AK1113" t="s">
        <v>207</v>
      </c>
      <c r="AL1113" t="s">
        <v>207</v>
      </c>
      <c r="AM1113" t="s">
        <v>207</v>
      </c>
      <c r="AN1113" t="s">
        <v>207</v>
      </c>
      <c r="AO1113" t="s">
        <v>207</v>
      </c>
      <c r="AP1113" t="s">
        <v>207</v>
      </c>
      <c r="AQ1113" t="s">
        <v>207</v>
      </c>
      <c r="AR1113" t="s">
        <v>207</v>
      </c>
      <c r="AS1113" t="s">
        <v>207</v>
      </c>
      <c r="AT1113" t="s">
        <v>207</v>
      </c>
      <c r="AU1113" t="s">
        <v>207</v>
      </c>
      <c r="AV1113" t="s">
        <v>207</v>
      </c>
      <c r="AW1113" t="s">
        <v>207</v>
      </c>
      <c r="AX1113" t="s">
        <v>207</v>
      </c>
      <c r="AY1113" t="s">
        <v>207</v>
      </c>
      <c r="AZ1113" t="s">
        <v>207</v>
      </c>
      <c r="BA1113" t="s">
        <v>207</v>
      </c>
      <c r="BB1113" t="s">
        <v>207</v>
      </c>
      <c r="BC1113" t="s">
        <v>207</v>
      </c>
      <c r="BD1113" t="s">
        <v>207</v>
      </c>
      <c r="BE1113" t="s">
        <v>207</v>
      </c>
      <c r="BF1113" t="s">
        <v>207</v>
      </c>
      <c r="BG1113" t="s">
        <v>207</v>
      </c>
      <c r="BH1113" t="s">
        <v>207</v>
      </c>
      <c r="BI1113" t="s">
        <v>207</v>
      </c>
      <c r="BJ1113" t="s">
        <v>207</v>
      </c>
      <c r="BK1113" t="s">
        <v>207</v>
      </c>
      <c r="BL1113" t="s">
        <v>207</v>
      </c>
      <c r="BM1113" t="s">
        <v>207</v>
      </c>
      <c r="BN1113" t="s">
        <v>207</v>
      </c>
      <c r="BO1113" s="18" t="str">
        <f>IF(OR(BO$2=0, BO$2=""), "N/A", IF(ISNUMBER(SEARCH(UPPER(BO$2), UPPER(ProgramsTable[[#This Row],[Type of Service]]))), "Yes", "No"))</f>
        <v>N/A</v>
      </c>
      <c r="BP1113" s="18" t="str">
        <f>IF(BP$2=0, "N/A", IF(ISNUMBER(SEARCH(TRIM(BP$2), ProgramsTable[[#This Row],[Geographic Coverage]])), "Yes", "No"))</f>
        <v>N/A</v>
      </c>
      <c r="BQ1113" s="18" t="str">
        <f>IF(BQ$2=0, "N/A", IF(ISNUMBER(SEARCH(TRIM(BQ$2), ProgramsTable[[#This Row],[Geographic Coverage]])), "Yes", "No"))</f>
        <v>N/A</v>
      </c>
      <c r="BR1113" s="18" t="str">
        <f>IF(AND(BP$2=0, BQ$2=0), "*Required - Please Make a Selection*", IF(OR(ISNUMBER(SEARCH(TRIM(BP$2), ProgramsTable[[#This Row],[Geographic Coverage]])), ISNUMBER(SEARCH(TRIM(BQ$2), ProgramsTable[[#This Row],[Geographic Coverage]]))), "Yes", "No"))</f>
        <v>*Required - Please Make a Selection*</v>
      </c>
      <c r="BS1113" s="18" t="str">
        <f>IF(OR(BS$2="",BS$2=0), "N/A", IF(AND(ProgramsTable[[#This Row],[Age Min]]= "None", ProgramsTable[[#This Row],[Age Max]]= "None"), "Yes", IF(AND(BS$2&gt;=ProgramsTable[[#This Row],[Age Min]], BS$2&lt;=ProgramsTable[[#This Row],[Age Max]]), "Yes", "No")))</f>
        <v>N/A</v>
      </c>
      <c r="BT1113" s="18" t="str" cm="1">
        <f t="array" ref="BT1113">IF(COUNTIF(AM$2:BJ$2,"Yes")=0,"N/A",IF(SUMPRODUCT(--(AM$2:BJ$2="Yes"),--(ProgramsTable[[#This Row],[Developmental Disability]:[Caregivers, Family Members, Advocates, or Practitioners of an Individual with Disabilities or Medical Conditions]]="Yes"))&gt;0,"Yes","No"))</f>
        <v>N/A</v>
      </c>
      <c r="BU11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13" s="18" t="str">
        <f>IF(BV$2=0, "N/A", IF(ISNUMBER(SEARCH(UPPER(BV$2), UPPER(ProgramsTable[[#This Row],[Type of Service]]))), "Yes", "No"))</f>
        <v>N/A</v>
      </c>
      <c r="BW1113" s="18" t="str">
        <f>IF(BW$2=0, "N/A", IF(ISNUMBER(SEARCH(TRIM(BW$2), ProgramsTable[[#This Row],[Geographic Coverage]])), "Yes", "No"))</f>
        <v>N/A</v>
      </c>
      <c r="BX1113" s="18" t="str">
        <f>IF(BX$2=0, "N/A", IF(ISNUMBER(SEARCH(TRIM(BX$2), ProgramsTable[[#This Row],[Geographic Coverage]])), "Yes", "No"))</f>
        <v>N/A</v>
      </c>
      <c r="BY1113" s="18" t="str">
        <f>IF(AND(BW$2=0, BX$2=0), "*Required - Please Make a Selection*", IF(OR(ISNUMBER(SEARCH(TRIM(BW$2), ProgramsTable[[#This Row],[Geographic Coverage]])), ISNUMBER(SEARCH(TRIM(BX$2), ProgramsTable[[#This Row],[Geographic Coverage]]))), "Yes", "No"))</f>
        <v>*Required - Please Make a Selection*</v>
      </c>
      <c r="BZ1113" s="18" t="str">
        <f>IF(I$2=0, "N/A", IF(I$2="Yes", IF(ProgramsTable[[#This Row],[Program Includes Services for Caregivers]]="Yes", IF(ProgramsTable[[#This Row],[Program May Require Caregiver to be Unpaid]]="No", "Yes", "No"), "No"), "N/A"))</f>
        <v>N/A</v>
      </c>
      <c r="CA11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13" s="18" t="str">
        <f>IF(CB$2=0, "N/A", IF(ISNUMBER(SEARCH(TRIM(UPPER(CB$2)), TRIM(UPPER(ProgramsTable[[#This Row],[Type of Service]])))), "Yes", "No"))</f>
        <v>N/A</v>
      </c>
      <c r="CC1113" s="18" t="str">
        <f>IF(CC$2=0, "N/A", IF(ISNUMBER(SEARCH(TRIM(CC$2), ProgramsTable[[#This Row],[Geographic Coverage]])), "Yes", "No"))</f>
        <v>No</v>
      </c>
      <c r="CD1113" s="18" t="str">
        <f>IF(CD$2=0, "N/A", IF(ISNUMBER(SEARCH(TRIM(CD$2), ProgramsTable[[#This Row],[Geographic Coverage]])), "Yes", "No"))</f>
        <v>N/A</v>
      </c>
      <c r="CE1113" s="18" t="str">
        <f>IF(AND(CC$2=0, CD$2=0), "*Required - Please Make a Selection*", IF(OR(ISNUMBER(SEARCH(TRIM(CC$2), ProgramsTable[[#This Row],[Geographic Coverage]])), ISNUMBER(SEARCH(TRIM(CD$2), ProgramsTable[[#This Row],[Geographic Coverage]]))), "Yes", "No"))</f>
        <v>No</v>
      </c>
      <c r="CF1113" s="18" t="str" cm="1">
        <f t="array" ref="CF1113">IF(COUNTIF(BK$2:BN$2, "Yes")=0, "N/A", IF(SUMPRODUCT((BK$2:BN$2="Yes")*(ProgramsTable[[#This Row],[Veteran?]:[Disabled Veteran?]]="Yes"))&gt;0, "Yes", "No"))</f>
        <v>No</v>
      </c>
      <c r="CG11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13"/>
      <c r="CI1113"/>
      <c r="CJ1113"/>
      <c r="CK1113"/>
      <c r="CL1113"/>
      <c r="CM1113"/>
      <c r="CN1113"/>
      <c r="CO1113"/>
      <c r="CP1113"/>
      <c r="CQ1113"/>
      <c r="CR1113"/>
      <c r="CS1113"/>
      <c r="CU1113"/>
      <c r="CV1113"/>
    </row>
    <row r="1114" spans="1:100" hidden="1" x14ac:dyDescent="0.25">
      <c r="A1114" s="10">
        <v>1177</v>
      </c>
      <c r="B1114" t="s">
        <v>647</v>
      </c>
      <c r="C1114" t="s">
        <v>657</v>
      </c>
      <c r="D1114" t="s">
        <v>545</v>
      </c>
      <c r="E1114" t="s">
        <v>546</v>
      </c>
      <c r="F1114" t="s">
        <v>117</v>
      </c>
      <c r="G1114" t="s">
        <v>117</v>
      </c>
      <c r="H1114" t="s">
        <v>207</v>
      </c>
      <c r="I1114" t="s">
        <v>207</v>
      </c>
      <c r="J1114" t="s">
        <v>208</v>
      </c>
      <c r="K1114" t="s">
        <v>208</v>
      </c>
      <c r="L1114" s="11" t="s">
        <v>543</v>
      </c>
      <c r="M1114">
        <v>60</v>
      </c>
      <c r="N1114">
        <v>120</v>
      </c>
      <c r="P1114" t="s">
        <v>563</v>
      </c>
      <c r="Q1114" t="s">
        <v>208</v>
      </c>
      <c r="R1114" t="s">
        <v>563</v>
      </c>
      <c r="S1114" t="s">
        <v>208</v>
      </c>
      <c r="T1114" t="s">
        <v>78</v>
      </c>
      <c r="U1114" t="s">
        <v>207</v>
      </c>
      <c r="V1114" t="s">
        <v>207</v>
      </c>
      <c r="W1114" t="s">
        <v>207</v>
      </c>
      <c r="X1114" t="s">
        <v>207</v>
      </c>
      <c r="Y1114" t="s">
        <v>207</v>
      </c>
      <c r="Z1114" t="s">
        <v>207</v>
      </c>
      <c r="AA1114" t="s">
        <v>207</v>
      </c>
      <c r="AB1114" t="s">
        <v>207</v>
      </c>
      <c r="AC1114" t="s">
        <v>207</v>
      </c>
      <c r="AD1114" t="s">
        <v>207</v>
      </c>
      <c r="AE1114" t="s">
        <v>207</v>
      </c>
      <c r="AF1114" t="s">
        <v>207</v>
      </c>
      <c r="AG1114" t="s">
        <v>207</v>
      </c>
      <c r="AH1114" t="s">
        <v>207</v>
      </c>
      <c r="AI1114" t="s">
        <v>207</v>
      </c>
      <c r="AJ1114" t="s">
        <v>207</v>
      </c>
      <c r="AK1114" t="s">
        <v>207</v>
      </c>
      <c r="AL1114" t="s">
        <v>207</v>
      </c>
      <c r="AM1114" t="s">
        <v>207</v>
      </c>
      <c r="AN1114" t="s">
        <v>207</v>
      </c>
      <c r="AO1114" t="s">
        <v>207</v>
      </c>
      <c r="AP1114" t="s">
        <v>207</v>
      </c>
      <c r="AQ1114" t="s">
        <v>207</v>
      </c>
      <c r="AR1114" t="s">
        <v>207</v>
      </c>
      <c r="AS1114" t="s">
        <v>207</v>
      </c>
      <c r="AT1114" t="s">
        <v>207</v>
      </c>
      <c r="AU1114" t="s">
        <v>207</v>
      </c>
      <c r="AV1114" t="s">
        <v>207</v>
      </c>
      <c r="AW1114" t="s">
        <v>207</v>
      </c>
      <c r="AX1114" t="s">
        <v>207</v>
      </c>
      <c r="AY1114" t="s">
        <v>207</v>
      </c>
      <c r="AZ1114" t="s">
        <v>207</v>
      </c>
      <c r="BA1114" t="s">
        <v>215</v>
      </c>
      <c r="BB1114" t="s">
        <v>207</v>
      </c>
      <c r="BC1114" t="s">
        <v>207</v>
      </c>
      <c r="BD1114" t="s">
        <v>207</v>
      </c>
      <c r="BE1114" t="s">
        <v>207</v>
      </c>
      <c r="BF1114" t="s">
        <v>207</v>
      </c>
      <c r="BG1114" t="s">
        <v>207</v>
      </c>
      <c r="BH1114" t="s">
        <v>207</v>
      </c>
      <c r="BI1114" t="s">
        <v>207</v>
      </c>
      <c r="BJ1114" t="s">
        <v>207</v>
      </c>
      <c r="BK1114" t="s">
        <v>207</v>
      </c>
      <c r="BL1114" t="s">
        <v>207</v>
      </c>
      <c r="BM1114" t="s">
        <v>207</v>
      </c>
      <c r="BN1114" t="s">
        <v>207</v>
      </c>
      <c r="BO1114" s="18" t="str">
        <f>IF(OR(BO$2=0, BO$2=""), "N/A", IF(ISNUMBER(SEARCH(UPPER(BO$2), UPPER(ProgramsTable[[#This Row],[Type of Service]]))), "Yes", "No"))</f>
        <v>N/A</v>
      </c>
      <c r="BP1114" s="18" t="str">
        <f>IF(BP$2=0, "N/A", IF(ISNUMBER(SEARCH(TRIM(BP$2), ProgramsTable[[#This Row],[Geographic Coverage]])), "Yes", "No"))</f>
        <v>N/A</v>
      </c>
      <c r="BQ1114" s="18" t="str">
        <f>IF(BQ$2=0, "N/A", IF(ISNUMBER(SEARCH(TRIM(BQ$2), ProgramsTable[[#This Row],[Geographic Coverage]])), "Yes", "No"))</f>
        <v>N/A</v>
      </c>
      <c r="BR1114" s="18" t="str">
        <f>IF(AND(BP$2=0, BQ$2=0), "*Required - Please Make a Selection*", IF(OR(ISNUMBER(SEARCH(TRIM(BP$2), ProgramsTable[[#This Row],[Geographic Coverage]])), ISNUMBER(SEARCH(TRIM(BQ$2), ProgramsTable[[#This Row],[Geographic Coverage]]))), "Yes", "No"))</f>
        <v>*Required - Please Make a Selection*</v>
      </c>
      <c r="BS1114" s="18" t="str">
        <f>IF(OR(BS$2="",BS$2=0), "N/A", IF(AND(ProgramsTable[[#This Row],[Age Min]]= "None", ProgramsTable[[#This Row],[Age Max]]= "None"), "Yes", IF(AND(BS$2&gt;=ProgramsTable[[#This Row],[Age Min]], BS$2&lt;=ProgramsTable[[#This Row],[Age Max]]), "Yes", "No")))</f>
        <v>N/A</v>
      </c>
      <c r="BT1114" s="18" t="str" cm="1">
        <f t="array" ref="BT1114">IF(COUNTIF(AM$2:BJ$2,"Yes")=0,"N/A",IF(SUMPRODUCT(--(AM$2:BJ$2="Yes"),--(ProgramsTable[[#This Row],[Developmental Disability]:[Caregivers, Family Members, Advocates, or Practitioners of an Individual with Disabilities or Medical Conditions]]="Yes"))&gt;0,"Yes","No"))</f>
        <v>N/A</v>
      </c>
      <c r="BU11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14" s="18" t="str">
        <f>IF(BV$2=0, "N/A", IF(ISNUMBER(SEARCH(UPPER(BV$2), UPPER(ProgramsTable[[#This Row],[Type of Service]]))), "Yes", "No"))</f>
        <v>N/A</v>
      </c>
      <c r="BW1114" s="18" t="str">
        <f>IF(BW$2=0, "N/A", IF(ISNUMBER(SEARCH(TRIM(BW$2), ProgramsTable[[#This Row],[Geographic Coverage]])), "Yes", "No"))</f>
        <v>N/A</v>
      </c>
      <c r="BX1114" s="18" t="str">
        <f>IF(BX$2=0, "N/A", IF(ISNUMBER(SEARCH(TRIM(BX$2), ProgramsTable[[#This Row],[Geographic Coverage]])), "Yes", "No"))</f>
        <v>N/A</v>
      </c>
      <c r="BY1114" s="18" t="str">
        <f>IF(AND(BW$2=0, BX$2=0), "*Required - Please Make a Selection*", IF(OR(ISNUMBER(SEARCH(TRIM(BW$2), ProgramsTable[[#This Row],[Geographic Coverage]])), ISNUMBER(SEARCH(TRIM(BX$2), ProgramsTable[[#This Row],[Geographic Coverage]]))), "Yes", "No"))</f>
        <v>*Required - Please Make a Selection*</v>
      </c>
      <c r="BZ1114" s="18" t="str">
        <f>IF(I$2=0, "N/A", IF(I$2="Yes", IF(ProgramsTable[[#This Row],[Program Includes Services for Caregivers]]="Yes", IF(ProgramsTable[[#This Row],[Program May Require Caregiver to be Unpaid]]="No", "Yes", "No"), "No"), "N/A"))</f>
        <v>N/A</v>
      </c>
      <c r="CA11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14" s="18" t="str">
        <f>IF(CB$2=0, "N/A", IF(ISNUMBER(SEARCH(TRIM(UPPER(CB$2)), TRIM(UPPER(ProgramsTable[[#This Row],[Type of Service]])))), "Yes", "No"))</f>
        <v>N/A</v>
      </c>
      <c r="CC1114" s="18" t="str">
        <f>IF(CC$2=0, "N/A", IF(ISNUMBER(SEARCH(TRIM(CC$2), ProgramsTable[[#This Row],[Geographic Coverage]])), "Yes", "No"))</f>
        <v>No</v>
      </c>
      <c r="CD1114" s="18" t="str">
        <f>IF(CD$2=0, "N/A", IF(ISNUMBER(SEARCH(TRIM(CD$2), ProgramsTable[[#This Row],[Geographic Coverage]])), "Yes", "No"))</f>
        <v>N/A</v>
      </c>
      <c r="CE1114" s="18" t="str">
        <f>IF(AND(CC$2=0, CD$2=0), "*Required - Please Make a Selection*", IF(OR(ISNUMBER(SEARCH(TRIM(CC$2), ProgramsTable[[#This Row],[Geographic Coverage]])), ISNUMBER(SEARCH(TRIM(CD$2), ProgramsTable[[#This Row],[Geographic Coverage]]))), "Yes", "No"))</f>
        <v>No</v>
      </c>
      <c r="CF1114" s="18" t="str" cm="1">
        <f t="array" ref="CF1114">IF(COUNTIF(BK$2:BN$2, "Yes")=0, "N/A", IF(SUMPRODUCT((BK$2:BN$2="Yes")*(ProgramsTable[[#This Row],[Veteran?]:[Disabled Veteran?]]="Yes"))&gt;0, "Yes", "No"))</f>
        <v>No</v>
      </c>
      <c r="CG11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14"/>
      <c r="CI1114"/>
      <c r="CJ1114"/>
      <c r="CK1114"/>
      <c r="CL1114"/>
      <c r="CM1114"/>
      <c r="CN1114"/>
      <c r="CO1114"/>
      <c r="CP1114"/>
      <c r="CQ1114"/>
      <c r="CR1114"/>
      <c r="CS1114"/>
      <c r="CU1114"/>
      <c r="CV1114"/>
    </row>
    <row r="1115" spans="1:100" x14ac:dyDescent="0.25">
      <c r="A1115" s="10">
        <v>1178</v>
      </c>
      <c r="B1115" t="s">
        <v>647</v>
      </c>
      <c r="C1115" t="s">
        <v>657</v>
      </c>
      <c r="D1115" t="s">
        <v>564</v>
      </c>
      <c r="E1115" t="s">
        <v>546</v>
      </c>
      <c r="F1115" t="s">
        <v>565</v>
      </c>
      <c r="G1115" t="s">
        <v>107</v>
      </c>
      <c r="H1115" t="s">
        <v>207</v>
      </c>
      <c r="I1115" t="s">
        <v>207</v>
      </c>
      <c r="J1115" t="s">
        <v>566</v>
      </c>
      <c r="K1115" t="s">
        <v>208</v>
      </c>
      <c r="L1115" s="11" t="s">
        <v>567</v>
      </c>
      <c r="M1115">
        <v>60</v>
      </c>
      <c r="N1115">
        <v>120</v>
      </c>
      <c r="O1115" t="s">
        <v>568</v>
      </c>
      <c r="P1115" t="s">
        <v>569</v>
      </c>
      <c r="Q1115" t="s">
        <v>208</v>
      </c>
      <c r="R1115" t="s">
        <v>569</v>
      </c>
      <c r="S1115" t="s">
        <v>208</v>
      </c>
      <c r="T1115" t="s">
        <v>78</v>
      </c>
      <c r="U1115" t="s">
        <v>207</v>
      </c>
      <c r="V1115" t="s">
        <v>215</v>
      </c>
      <c r="W1115" t="s">
        <v>207</v>
      </c>
      <c r="X1115" t="s">
        <v>207</v>
      </c>
      <c r="Y1115" t="s">
        <v>207</v>
      </c>
      <c r="Z1115" t="s">
        <v>207</v>
      </c>
      <c r="AA1115" t="s">
        <v>207</v>
      </c>
      <c r="AB1115" t="s">
        <v>207</v>
      </c>
      <c r="AC1115" t="s">
        <v>207</v>
      </c>
      <c r="AD1115" t="s">
        <v>207</v>
      </c>
      <c r="AE1115" t="s">
        <v>207</v>
      </c>
      <c r="AF1115" t="s">
        <v>207</v>
      </c>
      <c r="AG1115" t="s">
        <v>207</v>
      </c>
      <c r="AH1115" t="s">
        <v>207</v>
      </c>
      <c r="AI1115" t="s">
        <v>207</v>
      </c>
      <c r="AJ1115" t="s">
        <v>207</v>
      </c>
      <c r="AK1115" t="s">
        <v>207</v>
      </c>
      <c r="AL1115" t="s">
        <v>207</v>
      </c>
      <c r="AM1115" t="s">
        <v>215</v>
      </c>
      <c r="AN1115" t="s">
        <v>215</v>
      </c>
      <c r="AO1115" t="s">
        <v>215</v>
      </c>
      <c r="AP1115" t="s">
        <v>207</v>
      </c>
      <c r="AQ1115" t="s">
        <v>207</v>
      </c>
      <c r="AR1115" t="s">
        <v>207</v>
      </c>
      <c r="AS1115" t="s">
        <v>207</v>
      </c>
      <c r="AT1115" t="s">
        <v>207</v>
      </c>
      <c r="AU1115" t="s">
        <v>207</v>
      </c>
      <c r="AV1115" t="s">
        <v>207</v>
      </c>
      <c r="AW1115" t="s">
        <v>207</v>
      </c>
      <c r="AX1115" t="s">
        <v>207</v>
      </c>
      <c r="AY1115" t="s">
        <v>207</v>
      </c>
      <c r="AZ1115" t="s">
        <v>207</v>
      </c>
      <c r="BA1115" t="s">
        <v>207</v>
      </c>
      <c r="BB1115" t="s">
        <v>207</v>
      </c>
      <c r="BC1115" t="s">
        <v>207</v>
      </c>
      <c r="BD1115" t="s">
        <v>207</v>
      </c>
      <c r="BE1115" t="s">
        <v>207</v>
      </c>
      <c r="BF1115" t="s">
        <v>207</v>
      </c>
      <c r="BG1115" t="s">
        <v>207</v>
      </c>
      <c r="BH1115" t="s">
        <v>207</v>
      </c>
      <c r="BI1115" t="s">
        <v>207</v>
      </c>
      <c r="BJ1115" t="s">
        <v>207</v>
      </c>
      <c r="BK1115" t="s">
        <v>207</v>
      </c>
      <c r="BL1115" t="s">
        <v>207</v>
      </c>
      <c r="BM1115" t="s">
        <v>207</v>
      </c>
      <c r="BN1115" t="s">
        <v>207</v>
      </c>
      <c r="BO1115" s="18" t="str">
        <f>IF(OR(BO$2=0, BO$2=""), "N/A", IF(ISNUMBER(SEARCH(UPPER(BO$2), UPPER(ProgramsTable[[#This Row],[Type of Service]]))), "Yes", "No"))</f>
        <v>N/A</v>
      </c>
      <c r="BP1115" s="18" t="str">
        <f>IF(BP$2=0, "N/A", IF(ISNUMBER(SEARCH(TRIM(BP$2), ProgramsTable[[#This Row],[Geographic Coverage]])), "Yes", "No"))</f>
        <v>N/A</v>
      </c>
      <c r="BQ1115" s="18" t="str">
        <f>IF(BQ$2=0, "N/A", IF(ISNUMBER(SEARCH(TRIM(BQ$2), ProgramsTable[[#This Row],[Geographic Coverage]])), "Yes", "No"))</f>
        <v>N/A</v>
      </c>
      <c r="BR1115" s="18" t="str">
        <f>IF(AND(BP$2=0, BQ$2=0), "*Required - Please Make a Selection*", IF(OR(ISNUMBER(SEARCH(TRIM(BP$2), ProgramsTable[[#This Row],[Geographic Coverage]])), ISNUMBER(SEARCH(TRIM(BQ$2), ProgramsTable[[#This Row],[Geographic Coverage]]))), "Yes", "No"))</f>
        <v>*Required - Please Make a Selection*</v>
      </c>
      <c r="BS1115" s="18" t="str">
        <f>IF(OR(BS$2="",BS$2=0), "N/A", IF(AND(ProgramsTable[[#This Row],[Age Min]]= "None", ProgramsTable[[#This Row],[Age Max]]= "None"), "Yes", IF(AND(BS$2&gt;=ProgramsTable[[#This Row],[Age Min]], BS$2&lt;=ProgramsTable[[#This Row],[Age Max]]), "Yes", "No")))</f>
        <v>N/A</v>
      </c>
      <c r="BT1115" s="18" t="str" cm="1">
        <f t="array" ref="BT1115">IF(COUNTIF(AM$2:BJ$2,"Yes")=0,"N/A",IF(SUMPRODUCT(--(AM$2:BJ$2="Yes"),--(ProgramsTable[[#This Row],[Developmental Disability]:[Caregivers, Family Members, Advocates, or Practitioners of an Individual with Disabilities or Medical Conditions]]="Yes"))&gt;0,"Yes","No"))</f>
        <v>N/A</v>
      </c>
      <c r="BU11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15" s="18" t="str">
        <f>IF(BV$2=0, "N/A", IF(ISNUMBER(SEARCH(UPPER(BV$2), UPPER(ProgramsTable[[#This Row],[Type of Service]]))), "Yes", "No"))</f>
        <v>N/A</v>
      </c>
      <c r="BW1115" s="18" t="str">
        <f>IF(BW$2=0, "N/A", IF(ISNUMBER(SEARCH(TRIM(BW$2), ProgramsTable[[#This Row],[Geographic Coverage]])), "Yes", "No"))</f>
        <v>N/A</v>
      </c>
      <c r="BX1115" s="18" t="str">
        <f>IF(BX$2=0, "N/A", IF(ISNUMBER(SEARCH(TRIM(BX$2), ProgramsTable[[#This Row],[Geographic Coverage]])), "Yes", "No"))</f>
        <v>N/A</v>
      </c>
      <c r="BY1115" s="18" t="str">
        <f>IF(AND(BW$2=0, BX$2=0), "*Required - Please Make a Selection*", IF(OR(ISNUMBER(SEARCH(TRIM(BW$2), ProgramsTable[[#This Row],[Geographic Coverage]])), ISNUMBER(SEARCH(TRIM(BX$2), ProgramsTable[[#This Row],[Geographic Coverage]]))), "Yes", "No"))</f>
        <v>*Required - Please Make a Selection*</v>
      </c>
      <c r="BZ1115" s="18" t="str">
        <f>IF(I$2=0, "N/A", IF(I$2="Yes", IF(ProgramsTable[[#This Row],[Program Includes Services for Caregivers]]="Yes", IF(ProgramsTable[[#This Row],[Program May Require Caregiver to be Unpaid]]="No", "Yes", "No"), "No"), "N/A"))</f>
        <v>N/A</v>
      </c>
      <c r="CA11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15" s="18" t="str">
        <f>IF(CB$2=0, "N/A", IF(ISNUMBER(SEARCH(TRIM(UPPER(CB$2)), TRIM(UPPER(ProgramsTable[[#This Row],[Type of Service]])))), "Yes", "No"))</f>
        <v>N/A</v>
      </c>
      <c r="CC1115" s="18" t="str">
        <f>IF(CC$2=0, "N/A", IF(ISNUMBER(SEARCH(TRIM(CC$2), ProgramsTable[[#This Row],[Geographic Coverage]])), "Yes", "No"))</f>
        <v>No</v>
      </c>
      <c r="CD1115" s="18" t="str">
        <f>IF(CD$2=0, "N/A", IF(ISNUMBER(SEARCH(TRIM(CD$2), ProgramsTable[[#This Row],[Geographic Coverage]])), "Yes", "No"))</f>
        <v>N/A</v>
      </c>
      <c r="CE1115" s="18" t="str">
        <f>IF(AND(CC$2=0, CD$2=0), "*Required - Please Make a Selection*", IF(OR(ISNUMBER(SEARCH(TRIM(CC$2), ProgramsTable[[#This Row],[Geographic Coverage]])), ISNUMBER(SEARCH(TRIM(CD$2), ProgramsTable[[#This Row],[Geographic Coverage]]))), "Yes", "No"))</f>
        <v>No</v>
      </c>
      <c r="CF1115" s="18" t="str" cm="1">
        <f t="array" ref="CF1115">IF(COUNTIF(BK$2:BN$2, "Yes")=0, "N/A", IF(SUMPRODUCT((BK$2:BN$2="Yes")*(ProgramsTable[[#This Row],[Veteran?]:[Disabled Veteran?]]="Yes"))&gt;0, "Yes", "No"))</f>
        <v>No</v>
      </c>
      <c r="CG11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15"/>
      <c r="CI1115"/>
      <c r="CJ1115"/>
      <c r="CK1115"/>
      <c r="CL1115"/>
      <c r="CM1115"/>
      <c r="CN1115"/>
      <c r="CO1115"/>
      <c r="CP1115"/>
      <c r="CQ1115"/>
      <c r="CR1115"/>
      <c r="CS1115"/>
      <c r="CU1115"/>
      <c r="CV1115"/>
    </row>
    <row r="1116" spans="1:100" hidden="1" x14ac:dyDescent="0.25">
      <c r="A1116" s="10">
        <v>1179</v>
      </c>
      <c r="B1116" t="s">
        <v>647</v>
      </c>
      <c r="C1116" t="s">
        <v>657</v>
      </c>
      <c r="D1116" t="s">
        <v>564</v>
      </c>
      <c r="E1116" t="s">
        <v>546</v>
      </c>
      <c r="F1116" t="s">
        <v>570</v>
      </c>
      <c r="G1116" t="s">
        <v>109</v>
      </c>
      <c r="H1116" t="s">
        <v>207</v>
      </c>
      <c r="I1116" t="s">
        <v>207</v>
      </c>
      <c r="J1116" t="s">
        <v>566</v>
      </c>
      <c r="K1116" t="s">
        <v>208</v>
      </c>
      <c r="L1116" s="11" t="s">
        <v>571</v>
      </c>
      <c r="M1116">
        <v>60</v>
      </c>
      <c r="N1116">
        <v>120</v>
      </c>
      <c r="O1116" t="s">
        <v>572</v>
      </c>
      <c r="P1116" t="s">
        <v>573</v>
      </c>
      <c r="Q1116" t="s">
        <v>208</v>
      </c>
      <c r="R1116" t="s">
        <v>573</v>
      </c>
      <c r="S1116" t="s">
        <v>208</v>
      </c>
      <c r="T1116" t="s">
        <v>78</v>
      </c>
      <c r="U1116" t="s">
        <v>207</v>
      </c>
      <c r="V1116" t="s">
        <v>215</v>
      </c>
      <c r="W1116" t="s">
        <v>207</v>
      </c>
      <c r="X1116" t="s">
        <v>207</v>
      </c>
      <c r="Y1116" t="s">
        <v>207</v>
      </c>
      <c r="Z1116" t="s">
        <v>207</v>
      </c>
      <c r="AA1116" t="s">
        <v>207</v>
      </c>
      <c r="AB1116" t="s">
        <v>207</v>
      </c>
      <c r="AC1116" t="s">
        <v>207</v>
      </c>
      <c r="AD1116" t="s">
        <v>207</v>
      </c>
      <c r="AE1116" t="s">
        <v>207</v>
      </c>
      <c r="AF1116" t="s">
        <v>207</v>
      </c>
      <c r="AG1116" t="s">
        <v>207</v>
      </c>
      <c r="AH1116" t="s">
        <v>207</v>
      </c>
      <c r="AI1116" t="s">
        <v>207</v>
      </c>
      <c r="AJ1116" t="s">
        <v>207</v>
      </c>
      <c r="AK1116" t="s">
        <v>207</v>
      </c>
      <c r="AL1116" t="s">
        <v>207</v>
      </c>
      <c r="AM1116" t="s">
        <v>215</v>
      </c>
      <c r="AN1116" t="s">
        <v>215</v>
      </c>
      <c r="AO1116" t="s">
        <v>215</v>
      </c>
      <c r="AP1116" t="s">
        <v>207</v>
      </c>
      <c r="AQ1116" t="s">
        <v>215</v>
      </c>
      <c r="AR1116" t="s">
        <v>207</v>
      </c>
      <c r="AS1116" t="s">
        <v>207</v>
      </c>
      <c r="AT1116" t="s">
        <v>207</v>
      </c>
      <c r="AU1116" t="s">
        <v>207</v>
      </c>
      <c r="AV1116" t="s">
        <v>207</v>
      </c>
      <c r="AW1116" t="s">
        <v>207</v>
      </c>
      <c r="AX1116" t="s">
        <v>215</v>
      </c>
      <c r="AY1116" t="s">
        <v>215</v>
      </c>
      <c r="AZ1116" t="s">
        <v>207</v>
      </c>
      <c r="BA1116" t="s">
        <v>215</v>
      </c>
      <c r="BB1116" t="s">
        <v>207</v>
      </c>
      <c r="BC1116" t="s">
        <v>207</v>
      </c>
      <c r="BD1116" t="s">
        <v>207</v>
      </c>
      <c r="BE1116" t="s">
        <v>207</v>
      </c>
      <c r="BF1116" t="s">
        <v>207</v>
      </c>
      <c r="BG1116" t="s">
        <v>207</v>
      </c>
      <c r="BH1116" t="s">
        <v>207</v>
      </c>
      <c r="BI1116" t="s">
        <v>207</v>
      </c>
      <c r="BJ1116" t="s">
        <v>207</v>
      </c>
      <c r="BK1116" t="s">
        <v>207</v>
      </c>
      <c r="BL1116" t="s">
        <v>207</v>
      </c>
      <c r="BM1116" t="s">
        <v>207</v>
      </c>
      <c r="BN1116" t="s">
        <v>207</v>
      </c>
      <c r="BO1116" s="18" t="str">
        <f>IF(OR(BO$2=0, BO$2=""), "N/A", IF(ISNUMBER(SEARCH(UPPER(BO$2), UPPER(ProgramsTable[[#This Row],[Type of Service]]))), "Yes", "No"))</f>
        <v>N/A</v>
      </c>
      <c r="BP1116" s="18" t="str">
        <f>IF(BP$2=0, "N/A", IF(ISNUMBER(SEARCH(TRIM(BP$2), ProgramsTable[[#This Row],[Geographic Coverage]])), "Yes", "No"))</f>
        <v>N/A</v>
      </c>
      <c r="BQ1116" s="18" t="str">
        <f>IF(BQ$2=0, "N/A", IF(ISNUMBER(SEARCH(TRIM(BQ$2), ProgramsTable[[#This Row],[Geographic Coverage]])), "Yes", "No"))</f>
        <v>N/A</v>
      </c>
      <c r="BR1116" s="18" t="str">
        <f>IF(AND(BP$2=0, BQ$2=0), "*Required - Please Make a Selection*", IF(OR(ISNUMBER(SEARCH(TRIM(BP$2), ProgramsTable[[#This Row],[Geographic Coverage]])), ISNUMBER(SEARCH(TRIM(BQ$2), ProgramsTable[[#This Row],[Geographic Coverage]]))), "Yes", "No"))</f>
        <v>*Required - Please Make a Selection*</v>
      </c>
      <c r="BS1116" s="18" t="str">
        <f>IF(OR(BS$2="",BS$2=0), "N/A", IF(AND(ProgramsTable[[#This Row],[Age Min]]= "None", ProgramsTable[[#This Row],[Age Max]]= "None"), "Yes", IF(AND(BS$2&gt;=ProgramsTable[[#This Row],[Age Min]], BS$2&lt;=ProgramsTable[[#This Row],[Age Max]]), "Yes", "No")))</f>
        <v>N/A</v>
      </c>
      <c r="BT1116" s="18" t="str" cm="1">
        <f t="array" ref="BT1116">IF(COUNTIF(AM$2:BJ$2,"Yes")=0,"N/A",IF(SUMPRODUCT(--(AM$2:BJ$2="Yes"),--(ProgramsTable[[#This Row],[Developmental Disability]:[Caregivers, Family Members, Advocates, or Practitioners of an Individual with Disabilities or Medical Conditions]]="Yes"))&gt;0,"Yes","No"))</f>
        <v>N/A</v>
      </c>
      <c r="BU11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16" s="18" t="str">
        <f>IF(BV$2=0, "N/A", IF(ISNUMBER(SEARCH(UPPER(BV$2), UPPER(ProgramsTable[[#This Row],[Type of Service]]))), "Yes", "No"))</f>
        <v>N/A</v>
      </c>
      <c r="BW1116" s="18" t="str">
        <f>IF(BW$2=0, "N/A", IF(ISNUMBER(SEARCH(TRIM(BW$2), ProgramsTable[[#This Row],[Geographic Coverage]])), "Yes", "No"))</f>
        <v>N/A</v>
      </c>
      <c r="BX1116" s="18" t="str">
        <f>IF(BX$2=0, "N/A", IF(ISNUMBER(SEARCH(TRIM(BX$2), ProgramsTable[[#This Row],[Geographic Coverage]])), "Yes", "No"))</f>
        <v>N/A</v>
      </c>
      <c r="BY1116" s="18" t="str">
        <f>IF(AND(BW$2=0, BX$2=0), "*Required - Please Make a Selection*", IF(OR(ISNUMBER(SEARCH(TRIM(BW$2), ProgramsTable[[#This Row],[Geographic Coverage]])), ISNUMBER(SEARCH(TRIM(BX$2), ProgramsTable[[#This Row],[Geographic Coverage]]))), "Yes", "No"))</f>
        <v>*Required - Please Make a Selection*</v>
      </c>
      <c r="BZ1116" s="18" t="str">
        <f>IF(I$2=0, "N/A", IF(I$2="Yes", IF(ProgramsTable[[#This Row],[Program Includes Services for Caregivers]]="Yes", IF(ProgramsTable[[#This Row],[Program May Require Caregiver to be Unpaid]]="No", "Yes", "No"), "No"), "N/A"))</f>
        <v>N/A</v>
      </c>
      <c r="CA11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16" s="18" t="str">
        <f>IF(CB$2=0, "N/A", IF(ISNUMBER(SEARCH(TRIM(UPPER(CB$2)), TRIM(UPPER(ProgramsTable[[#This Row],[Type of Service]])))), "Yes", "No"))</f>
        <v>N/A</v>
      </c>
      <c r="CC1116" s="18" t="str">
        <f>IF(CC$2=0, "N/A", IF(ISNUMBER(SEARCH(TRIM(CC$2), ProgramsTable[[#This Row],[Geographic Coverage]])), "Yes", "No"))</f>
        <v>No</v>
      </c>
      <c r="CD1116" s="18" t="str">
        <f>IF(CD$2=0, "N/A", IF(ISNUMBER(SEARCH(TRIM(CD$2), ProgramsTable[[#This Row],[Geographic Coverage]])), "Yes", "No"))</f>
        <v>N/A</v>
      </c>
      <c r="CE1116" s="18" t="str">
        <f>IF(AND(CC$2=0, CD$2=0), "*Required - Please Make a Selection*", IF(OR(ISNUMBER(SEARCH(TRIM(CC$2), ProgramsTable[[#This Row],[Geographic Coverage]])), ISNUMBER(SEARCH(TRIM(CD$2), ProgramsTable[[#This Row],[Geographic Coverage]]))), "Yes", "No"))</f>
        <v>No</v>
      </c>
      <c r="CF1116" s="18" t="str" cm="1">
        <f t="array" ref="CF1116">IF(COUNTIF(BK$2:BN$2, "Yes")=0, "N/A", IF(SUMPRODUCT((BK$2:BN$2="Yes")*(ProgramsTable[[#This Row],[Veteran?]:[Disabled Veteran?]]="Yes"))&gt;0, "Yes", "No"))</f>
        <v>No</v>
      </c>
      <c r="CG11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16"/>
      <c r="CI1116"/>
      <c r="CJ1116"/>
      <c r="CK1116"/>
      <c r="CL1116"/>
      <c r="CM1116"/>
      <c r="CN1116"/>
      <c r="CO1116"/>
      <c r="CP1116"/>
      <c r="CQ1116"/>
      <c r="CR1116"/>
      <c r="CS1116"/>
      <c r="CU1116"/>
      <c r="CV1116"/>
    </row>
    <row r="1117" spans="1:100" hidden="1" x14ac:dyDescent="0.25">
      <c r="A1117" s="10">
        <v>1180</v>
      </c>
      <c r="B1117" t="s">
        <v>647</v>
      </c>
      <c r="C1117" t="s">
        <v>657</v>
      </c>
      <c r="D1117" t="s">
        <v>564</v>
      </c>
      <c r="E1117" t="s">
        <v>546</v>
      </c>
      <c r="F1117" t="s">
        <v>574</v>
      </c>
      <c r="G1117" t="s">
        <v>108</v>
      </c>
      <c r="H1117" t="s">
        <v>207</v>
      </c>
      <c r="I1117" t="s">
        <v>207</v>
      </c>
      <c r="J1117" t="s">
        <v>208</v>
      </c>
      <c r="K1117" t="s">
        <v>208</v>
      </c>
      <c r="L1117" s="11" t="s">
        <v>543</v>
      </c>
      <c r="M1117">
        <v>60</v>
      </c>
      <c r="N1117">
        <v>120</v>
      </c>
      <c r="P1117" t="s">
        <v>575</v>
      </c>
      <c r="Q1117" t="s">
        <v>208</v>
      </c>
      <c r="R1117" t="s">
        <v>575</v>
      </c>
      <c r="S1117" t="s">
        <v>208</v>
      </c>
      <c r="T1117" t="s">
        <v>78</v>
      </c>
      <c r="U1117" t="s">
        <v>207</v>
      </c>
      <c r="V1117" t="s">
        <v>207</v>
      </c>
      <c r="W1117" t="s">
        <v>207</v>
      </c>
      <c r="X1117" t="s">
        <v>207</v>
      </c>
      <c r="Y1117" t="s">
        <v>207</v>
      </c>
      <c r="Z1117" t="s">
        <v>207</v>
      </c>
      <c r="AA1117" t="s">
        <v>207</v>
      </c>
      <c r="AB1117" t="s">
        <v>207</v>
      </c>
      <c r="AC1117" t="s">
        <v>207</v>
      </c>
      <c r="AD1117" t="s">
        <v>207</v>
      </c>
      <c r="AE1117" t="s">
        <v>207</v>
      </c>
      <c r="AF1117" t="s">
        <v>207</v>
      </c>
      <c r="AG1117" t="s">
        <v>207</v>
      </c>
      <c r="AH1117" t="s">
        <v>207</v>
      </c>
      <c r="AI1117" t="s">
        <v>207</v>
      </c>
      <c r="AJ1117" t="s">
        <v>207</v>
      </c>
      <c r="AK1117" t="s">
        <v>207</v>
      </c>
      <c r="AL1117" t="s">
        <v>207</v>
      </c>
      <c r="AM1117" t="s">
        <v>207</v>
      </c>
      <c r="AN1117" t="s">
        <v>207</v>
      </c>
      <c r="AO1117" t="s">
        <v>207</v>
      </c>
      <c r="AP1117" t="s">
        <v>207</v>
      </c>
      <c r="AQ1117" t="s">
        <v>207</v>
      </c>
      <c r="AR1117" t="s">
        <v>207</v>
      </c>
      <c r="AS1117" t="s">
        <v>207</v>
      </c>
      <c r="AT1117" t="s">
        <v>207</v>
      </c>
      <c r="AU1117" t="s">
        <v>207</v>
      </c>
      <c r="AV1117" t="s">
        <v>207</v>
      </c>
      <c r="AW1117" t="s">
        <v>207</v>
      </c>
      <c r="AX1117" t="s">
        <v>207</v>
      </c>
      <c r="AY1117" t="s">
        <v>207</v>
      </c>
      <c r="AZ1117" t="s">
        <v>207</v>
      </c>
      <c r="BA1117" t="s">
        <v>215</v>
      </c>
      <c r="BB1117" t="s">
        <v>207</v>
      </c>
      <c r="BC1117" t="s">
        <v>207</v>
      </c>
      <c r="BD1117" t="s">
        <v>207</v>
      </c>
      <c r="BE1117" t="s">
        <v>207</v>
      </c>
      <c r="BF1117" t="s">
        <v>207</v>
      </c>
      <c r="BG1117" t="s">
        <v>207</v>
      </c>
      <c r="BH1117" t="s">
        <v>207</v>
      </c>
      <c r="BI1117" t="s">
        <v>207</v>
      </c>
      <c r="BJ1117" t="s">
        <v>207</v>
      </c>
      <c r="BK1117" t="s">
        <v>207</v>
      </c>
      <c r="BL1117" t="s">
        <v>207</v>
      </c>
      <c r="BM1117" t="s">
        <v>207</v>
      </c>
      <c r="BN1117" t="s">
        <v>207</v>
      </c>
      <c r="BO1117" s="18" t="str">
        <f>IF(OR(BO$2=0, BO$2=""), "N/A", IF(ISNUMBER(SEARCH(UPPER(BO$2), UPPER(ProgramsTable[[#This Row],[Type of Service]]))), "Yes", "No"))</f>
        <v>N/A</v>
      </c>
      <c r="BP1117" s="18" t="str">
        <f>IF(BP$2=0, "N/A", IF(ISNUMBER(SEARCH(TRIM(BP$2), ProgramsTable[[#This Row],[Geographic Coverage]])), "Yes", "No"))</f>
        <v>N/A</v>
      </c>
      <c r="BQ1117" s="18" t="str">
        <f>IF(BQ$2=0, "N/A", IF(ISNUMBER(SEARCH(TRIM(BQ$2), ProgramsTable[[#This Row],[Geographic Coverage]])), "Yes", "No"))</f>
        <v>N/A</v>
      </c>
      <c r="BR1117" s="18" t="str">
        <f>IF(AND(BP$2=0, BQ$2=0), "*Required - Please Make a Selection*", IF(OR(ISNUMBER(SEARCH(TRIM(BP$2), ProgramsTable[[#This Row],[Geographic Coverage]])), ISNUMBER(SEARCH(TRIM(BQ$2), ProgramsTable[[#This Row],[Geographic Coverage]]))), "Yes", "No"))</f>
        <v>*Required - Please Make a Selection*</v>
      </c>
      <c r="BS1117" s="18" t="str">
        <f>IF(OR(BS$2="",BS$2=0), "N/A", IF(AND(ProgramsTable[[#This Row],[Age Min]]= "None", ProgramsTable[[#This Row],[Age Max]]= "None"), "Yes", IF(AND(BS$2&gt;=ProgramsTable[[#This Row],[Age Min]], BS$2&lt;=ProgramsTable[[#This Row],[Age Max]]), "Yes", "No")))</f>
        <v>N/A</v>
      </c>
      <c r="BT1117" s="18" t="str" cm="1">
        <f t="array" ref="BT1117">IF(COUNTIF(AM$2:BJ$2,"Yes")=0,"N/A",IF(SUMPRODUCT(--(AM$2:BJ$2="Yes"),--(ProgramsTable[[#This Row],[Developmental Disability]:[Caregivers, Family Members, Advocates, or Practitioners of an Individual with Disabilities or Medical Conditions]]="Yes"))&gt;0,"Yes","No"))</f>
        <v>N/A</v>
      </c>
      <c r="BU11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17" s="18" t="str">
        <f>IF(BV$2=0, "N/A", IF(ISNUMBER(SEARCH(UPPER(BV$2), UPPER(ProgramsTable[[#This Row],[Type of Service]]))), "Yes", "No"))</f>
        <v>N/A</v>
      </c>
      <c r="BW1117" s="18" t="str">
        <f>IF(BW$2=0, "N/A", IF(ISNUMBER(SEARCH(TRIM(BW$2), ProgramsTable[[#This Row],[Geographic Coverage]])), "Yes", "No"))</f>
        <v>N/A</v>
      </c>
      <c r="BX1117" s="18" t="str">
        <f>IF(BX$2=0, "N/A", IF(ISNUMBER(SEARCH(TRIM(BX$2), ProgramsTable[[#This Row],[Geographic Coverage]])), "Yes", "No"))</f>
        <v>N/A</v>
      </c>
      <c r="BY1117" s="18" t="str">
        <f>IF(AND(BW$2=0, BX$2=0), "*Required - Please Make a Selection*", IF(OR(ISNUMBER(SEARCH(TRIM(BW$2), ProgramsTable[[#This Row],[Geographic Coverage]])), ISNUMBER(SEARCH(TRIM(BX$2), ProgramsTable[[#This Row],[Geographic Coverage]]))), "Yes", "No"))</f>
        <v>*Required - Please Make a Selection*</v>
      </c>
      <c r="BZ1117" s="18" t="str">
        <f>IF(I$2=0, "N/A", IF(I$2="Yes", IF(ProgramsTable[[#This Row],[Program Includes Services for Caregivers]]="Yes", IF(ProgramsTable[[#This Row],[Program May Require Caregiver to be Unpaid]]="No", "Yes", "No"), "No"), "N/A"))</f>
        <v>N/A</v>
      </c>
      <c r="CA11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17" s="18" t="str">
        <f>IF(CB$2=0, "N/A", IF(ISNUMBER(SEARCH(TRIM(UPPER(CB$2)), TRIM(UPPER(ProgramsTable[[#This Row],[Type of Service]])))), "Yes", "No"))</f>
        <v>N/A</v>
      </c>
      <c r="CC1117" s="18" t="str">
        <f>IF(CC$2=0, "N/A", IF(ISNUMBER(SEARCH(TRIM(CC$2), ProgramsTable[[#This Row],[Geographic Coverage]])), "Yes", "No"))</f>
        <v>No</v>
      </c>
      <c r="CD1117" s="18" t="str">
        <f>IF(CD$2=0, "N/A", IF(ISNUMBER(SEARCH(TRIM(CD$2), ProgramsTable[[#This Row],[Geographic Coverage]])), "Yes", "No"))</f>
        <v>N/A</v>
      </c>
      <c r="CE1117" s="18" t="str">
        <f>IF(AND(CC$2=0, CD$2=0), "*Required - Please Make a Selection*", IF(OR(ISNUMBER(SEARCH(TRIM(CC$2), ProgramsTable[[#This Row],[Geographic Coverage]])), ISNUMBER(SEARCH(TRIM(CD$2), ProgramsTable[[#This Row],[Geographic Coverage]]))), "Yes", "No"))</f>
        <v>No</v>
      </c>
      <c r="CF1117" s="18" t="str" cm="1">
        <f t="array" ref="CF1117">IF(COUNTIF(BK$2:BN$2, "Yes")=0, "N/A", IF(SUMPRODUCT((BK$2:BN$2="Yes")*(ProgramsTable[[#This Row],[Veteran?]:[Disabled Veteran?]]="Yes"))&gt;0, "Yes", "No"))</f>
        <v>No</v>
      </c>
      <c r="CG11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17"/>
      <c r="CI1117"/>
      <c r="CJ1117"/>
      <c r="CK1117"/>
      <c r="CL1117"/>
      <c r="CM1117"/>
      <c r="CN1117"/>
      <c r="CO1117"/>
      <c r="CP1117"/>
      <c r="CQ1117"/>
      <c r="CR1117"/>
      <c r="CS1117"/>
      <c r="CU1117"/>
      <c r="CV1117"/>
    </row>
    <row r="1118" spans="1:100" hidden="1" x14ac:dyDescent="0.25">
      <c r="A1118" s="10">
        <v>1192</v>
      </c>
      <c r="B1118" t="s">
        <v>658</v>
      </c>
      <c r="C1118" t="s">
        <v>485</v>
      </c>
      <c r="D1118" t="s">
        <v>537</v>
      </c>
      <c r="E1118" t="s">
        <v>538</v>
      </c>
      <c r="F1118" t="s">
        <v>539</v>
      </c>
      <c r="G1118" t="s">
        <v>540</v>
      </c>
      <c r="H1118" t="s">
        <v>207</v>
      </c>
      <c r="I1118" t="s">
        <v>207</v>
      </c>
      <c r="J1118" t="s">
        <v>541</v>
      </c>
      <c r="K1118" t="s">
        <v>542</v>
      </c>
      <c r="L1118" t="s">
        <v>543</v>
      </c>
      <c r="M1118">
        <v>60</v>
      </c>
      <c r="N1118">
        <v>120</v>
      </c>
      <c r="P1118" t="s">
        <v>544</v>
      </c>
      <c r="Q1118" t="s">
        <v>208</v>
      </c>
      <c r="R1118" t="s">
        <v>544</v>
      </c>
      <c r="S1118" t="s">
        <v>208</v>
      </c>
      <c r="T1118" t="s">
        <v>34</v>
      </c>
      <c r="U1118" t="s">
        <v>215</v>
      </c>
      <c r="V1118" t="s">
        <v>207</v>
      </c>
      <c r="W1118" t="s">
        <v>207</v>
      </c>
      <c r="X1118" t="s">
        <v>207</v>
      </c>
      <c r="Y1118" t="s">
        <v>207</v>
      </c>
      <c r="Z1118" t="s">
        <v>207</v>
      </c>
      <c r="AA1118" t="s">
        <v>207</v>
      </c>
      <c r="AB1118" t="s">
        <v>207</v>
      </c>
      <c r="AC1118" t="s">
        <v>207</v>
      </c>
      <c r="AD1118" t="s">
        <v>207</v>
      </c>
      <c r="AE1118" t="s">
        <v>207</v>
      </c>
      <c r="AF1118" t="s">
        <v>207</v>
      </c>
      <c r="AG1118" t="s">
        <v>207</v>
      </c>
      <c r="AH1118" t="s">
        <v>207</v>
      </c>
      <c r="AI1118" t="s">
        <v>207</v>
      </c>
      <c r="AJ1118" t="s">
        <v>207</v>
      </c>
      <c r="AK1118" t="s">
        <v>207</v>
      </c>
      <c r="AL1118" t="s">
        <v>207</v>
      </c>
      <c r="AM1118" t="s">
        <v>207</v>
      </c>
      <c r="AN1118" t="s">
        <v>207</v>
      </c>
      <c r="AO1118" t="s">
        <v>207</v>
      </c>
      <c r="AP1118" t="s">
        <v>207</v>
      </c>
      <c r="AQ1118" t="s">
        <v>207</v>
      </c>
      <c r="AR1118" t="s">
        <v>207</v>
      </c>
      <c r="AS1118" t="s">
        <v>207</v>
      </c>
      <c r="AT1118" t="s">
        <v>207</v>
      </c>
      <c r="AU1118" t="s">
        <v>207</v>
      </c>
      <c r="AV1118" t="s">
        <v>207</v>
      </c>
      <c r="AW1118" t="s">
        <v>207</v>
      </c>
      <c r="AX1118" t="s">
        <v>207</v>
      </c>
      <c r="AY1118" t="s">
        <v>207</v>
      </c>
      <c r="AZ1118" t="s">
        <v>207</v>
      </c>
      <c r="BA1118" t="s">
        <v>215</v>
      </c>
      <c r="BB1118" t="s">
        <v>207</v>
      </c>
      <c r="BC1118" t="s">
        <v>207</v>
      </c>
      <c r="BD1118" t="s">
        <v>207</v>
      </c>
      <c r="BE1118" t="s">
        <v>207</v>
      </c>
      <c r="BF1118" t="s">
        <v>207</v>
      </c>
      <c r="BG1118" t="s">
        <v>207</v>
      </c>
      <c r="BH1118" t="s">
        <v>207</v>
      </c>
      <c r="BI1118" t="s">
        <v>207</v>
      </c>
      <c r="BJ1118" t="s">
        <v>207</v>
      </c>
      <c r="BK1118" t="s">
        <v>207</v>
      </c>
      <c r="BL1118" t="s">
        <v>207</v>
      </c>
      <c r="BM1118" t="s">
        <v>207</v>
      </c>
      <c r="BN1118" t="s">
        <v>207</v>
      </c>
      <c r="BO1118" s="18" t="str">
        <f>IF(OR(BO$2=0, BO$2=""), "N/A", IF(ISNUMBER(SEARCH(UPPER(BO$2), UPPER(ProgramsTable[[#This Row],[Type of Service]]))), "Yes", "No"))</f>
        <v>N/A</v>
      </c>
      <c r="BP1118" s="18" t="str">
        <f>IF(BP$2=0, "N/A", IF(ISNUMBER(SEARCH(TRIM(BP$2), ProgramsTable[[#This Row],[Geographic Coverage]])), "Yes", "No"))</f>
        <v>N/A</v>
      </c>
      <c r="BQ1118" s="18" t="str">
        <f>IF(BQ$2=0, "N/A", IF(ISNUMBER(SEARCH(TRIM(BQ$2), ProgramsTable[[#This Row],[Geographic Coverage]])), "Yes", "No"))</f>
        <v>N/A</v>
      </c>
      <c r="BR1118" s="18" t="str">
        <f>IF(AND(BP$2=0, BQ$2=0), "*Required - Please Make a Selection*", IF(OR(ISNUMBER(SEARCH(TRIM(BP$2), ProgramsTable[[#This Row],[Geographic Coverage]])), ISNUMBER(SEARCH(TRIM(BQ$2), ProgramsTable[[#This Row],[Geographic Coverage]]))), "Yes", "No"))</f>
        <v>*Required - Please Make a Selection*</v>
      </c>
      <c r="BS1118" s="18" t="str">
        <f>IF(OR(BS$2="",BS$2=0), "N/A", IF(AND(ProgramsTable[[#This Row],[Age Min]]= "None", ProgramsTable[[#This Row],[Age Max]]= "None"), "Yes", IF(AND(BS$2&gt;=ProgramsTable[[#This Row],[Age Min]], BS$2&lt;=ProgramsTable[[#This Row],[Age Max]]), "Yes", "No")))</f>
        <v>N/A</v>
      </c>
      <c r="BT1118" s="18" t="str" cm="1">
        <f t="array" ref="BT1118">IF(COUNTIF(AM$2:BJ$2,"Yes")=0,"N/A",IF(SUMPRODUCT(--(AM$2:BJ$2="Yes"),--(ProgramsTable[[#This Row],[Developmental Disability]:[Caregivers, Family Members, Advocates, or Practitioners of an Individual with Disabilities or Medical Conditions]]="Yes"))&gt;0,"Yes","No"))</f>
        <v>N/A</v>
      </c>
      <c r="BU11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18" s="18" t="str">
        <f>IF(BV$2=0, "N/A", IF(ISNUMBER(SEARCH(UPPER(BV$2), UPPER(ProgramsTable[[#This Row],[Type of Service]]))), "Yes", "No"))</f>
        <v>N/A</v>
      </c>
      <c r="BW1118" s="18" t="str">
        <f>IF(BW$2=0, "N/A", IF(ISNUMBER(SEARCH(TRIM(BW$2), ProgramsTable[[#This Row],[Geographic Coverage]])), "Yes", "No"))</f>
        <v>N/A</v>
      </c>
      <c r="BX1118" s="18" t="str">
        <f>IF(BX$2=0, "N/A", IF(ISNUMBER(SEARCH(TRIM(BX$2), ProgramsTable[[#This Row],[Geographic Coverage]])), "Yes", "No"))</f>
        <v>N/A</v>
      </c>
      <c r="BY1118" s="18" t="str">
        <f>IF(AND(BW$2=0, BX$2=0), "*Required - Please Make a Selection*", IF(OR(ISNUMBER(SEARCH(TRIM(BW$2), ProgramsTable[[#This Row],[Geographic Coverage]])), ISNUMBER(SEARCH(TRIM(BX$2), ProgramsTable[[#This Row],[Geographic Coverage]]))), "Yes", "No"))</f>
        <v>*Required - Please Make a Selection*</v>
      </c>
      <c r="BZ1118" s="18" t="str">
        <f>IF(I$2=0, "N/A", IF(I$2="Yes", IF(ProgramsTable[[#This Row],[Program Includes Services for Caregivers]]="Yes", IF(ProgramsTable[[#This Row],[Program May Require Caregiver to be Unpaid]]="No", "Yes", "No"), "No"), "N/A"))</f>
        <v>N/A</v>
      </c>
      <c r="CA11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18" s="18" t="str">
        <f>IF(CB$2=0, "N/A", IF(ISNUMBER(SEARCH(TRIM(UPPER(CB$2)), TRIM(UPPER(ProgramsTable[[#This Row],[Type of Service]])))), "Yes", "No"))</f>
        <v>N/A</v>
      </c>
      <c r="CC1118" s="18" t="str">
        <f>IF(CC$2=0, "N/A", IF(ISNUMBER(SEARCH(TRIM(CC$2), ProgramsTable[[#This Row],[Geographic Coverage]])), "Yes", "No"))</f>
        <v>No</v>
      </c>
      <c r="CD1118" s="18" t="str">
        <f>IF(CD$2=0, "N/A", IF(ISNUMBER(SEARCH(TRIM(CD$2), ProgramsTable[[#This Row],[Geographic Coverage]])), "Yes", "No"))</f>
        <v>N/A</v>
      </c>
      <c r="CE1118" s="18" t="str">
        <f>IF(AND(CC$2=0, CD$2=0), "*Required - Please Make a Selection*", IF(OR(ISNUMBER(SEARCH(TRIM(CC$2), ProgramsTable[[#This Row],[Geographic Coverage]])), ISNUMBER(SEARCH(TRIM(CD$2), ProgramsTable[[#This Row],[Geographic Coverage]]))), "Yes", "No"))</f>
        <v>No</v>
      </c>
      <c r="CF1118" s="18" t="str" cm="1">
        <f t="array" ref="CF1118">IF(COUNTIF(BK$2:BN$2, "Yes")=0, "N/A", IF(SUMPRODUCT((BK$2:BN$2="Yes")*(ProgramsTable[[#This Row],[Veteran?]:[Disabled Veteran?]]="Yes"))&gt;0, "Yes", "No"))</f>
        <v>No</v>
      </c>
      <c r="CG11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18"/>
      <c r="CI1118"/>
      <c r="CJ1118"/>
      <c r="CK1118"/>
      <c r="CL1118"/>
      <c r="CM1118"/>
      <c r="CN1118"/>
      <c r="CO1118"/>
      <c r="CP1118"/>
      <c r="CQ1118"/>
      <c r="CR1118"/>
      <c r="CS1118"/>
      <c r="CU1118"/>
      <c r="CV1118"/>
    </row>
    <row r="1119" spans="1:100" hidden="1" x14ac:dyDescent="0.25">
      <c r="A1119" s="10">
        <v>1193</v>
      </c>
      <c r="B1119" t="s">
        <v>658</v>
      </c>
      <c r="C1119" t="s">
        <v>485</v>
      </c>
      <c r="D1119" t="s">
        <v>545</v>
      </c>
      <c r="E1119" t="s">
        <v>546</v>
      </c>
      <c r="F1119" t="s">
        <v>86</v>
      </c>
      <c r="G1119" t="s">
        <v>86</v>
      </c>
      <c r="H1119" t="s">
        <v>207</v>
      </c>
      <c r="I1119" t="s">
        <v>207</v>
      </c>
      <c r="J1119" t="s">
        <v>547</v>
      </c>
      <c r="K1119" t="s">
        <v>208</v>
      </c>
      <c r="L1119" s="11" t="s">
        <v>543</v>
      </c>
      <c r="M1119">
        <v>60</v>
      </c>
      <c r="N1119">
        <v>120</v>
      </c>
      <c r="P1119" t="s">
        <v>548</v>
      </c>
      <c r="Q1119" t="s">
        <v>208</v>
      </c>
      <c r="R1119" t="s">
        <v>548</v>
      </c>
      <c r="S1119" t="s">
        <v>208</v>
      </c>
      <c r="T1119" t="s">
        <v>34</v>
      </c>
      <c r="U1119" t="s">
        <v>215</v>
      </c>
      <c r="V1119" t="s">
        <v>207</v>
      </c>
      <c r="W1119" t="s">
        <v>207</v>
      </c>
      <c r="X1119" t="s">
        <v>207</v>
      </c>
      <c r="Y1119" t="s">
        <v>207</v>
      </c>
      <c r="Z1119" t="s">
        <v>207</v>
      </c>
      <c r="AA1119" t="s">
        <v>215</v>
      </c>
      <c r="AB1119" t="s">
        <v>207</v>
      </c>
      <c r="AC1119" t="s">
        <v>207</v>
      </c>
      <c r="AD1119" t="s">
        <v>207</v>
      </c>
      <c r="AE1119" t="s">
        <v>207</v>
      </c>
      <c r="AF1119" t="s">
        <v>207</v>
      </c>
      <c r="AG1119" t="s">
        <v>207</v>
      </c>
      <c r="AH1119" t="s">
        <v>207</v>
      </c>
      <c r="AI1119" t="s">
        <v>207</v>
      </c>
      <c r="AJ1119" t="s">
        <v>207</v>
      </c>
      <c r="AK1119" t="s">
        <v>207</v>
      </c>
      <c r="AL1119" t="s">
        <v>207</v>
      </c>
      <c r="AM1119" t="s">
        <v>207</v>
      </c>
      <c r="AN1119" t="s">
        <v>207</v>
      </c>
      <c r="AO1119" t="s">
        <v>207</v>
      </c>
      <c r="AP1119" t="s">
        <v>207</v>
      </c>
      <c r="AQ1119" t="s">
        <v>207</v>
      </c>
      <c r="AR1119" t="s">
        <v>207</v>
      </c>
      <c r="AS1119" t="s">
        <v>207</v>
      </c>
      <c r="AT1119" t="s">
        <v>207</v>
      </c>
      <c r="AU1119" t="s">
        <v>207</v>
      </c>
      <c r="AV1119" t="s">
        <v>207</v>
      </c>
      <c r="AW1119" t="s">
        <v>207</v>
      </c>
      <c r="AX1119" t="s">
        <v>207</v>
      </c>
      <c r="AY1119" t="s">
        <v>207</v>
      </c>
      <c r="AZ1119" t="s">
        <v>207</v>
      </c>
      <c r="BA1119" t="s">
        <v>215</v>
      </c>
      <c r="BB1119" t="s">
        <v>207</v>
      </c>
      <c r="BC1119" t="s">
        <v>207</v>
      </c>
      <c r="BD1119" t="s">
        <v>207</v>
      </c>
      <c r="BE1119" t="s">
        <v>207</v>
      </c>
      <c r="BF1119" t="s">
        <v>207</v>
      </c>
      <c r="BG1119" t="s">
        <v>207</v>
      </c>
      <c r="BH1119" t="s">
        <v>207</v>
      </c>
      <c r="BI1119" t="s">
        <v>207</v>
      </c>
      <c r="BJ1119" t="s">
        <v>207</v>
      </c>
      <c r="BK1119" t="s">
        <v>207</v>
      </c>
      <c r="BL1119" t="s">
        <v>207</v>
      </c>
      <c r="BM1119" t="s">
        <v>207</v>
      </c>
      <c r="BN1119" t="s">
        <v>207</v>
      </c>
      <c r="BO1119" s="18" t="str">
        <f>IF(OR(BO$2=0, BO$2=""), "N/A", IF(ISNUMBER(SEARCH(UPPER(BO$2), UPPER(ProgramsTable[[#This Row],[Type of Service]]))), "Yes", "No"))</f>
        <v>N/A</v>
      </c>
      <c r="BP1119" s="18" t="str">
        <f>IF(BP$2=0, "N/A", IF(ISNUMBER(SEARCH(TRIM(BP$2), ProgramsTable[[#This Row],[Geographic Coverage]])), "Yes", "No"))</f>
        <v>N/A</v>
      </c>
      <c r="BQ1119" s="18" t="str">
        <f>IF(BQ$2=0, "N/A", IF(ISNUMBER(SEARCH(TRIM(BQ$2), ProgramsTable[[#This Row],[Geographic Coverage]])), "Yes", "No"))</f>
        <v>N/A</v>
      </c>
      <c r="BR1119" s="18" t="str">
        <f>IF(AND(BP$2=0, BQ$2=0), "*Required - Please Make a Selection*", IF(OR(ISNUMBER(SEARCH(TRIM(BP$2), ProgramsTable[[#This Row],[Geographic Coverage]])), ISNUMBER(SEARCH(TRIM(BQ$2), ProgramsTable[[#This Row],[Geographic Coverage]]))), "Yes", "No"))</f>
        <v>*Required - Please Make a Selection*</v>
      </c>
      <c r="BS1119" s="18" t="str">
        <f>IF(OR(BS$2="",BS$2=0), "N/A", IF(AND(ProgramsTable[[#This Row],[Age Min]]= "None", ProgramsTable[[#This Row],[Age Max]]= "None"), "Yes", IF(AND(BS$2&gt;=ProgramsTable[[#This Row],[Age Min]], BS$2&lt;=ProgramsTable[[#This Row],[Age Max]]), "Yes", "No")))</f>
        <v>N/A</v>
      </c>
      <c r="BT1119" s="18" t="str" cm="1">
        <f t="array" ref="BT1119">IF(COUNTIF(AM$2:BJ$2,"Yes")=0,"N/A",IF(SUMPRODUCT(--(AM$2:BJ$2="Yes"),--(ProgramsTable[[#This Row],[Developmental Disability]:[Caregivers, Family Members, Advocates, or Practitioners of an Individual with Disabilities or Medical Conditions]]="Yes"))&gt;0,"Yes","No"))</f>
        <v>N/A</v>
      </c>
      <c r="BU11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19" s="18" t="str">
        <f>IF(BV$2=0, "N/A", IF(ISNUMBER(SEARCH(UPPER(BV$2), UPPER(ProgramsTable[[#This Row],[Type of Service]]))), "Yes", "No"))</f>
        <v>N/A</v>
      </c>
      <c r="BW1119" s="18" t="str">
        <f>IF(BW$2=0, "N/A", IF(ISNUMBER(SEARCH(TRIM(BW$2), ProgramsTable[[#This Row],[Geographic Coverage]])), "Yes", "No"))</f>
        <v>N/A</v>
      </c>
      <c r="BX1119" s="18" t="str">
        <f>IF(BX$2=0, "N/A", IF(ISNUMBER(SEARCH(TRIM(BX$2), ProgramsTable[[#This Row],[Geographic Coverage]])), "Yes", "No"))</f>
        <v>N/A</v>
      </c>
      <c r="BY1119" s="18" t="str">
        <f>IF(AND(BW$2=0, BX$2=0), "*Required - Please Make a Selection*", IF(OR(ISNUMBER(SEARCH(TRIM(BW$2), ProgramsTable[[#This Row],[Geographic Coverage]])), ISNUMBER(SEARCH(TRIM(BX$2), ProgramsTable[[#This Row],[Geographic Coverage]]))), "Yes", "No"))</f>
        <v>*Required - Please Make a Selection*</v>
      </c>
      <c r="BZ1119" s="18" t="str">
        <f>IF(I$2=0, "N/A", IF(I$2="Yes", IF(ProgramsTable[[#This Row],[Program Includes Services for Caregivers]]="Yes", IF(ProgramsTable[[#This Row],[Program May Require Caregiver to be Unpaid]]="No", "Yes", "No"), "No"), "N/A"))</f>
        <v>N/A</v>
      </c>
      <c r="CA11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19" s="18" t="str">
        <f>IF(CB$2=0, "N/A", IF(ISNUMBER(SEARCH(TRIM(UPPER(CB$2)), TRIM(UPPER(ProgramsTable[[#This Row],[Type of Service]])))), "Yes", "No"))</f>
        <v>N/A</v>
      </c>
      <c r="CC1119" s="18" t="str">
        <f>IF(CC$2=0, "N/A", IF(ISNUMBER(SEARCH(TRIM(CC$2), ProgramsTable[[#This Row],[Geographic Coverage]])), "Yes", "No"))</f>
        <v>No</v>
      </c>
      <c r="CD1119" s="18" t="str">
        <f>IF(CD$2=0, "N/A", IF(ISNUMBER(SEARCH(TRIM(CD$2), ProgramsTable[[#This Row],[Geographic Coverage]])), "Yes", "No"))</f>
        <v>N/A</v>
      </c>
      <c r="CE1119" s="18" t="str">
        <f>IF(AND(CC$2=0, CD$2=0), "*Required - Please Make a Selection*", IF(OR(ISNUMBER(SEARCH(TRIM(CC$2), ProgramsTable[[#This Row],[Geographic Coverage]])), ISNUMBER(SEARCH(TRIM(CD$2), ProgramsTable[[#This Row],[Geographic Coverage]]))), "Yes", "No"))</f>
        <v>No</v>
      </c>
      <c r="CF1119" s="18" t="str" cm="1">
        <f t="array" ref="CF1119">IF(COUNTIF(BK$2:BN$2, "Yes")=0, "N/A", IF(SUMPRODUCT((BK$2:BN$2="Yes")*(ProgramsTable[[#This Row],[Veteran?]:[Disabled Veteran?]]="Yes"))&gt;0, "Yes", "No"))</f>
        <v>No</v>
      </c>
      <c r="CG11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19"/>
      <c r="CI1119"/>
      <c r="CJ1119"/>
      <c r="CK1119"/>
      <c r="CL1119"/>
      <c r="CM1119"/>
      <c r="CN1119"/>
      <c r="CO1119"/>
      <c r="CP1119"/>
      <c r="CQ1119"/>
      <c r="CR1119"/>
      <c r="CS1119"/>
      <c r="CU1119"/>
      <c r="CV1119"/>
    </row>
    <row r="1120" spans="1:100" hidden="1" x14ac:dyDescent="0.25">
      <c r="A1120" s="10">
        <v>1194</v>
      </c>
      <c r="B1120" t="s">
        <v>658</v>
      </c>
      <c r="C1120" t="s">
        <v>485</v>
      </c>
      <c r="D1120" t="s">
        <v>545</v>
      </c>
      <c r="E1120" t="s">
        <v>546</v>
      </c>
      <c r="F1120" t="s">
        <v>549</v>
      </c>
      <c r="G1120" t="s">
        <v>117</v>
      </c>
      <c r="H1120" t="s">
        <v>207</v>
      </c>
      <c r="I1120" t="s">
        <v>207</v>
      </c>
      <c r="J1120" t="s">
        <v>208</v>
      </c>
      <c r="K1120" t="s">
        <v>208</v>
      </c>
      <c r="L1120" s="11" t="s">
        <v>543</v>
      </c>
      <c r="M1120">
        <v>60</v>
      </c>
      <c r="N1120">
        <v>120</v>
      </c>
      <c r="P1120" t="s">
        <v>550</v>
      </c>
      <c r="Q1120" t="s">
        <v>208</v>
      </c>
      <c r="R1120" t="s">
        <v>550</v>
      </c>
      <c r="S1120" t="s">
        <v>208</v>
      </c>
      <c r="T1120" t="s">
        <v>34</v>
      </c>
      <c r="U1120" t="s">
        <v>207</v>
      </c>
      <c r="V1120" t="s">
        <v>207</v>
      </c>
      <c r="W1120" t="s">
        <v>207</v>
      </c>
      <c r="X1120" t="s">
        <v>207</v>
      </c>
      <c r="Y1120" t="s">
        <v>207</v>
      </c>
      <c r="Z1120" t="s">
        <v>207</v>
      </c>
      <c r="AA1120" t="s">
        <v>207</v>
      </c>
      <c r="AB1120" t="s">
        <v>207</v>
      </c>
      <c r="AC1120" t="s">
        <v>207</v>
      </c>
      <c r="AD1120" t="s">
        <v>207</v>
      </c>
      <c r="AE1120" t="s">
        <v>207</v>
      </c>
      <c r="AF1120" t="s">
        <v>207</v>
      </c>
      <c r="AG1120" t="s">
        <v>207</v>
      </c>
      <c r="AH1120" t="s">
        <v>207</v>
      </c>
      <c r="AI1120" t="s">
        <v>207</v>
      </c>
      <c r="AJ1120" t="s">
        <v>207</v>
      </c>
      <c r="AK1120" t="s">
        <v>207</v>
      </c>
      <c r="AL1120" t="s">
        <v>207</v>
      </c>
      <c r="AM1120" t="s">
        <v>207</v>
      </c>
      <c r="AN1120" t="s">
        <v>207</v>
      </c>
      <c r="AO1120" t="s">
        <v>207</v>
      </c>
      <c r="AP1120" t="s">
        <v>207</v>
      </c>
      <c r="AQ1120" t="s">
        <v>207</v>
      </c>
      <c r="AR1120" t="s">
        <v>207</v>
      </c>
      <c r="AS1120" t="s">
        <v>207</v>
      </c>
      <c r="AT1120" t="s">
        <v>207</v>
      </c>
      <c r="AU1120" t="s">
        <v>207</v>
      </c>
      <c r="AV1120" t="s">
        <v>207</v>
      </c>
      <c r="AW1120" t="s">
        <v>207</v>
      </c>
      <c r="AX1120" t="s">
        <v>207</v>
      </c>
      <c r="AY1120" t="s">
        <v>207</v>
      </c>
      <c r="AZ1120" t="s">
        <v>207</v>
      </c>
      <c r="BA1120" t="s">
        <v>215</v>
      </c>
      <c r="BB1120" t="s">
        <v>207</v>
      </c>
      <c r="BC1120" t="s">
        <v>207</v>
      </c>
      <c r="BD1120" t="s">
        <v>207</v>
      </c>
      <c r="BE1120" t="s">
        <v>207</v>
      </c>
      <c r="BF1120" t="s">
        <v>207</v>
      </c>
      <c r="BG1120" t="s">
        <v>207</v>
      </c>
      <c r="BH1120" t="s">
        <v>207</v>
      </c>
      <c r="BI1120" t="s">
        <v>207</v>
      </c>
      <c r="BJ1120" t="s">
        <v>207</v>
      </c>
      <c r="BK1120" t="s">
        <v>207</v>
      </c>
      <c r="BL1120" t="s">
        <v>207</v>
      </c>
      <c r="BM1120" t="s">
        <v>207</v>
      </c>
      <c r="BN1120" t="s">
        <v>207</v>
      </c>
      <c r="BO1120" s="18" t="str">
        <f>IF(OR(BO$2=0, BO$2=""), "N/A", IF(ISNUMBER(SEARCH(UPPER(BO$2), UPPER(ProgramsTable[[#This Row],[Type of Service]]))), "Yes", "No"))</f>
        <v>N/A</v>
      </c>
      <c r="BP1120" s="18" t="str">
        <f>IF(BP$2=0, "N/A", IF(ISNUMBER(SEARCH(TRIM(BP$2), ProgramsTable[[#This Row],[Geographic Coverage]])), "Yes", "No"))</f>
        <v>N/A</v>
      </c>
      <c r="BQ1120" s="18" t="str">
        <f>IF(BQ$2=0, "N/A", IF(ISNUMBER(SEARCH(TRIM(BQ$2), ProgramsTable[[#This Row],[Geographic Coverage]])), "Yes", "No"))</f>
        <v>N/A</v>
      </c>
      <c r="BR1120" s="18" t="str">
        <f>IF(AND(BP$2=0, BQ$2=0), "*Required - Please Make a Selection*", IF(OR(ISNUMBER(SEARCH(TRIM(BP$2), ProgramsTable[[#This Row],[Geographic Coverage]])), ISNUMBER(SEARCH(TRIM(BQ$2), ProgramsTable[[#This Row],[Geographic Coverage]]))), "Yes", "No"))</f>
        <v>*Required - Please Make a Selection*</v>
      </c>
      <c r="BS1120" s="18" t="str">
        <f>IF(OR(BS$2="",BS$2=0), "N/A", IF(AND(ProgramsTable[[#This Row],[Age Min]]= "None", ProgramsTable[[#This Row],[Age Max]]= "None"), "Yes", IF(AND(BS$2&gt;=ProgramsTable[[#This Row],[Age Min]], BS$2&lt;=ProgramsTable[[#This Row],[Age Max]]), "Yes", "No")))</f>
        <v>N/A</v>
      </c>
      <c r="BT1120" s="18" t="str" cm="1">
        <f t="array" ref="BT1120">IF(COUNTIF(AM$2:BJ$2,"Yes")=0,"N/A",IF(SUMPRODUCT(--(AM$2:BJ$2="Yes"),--(ProgramsTable[[#This Row],[Developmental Disability]:[Caregivers, Family Members, Advocates, or Practitioners of an Individual with Disabilities or Medical Conditions]]="Yes"))&gt;0,"Yes","No"))</f>
        <v>N/A</v>
      </c>
      <c r="BU11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20" s="18" t="str">
        <f>IF(BV$2=0, "N/A", IF(ISNUMBER(SEARCH(UPPER(BV$2), UPPER(ProgramsTable[[#This Row],[Type of Service]]))), "Yes", "No"))</f>
        <v>N/A</v>
      </c>
      <c r="BW1120" s="18" t="str">
        <f>IF(BW$2=0, "N/A", IF(ISNUMBER(SEARCH(TRIM(BW$2), ProgramsTable[[#This Row],[Geographic Coverage]])), "Yes", "No"))</f>
        <v>N/A</v>
      </c>
      <c r="BX1120" s="18" t="str">
        <f>IF(BX$2=0, "N/A", IF(ISNUMBER(SEARCH(TRIM(BX$2), ProgramsTable[[#This Row],[Geographic Coverage]])), "Yes", "No"))</f>
        <v>N/A</v>
      </c>
      <c r="BY1120" s="18" t="str">
        <f>IF(AND(BW$2=0, BX$2=0), "*Required - Please Make a Selection*", IF(OR(ISNUMBER(SEARCH(TRIM(BW$2), ProgramsTable[[#This Row],[Geographic Coverage]])), ISNUMBER(SEARCH(TRIM(BX$2), ProgramsTable[[#This Row],[Geographic Coverage]]))), "Yes", "No"))</f>
        <v>*Required - Please Make a Selection*</v>
      </c>
      <c r="BZ1120" s="18" t="str">
        <f>IF(I$2=0, "N/A", IF(I$2="Yes", IF(ProgramsTable[[#This Row],[Program Includes Services for Caregivers]]="Yes", IF(ProgramsTable[[#This Row],[Program May Require Caregiver to be Unpaid]]="No", "Yes", "No"), "No"), "N/A"))</f>
        <v>N/A</v>
      </c>
      <c r="CA11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20" s="18" t="str">
        <f>IF(CB$2=0, "N/A", IF(ISNUMBER(SEARCH(TRIM(UPPER(CB$2)), TRIM(UPPER(ProgramsTable[[#This Row],[Type of Service]])))), "Yes", "No"))</f>
        <v>N/A</v>
      </c>
      <c r="CC1120" s="18" t="str">
        <f>IF(CC$2=0, "N/A", IF(ISNUMBER(SEARCH(TRIM(CC$2), ProgramsTable[[#This Row],[Geographic Coverage]])), "Yes", "No"))</f>
        <v>No</v>
      </c>
      <c r="CD1120" s="18" t="str">
        <f>IF(CD$2=0, "N/A", IF(ISNUMBER(SEARCH(TRIM(CD$2), ProgramsTable[[#This Row],[Geographic Coverage]])), "Yes", "No"))</f>
        <v>N/A</v>
      </c>
      <c r="CE1120" s="18" t="str">
        <f>IF(AND(CC$2=0, CD$2=0), "*Required - Please Make a Selection*", IF(OR(ISNUMBER(SEARCH(TRIM(CC$2), ProgramsTable[[#This Row],[Geographic Coverage]])), ISNUMBER(SEARCH(TRIM(CD$2), ProgramsTable[[#This Row],[Geographic Coverage]]))), "Yes", "No"))</f>
        <v>No</v>
      </c>
      <c r="CF1120" s="18" t="str" cm="1">
        <f t="array" ref="CF1120">IF(COUNTIF(BK$2:BN$2, "Yes")=0, "N/A", IF(SUMPRODUCT((BK$2:BN$2="Yes")*(ProgramsTable[[#This Row],[Veteran?]:[Disabled Veteran?]]="Yes"))&gt;0, "Yes", "No"))</f>
        <v>No</v>
      </c>
      <c r="CG11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20"/>
      <c r="CI1120"/>
      <c r="CJ1120"/>
      <c r="CK1120"/>
      <c r="CL1120"/>
      <c r="CM1120"/>
      <c r="CN1120"/>
      <c r="CO1120"/>
      <c r="CP1120"/>
      <c r="CQ1120"/>
      <c r="CR1120"/>
      <c r="CS1120"/>
      <c r="CU1120"/>
      <c r="CV1120"/>
    </row>
    <row r="1121" spans="1:100" hidden="1" x14ac:dyDescent="0.25">
      <c r="A1121" s="10">
        <v>1195</v>
      </c>
      <c r="B1121" t="s">
        <v>658</v>
      </c>
      <c r="C1121" t="s">
        <v>485</v>
      </c>
      <c r="D1121" t="s">
        <v>545</v>
      </c>
      <c r="E1121" t="s">
        <v>546</v>
      </c>
      <c r="F1121" t="s">
        <v>551</v>
      </c>
      <c r="G1121" t="s">
        <v>92</v>
      </c>
      <c r="H1121" t="s">
        <v>207</v>
      </c>
      <c r="I1121" t="s">
        <v>207</v>
      </c>
      <c r="J1121" t="s">
        <v>547</v>
      </c>
      <c r="K1121" t="s">
        <v>208</v>
      </c>
      <c r="L1121" s="11" t="s">
        <v>543</v>
      </c>
      <c r="M1121">
        <v>60</v>
      </c>
      <c r="N1121">
        <v>120</v>
      </c>
      <c r="P1121" t="s">
        <v>552</v>
      </c>
      <c r="Q1121" t="s">
        <v>208</v>
      </c>
      <c r="R1121" t="s">
        <v>552</v>
      </c>
      <c r="S1121" t="s">
        <v>208</v>
      </c>
      <c r="T1121" t="s">
        <v>34</v>
      </c>
      <c r="U1121" t="s">
        <v>215</v>
      </c>
      <c r="V1121" t="s">
        <v>207</v>
      </c>
      <c r="W1121" t="s">
        <v>207</v>
      </c>
      <c r="X1121" t="s">
        <v>207</v>
      </c>
      <c r="Y1121" t="s">
        <v>207</v>
      </c>
      <c r="Z1121" t="s">
        <v>207</v>
      </c>
      <c r="AA1121" t="s">
        <v>215</v>
      </c>
      <c r="AB1121" t="s">
        <v>207</v>
      </c>
      <c r="AC1121" t="s">
        <v>207</v>
      </c>
      <c r="AD1121" t="s">
        <v>207</v>
      </c>
      <c r="AE1121" t="s">
        <v>207</v>
      </c>
      <c r="AF1121" t="s">
        <v>207</v>
      </c>
      <c r="AG1121" t="s">
        <v>207</v>
      </c>
      <c r="AH1121" t="s">
        <v>207</v>
      </c>
      <c r="AI1121" t="s">
        <v>207</v>
      </c>
      <c r="AJ1121" t="s">
        <v>207</v>
      </c>
      <c r="AK1121" t="s">
        <v>207</v>
      </c>
      <c r="AL1121" t="s">
        <v>207</v>
      </c>
      <c r="AM1121" t="s">
        <v>207</v>
      </c>
      <c r="AN1121" t="s">
        <v>207</v>
      </c>
      <c r="AO1121" t="s">
        <v>207</v>
      </c>
      <c r="AP1121" t="s">
        <v>207</v>
      </c>
      <c r="AQ1121" t="s">
        <v>207</v>
      </c>
      <c r="AR1121" t="s">
        <v>207</v>
      </c>
      <c r="AS1121" t="s">
        <v>207</v>
      </c>
      <c r="AT1121" t="s">
        <v>207</v>
      </c>
      <c r="AU1121" t="s">
        <v>207</v>
      </c>
      <c r="AV1121" t="s">
        <v>207</v>
      </c>
      <c r="AW1121" t="s">
        <v>207</v>
      </c>
      <c r="AX1121" t="s">
        <v>207</v>
      </c>
      <c r="AY1121" t="s">
        <v>207</v>
      </c>
      <c r="AZ1121" t="s">
        <v>207</v>
      </c>
      <c r="BA1121" t="s">
        <v>215</v>
      </c>
      <c r="BB1121" t="s">
        <v>207</v>
      </c>
      <c r="BC1121" t="s">
        <v>207</v>
      </c>
      <c r="BD1121" t="s">
        <v>207</v>
      </c>
      <c r="BE1121" t="s">
        <v>207</v>
      </c>
      <c r="BF1121" t="s">
        <v>207</v>
      </c>
      <c r="BG1121" t="s">
        <v>207</v>
      </c>
      <c r="BH1121" t="s">
        <v>207</v>
      </c>
      <c r="BI1121" t="s">
        <v>207</v>
      </c>
      <c r="BJ1121" t="s">
        <v>207</v>
      </c>
      <c r="BK1121" t="s">
        <v>207</v>
      </c>
      <c r="BL1121" t="s">
        <v>207</v>
      </c>
      <c r="BM1121" t="s">
        <v>207</v>
      </c>
      <c r="BN1121" t="s">
        <v>207</v>
      </c>
      <c r="BO1121" s="18" t="str">
        <f>IF(OR(BO$2=0, BO$2=""), "N/A", IF(ISNUMBER(SEARCH(UPPER(BO$2), UPPER(ProgramsTable[[#This Row],[Type of Service]]))), "Yes", "No"))</f>
        <v>N/A</v>
      </c>
      <c r="BP1121" s="18" t="str">
        <f>IF(BP$2=0, "N/A", IF(ISNUMBER(SEARCH(TRIM(BP$2), ProgramsTable[[#This Row],[Geographic Coverage]])), "Yes", "No"))</f>
        <v>N/A</v>
      </c>
      <c r="BQ1121" s="18" t="str">
        <f>IF(BQ$2=0, "N/A", IF(ISNUMBER(SEARCH(TRIM(BQ$2), ProgramsTable[[#This Row],[Geographic Coverage]])), "Yes", "No"))</f>
        <v>N/A</v>
      </c>
      <c r="BR1121" s="18" t="str">
        <f>IF(AND(BP$2=0, BQ$2=0), "*Required - Please Make a Selection*", IF(OR(ISNUMBER(SEARCH(TRIM(BP$2), ProgramsTable[[#This Row],[Geographic Coverage]])), ISNUMBER(SEARCH(TRIM(BQ$2), ProgramsTable[[#This Row],[Geographic Coverage]]))), "Yes", "No"))</f>
        <v>*Required - Please Make a Selection*</v>
      </c>
      <c r="BS1121" s="18" t="str">
        <f>IF(OR(BS$2="",BS$2=0), "N/A", IF(AND(ProgramsTable[[#This Row],[Age Min]]= "None", ProgramsTable[[#This Row],[Age Max]]= "None"), "Yes", IF(AND(BS$2&gt;=ProgramsTable[[#This Row],[Age Min]], BS$2&lt;=ProgramsTable[[#This Row],[Age Max]]), "Yes", "No")))</f>
        <v>N/A</v>
      </c>
      <c r="BT1121" s="18" t="str" cm="1">
        <f t="array" ref="BT1121">IF(COUNTIF(AM$2:BJ$2,"Yes")=0,"N/A",IF(SUMPRODUCT(--(AM$2:BJ$2="Yes"),--(ProgramsTable[[#This Row],[Developmental Disability]:[Caregivers, Family Members, Advocates, or Practitioners of an Individual with Disabilities or Medical Conditions]]="Yes"))&gt;0,"Yes","No"))</f>
        <v>N/A</v>
      </c>
      <c r="BU11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21" s="18" t="str">
        <f>IF(BV$2=0, "N/A", IF(ISNUMBER(SEARCH(UPPER(BV$2), UPPER(ProgramsTable[[#This Row],[Type of Service]]))), "Yes", "No"))</f>
        <v>N/A</v>
      </c>
      <c r="BW1121" s="18" t="str">
        <f>IF(BW$2=0, "N/A", IF(ISNUMBER(SEARCH(TRIM(BW$2), ProgramsTable[[#This Row],[Geographic Coverage]])), "Yes", "No"))</f>
        <v>N/A</v>
      </c>
      <c r="BX1121" s="18" t="str">
        <f>IF(BX$2=0, "N/A", IF(ISNUMBER(SEARCH(TRIM(BX$2), ProgramsTable[[#This Row],[Geographic Coverage]])), "Yes", "No"))</f>
        <v>N/A</v>
      </c>
      <c r="BY1121" s="18" t="str">
        <f>IF(AND(BW$2=0, BX$2=0), "*Required - Please Make a Selection*", IF(OR(ISNUMBER(SEARCH(TRIM(BW$2), ProgramsTable[[#This Row],[Geographic Coverage]])), ISNUMBER(SEARCH(TRIM(BX$2), ProgramsTable[[#This Row],[Geographic Coverage]]))), "Yes", "No"))</f>
        <v>*Required - Please Make a Selection*</v>
      </c>
      <c r="BZ1121" s="18" t="str">
        <f>IF(I$2=0, "N/A", IF(I$2="Yes", IF(ProgramsTable[[#This Row],[Program Includes Services for Caregivers]]="Yes", IF(ProgramsTable[[#This Row],[Program May Require Caregiver to be Unpaid]]="No", "Yes", "No"), "No"), "N/A"))</f>
        <v>N/A</v>
      </c>
      <c r="CA11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21" s="18" t="str">
        <f>IF(CB$2=0, "N/A", IF(ISNUMBER(SEARCH(TRIM(UPPER(CB$2)), TRIM(UPPER(ProgramsTable[[#This Row],[Type of Service]])))), "Yes", "No"))</f>
        <v>N/A</v>
      </c>
      <c r="CC1121" s="18" t="str">
        <f>IF(CC$2=0, "N/A", IF(ISNUMBER(SEARCH(TRIM(CC$2), ProgramsTable[[#This Row],[Geographic Coverage]])), "Yes", "No"))</f>
        <v>No</v>
      </c>
      <c r="CD1121" s="18" t="str">
        <f>IF(CD$2=0, "N/A", IF(ISNUMBER(SEARCH(TRIM(CD$2), ProgramsTable[[#This Row],[Geographic Coverage]])), "Yes", "No"))</f>
        <v>N/A</v>
      </c>
      <c r="CE1121" s="18" t="str">
        <f>IF(AND(CC$2=0, CD$2=0), "*Required - Please Make a Selection*", IF(OR(ISNUMBER(SEARCH(TRIM(CC$2), ProgramsTable[[#This Row],[Geographic Coverage]])), ISNUMBER(SEARCH(TRIM(CD$2), ProgramsTable[[#This Row],[Geographic Coverage]]))), "Yes", "No"))</f>
        <v>No</v>
      </c>
      <c r="CF1121" s="18" t="str" cm="1">
        <f t="array" ref="CF1121">IF(COUNTIF(BK$2:BN$2, "Yes")=0, "N/A", IF(SUMPRODUCT((BK$2:BN$2="Yes")*(ProgramsTable[[#This Row],[Veteran?]:[Disabled Veteran?]]="Yes"))&gt;0, "Yes", "No"))</f>
        <v>No</v>
      </c>
      <c r="CG11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21"/>
      <c r="CI1121"/>
      <c r="CJ1121"/>
      <c r="CK1121"/>
      <c r="CL1121"/>
      <c r="CM1121"/>
      <c r="CN1121"/>
      <c r="CO1121"/>
      <c r="CP1121"/>
      <c r="CQ1121"/>
      <c r="CR1121"/>
      <c r="CS1121"/>
      <c r="CU1121"/>
      <c r="CV1121"/>
    </row>
    <row r="1122" spans="1:100" hidden="1" x14ac:dyDescent="0.25">
      <c r="A1122" s="10">
        <v>1196</v>
      </c>
      <c r="B1122" t="s">
        <v>658</v>
      </c>
      <c r="C1122" t="s">
        <v>485</v>
      </c>
      <c r="D1122" t="s">
        <v>545</v>
      </c>
      <c r="E1122" t="s">
        <v>546</v>
      </c>
      <c r="F1122" t="s">
        <v>553</v>
      </c>
      <c r="G1122" t="s">
        <v>99</v>
      </c>
      <c r="H1122" t="s">
        <v>207</v>
      </c>
      <c r="I1122" t="s">
        <v>207</v>
      </c>
      <c r="J1122" t="s">
        <v>208</v>
      </c>
      <c r="K1122" t="s">
        <v>208</v>
      </c>
      <c r="L1122" s="11" t="s">
        <v>543</v>
      </c>
      <c r="M1122">
        <v>60</v>
      </c>
      <c r="N1122">
        <v>120</v>
      </c>
      <c r="P1122" t="s">
        <v>554</v>
      </c>
      <c r="Q1122" t="s">
        <v>208</v>
      </c>
      <c r="R1122" t="s">
        <v>554</v>
      </c>
      <c r="S1122" t="s">
        <v>208</v>
      </c>
      <c r="T1122" t="s">
        <v>34</v>
      </c>
      <c r="U1122" t="s">
        <v>207</v>
      </c>
      <c r="V1122" t="s">
        <v>207</v>
      </c>
      <c r="W1122" t="s">
        <v>207</v>
      </c>
      <c r="X1122" t="s">
        <v>207</v>
      </c>
      <c r="Y1122" t="s">
        <v>207</v>
      </c>
      <c r="Z1122" t="s">
        <v>207</v>
      </c>
      <c r="AA1122" t="s">
        <v>207</v>
      </c>
      <c r="AB1122" t="s">
        <v>207</v>
      </c>
      <c r="AC1122" t="s">
        <v>207</v>
      </c>
      <c r="AD1122" t="s">
        <v>207</v>
      </c>
      <c r="AE1122" t="s">
        <v>207</v>
      </c>
      <c r="AF1122" t="s">
        <v>207</v>
      </c>
      <c r="AG1122" t="s">
        <v>207</v>
      </c>
      <c r="AH1122" t="s">
        <v>207</v>
      </c>
      <c r="AI1122" t="s">
        <v>207</v>
      </c>
      <c r="AJ1122" t="s">
        <v>207</v>
      </c>
      <c r="AK1122" t="s">
        <v>207</v>
      </c>
      <c r="AL1122" t="s">
        <v>207</v>
      </c>
      <c r="AM1122" t="s">
        <v>207</v>
      </c>
      <c r="AN1122" t="s">
        <v>207</v>
      </c>
      <c r="AO1122" t="s">
        <v>207</v>
      </c>
      <c r="AP1122" t="s">
        <v>207</v>
      </c>
      <c r="AQ1122" t="s">
        <v>207</v>
      </c>
      <c r="AR1122" t="s">
        <v>207</v>
      </c>
      <c r="AS1122" t="s">
        <v>207</v>
      </c>
      <c r="AT1122" t="s">
        <v>207</v>
      </c>
      <c r="AU1122" t="s">
        <v>207</v>
      </c>
      <c r="AV1122" t="s">
        <v>207</v>
      </c>
      <c r="AW1122" t="s">
        <v>207</v>
      </c>
      <c r="AX1122" t="s">
        <v>207</v>
      </c>
      <c r="AY1122" t="s">
        <v>207</v>
      </c>
      <c r="AZ1122" t="s">
        <v>207</v>
      </c>
      <c r="BA1122" t="s">
        <v>215</v>
      </c>
      <c r="BB1122" t="s">
        <v>207</v>
      </c>
      <c r="BC1122" t="s">
        <v>207</v>
      </c>
      <c r="BD1122" t="s">
        <v>207</v>
      </c>
      <c r="BE1122" t="s">
        <v>207</v>
      </c>
      <c r="BF1122" t="s">
        <v>207</v>
      </c>
      <c r="BG1122" t="s">
        <v>207</v>
      </c>
      <c r="BH1122" t="s">
        <v>207</v>
      </c>
      <c r="BI1122" t="s">
        <v>207</v>
      </c>
      <c r="BJ1122" t="s">
        <v>207</v>
      </c>
      <c r="BK1122" t="s">
        <v>207</v>
      </c>
      <c r="BL1122" t="s">
        <v>207</v>
      </c>
      <c r="BM1122" t="s">
        <v>207</v>
      </c>
      <c r="BN1122" t="s">
        <v>207</v>
      </c>
      <c r="BO1122" s="18" t="str">
        <f>IF(OR(BO$2=0, BO$2=""), "N/A", IF(ISNUMBER(SEARCH(UPPER(BO$2), UPPER(ProgramsTable[[#This Row],[Type of Service]]))), "Yes", "No"))</f>
        <v>N/A</v>
      </c>
      <c r="BP1122" s="18" t="str">
        <f>IF(BP$2=0, "N/A", IF(ISNUMBER(SEARCH(TRIM(BP$2), ProgramsTable[[#This Row],[Geographic Coverage]])), "Yes", "No"))</f>
        <v>N/A</v>
      </c>
      <c r="BQ1122" s="18" t="str">
        <f>IF(BQ$2=0, "N/A", IF(ISNUMBER(SEARCH(TRIM(BQ$2), ProgramsTable[[#This Row],[Geographic Coverage]])), "Yes", "No"))</f>
        <v>N/A</v>
      </c>
      <c r="BR1122" s="18" t="str">
        <f>IF(AND(BP$2=0, BQ$2=0), "*Required - Please Make a Selection*", IF(OR(ISNUMBER(SEARCH(TRIM(BP$2), ProgramsTable[[#This Row],[Geographic Coverage]])), ISNUMBER(SEARCH(TRIM(BQ$2), ProgramsTable[[#This Row],[Geographic Coverage]]))), "Yes", "No"))</f>
        <v>*Required - Please Make a Selection*</v>
      </c>
      <c r="BS1122" s="18" t="str">
        <f>IF(OR(BS$2="",BS$2=0), "N/A", IF(AND(ProgramsTable[[#This Row],[Age Min]]= "None", ProgramsTable[[#This Row],[Age Max]]= "None"), "Yes", IF(AND(BS$2&gt;=ProgramsTable[[#This Row],[Age Min]], BS$2&lt;=ProgramsTable[[#This Row],[Age Max]]), "Yes", "No")))</f>
        <v>N/A</v>
      </c>
      <c r="BT1122" s="18" t="str" cm="1">
        <f t="array" ref="BT1122">IF(COUNTIF(AM$2:BJ$2,"Yes")=0,"N/A",IF(SUMPRODUCT(--(AM$2:BJ$2="Yes"),--(ProgramsTable[[#This Row],[Developmental Disability]:[Caregivers, Family Members, Advocates, or Practitioners of an Individual with Disabilities or Medical Conditions]]="Yes"))&gt;0,"Yes","No"))</f>
        <v>N/A</v>
      </c>
      <c r="BU11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22" s="18" t="str">
        <f>IF(BV$2=0, "N/A", IF(ISNUMBER(SEARCH(UPPER(BV$2), UPPER(ProgramsTable[[#This Row],[Type of Service]]))), "Yes", "No"))</f>
        <v>N/A</v>
      </c>
      <c r="BW1122" s="18" t="str">
        <f>IF(BW$2=0, "N/A", IF(ISNUMBER(SEARCH(TRIM(BW$2), ProgramsTable[[#This Row],[Geographic Coverage]])), "Yes", "No"))</f>
        <v>N/A</v>
      </c>
      <c r="BX1122" s="18" t="str">
        <f>IF(BX$2=0, "N/A", IF(ISNUMBER(SEARCH(TRIM(BX$2), ProgramsTable[[#This Row],[Geographic Coverage]])), "Yes", "No"))</f>
        <v>N/A</v>
      </c>
      <c r="BY1122" s="18" t="str">
        <f>IF(AND(BW$2=0, BX$2=0), "*Required - Please Make a Selection*", IF(OR(ISNUMBER(SEARCH(TRIM(BW$2), ProgramsTable[[#This Row],[Geographic Coverage]])), ISNUMBER(SEARCH(TRIM(BX$2), ProgramsTable[[#This Row],[Geographic Coverage]]))), "Yes", "No"))</f>
        <v>*Required - Please Make a Selection*</v>
      </c>
      <c r="BZ1122" s="18" t="str">
        <f>IF(I$2=0, "N/A", IF(I$2="Yes", IF(ProgramsTable[[#This Row],[Program Includes Services for Caregivers]]="Yes", IF(ProgramsTable[[#This Row],[Program May Require Caregiver to be Unpaid]]="No", "Yes", "No"), "No"), "N/A"))</f>
        <v>N/A</v>
      </c>
      <c r="CA11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22" s="18" t="str">
        <f>IF(CB$2=0, "N/A", IF(ISNUMBER(SEARCH(TRIM(UPPER(CB$2)), TRIM(UPPER(ProgramsTable[[#This Row],[Type of Service]])))), "Yes", "No"))</f>
        <v>N/A</v>
      </c>
      <c r="CC1122" s="18" t="str">
        <f>IF(CC$2=0, "N/A", IF(ISNUMBER(SEARCH(TRIM(CC$2), ProgramsTable[[#This Row],[Geographic Coverage]])), "Yes", "No"))</f>
        <v>No</v>
      </c>
      <c r="CD1122" s="18" t="str">
        <f>IF(CD$2=0, "N/A", IF(ISNUMBER(SEARCH(TRIM(CD$2), ProgramsTable[[#This Row],[Geographic Coverage]])), "Yes", "No"))</f>
        <v>N/A</v>
      </c>
      <c r="CE1122" s="18" t="str">
        <f>IF(AND(CC$2=0, CD$2=0), "*Required - Please Make a Selection*", IF(OR(ISNUMBER(SEARCH(TRIM(CC$2), ProgramsTable[[#This Row],[Geographic Coverage]])), ISNUMBER(SEARCH(TRIM(CD$2), ProgramsTable[[#This Row],[Geographic Coverage]]))), "Yes", "No"))</f>
        <v>No</v>
      </c>
      <c r="CF1122" s="18" t="str" cm="1">
        <f t="array" ref="CF1122">IF(COUNTIF(BK$2:BN$2, "Yes")=0, "N/A", IF(SUMPRODUCT((BK$2:BN$2="Yes")*(ProgramsTable[[#This Row],[Veteran?]:[Disabled Veteran?]]="Yes"))&gt;0, "Yes", "No"))</f>
        <v>No</v>
      </c>
      <c r="CG11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22"/>
      <c r="CI1122"/>
      <c r="CJ1122"/>
      <c r="CK1122"/>
      <c r="CL1122"/>
      <c r="CM1122"/>
      <c r="CN1122"/>
      <c r="CO1122"/>
      <c r="CP1122"/>
      <c r="CQ1122"/>
      <c r="CR1122"/>
      <c r="CS1122"/>
      <c r="CU1122"/>
      <c r="CV1122"/>
    </row>
    <row r="1123" spans="1:100" hidden="1" x14ac:dyDescent="0.25">
      <c r="A1123" s="10">
        <v>1197</v>
      </c>
      <c r="B1123" t="s">
        <v>658</v>
      </c>
      <c r="C1123" t="s">
        <v>485</v>
      </c>
      <c r="D1123" t="s">
        <v>545</v>
      </c>
      <c r="E1123" t="s">
        <v>546</v>
      </c>
      <c r="F1123" t="s">
        <v>555</v>
      </c>
      <c r="G1123" t="s">
        <v>92</v>
      </c>
      <c r="H1123" t="s">
        <v>207</v>
      </c>
      <c r="I1123" t="s">
        <v>207</v>
      </c>
      <c r="J1123" t="s">
        <v>547</v>
      </c>
      <c r="K1123" t="s">
        <v>208</v>
      </c>
      <c r="L1123" s="11" t="s">
        <v>543</v>
      </c>
      <c r="M1123">
        <v>60</v>
      </c>
      <c r="N1123">
        <v>120</v>
      </c>
      <c r="P1123" t="s">
        <v>556</v>
      </c>
      <c r="Q1123" t="s">
        <v>208</v>
      </c>
      <c r="R1123" t="s">
        <v>556</v>
      </c>
      <c r="S1123" t="s">
        <v>208</v>
      </c>
      <c r="T1123" t="s">
        <v>34</v>
      </c>
      <c r="U1123" t="s">
        <v>215</v>
      </c>
      <c r="V1123" t="s">
        <v>207</v>
      </c>
      <c r="W1123" t="s">
        <v>207</v>
      </c>
      <c r="X1123" t="s">
        <v>207</v>
      </c>
      <c r="Y1123" t="s">
        <v>207</v>
      </c>
      <c r="Z1123" t="s">
        <v>207</v>
      </c>
      <c r="AA1123" t="s">
        <v>215</v>
      </c>
      <c r="AB1123" t="s">
        <v>207</v>
      </c>
      <c r="AC1123" t="s">
        <v>207</v>
      </c>
      <c r="AD1123" t="s">
        <v>207</v>
      </c>
      <c r="AE1123" t="s">
        <v>207</v>
      </c>
      <c r="AF1123" t="s">
        <v>207</v>
      </c>
      <c r="AG1123" t="s">
        <v>207</v>
      </c>
      <c r="AH1123" t="s">
        <v>207</v>
      </c>
      <c r="AI1123" t="s">
        <v>207</v>
      </c>
      <c r="AJ1123" t="s">
        <v>207</v>
      </c>
      <c r="AK1123" t="s">
        <v>207</v>
      </c>
      <c r="AL1123" t="s">
        <v>207</v>
      </c>
      <c r="AM1123" t="s">
        <v>207</v>
      </c>
      <c r="AN1123" t="s">
        <v>207</v>
      </c>
      <c r="AO1123" t="s">
        <v>207</v>
      </c>
      <c r="AP1123" t="s">
        <v>207</v>
      </c>
      <c r="AQ1123" t="s">
        <v>207</v>
      </c>
      <c r="AR1123" t="s">
        <v>207</v>
      </c>
      <c r="AS1123" t="s">
        <v>207</v>
      </c>
      <c r="AT1123" t="s">
        <v>207</v>
      </c>
      <c r="AU1123" t="s">
        <v>207</v>
      </c>
      <c r="AV1123" t="s">
        <v>207</v>
      </c>
      <c r="AW1123" t="s">
        <v>207</v>
      </c>
      <c r="AX1123" t="s">
        <v>207</v>
      </c>
      <c r="AY1123" t="s">
        <v>207</v>
      </c>
      <c r="AZ1123" t="s">
        <v>207</v>
      </c>
      <c r="BA1123" t="s">
        <v>215</v>
      </c>
      <c r="BB1123" t="s">
        <v>207</v>
      </c>
      <c r="BC1123" t="s">
        <v>207</v>
      </c>
      <c r="BD1123" t="s">
        <v>207</v>
      </c>
      <c r="BE1123" t="s">
        <v>207</v>
      </c>
      <c r="BF1123" t="s">
        <v>207</v>
      </c>
      <c r="BG1123" t="s">
        <v>207</v>
      </c>
      <c r="BH1123" t="s">
        <v>207</v>
      </c>
      <c r="BI1123" t="s">
        <v>207</v>
      </c>
      <c r="BJ1123" t="s">
        <v>207</v>
      </c>
      <c r="BK1123" t="s">
        <v>207</v>
      </c>
      <c r="BL1123" t="s">
        <v>207</v>
      </c>
      <c r="BM1123" t="s">
        <v>207</v>
      </c>
      <c r="BN1123" t="s">
        <v>207</v>
      </c>
      <c r="BO1123" s="18" t="str">
        <f>IF(OR(BO$2=0, BO$2=""), "N/A", IF(ISNUMBER(SEARCH(UPPER(BO$2), UPPER(ProgramsTable[[#This Row],[Type of Service]]))), "Yes", "No"))</f>
        <v>N/A</v>
      </c>
      <c r="BP1123" s="18" t="str">
        <f>IF(BP$2=0, "N/A", IF(ISNUMBER(SEARCH(TRIM(BP$2), ProgramsTable[[#This Row],[Geographic Coverage]])), "Yes", "No"))</f>
        <v>N/A</v>
      </c>
      <c r="BQ1123" s="18" t="str">
        <f>IF(BQ$2=0, "N/A", IF(ISNUMBER(SEARCH(TRIM(BQ$2), ProgramsTable[[#This Row],[Geographic Coverage]])), "Yes", "No"))</f>
        <v>N/A</v>
      </c>
      <c r="BR1123" s="18" t="str">
        <f>IF(AND(BP$2=0, BQ$2=0), "*Required - Please Make a Selection*", IF(OR(ISNUMBER(SEARCH(TRIM(BP$2), ProgramsTable[[#This Row],[Geographic Coverage]])), ISNUMBER(SEARCH(TRIM(BQ$2), ProgramsTable[[#This Row],[Geographic Coverage]]))), "Yes", "No"))</f>
        <v>*Required - Please Make a Selection*</v>
      </c>
      <c r="BS1123" s="18" t="str">
        <f>IF(OR(BS$2="",BS$2=0), "N/A", IF(AND(ProgramsTable[[#This Row],[Age Min]]= "None", ProgramsTable[[#This Row],[Age Max]]= "None"), "Yes", IF(AND(BS$2&gt;=ProgramsTable[[#This Row],[Age Min]], BS$2&lt;=ProgramsTable[[#This Row],[Age Max]]), "Yes", "No")))</f>
        <v>N/A</v>
      </c>
      <c r="BT1123" s="18" t="str" cm="1">
        <f t="array" ref="BT1123">IF(COUNTIF(AM$2:BJ$2,"Yes")=0,"N/A",IF(SUMPRODUCT(--(AM$2:BJ$2="Yes"),--(ProgramsTable[[#This Row],[Developmental Disability]:[Caregivers, Family Members, Advocates, or Practitioners of an Individual with Disabilities or Medical Conditions]]="Yes"))&gt;0,"Yes","No"))</f>
        <v>N/A</v>
      </c>
      <c r="BU11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23" s="18" t="str">
        <f>IF(BV$2=0, "N/A", IF(ISNUMBER(SEARCH(UPPER(BV$2), UPPER(ProgramsTable[[#This Row],[Type of Service]]))), "Yes", "No"))</f>
        <v>N/A</v>
      </c>
      <c r="BW1123" s="18" t="str">
        <f>IF(BW$2=0, "N/A", IF(ISNUMBER(SEARCH(TRIM(BW$2), ProgramsTable[[#This Row],[Geographic Coverage]])), "Yes", "No"))</f>
        <v>N/A</v>
      </c>
      <c r="BX1123" s="18" t="str">
        <f>IF(BX$2=0, "N/A", IF(ISNUMBER(SEARCH(TRIM(BX$2), ProgramsTable[[#This Row],[Geographic Coverage]])), "Yes", "No"))</f>
        <v>N/A</v>
      </c>
      <c r="BY1123" s="18" t="str">
        <f>IF(AND(BW$2=0, BX$2=0), "*Required - Please Make a Selection*", IF(OR(ISNUMBER(SEARCH(TRIM(BW$2), ProgramsTable[[#This Row],[Geographic Coverage]])), ISNUMBER(SEARCH(TRIM(BX$2), ProgramsTable[[#This Row],[Geographic Coverage]]))), "Yes", "No"))</f>
        <v>*Required - Please Make a Selection*</v>
      </c>
      <c r="BZ1123" s="18" t="str">
        <f>IF(I$2=0, "N/A", IF(I$2="Yes", IF(ProgramsTable[[#This Row],[Program Includes Services for Caregivers]]="Yes", IF(ProgramsTable[[#This Row],[Program May Require Caregiver to be Unpaid]]="No", "Yes", "No"), "No"), "N/A"))</f>
        <v>N/A</v>
      </c>
      <c r="CA11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23" s="18" t="str">
        <f>IF(CB$2=0, "N/A", IF(ISNUMBER(SEARCH(TRIM(UPPER(CB$2)), TRIM(UPPER(ProgramsTable[[#This Row],[Type of Service]])))), "Yes", "No"))</f>
        <v>N/A</v>
      </c>
      <c r="CC1123" s="18" t="str">
        <f>IF(CC$2=0, "N/A", IF(ISNUMBER(SEARCH(TRIM(CC$2), ProgramsTable[[#This Row],[Geographic Coverage]])), "Yes", "No"))</f>
        <v>No</v>
      </c>
      <c r="CD1123" s="18" t="str">
        <f>IF(CD$2=0, "N/A", IF(ISNUMBER(SEARCH(TRIM(CD$2), ProgramsTable[[#This Row],[Geographic Coverage]])), "Yes", "No"))</f>
        <v>N/A</v>
      </c>
      <c r="CE1123" s="18" t="str">
        <f>IF(AND(CC$2=0, CD$2=0), "*Required - Please Make a Selection*", IF(OR(ISNUMBER(SEARCH(TRIM(CC$2), ProgramsTable[[#This Row],[Geographic Coverage]])), ISNUMBER(SEARCH(TRIM(CD$2), ProgramsTable[[#This Row],[Geographic Coverage]]))), "Yes", "No"))</f>
        <v>No</v>
      </c>
      <c r="CF1123" s="18" t="str" cm="1">
        <f t="array" ref="CF1123">IF(COUNTIF(BK$2:BN$2, "Yes")=0, "N/A", IF(SUMPRODUCT((BK$2:BN$2="Yes")*(ProgramsTable[[#This Row],[Veteran?]:[Disabled Veteran?]]="Yes"))&gt;0, "Yes", "No"))</f>
        <v>No</v>
      </c>
      <c r="CG11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23"/>
      <c r="CI1123"/>
      <c r="CJ1123"/>
      <c r="CK1123"/>
      <c r="CL1123"/>
      <c r="CM1123"/>
      <c r="CN1123"/>
      <c r="CO1123"/>
      <c r="CP1123"/>
      <c r="CQ1123"/>
      <c r="CR1123"/>
      <c r="CS1123"/>
      <c r="CU1123"/>
      <c r="CV1123"/>
    </row>
    <row r="1124" spans="1:100" hidden="1" x14ac:dyDescent="0.25">
      <c r="A1124" s="10">
        <v>1198</v>
      </c>
      <c r="B1124" t="s">
        <v>658</v>
      </c>
      <c r="C1124" t="s">
        <v>485</v>
      </c>
      <c r="D1124" t="s">
        <v>545</v>
      </c>
      <c r="E1124" t="s">
        <v>546</v>
      </c>
      <c r="F1124" t="s">
        <v>557</v>
      </c>
      <c r="G1124" t="s">
        <v>91</v>
      </c>
      <c r="H1124" t="s">
        <v>207</v>
      </c>
      <c r="I1124" t="s">
        <v>207</v>
      </c>
      <c r="J1124" t="s">
        <v>208</v>
      </c>
      <c r="K1124" t="s">
        <v>208</v>
      </c>
      <c r="L1124" s="11" t="s">
        <v>543</v>
      </c>
      <c r="M1124">
        <v>60</v>
      </c>
      <c r="N1124">
        <v>120</v>
      </c>
      <c r="P1124" t="s">
        <v>208</v>
      </c>
      <c r="Q1124" t="s">
        <v>208</v>
      </c>
      <c r="R1124" t="s">
        <v>208</v>
      </c>
      <c r="S1124" t="s">
        <v>208</v>
      </c>
      <c r="T1124" t="s">
        <v>34</v>
      </c>
      <c r="U1124" t="s">
        <v>207</v>
      </c>
      <c r="V1124" t="s">
        <v>207</v>
      </c>
      <c r="W1124" t="s">
        <v>207</v>
      </c>
      <c r="X1124" t="s">
        <v>207</v>
      </c>
      <c r="Y1124" t="s">
        <v>207</v>
      </c>
      <c r="Z1124" t="s">
        <v>207</v>
      </c>
      <c r="AA1124" t="s">
        <v>207</v>
      </c>
      <c r="AB1124" t="s">
        <v>207</v>
      </c>
      <c r="AC1124" t="s">
        <v>207</v>
      </c>
      <c r="AD1124" t="s">
        <v>207</v>
      </c>
      <c r="AE1124" t="s">
        <v>207</v>
      </c>
      <c r="AF1124" t="s">
        <v>207</v>
      </c>
      <c r="AG1124" t="s">
        <v>207</v>
      </c>
      <c r="AH1124" t="s">
        <v>207</v>
      </c>
      <c r="AI1124" t="s">
        <v>207</v>
      </c>
      <c r="AJ1124" t="s">
        <v>207</v>
      </c>
      <c r="AK1124" t="s">
        <v>207</v>
      </c>
      <c r="AL1124" t="s">
        <v>207</v>
      </c>
      <c r="AM1124" t="s">
        <v>207</v>
      </c>
      <c r="AN1124" t="s">
        <v>207</v>
      </c>
      <c r="AO1124" t="s">
        <v>207</v>
      </c>
      <c r="AP1124" t="s">
        <v>207</v>
      </c>
      <c r="AQ1124" t="s">
        <v>207</v>
      </c>
      <c r="AR1124" t="s">
        <v>207</v>
      </c>
      <c r="AS1124" t="s">
        <v>207</v>
      </c>
      <c r="AT1124" t="s">
        <v>207</v>
      </c>
      <c r="AU1124" t="s">
        <v>207</v>
      </c>
      <c r="AV1124" t="s">
        <v>207</v>
      </c>
      <c r="AW1124" t="s">
        <v>207</v>
      </c>
      <c r="AX1124" t="s">
        <v>207</v>
      </c>
      <c r="AY1124" t="s">
        <v>207</v>
      </c>
      <c r="AZ1124" t="s">
        <v>207</v>
      </c>
      <c r="BA1124" t="s">
        <v>207</v>
      </c>
      <c r="BB1124" t="s">
        <v>207</v>
      </c>
      <c r="BC1124" t="s">
        <v>207</v>
      </c>
      <c r="BD1124" t="s">
        <v>207</v>
      </c>
      <c r="BE1124" t="s">
        <v>207</v>
      </c>
      <c r="BF1124" t="s">
        <v>207</v>
      </c>
      <c r="BG1124" t="s">
        <v>207</v>
      </c>
      <c r="BH1124" t="s">
        <v>207</v>
      </c>
      <c r="BI1124" t="s">
        <v>207</v>
      </c>
      <c r="BJ1124" t="s">
        <v>207</v>
      </c>
      <c r="BK1124" t="s">
        <v>207</v>
      </c>
      <c r="BL1124" t="s">
        <v>207</v>
      </c>
      <c r="BM1124" t="s">
        <v>207</v>
      </c>
      <c r="BN1124" t="s">
        <v>207</v>
      </c>
      <c r="BO1124" s="18" t="str">
        <f>IF(OR(BO$2=0, BO$2=""), "N/A", IF(ISNUMBER(SEARCH(UPPER(BO$2), UPPER(ProgramsTable[[#This Row],[Type of Service]]))), "Yes", "No"))</f>
        <v>N/A</v>
      </c>
      <c r="BP1124" s="18" t="str">
        <f>IF(BP$2=0, "N/A", IF(ISNUMBER(SEARCH(TRIM(BP$2), ProgramsTable[[#This Row],[Geographic Coverage]])), "Yes", "No"))</f>
        <v>N/A</v>
      </c>
      <c r="BQ1124" s="18" t="str">
        <f>IF(BQ$2=0, "N/A", IF(ISNUMBER(SEARCH(TRIM(BQ$2), ProgramsTable[[#This Row],[Geographic Coverage]])), "Yes", "No"))</f>
        <v>N/A</v>
      </c>
      <c r="BR1124" s="18" t="str">
        <f>IF(AND(BP$2=0, BQ$2=0), "*Required - Please Make a Selection*", IF(OR(ISNUMBER(SEARCH(TRIM(BP$2), ProgramsTable[[#This Row],[Geographic Coverage]])), ISNUMBER(SEARCH(TRIM(BQ$2), ProgramsTable[[#This Row],[Geographic Coverage]]))), "Yes", "No"))</f>
        <v>*Required - Please Make a Selection*</v>
      </c>
      <c r="BS1124" s="18" t="str">
        <f>IF(OR(BS$2="",BS$2=0), "N/A", IF(AND(ProgramsTable[[#This Row],[Age Min]]= "None", ProgramsTable[[#This Row],[Age Max]]= "None"), "Yes", IF(AND(BS$2&gt;=ProgramsTable[[#This Row],[Age Min]], BS$2&lt;=ProgramsTable[[#This Row],[Age Max]]), "Yes", "No")))</f>
        <v>N/A</v>
      </c>
      <c r="BT1124" s="18" t="str" cm="1">
        <f t="array" ref="BT1124">IF(COUNTIF(AM$2:BJ$2,"Yes")=0,"N/A",IF(SUMPRODUCT(--(AM$2:BJ$2="Yes"),--(ProgramsTable[[#This Row],[Developmental Disability]:[Caregivers, Family Members, Advocates, or Practitioners of an Individual with Disabilities or Medical Conditions]]="Yes"))&gt;0,"Yes","No"))</f>
        <v>N/A</v>
      </c>
      <c r="BU11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24" s="18" t="str">
        <f>IF(BV$2=0, "N/A", IF(ISNUMBER(SEARCH(UPPER(BV$2), UPPER(ProgramsTable[[#This Row],[Type of Service]]))), "Yes", "No"))</f>
        <v>N/A</v>
      </c>
      <c r="BW1124" s="18" t="str">
        <f>IF(BW$2=0, "N/A", IF(ISNUMBER(SEARCH(TRIM(BW$2), ProgramsTable[[#This Row],[Geographic Coverage]])), "Yes", "No"))</f>
        <v>N/A</v>
      </c>
      <c r="BX1124" s="18" t="str">
        <f>IF(BX$2=0, "N/A", IF(ISNUMBER(SEARCH(TRIM(BX$2), ProgramsTable[[#This Row],[Geographic Coverage]])), "Yes", "No"))</f>
        <v>N/A</v>
      </c>
      <c r="BY1124" s="18" t="str">
        <f>IF(AND(BW$2=0, BX$2=0), "*Required - Please Make a Selection*", IF(OR(ISNUMBER(SEARCH(TRIM(BW$2), ProgramsTable[[#This Row],[Geographic Coverage]])), ISNUMBER(SEARCH(TRIM(BX$2), ProgramsTable[[#This Row],[Geographic Coverage]]))), "Yes", "No"))</f>
        <v>*Required - Please Make a Selection*</v>
      </c>
      <c r="BZ1124" s="18" t="str">
        <f>IF(I$2=0, "N/A", IF(I$2="Yes", IF(ProgramsTable[[#This Row],[Program Includes Services for Caregivers]]="Yes", IF(ProgramsTable[[#This Row],[Program May Require Caregiver to be Unpaid]]="No", "Yes", "No"), "No"), "N/A"))</f>
        <v>N/A</v>
      </c>
      <c r="CA11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24" s="18" t="str">
        <f>IF(CB$2=0, "N/A", IF(ISNUMBER(SEARCH(TRIM(UPPER(CB$2)), TRIM(UPPER(ProgramsTable[[#This Row],[Type of Service]])))), "Yes", "No"))</f>
        <v>N/A</v>
      </c>
      <c r="CC1124" s="18" t="str">
        <f>IF(CC$2=0, "N/A", IF(ISNUMBER(SEARCH(TRIM(CC$2), ProgramsTable[[#This Row],[Geographic Coverage]])), "Yes", "No"))</f>
        <v>No</v>
      </c>
      <c r="CD1124" s="18" t="str">
        <f>IF(CD$2=0, "N/A", IF(ISNUMBER(SEARCH(TRIM(CD$2), ProgramsTable[[#This Row],[Geographic Coverage]])), "Yes", "No"))</f>
        <v>N/A</v>
      </c>
      <c r="CE1124" s="18" t="str">
        <f>IF(AND(CC$2=0, CD$2=0), "*Required - Please Make a Selection*", IF(OR(ISNUMBER(SEARCH(TRIM(CC$2), ProgramsTable[[#This Row],[Geographic Coverage]])), ISNUMBER(SEARCH(TRIM(CD$2), ProgramsTable[[#This Row],[Geographic Coverage]]))), "Yes", "No"))</f>
        <v>No</v>
      </c>
      <c r="CF1124" s="18" t="str" cm="1">
        <f t="array" ref="CF1124">IF(COUNTIF(BK$2:BN$2, "Yes")=0, "N/A", IF(SUMPRODUCT((BK$2:BN$2="Yes")*(ProgramsTable[[#This Row],[Veteran?]:[Disabled Veteran?]]="Yes"))&gt;0, "Yes", "No"))</f>
        <v>No</v>
      </c>
      <c r="CG11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24"/>
      <c r="CI1124"/>
      <c r="CJ1124"/>
      <c r="CK1124"/>
      <c r="CL1124"/>
      <c r="CM1124"/>
      <c r="CN1124"/>
      <c r="CO1124"/>
      <c r="CP1124"/>
      <c r="CQ1124"/>
      <c r="CR1124"/>
      <c r="CS1124"/>
      <c r="CU1124"/>
      <c r="CV1124"/>
    </row>
    <row r="1125" spans="1:100" hidden="1" x14ac:dyDescent="0.25">
      <c r="A1125" s="10">
        <v>1199</v>
      </c>
      <c r="B1125" t="s">
        <v>658</v>
      </c>
      <c r="C1125" t="s">
        <v>485</v>
      </c>
      <c r="D1125" t="s">
        <v>545</v>
      </c>
      <c r="E1125" t="s">
        <v>546</v>
      </c>
      <c r="F1125" t="s">
        <v>558</v>
      </c>
      <c r="G1125" t="s">
        <v>103</v>
      </c>
      <c r="H1125" t="s">
        <v>207</v>
      </c>
      <c r="I1125" t="s">
        <v>207</v>
      </c>
      <c r="J1125" t="s">
        <v>208</v>
      </c>
      <c r="K1125" t="s">
        <v>208</v>
      </c>
      <c r="L1125" s="11" t="s">
        <v>208</v>
      </c>
      <c r="M1125" t="s">
        <v>208</v>
      </c>
      <c r="N1125" t="s">
        <v>208</v>
      </c>
      <c r="P1125" t="s">
        <v>208</v>
      </c>
      <c r="Q1125" t="s">
        <v>208</v>
      </c>
      <c r="R1125" t="s">
        <v>208</v>
      </c>
      <c r="S1125" t="s">
        <v>208</v>
      </c>
      <c r="T1125" t="s">
        <v>34</v>
      </c>
      <c r="U1125" t="s">
        <v>207</v>
      </c>
      <c r="V1125" t="s">
        <v>207</v>
      </c>
      <c r="W1125" t="s">
        <v>207</v>
      </c>
      <c r="X1125" t="s">
        <v>207</v>
      </c>
      <c r="Y1125" t="s">
        <v>207</v>
      </c>
      <c r="Z1125" t="s">
        <v>207</v>
      </c>
      <c r="AA1125" t="s">
        <v>207</v>
      </c>
      <c r="AB1125" t="s">
        <v>207</v>
      </c>
      <c r="AC1125" t="s">
        <v>207</v>
      </c>
      <c r="AD1125" t="s">
        <v>207</v>
      </c>
      <c r="AE1125" t="s">
        <v>207</v>
      </c>
      <c r="AF1125" t="s">
        <v>207</v>
      </c>
      <c r="AG1125" t="s">
        <v>207</v>
      </c>
      <c r="AH1125" t="s">
        <v>207</v>
      </c>
      <c r="AI1125" t="s">
        <v>207</v>
      </c>
      <c r="AJ1125" t="s">
        <v>207</v>
      </c>
      <c r="AK1125" t="s">
        <v>207</v>
      </c>
      <c r="AL1125" t="s">
        <v>207</v>
      </c>
      <c r="AM1125" t="s">
        <v>207</v>
      </c>
      <c r="AN1125" t="s">
        <v>207</v>
      </c>
      <c r="AO1125" t="s">
        <v>207</v>
      </c>
      <c r="AP1125" t="s">
        <v>207</v>
      </c>
      <c r="AQ1125" t="s">
        <v>207</v>
      </c>
      <c r="AR1125" t="s">
        <v>207</v>
      </c>
      <c r="AS1125" t="s">
        <v>207</v>
      </c>
      <c r="AT1125" t="s">
        <v>207</v>
      </c>
      <c r="AU1125" t="s">
        <v>207</v>
      </c>
      <c r="AV1125" t="s">
        <v>207</v>
      </c>
      <c r="AW1125" t="s">
        <v>207</v>
      </c>
      <c r="AX1125" t="s">
        <v>207</v>
      </c>
      <c r="AY1125" t="s">
        <v>207</v>
      </c>
      <c r="AZ1125" t="s">
        <v>207</v>
      </c>
      <c r="BA1125" t="s">
        <v>207</v>
      </c>
      <c r="BB1125" t="s">
        <v>207</v>
      </c>
      <c r="BC1125" t="s">
        <v>207</v>
      </c>
      <c r="BD1125" t="s">
        <v>207</v>
      </c>
      <c r="BE1125" t="s">
        <v>207</v>
      </c>
      <c r="BF1125" t="s">
        <v>207</v>
      </c>
      <c r="BG1125" t="s">
        <v>207</v>
      </c>
      <c r="BH1125" t="s">
        <v>207</v>
      </c>
      <c r="BI1125" t="s">
        <v>207</v>
      </c>
      <c r="BJ1125" t="s">
        <v>207</v>
      </c>
      <c r="BK1125" t="s">
        <v>207</v>
      </c>
      <c r="BL1125" t="s">
        <v>207</v>
      </c>
      <c r="BM1125" t="s">
        <v>207</v>
      </c>
      <c r="BN1125" t="s">
        <v>207</v>
      </c>
      <c r="BO1125" s="18" t="str">
        <f>IF(OR(BO$2=0, BO$2=""), "N/A", IF(ISNUMBER(SEARCH(UPPER(BO$2), UPPER(ProgramsTable[[#This Row],[Type of Service]]))), "Yes", "No"))</f>
        <v>N/A</v>
      </c>
      <c r="BP1125" s="18" t="str">
        <f>IF(BP$2=0, "N/A", IF(ISNUMBER(SEARCH(TRIM(BP$2), ProgramsTable[[#This Row],[Geographic Coverage]])), "Yes", "No"))</f>
        <v>N/A</v>
      </c>
      <c r="BQ1125" s="18" t="str">
        <f>IF(BQ$2=0, "N/A", IF(ISNUMBER(SEARCH(TRIM(BQ$2), ProgramsTable[[#This Row],[Geographic Coverage]])), "Yes", "No"))</f>
        <v>N/A</v>
      </c>
      <c r="BR1125" s="18" t="str">
        <f>IF(AND(BP$2=0, BQ$2=0), "*Required - Please Make a Selection*", IF(OR(ISNUMBER(SEARCH(TRIM(BP$2), ProgramsTable[[#This Row],[Geographic Coverage]])), ISNUMBER(SEARCH(TRIM(BQ$2), ProgramsTable[[#This Row],[Geographic Coverage]]))), "Yes", "No"))</f>
        <v>*Required - Please Make a Selection*</v>
      </c>
      <c r="BS1125" s="18" t="str">
        <f>IF(OR(BS$2="",BS$2=0), "N/A", IF(AND(ProgramsTable[[#This Row],[Age Min]]= "None", ProgramsTable[[#This Row],[Age Max]]= "None"), "Yes", IF(AND(BS$2&gt;=ProgramsTable[[#This Row],[Age Min]], BS$2&lt;=ProgramsTable[[#This Row],[Age Max]]), "Yes", "No")))</f>
        <v>N/A</v>
      </c>
      <c r="BT1125" s="18" t="str" cm="1">
        <f t="array" ref="BT1125">IF(COUNTIF(AM$2:BJ$2,"Yes")=0,"N/A",IF(SUMPRODUCT(--(AM$2:BJ$2="Yes"),--(ProgramsTable[[#This Row],[Developmental Disability]:[Caregivers, Family Members, Advocates, or Practitioners of an Individual with Disabilities or Medical Conditions]]="Yes"))&gt;0,"Yes","No"))</f>
        <v>N/A</v>
      </c>
      <c r="BU11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25" s="18" t="str">
        <f>IF(BV$2=0, "N/A", IF(ISNUMBER(SEARCH(UPPER(BV$2), UPPER(ProgramsTable[[#This Row],[Type of Service]]))), "Yes", "No"))</f>
        <v>N/A</v>
      </c>
      <c r="BW1125" s="18" t="str">
        <f>IF(BW$2=0, "N/A", IF(ISNUMBER(SEARCH(TRIM(BW$2), ProgramsTable[[#This Row],[Geographic Coverage]])), "Yes", "No"))</f>
        <v>N/A</v>
      </c>
      <c r="BX1125" s="18" t="str">
        <f>IF(BX$2=0, "N/A", IF(ISNUMBER(SEARCH(TRIM(BX$2), ProgramsTable[[#This Row],[Geographic Coverage]])), "Yes", "No"))</f>
        <v>N/A</v>
      </c>
      <c r="BY1125" s="18" t="str">
        <f>IF(AND(BW$2=0, BX$2=0), "*Required - Please Make a Selection*", IF(OR(ISNUMBER(SEARCH(TRIM(BW$2), ProgramsTable[[#This Row],[Geographic Coverage]])), ISNUMBER(SEARCH(TRIM(BX$2), ProgramsTable[[#This Row],[Geographic Coverage]]))), "Yes", "No"))</f>
        <v>*Required - Please Make a Selection*</v>
      </c>
      <c r="BZ1125" s="18" t="str">
        <f>IF(I$2=0, "N/A", IF(I$2="Yes", IF(ProgramsTable[[#This Row],[Program Includes Services for Caregivers]]="Yes", IF(ProgramsTable[[#This Row],[Program May Require Caregiver to be Unpaid]]="No", "Yes", "No"), "No"), "N/A"))</f>
        <v>N/A</v>
      </c>
      <c r="CA11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25" s="18" t="str">
        <f>IF(CB$2=0, "N/A", IF(ISNUMBER(SEARCH(TRIM(UPPER(CB$2)), TRIM(UPPER(ProgramsTable[[#This Row],[Type of Service]])))), "Yes", "No"))</f>
        <v>N/A</v>
      </c>
      <c r="CC1125" s="18" t="str">
        <f>IF(CC$2=0, "N/A", IF(ISNUMBER(SEARCH(TRIM(CC$2), ProgramsTable[[#This Row],[Geographic Coverage]])), "Yes", "No"))</f>
        <v>No</v>
      </c>
      <c r="CD1125" s="18" t="str">
        <f>IF(CD$2=0, "N/A", IF(ISNUMBER(SEARCH(TRIM(CD$2), ProgramsTable[[#This Row],[Geographic Coverage]])), "Yes", "No"))</f>
        <v>N/A</v>
      </c>
      <c r="CE1125" s="18" t="str">
        <f>IF(AND(CC$2=0, CD$2=0), "*Required - Please Make a Selection*", IF(OR(ISNUMBER(SEARCH(TRIM(CC$2), ProgramsTable[[#This Row],[Geographic Coverage]])), ISNUMBER(SEARCH(TRIM(CD$2), ProgramsTable[[#This Row],[Geographic Coverage]]))), "Yes", "No"))</f>
        <v>No</v>
      </c>
      <c r="CF1125" s="18" t="str" cm="1">
        <f t="array" ref="CF1125">IF(COUNTIF(BK$2:BN$2, "Yes")=0, "N/A", IF(SUMPRODUCT((BK$2:BN$2="Yes")*(ProgramsTable[[#This Row],[Veteran?]:[Disabled Veteran?]]="Yes"))&gt;0, "Yes", "No"))</f>
        <v>No</v>
      </c>
      <c r="CG11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25"/>
      <c r="CI1125"/>
      <c r="CJ1125"/>
      <c r="CK1125"/>
      <c r="CL1125"/>
      <c r="CM1125"/>
      <c r="CN1125"/>
      <c r="CO1125"/>
      <c r="CP1125"/>
      <c r="CQ1125"/>
      <c r="CR1125"/>
      <c r="CS1125"/>
      <c r="CU1125"/>
      <c r="CV1125"/>
    </row>
    <row r="1126" spans="1:100" hidden="1" x14ac:dyDescent="0.25">
      <c r="A1126" s="10">
        <v>1200</v>
      </c>
      <c r="B1126" t="s">
        <v>658</v>
      </c>
      <c r="C1126" t="s">
        <v>485</v>
      </c>
      <c r="D1126" t="s">
        <v>545</v>
      </c>
      <c r="E1126" t="s">
        <v>546</v>
      </c>
      <c r="F1126" t="s">
        <v>559</v>
      </c>
      <c r="G1126" t="s">
        <v>105</v>
      </c>
      <c r="H1126" t="s">
        <v>207</v>
      </c>
      <c r="I1126" t="s">
        <v>207</v>
      </c>
      <c r="J1126" t="s">
        <v>208</v>
      </c>
      <c r="K1126" t="s">
        <v>208</v>
      </c>
      <c r="L1126" s="11" t="s">
        <v>543</v>
      </c>
      <c r="M1126">
        <v>60</v>
      </c>
      <c r="N1126">
        <v>120</v>
      </c>
      <c r="P1126" t="s">
        <v>208</v>
      </c>
      <c r="Q1126" t="s">
        <v>208</v>
      </c>
      <c r="R1126" t="s">
        <v>208</v>
      </c>
      <c r="S1126" t="s">
        <v>208</v>
      </c>
      <c r="T1126" t="s">
        <v>34</v>
      </c>
      <c r="U1126" t="s">
        <v>207</v>
      </c>
      <c r="V1126" t="s">
        <v>207</v>
      </c>
      <c r="W1126" t="s">
        <v>207</v>
      </c>
      <c r="X1126" t="s">
        <v>207</v>
      </c>
      <c r="Y1126" t="s">
        <v>207</v>
      </c>
      <c r="Z1126" t="s">
        <v>207</v>
      </c>
      <c r="AA1126" t="s">
        <v>207</v>
      </c>
      <c r="AB1126" t="s">
        <v>207</v>
      </c>
      <c r="AC1126" t="s">
        <v>207</v>
      </c>
      <c r="AD1126" t="s">
        <v>207</v>
      </c>
      <c r="AE1126" t="s">
        <v>207</v>
      </c>
      <c r="AF1126" t="s">
        <v>207</v>
      </c>
      <c r="AG1126" t="s">
        <v>207</v>
      </c>
      <c r="AH1126" t="s">
        <v>207</v>
      </c>
      <c r="AI1126" t="s">
        <v>207</v>
      </c>
      <c r="AJ1126" t="s">
        <v>207</v>
      </c>
      <c r="AK1126" t="s">
        <v>207</v>
      </c>
      <c r="AL1126" t="s">
        <v>207</v>
      </c>
      <c r="AM1126" t="s">
        <v>207</v>
      </c>
      <c r="AN1126" t="s">
        <v>207</v>
      </c>
      <c r="AO1126" t="s">
        <v>207</v>
      </c>
      <c r="AP1126" t="s">
        <v>207</v>
      </c>
      <c r="AQ1126" t="s">
        <v>207</v>
      </c>
      <c r="AR1126" t="s">
        <v>207</v>
      </c>
      <c r="AS1126" t="s">
        <v>207</v>
      </c>
      <c r="AT1126" t="s">
        <v>207</v>
      </c>
      <c r="AU1126" t="s">
        <v>207</v>
      </c>
      <c r="AV1126" t="s">
        <v>207</v>
      </c>
      <c r="AW1126" t="s">
        <v>207</v>
      </c>
      <c r="AX1126" t="s">
        <v>207</v>
      </c>
      <c r="AY1126" t="s">
        <v>207</v>
      </c>
      <c r="AZ1126" t="s">
        <v>207</v>
      </c>
      <c r="BA1126" t="s">
        <v>207</v>
      </c>
      <c r="BB1126" t="s">
        <v>207</v>
      </c>
      <c r="BC1126" t="s">
        <v>207</v>
      </c>
      <c r="BD1126" t="s">
        <v>207</v>
      </c>
      <c r="BE1126" t="s">
        <v>207</v>
      </c>
      <c r="BF1126" t="s">
        <v>207</v>
      </c>
      <c r="BG1126" t="s">
        <v>207</v>
      </c>
      <c r="BH1126" t="s">
        <v>207</v>
      </c>
      <c r="BI1126" t="s">
        <v>207</v>
      </c>
      <c r="BJ1126" t="s">
        <v>207</v>
      </c>
      <c r="BK1126" t="s">
        <v>207</v>
      </c>
      <c r="BL1126" t="s">
        <v>207</v>
      </c>
      <c r="BM1126" t="s">
        <v>207</v>
      </c>
      <c r="BN1126" t="s">
        <v>207</v>
      </c>
      <c r="BO1126" s="18" t="str">
        <f>IF(OR(BO$2=0, BO$2=""), "N/A", IF(ISNUMBER(SEARCH(UPPER(BO$2), UPPER(ProgramsTable[[#This Row],[Type of Service]]))), "Yes", "No"))</f>
        <v>N/A</v>
      </c>
      <c r="BP1126" s="18" t="str">
        <f>IF(BP$2=0, "N/A", IF(ISNUMBER(SEARCH(TRIM(BP$2), ProgramsTable[[#This Row],[Geographic Coverage]])), "Yes", "No"))</f>
        <v>N/A</v>
      </c>
      <c r="BQ1126" s="18" t="str">
        <f>IF(BQ$2=0, "N/A", IF(ISNUMBER(SEARCH(TRIM(BQ$2), ProgramsTable[[#This Row],[Geographic Coverage]])), "Yes", "No"))</f>
        <v>N/A</v>
      </c>
      <c r="BR1126" s="18" t="str">
        <f>IF(AND(BP$2=0, BQ$2=0), "*Required - Please Make a Selection*", IF(OR(ISNUMBER(SEARCH(TRIM(BP$2), ProgramsTable[[#This Row],[Geographic Coverage]])), ISNUMBER(SEARCH(TRIM(BQ$2), ProgramsTable[[#This Row],[Geographic Coverage]]))), "Yes", "No"))</f>
        <v>*Required - Please Make a Selection*</v>
      </c>
      <c r="BS1126" s="18" t="str">
        <f>IF(OR(BS$2="",BS$2=0), "N/A", IF(AND(ProgramsTable[[#This Row],[Age Min]]= "None", ProgramsTable[[#This Row],[Age Max]]= "None"), "Yes", IF(AND(BS$2&gt;=ProgramsTable[[#This Row],[Age Min]], BS$2&lt;=ProgramsTable[[#This Row],[Age Max]]), "Yes", "No")))</f>
        <v>N/A</v>
      </c>
      <c r="BT1126" s="18" t="str" cm="1">
        <f t="array" ref="BT1126">IF(COUNTIF(AM$2:BJ$2,"Yes")=0,"N/A",IF(SUMPRODUCT(--(AM$2:BJ$2="Yes"),--(ProgramsTable[[#This Row],[Developmental Disability]:[Caregivers, Family Members, Advocates, or Practitioners of an Individual with Disabilities or Medical Conditions]]="Yes"))&gt;0,"Yes","No"))</f>
        <v>N/A</v>
      </c>
      <c r="BU11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26" s="18" t="str">
        <f>IF(BV$2=0, "N/A", IF(ISNUMBER(SEARCH(UPPER(BV$2), UPPER(ProgramsTable[[#This Row],[Type of Service]]))), "Yes", "No"))</f>
        <v>N/A</v>
      </c>
      <c r="BW1126" s="18" t="str">
        <f>IF(BW$2=0, "N/A", IF(ISNUMBER(SEARCH(TRIM(BW$2), ProgramsTable[[#This Row],[Geographic Coverage]])), "Yes", "No"))</f>
        <v>N/A</v>
      </c>
      <c r="BX1126" s="18" t="str">
        <f>IF(BX$2=0, "N/A", IF(ISNUMBER(SEARCH(TRIM(BX$2), ProgramsTable[[#This Row],[Geographic Coverage]])), "Yes", "No"))</f>
        <v>N/A</v>
      </c>
      <c r="BY1126" s="18" t="str">
        <f>IF(AND(BW$2=0, BX$2=0), "*Required - Please Make a Selection*", IF(OR(ISNUMBER(SEARCH(TRIM(BW$2), ProgramsTable[[#This Row],[Geographic Coverage]])), ISNUMBER(SEARCH(TRIM(BX$2), ProgramsTable[[#This Row],[Geographic Coverage]]))), "Yes", "No"))</f>
        <v>*Required - Please Make a Selection*</v>
      </c>
      <c r="BZ1126" s="18" t="str">
        <f>IF(I$2=0, "N/A", IF(I$2="Yes", IF(ProgramsTable[[#This Row],[Program Includes Services for Caregivers]]="Yes", IF(ProgramsTable[[#This Row],[Program May Require Caregiver to be Unpaid]]="No", "Yes", "No"), "No"), "N/A"))</f>
        <v>N/A</v>
      </c>
      <c r="CA11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26" s="18" t="str">
        <f>IF(CB$2=0, "N/A", IF(ISNUMBER(SEARCH(TRIM(UPPER(CB$2)), TRIM(UPPER(ProgramsTable[[#This Row],[Type of Service]])))), "Yes", "No"))</f>
        <v>N/A</v>
      </c>
      <c r="CC1126" s="18" t="str">
        <f>IF(CC$2=0, "N/A", IF(ISNUMBER(SEARCH(TRIM(CC$2), ProgramsTable[[#This Row],[Geographic Coverage]])), "Yes", "No"))</f>
        <v>No</v>
      </c>
      <c r="CD1126" s="18" t="str">
        <f>IF(CD$2=0, "N/A", IF(ISNUMBER(SEARCH(TRIM(CD$2), ProgramsTable[[#This Row],[Geographic Coverage]])), "Yes", "No"))</f>
        <v>N/A</v>
      </c>
      <c r="CE1126" s="18" t="str">
        <f>IF(AND(CC$2=0, CD$2=0), "*Required - Please Make a Selection*", IF(OR(ISNUMBER(SEARCH(TRIM(CC$2), ProgramsTable[[#This Row],[Geographic Coverage]])), ISNUMBER(SEARCH(TRIM(CD$2), ProgramsTable[[#This Row],[Geographic Coverage]]))), "Yes", "No"))</f>
        <v>No</v>
      </c>
      <c r="CF1126" s="18" t="str" cm="1">
        <f t="array" ref="CF1126">IF(COUNTIF(BK$2:BN$2, "Yes")=0, "N/A", IF(SUMPRODUCT((BK$2:BN$2="Yes")*(ProgramsTable[[#This Row],[Veteran?]:[Disabled Veteran?]]="Yes"))&gt;0, "Yes", "No"))</f>
        <v>No</v>
      </c>
      <c r="CG11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26"/>
      <c r="CI1126"/>
      <c r="CJ1126"/>
      <c r="CK1126"/>
      <c r="CL1126"/>
      <c r="CM1126"/>
      <c r="CN1126"/>
      <c r="CO1126"/>
      <c r="CP1126"/>
      <c r="CQ1126"/>
      <c r="CR1126"/>
      <c r="CS1126"/>
      <c r="CU1126"/>
      <c r="CV1126"/>
    </row>
    <row r="1127" spans="1:100" hidden="1" x14ac:dyDescent="0.25">
      <c r="A1127" s="10">
        <v>1201</v>
      </c>
      <c r="B1127" t="s">
        <v>658</v>
      </c>
      <c r="C1127" t="s">
        <v>485</v>
      </c>
      <c r="D1127" t="s">
        <v>545</v>
      </c>
      <c r="E1127" t="s">
        <v>546</v>
      </c>
      <c r="F1127" t="s">
        <v>560</v>
      </c>
      <c r="G1127" t="s">
        <v>103</v>
      </c>
      <c r="H1127" t="s">
        <v>207</v>
      </c>
      <c r="I1127" t="s">
        <v>207</v>
      </c>
      <c r="J1127" t="s">
        <v>208</v>
      </c>
      <c r="K1127" t="s">
        <v>208</v>
      </c>
      <c r="L1127" s="11" t="s">
        <v>208</v>
      </c>
      <c r="M1127" t="s">
        <v>208</v>
      </c>
      <c r="N1127" t="s">
        <v>208</v>
      </c>
      <c r="P1127" t="s">
        <v>208</v>
      </c>
      <c r="Q1127" t="s">
        <v>208</v>
      </c>
      <c r="R1127" t="s">
        <v>208</v>
      </c>
      <c r="S1127" t="s">
        <v>208</v>
      </c>
      <c r="T1127" t="s">
        <v>34</v>
      </c>
      <c r="U1127" t="s">
        <v>207</v>
      </c>
      <c r="V1127" t="s">
        <v>207</v>
      </c>
      <c r="W1127" t="s">
        <v>207</v>
      </c>
      <c r="X1127" t="s">
        <v>207</v>
      </c>
      <c r="Y1127" t="s">
        <v>207</v>
      </c>
      <c r="Z1127" t="s">
        <v>207</v>
      </c>
      <c r="AA1127" t="s">
        <v>207</v>
      </c>
      <c r="AB1127" t="s">
        <v>207</v>
      </c>
      <c r="AC1127" t="s">
        <v>207</v>
      </c>
      <c r="AD1127" t="s">
        <v>207</v>
      </c>
      <c r="AE1127" t="s">
        <v>207</v>
      </c>
      <c r="AF1127" t="s">
        <v>207</v>
      </c>
      <c r="AG1127" t="s">
        <v>207</v>
      </c>
      <c r="AH1127" t="s">
        <v>207</v>
      </c>
      <c r="AI1127" t="s">
        <v>207</v>
      </c>
      <c r="AJ1127" t="s">
        <v>207</v>
      </c>
      <c r="AK1127" t="s">
        <v>207</v>
      </c>
      <c r="AL1127" t="s">
        <v>207</v>
      </c>
      <c r="AM1127" t="s">
        <v>207</v>
      </c>
      <c r="AN1127" t="s">
        <v>207</v>
      </c>
      <c r="AO1127" t="s">
        <v>207</v>
      </c>
      <c r="AP1127" t="s">
        <v>207</v>
      </c>
      <c r="AQ1127" t="s">
        <v>207</v>
      </c>
      <c r="AR1127" t="s">
        <v>207</v>
      </c>
      <c r="AS1127" t="s">
        <v>207</v>
      </c>
      <c r="AT1127" t="s">
        <v>207</v>
      </c>
      <c r="AU1127" t="s">
        <v>207</v>
      </c>
      <c r="AV1127" t="s">
        <v>207</v>
      </c>
      <c r="AW1127" t="s">
        <v>207</v>
      </c>
      <c r="AX1127" t="s">
        <v>207</v>
      </c>
      <c r="AY1127" t="s">
        <v>207</v>
      </c>
      <c r="AZ1127" t="s">
        <v>207</v>
      </c>
      <c r="BA1127" t="s">
        <v>207</v>
      </c>
      <c r="BB1127" t="s">
        <v>207</v>
      </c>
      <c r="BC1127" t="s">
        <v>207</v>
      </c>
      <c r="BD1127" t="s">
        <v>207</v>
      </c>
      <c r="BE1127" t="s">
        <v>207</v>
      </c>
      <c r="BF1127" t="s">
        <v>207</v>
      </c>
      <c r="BG1127" t="s">
        <v>207</v>
      </c>
      <c r="BH1127" t="s">
        <v>207</v>
      </c>
      <c r="BI1127" t="s">
        <v>207</v>
      </c>
      <c r="BJ1127" t="s">
        <v>207</v>
      </c>
      <c r="BK1127" t="s">
        <v>207</v>
      </c>
      <c r="BL1127" t="s">
        <v>207</v>
      </c>
      <c r="BM1127" t="s">
        <v>207</v>
      </c>
      <c r="BN1127" t="s">
        <v>207</v>
      </c>
      <c r="BO1127" s="18" t="str">
        <f>IF(OR(BO$2=0, BO$2=""), "N/A", IF(ISNUMBER(SEARCH(UPPER(BO$2), UPPER(ProgramsTable[[#This Row],[Type of Service]]))), "Yes", "No"))</f>
        <v>N/A</v>
      </c>
      <c r="BP1127" s="18" t="str">
        <f>IF(BP$2=0, "N/A", IF(ISNUMBER(SEARCH(TRIM(BP$2), ProgramsTable[[#This Row],[Geographic Coverage]])), "Yes", "No"))</f>
        <v>N/A</v>
      </c>
      <c r="BQ1127" s="18" t="str">
        <f>IF(BQ$2=0, "N/A", IF(ISNUMBER(SEARCH(TRIM(BQ$2), ProgramsTable[[#This Row],[Geographic Coverage]])), "Yes", "No"))</f>
        <v>N/A</v>
      </c>
      <c r="BR1127" s="18" t="str">
        <f>IF(AND(BP$2=0, BQ$2=0), "*Required - Please Make a Selection*", IF(OR(ISNUMBER(SEARCH(TRIM(BP$2), ProgramsTable[[#This Row],[Geographic Coverage]])), ISNUMBER(SEARCH(TRIM(BQ$2), ProgramsTable[[#This Row],[Geographic Coverage]]))), "Yes", "No"))</f>
        <v>*Required - Please Make a Selection*</v>
      </c>
      <c r="BS1127" s="18" t="str">
        <f>IF(OR(BS$2="",BS$2=0), "N/A", IF(AND(ProgramsTable[[#This Row],[Age Min]]= "None", ProgramsTable[[#This Row],[Age Max]]= "None"), "Yes", IF(AND(BS$2&gt;=ProgramsTable[[#This Row],[Age Min]], BS$2&lt;=ProgramsTable[[#This Row],[Age Max]]), "Yes", "No")))</f>
        <v>N/A</v>
      </c>
      <c r="BT1127" s="18" t="str" cm="1">
        <f t="array" ref="BT1127">IF(COUNTIF(AM$2:BJ$2,"Yes")=0,"N/A",IF(SUMPRODUCT(--(AM$2:BJ$2="Yes"),--(ProgramsTable[[#This Row],[Developmental Disability]:[Caregivers, Family Members, Advocates, or Practitioners of an Individual with Disabilities or Medical Conditions]]="Yes"))&gt;0,"Yes","No"))</f>
        <v>N/A</v>
      </c>
      <c r="BU11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27" s="18" t="str">
        <f>IF(BV$2=0, "N/A", IF(ISNUMBER(SEARCH(UPPER(BV$2), UPPER(ProgramsTable[[#This Row],[Type of Service]]))), "Yes", "No"))</f>
        <v>N/A</v>
      </c>
      <c r="BW1127" s="18" t="str">
        <f>IF(BW$2=0, "N/A", IF(ISNUMBER(SEARCH(TRIM(BW$2), ProgramsTable[[#This Row],[Geographic Coverage]])), "Yes", "No"))</f>
        <v>N/A</v>
      </c>
      <c r="BX1127" s="18" t="str">
        <f>IF(BX$2=0, "N/A", IF(ISNUMBER(SEARCH(TRIM(BX$2), ProgramsTable[[#This Row],[Geographic Coverage]])), "Yes", "No"))</f>
        <v>N/A</v>
      </c>
      <c r="BY1127" s="18" t="str">
        <f>IF(AND(BW$2=0, BX$2=0), "*Required - Please Make a Selection*", IF(OR(ISNUMBER(SEARCH(TRIM(BW$2), ProgramsTable[[#This Row],[Geographic Coverage]])), ISNUMBER(SEARCH(TRIM(BX$2), ProgramsTable[[#This Row],[Geographic Coverage]]))), "Yes", "No"))</f>
        <v>*Required - Please Make a Selection*</v>
      </c>
      <c r="BZ1127" s="18" t="str">
        <f>IF(I$2=0, "N/A", IF(I$2="Yes", IF(ProgramsTable[[#This Row],[Program Includes Services for Caregivers]]="Yes", IF(ProgramsTable[[#This Row],[Program May Require Caregiver to be Unpaid]]="No", "Yes", "No"), "No"), "N/A"))</f>
        <v>N/A</v>
      </c>
      <c r="CA11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27" s="18" t="str">
        <f>IF(CB$2=0, "N/A", IF(ISNUMBER(SEARCH(TRIM(UPPER(CB$2)), TRIM(UPPER(ProgramsTable[[#This Row],[Type of Service]])))), "Yes", "No"))</f>
        <v>N/A</v>
      </c>
      <c r="CC1127" s="18" t="str">
        <f>IF(CC$2=0, "N/A", IF(ISNUMBER(SEARCH(TRIM(CC$2), ProgramsTable[[#This Row],[Geographic Coverage]])), "Yes", "No"))</f>
        <v>No</v>
      </c>
      <c r="CD1127" s="18" t="str">
        <f>IF(CD$2=0, "N/A", IF(ISNUMBER(SEARCH(TRIM(CD$2), ProgramsTable[[#This Row],[Geographic Coverage]])), "Yes", "No"))</f>
        <v>N/A</v>
      </c>
      <c r="CE1127" s="18" t="str">
        <f>IF(AND(CC$2=0, CD$2=0), "*Required - Please Make a Selection*", IF(OR(ISNUMBER(SEARCH(TRIM(CC$2), ProgramsTable[[#This Row],[Geographic Coverage]])), ISNUMBER(SEARCH(TRIM(CD$2), ProgramsTable[[#This Row],[Geographic Coverage]]))), "Yes", "No"))</f>
        <v>No</v>
      </c>
      <c r="CF1127" s="18" t="str" cm="1">
        <f t="array" ref="CF1127">IF(COUNTIF(BK$2:BN$2, "Yes")=0, "N/A", IF(SUMPRODUCT((BK$2:BN$2="Yes")*(ProgramsTable[[#This Row],[Veteran?]:[Disabled Veteran?]]="Yes"))&gt;0, "Yes", "No"))</f>
        <v>No</v>
      </c>
      <c r="CG11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27"/>
      <c r="CI1127"/>
      <c r="CJ1127"/>
      <c r="CK1127"/>
      <c r="CL1127"/>
      <c r="CM1127"/>
      <c r="CN1127"/>
      <c r="CO1127"/>
      <c r="CP1127"/>
      <c r="CQ1127"/>
      <c r="CR1127"/>
      <c r="CS1127"/>
      <c r="CU1127"/>
      <c r="CV1127"/>
    </row>
    <row r="1128" spans="1:100" hidden="1" x14ac:dyDescent="0.25">
      <c r="A1128" s="10">
        <v>1202</v>
      </c>
      <c r="B1128" t="s">
        <v>658</v>
      </c>
      <c r="C1128" t="s">
        <v>485</v>
      </c>
      <c r="D1128" t="s">
        <v>545</v>
      </c>
      <c r="E1128" t="s">
        <v>546</v>
      </c>
      <c r="F1128" t="s">
        <v>111</v>
      </c>
      <c r="G1128" t="s">
        <v>111</v>
      </c>
      <c r="H1128" t="s">
        <v>207</v>
      </c>
      <c r="I1128" t="s">
        <v>207</v>
      </c>
      <c r="J1128" t="s">
        <v>547</v>
      </c>
      <c r="K1128" t="s">
        <v>208</v>
      </c>
      <c r="L1128" s="11" t="s">
        <v>543</v>
      </c>
      <c r="M1128">
        <v>60</v>
      </c>
      <c r="N1128">
        <v>120</v>
      </c>
      <c r="P1128" t="s">
        <v>561</v>
      </c>
      <c r="Q1128" t="s">
        <v>208</v>
      </c>
      <c r="R1128" t="s">
        <v>561</v>
      </c>
      <c r="S1128" t="s">
        <v>208</v>
      </c>
      <c r="T1128" t="s">
        <v>34</v>
      </c>
      <c r="U1128" t="s">
        <v>215</v>
      </c>
      <c r="V1128" t="s">
        <v>207</v>
      </c>
      <c r="W1128" t="s">
        <v>207</v>
      </c>
      <c r="X1128" t="s">
        <v>207</v>
      </c>
      <c r="Y1128" t="s">
        <v>207</v>
      </c>
      <c r="Z1128" t="s">
        <v>207</v>
      </c>
      <c r="AA1128" t="s">
        <v>215</v>
      </c>
      <c r="AB1128" t="s">
        <v>207</v>
      </c>
      <c r="AC1128" t="s">
        <v>207</v>
      </c>
      <c r="AD1128" t="s">
        <v>207</v>
      </c>
      <c r="AE1128" t="s">
        <v>207</v>
      </c>
      <c r="AF1128" t="s">
        <v>207</v>
      </c>
      <c r="AG1128" t="s">
        <v>207</v>
      </c>
      <c r="AH1128" t="s">
        <v>207</v>
      </c>
      <c r="AI1128" t="s">
        <v>207</v>
      </c>
      <c r="AJ1128" t="s">
        <v>207</v>
      </c>
      <c r="AK1128" t="s">
        <v>207</v>
      </c>
      <c r="AL1128" t="s">
        <v>207</v>
      </c>
      <c r="AM1128" t="s">
        <v>207</v>
      </c>
      <c r="AN1128" t="s">
        <v>207</v>
      </c>
      <c r="AO1128" t="s">
        <v>207</v>
      </c>
      <c r="AP1128" t="s">
        <v>207</v>
      </c>
      <c r="AQ1128" t="s">
        <v>207</v>
      </c>
      <c r="AR1128" t="s">
        <v>207</v>
      </c>
      <c r="AS1128" t="s">
        <v>207</v>
      </c>
      <c r="AT1128" t="s">
        <v>207</v>
      </c>
      <c r="AU1128" t="s">
        <v>207</v>
      </c>
      <c r="AV1128" t="s">
        <v>207</v>
      </c>
      <c r="AW1128" t="s">
        <v>207</v>
      </c>
      <c r="AX1128" t="s">
        <v>207</v>
      </c>
      <c r="AY1128" t="s">
        <v>207</v>
      </c>
      <c r="AZ1128" t="s">
        <v>207</v>
      </c>
      <c r="BA1128" t="s">
        <v>215</v>
      </c>
      <c r="BB1128" t="s">
        <v>207</v>
      </c>
      <c r="BC1128" t="s">
        <v>207</v>
      </c>
      <c r="BD1128" t="s">
        <v>207</v>
      </c>
      <c r="BE1128" t="s">
        <v>207</v>
      </c>
      <c r="BF1128" t="s">
        <v>207</v>
      </c>
      <c r="BG1128" t="s">
        <v>207</v>
      </c>
      <c r="BH1128" t="s">
        <v>207</v>
      </c>
      <c r="BI1128" t="s">
        <v>207</v>
      </c>
      <c r="BJ1128" t="s">
        <v>207</v>
      </c>
      <c r="BK1128" t="s">
        <v>207</v>
      </c>
      <c r="BL1128" t="s">
        <v>207</v>
      </c>
      <c r="BM1128" t="s">
        <v>207</v>
      </c>
      <c r="BN1128" t="s">
        <v>207</v>
      </c>
      <c r="BO1128" s="18" t="str">
        <f>IF(OR(BO$2=0, BO$2=""), "N/A", IF(ISNUMBER(SEARCH(UPPER(BO$2), UPPER(ProgramsTable[[#This Row],[Type of Service]]))), "Yes", "No"))</f>
        <v>N/A</v>
      </c>
      <c r="BP1128" s="18" t="str">
        <f>IF(BP$2=0, "N/A", IF(ISNUMBER(SEARCH(TRIM(BP$2), ProgramsTable[[#This Row],[Geographic Coverage]])), "Yes", "No"))</f>
        <v>N/A</v>
      </c>
      <c r="BQ1128" s="18" t="str">
        <f>IF(BQ$2=0, "N/A", IF(ISNUMBER(SEARCH(TRIM(BQ$2), ProgramsTable[[#This Row],[Geographic Coverage]])), "Yes", "No"))</f>
        <v>N/A</v>
      </c>
      <c r="BR1128" s="18" t="str">
        <f>IF(AND(BP$2=0, BQ$2=0), "*Required - Please Make a Selection*", IF(OR(ISNUMBER(SEARCH(TRIM(BP$2), ProgramsTable[[#This Row],[Geographic Coverage]])), ISNUMBER(SEARCH(TRIM(BQ$2), ProgramsTable[[#This Row],[Geographic Coverage]]))), "Yes", "No"))</f>
        <v>*Required - Please Make a Selection*</v>
      </c>
      <c r="BS1128" s="18" t="str">
        <f>IF(OR(BS$2="",BS$2=0), "N/A", IF(AND(ProgramsTable[[#This Row],[Age Min]]= "None", ProgramsTable[[#This Row],[Age Max]]= "None"), "Yes", IF(AND(BS$2&gt;=ProgramsTable[[#This Row],[Age Min]], BS$2&lt;=ProgramsTable[[#This Row],[Age Max]]), "Yes", "No")))</f>
        <v>N/A</v>
      </c>
      <c r="BT1128" s="18" t="str" cm="1">
        <f t="array" ref="BT1128">IF(COUNTIF(AM$2:BJ$2,"Yes")=0,"N/A",IF(SUMPRODUCT(--(AM$2:BJ$2="Yes"),--(ProgramsTable[[#This Row],[Developmental Disability]:[Caregivers, Family Members, Advocates, or Practitioners of an Individual with Disabilities or Medical Conditions]]="Yes"))&gt;0,"Yes","No"))</f>
        <v>N/A</v>
      </c>
      <c r="BU11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28" s="18" t="str">
        <f>IF(BV$2=0, "N/A", IF(ISNUMBER(SEARCH(UPPER(BV$2), UPPER(ProgramsTable[[#This Row],[Type of Service]]))), "Yes", "No"))</f>
        <v>N/A</v>
      </c>
      <c r="BW1128" s="18" t="str">
        <f>IF(BW$2=0, "N/A", IF(ISNUMBER(SEARCH(TRIM(BW$2), ProgramsTable[[#This Row],[Geographic Coverage]])), "Yes", "No"))</f>
        <v>N/A</v>
      </c>
      <c r="BX1128" s="18" t="str">
        <f>IF(BX$2=0, "N/A", IF(ISNUMBER(SEARCH(TRIM(BX$2), ProgramsTable[[#This Row],[Geographic Coverage]])), "Yes", "No"))</f>
        <v>N/A</v>
      </c>
      <c r="BY1128" s="18" t="str">
        <f>IF(AND(BW$2=0, BX$2=0), "*Required - Please Make a Selection*", IF(OR(ISNUMBER(SEARCH(TRIM(BW$2), ProgramsTable[[#This Row],[Geographic Coverage]])), ISNUMBER(SEARCH(TRIM(BX$2), ProgramsTable[[#This Row],[Geographic Coverage]]))), "Yes", "No"))</f>
        <v>*Required - Please Make a Selection*</v>
      </c>
      <c r="BZ1128" s="18" t="str">
        <f>IF(I$2=0, "N/A", IF(I$2="Yes", IF(ProgramsTable[[#This Row],[Program Includes Services for Caregivers]]="Yes", IF(ProgramsTable[[#This Row],[Program May Require Caregiver to be Unpaid]]="No", "Yes", "No"), "No"), "N/A"))</f>
        <v>N/A</v>
      </c>
      <c r="CA11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28" s="18" t="str">
        <f>IF(CB$2=0, "N/A", IF(ISNUMBER(SEARCH(TRIM(UPPER(CB$2)), TRIM(UPPER(ProgramsTable[[#This Row],[Type of Service]])))), "Yes", "No"))</f>
        <v>N/A</v>
      </c>
      <c r="CC1128" s="18" t="str">
        <f>IF(CC$2=0, "N/A", IF(ISNUMBER(SEARCH(TRIM(CC$2), ProgramsTable[[#This Row],[Geographic Coverage]])), "Yes", "No"))</f>
        <v>No</v>
      </c>
      <c r="CD1128" s="18" t="str">
        <f>IF(CD$2=0, "N/A", IF(ISNUMBER(SEARCH(TRIM(CD$2), ProgramsTable[[#This Row],[Geographic Coverage]])), "Yes", "No"))</f>
        <v>N/A</v>
      </c>
      <c r="CE1128" s="18" t="str">
        <f>IF(AND(CC$2=0, CD$2=0), "*Required - Please Make a Selection*", IF(OR(ISNUMBER(SEARCH(TRIM(CC$2), ProgramsTable[[#This Row],[Geographic Coverage]])), ISNUMBER(SEARCH(TRIM(CD$2), ProgramsTable[[#This Row],[Geographic Coverage]]))), "Yes", "No"))</f>
        <v>No</v>
      </c>
      <c r="CF1128" s="18" t="str" cm="1">
        <f t="array" ref="CF1128">IF(COUNTIF(BK$2:BN$2, "Yes")=0, "N/A", IF(SUMPRODUCT((BK$2:BN$2="Yes")*(ProgramsTable[[#This Row],[Veteran?]:[Disabled Veteran?]]="Yes"))&gt;0, "Yes", "No"))</f>
        <v>No</v>
      </c>
      <c r="CG11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28"/>
      <c r="CI1128"/>
      <c r="CJ1128"/>
      <c r="CK1128"/>
      <c r="CL1128"/>
      <c r="CM1128"/>
      <c r="CN1128"/>
      <c r="CO1128"/>
      <c r="CP1128"/>
      <c r="CQ1128"/>
      <c r="CR1128"/>
      <c r="CS1128"/>
      <c r="CU1128"/>
      <c r="CV1128"/>
    </row>
    <row r="1129" spans="1:100" hidden="1" x14ac:dyDescent="0.25">
      <c r="A1129" s="10">
        <v>1203</v>
      </c>
      <c r="B1129" t="s">
        <v>658</v>
      </c>
      <c r="C1129" t="s">
        <v>485</v>
      </c>
      <c r="D1129" t="s">
        <v>545</v>
      </c>
      <c r="E1129" t="s">
        <v>546</v>
      </c>
      <c r="F1129" t="s">
        <v>562</v>
      </c>
      <c r="G1129" t="s">
        <v>103</v>
      </c>
      <c r="H1129" t="s">
        <v>207</v>
      </c>
      <c r="I1129" t="s">
        <v>207</v>
      </c>
      <c r="J1129" t="s">
        <v>208</v>
      </c>
      <c r="K1129" t="s">
        <v>208</v>
      </c>
      <c r="L1129" s="11" t="s">
        <v>208</v>
      </c>
      <c r="M1129" t="s">
        <v>208</v>
      </c>
      <c r="N1129" t="s">
        <v>208</v>
      </c>
      <c r="P1129" t="s">
        <v>208</v>
      </c>
      <c r="Q1129" t="s">
        <v>208</v>
      </c>
      <c r="R1129" t="s">
        <v>208</v>
      </c>
      <c r="S1129" t="s">
        <v>208</v>
      </c>
      <c r="T1129" t="s">
        <v>34</v>
      </c>
      <c r="U1129" t="s">
        <v>207</v>
      </c>
      <c r="V1129" t="s">
        <v>207</v>
      </c>
      <c r="W1129" t="s">
        <v>207</v>
      </c>
      <c r="X1129" t="s">
        <v>207</v>
      </c>
      <c r="Y1129" t="s">
        <v>207</v>
      </c>
      <c r="Z1129" t="s">
        <v>207</v>
      </c>
      <c r="AA1129" t="s">
        <v>207</v>
      </c>
      <c r="AB1129" t="s">
        <v>207</v>
      </c>
      <c r="AC1129" t="s">
        <v>207</v>
      </c>
      <c r="AD1129" t="s">
        <v>207</v>
      </c>
      <c r="AE1129" t="s">
        <v>207</v>
      </c>
      <c r="AF1129" t="s">
        <v>207</v>
      </c>
      <c r="AG1129" t="s">
        <v>207</v>
      </c>
      <c r="AH1129" t="s">
        <v>207</v>
      </c>
      <c r="AI1129" t="s">
        <v>207</v>
      </c>
      <c r="AJ1129" t="s">
        <v>207</v>
      </c>
      <c r="AK1129" t="s">
        <v>207</v>
      </c>
      <c r="AL1129" t="s">
        <v>207</v>
      </c>
      <c r="AM1129" t="s">
        <v>207</v>
      </c>
      <c r="AN1129" t="s">
        <v>207</v>
      </c>
      <c r="AO1129" t="s">
        <v>207</v>
      </c>
      <c r="AP1129" t="s">
        <v>207</v>
      </c>
      <c r="AQ1129" t="s">
        <v>207</v>
      </c>
      <c r="AR1129" t="s">
        <v>207</v>
      </c>
      <c r="AS1129" t="s">
        <v>207</v>
      </c>
      <c r="AT1129" t="s">
        <v>207</v>
      </c>
      <c r="AU1129" t="s">
        <v>207</v>
      </c>
      <c r="AV1129" t="s">
        <v>207</v>
      </c>
      <c r="AW1129" t="s">
        <v>207</v>
      </c>
      <c r="AX1129" t="s">
        <v>207</v>
      </c>
      <c r="AY1129" t="s">
        <v>207</v>
      </c>
      <c r="AZ1129" t="s">
        <v>207</v>
      </c>
      <c r="BA1129" t="s">
        <v>207</v>
      </c>
      <c r="BB1129" t="s">
        <v>207</v>
      </c>
      <c r="BC1129" t="s">
        <v>207</v>
      </c>
      <c r="BD1129" t="s">
        <v>207</v>
      </c>
      <c r="BE1129" t="s">
        <v>207</v>
      </c>
      <c r="BF1129" t="s">
        <v>207</v>
      </c>
      <c r="BG1129" t="s">
        <v>207</v>
      </c>
      <c r="BH1129" t="s">
        <v>207</v>
      </c>
      <c r="BI1129" t="s">
        <v>207</v>
      </c>
      <c r="BJ1129" t="s">
        <v>207</v>
      </c>
      <c r="BK1129" t="s">
        <v>207</v>
      </c>
      <c r="BL1129" t="s">
        <v>207</v>
      </c>
      <c r="BM1129" t="s">
        <v>207</v>
      </c>
      <c r="BN1129" t="s">
        <v>207</v>
      </c>
      <c r="BO1129" s="18" t="str">
        <f>IF(OR(BO$2=0, BO$2=""), "N/A", IF(ISNUMBER(SEARCH(UPPER(BO$2), UPPER(ProgramsTable[[#This Row],[Type of Service]]))), "Yes", "No"))</f>
        <v>N/A</v>
      </c>
      <c r="BP1129" s="18" t="str">
        <f>IF(BP$2=0, "N/A", IF(ISNUMBER(SEARCH(TRIM(BP$2), ProgramsTable[[#This Row],[Geographic Coverage]])), "Yes", "No"))</f>
        <v>N/A</v>
      </c>
      <c r="BQ1129" s="18" t="str">
        <f>IF(BQ$2=0, "N/A", IF(ISNUMBER(SEARCH(TRIM(BQ$2), ProgramsTable[[#This Row],[Geographic Coverage]])), "Yes", "No"))</f>
        <v>N/A</v>
      </c>
      <c r="BR1129" s="18" t="str">
        <f>IF(AND(BP$2=0, BQ$2=0), "*Required - Please Make a Selection*", IF(OR(ISNUMBER(SEARCH(TRIM(BP$2), ProgramsTable[[#This Row],[Geographic Coverage]])), ISNUMBER(SEARCH(TRIM(BQ$2), ProgramsTable[[#This Row],[Geographic Coverage]]))), "Yes", "No"))</f>
        <v>*Required - Please Make a Selection*</v>
      </c>
      <c r="BS1129" s="18" t="str">
        <f>IF(OR(BS$2="",BS$2=0), "N/A", IF(AND(ProgramsTable[[#This Row],[Age Min]]= "None", ProgramsTable[[#This Row],[Age Max]]= "None"), "Yes", IF(AND(BS$2&gt;=ProgramsTable[[#This Row],[Age Min]], BS$2&lt;=ProgramsTable[[#This Row],[Age Max]]), "Yes", "No")))</f>
        <v>N/A</v>
      </c>
      <c r="BT1129" s="18" t="str" cm="1">
        <f t="array" ref="BT1129">IF(COUNTIF(AM$2:BJ$2,"Yes")=0,"N/A",IF(SUMPRODUCT(--(AM$2:BJ$2="Yes"),--(ProgramsTable[[#This Row],[Developmental Disability]:[Caregivers, Family Members, Advocates, or Practitioners of an Individual with Disabilities or Medical Conditions]]="Yes"))&gt;0,"Yes","No"))</f>
        <v>N/A</v>
      </c>
      <c r="BU11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29" s="18" t="str">
        <f>IF(BV$2=0, "N/A", IF(ISNUMBER(SEARCH(UPPER(BV$2), UPPER(ProgramsTable[[#This Row],[Type of Service]]))), "Yes", "No"))</f>
        <v>N/A</v>
      </c>
      <c r="BW1129" s="18" t="str">
        <f>IF(BW$2=0, "N/A", IF(ISNUMBER(SEARCH(TRIM(BW$2), ProgramsTable[[#This Row],[Geographic Coverage]])), "Yes", "No"))</f>
        <v>N/A</v>
      </c>
      <c r="BX1129" s="18" t="str">
        <f>IF(BX$2=0, "N/A", IF(ISNUMBER(SEARCH(TRIM(BX$2), ProgramsTable[[#This Row],[Geographic Coverage]])), "Yes", "No"))</f>
        <v>N/A</v>
      </c>
      <c r="BY1129" s="18" t="str">
        <f>IF(AND(BW$2=0, BX$2=0), "*Required - Please Make a Selection*", IF(OR(ISNUMBER(SEARCH(TRIM(BW$2), ProgramsTable[[#This Row],[Geographic Coverage]])), ISNUMBER(SEARCH(TRIM(BX$2), ProgramsTable[[#This Row],[Geographic Coverage]]))), "Yes", "No"))</f>
        <v>*Required - Please Make a Selection*</v>
      </c>
      <c r="BZ1129" s="18" t="str">
        <f>IF(I$2=0, "N/A", IF(I$2="Yes", IF(ProgramsTable[[#This Row],[Program Includes Services for Caregivers]]="Yes", IF(ProgramsTable[[#This Row],[Program May Require Caregiver to be Unpaid]]="No", "Yes", "No"), "No"), "N/A"))</f>
        <v>N/A</v>
      </c>
      <c r="CA11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29" s="18" t="str">
        <f>IF(CB$2=0, "N/A", IF(ISNUMBER(SEARCH(TRIM(UPPER(CB$2)), TRIM(UPPER(ProgramsTable[[#This Row],[Type of Service]])))), "Yes", "No"))</f>
        <v>N/A</v>
      </c>
      <c r="CC1129" s="18" t="str">
        <f>IF(CC$2=0, "N/A", IF(ISNUMBER(SEARCH(TRIM(CC$2), ProgramsTable[[#This Row],[Geographic Coverage]])), "Yes", "No"))</f>
        <v>No</v>
      </c>
      <c r="CD1129" s="18" t="str">
        <f>IF(CD$2=0, "N/A", IF(ISNUMBER(SEARCH(TRIM(CD$2), ProgramsTable[[#This Row],[Geographic Coverage]])), "Yes", "No"))</f>
        <v>N/A</v>
      </c>
      <c r="CE1129" s="18" t="str">
        <f>IF(AND(CC$2=0, CD$2=0), "*Required - Please Make a Selection*", IF(OR(ISNUMBER(SEARCH(TRIM(CC$2), ProgramsTable[[#This Row],[Geographic Coverage]])), ISNUMBER(SEARCH(TRIM(CD$2), ProgramsTable[[#This Row],[Geographic Coverage]]))), "Yes", "No"))</f>
        <v>No</v>
      </c>
      <c r="CF1129" s="18" t="str" cm="1">
        <f t="array" ref="CF1129">IF(COUNTIF(BK$2:BN$2, "Yes")=0, "N/A", IF(SUMPRODUCT((BK$2:BN$2="Yes")*(ProgramsTable[[#This Row],[Veteran?]:[Disabled Veteran?]]="Yes"))&gt;0, "Yes", "No"))</f>
        <v>No</v>
      </c>
      <c r="CG11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29"/>
      <c r="CI1129"/>
      <c r="CJ1129"/>
      <c r="CK1129"/>
      <c r="CL1129"/>
      <c r="CM1129"/>
      <c r="CN1129"/>
      <c r="CO1129"/>
      <c r="CP1129"/>
      <c r="CQ1129"/>
      <c r="CR1129"/>
      <c r="CS1129"/>
      <c r="CU1129"/>
      <c r="CV1129"/>
    </row>
    <row r="1130" spans="1:100" hidden="1" x14ac:dyDescent="0.25">
      <c r="A1130" s="10">
        <v>1204</v>
      </c>
      <c r="B1130" t="s">
        <v>658</v>
      </c>
      <c r="C1130" t="s">
        <v>485</v>
      </c>
      <c r="D1130" t="s">
        <v>545</v>
      </c>
      <c r="E1130" t="s">
        <v>546</v>
      </c>
      <c r="F1130" t="s">
        <v>117</v>
      </c>
      <c r="G1130" t="s">
        <v>117</v>
      </c>
      <c r="H1130" t="s">
        <v>207</v>
      </c>
      <c r="I1130" t="s">
        <v>207</v>
      </c>
      <c r="J1130" t="s">
        <v>208</v>
      </c>
      <c r="K1130" t="s">
        <v>208</v>
      </c>
      <c r="L1130" s="11" t="s">
        <v>543</v>
      </c>
      <c r="M1130">
        <v>60</v>
      </c>
      <c r="N1130">
        <v>120</v>
      </c>
      <c r="P1130" t="s">
        <v>563</v>
      </c>
      <c r="Q1130" t="s">
        <v>208</v>
      </c>
      <c r="R1130" t="s">
        <v>563</v>
      </c>
      <c r="S1130" t="s">
        <v>208</v>
      </c>
      <c r="T1130" t="s">
        <v>34</v>
      </c>
      <c r="U1130" t="s">
        <v>207</v>
      </c>
      <c r="V1130" t="s">
        <v>207</v>
      </c>
      <c r="W1130" t="s">
        <v>207</v>
      </c>
      <c r="X1130" t="s">
        <v>207</v>
      </c>
      <c r="Y1130" t="s">
        <v>207</v>
      </c>
      <c r="Z1130" t="s">
        <v>207</v>
      </c>
      <c r="AA1130" t="s">
        <v>207</v>
      </c>
      <c r="AB1130" t="s">
        <v>207</v>
      </c>
      <c r="AC1130" t="s">
        <v>207</v>
      </c>
      <c r="AD1130" t="s">
        <v>207</v>
      </c>
      <c r="AE1130" t="s">
        <v>207</v>
      </c>
      <c r="AF1130" t="s">
        <v>207</v>
      </c>
      <c r="AG1130" t="s">
        <v>207</v>
      </c>
      <c r="AH1130" t="s">
        <v>207</v>
      </c>
      <c r="AI1130" t="s">
        <v>207</v>
      </c>
      <c r="AJ1130" t="s">
        <v>207</v>
      </c>
      <c r="AK1130" t="s">
        <v>207</v>
      </c>
      <c r="AL1130" t="s">
        <v>207</v>
      </c>
      <c r="AM1130" t="s">
        <v>207</v>
      </c>
      <c r="AN1130" t="s">
        <v>207</v>
      </c>
      <c r="AO1130" t="s">
        <v>207</v>
      </c>
      <c r="AP1130" t="s">
        <v>207</v>
      </c>
      <c r="AQ1130" t="s">
        <v>207</v>
      </c>
      <c r="AR1130" t="s">
        <v>207</v>
      </c>
      <c r="AS1130" t="s">
        <v>207</v>
      </c>
      <c r="AT1130" t="s">
        <v>207</v>
      </c>
      <c r="AU1130" t="s">
        <v>207</v>
      </c>
      <c r="AV1130" t="s">
        <v>207</v>
      </c>
      <c r="AW1130" t="s">
        <v>207</v>
      </c>
      <c r="AX1130" t="s">
        <v>207</v>
      </c>
      <c r="AY1130" t="s">
        <v>207</v>
      </c>
      <c r="AZ1130" t="s">
        <v>207</v>
      </c>
      <c r="BA1130" t="s">
        <v>215</v>
      </c>
      <c r="BB1130" t="s">
        <v>207</v>
      </c>
      <c r="BC1130" t="s">
        <v>207</v>
      </c>
      <c r="BD1130" t="s">
        <v>207</v>
      </c>
      <c r="BE1130" t="s">
        <v>207</v>
      </c>
      <c r="BF1130" t="s">
        <v>207</v>
      </c>
      <c r="BG1130" t="s">
        <v>207</v>
      </c>
      <c r="BH1130" t="s">
        <v>207</v>
      </c>
      <c r="BI1130" t="s">
        <v>207</v>
      </c>
      <c r="BJ1130" t="s">
        <v>207</v>
      </c>
      <c r="BK1130" t="s">
        <v>207</v>
      </c>
      <c r="BL1130" t="s">
        <v>207</v>
      </c>
      <c r="BM1130" t="s">
        <v>207</v>
      </c>
      <c r="BN1130" t="s">
        <v>207</v>
      </c>
      <c r="BO1130" s="18" t="str">
        <f>IF(OR(BO$2=0, BO$2=""), "N/A", IF(ISNUMBER(SEARCH(UPPER(BO$2), UPPER(ProgramsTable[[#This Row],[Type of Service]]))), "Yes", "No"))</f>
        <v>N/A</v>
      </c>
      <c r="BP1130" s="18" t="str">
        <f>IF(BP$2=0, "N/A", IF(ISNUMBER(SEARCH(TRIM(BP$2), ProgramsTable[[#This Row],[Geographic Coverage]])), "Yes", "No"))</f>
        <v>N/A</v>
      </c>
      <c r="BQ1130" s="18" t="str">
        <f>IF(BQ$2=0, "N/A", IF(ISNUMBER(SEARCH(TRIM(BQ$2), ProgramsTable[[#This Row],[Geographic Coverage]])), "Yes", "No"))</f>
        <v>N/A</v>
      </c>
      <c r="BR1130" s="18" t="str">
        <f>IF(AND(BP$2=0, BQ$2=0), "*Required - Please Make a Selection*", IF(OR(ISNUMBER(SEARCH(TRIM(BP$2), ProgramsTable[[#This Row],[Geographic Coverage]])), ISNUMBER(SEARCH(TRIM(BQ$2), ProgramsTable[[#This Row],[Geographic Coverage]]))), "Yes", "No"))</f>
        <v>*Required - Please Make a Selection*</v>
      </c>
      <c r="BS1130" s="18" t="str">
        <f>IF(OR(BS$2="",BS$2=0), "N/A", IF(AND(ProgramsTable[[#This Row],[Age Min]]= "None", ProgramsTable[[#This Row],[Age Max]]= "None"), "Yes", IF(AND(BS$2&gt;=ProgramsTable[[#This Row],[Age Min]], BS$2&lt;=ProgramsTable[[#This Row],[Age Max]]), "Yes", "No")))</f>
        <v>N/A</v>
      </c>
      <c r="BT1130" s="18" t="str" cm="1">
        <f t="array" ref="BT1130">IF(COUNTIF(AM$2:BJ$2,"Yes")=0,"N/A",IF(SUMPRODUCT(--(AM$2:BJ$2="Yes"),--(ProgramsTable[[#This Row],[Developmental Disability]:[Caregivers, Family Members, Advocates, or Practitioners of an Individual with Disabilities or Medical Conditions]]="Yes"))&gt;0,"Yes","No"))</f>
        <v>N/A</v>
      </c>
      <c r="BU11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30" s="18" t="str">
        <f>IF(BV$2=0, "N/A", IF(ISNUMBER(SEARCH(UPPER(BV$2), UPPER(ProgramsTable[[#This Row],[Type of Service]]))), "Yes", "No"))</f>
        <v>N/A</v>
      </c>
      <c r="BW1130" s="18" t="str">
        <f>IF(BW$2=0, "N/A", IF(ISNUMBER(SEARCH(TRIM(BW$2), ProgramsTable[[#This Row],[Geographic Coverage]])), "Yes", "No"))</f>
        <v>N/A</v>
      </c>
      <c r="BX1130" s="18" t="str">
        <f>IF(BX$2=0, "N/A", IF(ISNUMBER(SEARCH(TRIM(BX$2), ProgramsTable[[#This Row],[Geographic Coverage]])), "Yes", "No"))</f>
        <v>N/A</v>
      </c>
      <c r="BY1130" s="18" t="str">
        <f>IF(AND(BW$2=0, BX$2=0), "*Required - Please Make a Selection*", IF(OR(ISNUMBER(SEARCH(TRIM(BW$2), ProgramsTable[[#This Row],[Geographic Coverage]])), ISNUMBER(SEARCH(TRIM(BX$2), ProgramsTable[[#This Row],[Geographic Coverage]]))), "Yes", "No"))</f>
        <v>*Required - Please Make a Selection*</v>
      </c>
      <c r="BZ1130" s="18" t="str">
        <f>IF(I$2=0, "N/A", IF(I$2="Yes", IF(ProgramsTable[[#This Row],[Program Includes Services for Caregivers]]="Yes", IF(ProgramsTable[[#This Row],[Program May Require Caregiver to be Unpaid]]="No", "Yes", "No"), "No"), "N/A"))</f>
        <v>N/A</v>
      </c>
      <c r="CA11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30" s="18" t="str">
        <f>IF(CB$2=0, "N/A", IF(ISNUMBER(SEARCH(TRIM(UPPER(CB$2)), TRIM(UPPER(ProgramsTable[[#This Row],[Type of Service]])))), "Yes", "No"))</f>
        <v>N/A</v>
      </c>
      <c r="CC1130" s="18" t="str">
        <f>IF(CC$2=0, "N/A", IF(ISNUMBER(SEARCH(TRIM(CC$2), ProgramsTable[[#This Row],[Geographic Coverage]])), "Yes", "No"))</f>
        <v>No</v>
      </c>
      <c r="CD1130" s="18" t="str">
        <f>IF(CD$2=0, "N/A", IF(ISNUMBER(SEARCH(TRIM(CD$2), ProgramsTable[[#This Row],[Geographic Coverage]])), "Yes", "No"))</f>
        <v>N/A</v>
      </c>
      <c r="CE1130" s="18" t="str">
        <f>IF(AND(CC$2=0, CD$2=0), "*Required - Please Make a Selection*", IF(OR(ISNUMBER(SEARCH(TRIM(CC$2), ProgramsTable[[#This Row],[Geographic Coverage]])), ISNUMBER(SEARCH(TRIM(CD$2), ProgramsTable[[#This Row],[Geographic Coverage]]))), "Yes", "No"))</f>
        <v>No</v>
      </c>
      <c r="CF1130" s="18" t="str" cm="1">
        <f t="array" ref="CF1130">IF(COUNTIF(BK$2:BN$2, "Yes")=0, "N/A", IF(SUMPRODUCT((BK$2:BN$2="Yes")*(ProgramsTable[[#This Row],[Veteran?]:[Disabled Veteran?]]="Yes"))&gt;0, "Yes", "No"))</f>
        <v>No</v>
      </c>
      <c r="CG11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30"/>
      <c r="CI1130"/>
      <c r="CJ1130"/>
      <c r="CK1130"/>
      <c r="CL1130"/>
      <c r="CM1130"/>
      <c r="CN1130"/>
      <c r="CO1130"/>
      <c r="CP1130"/>
      <c r="CQ1130"/>
      <c r="CR1130"/>
      <c r="CS1130"/>
      <c r="CU1130"/>
      <c r="CV1130"/>
    </row>
    <row r="1131" spans="1:100" x14ac:dyDescent="0.25">
      <c r="A1131" s="10">
        <v>1205</v>
      </c>
      <c r="B1131" t="s">
        <v>658</v>
      </c>
      <c r="C1131" t="s">
        <v>485</v>
      </c>
      <c r="D1131" t="s">
        <v>564</v>
      </c>
      <c r="E1131" t="s">
        <v>546</v>
      </c>
      <c r="F1131" t="s">
        <v>565</v>
      </c>
      <c r="G1131" t="s">
        <v>107</v>
      </c>
      <c r="H1131" t="s">
        <v>207</v>
      </c>
      <c r="I1131" t="s">
        <v>207</v>
      </c>
      <c r="J1131" t="s">
        <v>566</v>
      </c>
      <c r="K1131" t="s">
        <v>208</v>
      </c>
      <c r="L1131" s="11" t="s">
        <v>567</v>
      </c>
      <c r="M1131">
        <v>60</v>
      </c>
      <c r="N1131">
        <v>120</v>
      </c>
      <c r="O1131" t="s">
        <v>568</v>
      </c>
      <c r="P1131" t="s">
        <v>569</v>
      </c>
      <c r="Q1131" t="s">
        <v>208</v>
      </c>
      <c r="R1131" t="s">
        <v>569</v>
      </c>
      <c r="S1131" t="s">
        <v>208</v>
      </c>
      <c r="T1131" t="s">
        <v>34</v>
      </c>
      <c r="U1131" t="s">
        <v>207</v>
      </c>
      <c r="V1131" t="s">
        <v>215</v>
      </c>
      <c r="W1131" t="s">
        <v>207</v>
      </c>
      <c r="X1131" t="s">
        <v>207</v>
      </c>
      <c r="Y1131" t="s">
        <v>207</v>
      </c>
      <c r="Z1131" t="s">
        <v>207</v>
      </c>
      <c r="AA1131" t="s">
        <v>207</v>
      </c>
      <c r="AB1131" t="s">
        <v>207</v>
      </c>
      <c r="AC1131" t="s">
        <v>207</v>
      </c>
      <c r="AD1131" t="s">
        <v>207</v>
      </c>
      <c r="AE1131" t="s">
        <v>207</v>
      </c>
      <c r="AF1131" t="s">
        <v>207</v>
      </c>
      <c r="AG1131" t="s">
        <v>207</v>
      </c>
      <c r="AH1131" t="s">
        <v>207</v>
      </c>
      <c r="AI1131" t="s">
        <v>207</v>
      </c>
      <c r="AJ1131" t="s">
        <v>207</v>
      </c>
      <c r="AK1131" t="s">
        <v>207</v>
      </c>
      <c r="AL1131" t="s">
        <v>207</v>
      </c>
      <c r="AM1131" t="s">
        <v>215</v>
      </c>
      <c r="AN1131" t="s">
        <v>215</v>
      </c>
      <c r="AO1131" t="s">
        <v>215</v>
      </c>
      <c r="AP1131" t="s">
        <v>207</v>
      </c>
      <c r="AQ1131" t="s">
        <v>207</v>
      </c>
      <c r="AR1131" t="s">
        <v>207</v>
      </c>
      <c r="AS1131" t="s">
        <v>207</v>
      </c>
      <c r="AT1131" t="s">
        <v>207</v>
      </c>
      <c r="AU1131" t="s">
        <v>207</v>
      </c>
      <c r="AV1131" t="s">
        <v>207</v>
      </c>
      <c r="AW1131" t="s">
        <v>207</v>
      </c>
      <c r="AX1131" t="s">
        <v>207</v>
      </c>
      <c r="AY1131" t="s">
        <v>207</v>
      </c>
      <c r="AZ1131" t="s">
        <v>207</v>
      </c>
      <c r="BA1131" t="s">
        <v>207</v>
      </c>
      <c r="BB1131" t="s">
        <v>207</v>
      </c>
      <c r="BC1131" t="s">
        <v>207</v>
      </c>
      <c r="BD1131" t="s">
        <v>207</v>
      </c>
      <c r="BE1131" t="s">
        <v>207</v>
      </c>
      <c r="BF1131" t="s">
        <v>207</v>
      </c>
      <c r="BG1131" t="s">
        <v>207</v>
      </c>
      <c r="BH1131" t="s">
        <v>207</v>
      </c>
      <c r="BI1131" t="s">
        <v>207</v>
      </c>
      <c r="BJ1131" t="s">
        <v>207</v>
      </c>
      <c r="BK1131" t="s">
        <v>207</v>
      </c>
      <c r="BL1131" t="s">
        <v>207</v>
      </c>
      <c r="BM1131" t="s">
        <v>207</v>
      </c>
      <c r="BN1131" t="s">
        <v>207</v>
      </c>
      <c r="BO1131" s="18" t="str">
        <f>IF(OR(BO$2=0, BO$2=""), "N/A", IF(ISNUMBER(SEARCH(UPPER(BO$2), UPPER(ProgramsTable[[#This Row],[Type of Service]]))), "Yes", "No"))</f>
        <v>N/A</v>
      </c>
      <c r="BP1131" s="18" t="str">
        <f>IF(BP$2=0, "N/A", IF(ISNUMBER(SEARCH(TRIM(BP$2), ProgramsTable[[#This Row],[Geographic Coverage]])), "Yes", "No"))</f>
        <v>N/A</v>
      </c>
      <c r="BQ1131" s="18" t="str">
        <f>IF(BQ$2=0, "N/A", IF(ISNUMBER(SEARCH(TRIM(BQ$2), ProgramsTable[[#This Row],[Geographic Coverage]])), "Yes", "No"))</f>
        <v>N/A</v>
      </c>
      <c r="BR1131" s="18" t="str">
        <f>IF(AND(BP$2=0, BQ$2=0), "*Required - Please Make a Selection*", IF(OR(ISNUMBER(SEARCH(TRIM(BP$2), ProgramsTable[[#This Row],[Geographic Coverage]])), ISNUMBER(SEARCH(TRIM(BQ$2), ProgramsTable[[#This Row],[Geographic Coverage]]))), "Yes", "No"))</f>
        <v>*Required - Please Make a Selection*</v>
      </c>
      <c r="BS1131" s="18" t="str">
        <f>IF(OR(BS$2="",BS$2=0), "N/A", IF(AND(ProgramsTable[[#This Row],[Age Min]]= "None", ProgramsTable[[#This Row],[Age Max]]= "None"), "Yes", IF(AND(BS$2&gt;=ProgramsTable[[#This Row],[Age Min]], BS$2&lt;=ProgramsTable[[#This Row],[Age Max]]), "Yes", "No")))</f>
        <v>N/A</v>
      </c>
      <c r="BT1131" s="18" t="str" cm="1">
        <f t="array" ref="BT1131">IF(COUNTIF(AM$2:BJ$2,"Yes")=0,"N/A",IF(SUMPRODUCT(--(AM$2:BJ$2="Yes"),--(ProgramsTable[[#This Row],[Developmental Disability]:[Caregivers, Family Members, Advocates, or Practitioners of an Individual with Disabilities or Medical Conditions]]="Yes"))&gt;0,"Yes","No"))</f>
        <v>N/A</v>
      </c>
      <c r="BU11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31" s="18" t="str">
        <f>IF(BV$2=0, "N/A", IF(ISNUMBER(SEARCH(UPPER(BV$2), UPPER(ProgramsTable[[#This Row],[Type of Service]]))), "Yes", "No"))</f>
        <v>N/A</v>
      </c>
      <c r="BW1131" s="18" t="str">
        <f>IF(BW$2=0, "N/A", IF(ISNUMBER(SEARCH(TRIM(BW$2), ProgramsTable[[#This Row],[Geographic Coverage]])), "Yes", "No"))</f>
        <v>N/A</v>
      </c>
      <c r="BX1131" s="18" t="str">
        <f>IF(BX$2=0, "N/A", IF(ISNUMBER(SEARCH(TRIM(BX$2), ProgramsTable[[#This Row],[Geographic Coverage]])), "Yes", "No"))</f>
        <v>N/A</v>
      </c>
      <c r="BY1131" s="18" t="str">
        <f>IF(AND(BW$2=0, BX$2=0), "*Required - Please Make a Selection*", IF(OR(ISNUMBER(SEARCH(TRIM(BW$2), ProgramsTable[[#This Row],[Geographic Coverage]])), ISNUMBER(SEARCH(TRIM(BX$2), ProgramsTable[[#This Row],[Geographic Coverage]]))), "Yes", "No"))</f>
        <v>*Required - Please Make a Selection*</v>
      </c>
      <c r="BZ1131" s="18" t="str">
        <f>IF(I$2=0, "N/A", IF(I$2="Yes", IF(ProgramsTable[[#This Row],[Program Includes Services for Caregivers]]="Yes", IF(ProgramsTable[[#This Row],[Program May Require Caregiver to be Unpaid]]="No", "Yes", "No"), "No"), "N/A"))</f>
        <v>N/A</v>
      </c>
      <c r="CA11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31" s="18" t="str">
        <f>IF(CB$2=0, "N/A", IF(ISNUMBER(SEARCH(TRIM(UPPER(CB$2)), TRIM(UPPER(ProgramsTable[[#This Row],[Type of Service]])))), "Yes", "No"))</f>
        <v>N/A</v>
      </c>
      <c r="CC1131" s="18" t="str">
        <f>IF(CC$2=0, "N/A", IF(ISNUMBER(SEARCH(TRIM(CC$2), ProgramsTable[[#This Row],[Geographic Coverage]])), "Yes", "No"))</f>
        <v>No</v>
      </c>
      <c r="CD1131" s="18" t="str">
        <f>IF(CD$2=0, "N/A", IF(ISNUMBER(SEARCH(TRIM(CD$2), ProgramsTable[[#This Row],[Geographic Coverage]])), "Yes", "No"))</f>
        <v>N/A</v>
      </c>
      <c r="CE1131" s="18" t="str">
        <f>IF(AND(CC$2=0, CD$2=0), "*Required - Please Make a Selection*", IF(OR(ISNUMBER(SEARCH(TRIM(CC$2), ProgramsTable[[#This Row],[Geographic Coverage]])), ISNUMBER(SEARCH(TRIM(CD$2), ProgramsTable[[#This Row],[Geographic Coverage]]))), "Yes", "No"))</f>
        <v>No</v>
      </c>
      <c r="CF1131" s="18" t="str" cm="1">
        <f t="array" ref="CF1131">IF(COUNTIF(BK$2:BN$2, "Yes")=0, "N/A", IF(SUMPRODUCT((BK$2:BN$2="Yes")*(ProgramsTable[[#This Row],[Veteran?]:[Disabled Veteran?]]="Yes"))&gt;0, "Yes", "No"))</f>
        <v>No</v>
      </c>
      <c r="CG11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31"/>
      <c r="CI1131"/>
      <c r="CJ1131"/>
      <c r="CK1131"/>
      <c r="CL1131"/>
      <c r="CM1131"/>
      <c r="CN1131"/>
      <c r="CO1131"/>
      <c r="CP1131"/>
      <c r="CQ1131"/>
      <c r="CR1131"/>
      <c r="CS1131"/>
      <c r="CU1131"/>
      <c r="CV1131"/>
    </row>
    <row r="1132" spans="1:100" hidden="1" x14ac:dyDescent="0.25">
      <c r="A1132" s="10">
        <v>1206</v>
      </c>
      <c r="B1132" t="s">
        <v>658</v>
      </c>
      <c r="C1132" t="s">
        <v>485</v>
      </c>
      <c r="D1132" t="s">
        <v>564</v>
      </c>
      <c r="E1132" t="s">
        <v>546</v>
      </c>
      <c r="F1132" t="s">
        <v>570</v>
      </c>
      <c r="G1132" t="s">
        <v>109</v>
      </c>
      <c r="H1132" t="s">
        <v>207</v>
      </c>
      <c r="I1132" t="s">
        <v>207</v>
      </c>
      <c r="J1132" t="s">
        <v>566</v>
      </c>
      <c r="K1132" t="s">
        <v>208</v>
      </c>
      <c r="L1132" s="11" t="s">
        <v>571</v>
      </c>
      <c r="M1132">
        <v>60</v>
      </c>
      <c r="N1132">
        <v>120</v>
      </c>
      <c r="O1132" t="s">
        <v>572</v>
      </c>
      <c r="P1132" t="s">
        <v>573</v>
      </c>
      <c r="Q1132" t="s">
        <v>208</v>
      </c>
      <c r="R1132" t="s">
        <v>573</v>
      </c>
      <c r="S1132" t="s">
        <v>208</v>
      </c>
      <c r="T1132" t="s">
        <v>34</v>
      </c>
      <c r="U1132" t="s">
        <v>207</v>
      </c>
      <c r="V1132" t="s">
        <v>215</v>
      </c>
      <c r="W1132" t="s">
        <v>207</v>
      </c>
      <c r="X1132" t="s">
        <v>207</v>
      </c>
      <c r="Y1132" t="s">
        <v>207</v>
      </c>
      <c r="Z1132" t="s">
        <v>207</v>
      </c>
      <c r="AA1132" t="s">
        <v>207</v>
      </c>
      <c r="AB1132" t="s">
        <v>207</v>
      </c>
      <c r="AC1132" t="s">
        <v>207</v>
      </c>
      <c r="AD1132" t="s">
        <v>207</v>
      </c>
      <c r="AE1132" t="s">
        <v>207</v>
      </c>
      <c r="AF1132" t="s">
        <v>207</v>
      </c>
      <c r="AG1132" t="s">
        <v>207</v>
      </c>
      <c r="AH1132" t="s">
        <v>207</v>
      </c>
      <c r="AI1132" t="s">
        <v>207</v>
      </c>
      <c r="AJ1132" t="s">
        <v>207</v>
      </c>
      <c r="AK1132" t="s">
        <v>207</v>
      </c>
      <c r="AL1132" t="s">
        <v>207</v>
      </c>
      <c r="AM1132" t="s">
        <v>215</v>
      </c>
      <c r="AN1132" t="s">
        <v>215</v>
      </c>
      <c r="AO1132" t="s">
        <v>215</v>
      </c>
      <c r="AP1132" t="s">
        <v>207</v>
      </c>
      <c r="AQ1132" t="s">
        <v>215</v>
      </c>
      <c r="AR1132" t="s">
        <v>207</v>
      </c>
      <c r="AS1132" t="s">
        <v>207</v>
      </c>
      <c r="AT1132" t="s">
        <v>207</v>
      </c>
      <c r="AU1132" t="s">
        <v>207</v>
      </c>
      <c r="AV1132" t="s">
        <v>207</v>
      </c>
      <c r="AW1132" t="s">
        <v>207</v>
      </c>
      <c r="AX1132" t="s">
        <v>215</v>
      </c>
      <c r="AY1132" t="s">
        <v>215</v>
      </c>
      <c r="AZ1132" t="s">
        <v>207</v>
      </c>
      <c r="BA1132" t="s">
        <v>215</v>
      </c>
      <c r="BB1132" t="s">
        <v>207</v>
      </c>
      <c r="BC1132" t="s">
        <v>207</v>
      </c>
      <c r="BD1132" t="s">
        <v>207</v>
      </c>
      <c r="BE1132" t="s">
        <v>207</v>
      </c>
      <c r="BF1132" t="s">
        <v>207</v>
      </c>
      <c r="BG1132" t="s">
        <v>207</v>
      </c>
      <c r="BH1132" t="s">
        <v>207</v>
      </c>
      <c r="BI1132" t="s">
        <v>207</v>
      </c>
      <c r="BJ1132" t="s">
        <v>207</v>
      </c>
      <c r="BK1132" t="s">
        <v>207</v>
      </c>
      <c r="BL1132" t="s">
        <v>207</v>
      </c>
      <c r="BM1132" t="s">
        <v>207</v>
      </c>
      <c r="BN1132" t="s">
        <v>207</v>
      </c>
      <c r="BO1132" s="18" t="str">
        <f>IF(OR(BO$2=0, BO$2=""), "N/A", IF(ISNUMBER(SEARCH(UPPER(BO$2), UPPER(ProgramsTable[[#This Row],[Type of Service]]))), "Yes", "No"))</f>
        <v>N/A</v>
      </c>
      <c r="BP1132" s="18" t="str">
        <f>IF(BP$2=0, "N/A", IF(ISNUMBER(SEARCH(TRIM(BP$2), ProgramsTable[[#This Row],[Geographic Coverage]])), "Yes", "No"))</f>
        <v>N/A</v>
      </c>
      <c r="BQ1132" s="18" t="str">
        <f>IF(BQ$2=0, "N/A", IF(ISNUMBER(SEARCH(TRIM(BQ$2), ProgramsTable[[#This Row],[Geographic Coverage]])), "Yes", "No"))</f>
        <v>N/A</v>
      </c>
      <c r="BR1132" s="18" t="str">
        <f>IF(AND(BP$2=0, BQ$2=0), "*Required - Please Make a Selection*", IF(OR(ISNUMBER(SEARCH(TRIM(BP$2), ProgramsTable[[#This Row],[Geographic Coverage]])), ISNUMBER(SEARCH(TRIM(BQ$2), ProgramsTable[[#This Row],[Geographic Coverage]]))), "Yes", "No"))</f>
        <v>*Required - Please Make a Selection*</v>
      </c>
      <c r="BS1132" s="18" t="str">
        <f>IF(OR(BS$2="",BS$2=0), "N/A", IF(AND(ProgramsTable[[#This Row],[Age Min]]= "None", ProgramsTable[[#This Row],[Age Max]]= "None"), "Yes", IF(AND(BS$2&gt;=ProgramsTable[[#This Row],[Age Min]], BS$2&lt;=ProgramsTable[[#This Row],[Age Max]]), "Yes", "No")))</f>
        <v>N/A</v>
      </c>
      <c r="BT1132" s="18" t="str" cm="1">
        <f t="array" ref="BT1132">IF(COUNTIF(AM$2:BJ$2,"Yes")=0,"N/A",IF(SUMPRODUCT(--(AM$2:BJ$2="Yes"),--(ProgramsTable[[#This Row],[Developmental Disability]:[Caregivers, Family Members, Advocates, or Practitioners of an Individual with Disabilities or Medical Conditions]]="Yes"))&gt;0,"Yes","No"))</f>
        <v>N/A</v>
      </c>
      <c r="BU11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32" s="18" t="str">
        <f>IF(BV$2=0, "N/A", IF(ISNUMBER(SEARCH(UPPER(BV$2), UPPER(ProgramsTable[[#This Row],[Type of Service]]))), "Yes", "No"))</f>
        <v>N/A</v>
      </c>
      <c r="BW1132" s="18" t="str">
        <f>IF(BW$2=0, "N/A", IF(ISNUMBER(SEARCH(TRIM(BW$2), ProgramsTable[[#This Row],[Geographic Coverage]])), "Yes", "No"))</f>
        <v>N/A</v>
      </c>
      <c r="BX1132" s="18" t="str">
        <f>IF(BX$2=0, "N/A", IF(ISNUMBER(SEARCH(TRIM(BX$2), ProgramsTable[[#This Row],[Geographic Coverage]])), "Yes", "No"))</f>
        <v>N/A</v>
      </c>
      <c r="BY1132" s="18" t="str">
        <f>IF(AND(BW$2=0, BX$2=0), "*Required - Please Make a Selection*", IF(OR(ISNUMBER(SEARCH(TRIM(BW$2), ProgramsTable[[#This Row],[Geographic Coverage]])), ISNUMBER(SEARCH(TRIM(BX$2), ProgramsTable[[#This Row],[Geographic Coverage]]))), "Yes", "No"))</f>
        <v>*Required - Please Make a Selection*</v>
      </c>
      <c r="BZ1132" s="18" t="str">
        <f>IF(I$2=0, "N/A", IF(I$2="Yes", IF(ProgramsTable[[#This Row],[Program Includes Services for Caregivers]]="Yes", IF(ProgramsTable[[#This Row],[Program May Require Caregiver to be Unpaid]]="No", "Yes", "No"), "No"), "N/A"))</f>
        <v>N/A</v>
      </c>
      <c r="CA11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32" s="18" t="str">
        <f>IF(CB$2=0, "N/A", IF(ISNUMBER(SEARCH(TRIM(UPPER(CB$2)), TRIM(UPPER(ProgramsTable[[#This Row],[Type of Service]])))), "Yes", "No"))</f>
        <v>N/A</v>
      </c>
      <c r="CC1132" s="18" t="str">
        <f>IF(CC$2=0, "N/A", IF(ISNUMBER(SEARCH(TRIM(CC$2), ProgramsTable[[#This Row],[Geographic Coverage]])), "Yes", "No"))</f>
        <v>No</v>
      </c>
      <c r="CD1132" s="18" t="str">
        <f>IF(CD$2=0, "N/A", IF(ISNUMBER(SEARCH(TRIM(CD$2), ProgramsTable[[#This Row],[Geographic Coverage]])), "Yes", "No"))</f>
        <v>N/A</v>
      </c>
      <c r="CE1132" s="18" t="str">
        <f>IF(AND(CC$2=0, CD$2=0), "*Required - Please Make a Selection*", IF(OR(ISNUMBER(SEARCH(TRIM(CC$2), ProgramsTable[[#This Row],[Geographic Coverage]])), ISNUMBER(SEARCH(TRIM(CD$2), ProgramsTable[[#This Row],[Geographic Coverage]]))), "Yes", "No"))</f>
        <v>No</v>
      </c>
      <c r="CF1132" s="18" t="str" cm="1">
        <f t="array" ref="CF1132">IF(COUNTIF(BK$2:BN$2, "Yes")=0, "N/A", IF(SUMPRODUCT((BK$2:BN$2="Yes")*(ProgramsTable[[#This Row],[Veteran?]:[Disabled Veteran?]]="Yes"))&gt;0, "Yes", "No"))</f>
        <v>No</v>
      </c>
      <c r="CG11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32"/>
      <c r="CI1132"/>
      <c r="CJ1132"/>
      <c r="CK1132"/>
      <c r="CL1132"/>
      <c r="CM1132"/>
      <c r="CN1132"/>
      <c r="CO1132"/>
      <c r="CP1132"/>
      <c r="CQ1132"/>
      <c r="CR1132"/>
      <c r="CS1132"/>
      <c r="CU1132"/>
      <c r="CV1132"/>
    </row>
    <row r="1133" spans="1:100" hidden="1" x14ac:dyDescent="0.25">
      <c r="A1133" s="10">
        <v>1207</v>
      </c>
      <c r="B1133" t="s">
        <v>658</v>
      </c>
      <c r="C1133" t="s">
        <v>485</v>
      </c>
      <c r="D1133" t="s">
        <v>564</v>
      </c>
      <c r="E1133" t="s">
        <v>546</v>
      </c>
      <c r="F1133" t="s">
        <v>574</v>
      </c>
      <c r="G1133" t="s">
        <v>108</v>
      </c>
      <c r="H1133" t="s">
        <v>207</v>
      </c>
      <c r="I1133" t="s">
        <v>207</v>
      </c>
      <c r="J1133" t="s">
        <v>208</v>
      </c>
      <c r="K1133" t="s">
        <v>208</v>
      </c>
      <c r="L1133" s="11" t="s">
        <v>543</v>
      </c>
      <c r="M1133">
        <v>60</v>
      </c>
      <c r="N1133">
        <v>120</v>
      </c>
      <c r="P1133" t="s">
        <v>575</v>
      </c>
      <c r="Q1133" t="s">
        <v>208</v>
      </c>
      <c r="R1133" t="s">
        <v>575</v>
      </c>
      <c r="S1133" t="s">
        <v>208</v>
      </c>
      <c r="T1133" t="s">
        <v>34</v>
      </c>
      <c r="U1133" t="s">
        <v>207</v>
      </c>
      <c r="V1133" t="s">
        <v>207</v>
      </c>
      <c r="W1133" t="s">
        <v>207</v>
      </c>
      <c r="X1133" t="s">
        <v>207</v>
      </c>
      <c r="Y1133" t="s">
        <v>207</v>
      </c>
      <c r="Z1133" t="s">
        <v>207</v>
      </c>
      <c r="AA1133" t="s">
        <v>207</v>
      </c>
      <c r="AB1133" t="s">
        <v>207</v>
      </c>
      <c r="AC1133" t="s">
        <v>207</v>
      </c>
      <c r="AD1133" t="s">
        <v>207</v>
      </c>
      <c r="AE1133" t="s">
        <v>207</v>
      </c>
      <c r="AF1133" t="s">
        <v>207</v>
      </c>
      <c r="AG1133" t="s">
        <v>207</v>
      </c>
      <c r="AH1133" t="s">
        <v>207</v>
      </c>
      <c r="AI1133" t="s">
        <v>207</v>
      </c>
      <c r="AJ1133" t="s">
        <v>207</v>
      </c>
      <c r="AK1133" t="s">
        <v>207</v>
      </c>
      <c r="AL1133" t="s">
        <v>207</v>
      </c>
      <c r="AM1133" t="s">
        <v>207</v>
      </c>
      <c r="AN1133" t="s">
        <v>207</v>
      </c>
      <c r="AO1133" t="s">
        <v>207</v>
      </c>
      <c r="AP1133" t="s">
        <v>207</v>
      </c>
      <c r="AQ1133" t="s">
        <v>207</v>
      </c>
      <c r="AR1133" t="s">
        <v>207</v>
      </c>
      <c r="AS1133" t="s">
        <v>207</v>
      </c>
      <c r="AT1133" t="s">
        <v>207</v>
      </c>
      <c r="AU1133" t="s">
        <v>207</v>
      </c>
      <c r="AV1133" t="s">
        <v>207</v>
      </c>
      <c r="AW1133" t="s">
        <v>207</v>
      </c>
      <c r="AX1133" t="s">
        <v>207</v>
      </c>
      <c r="AY1133" t="s">
        <v>207</v>
      </c>
      <c r="AZ1133" t="s">
        <v>207</v>
      </c>
      <c r="BA1133" t="s">
        <v>215</v>
      </c>
      <c r="BB1133" t="s">
        <v>207</v>
      </c>
      <c r="BC1133" t="s">
        <v>207</v>
      </c>
      <c r="BD1133" t="s">
        <v>207</v>
      </c>
      <c r="BE1133" t="s">
        <v>207</v>
      </c>
      <c r="BF1133" t="s">
        <v>207</v>
      </c>
      <c r="BG1133" t="s">
        <v>207</v>
      </c>
      <c r="BH1133" t="s">
        <v>207</v>
      </c>
      <c r="BI1133" t="s">
        <v>207</v>
      </c>
      <c r="BJ1133" t="s">
        <v>207</v>
      </c>
      <c r="BK1133" t="s">
        <v>207</v>
      </c>
      <c r="BL1133" t="s">
        <v>207</v>
      </c>
      <c r="BM1133" t="s">
        <v>207</v>
      </c>
      <c r="BN1133" t="s">
        <v>207</v>
      </c>
      <c r="BO1133" s="18" t="str">
        <f>IF(OR(BO$2=0, BO$2=""), "N/A", IF(ISNUMBER(SEARCH(UPPER(BO$2), UPPER(ProgramsTable[[#This Row],[Type of Service]]))), "Yes", "No"))</f>
        <v>N/A</v>
      </c>
      <c r="BP1133" s="18" t="str">
        <f>IF(BP$2=0, "N/A", IF(ISNUMBER(SEARCH(TRIM(BP$2), ProgramsTable[[#This Row],[Geographic Coverage]])), "Yes", "No"))</f>
        <v>N/A</v>
      </c>
      <c r="BQ1133" s="18" t="str">
        <f>IF(BQ$2=0, "N/A", IF(ISNUMBER(SEARCH(TRIM(BQ$2), ProgramsTable[[#This Row],[Geographic Coverage]])), "Yes", "No"))</f>
        <v>N/A</v>
      </c>
      <c r="BR1133" s="18" t="str">
        <f>IF(AND(BP$2=0, BQ$2=0), "*Required - Please Make a Selection*", IF(OR(ISNUMBER(SEARCH(TRIM(BP$2), ProgramsTable[[#This Row],[Geographic Coverage]])), ISNUMBER(SEARCH(TRIM(BQ$2), ProgramsTable[[#This Row],[Geographic Coverage]]))), "Yes", "No"))</f>
        <v>*Required - Please Make a Selection*</v>
      </c>
      <c r="BS1133" s="18" t="str">
        <f>IF(OR(BS$2="",BS$2=0), "N/A", IF(AND(ProgramsTable[[#This Row],[Age Min]]= "None", ProgramsTable[[#This Row],[Age Max]]= "None"), "Yes", IF(AND(BS$2&gt;=ProgramsTable[[#This Row],[Age Min]], BS$2&lt;=ProgramsTable[[#This Row],[Age Max]]), "Yes", "No")))</f>
        <v>N/A</v>
      </c>
      <c r="BT1133" s="18" t="str" cm="1">
        <f t="array" ref="BT1133">IF(COUNTIF(AM$2:BJ$2,"Yes")=0,"N/A",IF(SUMPRODUCT(--(AM$2:BJ$2="Yes"),--(ProgramsTable[[#This Row],[Developmental Disability]:[Caregivers, Family Members, Advocates, or Practitioners of an Individual with Disabilities or Medical Conditions]]="Yes"))&gt;0,"Yes","No"))</f>
        <v>N/A</v>
      </c>
      <c r="BU11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33" s="18" t="str">
        <f>IF(BV$2=0, "N/A", IF(ISNUMBER(SEARCH(UPPER(BV$2), UPPER(ProgramsTable[[#This Row],[Type of Service]]))), "Yes", "No"))</f>
        <v>N/A</v>
      </c>
      <c r="BW1133" s="18" t="str">
        <f>IF(BW$2=0, "N/A", IF(ISNUMBER(SEARCH(TRIM(BW$2), ProgramsTable[[#This Row],[Geographic Coverage]])), "Yes", "No"))</f>
        <v>N/A</v>
      </c>
      <c r="BX1133" s="18" t="str">
        <f>IF(BX$2=0, "N/A", IF(ISNUMBER(SEARCH(TRIM(BX$2), ProgramsTable[[#This Row],[Geographic Coverage]])), "Yes", "No"))</f>
        <v>N/A</v>
      </c>
      <c r="BY1133" s="18" t="str">
        <f>IF(AND(BW$2=0, BX$2=0), "*Required - Please Make a Selection*", IF(OR(ISNUMBER(SEARCH(TRIM(BW$2), ProgramsTable[[#This Row],[Geographic Coverage]])), ISNUMBER(SEARCH(TRIM(BX$2), ProgramsTable[[#This Row],[Geographic Coverage]]))), "Yes", "No"))</f>
        <v>*Required - Please Make a Selection*</v>
      </c>
      <c r="BZ1133" s="18" t="str">
        <f>IF(I$2=0, "N/A", IF(I$2="Yes", IF(ProgramsTable[[#This Row],[Program Includes Services for Caregivers]]="Yes", IF(ProgramsTable[[#This Row],[Program May Require Caregiver to be Unpaid]]="No", "Yes", "No"), "No"), "N/A"))</f>
        <v>N/A</v>
      </c>
      <c r="CA11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33" s="18" t="str">
        <f>IF(CB$2=0, "N/A", IF(ISNUMBER(SEARCH(TRIM(UPPER(CB$2)), TRIM(UPPER(ProgramsTable[[#This Row],[Type of Service]])))), "Yes", "No"))</f>
        <v>N/A</v>
      </c>
      <c r="CC1133" s="18" t="str">
        <f>IF(CC$2=0, "N/A", IF(ISNUMBER(SEARCH(TRIM(CC$2), ProgramsTable[[#This Row],[Geographic Coverage]])), "Yes", "No"))</f>
        <v>No</v>
      </c>
      <c r="CD1133" s="18" t="str">
        <f>IF(CD$2=0, "N/A", IF(ISNUMBER(SEARCH(TRIM(CD$2), ProgramsTable[[#This Row],[Geographic Coverage]])), "Yes", "No"))</f>
        <v>N/A</v>
      </c>
      <c r="CE1133" s="18" t="str">
        <f>IF(AND(CC$2=0, CD$2=0), "*Required - Please Make a Selection*", IF(OR(ISNUMBER(SEARCH(TRIM(CC$2), ProgramsTable[[#This Row],[Geographic Coverage]])), ISNUMBER(SEARCH(TRIM(CD$2), ProgramsTable[[#This Row],[Geographic Coverage]]))), "Yes", "No"))</f>
        <v>No</v>
      </c>
      <c r="CF1133" s="18" t="str" cm="1">
        <f t="array" ref="CF1133">IF(COUNTIF(BK$2:BN$2, "Yes")=0, "N/A", IF(SUMPRODUCT((BK$2:BN$2="Yes")*(ProgramsTable[[#This Row],[Veteran?]:[Disabled Veteran?]]="Yes"))&gt;0, "Yes", "No"))</f>
        <v>No</v>
      </c>
      <c r="CG11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33"/>
      <c r="CI1133"/>
      <c r="CJ1133"/>
      <c r="CK1133"/>
      <c r="CL1133"/>
      <c r="CM1133"/>
      <c r="CN1133"/>
      <c r="CO1133"/>
      <c r="CP1133"/>
      <c r="CQ1133"/>
      <c r="CR1133"/>
      <c r="CS1133"/>
      <c r="CU1133"/>
      <c r="CV1133"/>
    </row>
    <row r="1134" spans="1:100" hidden="1" x14ac:dyDescent="0.25">
      <c r="A1134" s="10">
        <v>1219</v>
      </c>
      <c r="B1134" t="s">
        <v>658</v>
      </c>
      <c r="C1134" t="s">
        <v>659</v>
      </c>
      <c r="D1134" t="s">
        <v>537</v>
      </c>
      <c r="E1134" t="s">
        <v>538</v>
      </c>
      <c r="F1134" t="s">
        <v>539</v>
      </c>
      <c r="G1134" t="s">
        <v>540</v>
      </c>
      <c r="H1134" t="s">
        <v>207</v>
      </c>
      <c r="I1134" t="s">
        <v>207</v>
      </c>
      <c r="J1134" t="s">
        <v>541</v>
      </c>
      <c r="K1134" t="s">
        <v>542</v>
      </c>
      <c r="L1134" t="s">
        <v>543</v>
      </c>
      <c r="M1134">
        <v>60</v>
      </c>
      <c r="N1134">
        <v>120</v>
      </c>
      <c r="P1134" t="s">
        <v>544</v>
      </c>
      <c r="Q1134" t="s">
        <v>208</v>
      </c>
      <c r="R1134" t="s">
        <v>544</v>
      </c>
      <c r="S1134" t="s">
        <v>208</v>
      </c>
      <c r="T1134" t="s">
        <v>37</v>
      </c>
      <c r="U1134" t="s">
        <v>215</v>
      </c>
      <c r="V1134" t="s">
        <v>207</v>
      </c>
      <c r="W1134" t="s">
        <v>207</v>
      </c>
      <c r="X1134" t="s">
        <v>207</v>
      </c>
      <c r="Y1134" t="s">
        <v>207</v>
      </c>
      <c r="Z1134" t="s">
        <v>207</v>
      </c>
      <c r="AA1134" t="s">
        <v>207</v>
      </c>
      <c r="AB1134" t="s">
        <v>207</v>
      </c>
      <c r="AC1134" t="s">
        <v>207</v>
      </c>
      <c r="AD1134" t="s">
        <v>207</v>
      </c>
      <c r="AE1134" t="s">
        <v>207</v>
      </c>
      <c r="AF1134" t="s">
        <v>207</v>
      </c>
      <c r="AG1134" t="s">
        <v>207</v>
      </c>
      <c r="AH1134" t="s">
        <v>207</v>
      </c>
      <c r="AI1134" t="s">
        <v>207</v>
      </c>
      <c r="AJ1134" t="s">
        <v>207</v>
      </c>
      <c r="AK1134" t="s">
        <v>207</v>
      </c>
      <c r="AL1134" t="s">
        <v>207</v>
      </c>
      <c r="AM1134" t="s">
        <v>207</v>
      </c>
      <c r="AN1134" t="s">
        <v>207</v>
      </c>
      <c r="AO1134" t="s">
        <v>207</v>
      </c>
      <c r="AP1134" t="s">
        <v>207</v>
      </c>
      <c r="AQ1134" t="s">
        <v>207</v>
      </c>
      <c r="AR1134" t="s">
        <v>207</v>
      </c>
      <c r="AS1134" t="s">
        <v>207</v>
      </c>
      <c r="AT1134" t="s">
        <v>207</v>
      </c>
      <c r="AU1134" t="s">
        <v>207</v>
      </c>
      <c r="AV1134" t="s">
        <v>207</v>
      </c>
      <c r="AW1134" t="s">
        <v>207</v>
      </c>
      <c r="AX1134" t="s">
        <v>207</v>
      </c>
      <c r="AY1134" t="s">
        <v>207</v>
      </c>
      <c r="AZ1134" t="s">
        <v>207</v>
      </c>
      <c r="BA1134" t="s">
        <v>215</v>
      </c>
      <c r="BB1134" t="s">
        <v>207</v>
      </c>
      <c r="BC1134" t="s">
        <v>207</v>
      </c>
      <c r="BD1134" t="s">
        <v>207</v>
      </c>
      <c r="BE1134" t="s">
        <v>207</v>
      </c>
      <c r="BF1134" t="s">
        <v>207</v>
      </c>
      <c r="BG1134" t="s">
        <v>207</v>
      </c>
      <c r="BH1134" t="s">
        <v>207</v>
      </c>
      <c r="BI1134" t="s">
        <v>207</v>
      </c>
      <c r="BJ1134" t="s">
        <v>207</v>
      </c>
      <c r="BK1134" t="s">
        <v>207</v>
      </c>
      <c r="BL1134" t="s">
        <v>207</v>
      </c>
      <c r="BM1134" t="s">
        <v>207</v>
      </c>
      <c r="BN1134" t="s">
        <v>207</v>
      </c>
      <c r="BO1134" s="18" t="str">
        <f>IF(OR(BO$2=0, BO$2=""), "N/A", IF(ISNUMBER(SEARCH(UPPER(BO$2), UPPER(ProgramsTable[[#This Row],[Type of Service]]))), "Yes", "No"))</f>
        <v>N/A</v>
      </c>
      <c r="BP1134" s="18" t="str">
        <f>IF(BP$2=0, "N/A", IF(ISNUMBER(SEARCH(TRIM(BP$2), ProgramsTable[[#This Row],[Geographic Coverage]])), "Yes", "No"))</f>
        <v>N/A</v>
      </c>
      <c r="BQ1134" s="18" t="str">
        <f>IF(BQ$2=0, "N/A", IF(ISNUMBER(SEARCH(TRIM(BQ$2), ProgramsTable[[#This Row],[Geographic Coverage]])), "Yes", "No"))</f>
        <v>N/A</v>
      </c>
      <c r="BR1134" s="18" t="str">
        <f>IF(AND(BP$2=0, BQ$2=0), "*Required - Please Make a Selection*", IF(OR(ISNUMBER(SEARCH(TRIM(BP$2), ProgramsTable[[#This Row],[Geographic Coverage]])), ISNUMBER(SEARCH(TRIM(BQ$2), ProgramsTable[[#This Row],[Geographic Coverage]]))), "Yes", "No"))</f>
        <v>*Required - Please Make a Selection*</v>
      </c>
      <c r="BS1134" s="18" t="str">
        <f>IF(OR(BS$2="",BS$2=0), "N/A", IF(AND(ProgramsTable[[#This Row],[Age Min]]= "None", ProgramsTable[[#This Row],[Age Max]]= "None"), "Yes", IF(AND(BS$2&gt;=ProgramsTable[[#This Row],[Age Min]], BS$2&lt;=ProgramsTable[[#This Row],[Age Max]]), "Yes", "No")))</f>
        <v>N/A</v>
      </c>
      <c r="BT1134" s="18" t="str" cm="1">
        <f t="array" ref="BT1134">IF(COUNTIF(AM$2:BJ$2,"Yes")=0,"N/A",IF(SUMPRODUCT(--(AM$2:BJ$2="Yes"),--(ProgramsTable[[#This Row],[Developmental Disability]:[Caregivers, Family Members, Advocates, or Practitioners of an Individual with Disabilities or Medical Conditions]]="Yes"))&gt;0,"Yes","No"))</f>
        <v>N/A</v>
      </c>
      <c r="BU11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34" s="18" t="str">
        <f>IF(BV$2=0, "N/A", IF(ISNUMBER(SEARCH(UPPER(BV$2), UPPER(ProgramsTable[[#This Row],[Type of Service]]))), "Yes", "No"))</f>
        <v>N/A</v>
      </c>
      <c r="BW1134" s="18" t="str">
        <f>IF(BW$2=0, "N/A", IF(ISNUMBER(SEARCH(TRIM(BW$2), ProgramsTable[[#This Row],[Geographic Coverage]])), "Yes", "No"))</f>
        <v>N/A</v>
      </c>
      <c r="BX1134" s="18" t="str">
        <f>IF(BX$2=0, "N/A", IF(ISNUMBER(SEARCH(TRIM(BX$2), ProgramsTable[[#This Row],[Geographic Coverage]])), "Yes", "No"))</f>
        <v>N/A</v>
      </c>
      <c r="BY1134" s="18" t="str">
        <f>IF(AND(BW$2=0, BX$2=0), "*Required - Please Make a Selection*", IF(OR(ISNUMBER(SEARCH(TRIM(BW$2), ProgramsTable[[#This Row],[Geographic Coverage]])), ISNUMBER(SEARCH(TRIM(BX$2), ProgramsTable[[#This Row],[Geographic Coverage]]))), "Yes", "No"))</f>
        <v>*Required - Please Make a Selection*</v>
      </c>
      <c r="BZ1134" s="18" t="str">
        <f>IF(I$2=0, "N/A", IF(I$2="Yes", IF(ProgramsTable[[#This Row],[Program Includes Services for Caregivers]]="Yes", IF(ProgramsTable[[#This Row],[Program May Require Caregiver to be Unpaid]]="No", "Yes", "No"), "No"), "N/A"))</f>
        <v>N/A</v>
      </c>
      <c r="CA11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34" s="18" t="str">
        <f>IF(CB$2=0, "N/A", IF(ISNUMBER(SEARCH(TRIM(UPPER(CB$2)), TRIM(UPPER(ProgramsTable[[#This Row],[Type of Service]])))), "Yes", "No"))</f>
        <v>N/A</v>
      </c>
      <c r="CC1134" s="18" t="str">
        <f>IF(CC$2=0, "N/A", IF(ISNUMBER(SEARCH(TRIM(CC$2), ProgramsTable[[#This Row],[Geographic Coverage]])), "Yes", "No"))</f>
        <v>No</v>
      </c>
      <c r="CD1134" s="18" t="str">
        <f>IF(CD$2=0, "N/A", IF(ISNUMBER(SEARCH(TRIM(CD$2), ProgramsTable[[#This Row],[Geographic Coverage]])), "Yes", "No"))</f>
        <v>N/A</v>
      </c>
      <c r="CE1134" s="18" t="str">
        <f>IF(AND(CC$2=0, CD$2=0), "*Required - Please Make a Selection*", IF(OR(ISNUMBER(SEARCH(TRIM(CC$2), ProgramsTable[[#This Row],[Geographic Coverage]])), ISNUMBER(SEARCH(TRIM(CD$2), ProgramsTable[[#This Row],[Geographic Coverage]]))), "Yes", "No"))</f>
        <v>No</v>
      </c>
      <c r="CF1134" s="18" t="str" cm="1">
        <f t="array" ref="CF1134">IF(COUNTIF(BK$2:BN$2, "Yes")=0, "N/A", IF(SUMPRODUCT((BK$2:BN$2="Yes")*(ProgramsTable[[#This Row],[Veteran?]:[Disabled Veteran?]]="Yes"))&gt;0, "Yes", "No"))</f>
        <v>No</v>
      </c>
      <c r="CG11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34"/>
      <c r="CI1134"/>
      <c r="CJ1134"/>
      <c r="CK1134"/>
      <c r="CL1134"/>
      <c r="CM1134"/>
      <c r="CN1134"/>
      <c r="CO1134"/>
      <c r="CP1134"/>
      <c r="CQ1134"/>
      <c r="CR1134"/>
      <c r="CS1134"/>
      <c r="CU1134"/>
      <c r="CV1134"/>
    </row>
    <row r="1135" spans="1:100" hidden="1" x14ac:dyDescent="0.25">
      <c r="A1135" s="10">
        <v>1220</v>
      </c>
      <c r="B1135" t="s">
        <v>658</v>
      </c>
      <c r="C1135" t="s">
        <v>659</v>
      </c>
      <c r="D1135" t="s">
        <v>545</v>
      </c>
      <c r="E1135" t="s">
        <v>546</v>
      </c>
      <c r="F1135" t="s">
        <v>86</v>
      </c>
      <c r="G1135" t="s">
        <v>86</v>
      </c>
      <c r="H1135" t="s">
        <v>207</v>
      </c>
      <c r="I1135" t="s">
        <v>207</v>
      </c>
      <c r="J1135" t="s">
        <v>547</v>
      </c>
      <c r="K1135" t="s">
        <v>208</v>
      </c>
      <c r="L1135" s="11" t="s">
        <v>543</v>
      </c>
      <c r="M1135">
        <v>60</v>
      </c>
      <c r="N1135">
        <v>120</v>
      </c>
      <c r="P1135" t="s">
        <v>548</v>
      </c>
      <c r="Q1135" t="s">
        <v>208</v>
      </c>
      <c r="R1135" t="s">
        <v>548</v>
      </c>
      <c r="S1135" t="s">
        <v>208</v>
      </c>
      <c r="T1135" t="s">
        <v>37</v>
      </c>
      <c r="U1135" t="s">
        <v>215</v>
      </c>
      <c r="V1135" t="s">
        <v>207</v>
      </c>
      <c r="W1135" t="s">
        <v>207</v>
      </c>
      <c r="X1135" t="s">
        <v>207</v>
      </c>
      <c r="Y1135" t="s">
        <v>207</v>
      </c>
      <c r="Z1135" t="s">
        <v>207</v>
      </c>
      <c r="AA1135" t="s">
        <v>215</v>
      </c>
      <c r="AB1135" t="s">
        <v>207</v>
      </c>
      <c r="AC1135" t="s">
        <v>207</v>
      </c>
      <c r="AD1135" t="s">
        <v>207</v>
      </c>
      <c r="AE1135" t="s">
        <v>207</v>
      </c>
      <c r="AF1135" t="s">
        <v>207</v>
      </c>
      <c r="AG1135" t="s">
        <v>207</v>
      </c>
      <c r="AH1135" t="s">
        <v>207</v>
      </c>
      <c r="AI1135" t="s">
        <v>207</v>
      </c>
      <c r="AJ1135" t="s">
        <v>207</v>
      </c>
      <c r="AK1135" t="s">
        <v>207</v>
      </c>
      <c r="AL1135" t="s">
        <v>207</v>
      </c>
      <c r="AM1135" t="s">
        <v>207</v>
      </c>
      <c r="AN1135" t="s">
        <v>207</v>
      </c>
      <c r="AO1135" t="s">
        <v>207</v>
      </c>
      <c r="AP1135" t="s">
        <v>207</v>
      </c>
      <c r="AQ1135" t="s">
        <v>207</v>
      </c>
      <c r="AR1135" t="s">
        <v>207</v>
      </c>
      <c r="AS1135" t="s">
        <v>207</v>
      </c>
      <c r="AT1135" t="s">
        <v>207</v>
      </c>
      <c r="AU1135" t="s">
        <v>207</v>
      </c>
      <c r="AV1135" t="s">
        <v>207</v>
      </c>
      <c r="AW1135" t="s">
        <v>207</v>
      </c>
      <c r="AX1135" t="s">
        <v>207</v>
      </c>
      <c r="AY1135" t="s">
        <v>207</v>
      </c>
      <c r="AZ1135" t="s">
        <v>207</v>
      </c>
      <c r="BA1135" t="s">
        <v>215</v>
      </c>
      <c r="BB1135" t="s">
        <v>207</v>
      </c>
      <c r="BC1135" t="s">
        <v>207</v>
      </c>
      <c r="BD1135" t="s">
        <v>207</v>
      </c>
      <c r="BE1135" t="s">
        <v>207</v>
      </c>
      <c r="BF1135" t="s">
        <v>207</v>
      </c>
      <c r="BG1135" t="s">
        <v>207</v>
      </c>
      <c r="BH1135" t="s">
        <v>207</v>
      </c>
      <c r="BI1135" t="s">
        <v>207</v>
      </c>
      <c r="BJ1135" t="s">
        <v>207</v>
      </c>
      <c r="BK1135" t="s">
        <v>207</v>
      </c>
      <c r="BL1135" t="s">
        <v>207</v>
      </c>
      <c r="BM1135" t="s">
        <v>207</v>
      </c>
      <c r="BN1135" t="s">
        <v>207</v>
      </c>
      <c r="BO1135" s="18" t="str">
        <f>IF(OR(BO$2=0, BO$2=""), "N/A", IF(ISNUMBER(SEARCH(UPPER(BO$2), UPPER(ProgramsTable[[#This Row],[Type of Service]]))), "Yes", "No"))</f>
        <v>N/A</v>
      </c>
      <c r="BP1135" s="18" t="str">
        <f>IF(BP$2=0, "N/A", IF(ISNUMBER(SEARCH(TRIM(BP$2), ProgramsTable[[#This Row],[Geographic Coverage]])), "Yes", "No"))</f>
        <v>N/A</v>
      </c>
      <c r="BQ1135" s="18" t="str">
        <f>IF(BQ$2=0, "N/A", IF(ISNUMBER(SEARCH(TRIM(BQ$2), ProgramsTable[[#This Row],[Geographic Coverage]])), "Yes", "No"))</f>
        <v>N/A</v>
      </c>
      <c r="BR1135" s="18" t="str">
        <f>IF(AND(BP$2=0, BQ$2=0), "*Required - Please Make a Selection*", IF(OR(ISNUMBER(SEARCH(TRIM(BP$2), ProgramsTable[[#This Row],[Geographic Coverage]])), ISNUMBER(SEARCH(TRIM(BQ$2), ProgramsTable[[#This Row],[Geographic Coverage]]))), "Yes", "No"))</f>
        <v>*Required - Please Make a Selection*</v>
      </c>
      <c r="BS1135" s="18" t="str">
        <f>IF(OR(BS$2="",BS$2=0), "N/A", IF(AND(ProgramsTable[[#This Row],[Age Min]]= "None", ProgramsTable[[#This Row],[Age Max]]= "None"), "Yes", IF(AND(BS$2&gt;=ProgramsTable[[#This Row],[Age Min]], BS$2&lt;=ProgramsTable[[#This Row],[Age Max]]), "Yes", "No")))</f>
        <v>N/A</v>
      </c>
      <c r="BT1135" s="18" t="str" cm="1">
        <f t="array" ref="BT1135">IF(COUNTIF(AM$2:BJ$2,"Yes")=0,"N/A",IF(SUMPRODUCT(--(AM$2:BJ$2="Yes"),--(ProgramsTable[[#This Row],[Developmental Disability]:[Caregivers, Family Members, Advocates, or Practitioners of an Individual with Disabilities or Medical Conditions]]="Yes"))&gt;0,"Yes","No"))</f>
        <v>N/A</v>
      </c>
      <c r="BU11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35" s="18" t="str">
        <f>IF(BV$2=0, "N/A", IF(ISNUMBER(SEARCH(UPPER(BV$2), UPPER(ProgramsTable[[#This Row],[Type of Service]]))), "Yes", "No"))</f>
        <v>N/A</v>
      </c>
      <c r="BW1135" s="18" t="str">
        <f>IF(BW$2=0, "N/A", IF(ISNUMBER(SEARCH(TRIM(BW$2), ProgramsTable[[#This Row],[Geographic Coverage]])), "Yes", "No"))</f>
        <v>N/A</v>
      </c>
      <c r="BX1135" s="18" t="str">
        <f>IF(BX$2=0, "N/A", IF(ISNUMBER(SEARCH(TRIM(BX$2), ProgramsTable[[#This Row],[Geographic Coverage]])), "Yes", "No"))</f>
        <v>N/A</v>
      </c>
      <c r="BY1135" s="18" t="str">
        <f>IF(AND(BW$2=0, BX$2=0), "*Required - Please Make a Selection*", IF(OR(ISNUMBER(SEARCH(TRIM(BW$2), ProgramsTable[[#This Row],[Geographic Coverage]])), ISNUMBER(SEARCH(TRIM(BX$2), ProgramsTable[[#This Row],[Geographic Coverage]]))), "Yes", "No"))</f>
        <v>*Required - Please Make a Selection*</v>
      </c>
      <c r="BZ1135" s="18" t="str">
        <f>IF(I$2=0, "N/A", IF(I$2="Yes", IF(ProgramsTable[[#This Row],[Program Includes Services for Caregivers]]="Yes", IF(ProgramsTable[[#This Row],[Program May Require Caregiver to be Unpaid]]="No", "Yes", "No"), "No"), "N/A"))</f>
        <v>N/A</v>
      </c>
      <c r="CA11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35" s="18" t="str">
        <f>IF(CB$2=0, "N/A", IF(ISNUMBER(SEARCH(TRIM(UPPER(CB$2)), TRIM(UPPER(ProgramsTable[[#This Row],[Type of Service]])))), "Yes", "No"))</f>
        <v>N/A</v>
      </c>
      <c r="CC1135" s="18" t="str">
        <f>IF(CC$2=0, "N/A", IF(ISNUMBER(SEARCH(TRIM(CC$2), ProgramsTable[[#This Row],[Geographic Coverage]])), "Yes", "No"))</f>
        <v>No</v>
      </c>
      <c r="CD1135" s="18" t="str">
        <f>IF(CD$2=0, "N/A", IF(ISNUMBER(SEARCH(TRIM(CD$2), ProgramsTable[[#This Row],[Geographic Coverage]])), "Yes", "No"))</f>
        <v>N/A</v>
      </c>
      <c r="CE1135" s="18" t="str">
        <f>IF(AND(CC$2=0, CD$2=0), "*Required - Please Make a Selection*", IF(OR(ISNUMBER(SEARCH(TRIM(CC$2), ProgramsTable[[#This Row],[Geographic Coverage]])), ISNUMBER(SEARCH(TRIM(CD$2), ProgramsTable[[#This Row],[Geographic Coverage]]))), "Yes", "No"))</f>
        <v>No</v>
      </c>
      <c r="CF1135" s="18" t="str" cm="1">
        <f t="array" ref="CF1135">IF(COUNTIF(BK$2:BN$2, "Yes")=0, "N/A", IF(SUMPRODUCT((BK$2:BN$2="Yes")*(ProgramsTable[[#This Row],[Veteran?]:[Disabled Veteran?]]="Yes"))&gt;0, "Yes", "No"))</f>
        <v>No</v>
      </c>
      <c r="CG11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35"/>
      <c r="CI1135"/>
      <c r="CJ1135"/>
      <c r="CK1135"/>
      <c r="CL1135"/>
      <c r="CM1135"/>
      <c r="CN1135"/>
      <c r="CO1135"/>
      <c r="CP1135"/>
      <c r="CQ1135"/>
      <c r="CR1135"/>
      <c r="CS1135"/>
      <c r="CU1135"/>
      <c r="CV1135"/>
    </row>
    <row r="1136" spans="1:100" hidden="1" x14ac:dyDescent="0.25">
      <c r="A1136" s="10">
        <v>1221</v>
      </c>
      <c r="B1136" t="s">
        <v>658</v>
      </c>
      <c r="C1136" t="s">
        <v>659</v>
      </c>
      <c r="D1136" t="s">
        <v>545</v>
      </c>
      <c r="E1136" t="s">
        <v>546</v>
      </c>
      <c r="F1136" t="s">
        <v>549</v>
      </c>
      <c r="G1136" t="s">
        <v>117</v>
      </c>
      <c r="H1136" t="s">
        <v>207</v>
      </c>
      <c r="I1136" t="s">
        <v>207</v>
      </c>
      <c r="J1136" t="s">
        <v>208</v>
      </c>
      <c r="K1136" t="s">
        <v>208</v>
      </c>
      <c r="L1136" s="11" t="s">
        <v>543</v>
      </c>
      <c r="M1136">
        <v>60</v>
      </c>
      <c r="N1136">
        <v>120</v>
      </c>
      <c r="P1136" t="s">
        <v>550</v>
      </c>
      <c r="Q1136" t="s">
        <v>208</v>
      </c>
      <c r="R1136" t="s">
        <v>550</v>
      </c>
      <c r="S1136" t="s">
        <v>208</v>
      </c>
      <c r="T1136" t="s">
        <v>37</v>
      </c>
      <c r="U1136" t="s">
        <v>207</v>
      </c>
      <c r="V1136" t="s">
        <v>207</v>
      </c>
      <c r="W1136" t="s">
        <v>207</v>
      </c>
      <c r="X1136" t="s">
        <v>207</v>
      </c>
      <c r="Y1136" t="s">
        <v>207</v>
      </c>
      <c r="Z1136" t="s">
        <v>207</v>
      </c>
      <c r="AA1136" t="s">
        <v>207</v>
      </c>
      <c r="AB1136" t="s">
        <v>207</v>
      </c>
      <c r="AC1136" t="s">
        <v>207</v>
      </c>
      <c r="AD1136" t="s">
        <v>207</v>
      </c>
      <c r="AE1136" t="s">
        <v>207</v>
      </c>
      <c r="AF1136" t="s">
        <v>207</v>
      </c>
      <c r="AG1136" t="s">
        <v>207</v>
      </c>
      <c r="AH1136" t="s">
        <v>207</v>
      </c>
      <c r="AI1136" t="s">
        <v>207</v>
      </c>
      <c r="AJ1136" t="s">
        <v>207</v>
      </c>
      <c r="AK1136" t="s">
        <v>207</v>
      </c>
      <c r="AL1136" t="s">
        <v>207</v>
      </c>
      <c r="AM1136" t="s">
        <v>207</v>
      </c>
      <c r="AN1136" t="s">
        <v>207</v>
      </c>
      <c r="AO1136" t="s">
        <v>207</v>
      </c>
      <c r="AP1136" t="s">
        <v>207</v>
      </c>
      <c r="AQ1136" t="s">
        <v>207</v>
      </c>
      <c r="AR1136" t="s">
        <v>207</v>
      </c>
      <c r="AS1136" t="s">
        <v>207</v>
      </c>
      <c r="AT1136" t="s">
        <v>207</v>
      </c>
      <c r="AU1136" t="s">
        <v>207</v>
      </c>
      <c r="AV1136" t="s">
        <v>207</v>
      </c>
      <c r="AW1136" t="s">
        <v>207</v>
      </c>
      <c r="AX1136" t="s">
        <v>207</v>
      </c>
      <c r="AY1136" t="s">
        <v>207</v>
      </c>
      <c r="AZ1136" t="s">
        <v>207</v>
      </c>
      <c r="BA1136" t="s">
        <v>215</v>
      </c>
      <c r="BB1136" t="s">
        <v>207</v>
      </c>
      <c r="BC1136" t="s">
        <v>207</v>
      </c>
      <c r="BD1136" t="s">
        <v>207</v>
      </c>
      <c r="BE1136" t="s">
        <v>207</v>
      </c>
      <c r="BF1136" t="s">
        <v>207</v>
      </c>
      <c r="BG1136" t="s">
        <v>207</v>
      </c>
      <c r="BH1136" t="s">
        <v>207</v>
      </c>
      <c r="BI1136" t="s">
        <v>207</v>
      </c>
      <c r="BJ1136" t="s">
        <v>207</v>
      </c>
      <c r="BK1136" t="s">
        <v>207</v>
      </c>
      <c r="BL1136" t="s">
        <v>207</v>
      </c>
      <c r="BM1136" t="s">
        <v>207</v>
      </c>
      <c r="BN1136" t="s">
        <v>207</v>
      </c>
      <c r="BO1136" s="18" t="str">
        <f>IF(OR(BO$2=0, BO$2=""), "N/A", IF(ISNUMBER(SEARCH(UPPER(BO$2), UPPER(ProgramsTable[[#This Row],[Type of Service]]))), "Yes", "No"))</f>
        <v>N/A</v>
      </c>
      <c r="BP1136" s="18" t="str">
        <f>IF(BP$2=0, "N/A", IF(ISNUMBER(SEARCH(TRIM(BP$2), ProgramsTable[[#This Row],[Geographic Coverage]])), "Yes", "No"))</f>
        <v>N/A</v>
      </c>
      <c r="BQ1136" s="18" t="str">
        <f>IF(BQ$2=0, "N/A", IF(ISNUMBER(SEARCH(TRIM(BQ$2), ProgramsTable[[#This Row],[Geographic Coverage]])), "Yes", "No"))</f>
        <v>N/A</v>
      </c>
      <c r="BR1136" s="18" t="str">
        <f>IF(AND(BP$2=0, BQ$2=0), "*Required - Please Make a Selection*", IF(OR(ISNUMBER(SEARCH(TRIM(BP$2), ProgramsTable[[#This Row],[Geographic Coverage]])), ISNUMBER(SEARCH(TRIM(BQ$2), ProgramsTable[[#This Row],[Geographic Coverage]]))), "Yes", "No"))</f>
        <v>*Required - Please Make a Selection*</v>
      </c>
      <c r="BS1136" s="18" t="str">
        <f>IF(OR(BS$2="",BS$2=0), "N/A", IF(AND(ProgramsTable[[#This Row],[Age Min]]= "None", ProgramsTable[[#This Row],[Age Max]]= "None"), "Yes", IF(AND(BS$2&gt;=ProgramsTable[[#This Row],[Age Min]], BS$2&lt;=ProgramsTable[[#This Row],[Age Max]]), "Yes", "No")))</f>
        <v>N/A</v>
      </c>
      <c r="BT1136" s="18" t="str" cm="1">
        <f t="array" ref="BT1136">IF(COUNTIF(AM$2:BJ$2,"Yes")=0,"N/A",IF(SUMPRODUCT(--(AM$2:BJ$2="Yes"),--(ProgramsTable[[#This Row],[Developmental Disability]:[Caregivers, Family Members, Advocates, or Practitioners of an Individual with Disabilities or Medical Conditions]]="Yes"))&gt;0,"Yes","No"))</f>
        <v>N/A</v>
      </c>
      <c r="BU11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36" s="18" t="str">
        <f>IF(BV$2=0, "N/A", IF(ISNUMBER(SEARCH(UPPER(BV$2), UPPER(ProgramsTable[[#This Row],[Type of Service]]))), "Yes", "No"))</f>
        <v>N/A</v>
      </c>
      <c r="BW1136" s="18" t="str">
        <f>IF(BW$2=0, "N/A", IF(ISNUMBER(SEARCH(TRIM(BW$2), ProgramsTable[[#This Row],[Geographic Coverage]])), "Yes", "No"))</f>
        <v>N/A</v>
      </c>
      <c r="BX1136" s="18" t="str">
        <f>IF(BX$2=0, "N/A", IF(ISNUMBER(SEARCH(TRIM(BX$2), ProgramsTable[[#This Row],[Geographic Coverage]])), "Yes", "No"))</f>
        <v>N/A</v>
      </c>
      <c r="BY1136" s="18" t="str">
        <f>IF(AND(BW$2=0, BX$2=0), "*Required - Please Make a Selection*", IF(OR(ISNUMBER(SEARCH(TRIM(BW$2), ProgramsTable[[#This Row],[Geographic Coverage]])), ISNUMBER(SEARCH(TRIM(BX$2), ProgramsTable[[#This Row],[Geographic Coverage]]))), "Yes", "No"))</f>
        <v>*Required - Please Make a Selection*</v>
      </c>
      <c r="BZ1136" s="18" t="str">
        <f>IF(I$2=0, "N/A", IF(I$2="Yes", IF(ProgramsTable[[#This Row],[Program Includes Services for Caregivers]]="Yes", IF(ProgramsTable[[#This Row],[Program May Require Caregiver to be Unpaid]]="No", "Yes", "No"), "No"), "N/A"))</f>
        <v>N/A</v>
      </c>
      <c r="CA11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36" s="18" t="str">
        <f>IF(CB$2=0, "N/A", IF(ISNUMBER(SEARCH(TRIM(UPPER(CB$2)), TRIM(UPPER(ProgramsTable[[#This Row],[Type of Service]])))), "Yes", "No"))</f>
        <v>N/A</v>
      </c>
      <c r="CC1136" s="18" t="str">
        <f>IF(CC$2=0, "N/A", IF(ISNUMBER(SEARCH(TRIM(CC$2), ProgramsTable[[#This Row],[Geographic Coverage]])), "Yes", "No"))</f>
        <v>No</v>
      </c>
      <c r="CD1136" s="18" t="str">
        <f>IF(CD$2=0, "N/A", IF(ISNUMBER(SEARCH(TRIM(CD$2), ProgramsTable[[#This Row],[Geographic Coverage]])), "Yes", "No"))</f>
        <v>N/A</v>
      </c>
      <c r="CE1136" s="18" t="str">
        <f>IF(AND(CC$2=0, CD$2=0), "*Required - Please Make a Selection*", IF(OR(ISNUMBER(SEARCH(TRIM(CC$2), ProgramsTable[[#This Row],[Geographic Coverage]])), ISNUMBER(SEARCH(TRIM(CD$2), ProgramsTable[[#This Row],[Geographic Coverage]]))), "Yes", "No"))</f>
        <v>No</v>
      </c>
      <c r="CF1136" s="18" t="str" cm="1">
        <f t="array" ref="CF1136">IF(COUNTIF(BK$2:BN$2, "Yes")=0, "N/A", IF(SUMPRODUCT((BK$2:BN$2="Yes")*(ProgramsTable[[#This Row],[Veteran?]:[Disabled Veteran?]]="Yes"))&gt;0, "Yes", "No"))</f>
        <v>No</v>
      </c>
      <c r="CG11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36"/>
      <c r="CI1136"/>
      <c r="CJ1136"/>
      <c r="CK1136"/>
      <c r="CL1136"/>
      <c r="CM1136"/>
      <c r="CN1136"/>
      <c r="CO1136"/>
      <c r="CP1136"/>
      <c r="CQ1136"/>
      <c r="CR1136"/>
      <c r="CS1136"/>
      <c r="CU1136"/>
      <c r="CV1136"/>
    </row>
    <row r="1137" spans="1:100" hidden="1" x14ac:dyDescent="0.25">
      <c r="A1137" s="10">
        <v>1222</v>
      </c>
      <c r="B1137" t="s">
        <v>658</v>
      </c>
      <c r="C1137" t="s">
        <v>659</v>
      </c>
      <c r="D1137" t="s">
        <v>545</v>
      </c>
      <c r="E1137" t="s">
        <v>546</v>
      </c>
      <c r="F1137" t="s">
        <v>551</v>
      </c>
      <c r="G1137" t="s">
        <v>92</v>
      </c>
      <c r="H1137" t="s">
        <v>207</v>
      </c>
      <c r="I1137" t="s">
        <v>207</v>
      </c>
      <c r="J1137" t="s">
        <v>547</v>
      </c>
      <c r="K1137" t="s">
        <v>208</v>
      </c>
      <c r="L1137" s="11" t="s">
        <v>543</v>
      </c>
      <c r="M1137">
        <v>60</v>
      </c>
      <c r="N1137">
        <v>120</v>
      </c>
      <c r="P1137" t="s">
        <v>552</v>
      </c>
      <c r="Q1137" t="s">
        <v>208</v>
      </c>
      <c r="R1137" t="s">
        <v>552</v>
      </c>
      <c r="S1137" t="s">
        <v>208</v>
      </c>
      <c r="T1137" t="s">
        <v>37</v>
      </c>
      <c r="U1137" t="s">
        <v>215</v>
      </c>
      <c r="V1137" t="s">
        <v>207</v>
      </c>
      <c r="W1137" t="s">
        <v>207</v>
      </c>
      <c r="X1137" t="s">
        <v>207</v>
      </c>
      <c r="Y1137" t="s">
        <v>207</v>
      </c>
      <c r="Z1137" t="s">
        <v>207</v>
      </c>
      <c r="AA1137" t="s">
        <v>215</v>
      </c>
      <c r="AB1137" t="s">
        <v>207</v>
      </c>
      <c r="AC1137" t="s">
        <v>207</v>
      </c>
      <c r="AD1137" t="s">
        <v>207</v>
      </c>
      <c r="AE1137" t="s">
        <v>207</v>
      </c>
      <c r="AF1137" t="s">
        <v>207</v>
      </c>
      <c r="AG1137" t="s">
        <v>207</v>
      </c>
      <c r="AH1137" t="s">
        <v>207</v>
      </c>
      <c r="AI1137" t="s">
        <v>207</v>
      </c>
      <c r="AJ1137" t="s">
        <v>207</v>
      </c>
      <c r="AK1137" t="s">
        <v>207</v>
      </c>
      <c r="AL1137" t="s">
        <v>207</v>
      </c>
      <c r="AM1137" t="s">
        <v>207</v>
      </c>
      <c r="AN1137" t="s">
        <v>207</v>
      </c>
      <c r="AO1137" t="s">
        <v>207</v>
      </c>
      <c r="AP1137" t="s">
        <v>207</v>
      </c>
      <c r="AQ1137" t="s">
        <v>207</v>
      </c>
      <c r="AR1137" t="s">
        <v>207</v>
      </c>
      <c r="AS1137" t="s">
        <v>207</v>
      </c>
      <c r="AT1137" t="s">
        <v>207</v>
      </c>
      <c r="AU1137" t="s">
        <v>207</v>
      </c>
      <c r="AV1137" t="s">
        <v>207</v>
      </c>
      <c r="AW1137" t="s">
        <v>207</v>
      </c>
      <c r="AX1137" t="s">
        <v>207</v>
      </c>
      <c r="AY1137" t="s">
        <v>207</v>
      </c>
      <c r="AZ1137" t="s">
        <v>207</v>
      </c>
      <c r="BA1137" t="s">
        <v>215</v>
      </c>
      <c r="BB1137" t="s">
        <v>207</v>
      </c>
      <c r="BC1137" t="s">
        <v>207</v>
      </c>
      <c r="BD1137" t="s">
        <v>207</v>
      </c>
      <c r="BE1137" t="s">
        <v>207</v>
      </c>
      <c r="BF1137" t="s">
        <v>207</v>
      </c>
      <c r="BG1137" t="s">
        <v>207</v>
      </c>
      <c r="BH1137" t="s">
        <v>207</v>
      </c>
      <c r="BI1137" t="s">
        <v>207</v>
      </c>
      <c r="BJ1137" t="s">
        <v>207</v>
      </c>
      <c r="BK1137" t="s">
        <v>207</v>
      </c>
      <c r="BL1137" t="s">
        <v>207</v>
      </c>
      <c r="BM1137" t="s">
        <v>207</v>
      </c>
      <c r="BN1137" t="s">
        <v>207</v>
      </c>
      <c r="BO1137" s="18" t="str">
        <f>IF(OR(BO$2=0, BO$2=""), "N/A", IF(ISNUMBER(SEARCH(UPPER(BO$2), UPPER(ProgramsTable[[#This Row],[Type of Service]]))), "Yes", "No"))</f>
        <v>N/A</v>
      </c>
      <c r="BP1137" s="18" t="str">
        <f>IF(BP$2=0, "N/A", IF(ISNUMBER(SEARCH(TRIM(BP$2), ProgramsTable[[#This Row],[Geographic Coverage]])), "Yes", "No"))</f>
        <v>N/A</v>
      </c>
      <c r="BQ1137" s="18" t="str">
        <f>IF(BQ$2=0, "N/A", IF(ISNUMBER(SEARCH(TRIM(BQ$2), ProgramsTable[[#This Row],[Geographic Coverage]])), "Yes", "No"))</f>
        <v>N/A</v>
      </c>
      <c r="BR1137" s="18" t="str">
        <f>IF(AND(BP$2=0, BQ$2=0), "*Required - Please Make a Selection*", IF(OR(ISNUMBER(SEARCH(TRIM(BP$2), ProgramsTable[[#This Row],[Geographic Coverage]])), ISNUMBER(SEARCH(TRIM(BQ$2), ProgramsTable[[#This Row],[Geographic Coverage]]))), "Yes", "No"))</f>
        <v>*Required - Please Make a Selection*</v>
      </c>
      <c r="BS1137" s="18" t="str">
        <f>IF(OR(BS$2="",BS$2=0), "N/A", IF(AND(ProgramsTable[[#This Row],[Age Min]]= "None", ProgramsTable[[#This Row],[Age Max]]= "None"), "Yes", IF(AND(BS$2&gt;=ProgramsTable[[#This Row],[Age Min]], BS$2&lt;=ProgramsTable[[#This Row],[Age Max]]), "Yes", "No")))</f>
        <v>N/A</v>
      </c>
      <c r="BT1137" s="18" t="str" cm="1">
        <f t="array" ref="BT1137">IF(COUNTIF(AM$2:BJ$2,"Yes")=0,"N/A",IF(SUMPRODUCT(--(AM$2:BJ$2="Yes"),--(ProgramsTable[[#This Row],[Developmental Disability]:[Caregivers, Family Members, Advocates, or Practitioners of an Individual with Disabilities or Medical Conditions]]="Yes"))&gt;0,"Yes","No"))</f>
        <v>N/A</v>
      </c>
      <c r="BU11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37" s="18" t="str">
        <f>IF(BV$2=0, "N/A", IF(ISNUMBER(SEARCH(UPPER(BV$2), UPPER(ProgramsTable[[#This Row],[Type of Service]]))), "Yes", "No"))</f>
        <v>N/A</v>
      </c>
      <c r="BW1137" s="18" t="str">
        <f>IF(BW$2=0, "N/A", IF(ISNUMBER(SEARCH(TRIM(BW$2), ProgramsTable[[#This Row],[Geographic Coverage]])), "Yes", "No"))</f>
        <v>N/A</v>
      </c>
      <c r="BX1137" s="18" t="str">
        <f>IF(BX$2=0, "N/A", IF(ISNUMBER(SEARCH(TRIM(BX$2), ProgramsTable[[#This Row],[Geographic Coverage]])), "Yes", "No"))</f>
        <v>N/A</v>
      </c>
      <c r="BY1137" s="18" t="str">
        <f>IF(AND(BW$2=0, BX$2=0), "*Required - Please Make a Selection*", IF(OR(ISNUMBER(SEARCH(TRIM(BW$2), ProgramsTable[[#This Row],[Geographic Coverage]])), ISNUMBER(SEARCH(TRIM(BX$2), ProgramsTable[[#This Row],[Geographic Coverage]]))), "Yes", "No"))</f>
        <v>*Required - Please Make a Selection*</v>
      </c>
      <c r="BZ1137" s="18" t="str">
        <f>IF(I$2=0, "N/A", IF(I$2="Yes", IF(ProgramsTable[[#This Row],[Program Includes Services for Caregivers]]="Yes", IF(ProgramsTable[[#This Row],[Program May Require Caregiver to be Unpaid]]="No", "Yes", "No"), "No"), "N/A"))</f>
        <v>N/A</v>
      </c>
      <c r="CA11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37" s="18" t="str">
        <f>IF(CB$2=0, "N/A", IF(ISNUMBER(SEARCH(TRIM(UPPER(CB$2)), TRIM(UPPER(ProgramsTable[[#This Row],[Type of Service]])))), "Yes", "No"))</f>
        <v>N/A</v>
      </c>
      <c r="CC1137" s="18" t="str">
        <f>IF(CC$2=0, "N/A", IF(ISNUMBER(SEARCH(TRIM(CC$2), ProgramsTable[[#This Row],[Geographic Coverage]])), "Yes", "No"))</f>
        <v>No</v>
      </c>
      <c r="CD1137" s="18" t="str">
        <f>IF(CD$2=0, "N/A", IF(ISNUMBER(SEARCH(TRIM(CD$2), ProgramsTable[[#This Row],[Geographic Coverage]])), "Yes", "No"))</f>
        <v>N/A</v>
      </c>
      <c r="CE1137" s="18" t="str">
        <f>IF(AND(CC$2=0, CD$2=0), "*Required - Please Make a Selection*", IF(OR(ISNUMBER(SEARCH(TRIM(CC$2), ProgramsTable[[#This Row],[Geographic Coverage]])), ISNUMBER(SEARCH(TRIM(CD$2), ProgramsTable[[#This Row],[Geographic Coverage]]))), "Yes", "No"))</f>
        <v>No</v>
      </c>
      <c r="CF1137" s="18" t="str" cm="1">
        <f t="array" ref="CF1137">IF(COUNTIF(BK$2:BN$2, "Yes")=0, "N/A", IF(SUMPRODUCT((BK$2:BN$2="Yes")*(ProgramsTable[[#This Row],[Veteran?]:[Disabled Veteran?]]="Yes"))&gt;0, "Yes", "No"))</f>
        <v>No</v>
      </c>
      <c r="CG11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37"/>
      <c r="CI1137"/>
      <c r="CJ1137"/>
      <c r="CK1137"/>
      <c r="CL1137"/>
      <c r="CM1137"/>
      <c r="CN1137"/>
      <c r="CO1137"/>
      <c r="CP1137"/>
      <c r="CQ1137"/>
      <c r="CR1137"/>
      <c r="CS1137"/>
      <c r="CU1137"/>
      <c r="CV1137"/>
    </row>
    <row r="1138" spans="1:100" hidden="1" x14ac:dyDescent="0.25">
      <c r="A1138" s="10">
        <v>1223</v>
      </c>
      <c r="B1138" t="s">
        <v>658</v>
      </c>
      <c r="C1138" t="s">
        <v>659</v>
      </c>
      <c r="D1138" t="s">
        <v>545</v>
      </c>
      <c r="E1138" t="s">
        <v>546</v>
      </c>
      <c r="F1138" t="s">
        <v>553</v>
      </c>
      <c r="G1138" t="s">
        <v>99</v>
      </c>
      <c r="H1138" t="s">
        <v>207</v>
      </c>
      <c r="I1138" t="s">
        <v>207</v>
      </c>
      <c r="J1138" t="s">
        <v>208</v>
      </c>
      <c r="K1138" t="s">
        <v>208</v>
      </c>
      <c r="L1138" s="11" t="s">
        <v>543</v>
      </c>
      <c r="M1138">
        <v>60</v>
      </c>
      <c r="N1138">
        <v>120</v>
      </c>
      <c r="P1138" t="s">
        <v>554</v>
      </c>
      <c r="Q1138" t="s">
        <v>208</v>
      </c>
      <c r="R1138" t="s">
        <v>554</v>
      </c>
      <c r="S1138" t="s">
        <v>208</v>
      </c>
      <c r="T1138" t="s">
        <v>37</v>
      </c>
      <c r="U1138" t="s">
        <v>207</v>
      </c>
      <c r="V1138" t="s">
        <v>207</v>
      </c>
      <c r="W1138" t="s">
        <v>207</v>
      </c>
      <c r="X1138" t="s">
        <v>207</v>
      </c>
      <c r="Y1138" t="s">
        <v>207</v>
      </c>
      <c r="Z1138" t="s">
        <v>207</v>
      </c>
      <c r="AA1138" t="s">
        <v>207</v>
      </c>
      <c r="AB1138" t="s">
        <v>207</v>
      </c>
      <c r="AC1138" t="s">
        <v>207</v>
      </c>
      <c r="AD1138" t="s">
        <v>207</v>
      </c>
      <c r="AE1138" t="s">
        <v>207</v>
      </c>
      <c r="AF1138" t="s">
        <v>207</v>
      </c>
      <c r="AG1138" t="s">
        <v>207</v>
      </c>
      <c r="AH1138" t="s">
        <v>207</v>
      </c>
      <c r="AI1138" t="s">
        <v>207</v>
      </c>
      <c r="AJ1138" t="s">
        <v>207</v>
      </c>
      <c r="AK1138" t="s">
        <v>207</v>
      </c>
      <c r="AL1138" t="s">
        <v>207</v>
      </c>
      <c r="AM1138" t="s">
        <v>207</v>
      </c>
      <c r="AN1138" t="s">
        <v>207</v>
      </c>
      <c r="AO1138" t="s">
        <v>207</v>
      </c>
      <c r="AP1138" t="s">
        <v>207</v>
      </c>
      <c r="AQ1138" t="s">
        <v>207</v>
      </c>
      <c r="AR1138" t="s">
        <v>207</v>
      </c>
      <c r="AS1138" t="s">
        <v>207</v>
      </c>
      <c r="AT1138" t="s">
        <v>207</v>
      </c>
      <c r="AU1138" t="s">
        <v>207</v>
      </c>
      <c r="AV1138" t="s">
        <v>207</v>
      </c>
      <c r="AW1138" t="s">
        <v>207</v>
      </c>
      <c r="AX1138" t="s">
        <v>207</v>
      </c>
      <c r="AY1138" t="s">
        <v>207</v>
      </c>
      <c r="AZ1138" t="s">
        <v>207</v>
      </c>
      <c r="BA1138" t="s">
        <v>215</v>
      </c>
      <c r="BB1138" t="s">
        <v>207</v>
      </c>
      <c r="BC1138" t="s">
        <v>207</v>
      </c>
      <c r="BD1138" t="s">
        <v>207</v>
      </c>
      <c r="BE1138" t="s">
        <v>207</v>
      </c>
      <c r="BF1138" t="s">
        <v>207</v>
      </c>
      <c r="BG1138" t="s">
        <v>207</v>
      </c>
      <c r="BH1138" t="s">
        <v>207</v>
      </c>
      <c r="BI1138" t="s">
        <v>207</v>
      </c>
      <c r="BJ1138" t="s">
        <v>207</v>
      </c>
      <c r="BK1138" t="s">
        <v>207</v>
      </c>
      <c r="BL1138" t="s">
        <v>207</v>
      </c>
      <c r="BM1138" t="s">
        <v>207</v>
      </c>
      <c r="BN1138" t="s">
        <v>207</v>
      </c>
      <c r="BO1138" s="18" t="str">
        <f>IF(OR(BO$2=0, BO$2=""), "N/A", IF(ISNUMBER(SEARCH(UPPER(BO$2), UPPER(ProgramsTable[[#This Row],[Type of Service]]))), "Yes", "No"))</f>
        <v>N/A</v>
      </c>
      <c r="BP1138" s="18" t="str">
        <f>IF(BP$2=0, "N/A", IF(ISNUMBER(SEARCH(TRIM(BP$2), ProgramsTable[[#This Row],[Geographic Coverage]])), "Yes", "No"))</f>
        <v>N/A</v>
      </c>
      <c r="BQ1138" s="18" t="str">
        <f>IF(BQ$2=0, "N/A", IF(ISNUMBER(SEARCH(TRIM(BQ$2), ProgramsTable[[#This Row],[Geographic Coverage]])), "Yes", "No"))</f>
        <v>N/A</v>
      </c>
      <c r="BR1138" s="18" t="str">
        <f>IF(AND(BP$2=0, BQ$2=0), "*Required - Please Make a Selection*", IF(OR(ISNUMBER(SEARCH(TRIM(BP$2), ProgramsTable[[#This Row],[Geographic Coverage]])), ISNUMBER(SEARCH(TRIM(BQ$2), ProgramsTable[[#This Row],[Geographic Coverage]]))), "Yes", "No"))</f>
        <v>*Required - Please Make a Selection*</v>
      </c>
      <c r="BS1138" s="18" t="str">
        <f>IF(OR(BS$2="",BS$2=0), "N/A", IF(AND(ProgramsTable[[#This Row],[Age Min]]= "None", ProgramsTable[[#This Row],[Age Max]]= "None"), "Yes", IF(AND(BS$2&gt;=ProgramsTable[[#This Row],[Age Min]], BS$2&lt;=ProgramsTable[[#This Row],[Age Max]]), "Yes", "No")))</f>
        <v>N/A</v>
      </c>
      <c r="BT1138" s="18" t="str" cm="1">
        <f t="array" ref="BT1138">IF(COUNTIF(AM$2:BJ$2,"Yes")=0,"N/A",IF(SUMPRODUCT(--(AM$2:BJ$2="Yes"),--(ProgramsTable[[#This Row],[Developmental Disability]:[Caregivers, Family Members, Advocates, or Practitioners of an Individual with Disabilities or Medical Conditions]]="Yes"))&gt;0,"Yes","No"))</f>
        <v>N/A</v>
      </c>
      <c r="BU11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38" s="18" t="str">
        <f>IF(BV$2=0, "N/A", IF(ISNUMBER(SEARCH(UPPER(BV$2), UPPER(ProgramsTable[[#This Row],[Type of Service]]))), "Yes", "No"))</f>
        <v>N/A</v>
      </c>
      <c r="BW1138" s="18" t="str">
        <f>IF(BW$2=0, "N/A", IF(ISNUMBER(SEARCH(TRIM(BW$2), ProgramsTable[[#This Row],[Geographic Coverage]])), "Yes", "No"))</f>
        <v>N/A</v>
      </c>
      <c r="BX1138" s="18" t="str">
        <f>IF(BX$2=0, "N/A", IF(ISNUMBER(SEARCH(TRIM(BX$2), ProgramsTable[[#This Row],[Geographic Coverage]])), "Yes", "No"))</f>
        <v>N/A</v>
      </c>
      <c r="BY1138" s="18" t="str">
        <f>IF(AND(BW$2=0, BX$2=0), "*Required - Please Make a Selection*", IF(OR(ISNUMBER(SEARCH(TRIM(BW$2), ProgramsTable[[#This Row],[Geographic Coverage]])), ISNUMBER(SEARCH(TRIM(BX$2), ProgramsTable[[#This Row],[Geographic Coverage]]))), "Yes", "No"))</f>
        <v>*Required - Please Make a Selection*</v>
      </c>
      <c r="BZ1138" s="18" t="str">
        <f>IF(I$2=0, "N/A", IF(I$2="Yes", IF(ProgramsTable[[#This Row],[Program Includes Services for Caregivers]]="Yes", IF(ProgramsTable[[#This Row],[Program May Require Caregiver to be Unpaid]]="No", "Yes", "No"), "No"), "N/A"))</f>
        <v>N/A</v>
      </c>
      <c r="CA11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38" s="18" t="str">
        <f>IF(CB$2=0, "N/A", IF(ISNUMBER(SEARCH(TRIM(UPPER(CB$2)), TRIM(UPPER(ProgramsTable[[#This Row],[Type of Service]])))), "Yes", "No"))</f>
        <v>N/A</v>
      </c>
      <c r="CC1138" s="18" t="str">
        <f>IF(CC$2=0, "N/A", IF(ISNUMBER(SEARCH(TRIM(CC$2), ProgramsTable[[#This Row],[Geographic Coverage]])), "Yes", "No"))</f>
        <v>No</v>
      </c>
      <c r="CD1138" s="18" t="str">
        <f>IF(CD$2=0, "N/A", IF(ISNUMBER(SEARCH(TRIM(CD$2), ProgramsTable[[#This Row],[Geographic Coverage]])), "Yes", "No"))</f>
        <v>N/A</v>
      </c>
      <c r="CE1138" s="18" t="str">
        <f>IF(AND(CC$2=0, CD$2=0), "*Required - Please Make a Selection*", IF(OR(ISNUMBER(SEARCH(TRIM(CC$2), ProgramsTable[[#This Row],[Geographic Coverage]])), ISNUMBER(SEARCH(TRIM(CD$2), ProgramsTable[[#This Row],[Geographic Coverage]]))), "Yes", "No"))</f>
        <v>No</v>
      </c>
      <c r="CF1138" s="18" t="str" cm="1">
        <f t="array" ref="CF1138">IF(COUNTIF(BK$2:BN$2, "Yes")=0, "N/A", IF(SUMPRODUCT((BK$2:BN$2="Yes")*(ProgramsTable[[#This Row],[Veteran?]:[Disabled Veteran?]]="Yes"))&gt;0, "Yes", "No"))</f>
        <v>No</v>
      </c>
      <c r="CG11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38"/>
      <c r="CI1138"/>
      <c r="CJ1138"/>
      <c r="CK1138"/>
      <c r="CL1138"/>
      <c r="CM1138"/>
      <c r="CN1138"/>
      <c r="CO1138"/>
      <c r="CP1138"/>
      <c r="CQ1138"/>
      <c r="CR1138"/>
      <c r="CS1138"/>
      <c r="CU1138"/>
      <c r="CV1138"/>
    </row>
    <row r="1139" spans="1:100" hidden="1" x14ac:dyDescent="0.25">
      <c r="A1139" s="10">
        <v>1224</v>
      </c>
      <c r="B1139" t="s">
        <v>658</v>
      </c>
      <c r="C1139" t="s">
        <v>659</v>
      </c>
      <c r="D1139" t="s">
        <v>545</v>
      </c>
      <c r="E1139" t="s">
        <v>546</v>
      </c>
      <c r="F1139" t="s">
        <v>555</v>
      </c>
      <c r="G1139" t="s">
        <v>92</v>
      </c>
      <c r="H1139" t="s">
        <v>207</v>
      </c>
      <c r="I1139" t="s">
        <v>207</v>
      </c>
      <c r="J1139" t="s">
        <v>547</v>
      </c>
      <c r="K1139" t="s">
        <v>208</v>
      </c>
      <c r="L1139" s="11" t="s">
        <v>543</v>
      </c>
      <c r="M1139">
        <v>60</v>
      </c>
      <c r="N1139">
        <v>120</v>
      </c>
      <c r="P1139" t="s">
        <v>556</v>
      </c>
      <c r="Q1139" t="s">
        <v>208</v>
      </c>
      <c r="R1139" t="s">
        <v>556</v>
      </c>
      <c r="S1139" t="s">
        <v>208</v>
      </c>
      <c r="T1139" t="s">
        <v>37</v>
      </c>
      <c r="U1139" t="s">
        <v>215</v>
      </c>
      <c r="V1139" t="s">
        <v>207</v>
      </c>
      <c r="W1139" t="s">
        <v>207</v>
      </c>
      <c r="X1139" t="s">
        <v>207</v>
      </c>
      <c r="Y1139" t="s">
        <v>207</v>
      </c>
      <c r="Z1139" t="s">
        <v>207</v>
      </c>
      <c r="AA1139" t="s">
        <v>215</v>
      </c>
      <c r="AB1139" t="s">
        <v>207</v>
      </c>
      <c r="AC1139" t="s">
        <v>207</v>
      </c>
      <c r="AD1139" t="s">
        <v>207</v>
      </c>
      <c r="AE1139" t="s">
        <v>207</v>
      </c>
      <c r="AF1139" t="s">
        <v>207</v>
      </c>
      <c r="AG1139" t="s">
        <v>207</v>
      </c>
      <c r="AH1139" t="s">
        <v>207</v>
      </c>
      <c r="AI1139" t="s">
        <v>207</v>
      </c>
      <c r="AJ1139" t="s">
        <v>207</v>
      </c>
      <c r="AK1139" t="s">
        <v>207</v>
      </c>
      <c r="AL1139" t="s">
        <v>207</v>
      </c>
      <c r="AM1139" t="s">
        <v>207</v>
      </c>
      <c r="AN1139" t="s">
        <v>207</v>
      </c>
      <c r="AO1139" t="s">
        <v>207</v>
      </c>
      <c r="AP1139" t="s">
        <v>207</v>
      </c>
      <c r="AQ1139" t="s">
        <v>207</v>
      </c>
      <c r="AR1139" t="s">
        <v>207</v>
      </c>
      <c r="AS1139" t="s">
        <v>207</v>
      </c>
      <c r="AT1139" t="s">
        <v>207</v>
      </c>
      <c r="AU1139" t="s">
        <v>207</v>
      </c>
      <c r="AV1139" t="s">
        <v>207</v>
      </c>
      <c r="AW1139" t="s">
        <v>207</v>
      </c>
      <c r="AX1139" t="s">
        <v>207</v>
      </c>
      <c r="AY1139" t="s">
        <v>207</v>
      </c>
      <c r="AZ1139" t="s">
        <v>207</v>
      </c>
      <c r="BA1139" t="s">
        <v>215</v>
      </c>
      <c r="BB1139" t="s">
        <v>207</v>
      </c>
      <c r="BC1139" t="s">
        <v>207</v>
      </c>
      <c r="BD1139" t="s">
        <v>207</v>
      </c>
      <c r="BE1139" t="s">
        <v>207</v>
      </c>
      <c r="BF1139" t="s">
        <v>207</v>
      </c>
      <c r="BG1139" t="s">
        <v>207</v>
      </c>
      <c r="BH1139" t="s">
        <v>207</v>
      </c>
      <c r="BI1139" t="s">
        <v>207</v>
      </c>
      <c r="BJ1139" t="s">
        <v>207</v>
      </c>
      <c r="BK1139" t="s">
        <v>207</v>
      </c>
      <c r="BL1139" t="s">
        <v>207</v>
      </c>
      <c r="BM1139" t="s">
        <v>207</v>
      </c>
      <c r="BN1139" t="s">
        <v>207</v>
      </c>
      <c r="BO1139" s="18" t="str">
        <f>IF(OR(BO$2=0, BO$2=""), "N/A", IF(ISNUMBER(SEARCH(UPPER(BO$2), UPPER(ProgramsTable[[#This Row],[Type of Service]]))), "Yes", "No"))</f>
        <v>N/A</v>
      </c>
      <c r="BP1139" s="18" t="str">
        <f>IF(BP$2=0, "N/A", IF(ISNUMBER(SEARCH(TRIM(BP$2), ProgramsTable[[#This Row],[Geographic Coverage]])), "Yes", "No"))</f>
        <v>N/A</v>
      </c>
      <c r="BQ1139" s="18" t="str">
        <f>IF(BQ$2=0, "N/A", IF(ISNUMBER(SEARCH(TRIM(BQ$2), ProgramsTable[[#This Row],[Geographic Coverage]])), "Yes", "No"))</f>
        <v>N/A</v>
      </c>
      <c r="BR1139" s="18" t="str">
        <f>IF(AND(BP$2=0, BQ$2=0), "*Required - Please Make a Selection*", IF(OR(ISNUMBER(SEARCH(TRIM(BP$2), ProgramsTable[[#This Row],[Geographic Coverage]])), ISNUMBER(SEARCH(TRIM(BQ$2), ProgramsTable[[#This Row],[Geographic Coverage]]))), "Yes", "No"))</f>
        <v>*Required - Please Make a Selection*</v>
      </c>
      <c r="BS1139" s="18" t="str">
        <f>IF(OR(BS$2="",BS$2=0), "N/A", IF(AND(ProgramsTable[[#This Row],[Age Min]]= "None", ProgramsTable[[#This Row],[Age Max]]= "None"), "Yes", IF(AND(BS$2&gt;=ProgramsTable[[#This Row],[Age Min]], BS$2&lt;=ProgramsTable[[#This Row],[Age Max]]), "Yes", "No")))</f>
        <v>N/A</v>
      </c>
      <c r="BT1139" s="18" t="str" cm="1">
        <f t="array" ref="BT1139">IF(COUNTIF(AM$2:BJ$2,"Yes")=0,"N/A",IF(SUMPRODUCT(--(AM$2:BJ$2="Yes"),--(ProgramsTable[[#This Row],[Developmental Disability]:[Caregivers, Family Members, Advocates, or Practitioners of an Individual with Disabilities or Medical Conditions]]="Yes"))&gt;0,"Yes","No"))</f>
        <v>N/A</v>
      </c>
      <c r="BU11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39" s="18" t="str">
        <f>IF(BV$2=0, "N/A", IF(ISNUMBER(SEARCH(UPPER(BV$2), UPPER(ProgramsTable[[#This Row],[Type of Service]]))), "Yes", "No"))</f>
        <v>N/A</v>
      </c>
      <c r="BW1139" s="18" t="str">
        <f>IF(BW$2=0, "N/A", IF(ISNUMBER(SEARCH(TRIM(BW$2), ProgramsTable[[#This Row],[Geographic Coverage]])), "Yes", "No"))</f>
        <v>N/A</v>
      </c>
      <c r="BX1139" s="18" t="str">
        <f>IF(BX$2=0, "N/A", IF(ISNUMBER(SEARCH(TRIM(BX$2), ProgramsTable[[#This Row],[Geographic Coverage]])), "Yes", "No"))</f>
        <v>N/A</v>
      </c>
      <c r="BY1139" s="18" t="str">
        <f>IF(AND(BW$2=0, BX$2=0), "*Required - Please Make a Selection*", IF(OR(ISNUMBER(SEARCH(TRIM(BW$2), ProgramsTable[[#This Row],[Geographic Coverage]])), ISNUMBER(SEARCH(TRIM(BX$2), ProgramsTable[[#This Row],[Geographic Coverage]]))), "Yes", "No"))</f>
        <v>*Required - Please Make a Selection*</v>
      </c>
      <c r="BZ1139" s="18" t="str">
        <f>IF(I$2=0, "N/A", IF(I$2="Yes", IF(ProgramsTable[[#This Row],[Program Includes Services for Caregivers]]="Yes", IF(ProgramsTable[[#This Row],[Program May Require Caregiver to be Unpaid]]="No", "Yes", "No"), "No"), "N/A"))</f>
        <v>N/A</v>
      </c>
      <c r="CA11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39" s="18" t="str">
        <f>IF(CB$2=0, "N/A", IF(ISNUMBER(SEARCH(TRIM(UPPER(CB$2)), TRIM(UPPER(ProgramsTable[[#This Row],[Type of Service]])))), "Yes", "No"))</f>
        <v>N/A</v>
      </c>
      <c r="CC1139" s="18" t="str">
        <f>IF(CC$2=0, "N/A", IF(ISNUMBER(SEARCH(TRIM(CC$2), ProgramsTable[[#This Row],[Geographic Coverage]])), "Yes", "No"))</f>
        <v>No</v>
      </c>
      <c r="CD1139" s="18" t="str">
        <f>IF(CD$2=0, "N/A", IF(ISNUMBER(SEARCH(TRIM(CD$2), ProgramsTable[[#This Row],[Geographic Coverage]])), "Yes", "No"))</f>
        <v>N/A</v>
      </c>
      <c r="CE1139" s="18" t="str">
        <f>IF(AND(CC$2=0, CD$2=0), "*Required - Please Make a Selection*", IF(OR(ISNUMBER(SEARCH(TRIM(CC$2), ProgramsTable[[#This Row],[Geographic Coverage]])), ISNUMBER(SEARCH(TRIM(CD$2), ProgramsTable[[#This Row],[Geographic Coverage]]))), "Yes", "No"))</f>
        <v>No</v>
      </c>
      <c r="CF1139" s="18" t="str" cm="1">
        <f t="array" ref="CF1139">IF(COUNTIF(BK$2:BN$2, "Yes")=0, "N/A", IF(SUMPRODUCT((BK$2:BN$2="Yes")*(ProgramsTable[[#This Row],[Veteran?]:[Disabled Veteran?]]="Yes"))&gt;0, "Yes", "No"))</f>
        <v>No</v>
      </c>
      <c r="CG11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39"/>
      <c r="CI1139"/>
      <c r="CJ1139"/>
      <c r="CK1139"/>
      <c r="CL1139"/>
      <c r="CM1139"/>
      <c r="CN1139"/>
      <c r="CO1139"/>
      <c r="CP1139"/>
      <c r="CQ1139"/>
      <c r="CR1139"/>
      <c r="CS1139"/>
      <c r="CU1139"/>
      <c r="CV1139"/>
    </row>
    <row r="1140" spans="1:100" hidden="1" x14ac:dyDescent="0.25">
      <c r="A1140" s="10">
        <v>1225</v>
      </c>
      <c r="B1140" t="s">
        <v>658</v>
      </c>
      <c r="C1140" t="s">
        <v>659</v>
      </c>
      <c r="D1140" t="s">
        <v>545</v>
      </c>
      <c r="E1140" t="s">
        <v>546</v>
      </c>
      <c r="F1140" t="s">
        <v>557</v>
      </c>
      <c r="G1140" t="s">
        <v>91</v>
      </c>
      <c r="H1140" t="s">
        <v>207</v>
      </c>
      <c r="I1140" t="s">
        <v>207</v>
      </c>
      <c r="J1140" t="s">
        <v>208</v>
      </c>
      <c r="K1140" t="s">
        <v>208</v>
      </c>
      <c r="L1140" s="11" t="s">
        <v>543</v>
      </c>
      <c r="M1140">
        <v>60</v>
      </c>
      <c r="N1140">
        <v>120</v>
      </c>
      <c r="P1140" t="s">
        <v>208</v>
      </c>
      <c r="Q1140" t="s">
        <v>208</v>
      </c>
      <c r="R1140" t="s">
        <v>208</v>
      </c>
      <c r="S1140" t="s">
        <v>208</v>
      </c>
      <c r="T1140" t="s">
        <v>37</v>
      </c>
      <c r="U1140" t="s">
        <v>207</v>
      </c>
      <c r="V1140" t="s">
        <v>207</v>
      </c>
      <c r="W1140" t="s">
        <v>207</v>
      </c>
      <c r="X1140" t="s">
        <v>207</v>
      </c>
      <c r="Y1140" t="s">
        <v>207</v>
      </c>
      <c r="Z1140" t="s">
        <v>207</v>
      </c>
      <c r="AA1140" t="s">
        <v>207</v>
      </c>
      <c r="AB1140" t="s">
        <v>207</v>
      </c>
      <c r="AC1140" t="s">
        <v>207</v>
      </c>
      <c r="AD1140" t="s">
        <v>207</v>
      </c>
      <c r="AE1140" t="s">
        <v>207</v>
      </c>
      <c r="AF1140" t="s">
        <v>207</v>
      </c>
      <c r="AG1140" t="s">
        <v>207</v>
      </c>
      <c r="AH1140" t="s">
        <v>207</v>
      </c>
      <c r="AI1140" t="s">
        <v>207</v>
      </c>
      <c r="AJ1140" t="s">
        <v>207</v>
      </c>
      <c r="AK1140" t="s">
        <v>207</v>
      </c>
      <c r="AL1140" t="s">
        <v>207</v>
      </c>
      <c r="AM1140" t="s">
        <v>207</v>
      </c>
      <c r="AN1140" t="s">
        <v>207</v>
      </c>
      <c r="AO1140" t="s">
        <v>207</v>
      </c>
      <c r="AP1140" t="s">
        <v>207</v>
      </c>
      <c r="AQ1140" t="s">
        <v>207</v>
      </c>
      <c r="AR1140" t="s">
        <v>207</v>
      </c>
      <c r="AS1140" t="s">
        <v>207</v>
      </c>
      <c r="AT1140" t="s">
        <v>207</v>
      </c>
      <c r="AU1140" t="s">
        <v>207</v>
      </c>
      <c r="AV1140" t="s">
        <v>207</v>
      </c>
      <c r="AW1140" t="s">
        <v>207</v>
      </c>
      <c r="AX1140" t="s">
        <v>207</v>
      </c>
      <c r="AY1140" t="s">
        <v>207</v>
      </c>
      <c r="AZ1140" t="s">
        <v>207</v>
      </c>
      <c r="BA1140" t="s">
        <v>207</v>
      </c>
      <c r="BB1140" t="s">
        <v>207</v>
      </c>
      <c r="BC1140" t="s">
        <v>207</v>
      </c>
      <c r="BD1140" t="s">
        <v>207</v>
      </c>
      <c r="BE1140" t="s">
        <v>207</v>
      </c>
      <c r="BF1140" t="s">
        <v>207</v>
      </c>
      <c r="BG1140" t="s">
        <v>207</v>
      </c>
      <c r="BH1140" t="s">
        <v>207</v>
      </c>
      <c r="BI1140" t="s">
        <v>207</v>
      </c>
      <c r="BJ1140" t="s">
        <v>207</v>
      </c>
      <c r="BK1140" t="s">
        <v>207</v>
      </c>
      <c r="BL1140" t="s">
        <v>207</v>
      </c>
      <c r="BM1140" t="s">
        <v>207</v>
      </c>
      <c r="BN1140" t="s">
        <v>207</v>
      </c>
      <c r="BO1140" s="18" t="str">
        <f>IF(OR(BO$2=0, BO$2=""), "N/A", IF(ISNUMBER(SEARCH(UPPER(BO$2), UPPER(ProgramsTable[[#This Row],[Type of Service]]))), "Yes", "No"))</f>
        <v>N/A</v>
      </c>
      <c r="BP1140" s="18" t="str">
        <f>IF(BP$2=0, "N/A", IF(ISNUMBER(SEARCH(TRIM(BP$2), ProgramsTable[[#This Row],[Geographic Coverage]])), "Yes", "No"))</f>
        <v>N/A</v>
      </c>
      <c r="BQ1140" s="18" t="str">
        <f>IF(BQ$2=0, "N/A", IF(ISNUMBER(SEARCH(TRIM(BQ$2), ProgramsTable[[#This Row],[Geographic Coverage]])), "Yes", "No"))</f>
        <v>N/A</v>
      </c>
      <c r="BR1140" s="18" t="str">
        <f>IF(AND(BP$2=0, BQ$2=0), "*Required - Please Make a Selection*", IF(OR(ISNUMBER(SEARCH(TRIM(BP$2), ProgramsTable[[#This Row],[Geographic Coverage]])), ISNUMBER(SEARCH(TRIM(BQ$2), ProgramsTable[[#This Row],[Geographic Coverage]]))), "Yes", "No"))</f>
        <v>*Required - Please Make a Selection*</v>
      </c>
      <c r="BS1140" s="18" t="str">
        <f>IF(OR(BS$2="",BS$2=0), "N/A", IF(AND(ProgramsTable[[#This Row],[Age Min]]= "None", ProgramsTable[[#This Row],[Age Max]]= "None"), "Yes", IF(AND(BS$2&gt;=ProgramsTable[[#This Row],[Age Min]], BS$2&lt;=ProgramsTable[[#This Row],[Age Max]]), "Yes", "No")))</f>
        <v>N/A</v>
      </c>
      <c r="BT1140" s="18" t="str" cm="1">
        <f t="array" ref="BT1140">IF(COUNTIF(AM$2:BJ$2,"Yes")=0,"N/A",IF(SUMPRODUCT(--(AM$2:BJ$2="Yes"),--(ProgramsTable[[#This Row],[Developmental Disability]:[Caregivers, Family Members, Advocates, or Practitioners of an Individual with Disabilities or Medical Conditions]]="Yes"))&gt;0,"Yes","No"))</f>
        <v>N/A</v>
      </c>
      <c r="BU11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40" s="18" t="str">
        <f>IF(BV$2=0, "N/A", IF(ISNUMBER(SEARCH(UPPER(BV$2), UPPER(ProgramsTable[[#This Row],[Type of Service]]))), "Yes", "No"))</f>
        <v>N/A</v>
      </c>
      <c r="BW1140" s="18" t="str">
        <f>IF(BW$2=0, "N/A", IF(ISNUMBER(SEARCH(TRIM(BW$2), ProgramsTable[[#This Row],[Geographic Coverage]])), "Yes", "No"))</f>
        <v>N/A</v>
      </c>
      <c r="BX1140" s="18" t="str">
        <f>IF(BX$2=0, "N/A", IF(ISNUMBER(SEARCH(TRIM(BX$2), ProgramsTable[[#This Row],[Geographic Coverage]])), "Yes", "No"))</f>
        <v>N/A</v>
      </c>
      <c r="BY1140" s="18" t="str">
        <f>IF(AND(BW$2=0, BX$2=0), "*Required - Please Make a Selection*", IF(OR(ISNUMBER(SEARCH(TRIM(BW$2), ProgramsTable[[#This Row],[Geographic Coverage]])), ISNUMBER(SEARCH(TRIM(BX$2), ProgramsTable[[#This Row],[Geographic Coverage]]))), "Yes", "No"))</f>
        <v>*Required - Please Make a Selection*</v>
      </c>
      <c r="BZ1140" s="18" t="str">
        <f>IF(I$2=0, "N/A", IF(I$2="Yes", IF(ProgramsTable[[#This Row],[Program Includes Services for Caregivers]]="Yes", IF(ProgramsTable[[#This Row],[Program May Require Caregiver to be Unpaid]]="No", "Yes", "No"), "No"), "N/A"))</f>
        <v>N/A</v>
      </c>
      <c r="CA11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40" s="18" t="str">
        <f>IF(CB$2=0, "N/A", IF(ISNUMBER(SEARCH(TRIM(UPPER(CB$2)), TRIM(UPPER(ProgramsTable[[#This Row],[Type of Service]])))), "Yes", "No"))</f>
        <v>N/A</v>
      </c>
      <c r="CC1140" s="18" t="str">
        <f>IF(CC$2=0, "N/A", IF(ISNUMBER(SEARCH(TRIM(CC$2), ProgramsTable[[#This Row],[Geographic Coverage]])), "Yes", "No"))</f>
        <v>No</v>
      </c>
      <c r="CD1140" s="18" t="str">
        <f>IF(CD$2=0, "N/A", IF(ISNUMBER(SEARCH(TRIM(CD$2), ProgramsTable[[#This Row],[Geographic Coverage]])), "Yes", "No"))</f>
        <v>N/A</v>
      </c>
      <c r="CE1140" s="18" t="str">
        <f>IF(AND(CC$2=0, CD$2=0), "*Required - Please Make a Selection*", IF(OR(ISNUMBER(SEARCH(TRIM(CC$2), ProgramsTable[[#This Row],[Geographic Coverage]])), ISNUMBER(SEARCH(TRIM(CD$2), ProgramsTable[[#This Row],[Geographic Coverage]]))), "Yes", "No"))</f>
        <v>No</v>
      </c>
      <c r="CF1140" s="18" t="str" cm="1">
        <f t="array" ref="CF1140">IF(COUNTIF(BK$2:BN$2, "Yes")=0, "N/A", IF(SUMPRODUCT((BK$2:BN$2="Yes")*(ProgramsTable[[#This Row],[Veteran?]:[Disabled Veteran?]]="Yes"))&gt;0, "Yes", "No"))</f>
        <v>No</v>
      </c>
      <c r="CG11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40"/>
      <c r="CI1140"/>
      <c r="CJ1140"/>
      <c r="CK1140"/>
      <c r="CL1140"/>
      <c r="CM1140"/>
      <c r="CN1140"/>
      <c r="CO1140"/>
      <c r="CP1140"/>
      <c r="CQ1140"/>
      <c r="CR1140"/>
      <c r="CS1140"/>
      <c r="CU1140"/>
      <c r="CV1140"/>
    </row>
    <row r="1141" spans="1:100" hidden="1" x14ac:dyDescent="0.25">
      <c r="A1141" s="10">
        <v>1226</v>
      </c>
      <c r="B1141" t="s">
        <v>658</v>
      </c>
      <c r="C1141" t="s">
        <v>659</v>
      </c>
      <c r="D1141" t="s">
        <v>545</v>
      </c>
      <c r="E1141" t="s">
        <v>546</v>
      </c>
      <c r="F1141" t="s">
        <v>558</v>
      </c>
      <c r="G1141" t="s">
        <v>103</v>
      </c>
      <c r="H1141" t="s">
        <v>207</v>
      </c>
      <c r="I1141" t="s">
        <v>207</v>
      </c>
      <c r="J1141" t="s">
        <v>208</v>
      </c>
      <c r="K1141" t="s">
        <v>208</v>
      </c>
      <c r="L1141" s="11" t="s">
        <v>208</v>
      </c>
      <c r="M1141" t="s">
        <v>208</v>
      </c>
      <c r="N1141" t="s">
        <v>208</v>
      </c>
      <c r="P1141" t="s">
        <v>208</v>
      </c>
      <c r="Q1141" t="s">
        <v>208</v>
      </c>
      <c r="R1141" t="s">
        <v>208</v>
      </c>
      <c r="S1141" t="s">
        <v>208</v>
      </c>
      <c r="T1141" t="s">
        <v>37</v>
      </c>
      <c r="U1141" t="s">
        <v>207</v>
      </c>
      <c r="V1141" t="s">
        <v>207</v>
      </c>
      <c r="W1141" t="s">
        <v>207</v>
      </c>
      <c r="X1141" t="s">
        <v>207</v>
      </c>
      <c r="Y1141" t="s">
        <v>207</v>
      </c>
      <c r="Z1141" t="s">
        <v>207</v>
      </c>
      <c r="AA1141" t="s">
        <v>207</v>
      </c>
      <c r="AB1141" t="s">
        <v>207</v>
      </c>
      <c r="AC1141" t="s">
        <v>207</v>
      </c>
      <c r="AD1141" t="s">
        <v>207</v>
      </c>
      <c r="AE1141" t="s">
        <v>207</v>
      </c>
      <c r="AF1141" t="s">
        <v>207</v>
      </c>
      <c r="AG1141" t="s">
        <v>207</v>
      </c>
      <c r="AH1141" t="s">
        <v>207</v>
      </c>
      <c r="AI1141" t="s">
        <v>207</v>
      </c>
      <c r="AJ1141" t="s">
        <v>207</v>
      </c>
      <c r="AK1141" t="s">
        <v>207</v>
      </c>
      <c r="AL1141" t="s">
        <v>207</v>
      </c>
      <c r="AM1141" t="s">
        <v>207</v>
      </c>
      <c r="AN1141" t="s">
        <v>207</v>
      </c>
      <c r="AO1141" t="s">
        <v>207</v>
      </c>
      <c r="AP1141" t="s">
        <v>207</v>
      </c>
      <c r="AQ1141" t="s">
        <v>207</v>
      </c>
      <c r="AR1141" t="s">
        <v>207</v>
      </c>
      <c r="AS1141" t="s">
        <v>207</v>
      </c>
      <c r="AT1141" t="s">
        <v>207</v>
      </c>
      <c r="AU1141" t="s">
        <v>207</v>
      </c>
      <c r="AV1141" t="s">
        <v>207</v>
      </c>
      <c r="AW1141" t="s">
        <v>207</v>
      </c>
      <c r="AX1141" t="s">
        <v>207</v>
      </c>
      <c r="AY1141" t="s">
        <v>207</v>
      </c>
      <c r="AZ1141" t="s">
        <v>207</v>
      </c>
      <c r="BA1141" t="s">
        <v>207</v>
      </c>
      <c r="BB1141" t="s">
        <v>207</v>
      </c>
      <c r="BC1141" t="s">
        <v>207</v>
      </c>
      <c r="BD1141" t="s">
        <v>207</v>
      </c>
      <c r="BE1141" t="s">
        <v>207</v>
      </c>
      <c r="BF1141" t="s">
        <v>207</v>
      </c>
      <c r="BG1141" t="s">
        <v>207</v>
      </c>
      <c r="BH1141" t="s">
        <v>207</v>
      </c>
      <c r="BI1141" t="s">
        <v>207</v>
      </c>
      <c r="BJ1141" t="s">
        <v>207</v>
      </c>
      <c r="BK1141" t="s">
        <v>207</v>
      </c>
      <c r="BL1141" t="s">
        <v>207</v>
      </c>
      <c r="BM1141" t="s">
        <v>207</v>
      </c>
      <c r="BN1141" t="s">
        <v>207</v>
      </c>
      <c r="BO1141" s="18" t="str">
        <f>IF(OR(BO$2=0, BO$2=""), "N/A", IF(ISNUMBER(SEARCH(UPPER(BO$2), UPPER(ProgramsTable[[#This Row],[Type of Service]]))), "Yes", "No"))</f>
        <v>N/A</v>
      </c>
      <c r="BP1141" s="18" t="str">
        <f>IF(BP$2=0, "N/A", IF(ISNUMBER(SEARCH(TRIM(BP$2), ProgramsTable[[#This Row],[Geographic Coverage]])), "Yes", "No"))</f>
        <v>N/A</v>
      </c>
      <c r="BQ1141" s="18" t="str">
        <f>IF(BQ$2=0, "N/A", IF(ISNUMBER(SEARCH(TRIM(BQ$2), ProgramsTable[[#This Row],[Geographic Coverage]])), "Yes", "No"))</f>
        <v>N/A</v>
      </c>
      <c r="BR1141" s="18" t="str">
        <f>IF(AND(BP$2=0, BQ$2=0), "*Required - Please Make a Selection*", IF(OR(ISNUMBER(SEARCH(TRIM(BP$2), ProgramsTable[[#This Row],[Geographic Coverage]])), ISNUMBER(SEARCH(TRIM(BQ$2), ProgramsTable[[#This Row],[Geographic Coverage]]))), "Yes", "No"))</f>
        <v>*Required - Please Make a Selection*</v>
      </c>
      <c r="BS1141" s="18" t="str">
        <f>IF(OR(BS$2="",BS$2=0), "N/A", IF(AND(ProgramsTable[[#This Row],[Age Min]]= "None", ProgramsTable[[#This Row],[Age Max]]= "None"), "Yes", IF(AND(BS$2&gt;=ProgramsTable[[#This Row],[Age Min]], BS$2&lt;=ProgramsTable[[#This Row],[Age Max]]), "Yes", "No")))</f>
        <v>N/A</v>
      </c>
      <c r="BT1141" s="18" t="str" cm="1">
        <f t="array" ref="BT1141">IF(COUNTIF(AM$2:BJ$2,"Yes")=0,"N/A",IF(SUMPRODUCT(--(AM$2:BJ$2="Yes"),--(ProgramsTable[[#This Row],[Developmental Disability]:[Caregivers, Family Members, Advocates, or Practitioners of an Individual with Disabilities or Medical Conditions]]="Yes"))&gt;0,"Yes","No"))</f>
        <v>N/A</v>
      </c>
      <c r="BU11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41" s="18" t="str">
        <f>IF(BV$2=0, "N/A", IF(ISNUMBER(SEARCH(UPPER(BV$2), UPPER(ProgramsTable[[#This Row],[Type of Service]]))), "Yes", "No"))</f>
        <v>N/A</v>
      </c>
      <c r="BW1141" s="18" t="str">
        <f>IF(BW$2=0, "N/A", IF(ISNUMBER(SEARCH(TRIM(BW$2), ProgramsTable[[#This Row],[Geographic Coverage]])), "Yes", "No"))</f>
        <v>N/A</v>
      </c>
      <c r="BX1141" s="18" t="str">
        <f>IF(BX$2=0, "N/A", IF(ISNUMBER(SEARCH(TRIM(BX$2), ProgramsTable[[#This Row],[Geographic Coverage]])), "Yes", "No"))</f>
        <v>N/A</v>
      </c>
      <c r="BY1141" s="18" t="str">
        <f>IF(AND(BW$2=0, BX$2=0), "*Required - Please Make a Selection*", IF(OR(ISNUMBER(SEARCH(TRIM(BW$2), ProgramsTable[[#This Row],[Geographic Coverage]])), ISNUMBER(SEARCH(TRIM(BX$2), ProgramsTable[[#This Row],[Geographic Coverage]]))), "Yes", "No"))</f>
        <v>*Required - Please Make a Selection*</v>
      </c>
      <c r="BZ1141" s="18" t="str">
        <f>IF(I$2=0, "N/A", IF(I$2="Yes", IF(ProgramsTable[[#This Row],[Program Includes Services for Caregivers]]="Yes", IF(ProgramsTable[[#This Row],[Program May Require Caregiver to be Unpaid]]="No", "Yes", "No"), "No"), "N/A"))</f>
        <v>N/A</v>
      </c>
      <c r="CA11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41" s="18" t="str">
        <f>IF(CB$2=0, "N/A", IF(ISNUMBER(SEARCH(TRIM(UPPER(CB$2)), TRIM(UPPER(ProgramsTable[[#This Row],[Type of Service]])))), "Yes", "No"))</f>
        <v>N/A</v>
      </c>
      <c r="CC1141" s="18" t="str">
        <f>IF(CC$2=0, "N/A", IF(ISNUMBER(SEARCH(TRIM(CC$2), ProgramsTable[[#This Row],[Geographic Coverage]])), "Yes", "No"))</f>
        <v>No</v>
      </c>
      <c r="CD1141" s="18" t="str">
        <f>IF(CD$2=0, "N/A", IF(ISNUMBER(SEARCH(TRIM(CD$2), ProgramsTable[[#This Row],[Geographic Coverage]])), "Yes", "No"))</f>
        <v>N/A</v>
      </c>
      <c r="CE1141" s="18" t="str">
        <f>IF(AND(CC$2=0, CD$2=0), "*Required - Please Make a Selection*", IF(OR(ISNUMBER(SEARCH(TRIM(CC$2), ProgramsTable[[#This Row],[Geographic Coverage]])), ISNUMBER(SEARCH(TRIM(CD$2), ProgramsTable[[#This Row],[Geographic Coverage]]))), "Yes", "No"))</f>
        <v>No</v>
      </c>
      <c r="CF1141" s="18" t="str" cm="1">
        <f t="array" ref="CF1141">IF(COUNTIF(BK$2:BN$2, "Yes")=0, "N/A", IF(SUMPRODUCT((BK$2:BN$2="Yes")*(ProgramsTable[[#This Row],[Veteran?]:[Disabled Veteran?]]="Yes"))&gt;0, "Yes", "No"))</f>
        <v>No</v>
      </c>
      <c r="CG11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41"/>
      <c r="CI1141"/>
      <c r="CJ1141"/>
      <c r="CK1141"/>
      <c r="CL1141"/>
      <c r="CM1141"/>
      <c r="CN1141"/>
      <c r="CO1141"/>
      <c r="CP1141"/>
      <c r="CQ1141"/>
      <c r="CR1141"/>
      <c r="CS1141"/>
      <c r="CU1141"/>
      <c r="CV1141"/>
    </row>
    <row r="1142" spans="1:100" hidden="1" x14ac:dyDescent="0.25">
      <c r="A1142" s="10">
        <v>1227</v>
      </c>
      <c r="B1142" t="s">
        <v>658</v>
      </c>
      <c r="C1142" t="s">
        <v>659</v>
      </c>
      <c r="D1142" t="s">
        <v>545</v>
      </c>
      <c r="E1142" t="s">
        <v>546</v>
      </c>
      <c r="F1142" t="s">
        <v>559</v>
      </c>
      <c r="G1142" t="s">
        <v>105</v>
      </c>
      <c r="H1142" t="s">
        <v>207</v>
      </c>
      <c r="I1142" t="s">
        <v>207</v>
      </c>
      <c r="J1142" t="s">
        <v>208</v>
      </c>
      <c r="K1142" t="s">
        <v>208</v>
      </c>
      <c r="L1142" s="11" t="s">
        <v>543</v>
      </c>
      <c r="M1142">
        <v>60</v>
      </c>
      <c r="N1142">
        <v>120</v>
      </c>
      <c r="P1142" t="s">
        <v>208</v>
      </c>
      <c r="Q1142" t="s">
        <v>208</v>
      </c>
      <c r="R1142" t="s">
        <v>208</v>
      </c>
      <c r="S1142" t="s">
        <v>208</v>
      </c>
      <c r="T1142" t="s">
        <v>37</v>
      </c>
      <c r="U1142" t="s">
        <v>207</v>
      </c>
      <c r="V1142" t="s">
        <v>207</v>
      </c>
      <c r="W1142" t="s">
        <v>207</v>
      </c>
      <c r="X1142" t="s">
        <v>207</v>
      </c>
      <c r="Y1142" t="s">
        <v>207</v>
      </c>
      <c r="Z1142" t="s">
        <v>207</v>
      </c>
      <c r="AA1142" t="s">
        <v>207</v>
      </c>
      <c r="AB1142" t="s">
        <v>207</v>
      </c>
      <c r="AC1142" t="s">
        <v>207</v>
      </c>
      <c r="AD1142" t="s">
        <v>207</v>
      </c>
      <c r="AE1142" t="s">
        <v>207</v>
      </c>
      <c r="AF1142" t="s">
        <v>207</v>
      </c>
      <c r="AG1142" t="s">
        <v>207</v>
      </c>
      <c r="AH1142" t="s">
        <v>207</v>
      </c>
      <c r="AI1142" t="s">
        <v>207</v>
      </c>
      <c r="AJ1142" t="s">
        <v>207</v>
      </c>
      <c r="AK1142" t="s">
        <v>207</v>
      </c>
      <c r="AL1142" t="s">
        <v>207</v>
      </c>
      <c r="AM1142" t="s">
        <v>207</v>
      </c>
      <c r="AN1142" t="s">
        <v>207</v>
      </c>
      <c r="AO1142" t="s">
        <v>207</v>
      </c>
      <c r="AP1142" t="s">
        <v>207</v>
      </c>
      <c r="AQ1142" t="s">
        <v>207</v>
      </c>
      <c r="AR1142" t="s">
        <v>207</v>
      </c>
      <c r="AS1142" t="s">
        <v>207</v>
      </c>
      <c r="AT1142" t="s">
        <v>207</v>
      </c>
      <c r="AU1142" t="s">
        <v>207</v>
      </c>
      <c r="AV1142" t="s">
        <v>207</v>
      </c>
      <c r="AW1142" t="s">
        <v>207</v>
      </c>
      <c r="AX1142" t="s">
        <v>207</v>
      </c>
      <c r="AY1142" t="s">
        <v>207</v>
      </c>
      <c r="AZ1142" t="s">
        <v>207</v>
      </c>
      <c r="BA1142" t="s">
        <v>207</v>
      </c>
      <c r="BB1142" t="s">
        <v>207</v>
      </c>
      <c r="BC1142" t="s">
        <v>207</v>
      </c>
      <c r="BD1142" t="s">
        <v>207</v>
      </c>
      <c r="BE1142" t="s">
        <v>207</v>
      </c>
      <c r="BF1142" t="s">
        <v>207</v>
      </c>
      <c r="BG1142" t="s">
        <v>207</v>
      </c>
      <c r="BH1142" t="s">
        <v>207</v>
      </c>
      <c r="BI1142" t="s">
        <v>207</v>
      </c>
      <c r="BJ1142" t="s">
        <v>207</v>
      </c>
      <c r="BK1142" t="s">
        <v>207</v>
      </c>
      <c r="BL1142" t="s">
        <v>207</v>
      </c>
      <c r="BM1142" t="s">
        <v>207</v>
      </c>
      <c r="BN1142" t="s">
        <v>207</v>
      </c>
      <c r="BO1142" s="18" t="str">
        <f>IF(OR(BO$2=0, BO$2=""), "N/A", IF(ISNUMBER(SEARCH(UPPER(BO$2), UPPER(ProgramsTable[[#This Row],[Type of Service]]))), "Yes", "No"))</f>
        <v>N/A</v>
      </c>
      <c r="BP1142" s="18" t="str">
        <f>IF(BP$2=0, "N/A", IF(ISNUMBER(SEARCH(TRIM(BP$2), ProgramsTable[[#This Row],[Geographic Coverage]])), "Yes", "No"))</f>
        <v>N/A</v>
      </c>
      <c r="BQ1142" s="18" t="str">
        <f>IF(BQ$2=0, "N/A", IF(ISNUMBER(SEARCH(TRIM(BQ$2), ProgramsTable[[#This Row],[Geographic Coverage]])), "Yes", "No"))</f>
        <v>N/A</v>
      </c>
      <c r="BR1142" s="18" t="str">
        <f>IF(AND(BP$2=0, BQ$2=0), "*Required - Please Make a Selection*", IF(OR(ISNUMBER(SEARCH(TRIM(BP$2), ProgramsTable[[#This Row],[Geographic Coverage]])), ISNUMBER(SEARCH(TRIM(BQ$2), ProgramsTable[[#This Row],[Geographic Coverage]]))), "Yes", "No"))</f>
        <v>*Required - Please Make a Selection*</v>
      </c>
      <c r="BS1142" s="18" t="str">
        <f>IF(OR(BS$2="",BS$2=0), "N/A", IF(AND(ProgramsTable[[#This Row],[Age Min]]= "None", ProgramsTable[[#This Row],[Age Max]]= "None"), "Yes", IF(AND(BS$2&gt;=ProgramsTable[[#This Row],[Age Min]], BS$2&lt;=ProgramsTable[[#This Row],[Age Max]]), "Yes", "No")))</f>
        <v>N/A</v>
      </c>
      <c r="BT1142" s="18" t="str" cm="1">
        <f t="array" ref="BT1142">IF(COUNTIF(AM$2:BJ$2,"Yes")=0,"N/A",IF(SUMPRODUCT(--(AM$2:BJ$2="Yes"),--(ProgramsTable[[#This Row],[Developmental Disability]:[Caregivers, Family Members, Advocates, or Practitioners of an Individual with Disabilities or Medical Conditions]]="Yes"))&gt;0,"Yes","No"))</f>
        <v>N/A</v>
      </c>
      <c r="BU11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42" s="18" t="str">
        <f>IF(BV$2=0, "N/A", IF(ISNUMBER(SEARCH(UPPER(BV$2), UPPER(ProgramsTable[[#This Row],[Type of Service]]))), "Yes", "No"))</f>
        <v>N/A</v>
      </c>
      <c r="BW1142" s="18" t="str">
        <f>IF(BW$2=0, "N/A", IF(ISNUMBER(SEARCH(TRIM(BW$2), ProgramsTable[[#This Row],[Geographic Coverage]])), "Yes", "No"))</f>
        <v>N/A</v>
      </c>
      <c r="BX1142" s="18" t="str">
        <f>IF(BX$2=0, "N/A", IF(ISNUMBER(SEARCH(TRIM(BX$2), ProgramsTable[[#This Row],[Geographic Coverage]])), "Yes", "No"))</f>
        <v>N/A</v>
      </c>
      <c r="BY1142" s="18" t="str">
        <f>IF(AND(BW$2=0, BX$2=0), "*Required - Please Make a Selection*", IF(OR(ISNUMBER(SEARCH(TRIM(BW$2), ProgramsTable[[#This Row],[Geographic Coverage]])), ISNUMBER(SEARCH(TRIM(BX$2), ProgramsTable[[#This Row],[Geographic Coverage]]))), "Yes", "No"))</f>
        <v>*Required - Please Make a Selection*</v>
      </c>
      <c r="BZ1142" s="18" t="str">
        <f>IF(I$2=0, "N/A", IF(I$2="Yes", IF(ProgramsTable[[#This Row],[Program Includes Services for Caregivers]]="Yes", IF(ProgramsTable[[#This Row],[Program May Require Caregiver to be Unpaid]]="No", "Yes", "No"), "No"), "N/A"))</f>
        <v>N/A</v>
      </c>
      <c r="CA11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42" s="18" t="str">
        <f>IF(CB$2=0, "N/A", IF(ISNUMBER(SEARCH(TRIM(UPPER(CB$2)), TRIM(UPPER(ProgramsTable[[#This Row],[Type of Service]])))), "Yes", "No"))</f>
        <v>N/A</v>
      </c>
      <c r="CC1142" s="18" t="str">
        <f>IF(CC$2=0, "N/A", IF(ISNUMBER(SEARCH(TRIM(CC$2), ProgramsTable[[#This Row],[Geographic Coverage]])), "Yes", "No"))</f>
        <v>No</v>
      </c>
      <c r="CD1142" s="18" t="str">
        <f>IF(CD$2=0, "N/A", IF(ISNUMBER(SEARCH(TRIM(CD$2), ProgramsTable[[#This Row],[Geographic Coverage]])), "Yes", "No"))</f>
        <v>N/A</v>
      </c>
      <c r="CE1142" s="18" t="str">
        <f>IF(AND(CC$2=0, CD$2=0), "*Required - Please Make a Selection*", IF(OR(ISNUMBER(SEARCH(TRIM(CC$2), ProgramsTable[[#This Row],[Geographic Coverage]])), ISNUMBER(SEARCH(TRIM(CD$2), ProgramsTable[[#This Row],[Geographic Coverage]]))), "Yes", "No"))</f>
        <v>No</v>
      </c>
      <c r="CF1142" s="18" t="str" cm="1">
        <f t="array" ref="CF1142">IF(COUNTIF(BK$2:BN$2, "Yes")=0, "N/A", IF(SUMPRODUCT((BK$2:BN$2="Yes")*(ProgramsTable[[#This Row],[Veteran?]:[Disabled Veteran?]]="Yes"))&gt;0, "Yes", "No"))</f>
        <v>No</v>
      </c>
      <c r="CG11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42"/>
      <c r="CI1142"/>
      <c r="CJ1142"/>
      <c r="CK1142"/>
      <c r="CL1142"/>
      <c r="CM1142"/>
      <c r="CN1142"/>
      <c r="CO1142"/>
      <c r="CP1142"/>
      <c r="CQ1142"/>
      <c r="CR1142"/>
      <c r="CS1142"/>
      <c r="CU1142"/>
      <c r="CV1142"/>
    </row>
    <row r="1143" spans="1:100" hidden="1" x14ac:dyDescent="0.25">
      <c r="A1143" s="10">
        <v>1228</v>
      </c>
      <c r="B1143" t="s">
        <v>658</v>
      </c>
      <c r="C1143" t="s">
        <v>659</v>
      </c>
      <c r="D1143" t="s">
        <v>545</v>
      </c>
      <c r="E1143" t="s">
        <v>546</v>
      </c>
      <c r="F1143" t="s">
        <v>560</v>
      </c>
      <c r="G1143" t="s">
        <v>103</v>
      </c>
      <c r="H1143" t="s">
        <v>207</v>
      </c>
      <c r="I1143" t="s">
        <v>207</v>
      </c>
      <c r="J1143" t="s">
        <v>208</v>
      </c>
      <c r="K1143" t="s">
        <v>208</v>
      </c>
      <c r="L1143" s="11" t="s">
        <v>208</v>
      </c>
      <c r="M1143" t="s">
        <v>208</v>
      </c>
      <c r="N1143" t="s">
        <v>208</v>
      </c>
      <c r="P1143" t="s">
        <v>208</v>
      </c>
      <c r="Q1143" t="s">
        <v>208</v>
      </c>
      <c r="R1143" t="s">
        <v>208</v>
      </c>
      <c r="S1143" t="s">
        <v>208</v>
      </c>
      <c r="T1143" t="s">
        <v>37</v>
      </c>
      <c r="U1143" t="s">
        <v>207</v>
      </c>
      <c r="V1143" t="s">
        <v>207</v>
      </c>
      <c r="W1143" t="s">
        <v>207</v>
      </c>
      <c r="X1143" t="s">
        <v>207</v>
      </c>
      <c r="Y1143" t="s">
        <v>207</v>
      </c>
      <c r="Z1143" t="s">
        <v>207</v>
      </c>
      <c r="AA1143" t="s">
        <v>207</v>
      </c>
      <c r="AB1143" t="s">
        <v>207</v>
      </c>
      <c r="AC1143" t="s">
        <v>207</v>
      </c>
      <c r="AD1143" t="s">
        <v>207</v>
      </c>
      <c r="AE1143" t="s">
        <v>207</v>
      </c>
      <c r="AF1143" t="s">
        <v>207</v>
      </c>
      <c r="AG1143" t="s">
        <v>207</v>
      </c>
      <c r="AH1143" t="s">
        <v>207</v>
      </c>
      <c r="AI1143" t="s">
        <v>207</v>
      </c>
      <c r="AJ1143" t="s">
        <v>207</v>
      </c>
      <c r="AK1143" t="s">
        <v>207</v>
      </c>
      <c r="AL1143" t="s">
        <v>207</v>
      </c>
      <c r="AM1143" t="s">
        <v>207</v>
      </c>
      <c r="AN1143" t="s">
        <v>207</v>
      </c>
      <c r="AO1143" t="s">
        <v>207</v>
      </c>
      <c r="AP1143" t="s">
        <v>207</v>
      </c>
      <c r="AQ1143" t="s">
        <v>207</v>
      </c>
      <c r="AR1143" t="s">
        <v>207</v>
      </c>
      <c r="AS1143" t="s">
        <v>207</v>
      </c>
      <c r="AT1143" t="s">
        <v>207</v>
      </c>
      <c r="AU1143" t="s">
        <v>207</v>
      </c>
      <c r="AV1143" t="s">
        <v>207</v>
      </c>
      <c r="AW1143" t="s">
        <v>207</v>
      </c>
      <c r="AX1143" t="s">
        <v>207</v>
      </c>
      <c r="AY1143" t="s">
        <v>207</v>
      </c>
      <c r="AZ1143" t="s">
        <v>207</v>
      </c>
      <c r="BA1143" t="s">
        <v>207</v>
      </c>
      <c r="BB1143" t="s">
        <v>207</v>
      </c>
      <c r="BC1143" t="s">
        <v>207</v>
      </c>
      <c r="BD1143" t="s">
        <v>207</v>
      </c>
      <c r="BE1143" t="s">
        <v>207</v>
      </c>
      <c r="BF1143" t="s">
        <v>207</v>
      </c>
      <c r="BG1143" t="s">
        <v>207</v>
      </c>
      <c r="BH1143" t="s">
        <v>207</v>
      </c>
      <c r="BI1143" t="s">
        <v>207</v>
      </c>
      <c r="BJ1143" t="s">
        <v>207</v>
      </c>
      <c r="BK1143" t="s">
        <v>207</v>
      </c>
      <c r="BL1143" t="s">
        <v>207</v>
      </c>
      <c r="BM1143" t="s">
        <v>207</v>
      </c>
      <c r="BN1143" t="s">
        <v>207</v>
      </c>
      <c r="BO1143" s="18" t="str">
        <f>IF(OR(BO$2=0, BO$2=""), "N/A", IF(ISNUMBER(SEARCH(UPPER(BO$2), UPPER(ProgramsTable[[#This Row],[Type of Service]]))), "Yes", "No"))</f>
        <v>N/A</v>
      </c>
      <c r="BP1143" s="18" t="str">
        <f>IF(BP$2=0, "N/A", IF(ISNUMBER(SEARCH(TRIM(BP$2), ProgramsTable[[#This Row],[Geographic Coverage]])), "Yes", "No"))</f>
        <v>N/A</v>
      </c>
      <c r="BQ1143" s="18" t="str">
        <f>IF(BQ$2=0, "N/A", IF(ISNUMBER(SEARCH(TRIM(BQ$2), ProgramsTable[[#This Row],[Geographic Coverage]])), "Yes", "No"))</f>
        <v>N/A</v>
      </c>
      <c r="BR1143" s="18" t="str">
        <f>IF(AND(BP$2=0, BQ$2=0), "*Required - Please Make a Selection*", IF(OR(ISNUMBER(SEARCH(TRIM(BP$2), ProgramsTable[[#This Row],[Geographic Coverage]])), ISNUMBER(SEARCH(TRIM(BQ$2), ProgramsTable[[#This Row],[Geographic Coverage]]))), "Yes", "No"))</f>
        <v>*Required - Please Make a Selection*</v>
      </c>
      <c r="BS1143" s="18" t="str">
        <f>IF(OR(BS$2="",BS$2=0), "N/A", IF(AND(ProgramsTable[[#This Row],[Age Min]]= "None", ProgramsTable[[#This Row],[Age Max]]= "None"), "Yes", IF(AND(BS$2&gt;=ProgramsTable[[#This Row],[Age Min]], BS$2&lt;=ProgramsTable[[#This Row],[Age Max]]), "Yes", "No")))</f>
        <v>N/A</v>
      </c>
      <c r="BT1143" s="18" t="str" cm="1">
        <f t="array" ref="BT1143">IF(COUNTIF(AM$2:BJ$2,"Yes")=0,"N/A",IF(SUMPRODUCT(--(AM$2:BJ$2="Yes"),--(ProgramsTable[[#This Row],[Developmental Disability]:[Caregivers, Family Members, Advocates, or Practitioners of an Individual with Disabilities or Medical Conditions]]="Yes"))&gt;0,"Yes","No"))</f>
        <v>N/A</v>
      </c>
      <c r="BU11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43" s="18" t="str">
        <f>IF(BV$2=0, "N/A", IF(ISNUMBER(SEARCH(UPPER(BV$2), UPPER(ProgramsTable[[#This Row],[Type of Service]]))), "Yes", "No"))</f>
        <v>N/A</v>
      </c>
      <c r="BW1143" s="18" t="str">
        <f>IF(BW$2=0, "N/A", IF(ISNUMBER(SEARCH(TRIM(BW$2), ProgramsTable[[#This Row],[Geographic Coverage]])), "Yes", "No"))</f>
        <v>N/A</v>
      </c>
      <c r="BX1143" s="18" t="str">
        <f>IF(BX$2=0, "N/A", IF(ISNUMBER(SEARCH(TRIM(BX$2), ProgramsTable[[#This Row],[Geographic Coverage]])), "Yes", "No"))</f>
        <v>N/A</v>
      </c>
      <c r="BY1143" s="18" t="str">
        <f>IF(AND(BW$2=0, BX$2=0), "*Required - Please Make a Selection*", IF(OR(ISNUMBER(SEARCH(TRIM(BW$2), ProgramsTable[[#This Row],[Geographic Coverage]])), ISNUMBER(SEARCH(TRIM(BX$2), ProgramsTable[[#This Row],[Geographic Coverage]]))), "Yes", "No"))</f>
        <v>*Required - Please Make a Selection*</v>
      </c>
      <c r="BZ1143" s="18" t="str">
        <f>IF(I$2=0, "N/A", IF(I$2="Yes", IF(ProgramsTable[[#This Row],[Program Includes Services for Caregivers]]="Yes", IF(ProgramsTable[[#This Row],[Program May Require Caregiver to be Unpaid]]="No", "Yes", "No"), "No"), "N/A"))</f>
        <v>N/A</v>
      </c>
      <c r="CA11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43" s="18" t="str">
        <f>IF(CB$2=0, "N/A", IF(ISNUMBER(SEARCH(TRIM(UPPER(CB$2)), TRIM(UPPER(ProgramsTable[[#This Row],[Type of Service]])))), "Yes", "No"))</f>
        <v>N/A</v>
      </c>
      <c r="CC1143" s="18" t="str">
        <f>IF(CC$2=0, "N/A", IF(ISNUMBER(SEARCH(TRIM(CC$2), ProgramsTable[[#This Row],[Geographic Coverage]])), "Yes", "No"))</f>
        <v>No</v>
      </c>
      <c r="CD1143" s="18" t="str">
        <f>IF(CD$2=0, "N/A", IF(ISNUMBER(SEARCH(TRIM(CD$2), ProgramsTable[[#This Row],[Geographic Coverage]])), "Yes", "No"))</f>
        <v>N/A</v>
      </c>
      <c r="CE1143" s="18" t="str">
        <f>IF(AND(CC$2=0, CD$2=0), "*Required - Please Make a Selection*", IF(OR(ISNUMBER(SEARCH(TRIM(CC$2), ProgramsTable[[#This Row],[Geographic Coverage]])), ISNUMBER(SEARCH(TRIM(CD$2), ProgramsTable[[#This Row],[Geographic Coverage]]))), "Yes", "No"))</f>
        <v>No</v>
      </c>
      <c r="CF1143" s="18" t="str" cm="1">
        <f t="array" ref="CF1143">IF(COUNTIF(BK$2:BN$2, "Yes")=0, "N/A", IF(SUMPRODUCT((BK$2:BN$2="Yes")*(ProgramsTable[[#This Row],[Veteran?]:[Disabled Veteran?]]="Yes"))&gt;0, "Yes", "No"))</f>
        <v>No</v>
      </c>
      <c r="CG11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43"/>
      <c r="CI1143"/>
      <c r="CJ1143"/>
      <c r="CK1143"/>
      <c r="CL1143"/>
      <c r="CM1143"/>
      <c r="CN1143"/>
      <c r="CO1143"/>
      <c r="CP1143"/>
      <c r="CQ1143"/>
      <c r="CR1143"/>
      <c r="CS1143"/>
      <c r="CU1143"/>
      <c r="CV1143"/>
    </row>
    <row r="1144" spans="1:100" hidden="1" x14ac:dyDescent="0.25">
      <c r="A1144" s="10">
        <v>1229</v>
      </c>
      <c r="B1144" t="s">
        <v>658</v>
      </c>
      <c r="C1144" t="s">
        <v>659</v>
      </c>
      <c r="D1144" t="s">
        <v>545</v>
      </c>
      <c r="E1144" t="s">
        <v>546</v>
      </c>
      <c r="F1144" t="s">
        <v>111</v>
      </c>
      <c r="G1144" t="s">
        <v>111</v>
      </c>
      <c r="H1144" t="s">
        <v>207</v>
      </c>
      <c r="I1144" t="s">
        <v>207</v>
      </c>
      <c r="J1144" t="s">
        <v>547</v>
      </c>
      <c r="K1144" t="s">
        <v>208</v>
      </c>
      <c r="L1144" s="11" t="s">
        <v>543</v>
      </c>
      <c r="M1144">
        <v>60</v>
      </c>
      <c r="N1144">
        <v>120</v>
      </c>
      <c r="P1144" t="s">
        <v>561</v>
      </c>
      <c r="Q1144" t="s">
        <v>208</v>
      </c>
      <c r="R1144" t="s">
        <v>561</v>
      </c>
      <c r="S1144" t="s">
        <v>208</v>
      </c>
      <c r="T1144" t="s">
        <v>37</v>
      </c>
      <c r="U1144" t="s">
        <v>215</v>
      </c>
      <c r="V1144" t="s">
        <v>207</v>
      </c>
      <c r="W1144" t="s">
        <v>207</v>
      </c>
      <c r="X1144" t="s">
        <v>207</v>
      </c>
      <c r="Y1144" t="s">
        <v>207</v>
      </c>
      <c r="Z1144" t="s">
        <v>207</v>
      </c>
      <c r="AA1144" t="s">
        <v>215</v>
      </c>
      <c r="AB1144" t="s">
        <v>207</v>
      </c>
      <c r="AC1144" t="s">
        <v>207</v>
      </c>
      <c r="AD1144" t="s">
        <v>207</v>
      </c>
      <c r="AE1144" t="s">
        <v>207</v>
      </c>
      <c r="AF1144" t="s">
        <v>207</v>
      </c>
      <c r="AG1144" t="s">
        <v>207</v>
      </c>
      <c r="AH1144" t="s">
        <v>207</v>
      </c>
      <c r="AI1144" t="s">
        <v>207</v>
      </c>
      <c r="AJ1144" t="s">
        <v>207</v>
      </c>
      <c r="AK1144" t="s">
        <v>207</v>
      </c>
      <c r="AL1144" t="s">
        <v>207</v>
      </c>
      <c r="AM1144" t="s">
        <v>207</v>
      </c>
      <c r="AN1144" t="s">
        <v>207</v>
      </c>
      <c r="AO1144" t="s">
        <v>207</v>
      </c>
      <c r="AP1144" t="s">
        <v>207</v>
      </c>
      <c r="AQ1144" t="s">
        <v>207</v>
      </c>
      <c r="AR1144" t="s">
        <v>207</v>
      </c>
      <c r="AS1144" t="s">
        <v>207</v>
      </c>
      <c r="AT1144" t="s">
        <v>207</v>
      </c>
      <c r="AU1144" t="s">
        <v>207</v>
      </c>
      <c r="AV1144" t="s">
        <v>207</v>
      </c>
      <c r="AW1144" t="s">
        <v>207</v>
      </c>
      <c r="AX1144" t="s">
        <v>207</v>
      </c>
      <c r="AY1144" t="s">
        <v>207</v>
      </c>
      <c r="AZ1144" t="s">
        <v>207</v>
      </c>
      <c r="BA1144" t="s">
        <v>215</v>
      </c>
      <c r="BB1144" t="s">
        <v>207</v>
      </c>
      <c r="BC1144" t="s">
        <v>207</v>
      </c>
      <c r="BD1144" t="s">
        <v>207</v>
      </c>
      <c r="BE1144" t="s">
        <v>207</v>
      </c>
      <c r="BF1144" t="s">
        <v>207</v>
      </c>
      <c r="BG1144" t="s">
        <v>207</v>
      </c>
      <c r="BH1144" t="s">
        <v>207</v>
      </c>
      <c r="BI1144" t="s">
        <v>207</v>
      </c>
      <c r="BJ1144" t="s">
        <v>207</v>
      </c>
      <c r="BK1144" t="s">
        <v>207</v>
      </c>
      <c r="BL1144" t="s">
        <v>207</v>
      </c>
      <c r="BM1144" t="s">
        <v>207</v>
      </c>
      <c r="BN1144" t="s">
        <v>207</v>
      </c>
      <c r="BO1144" s="18" t="str">
        <f>IF(OR(BO$2=0, BO$2=""), "N/A", IF(ISNUMBER(SEARCH(UPPER(BO$2), UPPER(ProgramsTable[[#This Row],[Type of Service]]))), "Yes", "No"))</f>
        <v>N/A</v>
      </c>
      <c r="BP1144" s="18" t="str">
        <f>IF(BP$2=0, "N/A", IF(ISNUMBER(SEARCH(TRIM(BP$2), ProgramsTable[[#This Row],[Geographic Coverage]])), "Yes", "No"))</f>
        <v>N/A</v>
      </c>
      <c r="BQ1144" s="18" t="str">
        <f>IF(BQ$2=0, "N/A", IF(ISNUMBER(SEARCH(TRIM(BQ$2), ProgramsTable[[#This Row],[Geographic Coverage]])), "Yes", "No"))</f>
        <v>N/A</v>
      </c>
      <c r="BR1144" s="18" t="str">
        <f>IF(AND(BP$2=0, BQ$2=0), "*Required - Please Make a Selection*", IF(OR(ISNUMBER(SEARCH(TRIM(BP$2), ProgramsTable[[#This Row],[Geographic Coverage]])), ISNUMBER(SEARCH(TRIM(BQ$2), ProgramsTable[[#This Row],[Geographic Coverage]]))), "Yes", "No"))</f>
        <v>*Required - Please Make a Selection*</v>
      </c>
      <c r="BS1144" s="18" t="str">
        <f>IF(OR(BS$2="",BS$2=0), "N/A", IF(AND(ProgramsTable[[#This Row],[Age Min]]= "None", ProgramsTable[[#This Row],[Age Max]]= "None"), "Yes", IF(AND(BS$2&gt;=ProgramsTable[[#This Row],[Age Min]], BS$2&lt;=ProgramsTable[[#This Row],[Age Max]]), "Yes", "No")))</f>
        <v>N/A</v>
      </c>
      <c r="BT1144" s="18" t="str" cm="1">
        <f t="array" ref="BT1144">IF(COUNTIF(AM$2:BJ$2,"Yes")=0,"N/A",IF(SUMPRODUCT(--(AM$2:BJ$2="Yes"),--(ProgramsTable[[#This Row],[Developmental Disability]:[Caregivers, Family Members, Advocates, or Practitioners of an Individual with Disabilities or Medical Conditions]]="Yes"))&gt;0,"Yes","No"))</f>
        <v>N/A</v>
      </c>
      <c r="BU11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44" s="18" t="str">
        <f>IF(BV$2=0, "N/A", IF(ISNUMBER(SEARCH(UPPER(BV$2), UPPER(ProgramsTable[[#This Row],[Type of Service]]))), "Yes", "No"))</f>
        <v>N/A</v>
      </c>
      <c r="BW1144" s="18" t="str">
        <f>IF(BW$2=0, "N/A", IF(ISNUMBER(SEARCH(TRIM(BW$2), ProgramsTable[[#This Row],[Geographic Coverage]])), "Yes", "No"))</f>
        <v>N/A</v>
      </c>
      <c r="BX1144" s="18" t="str">
        <f>IF(BX$2=0, "N/A", IF(ISNUMBER(SEARCH(TRIM(BX$2), ProgramsTable[[#This Row],[Geographic Coverage]])), "Yes", "No"))</f>
        <v>N/A</v>
      </c>
      <c r="BY1144" s="18" t="str">
        <f>IF(AND(BW$2=0, BX$2=0), "*Required - Please Make a Selection*", IF(OR(ISNUMBER(SEARCH(TRIM(BW$2), ProgramsTable[[#This Row],[Geographic Coverage]])), ISNUMBER(SEARCH(TRIM(BX$2), ProgramsTable[[#This Row],[Geographic Coverage]]))), "Yes", "No"))</f>
        <v>*Required - Please Make a Selection*</v>
      </c>
      <c r="BZ1144" s="18" t="str">
        <f>IF(I$2=0, "N/A", IF(I$2="Yes", IF(ProgramsTable[[#This Row],[Program Includes Services for Caregivers]]="Yes", IF(ProgramsTable[[#This Row],[Program May Require Caregiver to be Unpaid]]="No", "Yes", "No"), "No"), "N/A"))</f>
        <v>N/A</v>
      </c>
      <c r="CA11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44" s="18" t="str">
        <f>IF(CB$2=0, "N/A", IF(ISNUMBER(SEARCH(TRIM(UPPER(CB$2)), TRIM(UPPER(ProgramsTable[[#This Row],[Type of Service]])))), "Yes", "No"))</f>
        <v>N/A</v>
      </c>
      <c r="CC1144" s="18" t="str">
        <f>IF(CC$2=0, "N/A", IF(ISNUMBER(SEARCH(TRIM(CC$2), ProgramsTable[[#This Row],[Geographic Coverage]])), "Yes", "No"))</f>
        <v>No</v>
      </c>
      <c r="CD1144" s="18" t="str">
        <f>IF(CD$2=0, "N/A", IF(ISNUMBER(SEARCH(TRIM(CD$2), ProgramsTable[[#This Row],[Geographic Coverage]])), "Yes", "No"))</f>
        <v>N/A</v>
      </c>
      <c r="CE1144" s="18" t="str">
        <f>IF(AND(CC$2=0, CD$2=0), "*Required - Please Make a Selection*", IF(OR(ISNUMBER(SEARCH(TRIM(CC$2), ProgramsTable[[#This Row],[Geographic Coverage]])), ISNUMBER(SEARCH(TRIM(CD$2), ProgramsTable[[#This Row],[Geographic Coverage]]))), "Yes", "No"))</f>
        <v>No</v>
      </c>
      <c r="CF1144" s="18" t="str" cm="1">
        <f t="array" ref="CF1144">IF(COUNTIF(BK$2:BN$2, "Yes")=0, "N/A", IF(SUMPRODUCT((BK$2:BN$2="Yes")*(ProgramsTable[[#This Row],[Veteran?]:[Disabled Veteran?]]="Yes"))&gt;0, "Yes", "No"))</f>
        <v>No</v>
      </c>
      <c r="CG11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44"/>
      <c r="CI1144"/>
      <c r="CJ1144"/>
      <c r="CK1144"/>
      <c r="CL1144"/>
      <c r="CM1144"/>
      <c r="CN1144"/>
      <c r="CO1144"/>
      <c r="CP1144"/>
      <c r="CQ1144"/>
      <c r="CR1144"/>
      <c r="CS1144"/>
      <c r="CU1144"/>
      <c r="CV1144"/>
    </row>
    <row r="1145" spans="1:100" hidden="1" x14ac:dyDescent="0.25">
      <c r="A1145" s="10">
        <v>1230</v>
      </c>
      <c r="B1145" t="s">
        <v>658</v>
      </c>
      <c r="C1145" t="s">
        <v>659</v>
      </c>
      <c r="D1145" t="s">
        <v>545</v>
      </c>
      <c r="E1145" t="s">
        <v>546</v>
      </c>
      <c r="F1145" t="s">
        <v>562</v>
      </c>
      <c r="G1145" t="s">
        <v>103</v>
      </c>
      <c r="H1145" t="s">
        <v>207</v>
      </c>
      <c r="I1145" t="s">
        <v>207</v>
      </c>
      <c r="J1145" t="s">
        <v>208</v>
      </c>
      <c r="K1145" t="s">
        <v>208</v>
      </c>
      <c r="L1145" s="11" t="s">
        <v>208</v>
      </c>
      <c r="M1145" t="s">
        <v>208</v>
      </c>
      <c r="N1145" t="s">
        <v>208</v>
      </c>
      <c r="P1145" t="s">
        <v>208</v>
      </c>
      <c r="Q1145" t="s">
        <v>208</v>
      </c>
      <c r="R1145" t="s">
        <v>208</v>
      </c>
      <c r="S1145" t="s">
        <v>208</v>
      </c>
      <c r="T1145" t="s">
        <v>37</v>
      </c>
      <c r="U1145" t="s">
        <v>207</v>
      </c>
      <c r="V1145" t="s">
        <v>207</v>
      </c>
      <c r="W1145" t="s">
        <v>207</v>
      </c>
      <c r="X1145" t="s">
        <v>207</v>
      </c>
      <c r="Y1145" t="s">
        <v>207</v>
      </c>
      <c r="Z1145" t="s">
        <v>207</v>
      </c>
      <c r="AA1145" t="s">
        <v>207</v>
      </c>
      <c r="AB1145" t="s">
        <v>207</v>
      </c>
      <c r="AC1145" t="s">
        <v>207</v>
      </c>
      <c r="AD1145" t="s">
        <v>207</v>
      </c>
      <c r="AE1145" t="s">
        <v>207</v>
      </c>
      <c r="AF1145" t="s">
        <v>207</v>
      </c>
      <c r="AG1145" t="s">
        <v>207</v>
      </c>
      <c r="AH1145" t="s">
        <v>207</v>
      </c>
      <c r="AI1145" t="s">
        <v>207</v>
      </c>
      <c r="AJ1145" t="s">
        <v>207</v>
      </c>
      <c r="AK1145" t="s">
        <v>207</v>
      </c>
      <c r="AL1145" t="s">
        <v>207</v>
      </c>
      <c r="AM1145" t="s">
        <v>207</v>
      </c>
      <c r="AN1145" t="s">
        <v>207</v>
      </c>
      <c r="AO1145" t="s">
        <v>207</v>
      </c>
      <c r="AP1145" t="s">
        <v>207</v>
      </c>
      <c r="AQ1145" t="s">
        <v>207</v>
      </c>
      <c r="AR1145" t="s">
        <v>207</v>
      </c>
      <c r="AS1145" t="s">
        <v>207</v>
      </c>
      <c r="AT1145" t="s">
        <v>207</v>
      </c>
      <c r="AU1145" t="s">
        <v>207</v>
      </c>
      <c r="AV1145" t="s">
        <v>207</v>
      </c>
      <c r="AW1145" t="s">
        <v>207</v>
      </c>
      <c r="AX1145" t="s">
        <v>207</v>
      </c>
      <c r="AY1145" t="s">
        <v>207</v>
      </c>
      <c r="AZ1145" t="s">
        <v>207</v>
      </c>
      <c r="BA1145" t="s">
        <v>207</v>
      </c>
      <c r="BB1145" t="s">
        <v>207</v>
      </c>
      <c r="BC1145" t="s">
        <v>207</v>
      </c>
      <c r="BD1145" t="s">
        <v>207</v>
      </c>
      <c r="BE1145" t="s">
        <v>207</v>
      </c>
      <c r="BF1145" t="s">
        <v>207</v>
      </c>
      <c r="BG1145" t="s">
        <v>207</v>
      </c>
      <c r="BH1145" t="s">
        <v>207</v>
      </c>
      <c r="BI1145" t="s">
        <v>207</v>
      </c>
      <c r="BJ1145" t="s">
        <v>207</v>
      </c>
      <c r="BK1145" t="s">
        <v>207</v>
      </c>
      <c r="BL1145" t="s">
        <v>207</v>
      </c>
      <c r="BM1145" t="s">
        <v>207</v>
      </c>
      <c r="BN1145" t="s">
        <v>207</v>
      </c>
      <c r="BO1145" s="18" t="str">
        <f>IF(OR(BO$2=0, BO$2=""), "N/A", IF(ISNUMBER(SEARCH(UPPER(BO$2), UPPER(ProgramsTable[[#This Row],[Type of Service]]))), "Yes", "No"))</f>
        <v>N/A</v>
      </c>
      <c r="BP1145" s="18" t="str">
        <f>IF(BP$2=0, "N/A", IF(ISNUMBER(SEARCH(TRIM(BP$2), ProgramsTable[[#This Row],[Geographic Coverage]])), "Yes", "No"))</f>
        <v>N/A</v>
      </c>
      <c r="BQ1145" s="18" t="str">
        <f>IF(BQ$2=0, "N/A", IF(ISNUMBER(SEARCH(TRIM(BQ$2), ProgramsTable[[#This Row],[Geographic Coverage]])), "Yes", "No"))</f>
        <v>N/A</v>
      </c>
      <c r="BR1145" s="18" t="str">
        <f>IF(AND(BP$2=0, BQ$2=0), "*Required - Please Make a Selection*", IF(OR(ISNUMBER(SEARCH(TRIM(BP$2), ProgramsTable[[#This Row],[Geographic Coverage]])), ISNUMBER(SEARCH(TRIM(BQ$2), ProgramsTable[[#This Row],[Geographic Coverage]]))), "Yes", "No"))</f>
        <v>*Required - Please Make a Selection*</v>
      </c>
      <c r="BS1145" s="18" t="str">
        <f>IF(OR(BS$2="",BS$2=0), "N/A", IF(AND(ProgramsTable[[#This Row],[Age Min]]= "None", ProgramsTable[[#This Row],[Age Max]]= "None"), "Yes", IF(AND(BS$2&gt;=ProgramsTable[[#This Row],[Age Min]], BS$2&lt;=ProgramsTable[[#This Row],[Age Max]]), "Yes", "No")))</f>
        <v>N/A</v>
      </c>
      <c r="BT1145" s="18" t="str" cm="1">
        <f t="array" ref="BT1145">IF(COUNTIF(AM$2:BJ$2,"Yes")=0,"N/A",IF(SUMPRODUCT(--(AM$2:BJ$2="Yes"),--(ProgramsTable[[#This Row],[Developmental Disability]:[Caregivers, Family Members, Advocates, or Practitioners of an Individual with Disabilities or Medical Conditions]]="Yes"))&gt;0,"Yes","No"))</f>
        <v>N/A</v>
      </c>
      <c r="BU11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45" s="18" t="str">
        <f>IF(BV$2=0, "N/A", IF(ISNUMBER(SEARCH(UPPER(BV$2), UPPER(ProgramsTable[[#This Row],[Type of Service]]))), "Yes", "No"))</f>
        <v>N/A</v>
      </c>
      <c r="BW1145" s="18" t="str">
        <f>IF(BW$2=0, "N/A", IF(ISNUMBER(SEARCH(TRIM(BW$2), ProgramsTable[[#This Row],[Geographic Coverage]])), "Yes", "No"))</f>
        <v>N/A</v>
      </c>
      <c r="BX1145" s="18" t="str">
        <f>IF(BX$2=0, "N/A", IF(ISNUMBER(SEARCH(TRIM(BX$2), ProgramsTable[[#This Row],[Geographic Coverage]])), "Yes", "No"))</f>
        <v>N/A</v>
      </c>
      <c r="BY1145" s="18" t="str">
        <f>IF(AND(BW$2=0, BX$2=0), "*Required - Please Make a Selection*", IF(OR(ISNUMBER(SEARCH(TRIM(BW$2), ProgramsTable[[#This Row],[Geographic Coverage]])), ISNUMBER(SEARCH(TRIM(BX$2), ProgramsTable[[#This Row],[Geographic Coverage]]))), "Yes", "No"))</f>
        <v>*Required - Please Make a Selection*</v>
      </c>
      <c r="BZ1145" s="18" t="str">
        <f>IF(I$2=0, "N/A", IF(I$2="Yes", IF(ProgramsTable[[#This Row],[Program Includes Services for Caregivers]]="Yes", IF(ProgramsTable[[#This Row],[Program May Require Caregiver to be Unpaid]]="No", "Yes", "No"), "No"), "N/A"))</f>
        <v>N/A</v>
      </c>
      <c r="CA11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45" s="18" t="str">
        <f>IF(CB$2=0, "N/A", IF(ISNUMBER(SEARCH(TRIM(UPPER(CB$2)), TRIM(UPPER(ProgramsTable[[#This Row],[Type of Service]])))), "Yes", "No"))</f>
        <v>N/A</v>
      </c>
      <c r="CC1145" s="18" t="str">
        <f>IF(CC$2=0, "N/A", IF(ISNUMBER(SEARCH(TRIM(CC$2), ProgramsTable[[#This Row],[Geographic Coverage]])), "Yes", "No"))</f>
        <v>No</v>
      </c>
      <c r="CD1145" s="18" t="str">
        <f>IF(CD$2=0, "N/A", IF(ISNUMBER(SEARCH(TRIM(CD$2), ProgramsTable[[#This Row],[Geographic Coverage]])), "Yes", "No"))</f>
        <v>N/A</v>
      </c>
      <c r="CE1145" s="18" t="str">
        <f>IF(AND(CC$2=0, CD$2=0), "*Required - Please Make a Selection*", IF(OR(ISNUMBER(SEARCH(TRIM(CC$2), ProgramsTable[[#This Row],[Geographic Coverage]])), ISNUMBER(SEARCH(TRIM(CD$2), ProgramsTable[[#This Row],[Geographic Coverage]]))), "Yes", "No"))</f>
        <v>No</v>
      </c>
      <c r="CF1145" s="18" t="str" cm="1">
        <f t="array" ref="CF1145">IF(COUNTIF(BK$2:BN$2, "Yes")=0, "N/A", IF(SUMPRODUCT((BK$2:BN$2="Yes")*(ProgramsTable[[#This Row],[Veteran?]:[Disabled Veteran?]]="Yes"))&gt;0, "Yes", "No"))</f>
        <v>No</v>
      </c>
      <c r="CG11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45"/>
      <c r="CI1145"/>
      <c r="CJ1145"/>
      <c r="CK1145"/>
      <c r="CL1145"/>
      <c r="CM1145"/>
      <c r="CN1145"/>
      <c r="CO1145"/>
      <c r="CP1145"/>
      <c r="CQ1145"/>
      <c r="CR1145"/>
      <c r="CS1145"/>
      <c r="CU1145"/>
      <c r="CV1145"/>
    </row>
    <row r="1146" spans="1:100" hidden="1" x14ac:dyDescent="0.25">
      <c r="A1146" s="10">
        <v>1231</v>
      </c>
      <c r="B1146" t="s">
        <v>658</v>
      </c>
      <c r="C1146" t="s">
        <v>659</v>
      </c>
      <c r="D1146" t="s">
        <v>545</v>
      </c>
      <c r="E1146" t="s">
        <v>546</v>
      </c>
      <c r="F1146" t="s">
        <v>117</v>
      </c>
      <c r="G1146" t="s">
        <v>117</v>
      </c>
      <c r="H1146" t="s">
        <v>207</v>
      </c>
      <c r="I1146" t="s">
        <v>207</v>
      </c>
      <c r="J1146" t="s">
        <v>208</v>
      </c>
      <c r="K1146" t="s">
        <v>208</v>
      </c>
      <c r="L1146" s="11" t="s">
        <v>543</v>
      </c>
      <c r="M1146">
        <v>60</v>
      </c>
      <c r="N1146">
        <v>120</v>
      </c>
      <c r="P1146" t="s">
        <v>563</v>
      </c>
      <c r="Q1146" t="s">
        <v>208</v>
      </c>
      <c r="R1146" t="s">
        <v>563</v>
      </c>
      <c r="S1146" t="s">
        <v>208</v>
      </c>
      <c r="T1146" t="s">
        <v>37</v>
      </c>
      <c r="U1146" t="s">
        <v>207</v>
      </c>
      <c r="V1146" t="s">
        <v>207</v>
      </c>
      <c r="W1146" t="s">
        <v>207</v>
      </c>
      <c r="X1146" t="s">
        <v>207</v>
      </c>
      <c r="Y1146" t="s">
        <v>207</v>
      </c>
      <c r="Z1146" t="s">
        <v>207</v>
      </c>
      <c r="AA1146" t="s">
        <v>207</v>
      </c>
      <c r="AB1146" t="s">
        <v>207</v>
      </c>
      <c r="AC1146" t="s">
        <v>207</v>
      </c>
      <c r="AD1146" t="s">
        <v>207</v>
      </c>
      <c r="AE1146" t="s">
        <v>207</v>
      </c>
      <c r="AF1146" t="s">
        <v>207</v>
      </c>
      <c r="AG1146" t="s">
        <v>207</v>
      </c>
      <c r="AH1146" t="s">
        <v>207</v>
      </c>
      <c r="AI1146" t="s">
        <v>207</v>
      </c>
      <c r="AJ1146" t="s">
        <v>207</v>
      </c>
      <c r="AK1146" t="s">
        <v>207</v>
      </c>
      <c r="AL1146" t="s">
        <v>207</v>
      </c>
      <c r="AM1146" t="s">
        <v>207</v>
      </c>
      <c r="AN1146" t="s">
        <v>207</v>
      </c>
      <c r="AO1146" t="s">
        <v>207</v>
      </c>
      <c r="AP1146" t="s">
        <v>207</v>
      </c>
      <c r="AQ1146" t="s">
        <v>207</v>
      </c>
      <c r="AR1146" t="s">
        <v>207</v>
      </c>
      <c r="AS1146" t="s">
        <v>207</v>
      </c>
      <c r="AT1146" t="s">
        <v>207</v>
      </c>
      <c r="AU1146" t="s">
        <v>207</v>
      </c>
      <c r="AV1146" t="s">
        <v>207</v>
      </c>
      <c r="AW1146" t="s">
        <v>207</v>
      </c>
      <c r="AX1146" t="s">
        <v>207</v>
      </c>
      <c r="AY1146" t="s">
        <v>207</v>
      </c>
      <c r="AZ1146" t="s">
        <v>207</v>
      </c>
      <c r="BA1146" t="s">
        <v>215</v>
      </c>
      <c r="BB1146" t="s">
        <v>207</v>
      </c>
      <c r="BC1146" t="s">
        <v>207</v>
      </c>
      <c r="BD1146" t="s">
        <v>207</v>
      </c>
      <c r="BE1146" t="s">
        <v>207</v>
      </c>
      <c r="BF1146" t="s">
        <v>207</v>
      </c>
      <c r="BG1146" t="s">
        <v>207</v>
      </c>
      <c r="BH1146" t="s">
        <v>207</v>
      </c>
      <c r="BI1146" t="s">
        <v>207</v>
      </c>
      <c r="BJ1146" t="s">
        <v>207</v>
      </c>
      <c r="BK1146" t="s">
        <v>207</v>
      </c>
      <c r="BL1146" t="s">
        <v>207</v>
      </c>
      <c r="BM1146" t="s">
        <v>207</v>
      </c>
      <c r="BN1146" t="s">
        <v>207</v>
      </c>
      <c r="BO1146" s="18" t="str">
        <f>IF(OR(BO$2=0, BO$2=""), "N/A", IF(ISNUMBER(SEARCH(UPPER(BO$2), UPPER(ProgramsTable[[#This Row],[Type of Service]]))), "Yes", "No"))</f>
        <v>N/A</v>
      </c>
      <c r="BP1146" s="18" t="str">
        <f>IF(BP$2=0, "N/A", IF(ISNUMBER(SEARCH(TRIM(BP$2), ProgramsTable[[#This Row],[Geographic Coverage]])), "Yes", "No"))</f>
        <v>N/A</v>
      </c>
      <c r="BQ1146" s="18" t="str">
        <f>IF(BQ$2=0, "N/A", IF(ISNUMBER(SEARCH(TRIM(BQ$2), ProgramsTable[[#This Row],[Geographic Coverage]])), "Yes", "No"))</f>
        <v>N/A</v>
      </c>
      <c r="BR1146" s="18" t="str">
        <f>IF(AND(BP$2=0, BQ$2=0), "*Required - Please Make a Selection*", IF(OR(ISNUMBER(SEARCH(TRIM(BP$2), ProgramsTable[[#This Row],[Geographic Coverage]])), ISNUMBER(SEARCH(TRIM(BQ$2), ProgramsTable[[#This Row],[Geographic Coverage]]))), "Yes", "No"))</f>
        <v>*Required - Please Make a Selection*</v>
      </c>
      <c r="BS1146" s="18" t="str">
        <f>IF(OR(BS$2="",BS$2=0), "N/A", IF(AND(ProgramsTable[[#This Row],[Age Min]]= "None", ProgramsTable[[#This Row],[Age Max]]= "None"), "Yes", IF(AND(BS$2&gt;=ProgramsTable[[#This Row],[Age Min]], BS$2&lt;=ProgramsTable[[#This Row],[Age Max]]), "Yes", "No")))</f>
        <v>N/A</v>
      </c>
      <c r="BT1146" s="18" t="str" cm="1">
        <f t="array" ref="BT1146">IF(COUNTIF(AM$2:BJ$2,"Yes")=0,"N/A",IF(SUMPRODUCT(--(AM$2:BJ$2="Yes"),--(ProgramsTable[[#This Row],[Developmental Disability]:[Caregivers, Family Members, Advocates, or Practitioners of an Individual with Disabilities or Medical Conditions]]="Yes"))&gt;0,"Yes","No"))</f>
        <v>N/A</v>
      </c>
      <c r="BU11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46" s="18" t="str">
        <f>IF(BV$2=0, "N/A", IF(ISNUMBER(SEARCH(UPPER(BV$2), UPPER(ProgramsTable[[#This Row],[Type of Service]]))), "Yes", "No"))</f>
        <v>N/A</v>
      </c>
      <c r="BW1146" s="18" t="str">
        <f>IF(BW$2=0, "N/A", IF(ISNUMBER(SEARCH(TRIM(BW$2), ProgramsTable[[#This Row],[Geographic Coverage]])), "Yes", "No"))</f>
        <v>N/A</v>
      </c>
      <c r="BX1146" s="18" t="str">
        <f>IF(BX$2=0, "N/A", IF(ISNUMBER(SEARCH(TRIM(BX$2), ProgramsTable[[#This Row],[Geographic Coverage]])), "Yes", "No"))</f>
        <v>N/A</v>
      </c>
      <c r="BY1146" s="18" t="str">
        <f>IF(AND(BW$2=0, BX$2=0), "*Required - Please Make a Selection*", IF(OR(ISNUMBER(SEARCH(TRIM(BW$2), ProgramsTable[[#This Row],[Geographic Coverage]])), ISNUMBER(SEARCH(TRIM(BX$2), ProgramsTable[[#This Row],[Geographic Coverage]]))), "Yes", "No"))</f>
        <v>*Required - Please Make a Selection*</v>
      </c>
      <c r="BZ1146" s="18" t="str">
        <f>IF(I$2=0, "N/A", IF(I$2="Yes", IF(ProgramsTable[[#This Row],[Program Includes Services for Caregivers]]="Yes", IF(ProgramsTable[[#This Row],[Program May Require Caregiver to be Unpaid]]="No", "Yes", "No"), "No"), "N/A"))</f>
        <v>N/A</v>
      </c>
      <c r="CA11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46" s="18" t="str">
        <f>IF(CB$2=0, "N/A", IF(ISNUMBER(SEARCH(TRIM(UPPER(CB$2)), TRIM(UPPER(ProgramsTable[[#This Row],[Type of Service]])))), "Yes", "No"))</f>
        <v>N/A</v>
      </c>
      <c r="CC1146" s="18" t="str">
        <f>IF(CC$2=0, "N/A", IF(ISNUMBER(SEARCH(TRIM(CC$2), ProgramsTable[[#This Row],[Geographic Coverage]])), "Yes", "No"))</f>
        <v>No</v>
      </c>
      <c r="CD1146" s="18" t="str">
        <f>IF(CD$2=0, "N/A", IF(ISNUMBER(SEARCH(TRIM(CD$2), ProgramsTable[[#This Row],[Geographic Coverage]])), "Yes", "No"))</f>
        <v>N/A</v>
      </c>
      <c r="CE1146" s="18" t="str">
        <f>IF(AND(CC$2=0, CD$2=0), "*Required - Please Make a Selection*", IF(OR(ISNUMBER(SEARCH(TRIM(CC$2), ProgramsTable[[#This Row],[Geographic Coverage]])), ISNUMBER(SEARCH(TRIM(CD$2), ProgramsTable[[#This Row],[Geographic Coverage]]))), "Yes", "No"))</f>
        <v>No</v>
      </c>
      <c r="CF1146" s="18" t="str" cm="1">
        <f t="array" ref="CF1146">IF(COUNTIF(BK$2:BN$2, "Yes")=0, "N/A", IF(SUMPRODUCT((BK$2:BN$2="Yes")*(ProgramsTable[[#This Row],[Veteran?]:[Disabled Veteran?]]="Yes"))&gt;0, "Yes", "No"))</f>
        <v>No</v>
      </c>
      <c r="CG11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46"/>
      <c r="CI1146"/>
      <c r="CJ1146"/>
      <c r="CK1146"/>
      <c r="CL1146"/>
      <c r="CM1146"/>
      <c r="CN1146"/>
      <c r="CO1146"/>
      <c r="CP1146"/>
      <c r="CQ1146"/>
      <c r="CR1146"/>
      <c r="CS1146"/>
      <c r="CU1146"/>
      <c r="CV1146"/>
    </row>
    <row r="1147" spans="1:100" x14ac:dyDescent="0.25">
      <c r="A1147" s="10">
        <v>1232</v>
      </c>
      <c r="B1147" t="s">
        <v>658</v>
      </c>
      <c r="C1147" t="s">
        <v>659</v>
      </c>
      <c r="D1147" t="s">
        <v>564</v>
      </c>
      <c r="E1147" t="s">
        <v>546</v>
      </c>
      <c r="F1147" t="s">
        <v>565</v>
      </c>
      <c r="G1147" t="s">
        <v>107</v>
      </c>
      <c r="H1147" t="s">
        <v>207</v>
      </c>
      <c r="I1147" t="s">
        <v>207</v>
      </c>
      <c r="J1147" t="s">
        <v>566</v>
      </c>
      <c r="K1147" t="s">
        <v>208</v>
      </c>
      <c r="L1147" s="11" t="s">
        <v>567</v>
      </c>
      <c r="M1147">
        <v>60</v>
      </c>
      <c r="N1147">
        <v>120</v>
      </c>
      <c r="O1147" t="s">
        <v>568</v>
      </c>
      <c r="P1147" t="s">
        <v>569</v>
      </c>
      <c r="Q1147" t="s">
        <v>208</v>
      </c>
      <c r="R1147" t="s">
        <v>569</v>
      </c>
      <c r="S1147" t="s">
        <v>208</v>
      </c>
      <c r="T1147" t="s">
        <v>37</v>
      </c>
      <c r="U1147" t="s">
        <v>207</v>
      </c>
      <c r="V1147" t="s">
        <v>215</v>
      </c>
      <c r="W1147" t="s">
        <v>207</v>
      </c>
      <c r="X1147" t="s">
        <v>207</v>
      </c>
      <c r="Y1147" t="s">
        <v>207</v>
      </c>
      <c r="Z1147" t="s">
        <v>207</v>
      </c>
      <c r="AA1147" t="s">
        <v>207</v>
      </c>
      <c r="AB1147" t="s">
        <v>207</v>
      </c>
      <c r="AC1147" t="s">
        <v>207</v>
      </c>
      <c r="AD1147" t="s">
        <v>207</v>
      </c>
      <c r="AE1147" t="s">
        <v>207</v>
      </c>
      <c r="AF1147" t="s">
        <v>207</v>
      </c>
      <c r="AG1147" t="s">
        <v>207</v>
      </c>
      <c r="AH1147" t="s">
        <v>207</v>
      </c>
      <c r="AI1147" t="s">
        <v>207</v>
      </c>
      <c r="AJ1147" t="s">
        <v>207</v>
      </c>
      <c r="AK1147" t="s">
        <v>207</v>
      </c>
      <c r="AL1147" t="s">
        <v>207</v>
      </c>
      <c r="AM1147" t="s">
        <v>215</v>
      </c>
      <c r="AN1147" t="s">
        <v>215</v>
      </c>
      <c r="AO1147" t="s">
        <v>215</v>
      </c>
      <c r="AP1147" t="s">
        <v>207</v>
      </c>
      <c r="AQ1147" t="s">
        <v>207</v>
      </c>
      <c r="AR1147" t="s">
        <v>207</v>
      </c>
      <c r="AS1147" t="s">
        <v>207</v>
      </c>
      <c r="AT1147" t="s">
        <v>207</v>
      </c>
      <c r="AU1147" t="s">
        <v>207</v>
      </c>
      <c r="AV1147" t="s">
        <v>207</v>
      </c>
      <c r="AW1147" t="s">
        <v>207</v>
      </c>
      <c r="AX1147" t="s">
        <v>207</v>
      </c>
      <c r="AY1147" t="s">
        <v>207</v>
      </c>
      <c r="AZ1147" t="s">
        <v>207</v>
      </c>
      <c r="BA1147" t="s">
        <v>207</v>
      </c>
      <c r="BB1147" t="s">
        <v>207</v>
      </c>
      <c r="BC1147" t="s">
        <v>207</v>
      </c>
      <c r="BD1147" t="s">
        <v>207</v>
      </c>
      <c r="BE1147" t="s">
        <v>207</v>
      </c>
      <c r="BF1147" t="s">
        <v>207</v>
      </c>
      <c r="BG1147" t="s">
        <v>207</v>
      </c>
      <c r="BH1147" t="s">
        <v>207</v>
      </c>
      <c r="BI1147" t="s">
        <v>207</v>
      </c>
      <c r="BJ1147" t="s">
        <v>207</v>
      </c>
      <c r="BK1147" t="s">
        <v>207</v>
      </c>
      <c r="BL1147" t="s">
        <v>207</v>
      </c>
      <c r="BM1147" t="s">
        <v>207</v>
      </c>
      <c r="BN1147" t="s">
        <v>207</v>
      </c>
      <c r="BO1147" s="18" t="str">
        <f>IF(OR(BO$2=0, BO$2=""), "N/A", IF(ISNUMBER(SEARCH(UPPER(BO$2), UPPER(ProgramsTable[[#This Row],[Type of Service]]))), "Yes", "No"))</f>
        <v>N/A</v>
      </c>
      <c r="BP1147" s="18" t="str">
        <f>IF(BP$2=0, "N/A", IF(ISNUMBER(SEARCH(TRIM(BP$2), ProgramsTable[[#This Row],[Geographic Coverage]])), "Yes", "No"))</f>
        <v>N/A</v>
      </c>
      <c r="BQ1147" s="18" t="str">
        <f>IF(BQ$2=0, "N/A", IF(ISNUMBER(SEARCH(TRIM(BQ$2), ProgramsTable[[#This Row],[Geographic Coverage]])), "Yes", "No"))</f>
        <v>N/A</v>
      </c>
      <c r="BR1147" s="18" t="str">
        <f>IF(AND(BP$2=0, BQ$2=0), "*Required - Please Make a Selection*", IF(OR(ISNUMBER(SEARCH(TRIM(BP$2), ProgramsTable[[#This Row],[Geographic Coverage]])), ISNUMBER(SEARCH(TRIM(BQ$2), ProgramsTable[[#This Row],[Geographic Coverage]]))), "Yes", "No"))</f>
        <v>*Required - Please Make a Selection*</v>
      </c>
      <c r="BS1147" s="18" t="str">
        <f>IF(OR(BS$2="",BS$2=0), "N/A", IF(AND(ProgramsTable[[#This Row],[Age Min]]= "None", ProgramsTable[[#This Row],[Age Max]]= "None"), "Yes", IF(AND(BS$2&gt;=ProgramsTable[[#This Row],[Age Min]], BS$2&lt;=ProgramsTable[[#This Row],[Age Max]]), "Yes", "No")))</f>
        <v>N/A</v>
      </c>
      <c r="BT1147" s="18" t="str" cm="1">
        <f t="array" ref="BT1147">IF(COUNTIF(AM$2:BJ$2,"Yes")=0,"N/A",IF(SUMPRODUCT(--(AM$2:BJ$2="Yes"),--(ProgramsTable[[#This Row],[Developmental Disability]:[Caregivers, Family Members, Advocates, or Practitioners of an Individual with Disabilities or Medical Conditions]]="Yes"))&gt;0,"Yes","No"))</f>
        <v>N/A</v>
      </c>
      <c r="BU11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47" s="18" t="str">
        <f>IF(BV$2=0, "N/A", IF(ISNUMBER(SEARCH(UPPER(BV$2), UPPER(ProgramsTable[[#This Row],[Type of Service]]))), "Yes", "No"))</f>
        <v>N/A</v>
      </c>
      <c r="BW1147" s="18" t="str">
        <f>IF(BW$2=0, "N/A", IF(ISNUMBER(SEARCH(TRIM(BW$2), ProgramsTable[[#This Row],[Geographic Coverage]])), "Yes", "No"))</f>
        <v>N/A</v>
      </c>
      <c r="BX1147" s="18" t="str">
        <f>IF(BX$2=0, "N/A", IF(ISNUMBER(SEARCH(TRIM(BX$2), ProgramsTable[[#This Row],[Geographic Coverage]])), "Yes", "No"))</f>
        <v>N/A</v>
      </c>
      <c r="BY1147" s="18" t="str">
        <f>IF(AND(BW$2=0, BX$2=0), "*Required - Please Make a Selection*", IF(OR(ISNUMBER(SEARCH(TRIM(BW$2), ProgramsTable[[#This Row],[Geographic Coverage]])), ISNUMBER(SEARCH(TRIM(BX$2), ProgramsTable[[#This Row],[Geographic Coverage]]))), "Yes", "No"))</f>
        <v>*Required - Please Make a Selection*</v>
      </c>
      <c r="BZ1147" s="18" t="str">
        <f>IF(I$2=0, "N/A", IF(I$2="Yes", IF(ProgramsTable[[#This Row],[Program Includes Services for Caregivers]]="Yes", IF(ProgramsTable[[#This Row],[Program May Require Caregiver to be Unpaid]]="No", "Yes", "No"), "No"), "N/A"))</f>
        <v>N/A</v>
      </c>
      <c r="CA11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47" s="18" t="str">
        <f>IF(CB$2=0, "N/A", IF(ISNUMBER(SEARCH(TRIM(UPPER(CB$2)), TRIM(UPPER(ProgramsTable[[#This Row],[Type of Service]])))), "Yes", "No"))</f>
        <v>N/A</v>
      </c>
      <c r="CC1147" s="18" t="str">
        <f>IF(CC$2=0, "N/A", IF(ISNUMBER(SEARCH(TRIM(CC$2), ProgramsTable[[#This Row],[Geographic Coverage]])), "Yes", "No"))</f>
        <v>No</v>
      </c>
      <c r="CD1147" s="18" t="str">
        <f>IF(CD$2=0, "N/A", IF(ISNUMBER(SEARCH(TRIM(CD$2), ProgramsTable[[#This Row],[Geographic Coverage]])), "Yes", "No"))</f>
        <v>N/A</v>
      </c>
      <c r="CE1147" s="18" t="str">
        <f>IF(AND(CC$2=0, CD$2=0), "*Required - Please Make a Selection*", IF(OR(ISNUMBER(SEARCH(TRIM(CC$2), ProgramsTable[[#This Row],[Geographic Coverage]])), ISNUMBER(SEARCH(TRIM(CD$2), ProgramsTable[[#This Row],[Geographic Coverage]]))), "Yes", "No"))</f>
        <v>No</v>
      </c>
      <c r="CF1147" s="18" t="str" cm="1">
        <f t="array" ref="CF1147">IF(COUNTIF(BK$2:BN$2, "Yes")=0, "N/A", IF(SUMPRODUCT((BK$2:BN$2="Yes")*(ProgramsTable[[#This Row],[Veteran?]:[Disabled Veteran?]]="Yes"))&gt;0, "Yes", "No"))</f>
        <v>No</v>
      </c>
      <c r="CG11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47"/>
      <c r="CI1147"/>
      <c r="CJ1147"/>
      <c r="CK1147"/>
      <c r="CL1147"/>
      <c r="CM1147"/>
      <c r="CN1147"/>
      <c r="CO1147"/>
      <c r="CP1147"/>
      <c r="CQ1147"/>
      <c r="CR1147"/>
      <c r="CS1147"/>
      <c r="CU1147"/>
      <c r="CV1147"/>
    </row>
    <row r="1148" spans="1:100" hidden="1" x14ac:dyDescent="0.25">
      <c r="A1148" s="10">
        <v>1233</v>
      </c>
      <c r="B1148" t="s">
        <v>658</v>
      </c>
      <c r="C1148" t="s">
        <v>659</v>
      </c>
      <c r="D1148" t="s">
        <v>564</v>
      </c>
      <c r="E1148" t="s">
        <v>546</v>
      </c>
      <c r="F1148" t="s">
        <v>570</v>
      </c>
      <c r="G1148" t="s">
        <v>109</v>
      </c>
      <c r="H1148" t="s">
        <v>207</v>
      </c>
      <c r="I1148" t="s">
        <v>207</v>
      </c>
      <c r="J1148" t="s">
        <v>566</v>
      </c>
      <c r="K1148" t="s">
        <v>208</v>
      </c>
      <c r="L1148" s="11" t="s">
        <v>571</v>
      </c>
      <c r="M1148">
        <v>60</v>
      </c>
      <c r="N1148">
        <v>120</v>
      </c>
      <c r="O1148" t="s">
        <v>572</v>
      </c>
      <c r="P1148" t="s">
        <v>573</v>
      </c>
      <c r="Q1148" t="s">
        <v>208</v>
      </c>
      <c r="R1148" t="s">
        <v>573</v>
      </c>
      <c r="S1148" t="s">
        <v>208</v>
      </c>
      <c r="T1148" t="s">
        <v>37</v>
      </c>
      <c r="U1148" t="s">
        <v>207</v>
      </c>
      <c r="V1148" t="s">
        <v>215</v>
      </c>
      <c r="W1148" t="s">
        <v>207</v>
      </c>
      <c r="X1148" t="s">
        <v>207</v>
      </c>
      <c r="Y1148" t="s">
        <v>207</v>
      </c>
      <c r="Z1148" t="s">
        <v>207</v>
      </c>
      <c r="AA1148" t="s">
        <v>207</v>
      </c>
      <c r="AB1148" t="s">
        <v>207</v>
      </c>
      <c r="AC1148" t="s">
        <v>207</v>
      </c>
      <c r="AD1148" t="s">
        <v>207</v>
      </c>
      <c r="AE1148" t="s">
        <v>207</v>
      </c>
      <c r="AF1148" t="s">
        <v>207</v>
      </c>
      <c r="AG1148" t="s">
        <v>207</v>
      </c>
      <c r="AH1148" t="s">
        <v>207</v>
      </c>
      <c r="AI1148" t="s">
        <v>207</v>
      </c>
      <c r="AJ1148" t="s">
        <v>207</v>
      </c>
      <c r="AK1148" t="s">
        <v>207</v>
      </c>
      <c r="AL1148" t="s">
        <v>207</v>
      </c>
      <c r="AM1148" t="s">
        <v>215</v>
      </c>
      <c r="AN1148" t="s">
        <v>215</v>
      </c>
      <c r="AO1148" t="s">
        <v>215</v>
      </c>
      <c r="AP1148" t="s">
        <v>207</v>
      </c>
      <c r="AQ1148" t="s">
        <v>215</v>
      </c>
      <c r="AR1148" t="s">
        <v>207</v>
      </c>
      <c r="AS1148" t="s">
        <v>207</v>
      </c>
      <c r="AT1148" t="s">
        <v>207</v>
      </c>
      <c r="AU1148" t="s">
        <v>207</v>
      </c>
      <c r="AV1148" t="s">
        <v>207</v>
      </c>
      <c r="AW1148" t="s">
        <v>207</v>
      </c>
      <c r="AX1148" t="s">
        <v>215</v>
      </c>
      <c r="AY1148" t="s">
        <v>215</v>
      </c>
      <c r="AZ1148" t="s">
        <v>207</v>
      </c>
      <c r="BA1148" t="s">
        <v>215</v>
      </c>
      <c r="BB1148" t="s">
        <v>207</v>
      </c>
      <c r="BC1148" t="s">
        <v>207</v>
      </c>
      <c r="BD1148" t="s">
        <v>207</v>
      </c>
      <c r="BE1148" t="s">
        <v>207</v>
      </c>
      <c r="BF1148" t="s">
        <v>207</v>
      </c>
      <c r="BG1148" t="s">
        <v>207</v>
      </c>
      <c r="BH1148" t="s">
        <v>207</v>
      </c>
      <c r="BI1148" t="s">
        <v>207</v>
      </c>
      <c r="BJ1148" t="s">
        <v>207</v>
      </c>
      <c r="BK1148" t="s">
        <v>207</v>
      </c>
      <c r="BL1148" t="s">
        <v>207</v>
      </c>
      <c r="BM1148" t="s">
        <v>207</v>
      </c>
      <c r="BN1148" t="s">
        <v>207</v>
      </c>
      <c r="BO1148" s="18" t="str">
        <f>IF(OR(BO$2=0, BO$2=""), "N/A", IF(ISNUMBER(SEARCH(UPPER(BO$2), UPPER(ProgramsTable[[#This Row],[Type of Service]]))), "Yes", "No"))</f>
        <v>N/A</v>
      </c>
      <c r="BP1148" s="18" t="str">
        <f>IF(BP$2=0, "N/A", IF(ISNUMBER(SEARCH(TRIM(BP$2), ProgramsTable[[#This Row],[Geographic Coverage]])), "Yes", "No"))</f>
        <v>N/A</v>
      </c>
      <c r="BQ1148" s="18" t="str">
        <f>IF(BQ$2=0, "N/A", IF(ISNUMBER(SEARCH(TRIM(BQ$2), ProgramsTable[[#This Row],[Geographic Coverage]])), "Yes", "No"))</f>
        <v>N/A</v>
      </c>
      <c r="BR1148" s="18" t="str">
        <f>IF(AND(BP$2=0, BQ$2=0), "*Required - Please Make a Selection*", IF(OR(ISNUMBER(SEARCH(TRIM(BP$2), ProgramsTable[[#This Row],[Geographic Coverage]])), ISNUMBER(SEARCH(TRIM(BQ$2), ProgramsTable[[#This Row],[Geographic Coverage]]))), "Yes", "No"))</f>
        <v>*Required - Please Make a Selection*</v>
      </c>
      <c r="BS1148" s="18" t="str">
        <f>IF(OR(BS$2="",BS$2=0), "N/A", IF(AND(ProgramsTable[[#This Row],[Age Min]]= "None", ProgramsTable[[#This Row],[Age Max]]= "None"), "Yes", IF(AND(BS$2&gt;=ProgramsTable[[#This Row],[Age Min]], BS$2&lt;=ProgramsTable[[#This Row],[Age Max]]), "Yes", "No")))</f>
        <v>N/A</v>
      </c>
      <c r="BT1148" s="18" t="str" cm="1">
        <f t="array" ref="BT1148">IF(COUNTIF(AM$2:BJ$2,"Yes")=0,"N/A",IF(SUMPRODUCT(--(AM$2:BJ$2="Yes"),--(ProgramsTable[[#This Row],[Developmental Disability]:[Caregivers, Family Members, Advocates, or Practitioners of an Individual with Disabilities or Medical Conditions]]="Yes"))&gt;0,"Yes","No"))</f>
        <v>N/A</v>
      </c>
      <c r="BU11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48" s="18" t="str">
        <f>IF(BV$2=0, "N/A", IF(ISNUMBER(SEARCH(UPPER(BV$2), UPPER(ProgramsTable[[#This Row],[Type of Service]]))), "Yes", "No"))</f>
        <v>N/A</v>
      </c>
      <c r="BW1148" s="18" t="str">
        <f>IF(BW$2=0, "N/A", IF(ISNUMBER(SEARCH(TRIM(BW$2), ProgramsTable[[#This Row],[Geographic Coverage]])), "Yes", "No"))</f>
        <v>N/A</v>
      </c>
      <c r="BX1148" s="18" t="str">
        <f>IF(BX$2=0, "N/A", IF(ISNUMBER(SEARCH(TRIM(BX$2), ProgramsTable[[#This Row],[Geographic Coverage]])), "Yes", "No"))</f>
        <v>N/A</v>
      </c>
      <c r="BY1148" s="18" t="str">
        <f>IF(AND(BW$2=0, BX$2=0), "*Required - Please Make a Selection*", IF(OR(ISNUMBER(SEARCH(TRIM(BW$2), ProgramsTable[[#This Row],[Geographic Coverage]])), ISNUMBER(SEARCH(TRIM(BX$2), ProgramsTable[[#This Row],[Geographic Coverage]]))), "Yes", "No"))</f>
        <v>*Required - Please Make a Selection*</v>
      </c>
      <c r="BZ1148" s="18" t="str">
        <f>IF(I$2=0, "N/A", IF(I$2="Yes", IF(ProgramsTable[[#This Row],[Program Includes Services for Caregivers]]="Yes", IF(ProgramsTable[[#This Row],[Program May Require Caregiver to be Unpaid]]="No", "Yes", "No"), "No"), "N/A"))</f>
        <v>N/A</v>
      </c>
      <c r="CA11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48" s="18" t="str">
        <f>IF(CB$2=0, "N/A", IF(ISNUMBER(SEARCH(TRIM(UPPER(CB$2)), TRIM(UPPER(ProgramsTable[[#This Row],[Type of Service]])))), "Yes", "No"))</f>
        <v>N/A</v>
      </c>
      <c r="CC1148" s="18" t="str">
        <f>IF(CC$2=0, "N/A", IF(ISNUMBER(SEARCH(TRIM(CC$2), ProgramsTable[[#This Row],[Geographic Coverage]])), "Yes", "No"))</f>
        <v>No</v>
      </c>
      <c r="CD1148" s="18" t="str">
        <f>IF(CD$2=0, "N/A", IF(ISNUMBER(SEARCH(TRIM(CD$2), ProgramsTable[[#This Row],[Geographic Coverage]])), "Yes", "No"))</f>
        <v>N/A</v>
      </c>
      <c r="CE1148" s="18" t="str">
        <f>IF(AND(CC$2=0, CD$2=0), "*Required - Please Make a Selection*", IF(OR(ISNUMBER(SEARCH(TRIM(CC$2), ProgramsTable[[#This Row],[Geographic Coverage]])), ISNUMBER(SEARCH(TRIM(CD$2), ProgramsTable[[#This Row],[Geographic Coverage]]))), "Yes", "No"))</f>
        <v>No</v>
      </c>
      <c r="CF1148" s="18" t="str" cm="1">
        <f t="array" ref="CF1148">IF(COUNTIF(BK$2:BN$2, "Yes")=0, "N/A", IF(SUMPRODUCT((BK$2:BN$2="Yes")*(ProgramsTable[[#This Row],[Veteran?]:[Disabled Veteran?]]="Yes"))&gt;0, "Yes", "No"))</f>
        <v>No</v>
      </c>
      <c r="CG11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48"/>
      <c r="CI1148"/>
      <c r="CJ1148"/>
      <c r="CK1148"/>
      <c r="CL1148"/>
      <c r="CM1148"/>
      <c r="CN1148"/>
      <c r="CO1148"/>
      <c r="CP1148"/>
      <c r="CQ1148"/>
      <c r="CR1148"/>
      <c r="CS1148"/>
      <c r="CU1148"/>
      <c r="CV1148"/>
    </row>
    <row r="1149" spans="1:100" hidden="1" x14ac:dyDescent="0.25">
      <c r="A1149" s="10">
        <v>1234</v>
      </c>
      <c r="B1149" t="s">
        <v>658</v>
      </c>
      <c r="C1149" t="s">
        <v>659</v>
      </c>
      <c r="D1149" t="s">
        <v>564</v>
      </c>
      <c r="E1149" t="s">
        <v>546</v>
      </c>
      <c r="F1149" t="s">
        <v>574</v>
      </c>
      <c r="G1149" t="s">
        <v>108</v>
      </c>
      <c r="H1149" t="s">
        <v>207</v>
      </c>
      <c r="I1149" t="s">
        <v>207</v>
      </c>
      <c r="J1149" t="s">
        <v>208</v>
      </c>
      <c r="K1149" t="s">
        <v>208</v>
      </c>
      <c r="L1149" s="11" t="s">
        <v>543</v>
      </c>
      <c r="M1149">
        <v>60</v>
      </c>
      <c r="N1149">
        <v>120</v>
      </c>
      <c r="P1149" t="s">
        <v>575</v>
      </c>
      <c r="Q1149" t="s">
        <v>208</v>
      </c>
      <c r="R1149" t="s">
        <v>575</v>
      </c>
      <c r="S1149" t="s">
        <v>208</v>
      </c>
      <c r="T1149" t="s">
        <v>37</v>
      </c>
      <c r="U1149" t="s">
        <v>207</v>
      </c>
      <c r="V1149" t="s">
        <v>207</v>
      </c>
      <c r="W1149" t="s">
        <v>207</v>
      </c>
      <c r="X1149" t="s">
        <v>207</v>
      </c>
      <c r="Y1149" t="s">
        <v>207</v>
      </c>
      <c r="Z1149" t="s">
        <v>207</v>
      </c>
      <c r="AA1149" t="s">
        <v>207</v>
      </c>
      <c r="AB1149" t="s">
        <v>207</v>
      </c>
      <c r="AC1149" t="s">
        <v>207</v>
      </c>
      <c r="AD1149" t="s">
        <v>207</v>
      </c>
      <c r="AE1149" t="s">
        <v>207</v>
      </c>
      <c r="AF1149" t="s">
        <v>207</v>
      </c>
      <c r="AG1149" t="s">
        <v>207</v>
      </c>
      <c r="AH1149" t="s">
        <v>207</v>
      </c>
      <c r="AI1149" t="s">
        <v>207</v>
      </c>
      <c r="AJ1149" t="s">
        <v>207</v>
      </c>
      <c r="AK1149" t="s">
        <v>207</v>
      </c>
      <c r="AL1149" t="s">
        <v>207</v>
      </c>
      <c r="AM1149" t="s">
        <v>207</v>
      </c>
      <c r="AN1149" t="s">
        <v>207</v>
      </c>
      <c r="AO1149" t="s">
        <v>207</v>
      </c>
      <c r="AP1149" t="s">
        <v>207</v>
      </c>
      <c r="AQ1149" t="s">
        <v>207</v>
      </c>
      <c r="AR1149" t="s">
        <v>207</v>
      </c>
      <c r="AS1149" t="s">
        <v>207</v>
      </c>
      <c r="AT1149" t="s">
        <v>207</v>
      </c>
      <c r="AU1149" t="s">
        <v>207</v>
      </c>
      <c r="AV1149" t="s">
        <v>207</v>
      </c>
      <c r="AW1149" t="s">
        <v>207</v>
      </c>
      <c r="AX1149" t="s">
        <v>207</v>
      </c>
      <c r="AY1149" t="s">
        <v>207</v>
      </c>
      <c r="AZ1149" t="s">
        <v>207</v>
      </c>
      <c r="BA1149" t="s">
        <v>215</v>
      </c>
      <c r="BB1149" t="s">
        <v>207</v>
      </c>
      <c r="BC1149" t="s">
        <v>207</v>
      </c>
      <c r="BD1149" t="s">
        <v>207</v>
      </c>
      <c r="BE1149" t="s">
        <v>207</v>
      </c>
      <c r="BF1149" t="s">
        <v>207</v>
      </c>
      <c r="BG1149" t="s">
        <v>207</v>
      </c>
      <c r="BH1149" t="s">
        <v>207</v>
      </c>
      <c r="BI1149" t="s">
        <v>207</v>
      </c>
      <c r="BJ1149" t="s">
        <v>207</v>
      </c>
      <c r="BK1149" t="s">
        <v>207</v>
      </c>
      <c r="BL1149" t="s">
        <v>207</v>
      </c>
      <c r="BM1149" t="s">
        <v>207</v>
      </c>
      <c r="BN1149" t="s">
        <v>207</v>
      </c>
      <c r="BO1149" s="18" t="str">
        <f>IF(OR(BO$2=0, BO$2=""), "N/A", IF(ISNUMBER(SEARCH(UPPER(BO$2), UPPER(ProgramsTable[[#This Row],[Type of Service]]))), "Yes", "No"))</f>
        <v>N/A</v>
      </c>
      <c r="BP1149" s="18" t="str">
        <f>IF(BP$2=0, "N/A", IF(ISNUMBER(SEARCH(TRIM(BP$2), ProgramsTable[[#This Row],[Geographic Coverage]])), "Yes", "No"))</f>
        <v>N/A</v>
      </c>
      <c r="BQ1149" s="18" t="str">
        <f>IF(BQ$2=0, "N/A", IF(ISNUMBER(SEARCH(TRIM(BQ$2), ProgramsTable[[#This Row],[Geographic Coverage]])), "Yes", "No"))</f>
        <v>N/A</v>
      </c>
      <c r="BR1149" s="18" t="str">
        <f>IF(AND(BP$2=0, BQ$2=0), "*Required - Please Make a Selection*", IF(OR(ISNUMBER(SEARCH(TRIM(BP$2), ProgramsTable[[#This Row],[Geographic Coverage]])), ISNUMBER(SEARCH(TRIM(BQ$2), ProgramsTable[[#This Row],[Geographic Coverage]]))), "Yes", "No"))</f>
        <v>*Required - Please Make a Selection*</v>
      </c>
      <c r="BS1149" s="18" t="str">
        <f>IF(OR(BS$2="",BS$2=0), "N/A", IF(AND(ProgramsTable[[#This Row],[Age Min]]= "None", ProgramsTable[[#This Row],[Age Max]]= "None"), "Yes", IF(AND(BS$2&gt;=ProgramsTable[[#This Row],[Age Min]], BS$2&lt;=ProgramsTable[[#This Row],[Age Max]]), "Yes", "No")))</f>
        <v>N/A</v>
      </c>
      <c r="BT1149" s="18" t="str" cm="1">
        <f t="array" ref="BT1149">IF(COUNTIF(AM$2:BJ$2,"Yes")=0,"N/A",IF(SUMPRODUCT(--(AM$2:BJ$2="Yes"),--(ProgramsTable[[#This Row],[Developmental Disability]:[Caregivers, Family Members, Advocates, or Practitioners of an Individual with Disabilities or Medical Conditions]]="Yes"))&gt;0,"Yes","No"))</f>
        <v>N/A</v>
      </c>
      <c r="BU11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49" s="18" t="str">
        <f>IF(BV$2=0, "N/A", IF(ISNUMBER(SEARCH(UPPER(BV$2), UPPER(ProgramsTable[[#This Row],[Type of Service]]))), "Yes", "No"))</f>
        <v>N/A</v>
      </c>
      <c r="BW1149" s="18" t="str">
        <f>IF(BW$2=0, "N/A", IF(ISNUMBER(SEARCH(TRIM(BW$2), ProgramsTable[[#This Row],[Geographic Coverage]])), "Yes", "No"))</f>
        <v>N/A</v>
      </c>
      <c r="BX1149" s="18" t="str">
        <f>IF(BX$2=0, "N/A", IF(ISNUMBER(SEARCH(TRIM(BX$2), ProgramsTable[[#This Row],[Geographic Coverage]])), "Yes", "No"))</f>
        <v>N/A</v>
      </c>
      <c r="BY1149" s="18" t="str">
        <f>IF(AND(BW$2=0, BX$2=0), "*Required - Please Make a Selection*", IF(OR(ISNUMBER(SEARCH(TRIM(BW$2), ProgramsTable[[#This Row],[Geographic Coverage]])), ISNUMBER(SEARCH(TRIM(BX$2), ProgramsTable[[#This Row],[Geographic Coverage]]))), "Yes", "No"))</f>
        <v>*Required - Please Make a Selection*</v>
      </c>
      <c r="BZ1149" s="18" t="str">
        <f>IF(I$2=0, "N/A", IF(I$2="Yes", IF(ProgramsTable[[#This Row],[Program Includes Services for Caregivers]]="Yes", IF(ProgramsTable[[#This Row],[Program May Require Caregiver to be Unpaid]]="No", "Yes", "No"), "No"), "N/A"))</f>
        <v>N/A</v>
      </c>
      <c r="CA11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49" s="18" t="str">
        <f>IF(CB$2=0, "N/A", IF(ISNUMBER(SEARCH(TRIM(UPPER(CB$2)), TRIM(UPPER(ProgramsTable[[#This Row],[Type of Service]])))), "Yes", "No"))</f>
        <v>N/A</v>
      </c>
      <c r="CC1149" s="18" t="str">
        <f>IF(CC$2=0, "N/A", IF(ISNUMBER(SEARCH(TRIM(CC$2), ProgramsTable[[#This Row],[Geographic Coverage]])), "Yes", "No"))</f>
        <v>No</v>
      </c>
      <c r="CD1149" s="18" t="str">
        <f>IF(CD$2=0, "N/A", IF(ISNUMBER(SEARCH(TRIM(CD$2), ProgramsTable[[#This Row],[Geographic Coverage]])), "Yes", "No"))</f>
        <v>N/A</v>
      </c>
      <c r="CE1149" s="18" t="str">
        <f>IF(AND(CC$2=0, CD$2=0), "*Required - Please Make a Selection*", IF(OR(ISNUMBER(SEARCH(TRIM(CC$2), ProgramsTable[[#This Row],[Geographic Coverage]])), ISNUMBER(SEARCH(TRIM(CD$2), ProgramsTable[[#This Row],[Geographic Coverage]]))), "Yes", "No"))</f>
        <v>No</v>
      </c>
      <c r="CF1149" s="18" t="str" cm="1">
        <f t="array" ref="CF1149">IF(COUNTIF(BK$2:BN$2, "Yes")=0, "N/A", IF(SUMPRODUCT((BK$2:BN$2="Yes")*(ProgramsTable[[#This Row],[Veteran?]:[Disabled Veteran?]]="Yes"))&gt;0, "Yes", "No"))</f>
        <v>No</v>
      </c>
      <c r="CG11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49"/>
      <c r="CI1149"/>
      <c r="CJ1149"/>
      <c r="CK1149"/>
      <c r="CL1149"/>
      <c r="CM1149"/>
      <c r="CN1149"/>
      <c r="CO1149"/>
      <c r="CP1149"/>
      <c r="CQ1149"/>
      <c r="CR1149"/>
      <c r="CS1149"/>
      <c r="CU1149"/>
      <c r="CV1149"/>
    </row>
    <row r="1150" spans="1:100" hidden="1" x14ac:dyDescent="0.25">
      <c r="A1150" s="10">
        <v>1246</v>
      </c>
      <c r="B1150" t="s">
        <v>658</v>
      </c>
      <c r="C1150" t="s">
        <v>499</v>
      </c>
      <c r="D1150" t="s">
        <v>537</v>
      </c>
      <c r="E1150" t="s">
        <v>538</v>
      </c>
      <c r="F1150" t="s">
        <v>539</v>
      </c>
      <c r="G1150" t="s">
        <v>540</v>
      </c>
      <c r="H1150" t="s">
        <v>207</v>
      </c>
      <c r="I1150" t="s">
        <v>207</v>
      </c>
      <c r="J1150" t="s">
        <v>541</v>
      </c>
      <c r="K1150" t="s">
        <v>542</v>
      </c>
      <c r="L1150" t="s">
        <v>543</v>
      </c>
      <c r="M1150">
        <v>60</v>
      </c>
      <c r="N1150">
        <v>120</v>
      </c>
      <c r="P1150" t="s">
        <v>544</v>
      </c>
      <c r="Q1150" t="s">
        <v>208</v>
      </c>
      <c r="R1150" t="s">
        <v>544</v>
      </c>
      <c r="S1150" t="s">
        <v>208</v>
      </c>
      <c r="T1150" t="s">
        <v>60</v>
      </c>
      <c r="U1150" t="s">
        <v>215</v>
      </c>
      <c r="V1150" t="s">
        <v>207</v>
      </c>
      <c r="W1150" t="s">
        <v>207</v>
      </c>
      <c r="X1150" t="s">
        <v>207</v>
      </c>
      <c r="Y1150" t="s">
        <v>207</v>
      </c>
      <c r="Z1150" t="s">
        <v>207</v>
      </c>
      <c r="AA1150" t="s">
        <v>207</v>
      </c>
      <c r="AB1150" t="s">
        <v>207</v>
      </c>
      <c r="AC1150" t="s">
        <v>207</v>
      </c>
      <c r="AD1150" t="s">
        <v>207</v>
      </c>
      <c r="AE1150" t="s">
        <v>207</v>
      </c>
      <c r="AF1150" t="s">
        <v>207</v>
      </c>
      <c r="AG1150" t="s">
        <v>207</v>
      </c>
      <c r="AH1150" t="s">
        <v>207</v>
      </c>
      <c r="AI1150" t="s">
        <v>207</v>
      </c>
      <c r="AJ1150" t="s">
        <v>207</v>
      </c>
      <c r="AK1150" t="s">
        <v>207</v>
      </c>
      <c r="AL1150" t="s">
        <v>207</v>
      </c>
      <c r="AM1150" t="s">
        <v>207</v>
      </c>
      <c r="AN1150" t="s">
        <v>207</v>
      </c>
      <c r="AO1150" t="s">
        <v>207</v>
      </c>
      <c r="AP1150" t="s">
        <v>207</v>
      </c>
      <c r="AQ1150" t="s">
        <v>207</v>
      </c>
      <c r="AR1150" t="s">
        <v>207</v>
      </c>
      <c r="AS1150" t="s">
        <v>207</v>
      </c>
      <c r="AT1150" t="s">
        <v>207</v>
      </c>
      <c r="AU1150" t="s">
        <v>207</v>
      </c>
      <c r="AV1150" t="s">
        <v>207</v>
      </c>
      <c r="AW1150" t="s">
        <v>207</v>
      </c>
      <c r="AX1150" t="s">
        <v>207</v>
      </c>
      <c r="AY1150" t="s">
        <v>207</v>
      </c>
      <c r="AZ1150" t="s">
        <v>207</v>
      </c>
      <c r="BA1150" t="s">
        <v>215</v>
      </c>
      <c r="BB1150" t="s">
        <v>207</v>
      </c>
      <c r="BC1150" t="s">
        <v>207</v>
      </c>
      <c r="BD1150" t="s">
        <v>207</v>
      </c>
      <c r="BE1150" t="s">
        <v>207</v>
      </c>
      <c r="BF1150" t="s">
        <v>207</v>
      </c>
      <c r="BG1150" t="s">
        <v>207</v>
      </c>
      <c r="BH1150" t="s">
        <v>207</v>
      </c>
      <c r="BI1150" t="s">
        <v>207</v>
      </c>
      <c r="BJ1150" t="s">
        <v>207</v>
      </c>
      <c r="BK1150" t="s">
        <v>207</v>
      </c>
      <c r="BL1150" t="s">
        <v>207</v>
      </c>
      <c r="BM1150" t="s">
        <v>207</v>
      </c>
      <c r="BN1150" t="s">
        <v>207</v>
      </c>
      <c r="BO1150" s="18" t="str">
        <f>IF(OR(BO$2=0, BO$2=""), "N/A", IF(ISNUMBER(SEARCH(UPPER(BO$2), UPPER(ProgramsTable[[#This Row],[Type of Service]]))), "Yes", "No"))</f>
        <v>N/A</v>
      </c>
      <c r="BP1150" s="18" t="str">
        <f>IF(BP$2=0, "N/A", IF(ISNUMBER(SEARCH(TRIM(BP$2), ProgramsTable[[#This Row],[Geographic Coverage]])), "Yes", "No"))</f>
        <v>N/A</v>
      </c>
      <c r="BQ1150" s="18" t="str">
        <f>IF(BQ$2=0, "N/A", IF(ISNUMBER(SEARCH(TRIM(BQ$2), ProgramsTable[[#This Row],[Geographic Coverage]])), "Yes", "No"))</f>
        <v>N/A</v>
      </c>
      <c r="BR1150" s="18" t="str">
        <f>IF(AND(BP$2=0, BQ$2=0), "*Required - Please Make a Selection*", IF(OR(ISNUMBER(SEARCH(TRIM(BP$2), ProgramsTable[[#This Row],[Geographic Coverage]])), ISNUMBER(SEARCH(TRIM(BQ$2), ProgramsTable[[#This Row],[Geographic Coverage]]))), "Yes", "No"))</f>
        <v>*Required - Please Make a Selection*</v>
      </c>
      <c r="BS1150" s="18" t="str">
        <f>IF(OR(BS$2="",BS$2=0), "N/A", IF(AND(ProgramsTable[[#This Row],[Age Min]]= "None", ProgramsTable[[#This Row],[Age Max]]= "None"), "Yes", IF(AND(BS$2&gt;=ProgramsTable[[#This Row],[Age Min]], BS$2&lt;=ProgramsTable[[#This Row],[Age Max]]), "Yes", "No")))</f>
        <v>N/A</v>
      </c>
      <c r="BT1150" s="18" t="str" cm="1">
        <f t="array" ref="BT1150">IF(COUNTIF(AM$2:BJ$2,"Yes")=0,"N/A",IF(SUMPRODUCT(--(AM$2:BJ$2="Yes"),--(ProgramsTable[[#This Row],[Developmental Disability]:[Caregivers, Family Members, Advocates, or Practitioners of an Individual with Disabilities or Medical Conditions]]="Yes"))&gt;0,"Yes","No"))</f>
        <v>N/A</v>
      </c>
      <c r="BU11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50" s="18" t="str">
        <f>IF(BV$2=0, "N/A", IF(ISNUMBER(SEARCH(UPPER(BV$2), UPPER(ProgramsTable[[#This Row],[Type of Service]]))), "Yes", "No"))</f>
        <v>N/A</v>
      </c>
      <c r="BW1150" s="18" t="str">
        <f>IF(BW$2=0, "N/A", IF(ISNUMBER(SEARCH(TRIM(BW$2), ProgramsTable[[#This Row],[Geographic Coverage]])), "Yes", "No"))</f>
        <v>N/A</v>
      </c>
      <c r="BX1150" s="18" t="str">
        <f>IF(BX$2=0, "N/A", IF(ISNUMBER(SEARCH(TRIM(BX$2), ProgramsTable[[#This Row],[Geographic Coverage]])), "Yes", "No"))</f>
        <v>N/A</v>
      </c>
      <c r="BY1150" s="18" t="str">
        <f>IF(AND(BW$2=0, BX$2=0), "*Required - Please Make a Selection*", IF(OR(ISNUMBER(SEARCH(TRIM(BW$2), ProgramsTable[[#This Row],[Geographic Coverage]])), ISNUMBER(SEARCH(TRIM(BX$2), ProgramsTable[[#This Row],[Geographic Coverage]]))), "Yes", "No"))</f>
        <v>*Required - Please Make a Selection*</v>
      </c>
      <c r="BZ1150" s="18" t="str">
        <f>IF(I$2=0, "N/A", IF(I$2="Yes", IF(ProgramsTable[[#This Row],[Program Includes Services for Caregivers]]="Yes", IF(ProgramsTable[[#This Row],[Program May Require Caregiver to be Unpaid]]="No", "Yes", "No"), "No"), "N/A"))</f>
        <v>N/A</v>
      </c>
      <c r="CA11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50" s="18" t="str">
        <f>IF(CB$2=0, "N/A", IF(ISNUMBER(SEARCH(TRIM(UPPER(CB$2)), TRIM(UPPER(ProgramsTable[[#This Row],[Type of Service]])))), "Yes", "No"))</f>
        <v>N/A</v>
      </c>
      <c r="CC1150" s="18" t="str">
        <f>IF(CC$2=0, "N/A", IF(ISNUMBER(SEARCH(TRIM(CC$2), ProgramsTable[[#This Row],[Geographic Coverage]])), "Yes", "No"))</f>
        <v>No</v>
      </c>
      <c r="CD1150" s="18" t="str">
        <f>IF(CD$2=0, "N/A", IF(ISNUMBER(SEARCH(TRIM(CD$2), ProgramsTable[[#This Row],[Geographic Coverage]])), "Yes", "No"))</f>
        <v>N/A</v>
      </c>
      <c r="CE1150" s="18" t="str">
        <f>IF(AND(CC$2=0, CD$2=0), "*Required - Please Make a Selection*", IF(OR(ISNUMBER(SEARCH(TRIM(CC$2), ProgramsTable[[#This Row],[Geographic Coverage]])), ISNUMBER(SEARCH(TRIM(CD$2), ProgramsTable[[#This Row],[Geographic Coverage]]))), "Yes", "No"))</f>
        <v>No</v>
      </c>
      <c r="CF1150" s="18" t="str" cm="1">
        <f t="array" ref="CF1150">IF(COUNTIF(BK$2:BN$2, "Yes")=0, "N/A", IF(SUMPRODUCT((BK$2:BN$2="Yes")*(ProgramsTable[[#This Row],[Veteran?]:[Disabled Veteran?]]="Yes"))&gt;0, "Yes", "No"))</f>
        <v>No</v>
      </c>
      <c r="CG11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50"/>
      <c r="CI1150"/>
      <c r="CJ1150"/>
      <c r="CK1150"/>
      <c r="CL1150"/>
      <c r="CM1150"/>
      <c r="CN1150"/>
      <c r="CO1150"/>
      <c r="CP1150"/>
      <c r="CQ1150"/>
      <c r="CR1150"/>
      <c r="CS1150"/>
      <c r="CU1150"/>
      <c r="CV1150"/>
    </row>
    <row r="1151" spans="1:100" hidden="1" x14ac:dyDescent="0.25">
      <c r="A1151" s="10">
        <v>1247</v>
      </c>
      <c r="B1151" t="s">
        <v>658</v>
      </c>
      <c r="C1151" t="s">
        <v>499</v>
      </c>
      <c r="D1151" t="s">
        <v>545</v>
      </c>
      <c r="E1151" t="s">
        <v>546</v>
      </c>
      <c r="F1151" t="s">
        <v>86</v>
      </c>
      <c r="G1151" t="s">
        <v>86</v>
      </c>
      <c r="H1151" t="s">
        <v>207</v>
      </c>
      <c r="I1151" t="s">
        <v>207</v>
      </c>
      <c r="J1151" t="s">
        <v>547</v>
      </c>
      <c r="K1151" t="s">
        <v>208</v>
      </c>
      <c r="L1151" s="11" t="s">
        <v>543</v>
      </c>
      <c r="M1151">
        <v>60</v>
      </c>
      <c r="N1151">
        <v>120</v>
      </c>
      <c r="P1151" t="s">
        <v>548</v>
      </c>
      <c r="Q1151" t="s">
        <v>208</v>
      </c>
      <c r="R1151" t="s">
        <v>548</v>
      </c>
      <c r="S1151" t="s">
        <v>208</v>
      </c>
      <c r="T1151" t="s">
        <v>60</v>
      </c>
      <c r="U1151" t="s">
        <v>215</v>
      </c>
      <c r="V1151" t="s">
        <v>207</v>
      </c>
      <c r="W1151" t="s">
        <v>207</v>
      </c>
      <c r="X1151" t="s">
        <v>207</v>
      </c>
      <c r="Y1151" t="s">
        <v>207</v>
      </c>
      <c r="Z1151" t="s">
        <v>207</v>
      </c>
      <c r="AA1151" t="s">
        <v>215</v>
      </c>
      <c r="AB1151" t="s">
        <v>207</v>
      </c>
      <c r="AC1151" t="s">
        <v>207</v>
      </c>
      <c r="AD1151" t="s">
        <v>207</v>
      </c>
      <c r="AE1151" t="s">
        <v>207</v>
      </c>
      <c r="AF1151" t="s">
        <v>207</v>
      </c>
      <c r="AG1151" t="s">
        <v>207</v>
      </c>
      <c r="AH1151" t="s">
        <v>207</v>
      </c>
      <c r="AI1151" t="s">
        <v>207</v>
      </c>
      <c r="AJ1151" t="s">
        <v>207</v>
      </c>
      <c r="AK1151" t="s">
        <v>207</v>
      </c>
      <c r="AL1151" t="s">
        <v>207</v>
      </c>
      <c r="AM1151" t="s">
        <v>207</v>
      </c>
      <c r="AN1151" t="s">
        <v>207</v>
      </c>
      <c r="AO1151" t="s">
        <v>207</v>
      </c>
      <c r="AP1151" t="s">
        <v>207</v>
      </c>
      <c r="AQ1151" t="s">
        <v>207</v>
      </c>
      <c r="AR1151" t="s">
        <v>207</v>
      </c>
      <c r="AS1151" t="s">
        <v>207</v>
      </c>
      <c r="AT1151" t="s">
        <v>207</v>
      </c>
      <c r="AU1151" t="s">
        <v>207</v>
      </c>
      <c r="AV1151" t="s">
        <v>207</v>
      </c>
      <c r="AW1151" t="s">
        <v>207</v>
      </c>
      <c r="AX1151" t="s">
        <v>207</v>
      </c>
      <c r="AY1151" t="s">
        <v>207</v>
      </c>
      <c r="AZ1151" t="s">
        <v>207</v>
      </c>
      <c r="BA1151" t="s">
        <v>215</v>
      </c>
      <c r="BB1151" t="s">
        <v>207</v>
      </c>
      <c r="BC1151" t="s">
        <v>207</v>
      </c>
      <c r="BD1151" t="s">
        <v>207</v>
      </c>
      <c r="BE1151" t="s">
        <v>207</v>
      </c>
      <c r="BF1151" t="s">
        <v>207</v>
      </c>
      <c r="BG1151" t="s">
        <v>207</v>
      </c>
      <c r="BH1151" t="s">
        <v>207</v>
      </c>
      <c r="BI1151" t="s">
        <v>207</v>
      </c>
      <c r="BJ1151" t="s">
        <v>207</v>
      </c>
      <c r="BK1151" t="s">
        <v>207</v>
      </c>
      <c r="BL1151" t="s">
        <v>207</v>
      </c>
      <c r="BM1151" t="s">
        <v>207</v>
      </c>
      <c r="BN1151" t="s">
        <v>207</v>
      </c>
      <c r="BO1151" s="18" t="str">
        <f>IF(OR(BO$2=0, BO$2=""), "N/A", IF(ISNUMBER(SEARCH(UPPER(BO$2), UPPER(ProgramsTable[[#This Row],[Type of Service]]))), "Yes", "No"))</f>
        <v>N/A</v>
      </c>
      <c r="BP1151" s="18" t="str">
        <f>IF(BP$2=0, "N/A", IF(ISNUMBER(SEARCH(TRIM(BP$2), ProgramsTable[[#This Row],[Geographic Coverage]])), "Yes", "No"))</f>
        <v>N/A</v>
      </c>
      <c r="BQ1151" s="18" t="str">
        <f>IF(BQ$2=0, "N/A", IF(ISNUMBER(SEARCH(TRIM(BQ$2), ProgramsTable[[#This Row],[Geographic Coverage]])), "Yes", "No"))</f>
        <v>N/A</v>
      </c>
      <c r="BR1151" s="18" t="str">
        <f>IF(AND(BP$2=0, BQ$2=0), "*Required - Please Make a Selection*", IF(OR(ISNUMBER(SEARCH(TRIM(BP$2), ProgramsTable[[#This Row],[Geographic Coverage]])), ISNUMBER(SEARCH(TRIM(BQ$2), ProgramsTable[[#This Row],[Geographic Coverage]]))), "Yes", "No"))</f>
        <v>*Required - Please Make a Selection*</v>
      </c>
      <c r="BS1151" s="18" t="str">
        <f>IF(OR(BS$2="",BS$2=0), "N/A", IF(AND(ProgramsTable[[#This Row],[Age Min]]= "None", ProgramsTable[[#This Row],[Age Max]]= "None"), "Yes", IF(AND(BS$2&gt;=ProgramsTable[[#This Row],[Age Min]], BS$2&lt;=ProgramsTable[[#This Row],[Age Max]]), "Yes", "No")))</f>
        <v>N/A</v>
      </c>
      <c r="BT1151" s="18" t="str" cm="1">
        <f t="array" ref="BT1151">IF(COUNTIF(AM$2:BJ$2,"Yes")=0,"N/A",IF(SUMPRODUCT(--(AM$2:BJ$2="Yes"),--(ProgramsTable[[#This Row],[Developmental Disability]:[Caregivers, Family Members, Advocates, or Practitioners of an Individual with Disabilities or Medical Conditions]]="Yes"))&gt;0,"Yes","No"))</f>
        <v>N/A</v>
      </c>
      <c r="BU11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51" s="18" t="str">
        <f>IF(BV$2=0, "N/A", IF(ISNUMBER(SEARCH(UPPER(BV$2), UPPER(ProgramsTable[[#This Row],[Type of Service]]))), "Yes", "No"))</f>
        <v>N/A</v>
      </c>
      <c r="BW1151" s="18" t="str">
        <f>IF(BW$2=0, "N/A", IF(ISNUMBER(SEARCH(TRIM(BW$2), ProgramsTable[[#This Row],[Geographic Coverage]])), "Yes", "No"))</f>
        <v>N/A</v>
      </c>
      <c r="BX1151" s="18" t="str">
        <f>IF(BX$2=0, "N/A", IF(ISNUMBER(SEARCH(TRIM(BX$2), ProgramsTable[[#This Row],[Geographic Coverage]])), "Yes", "No"))</f>
        <v>N/A</v>
      </c>
      <c r="BY1151" s="18" t="str">
        <f>IF(AND(BW$2=0, BX$2=0), "*Required - Please Make a Selection*", IF(OR(ISNUMBER(SEARCH(TRIM(BW$2), ProgramsTable[[#This Row],[Geographic Coverage]])), ISNUMBER(SEARCH(TRIM(BX$2), ProgramsTable[[#This Row],[Geographic Coverage]]))), "Yes", "No"))</f>
        <v>*Required - Please Make a Selection*</v>
      </c>
      <c r="BZ1151" s="18" t="str">
        <f>IF(I$2=0, "N/A", IF(I$2="Yes", IF(ProgramsTable[[#This Row],[Program Includes Services for Caregivers]]="Yes", IF(ProgramsTable[[#This Row],[Program May Require Caregiver to be Unpaid]]="No", "Yes", "No"), "No"), "N/A"))</f>
        <v>N/A</v>
      </c>
      <c r="CA11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51" s="18" t="str">
        <f>IF(CB$2=0, "N/A", IF(ISNUMBER(SEARCH(TRIM(UPPER(CB$2)), TRIM(UPPER(ProgramsTable[[#This Row],[Type of Service]])))), "Yes", "No"))</f>
        <v>N/A</v>
      </c>
      <c r="CC1151" s="18" t="str">
        <f>IF(CC$2=0, "N/A", IF(ISNUMBER(SEARCH(TRIM(CC$2), ProgramsTable[[#This Row],[Geographic Coverage]])), "Yes", "No"))</f>
        <v>No</v>
      </c>
      <c r="CD1151" s="18" t="str">
        <f>IF(CD$2=0, "N/A", IF(ISNUMBER(SEARCH(TRIM(CD$2), ProgramsTable[[#This Row],[Geographic Coverage]])), "Yes", "No"))</f>
        <v>N/A</v>
      </c>
      <c r="CE1151" s="18" t="str">
        <f>IF(AND(CC$2=0, CD$2=0), "*Required - Please Make a Selection*", IF(OR(ISNUMBER(SEARCH(TRIM(CC$2), ProgramsTable[[#This Row],[Geographic Coverage]])), ISNUMBER(SEARCH(TRIM(CD$2), ProgramsTable[[#This Row],[Geographic Coverage]]))), "Yes", "No"))</f>
        <v>No</v>
      </c>
      <c r="CF1151" s="18" t="str" cm="1">
        <f t="array" ref="CF1151">IF(COUNTIF(BK$2:BN$2, "Yes")=0, "N/A", IF(SUMPRODUCT((BK$2:BN$2="Yes")*(ProgramsTable[[#This Row],[Veteran?]:[Disabled Veteran?]]="Yes"))&gt;0, "Yes", "No"))</f>
        <v>No</v>
      </c>
      <c r="CG11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51"/>
      <c r="CI1151"/>
      <c r="CJ1151"/>
      <c r="CK1151"/>
      <c r="CL1151"/>
      <c r="CM1151"/>
      <c r="CN1151"/>
      <c r="CO1151"/>
      <c r="CP1151"/>
      <c r="CQ1151"/>
      <c r="CR1151"/>
      <c r="CS1151"/>
      <c r="CU1151"/>
      <c r="CV1151"/>
    </row>
    <row r="1152" spans="1:100" hidden="1" x14ac:dyDescent="0.25">
      <c r="A1152" s="10">
        <v>1248</v>
      </c>
      <c r="B1152" t="s">
        <v>658</v>
      </c>
      <c r="C1152" t="s">
        <v>499</v>
      </c>
      <c r="D1152" t="s">
        <v>545</v>
      </c>
      <c r="E1152" t="s">
        <v>546</v>
      </c>
      <c r="F1152" t="s">
        <v>549</v>
      </c>
      <c r="G1152" t="s">
        <v>117</v>
      </c>
      <c r="H1152" t="s">
        <v>207</v>
      </c>
      <c r="I1152" t="s">
        <v>207</v>
      </c>
      <c r="J1152" t="s">
        <v>208</v>
      </c>
      <c r="K1152" t="s">
        <v>208</v>
      </c>
      <c r="L1152" s="11" t="s">
        <v>543</v>
      </c>
      <c r="M1152">
        <v>60</v>
      </c>
      <c r="N1152">
        <v>120</v>
      </c>
      <c r="P1152" t="s">
        <v>550</v>
      </c>
      <c r="Q1152" t="s">
        <v>208</v>
      </c>
      <c r="R1152" t="s">
        <v>550</v>
      </c>
      <c r="S1152" t="s">
        <v>208</v>
      </c>
      <c r="T1152" t="s">
        <v>60</v>
      </c>
      <c r="U1152" t="s">
        <v>207</v>
      </c>
      <c r="V1152" t="s">
        <v>207</v>
      </c>
      <c r="W1152" t="s">
        <v>207</v>
      </c>
      <c r="X1152" t="s">
        <v>207</v>
      </c>
      <c r="Y1152" t="s">
        <v>207</v>
      </c>
      <c r="Z1152" t="s">
        <v>207</v>
      </c>
      <c r="AA1152" t="s">
        <v>207</v>
      </c>
      <c r="AB1152" t="s">
        <v>207</v>
      </c>
      <c r="AC1152" t="s">
        <v>207</v>
      </c>
      <c r="AD1152" t="s">
        <v>207</v>
      </c>
      <c r="AE1152" t="s">
        <v>207</v>
      </c>
      <c r="AF1152" t="s">
        <v>207</v>
      </c>
      <c r="AG1152" t="s">
        <v>207</v>
      </c>
      <c r="AH1152" t="s">
        <v>207</v>
      </c>
      <c r="AI1152" t="s">
        <v>207</v>
      </c>
      <c r="AJ1152" t="s">
        <v>207</v>
      </c>
      <c r="AK1152" t="s">
        <v>207</v>
      </c>
      <c r="AL1152" t="s">
        <v>207</v>
      </c>
      <c r="AM1152" t="s">
        <v>207</v>
      </c>
      <c r="AN1152" t="s">
        <v>207</v>
      </c>
      <c r="AO1152" t="s">
        <v>207</v>
      </c>
      <c r="AP1152" t="s">
        <v>207</v>
      </c>
      <c r="AQ1152" t="s">
        <v>207</v>
      </c>
      <c r="AR1152" t="s">
        <v>207</v>
      </c>
      <c r="AS1152" t="s">
        <v>207</v>
      </c>
      <c r="AT1152" t="s">
        <v>207</v>
      </c>
      <c r="AU1152" t="s">
        <v>207</v>
      </c>
      <c r="AV1152" t="s">
        <v>207</v>
      </c>
      <c r="AW1152" t="s">
        <v>207</v>
      </c>
      <c r="AX1152" t="s">
        <v>207</v>
      </c>
      <c r="AY1152" t="s">
        <v>207</v>
      </c>
      <c r="AZ1152" t="s">
        <v>207</v>
      </c>
      <c r="BA1152" t="s">
        <v>215</v>
      </c>
      <c r="BB1152" t="s">
        <v>207</v>
      </c>
      <c r="BC1152" t="s">
        <v>207</v>
      </c>
      <c r="BD1152" t="s">
        <v>207</v>
      </c>
      <c r="BE1152" t="s">
        <v>207</v>
      </c>
      <c r="BF1152" t="s">
        <v>207</v>
      </c>
      <c r="BG1152" t="s">
        <v>207</v>
      </c>
      <c r="BH1152" t="s">
        <v>207</v>
      </c>
      <c r="BI1152" t="s">
        <v>207</v>
      </c>
      <c r="BJ1152" t="s">
        <v>207</v>
      </c>
      <c r="BK1152" t="s">
        <v>207</v>
      </c>
      <c r="BL1152" t="s">
        <v>207</v>
      </c>
      <c r="BM1152" t="s">
        <v>207</v>
      </c>
      <c r="BN1152" t="s">
        <v>207</v>
      </c>
      <c r="BO1152" s="18" t="str">
        <f>IF(OR(BO$2=0, BO$2=""), "N/A", IF(ISNUMBER(SEARCH(UPPER(BO$2), UPPER(ProgramsTable[[#This Row],[Type of Service]]))), "Yes", "No"))</f>
        <v>N/A</v>
      </c>
      <c r="BP1152" s="18" t="str">
        <f>IF(BP$2=0, "N/A", IF(ISNUMBER(SEARCH(TRIM(BP$2), ProgramsTable[[#This Row],[Geographic Coverage]])), "Yes", "No"))</f>
        <v>N/A</v>
      </c>
      <c r="BQ1152" s="18" t="str">
        <f>IF(BQ$2=0, "N/A", IF(ISNUMBER(SEARCH(TRIM(BQ$2), ProgramsTable[[#This Row],[Geographic Coverage]])), "Yes", "No"))</f>
        <v>N/A</v>
      </c>
      <c r="BR1152" s="18" t="str">
        <f>IF(AND(BP$2=0, BQ$2=0), "*Required - Please Make a Selection*", IF(OR(ISNUMBER(SEARCH(TRIM(BP$2), ProgramsTable[[#This Row],[Geographic Coverage]])), ISNUMBER(SEARCH(TRIM(BQ$2), ProgramsTable[[#This Row],[Geographic Coverage]]))), "Yes", "No"))</f>
        <v>*Required - Please Make a Selection*</v>
      </c>
      <c r="BS1152" s="18" t="str">
        <f>IF(OR(BS$2="",BS$2=0), "N/A", IF(AND(ProgramsTable[[#This Row],[Age Min]]= "None", ProgramsTable[[#This Row],[Age Max]]= "None"), "Yes", IF(AND(BS$2&gt;=ProgramsTable[[#This Row],[Age Min]], BS$2&lt;=ProgramsTable[[#This Row],[Age Max]]), "Yes", "No")))</f>
        <v>N/A</v>
      </c>
      <c r="BT1152" s="18" t="str" cm="1">
        <f t="array" ref="BT1152">IF(COUNTIF(AM$2:BJ$2,"Yes")=0,"N/A",IF(SUMPRODUCT(--(AM$2:BJ$2="Yes"),--(ProgramsTable[[#This Row],[Developmental Disability]:[Caregivers, Family Members, Advocates, or Practitioners of an Individual with Disabilities or Medical Conditions]]="Yes"))&gt;0,"Yes","No"))</f>
        <v>N/A</v>
      </c>
      <c r="BU11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52" s="18" t="str">
        <f>IF(BV$2=0, "N/A", IF(ISNUMBER(SEARCH(UPPER(BV$2), UPPER(ProgramsTable[[#This Row],[Type of Service]]))), "Yes", "No"))</f>
        <v>N/A</v>
      </c>
      <c r="BW1152" s="18" t="str">
        <f>IF(BW$2=0, "N/A", IF(ISNUMBER(SEARCH(TRIM(BW$2), ProgramsTable[[#This Row],[Geographic Coverage]])), "Yes", "No"))</f>
        <v>N/A</v>
      </c>
      <c r="BX1152" s="18" t="str">
        <f>IF(BX$2=0, "N/A", IF(ISNUMBER(SEARCH(TRIM(BX$2), ProgramsTable[[#This Row],[Geographic Coverage]])), "Yes", "No"))</f>
        <v>N/A</v>
      </c>
      <c r="BY1152" s="18" t="str">
        <f>IF(AND(BW$2=0, BX$2=0), "*Required - Please Make a Selection*", IF(OR(ISNUMBER(SEARCH(TRIM(BW$2), ProgramsTable[[#This Row],[Geographic Coverage]])), ISNUMBER(SEARCH(TRIM(BX$2), ProgramsTable[[#This Row],[Geographic Coverage]]))), "Yes", "No"))</f>
        <v>*Required - Please Make a Selection*</v>
      </c>
      <c r="BZ1152" s="18" t="str">
        <f>IF(I$2=0, "N/A", IF(I$2="Yes", IF(ProgramsTable[[#This Row],[Program Includes Services for Caregivers]]="Yes", IF(ProgramsTable[[#This Row],[Program May Require Caregiver to be Unpaid]]="No", "Yes", "No"), "No"), "N/A"))</f>
        <v>N/A</v>
      </c>
      <c r="CA11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52" s="18" t="str">
        <f>IF(CB$2=0, "N/A", IF(ISNUMBER(SEARCH(TRIM(UPPER(CB$2)), TRIM(UPPER(ProgramsTable[[#This Row],[Type of Service]])))), "Yes", "No"))</f>
        <v>N/A</v>
      </c>
      <c r="CC1152" s="18" t="str">
        <f>IF(CC$2=0, "N/A", IF(ISNUMBER(SEARCH(TRIM(CC$2), ProgramsTable[[#This Row],[Geographic Coverage]])), "Yes", "No"))</f>
        <v>No</v>
      </c>
      <c r="CD1152" s="18" t="str">
        <f>IF(CD$2=0, "N/A", IF(ISNUMBER(SEARCH(TRIM(CD$2), ProgramsTable[[#This Row],[Geographic Coverage]])), "Yes", "No"))</f>
        <v>N/A</v>
      </c>
      <c r="CE1152" s="18" t="str">
        <f>IF(AND(CC$2=0, CD$2=0), "*Required - Please Make a Selection*", IF(OR(ISNUMBER(SEARCH(TRIM(CC$2), ProgramsTable[[#This Row],[Geographic Coverage]])), ISNUMBER(SEARCH(TRIM(CD$2), ProgramsTable[[#This Row],[Geographic Coverage]]))), "Yes", "No"))</f>
        <v>No</v>
      </c>
      <c r="CF1152" s="18" t="str" cm="1">
        <f t="array" ref="CF1152">IF(COUNTIF(BK$2:BN$2, "Yes")=0, "N/A", IF(SUMPRODUCT((BK$2:BN$2="Yes")*(ProgramsTable[[#This Row],[Veteran?]:[Disabled Veteran?]]="Yes"))&gt;0, "Yes", "No"))</f>
        <v>No</v>
      </c>
      <c r="CG11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52"/>
      <c r="CI1152"/>
      <c r="CJ1152"/>
      <c r="CK1152"/>
      <c r="CL1152"/>
      <c r="CM1152"/>
      <c r="CN1152"/>
      <c r="CO1152"/>
      <c r="CP1152"/>
      <c r="CQ1152"/>
      <c r="CR1152"/>
      <c r="CS1152"/>
      <c r="CU1152"/>
      <c r="CV1152"/>
    </row>
    <row r="1153" spans="1:100" hidden="1" x14ac:dyDescent="0.25">
      <c r="A1153" s="10">
        <v>1249</v>
      </c>
      <c r="B1153" t="s">
        <v>658</v>
      </c>
      <c r="C1153" t="s">
        <v>499</v>
      </c>
      <c r="D1153" t="s">
        <v>545</v>
      </c>
      <c r="E1153" t="s">
        <v>546</v>
      </c>
      <c r="F1153" t="s">
        <v>551</v>
      </c>
      <c r="G1153" t="s">
        <v>92</v>
      </c>
      <c r="H1153" t="s">
        <v>207</v>
      </c>
      <c r="I1153" t="s">
        <v>207</v>
      </c>
      <c r="J1153" t="s">
        <v>547</v>
      </c>
      <c r="K1153" t="s">
        <v>208</v>
      </c>
      <c r="L1153" s="11" t="s">
        <v>543</v>
      </c>
      <c r="M1153">
        <v>60</v>
      </c>
      <c r="N1153">
        <v>120</v>
      </c>
      <c r="P1153" t="s">
        <v>552</v>
      </c>
      <c r="Q1153" t="s">
        <v>208</v>
      </c>
      <c r="R1153" t="s">
        <v>552</v>
      </c>
      <c r="S1153" t="s">
        <v>208</v>
      </c>
      <c r="T1153" t="s">
        <v>60</v>
      </c>
      <c r="U1153" t="s">
        <v>215</v>
      </c>
      <c r="V1153" t="s">
        <v>207</v>
      </c>
      <c r="W1153" t="s">
        <v>207</v>
      </c>
      <c r="X1153" t="s">
        <v>207</v>
      </c>
      <c r="Y1153" t="s">
        <v>207</v>
      </c>
      <c r="Z1153" t="s">
        <v>207</v>
      </c>
      <c r="AA1153" t="s">
        <v>215</v>
      </c>
      <c r="AB1153" t="s">
        <v>207</v>
      </c>
      <c r="AC1153" t="s">
        <v>207</v>
      </c>
      <c r="AD1153" t="s">
        <v>207</v>
      </c>
      <c r="AE1153" t="s">
        <v>207</v>
      </c>
      <c r="AF1153" t="s">
        <v>207</v>
      </c>
      <c r="AG1153" t="s">
        <v>207</v>
      </c>
      <c r="AH1153" t="s">
        <v>207</v>
      </c>
      <c r="AI1153" t="s">
        <v>207</v>
      </c>
      <c r="AJ1153" t="s">
        <v>207</v>
      </c>
      <c r="AK1153" t="s">
        <v>207</v>
      </c>
      <c r="AL1153" t="s">
        <v>207</v>
      </c>
      <c r="AM1153" t="s">
        <v>207</v>
      </c>
      <c r="AN1153" t="s">
        <v>207</v>
      </c>
      <c r="AO1153" t="s">
        <v>207</v>
      </c>
      <c r="AP1153" t="s">
        <v>207</v>
      </c>
      <c r="AQ1153" t="s">
        <v>207</v>
      </c>
      <c r="AR1153" t="s">
        <v>207</v>
      </c>
      <c r="AS1153" t="s">
        <v>207</v>
      </c>
      <c r="AT1153" t="s">
        <v>207</v>
      </c>
      <c r="AU1153" t="s">
        <v>207</v>
      </c>
      <c r="AV1153" t="s">
        <v>207</v>
      </c>
      <c r="AW1153" t="s">
        <v>207</v>
      </c>
      <c r="AX1153" t="s">
        <v>207</v>
      </c>
      <c r="AY1153" t="s">
        <v>207</v>
      </c>
      <c r="AZ1153" t="s">
        <v>207</v>
      </c>
      <c r="BA1153" t="s">
        <v>215</v>
      </c>
      <c r="BB1153" t="s">
        <v>207</v>
      </c>
      <c r="BC1153" t="s">
        <v>207</v>
      </c>
      <c r="BD1153" t="s">
        <v>207</v>
      </c>
      <c r="BE1153" t="s">
        <v>207</v>
      </c>
      <c r="BF1153" t="s">
        <v>207</v>
      </c>
      <c r="BG1153" t="s">
        <v>207</v>
      </c>
      <c r="BH1153" t="s">
        <v>207</v>
      </c>
      <c r="BI1153" t="s">
        <v>207</v>
      </c>
      <c r="BJ1153" t="s">
        <v>207</v>
      </c>
      <c r="BK1153" t="s">
        <v>207</v>
      </c>
      <c r="BL1153" t="s">
        <v>207</v>
      </c>
      <c r="BM1153" t="s">
        <v>207</v>
      </c>
      <c r="BN1153" t="s">
        <v>207</v>
      </c>
      <c r="BO1153" s="18" t="str">
        <f>IF(OR(BO$2=0, BO$2=""), "N/A", IF(ISNUMBER(SEARCH(UPPER(BO$2), UPPER(ProgramsTable[[#This Row],[Type of Service]]))), "Yes", "No"))</f>
        <v>N/A</v>
      </c>
      <c r="BP1153" s="18" t="str">
        <f>IF(BP$2=0, "N/A", IF(ISNUMBER(SEARCH(TRIM(BP$2), ProgramsTable[[#This Row],[Geographic Coverage]])), "Yes", "No"))</f>
        <v>N/A</v>
      </c>
      <c r="BQ1153" s="18" t="str">
        <f>IF(BQ$2=0, "N/A", IF(ISNUMBER(SEARCH(TRIM(BQ$2), ProgramsTable[[#This Row],[Geographic Coverage]])), "Yes", "No"))</f>
        <v>N/A</v>
      </c>
      <c r="BR1153" s="18" t="str">
        <f>IF(AND(BP$2=0, BQ$2=0), "*Required - Please Make a Selection*", IF(OR(ISNUMBER(SEARCH(TRIM(BP$2), ProgramsTable[[#This Row],[Geographic Coverage]])), ISNUMBER(SEARCH(TRIM(BQ$2), ProgramsTable[[#This Row],[Geographic Coverage]]))), "Yes", "No"))</f>
        <v>*Required - Please Make a Selection*</v>
      </c>
      <c r="BS1153" s="18" t="str">
        <f>IF(OR(BS$2="",BS$2=0), "N/A", IF(AND(ProgramsTable[[#This Row],[Age Min]]= "None", ProgramsTable[[#This Row],[Age Max]]= "None"), "Yes", IF(AND(BS$2&gt;=ProgramsTable[[#This Row],[Age Min]], BS$2&lt;=ProgramsTable[[#This Row],[Age Max]]), "Yes", "No")))</f>
        <v>N/A</v>
      </c>
      <c r="BT1153" s="18" t="str" cm="1">
        <f t="array" ref="BT1153">IF(COUNTIF(AM$2:BJ$2,"Yes")=0,"N/A",IF(SUMPRODUCT(--(AM$2:BJ$2="Yes"),--(ProgramsTable[[#This Row],[Developmental Disability]:[Caregivers, Family Members, Advocates, or Practitioners of an Individual with Disabilities or Medical Conditions]]="Yes"))&gt;0,"Yes","No"))</f>
        <v>N/A</v>
      </c>
      <c r="BU11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53" s="18" t="str">
        <f>IF(BV$2=0, "N/A", IF(ISNUMBER(SEARCH(UPPER(BV$2), UPPER(ProgramsTable[[#This Row],[Type of Service]]))), "Yes", "No"))</f>
        <v>N/A</v>
      </c>
      <c r="BW1153" s="18" t="str">
        <f>IF(BW$2=0, "N/A", IF(ISNUMBER(SEARCH(TRIM(BW$2), ProgramsTable[[#This Row],[Geographic Coverage]])), "Yes", "No"))</f>
        <v>N/A</v>
      </c>
      <c r="BX1153" s="18" t="str">
        <f>IF(BX$2=0, "N/A", IF(ISNUMBER(SEARCH(TRIM(BX$2), ProgramsTable[[#This Row],[Geographic Coverage]])), "Yes", "No"))</f>
        <v>N/A</v>
      </c>
      <c r="BY1153" s="18" t="str">
        <f>IF(AND(BW$2=0, BX$2=0), "*Required - Please Make a Selection*", IF(OR(ISNUMBER(SEARCH(TRIM(BW$2), ProgramsTable[[#This Row],[Geographic Coverage]])), ISNUMBER(SEARCH(TRIM(BX$2), ProgramsTable[[#This Row],[Geographic Coverage]]))), "Yes", "No"))</f>
        <v>*Required - Please Make a Selection*</v>
      </c>
      <c r="BZ1153" s="18" t="str">
        <f>IF(I$2=0, "N/A", IF(I$2="Yes", IF(ProgramsTable[[#This Row],[Program Includes Services for Caregivers]]="Yes", IF(ProgramsTable[[#This Row],[Program May Require Caregiver to be Unpaid]]="No", "Yes", "No"), "No"), "N/A"))</f>
        <v>N/A</v>
      </c>
      <c r="CA11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53" s="18" t="str">
        <f>IF(CB$2=0, "N/A", IF(ISNUMBER(SEARCH(TRIM(UPPER(CB$2)), TRIM(UPPER(ProgramsTable[[#This Row],[Type of Service]])))), "Yes", "No"))</f>
        <v>N/A</v>
      </c>
      <c r="CC1153" s="18" t="str">
        <f>IF(CC$2=0, "N/A", IF(ISNUMBER(SEARCH(TRIM(CC$2), ProgramsTable[[#This Row],[Geographic Coverage]])), "Yes", "No"))</f>
        <v>No</v>
      </c>
      <c r="CD1153" s="18" t="str">
        <f>IF(CD$2=0, "N/A", IF(ISNUMBER(SEARCH(TRIM(CD$2), ProgramsTable[[#This Row],[Geographic Coverage]])), "Yes", "No"))</f>
        <v>N/A</v>
      </c>
      <c r="CE1153" s="18" t="str">
        <f>IF(AND(CC$2=0, CD$2=0), "*Required - Please Make a Selection*", IF(OR(ISNUMBER(SEARCH(TRIM(CC$2), ProgramsTable[[#This Row],[Geographic Coverage]])), ISNUMBER(SEARCH(TRIM(CD$2), ProgramsTable[[#This Row],[Geographic Coverage]]))), "Yes", "No"))</f>
        <v>No</v>
      </c>
      <c r="CF1153" s="18" t="str" cm="1">
        <f t="array" ref="CF1153">IF(COUNTIF(BK$2:BN$2, "Yes")=0, "N/A", IF(SUMPRODUCT((BK$2:BN$2="Yes")*(ProgramsTable[[#This Row],[Veteran?]:[Disabled Veteran?]]="Yes"))&gt;0, "Yes", "No"))</f>
        <v>No</v>
      </c>
      <c r="CG11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53"/>
      <c r="CI1153"/>
      <c r="CJ1153"/>
      <c r="CK1153"/>
      <c r="CL1153"/>
      <c r="CM1153"/>
      <c r="CN1153"/>
      <c r="CO1153"/>
      <c r="CP1153"/>
      <c r="CQ1153"/>
      <c r="CR1153"/>
      <c r="CS1153"/>
      <c r="CU1153"/>
      <c r="CV1153"/>
    </row>
    <row r="1154" spans="1:100" hidden="1" x14ac:dyDescent="0.25">
      <c r="A1154" s="10">
        <v>1250</v>
      </c>
      <c r="B1154" t="s">
        <v>658</v>
      </c>
      <c r="C1154" t="s">
        <v>499</v>
      </c>
      <c r="D1154" t="s">
        <v>545</v>
      </c>
      <c r="E1154" t="s">
        <v>546</v>
      </c>
      <c r="F1154" t="s">
        <v>553</v>
      </c>
      <c r="G1154" t="s">
        <v>99</v>
      </c>
      <c r="H1154" t="s">
        <v>207</v>
      </c>
      <c r="I1154" t="s">
        <v>207</v>
      </c>
      <c r="J1154" t="s">
        <v>208</v>
      </c>
      <c r="K1154" t="s">
        <v>208</v>
      </c>
      <c r="L1154" s="11" t="s">
        <v>543</v>
      </c>
      <c r="M1154">
        <v>60</v>
      </c>
      <c r="N1154">
        <v>120</v>
      </c>
      <c r="P1154" t="s">
        <v>554</v>
      </c>
      <c r="Q1154" t="s">
        <v>208</v>
      </c>
      <c r="R1154" t="s">
        <v>554</v>
      </c>
      <c r="S1154" t="s">
        <v>208</v>
      </c>
      <c r="T1154" t="s">
        <v>60</v>
      </c>
      <c r="U1154" t="s">
        <v>207</v>
      </c>
      <c r="V1154" t="s">
        <v>207</v>
      </c>
      <c r="W1154" t="s">
        <v>207</v>
      </c>
      <c r="X1154" t="s">
        <v>207</v>
      </c>
      <c r="Y1154" t="s">
        <v>207</v>
      </c>
      <c r="Z1154" t="s">
        <v>207</v>
      </c>
      <c r="AA1154" t="s">
        <v>207</v>
      </c>
      <c r="AB1154" t="s">
        <v>207</v>
      </c>
      <c r="AC1154" t="s">
        <v>207</v>
      </c>
      <c r="AD1154" t="s">
        <v>207</v>
      </c>
      <c r="AE1154" t="s">
        <v>207</v>
      </c>
      <c r="AF1154" t="s">
        <v>207</v>
      </c>
      <c r="AG1154" t="s">
        <v>207</v>
      </c>
      <c r="AH1154" t="s">
        <v>207</v>
      </c>
      <c r="AI1154" t="s">
        <v>207</v>
      </c>
      <c r="AJ1154" t="s">
        <v>207</v>
      </c>
      <c r="AK1154" t="s">
        <v>207</v>
      </c>
      <c r="AL1154" t="s">
        <v>207</v>
      </c>
      <c r="AM1154" t="s">
        <v>207</v>
      </c>
      <c r="AN1154" t="s">
        <v>207</v>
      </c>
      <c r="AO1154" t="s">
        <v>207</v>
      </c>
      <c r="AP1154" t="s">
        <v>207</v>
      </c>
      <c r="AQ1154" t="s">
        <v>207</v>
      </c>
      <c r="AR1154" t="s">
        <v>207</v>
      </c>
      <c r="AS1154" t="s">
        <v>207</v>
      </c>
      <c r="AT1154" t="s">
        <v>207</v>
      </c>
      <c r="AU1154" t="s">
        <v>207</v>
      </c>
      <c r="AV1154" t="s">
        <v>207</v>
      </c>
      <c r="AW1154" t="s">
        <v>207</v>
      </c>
      <c r="AX1154" t="s">
        <v>207</v>
      </c>
      <c r="AY1154" t="s">
        <v>207</v>
      </c>
      <c r="AZ1154" t="s">
        <v>207</v>
      </c>
      <c r="BA1154" t="s">
        <v>215</v>
      </c>
      <c r="BB1154" t="s">
        <v>207</v>
      </c>
      <c r="BC1154" t="s">
        <v>207</v>
      </c>
      <c r="BD1154" t="s">
        <v>207</v>
      </c>
      <c r="BE1154" t="s">
        <v>207</v>
      </c>
      <c r="BF1154" t="s">
        <v>207</v>
      </c>
      <c r="BG1154" t="s">
        <v>207</v>
      </c>
      <c r="BH1154" t="s">
        <v>207</v>
      </c>
      <c r="BI1154" t="s">
        <v>207</v>
      </c>
      <c r="BJ1154" t="s">
        <v>207</v>
      </c>
      <c r="BK1154" t="s">
        <v>207</v>
      </c>
      <c r="BL1154" t="s">
        <v>207</v>
      </c>
      <c r="BM1154" t="s">
        <v>207</v>
      </c>
      <c r="BN1154" t="s">
        <v>207</v>
      </c>
      <c r="BO1154" s="18" t="str">
        <f>IF(OR(BO$2=0, BO$2=""), "N/A", IF(ISNUMBER(SEARCH(UPPER(BO$2), UPPER(ProgramsTable[[#This Row],[Type of Service]]))), "Yes", "No"))</f>
        <v>N/A</v>
      </c>
      <c r="BP1154" s="18" t="str">
        <f>IF(BP$2=0, "N/A", IF(ISNUMBER(SEARCH(TRIM(BP$2), ProgramsTable[[#This Row],[Geographic Coverage]])), "Yes", "No"))</f>
        <v>N/A</v>
      </c>
      <c r="BQ1154" s="18" t="str">
        <f>IF(BQ$2=0, "N/A", IF(ISNUMBER(SEARCH(TRIM(BQ$2), ProgramsTable[[#This Row],[Geographic Coverage]])), "Yes", "No"))</f>
        <v>N/A</v>
      </c>
      <c r="BR1154" s="18" t="str">
        <f>IF(AND(BP$2=0, BQ$2=0), "*Required - Please Make a Selection*", IF(OR(ISNUMBER(SEARCH(TRIM(BP$2), ProgramsTable[[#This Row],[Geographic Coverage]])), ISNUMBER(SEARCH(TRIM(BQ$2), ProgramsTable[[#This Row],[Geographic Coverage]]))), "Yes", "No"))</f>
        <v>*Required - Please Make a Selection*</v>
      </c>
      <c r="BS1154" s="18" t="str">
        <f>IF(OR(BS$2="",BS$2=0), "N/A", IF(AND(ProgramsTable[[#This Row],[Age Min]]= "None", ProgramsTable[[#This Row],[Age Max]]= "None"), "Yes", IF(AND(BS$2&gt;=ProgramsTable[[#This Row],[Age Min]], BS$2&lt;=ProgramsTable[[#This Row],[Age Max]]), "Yes", "No")))</f>
        <v>N/A</v>
      </c>
      <c r="BT1154" s="18" t="str" cm="1">
        <f t="array" ref="BT1154">IF(COUNTIF(AM$2:BJ$2,"Yes")=0,"N/A",IF(SUMPRODUCT(--(AM$2:BJ$2="Yes"),--(ProgramsTable[[#This Row],[Developmental Disability]:[Caregivers, Family Members, Advocates, or Practitioners of an Individual with Disabilities or Medical Conditions]]="Yes"))&gt;0,"Yes","No"))</f>
        <v>N/A</v>
      </c>
      <c r="BU11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54" s="18" t="str">
        <f>IF(BV$2=0, "N/A", IF(ISNUMBER(SEARCH(UPPER(BV$2), UPPER(ProgramsTable[[#This Row],[Type of Service]]))), "Yes", "No"))</f>
        <v>N/A</v>
      </c>
      <c r="BW1154" s="18" t="str">
        <f>IF(BW$2=0, "N/A", IF(ISNUMBER(SEARCH(TRIM(BW$2), ProgramsTable[[#This Row],[Geographic Coverage]])), "Yes", "No"))</f>
        <v>N/A</v>
      </c>
      <c r="BX1154" s="18" t="str">
        <f>IF(BX$2=0, "N/A", IF(ISNUMBER(SEARCH(TRIM(BX$2), ProgramsTable[[#This Row],[Geographic Coverage]])), "Yes", "No"))</f>
        <v>N/A</v>
      </c>
      <c r="BY1154" s="18" t="str">
        <f>IF(AND(BW$2=0, BX$2=0), "*Required - Please Make a Selection*", IF(OR(ISNUMBER(SEARCH(TRIM(BW$2), ProgramsTable[[#This Row],[Geographic Coverage]])), ISNUMBER(SEARCH(TRIM(BX$2), ProgramsTable[[#This Row],[Geographic Coverage]]))), "Yes", "No"))</f>
        <v>*Required - Please Make a Selection*</v>
      </c>
      <c r="BZ1154" s="18" t="str">
        <f>IF(I$2=0, "N/A", IF(I$2="Yes", IF(ProgramsTable[[#This Row],[Program Includes Services for Caregivers]]="Yes", IF(ProgramsTable[[#This Row],[Program May Require Caregiver to be Unpaid]]="No", "Yes", "No"), "No"), "N/A"))</f>
        <v>N/A</v>
      </c>
      <c r="CA11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54" s="18" t="str">
        <f>IF(CB$2=0, "N/A", IF(ISNUMBER(SEARCH(TRIM(UPPER(CB$2)), TRIM(UPPER(ProgramsTable[[#This Row],[Type of Service]])))), "Yes", "No"))</f>
        <v>N/A</v>
      </c>
      <c r="CC1154" s="18" t="str">
        <f>IF(CC$2=0, "N/A", IF(ISNUMBER(SEARCH(TRIM(CC$2), ProgramsTable[[#This Row],[Geographic Coverage]])), "Yes", "No"))</f>
        <v>No</v>
      </c>
      <c r="CD1154" s="18" t="str">
        <f>IF(CD$2=0, "N/A", IF(ISNUMBER(SEARCH(TRIM(CD$2), ProgramsTable[[#This Row],[Geographic Coverage]])), "Yes", "No"))</f>
        <v>N/A</v>
      </c>
      <c r="CE1154" s="18" t="str">
        <f>IF(AND(CC$2=0, CD$2=0), "*Required - Please Make a Selection*", IF(OR(ISNUMBER(SEARCH(TRIM(CC$2), ProgramsTable[[#This Row],[Geographic Coverage]])), ISNUMBER(SEARCH(TRIM(CD$2), ProgramsTable[[#This Row],[Geographic Coverage]]))), "Yes", "No"))</f>
        <v>No</v>
      </c>
      <c r="CF1154" s="18" t="str" cm="1">
        <f t="array" ref="CF1154">IF(COUNTIF(BK$2:BN$2, "Yes")=0, "N/A", IF(SUMPRODUCT((BK$2:BN$2="Yes")*(ProgramsTable[[#This Row],[Veteran?]:[Disabled Veteran?]]="Yes"))&gt;0, "Yes", "No"))</f>
        <v>No</v>
      </c>
      <c r="CG11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54"/>
      <c r="CI1154"/>
      <c r="CJ1154"/>
      <c r="CK1154"/>
      <c r="CL1154"/>
      <c r="CM1154"/>
      <c r="CN1154"/>
      <c r="CO1154"/>
      <c r="CP1154"/>
      <c r="CQ1154"/>
      <c r="CR1154"/>
      <c r="CS1154"/>
      <c r="CU1154"/>
      <c r="CV1154"/>
    </row>
    <row r="1155" spans="1:100" hidden="1" x14ac:dyDescent="0.25">
      <c r="A1155" s="10">
        <v>1251</v>
      </c>
      <c r="B1155" t="s">
        <v>658</v>
      </c>
      <c r="C1155" t="s">
        <v>499</v>
      </c>
      <c r="D1155" t="s">
        <v>545</v>
      </c>
      <c r="E1155" t="s">
        <v>546</v>
      </c>
      <c r="F1155" t="s">
        <v>555</v>
      </c>
      <c r="G1155" t="s">
        <v>92</v>
      </c>
      <c r="H1155" t="s">
        <v>207</v>
      </c>
      <c r="I1155" t="s">
        <v>207</v>
      </c>
      <c r="J1155" t="s">
        <v>547</v>
      </c>
      <c r="K1155" t="s">
        <v>208</v>
      </c>
      <c r="L1155" s="11" t="s">
        <v>543</v>
      </c>
      <c r="M1155">
        <v>60</v>
      </c>
      <c r="N1155">
        <v>120</v>
      </c>
      <c r="P1155" t="s">
        <v>556</v>
      </c>
      <c r="Q1155" t="s">
        <v>208</v>
      </c>
      <c r="R1155" t="s">
        <v>556</v>
      </c>
      <c r="S1155" t="s">
        <v>208</v>
      </c>
      <c r="T1155" t="s">
        <v>60</v>
      </c>
      <c r="U1155" t="s">
        <v>215</v>
      </c>
      <c r="V1155" t="s">
        <v>207</v>
      </c>
      <c r="W1155" t="s">
        <v>207</v>
      </c>
      <c r="X1155" t="s">
        <v>207</v>
      </c>
      <c r="Y1155" t="s">
        <v>207</v>
      </c>
      <c r="Z1155" t="s">
        <v>207</v>
      </c>
      <c r="AA1155" t="s">
        <v>215</v>
      </c>
      <c r="AB1155" t="s">
        <v>207</v>
      </c>
      <c r="AC1155" t="s">
        <v>207</v>
      </c>
      <c r="AD1155" t="s">
        <v>207</v>
      </c>
      <c r="AE1155" t="s">
        <v>207</v>
      </c>
      <c r="AF1155" t="s">
        <v>207</v>
      </c>
      <c r="AG1155" t="s">
        <v>207</v>
      </c>
      <c r="AH1155" t="s">
        <v>207</v>
      </c>
      <c r="AI1155" t="s">
        <v>207</v>
      </c>
      <c r="AJ1155" t="s">
        <v>207</v>
      </c>
      <c r="AK1155" t="s">
        <v>207</v>
      </c>
      <c r="AL1155" t="s">
        <v>207</v>
      </c>
      <c r="AM1155" t="s">
        <v>207</v>
      </c>
      <c r="AN1155" t="s">
        <v>207</v>
      </c>
      <c r="AO1155" t="s">
        <v>207</v>
      </c>
      <c r="AP1155" t="s">
        <v>207</v>
      </c>
      <c r="AQ1155" t="s">
        <v>207</v>
      </c>
      <c r="AR1155" t="s">
        <v>207</v>
      </c>
      <c r="AS1155" t="s">
        <v>207</v>
      </c>
      <c r="AT1155" t="s">
        <v>207</v>
      </c>
      <c r="AU1155" t="s">
        <v>207</v>
      </c>
      <c r="AV1155" t="s">
        <v>207</v>
      </c>
      <c r="AW1155" t="s">
        <v>207</v>
      </c>
      <c r="AX1155" t="s">
        <v>207</v>
      </c>
      <c r="AY1155" t="s">
        <v>207</v>
      </c>
      <c r="AZ1155" t="s">
        <v>207</v>
      </c>
      <c r="BA1155" t="s">
        <v>215</v>
      </c>
      <c r="BB1155" t="s">
        <v>207</v>
      </c>
      <c r="BC1155" t="s">
        <v>207</v>
      </c>
      <c r="BD1155" t="s">
        <v>207</v>
      </c>
      <c r="BE1155" t="s">
        <v>207</v>
      </c>
      <c r="BF1155" t="s">
        <v>207</v>
      </c>
      <c r="BG1155" t="s">
        <v>207</v>
      </c>
      <c r="BH1155" t="s">
        <v>207</v>
      </c>
      <c r="BI1155" t="s">
        <v>207</v>
      </c>
      <c r="BJ1155" t="s">
        <v>207</v>
      </c>
      <c r="BK1155" t="s">
        <v>207</v>
      </c>
      <c r="BL1155" t="s">
        <v>207</v>
      </c>
      <c r="BM1155" t="s">
        <v>207</v>
      </c>
      <c r="BN1155" t="s">
        <v>207</v>
      </c>
      <c r="BO1155" s="18" t="str">
        <f>IF(OR(BO$2=0, BO$2=""), "N/A", IF(ISNUMBER(SEARCH(UPPER(BO$2), UPPER(ProgramsTable[[#This Row],[Type of Service]]))), "Yes", "No"))</f>
        <v>N/A</v>
      </c>
      <c r="BP1155" s="18" t="str">
        <f>IF(BP$2=0, "N/A", IF(ISNUMBER(SEARCH(TRIM(BP$2), ProgramsTable[[#This Row],[Geographic Coverage]])), "Yes", "No"))</f>
        <v>N/A</v>
      </c>
      <c r="BQ1155" s="18" t="str">
        <f>IF(BQ$2=0, "N/A", IF(ISNUMBER(SEARCH(TRIM(BQ$2), ProgramsTable[[#This Row],[Geographic Coverage]])), "Yes", "No"))</f>
        <v>N/A</v>
      </c>
      <c r="BR1155" s="18" t="str">
        <f>IF(AND(BP$2=0, BQ$2=0), "*Required - Please Make a Selection*", IF(OR(ISNUMBER(SEARCH(TRIM(BP$2), ProgramsTable[[#This Row],[Geographic Coverage]])), ISNUMBER(SEARCH(TRIM(BQ$2), ProgramsTable[[#This Row],[Geographic Coverage]]))), "Yes", "No"))</f>
        <v>*Required - Please Make a Selection*</v>
      </c>
      <c r="BS1155" s="18" t="str">
        <f>IF(OR(BS$2="",BS$2=0), "N/A", IF(AND(ProgramsTable[[#This Row],[Age Min]]= "None", ProgramsTable[[#This Row],[Age Max]]= "None"), "Yes", IF(AND(BS$2&gt;=ProgramsTable[[#This Row],[Age Min]], BS$2&lt;=ProgramsTable[[#This Row],[Age Max]]), "Yes", "No")))</f>
        <v>N/A</v>
      </c>
      <c r="BT1155" s="18" t="str" cm="1">
        <f t="array" ref="BT1155">IF(COUNTIF(AM$2:BJ$2,"Yes")=0,"N/A",IF(SUMPRODUCT(--(AM$2:BJ$2="Yes"),--(ProgramsTable[[#This Row],[Developmental Disability]:[Caregivers, Family Members, Advocates, or Practitioners of an Individual with Disabilities or Medical Conditions]]="Yes"))&gt;0,"Yes","No"))</f>
        <v>N/A</v>
      </c>
      <c r="BU11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55" s="18" t="str">
        <f>IF(BV$2=0, "N/A", IF(ISNUMBER(SEARCH(UPPER(BV$2), UPPER(ProgramsTable[[#This Row],[Type of Service]]))), "Yes", "No"))</f>
        <v>N/A</v>
      </c>
      <c r="BW1155" s="18" t="str">
        <f>IF(BW$2=0, "N/A", IF(ISNUMBER(SEARCH(TRIM(BW$2), ProgramsTable[[#This Row],[Geographic Coverage]])), "Yes", "No"))</f>
        <v>N/A</v>
      </c>
      <c r="BX1155" s="18" t="str">
        <f>IF(BX$2=0, "N/A", IF(ISNUMBER(SEARCH(TRIM(BX$2), ProgramsTable[[#This Row],[Geographic Coverage]])), "Yes", "No"))</f>
        <v>N/A</v>
      </c>
      <c r="BY1155" s="18" t="str">
        <f>IF(AND(BW$2=0, BX$2=0), "*Required - Please Make a Selection*", IF(OR(ISNUMBER(SEARCH(TRIM(BW$2), ProgramsTable[[#This Row],[Geographic Coverage]])), ISNUMBER(SEARCH(TRIM(BX$2), ProgramsTable[[#This Row],[Geographic Coverage]]))), "Yes", "No"))</f>
        <v>*Required - Please Make a Selection*</v>
      </c>
      <c r="BZ1155" s="18" t="str">
        <f>IF(I$2=0, "N/A", IF(I$2="Yes", IF(ProgramsTable[[#This Row],[Program Includes Services for Caregivers]]="Yes", IF(ProgramsTable[[#This Row],[Program May Require Caregiver to be Unpaid]]="No", "Yes", "No"), "No"), "N/A"))</f>
        <v>N/A</v>
      </c>
      <c r="CA11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55" s="18" t="str">
        <f>IF(CB$2=0, "N/A", IF(ISNUMBER(SEARCH(TRIM(UPPER(CB$2)), TRIM(UPPER(ProgramsTable[[#This Row],[Type of Service]])))), "Yes", "No"))</f>
        <v>N/A</v>
      </c>
      <c r="CC1155" s="18" t="str">
        <f>IF(CC$2=0, "N/A", IF(ISNUMBER(SEARCH(TRIM(CC$2), ProgramsTable[[#This Row],[Geographic Coverage]])), "Yes", "No"))</f>
        <v>No</v>
      </c>
      <c r="CD1155" s="18" t="str">
        <f>IF(CD$2=0, "N/A", IF(ISNUMBER(SEARCH(TRIM(CD$2), ProgramsTable[[#This Row],[Geographic Coverage]])), "Yes", "No"))</f>
        <v>N/A</v>
      </c>
      <c r="CE1155" s="18" t="str">
        <f>IF(AND(CC$2=0, CD$2=0), "*Required - Please Make a Selection*", IF(OR(ISNUMBER(SEARCH(TRIM(CC$2), ProgramsTable[[#This Row],[Geographic Coverage]])), ISNUMBER(SEARCH(TRIM(CD$2), ProgramsTable[[#This Row],[Geographic Coverage]]))), "Yes", "No"))</f>
        <v>No</v>
      </c>
      <c r="CF1155" s="18" t="str" cm="1">
        <f t="array" ref="CF1155">IF(COUNTIF(BK$2:BN$2, "Yes")=0, "N/A", IF(SUMPRODUCT((BK$2:BN$2="Yes")*(ProgramsTable[[#This Row],[Veteran?]:[Disabled Veteran?]]="Yes"))&gt;0, "Yes", "No"))</f>
        <v>No</v>
      </c>
      <c r="CG11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55"/>
      <c r="CI1155"/>
      <c r="CJ1155"/>
      <c r="CK1155"/>
      <c r="CL1155"/>
      <c r="CM1155"/>
      <c r="CN1155"/>
      <c r="CO1155"/>
      <c r="CP1155"/>
      <c r="CQ1155"/>
      <c r="CR1155"/>
      <c r="CS1155"/>
      <c r="CU1155"/>
      <c r="CV1155"/>
    </row>
    <row r="1156" spans="1:100" hidden="1" x14ac:dyDescent="0.25">
      <c r="A1156" s="10">
        <v>1252</v>
      </c>
      <c r="B1156" t="s">
        <v>658</v>
      </c>
      <c r="C1156" t="s">
        <v>499</v>
      </c>
      <c r="D1156" t="s">
        <v>545</v>
      </c>
      <c r="E1156" t="s">
        <v>546</v>
      </c>
      <c r="F1156" t="s">
        <v>557</v>
      </c>
      <c r="G1156" t="s">
        <v>91</v>
      </c>
      <c r="H1156" t="s">
        <v>207</v>
      </c>
      <c r="I1156" t="s">
        <v>207</v>
      </c>
      <c r="J1156" t="s">
        <v>208</v>
      </c>
      <c r="K1156" t="s">
        <v>208</v>
      </c>
      <c r="L1156" s="11" t="s">
        <v>543</v>
      </c>
      <c r="M1156">
        <v>60</v>
      </c>
      <c r="N1156">
        <v>120</v>
      </c>
      <c r="P1156" t="s">
        <v>208</v>
      </c>
      <c r="Q1156" t="s">
        <v>208</v>
      </c>
      <c r="R1156" t="s">
        <v>208</v>
      </c>
      <c r="S1156" t="s">
        <v>208</v>
      </c>
      <c r="T1156" t="s">
        <v>60</v>
      </c>
      <c r="U1156" t="s">
        <v>207</v>
      </c>
      <c r="V1156" t="s">
        <v>207</v>
      </c>
      <c r="W1156" t="s">
        <v>207</v>
      </c>
      <c r="X1156" t="s">
        <v>207</v>
      </c>
      <c r="Y1156" t="s">
        <v>207</v>
      </c>
      <c r="Z1156" t="s">
        <v>207</v>
      </c>
      <c r="AA1156" t="s">
        <v>207</v>
      </c>
      <c r="AB1156" t="s">
        <v>207</v>
      </c>
      <c r="AC1156" t="s">
        <v>207</v>
      </c>
      <c r="AD1156" t="s">
        <v>207</v>
      </c>
      <c r="AE1156" t="s">
        <v>207</v>
      </c>
      <c r="AF1156" t="s">
        <v>207</v>
      </c>
      <c r="AG1156" t="s">
        <v>207</v>
      </c>
      <c r="AH1156" t="s">
        <v>207</v>
      </c>
      <c r="AI1156" t="s">
        <v>207</v>
      </c>
      <c r="AJ1156" t="s">
        <v>207</v>
      </c>
      <c r="AK1156" t="s">
        <v>207</v>
      </c>
      <c r="AL1156" t="s">
        <v>207</v>
      </c>
      <c r="AM1156" t="s">
        <v>207</v>
      </c>
      <c r="AN1156" t="s">
        <v>207</v>
      </c>
      <c r="AO1156" t="s">
        <v>207</v>
      </c>
      <c r="AP1156" t="s">
        <v>207</v>
      </c>
      <c r="AQ1156" t="s">
        <v>207</v>
      </c>
      <c r="AR1156" t="s">
        <v>207</v>
      </c>
      <c r="AS1156" t="s">
        <v>207</v>
      </c>
      <c r="AT1156" t="s">
        <v>207</v>
      </c>
      <c r="AU1156" t="s">
        <v>207</v>
      </c>
      <c r="AV1156" t="s">
        <v>207</v>
      </c>
      <c r="AW1156" t="s">
        <v>207</v>
      </c>
      <c r="AX1156" t="s">
        <v>207</v>
      </c>
      <c r="AY1156" t="s">
        <v>207</v>
      </c>
      <c r="AZ1156" t="s">
        <v>207</v>
      </c>
      <c r="BA1156" t="s">
        <v>207</v>
      </c>
      <c r="BB1156" t="s">
        <v>207</v>
      </c>
      <c r="BC1156" t="s">
        <v>207</v>
      </c>
      <c r="BD1156" t="s">
        <v>207</v>
      </c>
      <c r="BE1156" t="s">
        <v>207</v>
      </c>
      <c r="BF1156" t="s">
        <v>207</v>
      </c>
      <c r="BG1156" t="s">
        <v>207</v>
      </c>
      <c r="BH1156" t="s">
        <v>207</v>
      </c>
      <c r="BI1156" t="s">
        <v>207</v>
      </c>
      <c r="BJ1156" t="s">
        <v>207</v>
      </c>
      <c r="BK1156" t="s">
        <v>207</v>
      </c>
      <c r="BL1156" t="s">
        <v>207</v>
      </c>
      <c r="BM1156" t="s">
        <v>207</v>
      </c>
      <c r="BN1156" t="s">
        <v>207</v>
      </c>
      <c r="BO1156" s="18" t="str">
        <f>IF(OR(BO$2=0, BO$2=""), "N/A", IF(ISNUMBER(SEARCH(UPPER(BO$2), UPPER(ProgramsTable[[#This Row],[Type of Service]]))), "Yes", "No"))</f>
        <v>N/A</v>
      </c>
      <c r="BP1156" s="18" t="str">
        <f>IF(BP$2=0, "N/A", IF(ISNUMBER(SEARCH(TRIM(BP$2), ProgramsTable[[#This Row],[Geographic Coverage]])), "Yes", "No"))</f>
        <v>N/A</v>
      </c>
      <c r="BQ1156" s="18" t="str">
        <f>IF(BQ$2=0, "N/A", IF(ISNUMBER(SEARCH(TRIM(BQ$2), ProgramsTable[[#This Row],[Geographic Coverage]])), "Yes", "No"))</f>
        <v>N/A</v>
      </c>
      <c r="BR1156" s="18" t="str">
        <f>IF(AND(BP$2=0, BQ$2=0), "*Required - Please Make a Selection*", IF(OR(ISNUMBER(SEARCH(TRIM(BP$2), ProgramsTable[[#This Row],[Geographic Coverage]])), ISNUMBER(SEARCH(TRIM(BQ$2), ProgramsTable[[#This Row],[Geographic Coverage]]))), "Yes", "No"))</f>
        <v>*Required - Please Make a Selection*</v>
      </c>
      <c r="BS1156" s="18" t="str">
        <f>IF(OR(BS$2="",BS$2=0), "N/A", IF(AND(ProgramsTable[[#This Row],[Age Min]]= "None", ProgramsTable[[#This Row],[Age Max]]= "None"), "Yes", IF(AND(BS$2&gt;=ProgramsTable[[#This Row],[Age Min]], BS$2&lt;=ProgramsTable[[#This Row],[Age Max]]), "Yes", "No")))</f>
        <v>N/A</v>
      </c>
      <c r="BT1156" s="18" t="str" cm="1">
        <f t="array" ref="BT1156">IF(COUNTIF(AM$2:BJ$2,"Yes")=0,"N/A",IF(SUMPRODUCT(--(AM$2:BJ$2="Yes"),--(ProgramsTable[[#This Row],[Developmental Disability]:[Caregivers, Family Members, Advocates, or Practitioners of an Individual with Disabilities or Medical Conditions]]="Yes"))&gt;0,"Yes","No"))</f>
        <v>N/A</v>
      </c>
      <c r="BU11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56" s="18" t="str">
        <f>IF(BV$2=0, "N/A", IF(ISNUMBER(SEARCH(UPPER(BV$2), UPPER(ProgramsTable[[#This Row],[Type of Service]]))), "Yes", "No"))</f>
        <v>N/A</v>
      </c>
      <c r="BW1156" s="18" t="str">
        <f>IF(BW$2=0, "N/A", IF(ISNUMBER(SEARCH(TRIM(BW$2), ProgramsTable[[#This Row],[Geographic Coverage]])), "Yes", "No"))</f>
        <v>N/A</v>
      </c>
      <c r="BX1156" s="18" t="str">
        <f>IF(BX$2=0, "N/A", IF(ISNUMBER(SEARCH(TRIM(BX$2), ProgramsTable[[#This Row],[Geographic Coverage]])), "Yes", "No"))</f>
        <v>N/A</v>
      </c>
      <c r="BY1156" s="18" t="str">
        <f>IF(AND(BW$2=0, BX$2=0), "*Required - Please Make a Selection*", IF(OR(ISNUMBER(SEARCH(TRIM(BW$2), ProgramsTable[[#This Row],[Geographic Coverage]])), ISNUMBER(SEARCH(TRIM(BX$2), ProgramsTable[[#This Row],[Geographic Coverage]]))), "Yes", "No"))</f>
        <v>*Required - Please Make a Selection*</v>
      </c>
      <c r="BZ1156" s="18" t="str">
        <f>IF(I$2=0, "N/A", IF(I$2="Yes", IF(ProgramsTable[[#This Row],[Program Includes Services for Caregivers]]="Yes", IF(ProgramsTable[[#This Row],[Program May Require Caregiver to be Unpaid]]="No", "Yes", "No"), "No"), "N/A"))</f>
        <v>N/A</v>
      </c>
      <c r="CA11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56" s="18" t="str">
        <f>IF(CB$2=0, "N/A", IF(ISNUMBER(SEARCH(TRIM(UPPER(CB$2)), TRIM(UPPER(ProgramsTable[[#This Row],[Type of Service]])))), "Yes", "No"))</f>
        <v>N/A</v>
      </c>
      <c r="CC1156" s="18" t="str">
        <f>IF(CC$2=0, "N/A", IF(ISNUMBER(SEARCH(TRIM(CC$2), ProgramsTable[[#This Row],[Geographic Coverage]])), "Yes", "No"))</f>
        <v>No</v>
      </c>
      <c r="CD1156" s="18" t="str">
        <f>IF(CD$2=0, "N/A", IF(ISNUMBER(SEARCH(TRIM(CD$2), ProgramsTable[[#This Row],[Geographic Coverage]])), "Yes", "No"))</f>
        <v>N/A</v>
      </c>
      <c r="CE1156" s="18" t="str">
        <f>IF(AND(CC$2=0, CD$2=0), "*Required - Please Make a Selection*", IF(OR(ISNUMBER(SEARCH(TRIM(CC$2), ProgramsTable[[#This Row],[Geographic Coverage]])), ISNUMBER(SEARCH(TRIM(CD$2), ProgramsTable[[#This Row],[Geographic Coverage]]))), "Yes", "No"))</f>
        <v>No</v>
      </c>
      <c r="CF1156" s="18" t="str" cm="1">
        <f t="array" ref="CF1156">IF(COUNTIF(BK$2:BN$2, "Yes")=0, "N/A", IF(SUMPRODUCT((BK$2:BN$2="Yes")*(ProgramsTable[[#This Row],[Veteran?]:[Disabled Veteran?]]="Yes"))&gt;0, "Yes", "No"))</f>
        <v>No</v>
      </c>
      <c r="CG11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56"/>
      <c r="CI1156"/>
      <c r="CJ1156"/>
      <c r="CK1156"/>
      <c r="CL1156"/>
      <c r="CM1156"/>
      <c r="CN1156"/>
      <c r="CO1156"/>
      <c r="CP1156"/>
      <c r="CQ1156"/>
      <c r="CR1156"/>
      <c r="CS1156"/>
      <c r="CU1156"/>
      <c r="CV1156"/>
    </row>
    <row r="1157" spans="1:100" hidden="1" x14ac:dyDescent="0.25">
      <c r="A1157" s="10">
        <v>1253</v>
      </c>
      <c r="B1157" t="s">
        <v>658</v>
      </c>
      <c r="C1157" t="s">
        <v>499</v>
      </c>
      <c r="D1157" t="s">
        <v>545</v>
      </c>
      <c r="E1157" t="s">
        <v>546</v>
      </c>
      <c r="F1157" t="s">
        <v>558</v>
      </c>
      <c r="G1157" t="s">
        <v>103</v>
      </c>
      <c r="H1157" t="s">
        <v>207</v>
      </c>
      <c r="I1157" t="s">
        <v>207</v>
      </c>
      <c r="J1157" t="s">
        <v>208</v>
      </c>
      <c r="K1157" t="s">
        <v>208</v>
      </c>
      <c r="L1157" s="11" t="s">
        <v>208</v>
      </c>
      <c r="M1157" t="s">
        <v>208</v>
      </c>
      <c r="N1157" t="s">
        <v>208</v>
      </c>
      <c r="P1157" t="s">
        <v>208</v>
      </c>
      <c r="Q1157" t="s">
        <v>208</v>
      </c>
      <c r="R1157" t="s">
        <v>208</v>
      </c>
      <c r="S1157" t="s">
        <v>208</v>
      </c>
      <c r="T1157" t="s">
        <v>60</v>
      </c>
      <c r="U1157" t="s">
        <v>207</v>
      </c>
      <c r="V1157" t="s">
        <v>207</v>
      </c>
      <c r="W1157" t="s">
        <v>207</v>
      </c>
      <c r="X1157" t="s">
        <v>207</v>
      </c>
      <c r="Y1157" t="s">
        <v>207</v>
      </c>
      <c r="Z1157" t="s">
        <v>207</v>
      </c>
      <c r="AA1157" t="s">
        <v>207</v>
      </c>
      <c r="AB1157" t="s">
        <v>207</v>
      </c>
      <c r="AC1157" t="s">
        <v>207</v>
      </c>
      <c r="AD1157" t="s">
        <v>207</v>
      </c>
      <c r="AE1157" t="s">
        <v>207</v>
      </c>
      <c r="AF1157" t="s">
        <v>207</v>
      </c>
      <c r="AG1157" t="s">
        <v>207</v>
      </c>
      <c r="AH1157" t="s">
        <v>207</v>
      </c>
      <c r="AI1157" t="s">
        <v>207</v>
      </c>
      <c r="AJ1157" t="s">
        <v>207</v>
      </c>
      <c r="AK1157" t="s">
        <v>207</v>
      </c>
      <c r="AL1157" t="s">
        <v>207</v>
      </c>
      <c r="AM1157" t="s">
        <v>207</v>
      </c>
      <c r="AN1157" t="s">
        <v>207</v>
      </c>
      <c r="AO1157" t="s">
        <v>207</v>
      </c>
      <c r="AP1157" t="s">
        <v>207</v>
      </c>
      <c r="AQ1157" t="s">
        <v>207</v>
      </c>
      <c r="AR1157" t="s">
        <v>207</v>
      </c>
      <c r="AS1157" t="s">
        <v>207</v>
      </c>
      <c r="AT1157" t="s">
        <v>207</v>
      </c>
      <c r="AU1157" t="s">
        <v>207</v>
      </c>
      <c r="AV1157" t="s">
        <v>207</v>
      </c>
      <c r="AW1157" t="s">
        <v>207</v>
      </c>
      <c r="AX1157" t="s">
        <v>207</v>
      </c>
      <c r="AY1157" t="s">
        <v>207</v>
      </c>
      <c r="AZ1157" t="s">
        <v>207</v>
      </c>
      <c r="BA1157" t="s">
        <v>207</v>
      </c>
      <c r="BB1157" t="s">
        <v>207</v>
      </c>
      <c r="BC1157" t="s">
        <v>207</v>
      </c>
      <c r="BD1157" t="s">
        <v>207</v>
      </c>
      <c r="BE1157" t="s">
        <v>207</v>
      </c>
      <c r="BF1157" t="s">
        <v>207</v>
      </c>
      <c r="BG1157" t="s">
        <v>207</v>
      </c>
      <c r="BH1157" t="s">
        <v>207</v>
      </c>
      <c r="BI1157" t="s">
        <v>207</v>
      </c>
      <c r="BJ1157" t="s">
        <v>207</v>
      </c>
      <c r="BK1157" t="s">
        <v>207</v>
      </c>
      <c r="BL1157" t="s">
        <v>207</v>
      </c>
      <c r="BM1157" t="s">
        <v>207</v>
      </c>
      <c r="BN1157" t="s">
        <v>207</v>
      </c>
      <c r="BO1157" s="18" t="str">
        <f>IF(OR(BO$2=0, BO$2=""), "N/A", IF(ISNUMBER(SEARCH(UPPER(BO$2), UPPER(ProgramsTable[[#This Row],[Type of Service]]))), "Yes", "No"))</f>
        <v>N/A</v>
      </c>
      <c r="BP1157" s="18" t="str">
        <f>IF(BP$2=0, "N/A", IF(ISNUMBER(SEARCH(TRIM(BP$2), ProgramsTable[[#This Row],[Geographic Coverage]])), "Yes", "No"))</f>
        <v>N/A</v>
      </c>
      <c r="BQ1157" s="18" t="str">
        <f>IF(BQ$2=0, "N/A", IF(ISNUMBER(SEARCH(TRIM(BQ$2), ProgramsTable[[#This Row],[Geographic Coverage]])), "Yes", "No"))</f>
        <v>N/A</v>
      </c>
      <c r="BR1157" s="18" t="str">
        <f>IF(AND(BP$2=0, BQ$2=0), "*Required - Please Make a Selection*", IF(OR(ISNUMBER(SEARCH(TRIM(BP$2), ProgramsTable[[#This Row],[Geographic Coverage]])), ISNUMBER(SEARCH(TRIM(BQ$2), ProgramsTable[[#This Row],[Geographic Coverage]]))), "Yes", "No"))</f>
        <v>*Required - Please Make a Selection*</v>
      </c>
      <c r="BS1157" s="18" t="str">
        <f>IF(OR(BS$2="",BS$2=0), "N/A", IF(AND(ProgramsTable[[#This Row],[Age Min]]= "None", ProgramsTable[[#This Row],[Age Max]]= "None"), "Yes", IF(AND(BS$2&gt;=ProgramsTable[[#This Row],[Age Min]], BS$2&lt;=ProgramsTable[[#This Row],[Age Max]]), "Yes", "No")))</f>
        <v>N/A</v>
      </c>
      <c r="BT1157" s="18" t="str" cm="1">
        <f t="array" ref="BT1157">IF(COUNTIF(AM$2:BJ$2,"Yes")=0,"N/A",IF(SUMPRODUCT(--(AM$2:BJ$2="Yes"),--(ProgramsTable[[#This Row],[Developmental Disability]:[Caregivers, Family Members, Advocates, or Practitioners of an Individual with Disabilities or Medical Conditions]]="Yes"))&gt;0,"Yes","No"))</f>
        <v>N/A</v>
      </c>
      <c r="BU11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57" s="18" t="str">
        <f>IF(BV$2=0, "N/A", IF(ISNUMBER(SEARCH(UPPER(BV$2), UPPER(ProgramsTable[[#This Row],[Type of Service]]))), "Yes", "No"))</f>
        <v>N/A</v>
      </c>
      <c r="BW1157" s="18" t="str">
        <f>IF(BW$2=0, "N/A", IF(ISNUMBER(SEARCH(TRIM(BW$2), ProgramsTable[[#This Row],[Geographic Coverage]])), "Yes", "No"))</f>
        <v>N/A</v>
      </c>
      <c r="BX1157" s="18" t="str">
        <f>IF(BX$2=0, "N/A", IF(ISNUMBER(SEARCH(TRIM(BX$2), ProgramsTable[[#This Row],[Geographic Coverage]])), "Yes", "No"))</f>
        <v>N/A</v>
      </c>
      <c r="BY1157" s="18" t="str">
        <f>IF(AND(BW$2=0, BX$2=0), "*Required - Please Make a Selection*", IF(OR(ISNUMBER(SEARCH(TRIM(BW$2), ProgramsTable[[#This Row],[Geographic Coverage]])), ISNUMBER(SEARCH(TRIM(BX$2), ProgramsTable[[#This Row],[Geographic Coverage]]))), "Yes", "No"))</f>
        <v>*Required - Please Make a Selection*</v>
      </c>
      <c r="BZ1157" s="18" t="str">
        <f>IF(I$2=0, "N/A", IF(I$2="Yes", IF(ProgramsTable[[#This Row],[Program Includes Services for Caregivers]]="Yes", IF(ProgramsTable[[#This Row],[Program May Require Caregiver to be Unpaid]]="No", "Yes", "No"), "No"), "N/A"))</f>
        <v>N/A</v>
      </c>
      <c r="CA11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57" s="18" t="str">
        <f>IF(CB$2=0, "N/A", IF(ISNUMBER(SEARCH(TRIM(UPPER(CB$2)), TRIM(UPPER(ProgramsTable[[#This Row],[Type of Service]])))), "Yes", "No"))</f>
        <v>N/A</v>
      </c>
      <c r="CC1157" s="18" t="str">
        <f>IF(CC$2=0, "N/A", IF(ISNUMBER(SEARCH(TRIM(CC$2), ProgramsTable[[#This Row],[Geographic Coverage]])), "Yes", "No"))</f>
        <v>No</v>
      </c>
      <c r="CD1157" s="18" t="str">
        <f>IF(CD$2=0, "N/A", IF(ISNUMBER(SEARCH(TRIM(CD$2), ProgramsTable[[#This Row],[Geographic Coverage]])), "Yes", "No"))</f>
        <v>N/A</v>
      </c>
      <c r="CE1157" s="18" t="str">
        <f>IF(AND(CC$2=0, CD$2=0), "*Required - Please Make a Selection*", IF(OR(ISNUMBER(SEARCH(TRIM(CC$2), ProgramsTable[[#This Row],[Geographic Coverage]])), ISNUMBER(SEARCH(TRIM(CD$2), ProgramsTable[[#This Row],[Geographic Coverage]]))), "Yes", "No"))</f>
        <v>No</v>
      </c>
      <c r="CF1157" s="18" t="str" cm="1">
        <f t="array" ref="CF1157">IF(COUNTIF(BK$2:BN$2, "Yes")=0, "N/A", IF(SUMPRODUCT((BK$2:BN$2="Yes")*(ProgramsTable[[#This Row],[Veteran?]:[Disabled Veteran?]]="Yes"))&gt;0, "Yes", "No"))</f>
        <v>No</v>
      </c>
      <c r="CG11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57"/>
      <c r="CI1157"/>
      <c r="CJ1157"/>
      <c r="CK1157"/>
      <c r="CL1157"/>
      <c r="CM1157"/>
      <c r="CN1157"/>
      <c r="CO1157"/>
      <c r="CP1157"/>
      <c r="CQ1157"/>
      <c r="CR1157"/>
      <c r="CS1157"/>
      <c r="CU1157"/>
      <c r="CV1157"/>
    </row>
    <row r="1158" spans="1:100" hidden="1" x14ac:dyDescent="0.25">
      <c r="A1158" s="10">
        <v>1254</v>
      </c>
      <c r="B1158" t="s">
        <v>658</v>
      </c>
      <c r="C1158" t="s">
        <v>499</v>
      </c>
      <c r="D1158" t="s">
        <v>545</v>
      </c>
      <c r="E1158" t="s">
        <v>546</v>
      </c>
      <c r="F1158" t="s">
        <v>559</v>
      </c>
      <c r="G1158" t="s">
        <v>105</v>
      </c>
      <c r="H1158" t="s">
        <v>207</v>
      </c>
      <c r="I1158" t="s">
        <v>207</v>
      </c>
      <c r="J1158" t="s">
        <v>208</v>
      </c>
      <c r="K1158" t="s">
        <v>208</v>
      </c>
      <c r="L1158" s="11" t="s">
        <v>543</v>
      </c>
      <c r="M1158">
        <v>60</v>
      </c>
      <c r="N1158">
        <v>120</v>
      </c>
      <c r="P1158" t="s">
        <v>208</v>
      </c>
      <c r="Q1158" t="s">
        <v>208</v>
      </c>
      <c r="R1158" t="s">
        <v>208</v>
      </c>
      <c r="S1158" t="s">
        <v>208</v>
      </c>
      <c r="T1158" t="s">
        <v>60</v>
      </c>
      <c r="U1158" t="s">
        <v>207</v>
      </c>
      <c r="V1158" t="s">
        <v>207</v>
      </c>
      <c r="W1158" t="s">
        <v>207</v>
      </c>
      <c r="X1158" t="s">
        <v>207</v>
      </c>
      <c r="Y1158" t="s">
        <v>207</v>
      </c>
      <c r="Z1158" t="s">
        <v>207</v>
      </c>
      <c r="AA1158" t="s">
        <v>207</v>
      </c>
      <c r="AB1158" t="s">
        <v>207</v>
      </c>
      <c r="AC1158" t="s">
        <v>207</v>
      </c>
      <c r="AD1158" t="s">
        <v>207</v>
      </c>
      <c r="AE1158" t="s">
        <v>207</v>
      </c>
      <c r="AF1158" t="s">
        <v>207</v>
      </c>
      <c r="AG1158" t="s">
        <v>207</v>
      </c>
      <c r="AH1158" t="s">
        <v>207</v>
      </c>
      <c r="AI1158" t="s">
        <v>207</v>
      </c>
      <c r="AJ1158" t="s">
        <v>207</v>
      </c>
      <c r="AK1158" t="s">
        <v>207</v>
      </c>
      <c r="AL1158" t="s">
        <v>207</v>
      </c>
      <c r="AM1158" t="s">
        <v>207</v>
      </c>
      <c r="AN1158" t="s">
        <v>207</v>
      </c>
      <c r="AO1158" t="s">
        <v>207</v>
      </c>
      <c r="AP1158" t="s">
        <v>207</v>
      </c>
      <c r="AQ1158" t="s">
        <v>207</v>
      </c>
      <c r="AR1158" t="s">
        <v>207</v>
      </c>
      <c r="AS1158" t="s">
        <v>207</v>
      </c>
      <c r="AT1158" t="s">
        <v>207</v>
      </c>
      <c r="AU1158" t="s">
        <v>207</v>
      </c>
      <c r="AV1158" t="s">
        <v>207</v>
      </c>
      <c r="AW1158" t="s">
        <v>207</v>
      </c>
      <c r="AX1158" t="s">
        <v>207</v>
      </c>
      <c r="AY1158" t="s">
        <v>207</v>
      </c>
      <c r="AZ1158" t="s">
        <v>207</v>
      </c>
      <c r="BA1158" t="s">
        <v>207</v>
      </c>
      <c r="BB1158" t="s">
        <v>207</v>
      </c>
      <c r="BC1158" t="s">
        <v>207</v>
      </c>
      <c r="BD1158" t="s">
        <v>207</v>
      </c>
      <c r="BE1158" t="s">
        <v>207</v>
      </c>
      <c r="BF1158" t="s">
        <v>207</v>
      </c>
      <c r="BG1158" t="s">
        <v>207</v>
      </c>
      <c r="BH1158" t="s">
        <v>207</v>
      </c>
      <c r="BI1158" t="s">
        <v>207</v>
      </c>
      <c r="BJ1158" t="s">
        <v>207</v>
      </c>
      <c r="BK1158" t="s">
        <v>207</v>
      </c>
      <c r="BL1158" t="s">
        <v>207</v>
      </c>
      <c r="BM1158" t="s">
        <v>207</v>
      </c>
      <c r="BN1158" t="s">
        <v>207</v>
      </c>
      <c r="BO1158" s="18" t="str">
        <f>IF(OR(BO$2=0, BO$2=""), "N/A", IF(ISNUMBER(SEARCH(UPPER(BO$2), UPPER(ProgramsTable[[#This Row],[Type of Service]]))), "Yes", "No"))</f>
        <v>N/A</v>
      </c>
      <c r="BP1158" s="18" t="str">
        <f>IF(BP$2=0, "N/A", IF(ISNUMBER(SEARCH(TRIM(BP$2), ProgramsTable[[#This Row],[Geographic Coverage]])), "Yes", "No"))</f>
        <v>N/A</v>
      </c>
      <c r="BQ1158" s="18" t="str">
        <f>IF(BQ$2=0, "N/A", IF(ISNUMBER(SEARCH(TRIM(BQ$2), ProgramsTable[[#This Row],[Geographic Coverage]])), "Yes", "No"))</f>
        <v>N/A</v>
      </c>
      <c r="BR1158" s="18" t="str">
        <f>IF(AND(BP$2=0, BQ$2=0), "*Required - Please Make a Selection*", IF(OR(ISNUMBER(SEARCH(TRIM(BP$2), ProgramsTable[[#This Row],[Geographic Coverage]])), ISNUMBER(SEARCH(TRIM(BQ$2), ProgramsTable[[#This Row],[Geographic Coverage]]))), "Yes", "No"))</f>
        <v>*Required - Please Make a Selection*</v>
      </c>
      <c r="BS1158" s="18" t="str">
        <f>IF(OR(BS$2="",BS$2=0), "N/A", IF(AND(ProgramsTable[[#This Row],[Age Min]]= "None", ProgramsTable[[#This Row],[Age Max]]= "None"), "Yes", IF(AND(BS$2&gt;=ProgramsTable[[#This Row],[Age Min]], BS$2&lt;=ProgramsTable[[#This Row],[Age Max]]), "Yes", "No")))</f>
        <v>N/A</v>
      </c>
      <c r="BT1158" s="18" t="str" cm="1">
        <f t="array" ref="BT1158">IF(COUNTIF(AM$2:BJ$2,"Yes")=0,"N/A",IF(SUMPRODUCT(--(AM$2:BJ$2="Yes"),--(ProgramsTable[[#This Row],[Developmental Disability]:[Caregivers, Family Members, Advocates, or Practitioners of an Individual with Disabilities or Medical Conditions]]="Yes"))&gt;0,"Yes","No"))</f>
        <v>N/A</v>
      </c>
      <c r="BU11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58" s="18" t="str">
        <f>IF(BV$2=0, "N/A", IF(ISNUMBER(SEARCH(UPPER(BV$2), UPPER(ProgramsTable[[#This Row],[Type of Service]]))), "Yes", "No"))</f>
        <v>N/A</v>
      </c>
      <c r="BW1158" s="18" t="str">
        <f>IF(BW$2=0, "N/A", IF(ISNUMBER(SEARCH(TRIM(BW$2), ProgramsTable[[#This Row],[Geographic Coverage]])), "Yes", "No"))</f>
        <v>N/A</v>
      </c>
      <c r="BX1158" s="18" t="str">
        <f>IF(BX$2=0, "N/A", IF(ISNUMBER(SEARCH(TRIM(BX$2), ProgramsTable[[#This Row],[Geographic Coverage]])), "Yes", "No"))</f>
        <v>N/A</v>
      </c>
      <c r="BY1158" s="18" t="str">
        <f>IF(AND(BW$2=0, BX$2=0), "*Required - Please Make a Selection*", IF(OR(ISNUMBER(SEARCH(TRIM(BW$2), ProgramsTable[[#This Row],[Geographic Coverage]])), ISNUMBER(SEARCH(TRIM(BX$2), ProgramsTable[[#This Row],[Geographic Coverage]]))), "Yes", "No"))</f>
        <v>*Required - Please Make a Selection*</v>
      </c>
      <c r="BZ1158" s="18" t="str">
        <f>IF(I$2=0, "N/A", IF(I$2="Yes", IF(ProgramsTable[[#This Row],[Program Includes Services for Caregivers]]="Yes", IF(ProgramsTable[[#This Row],[Program May Require Caregiver to be Unpaid]]="No", "Yes", "No"), "No"), "N/A"))</f>
        <v>N/A</v>
      </c>
      <c r="CA11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58" s="18" t="str">
        <f>IF(CB$2=0, "N/A", IF(ISNUMBER(SEARCH(TRIM(UPPER(CB$2)), TRIM(UPPER(ProgramsTable[[#This Row],[Type of Service]])))), "Yes", "No"))</f>
        <v>N/A</v>
      </c>
      <c r="CC1158" s="18" t="str">
        <f>IF(CC$2=0, "N/A", IF(ISNUMBER(SEARCH(TRIM(CC$2), ProgramsTable[[#This Row],[Geographic Coverage]])), "Yes", "No"))</f>
        <v>No</v>
      </c>
      <c r="CD1158" s="18" t="str">
        <f>IF(CD$2=0, "N/A", IF(ISNUMBER(SEARCH(TRIM(CD$2), ProgramsTable[[#This Row],[Geographic Coverage]])), "Yes", "No"))</f>
        <v>N/A</v>
      </c>
      <c r="CE1158" s="18" t="str">
        <f>IF(AND(CC$2=0, CD$2=0), "*Required - Please Make a Selection*", IF(OR(ISNUMBER(SEARCH(TRIM(CC$2), ProgramsTable[[#This Row],[Geographic Coverage]])), ISNUMBER(SEARCH(TRIM(CD$2), ProgramsTable[[#This Row],[Geographic Coverage]]))), "Yes", "No"))</f>
        <v>No</v>
      </c>
      <c r="CF1158" s="18" t="str" cm="1">
        <f t="array" ref="CF1158">IF(COUNTIF(BK$2:BN$2, "Yes")=0, "N/A", IF(SUMPRODUCT((BK$2:BN$2="Yes")*(ProgramsTable[[#This Row],[Veteran?]:[Disabled Veteran?]]="Yes"))&gt;0, "Yes", "No"))</f>
        <v>No</v>
      </c>
      <c r="CG11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58"/>
      <c r="CI1158"/>
      <c r="CJ1158"/>
      <c r="CK1158"/>
      <c r="CL1158"/>
      <c r="CM1158"/>
      <c r="CN1158"/>
      <c r="CO1158"/>
      <c r="CP1158"/>
      <c r="CQ1158"/>
      <c r="CR1158"/>
      <c r="CS1158"/>
      <c r="CU1158"/>
      <c r="CV1158"/>
    </row>
    <row r="1159" spans="1:100" hidden="1" x14ac:dyDescent="0.25">
      <c r="A1159" s="10">
        <v>1255</v>
      </c>
      <c r="B1159" t="s">
        <v>658</v>
      </c>
      <c r="C1159" t="s">
        <v>499</v>
      </c>
      <c r="D1159" t="s">
        <v>545</v>
      </c>
      <c r="E1159" t="s">
        <v>546</v>
      </c>
      <c r="F1159" t="s">
        <v>560</v>
      </c>
      <c r="G1159" t="s">
        <v>103</v>
      </c>
      <c r="H1159" t="s">
        <v>207</v>
      </c>
      <c r="I1159" t="s">
        <v>207</v>
      </c>
      <c r="J1159" t="s">
        <v>208</v>
      </c>
      <c r="K1159" t="s">
        <v>208</v>
      </c>
      <c r="L1159" s="11" t="s">
        <v>208</v>
      </c>
      <c r="M1159" t="s">
        <v>208</v>
      </c>
      <c r="N1159" t="s">
        <v>208</v>
      </c>
      <c r="P1159" t="s">
        <v>208</v>
      </c>
      <c r="Q1159" t="s">
        <v>208</v>
      </c>
      <c r="R1159" t="s">
        <v>208</v>
      </c>
      <c r="S1159" t="s">
        <v>208</v>
      </c>
      <c r="T1159" t="s">
        <v>60</v>
      </c>
      <c r="U1159" t="s">
        <v>207</v>
      </c>
      <c r="V1159" t="s">
        <v>207</v>
      </c>
      <c r="W1159" t="s">
        <v>207</v>
      </c>
      <c r="X1159" t="s">
        <v>207</v>
      </c>
      <c r="Y1159" t="s">
        <v>207</v>
      </c>
      <c r="Z1159" t="s">
        <v>207</v>
      </c>
      <c r="AA1159" t="s">
        <v>207</v>
      </c>
      <c r="AB1159" t="s">
        <v>207</v>
      </c>
      <c r="AC1159" t="s">
        <v>207</v>
      </c>
      <c r="AD1159" t="s">
        <v>207</v>
      </c>
      <c r="AE1159" t="s">
        <v>207</v>
      </c>
      <c r="AF1159" t="s">
        <v>207</v>
      </c>
      <c r="AG1159" t="s">
        <v>207</v>
      </c>
      <c r="AH1159" t="s">
        <v>207</v>
      </c>
      <c r="AI1159" t="s">
        <v>207</v>
      </c>
      <c r="AJ1159" t="s">
        <v>207</v>
      </c>
      <c r="AK1159" t="s">
        <v>207</v>
      </c>
      <c r="AL1159" t="s">
        <v>207</v>
      </c>
      <c r="AM1159" t="s">
        <v>207</v>
      </c>
      <c r="AN1159" t="s">
        <v>207</v>
      </c>
      <c r="AO1159" t="s">
        <v>207</v>
      </c>
      <c r="AP1159" t="s">
        <v>207</v>
      </c>
      <c r="AQ1159" t="s">
        <v>207</v>
      </c>
      <c r="AR1159" t="s">
        <v>207</v>
      </c>
      <c r="AS1159" t="s">
        <v>207</v>
      </c>
      <c r="AT1159" t="s">
        <v>207</v>
      </c>
      <c r="AU1159" t="s">
        <v>207</v>
      </c>
      <c r="AV1159" t="s">
        <v>207</v>
      </c>
      <c r="AW1159" t="s">
        <v>207</v>
      </c>
      <c r="AX1159" t="s">
        <v>207</v>
      </c>
      <c r="AY1159" t="s">
        <v>207</v>
      </c>
      <c r="AZ1159" t="s">
        <v>207</v>
      </c>
      <c r="BA1159" t="s">
        <v>207</v>
      </c>
      <c r="BB1159" t="s">
        <v>207</v>
      </c>
      <c r="BC1159" t="s">
        <v>207</v>
      </c>
      <c r="BD1159" t="s">
        <v>207</v>
      </c>
      <c r="BE1159" t="s">
        <v>207</v>
      </c>
      <c r="BF1159" t="s">
        <v>207</v>
      </c>
      <c r="BG1159" t="s">
        <v>207</v>
      </c>
      <c r="BH1159" t="s">
        <v>207</v>
      </c>
      <c r="BI1159" t="s">
        <v>207</v>
      </c>
      <c r="BJ1159" t="s">
        <v>207</v>
      </c>
      <c r="BK1159" t="s">
        <v>207</v>
      </c>
      <c r="BL1159" t="s">
        <v>207</v>
      </c>
      <c r="BM1159" t="s">
        <v>207</v>
      </c>
      <c r="BN1159" t="s">
        <v>207</v>
      </c>
      <c r="BO1159" s="18" t="str">
        <f>IF(OR(BO$2=0, BO$2=""), "N/A", IF(ISNUMBER(SEARCH(UPPER(BO$2), UPPER(ProgramsTable[[#This Row],[Type of Service]]))), "Yes", "No"))</f>
        <v>N/A</v>
      </c>
      <c r="BP1159" s="18" t="str">
        <f>IF(BP$2=0, "N/A", IF(ISNUMBER(SEARCH(TRIM(BP$2), ProgramsTable[[#This Row],[Geographic Coverage]])), "Yes", "No"))</f>
        <v>N/A</v>
      </c>
      <c r="BQ1159" s="18" t="str">
        <f>IF(BQ$2=0, "N/A", IF(ISNUMBER(SEARCH(TRIM(BQ$2), ProgramsTable[[#This Row],[Geographic Coverage]])), "Yes", "No"))</f>
        <v>N/A</v>
      </c>
      <c r="BR1159" s="18" t="str">
        <f>IF(AND(BP$2=0, BQ$2=0), "*Required - Please Make a Selection*", IF(OR(ISNUMBER(SEARCH(TRIM(BP$2), ProgramsTable[[#This Row],[Geographic Coverage]])), ISNUMBER(SEARCH(TRIM(BQ$2), ProgramsTable[[#This Row],[Geographic Coverage]]))), "Yes", "No"))</f>
        <v>*Required - Please Make a Selection*</v>
      </c>
      <c r="BS1159" s="18" t="str">
        <f>IF(OR(BS$2="",BS$2=0), "N/A", IF(AND(ProgramsTable[[#This Row],[Age Min]]= "None", ProgramsTable[[#This Row],[Age Max]]= "None"), "Yes", IF(AND(BS$2&gt;=ProgramsTable[[#This Row],[Age Min]], BS$2&lt;=ProgramsTable[[#This Row],[Age Max]]), "Yes", "No")))</f>
        <v>N/A</v>
      </c>
      <c r="BT1159" s="18" t="str" cm="1">
        <f t="array" ref="BT1159">IF(COUNTIF(AM$2:BJ$2,"Yes")=0,"N/A",IF(SUMPRODUCT(--(AM$2:BJ$2="Yes"),--(ProgramsTable[[#This Row],[Developmental Disability]:[Caregivers, Family Members, Advocates, or Practitioners of an Individual with Disabilities or Medical Conditions]]="Yes"))&gt;0,"Yes","No"))</f>
        <v>N/A</v>
      </c>
      <c r="BU11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59" s="18" t="str">
        <f>IF(BV$2=0, "N/A", IF(ISNUMBER(SEARCH(UPPER(BV$2), UPPER(ProgramsTable[[#This Row],[Type of Service]]))), "Yes", "No"))</f>
        <v>N/A</v>
      </c>
      <c r="BW1159" s="18" t="str">
        <f>IF(BW$2=0, "N/A", IF(ISNUMBER(SEARCH(TRIM(BW$2), ProgramsTable[[#This Row],[Geographic Coverage]])), "Yes", "No"))</f>
        <v>N/A</v>
      </c>
      <c r="BX1159" s="18" t="str">
        <f>IF(BX$2=0, "N/A", IF(ISNUMBER(SEARCH(TRIM(BX$2), ProgramsTable[[#This Row],[Geographic Coverage]])), "Yes", "No"))</f>
        <v>N/A</v>
      </c>
      <c r="BY1159" s="18" t="str">
        <f>IF(AND(BW$2=0, BX$2=0), "*Required - Please Make a Selection*", IF(OR(ISNUMBER(SEARCH(TRIM(BW$2), ProgramsTable[[#This Row],[Geographic Coverage]])), ISNUMBER(SEARCH(TRIM(BX$2), ProgramsTable[[#This Row],[Geographic Coverage]]))), "Yes", "No"))</f>
        <v>*Required - Please Make a Selection*</v>
      </c>
      <c r="BZ1159" s="18" t="str">
        <f>IF(I$2=0, "N/A", IF(I$2="Yes", IF(ProgramsTable[[#This Row],[Program Includes Services for Caregivers]]="Yes", IF(ProgramsTable[[#This Row],[Program May Require Caregiver to be Unpaid]]="No", "Yes", "No"), "No"), "N/A"))</f>
        <v>N/A</v>
      </c>
      <c r="CA11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59" s="18" t="str">
        <f>IF(CB$2=0, "N/A", IF(ISNUMBER(SEARCH(TRIM(UPPER(CB$2)), TRIM(UPPER(ProgramsTable[[#This Row],[Type of Service]])))), "Yes", "No"))</f>
        <v>N/A</v>
      </c>
      <c r="CC1159" s="18" t="str">
        <f>IF(CC$2=0, "N/A", IF(ISNUMBER(SEARCH(TRIM(CC$2), ProgramsTable[[#This Row],[Geographic Coverage]])), "Yes", "No"))</f>
        <v>No</v>
      </c>
      <c r="CD1159" s="18" t="str">
        <f>IF(CD$2=0, "N/A", IF(ISNUMBER(SEARCH(TRIM(CD$2), ProgramsTable[[#This Row],[Geographic Coverage]])), "Yes", "No"))</f>
        <v>N/A</v>
      </c>
      <c r="CE1159" s="18" t="str">
        <f>IF(AND(CC$2=0, CD$2=0), "*Required - Please Make a Selection*", IF(OR(ISNUMBER(SEARCH(TRIM(CC$2), ProgramsTable[[#This Row],[Geographic Coverage]])), ISNUMBER(SEARCH(TRIM(CD$2), ProgramsTable[[#This Row],[Geographic Coverage]]))), "Yes", "No"))</f>
        <v>No</v>
      </c>
      <c r="CF1159" s="18" t="str" cm="1">
        <f t="array" ref="CF1159">IF(COUNTIF(BK$2:BN$2, "Yes")=0, "N/A", IF(SUMPRODUCT((BK$2:BN$2="Yes")*(ProgramsTable[[#This Row],[Veteran?]:[Disabled Veteran?]]="Yes"))&gt;0, "Yes", "No"))</f>
        <v>No</v>
      </c>
      <c r="CG11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59"/>
      <c r="CI1159"/>
      <c r="CJ1159"/>
      <c r="CK1159"/>
      <c r="CL1159"/>
      <c r="CM1159"/>
      <c r="CN1159"/>
      <c r="CO1159"/>
      <c r="CP1159"/>
      <c r="CQ1159"/>
      <c r="CR1159"/>
      <c r="CS1159"/>
      <c r="CU1159"/>
      <c r="CV1159"/>
    </row>
    <row r="1160" spans="1:100" hidden="1" x14ac:dyDescent="0.25">
      <c r="A1160" s="10">
        <v>1256</v>
      </c>
      <c r="B1160" t="s">
        <v>658</v>
      </c>
      <c r="C1160" t="s">
        <v>499</v>
      </c>
      <c r="D1160" t="s">
        <v>545</v>
      </c>
      <c r="E1160" t="s">
        <v>546</v>
      </c>
      <c r="F1160" t="s">
        <v>111</v>
      </c>
      <c r="G1160" t="s">
        <v>111</v>
      </c>
      <c r="H1160" t="s">
        <v>207</v>
      </c>
      <c r="I1160" t="s">
        <v>207</v>
      </c>
      <c r="J1160" t="s">
        <v>547</v>
      </c>
      <c r="K1160" t="s">
        <v>208</v>
      </c>
      <c r="L1160" s="11" t="s">
        <v>543</v>
      </c>
      <c r="M1160">
        <v>60</v>
      </c>
      <c r="N1160">
        <v>120</v>
      </c>
      <c r="P1160" t="s">
        <v>561</v>
      </c>
      <c r="Q1160" t="s">
        <v>208</v>
      </c>
      <c r="R1160" t="s">
        <v>561</v>
      </c>
      <c r="S1160" t="s">
        <v>208</v>
      </c>
      <c r="T1160" t="s">
        <v>60</v>
      </c>
      <c r="U1160" t="s">
        <v>215</v>
      </c>
      <c r="V1160" t="s">
        <v>207</v>
      </c>
      <c r="W1160" t="s">
        <v>207</v>
      </c>
      <c r="X1160" t="s">
        <v>207</v>
      </c>
      <c r="Y1160" t="s">
        <v>207</v>
      </c>
      <c r="Z1160" t="s">
        <v>207</v>
      </c>
      <c r="AA1160" t="s">
        <v>215</v>
      </c>
      <c r="AB1160" t="s">
        <v>207</v>
      </c>
      <c r="AC1160" t="s">
        <v>207</v>
      </c>
      <c r="AD1160" t="s">
        <v>207</v>
      </c>
      <c r="AE1160" t="s">
        <v>207</v>
      </c>
      <c r="AF1160" t="s">
        <v>207</v>
      </c>
      <c r="AG1160" t="s">
        <v>207</v>
      </c>
      <c r="AH1160" t="s">
        <v>207</v>
      </c>
      <c r="AI1160" t="s">
        <v>207</v>
      </c>
      <c r="AJ1160" t="s">
        <v>207</v>
      </c>
      <c r="AK1160" t="s">
        <v>207</v>
      </c>
      <c r="AL1160" t="s">
        <v>207</v>
      </c>
      <c r="AM1160" t="s">
        <v>207</v>
      </c>
      <c r="AN1160" t="s">
        <v>207</v>
      </c>
      <c r="AO1160" t="s">
        <v>207</v>
      </c>
      <c r="AP1160" t="s">
        <v>207</v>
      </c>
      <c r="AQ1160" t="s">
        <v>207</v>
      </c>
      <c r="AR1160" t="s">
        <v>207</v>
      </c>
      <c r="AS1160" t="s">
        <v>207</v>
      </c>
      <c r="AT1160" t="s">
        <v>207</v>
      </c>
      <c r="AU1160" t="s">
        <v>207</v>
      </c>
      <c r="AV1160" t="s">
        <v>207</v>
      </c>
      <c r="AW1160" t="s">
        <v>207</v>
      </c>
      <c r="AX1160" t="s">
        <v>207</v>
      </c>
      <c r="AY1160" t="s">
        <v>207</v>
      </c>
      <c r="AZ1160" t="s">
        <v>207</v>
      </c>
      <c r="BA1160" t="s">
        <v>215</v>
      </c>
      <c r="BB1160" t="s">
        <v>207</v>
      </c>
      <c r="BC1160" t="s">
        <v>207</v>
      </c>
      <c r="BD1160" t="s">
        <v>207</v>
      </c>
      <c r="BE1160" t="s">
        <v>207</v>
      </c>
      <c r="BF1160" t="s">
        <v>207</v>
      </c>
      <c r="BG1160" t="s">
        <v>207</v>
      </c>
      <c r="BH1160" t="s">
        <v>207</v>
      </c>
      <c r="BI1160" t="s">
        <v>207</v>
      </c>
      <c r="BJ1160" t="s">
        <v>207</v>
      </c>
      <c r="BK1160" t="s">
        <v>207</v>
      </c>
      <c r="BL1160" t="s">
        <v>207</v>
      </c>
      <c r="BM1160" t="s">
        <v>207</v>
      </c>
      <c r="BN1160" t="s">
        <v>207</v>
      </c>
      <c r="BO1160" s="18" t="str">
        <f>IF(OR(BO$2=0, BO$2=""), "N/A", IF(ISNUMBER(SEARCH(UPPER(BO$2), UPPER(ProgramsTable[[#This Row],[Type of Service]]))), "Yes", "No"))</f>
        <v>N/A</v>
      </c>
      <c r="BP1160" s="18" t="str">
        <f>IF(BP$2=0, "N/A", IF(ISNUMBER(SEARCH(TRIM(BP$2), ProgramsTable[[#This Row],[Geographic Coverage]])), "Yes", "No"))</f>
        <v>N/A</v>
      </c>
      <c r="BQ1160" s="18" t="str">
        <f>IF(BQ$2=0, "N/A", IF(ISNUMBER(SEARCH(TRIM(BQ$2), ProgramsTable[[#This Row],[Geographic Coverage]])), "Yes", "No"))</f>
        <v>N/A</v>
      </c>
      <c r="BR1160" s="18" t="str">
        <f>IF(AND(BP$2=0, BQ$2=0), "*Required - Please Make a Selection*", IF(OR(ISNUMBER(SEARCH(TRIM(BP$2), ProgramsTable[[#This Row],[Geographic Coverage]])), ISNUMBER(SEARCH(TRIM(BQ$2), ProgramsTable[[#This Row],[Geographic Coverage]]))), "Yes", "No"))</f>
        <v>*Required - Please Make a Selection*</v>
      </c>
      <c r="BS1160" s="18" t="str">
        <f>IF(OR(BS$2="",BS$2=0), "N/A", IF(AND(ProgramsTable[[#This Row],[Age Min]]= "None", ProgramsTable[[#This Row],[Age Max]]= "None"), "Yes", IF(AND(BS$2&gt;=ProgramsTable[[#This Row],[Age Min]], BS$2&lt;=ProgramsTable[[#This Row],[Age Max]]), "Yes", "No")))</f>
        <v>N/A</v>
      </c>
      <c r="BT1160" s="18" t="str" cm="1">
        <f t="array" ref="BT1160">IF(COUNTIF(AM$2:BJ$2,"Yes")=0,"N/A",IF(SUMPRODUCT(--(AM$2:BJ$2="Yes"),--(ProgramsTable[[#This Row],[Developmental Disability]:[Caregivers, Family Members, Advocates, or Practitioners of an Individual with Disabilities or Medical Conditions]]="Yes"))&gt;0,"Yes","No"))</f>
        <v>N/A</v>
      </c>
      <c r="BU11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60" s="18" t="str">
        <f>IF(BV$2=0, "N/A", IF(ISNUMBER(SEARCH(UPPER(BV$2), UPPER(ProgramsTable[[#This Row],[Type of Service]]))), "Yes", "No"))</f>
        <v>N/A</v>
      </c>
      <c r="BW1160" s="18" t="str">
        <f>IF(BW$2=0, "N/A", IF(ISNUMBER(SEARCH(TRIM(BW$2), ProgramsTable[[#This Row],[Geographic Coverage]])), "Yes", "No"))</f>
        <v>N/A</v>
      </c>
      <c r="BX1160" s="18" t="str">
        <f>IF(BX$2=0, "N/A", IF(ISNUMBER(SEARCH(TRIM(BX$2), ProgramsTable[[#This Row],[Geographic Coverage]])), "Yes", "No"))</f>
        <v>N/A</v>
      </c>
      <c r="BY1160" s="18" t="str">
        <f>IF(AND(BW$2=0, BX$2=0), "*Required - Please Make a Selection*", IF(OR(ISNUMBER(SEARCH(TRIM(BW$2), ProgramsTable[[#This Row],[Geographic Coverage]])), ISNUMBER(SEARCH(TRIM(BX$2), ProgramsTable[[#This Row],[Geographic Coverage]]))), "Yes", "No"))</f>
        <v>*Required - Please Make a Selection*</v>
      </c>
      <c r="BZ1160" s="18" t="str">
        <f>IF(I$2=0, "N/A", IF(I$2="Yes", IF(ProgramsTable[[#This Row],[Program Includes Services for Caregivers]]="Yes", IF(ProgramsTable[[#This Row],[Program May Require Caregiver to be Unpaid]]="No", "Yes", "No"), "No"), "N/A"))</f>
        <v>N/A</v>
      </c>
      <c r="CA11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60" s="18" t="str">
        <f>IF(CB$2=0, "N/A", IF(ISNUMBER(SEARCH(TRIM(UPPER(CB$2)), TRIM(UPPER(ProgramsTable[[#This Row],[Type of Service]])))), "Yes", "No"))</f>
        <v>N/A</v>
      </c>
      <c r="CC1160" s="18" t="str">
        <f>IF(CC$2=0, "N/A", IF(ISNUMBER(SEARCH(TRIM(CC$2), ProgramsTable[[#This Row],[Geographic Coverage]])), "Yes", "No"))</f>
        <v>No</v>
      </c>
      <c r="CD1160" s="18" t="str">
        <f>IF(CD$2=0, "N/A", IF(ISNUMBER(SEARCH(TRIM(CD$2), ProgramsTable[[#This Row],[Geographic Coverage]])), "Yes", "No"))</f>
        <v>N/A</v>
      </c>
      <c r="CE1160" s="18" t="str">
        <f>IF(AND(CC$2=0, CD$2=0), "*Required - Please Make a Selection*", IF(OR(ISNUMBER(SEARCH(TRIM(CC$2), ProgramsTable[[#This Row],[Geographic Coverage]])), ISNUMBER(SEARCH(TRIM(CD$2), ProgramsTable[[#This Row],[Geographic Coverage]]))), "Yes", "No"))</f>
        <v>No</v>
      </c>
      <c r="CF1160" s="18" t="str" cm="1">
        <f t="array" ref="CF1160">IF(COUNTIF(BK$2:BN$2, "Yes")=0, "N/A", IF(SUMPRODUCT((BK$2:BN$2="Yes")*(ProgramsTable[[#This Row],[Veteran?]:[Disabled Veteran?]]="Yes"))&gt;0, "Yes", "No"))</f>
        <v>No</v>
      </c>
      <c r="CG11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60"/>
      <c r="CI1160"/>
      <c r="CJ1160"/>
      <c r="CK1160"/>
      <c r="CL1160"/>
      <c r="CM1160"/>
      <c r="CN1160"/>
      <c r="CO1160"/>
      <c r="CP1160"/>
      <c r="CQ1160"/>
      <c r="CR1160"/>
      <c r="CS1160"/>
      <c r="CU1160"/>
      <c r="CV1160"/>
    </row>
    <row r="1161" spans="1:100" hidden="1" x14ac:dyDescent="0.25">
      <c r="A1161" s="10">
        <v>1257</v>
      </c>
      <c r="B1161" t="s">
        <v>658</v>
      </c>
      <c r="C1161" t="s">
        <v>499</v>
      </c>
      <c r="D1161" t="s">
        <v>545</v>
      </c>
      <c r="E1161" t="s">
        <v>546</v>
      </c>
      <c r="F1161" t="s">
        <v>562</v>
      </c>
      <c r="G1161" t="s">
        <v>103</v>
      </c>
      <c r="H1161" t="s">
        <v>207</v>
      </c>
      <c r="I1161" t="s">
        <v>207</v>
      </c>
      <c r="J1161" t="s">
        <v>208</v>
      </c>
      <c r="K1161" t="s">
        <v>208</v>
      </c>
      <c r="L1161" s="11" t="s">
        <v>208</v>
      </c>
      <c r="M1161" t="s">
        <v>208</v>
      </c>
      <c r="N1161" t="s">
        <v>208</v>
      </c>
      <c r="P1161" t="s">
        <v>208</v>
      </c>
      <c r="Q1161" t="s">
        <v>208</v>
      </c>
      <c r="R1161" t="s">
        <v>208</v>
      </c>
      <c r="S1161" t="s">
        <v>208</v>
      </c>
      <c r="T1161" t="s">
        <v>60</v>
      </c>
      <c r="U1161" t="s">
        <v>207</v>
      </c>
      <c r="V1161" t="s">
        <v>207</v>
      </c>
      <c r="W1161" t="s">
        <v>207</v>
      </c>
      <c r="X1161" t="s">
        <v>207</v>
      </c>
      <c r="Y1161" t="s">
        <v>207</v>
      </c>
      <c r="Z1161" t="s">
        <v>207</v>
      </c>
      <c r="AA1161" t="s">
        <v>207</v>
      </c>
      <c r="AB1161" t="s">
        <v>207</v>
      </c>
      <c r="AC1161" t="s">
        <v>207</v>
      </c>
      <c r="AD1161" t="s">
        <v>207</v>
      </c>
      <c r="AE1161" t="s">
        <v>207</v>
      </c>
      <c r="AF1161" t="s">
        <v>207</v>
      </c>
      <c r="AG1161" t="s">
        <v>207</v>
      </c>
      <c r="AH1161" t="s">
        <v>207</v>
      </c>
      <c r="AI1161" t="s">
        <v>207</v>
      </c>
      <c r="AJ1161" t="s">
        <v>207</v>
      </c>
      <c r="AK1161" t="s">
        <v>207</v>
      </c>
      <c r="AL1161" t="s">
        <v>207</v>
      </c>
      <c r="AM1161" t="s">
        <v>207</v>
      </c>
      <c r="AN1161" t="s">
        <v>207</v>
      </c>
      <c r="AO1161" t="s">
        <v>207</v>
      </c>
      <c r="AP1161" t="s">
        <v>207</v>
      </c>
      <c r="AQ1161" t="s">
        <v>207</v>
      </c>
      <c r="AR1161" t="s">
        <v>207</v>
      </c>
      <c r="AS1161" t="s">
        <v>207</v>
      </c>
      <c r="AT1161" t="s">
        <v>207</v>
      </c>
      <c r="AU1161" t="s">
        <v>207</v>
      </c>
      <c r="AV1161" t="s">
        <v>207</v>
      </c>
      <c r="AW1161" t="s">
        <v>207</v>
      </c>
      <c r="AX1161" t="s">
        <v>207</v>
      </c>
      <c r="AY1161" t="s">
        <v>207</v>
      </c>
      <c r="AZ1161" t="s">
        <v>207</v>
      </c>
      <c r="BA1161" t="s">
        <v>207</v>
      </c>
      <c r="BB1161" t="s">
        <v>207</v>
      </c>
      <c r="BC1161" t="s">
        <v>207</v>
      </c>
      <c r="BD1161" t="s">
        <v>207</v>
      </c>
      <c r="BE1161" t="s">
        <v>207</v>
      </c>
      <c r="BF1161" t="s">
        <v>207</v>
      </c>
      <c r="BG1161" t="s">
        <v>207</v>
      </c>
      <c r="BH1161" t="s">
        <v>207</v>
      </c>
      <c r="BI1161" t="s">
        <v>207</v>
      </c>
      <c r="BJ1161" t="s">
        <v>207</v>
      </c>
      <c r="BK1161" t="s">
        <v>207</v>
      </c>
      <c r="BL1161" t="s">
        <v>207</v>
      </c>
      <c r="BM1161" t="s">
        <v>207</v>
      </c>
      <c r="BN1161" t="s">
        <v>207</v>
      </c>
      <c r="BO1161" s="18" t="str">
        <f>IF(OR(BO$2=0, BO$2=""), "N/A", IF(ISNUMBER(SEARCH(UPPER(BO$2), UPPER(ProgramsTable[[#This Row],[Type of Service]]))), "Yes", "No"))</f>
        <v>N/A</v>
      </c>
      <c r="BP1161" s="18" t="str">
        <f>IF(BP$2=0, "N/A", IF(ISNUMBER(SEARCH(TRIM(BP$2), ProgramsTable[[#This Row],[Geographic Coverage]])), "Yes", "No"))</f>
        <v>N/A</v>
      </c>
      <c r="BQ1161" s="18" t="str">
        <f>IF(BQ$2=0, "N/A", IF(ISNUMBER(SEARCH(TRIM(BQ$2), ProgramsTable[[#This Row],[Geographic Coverage]])), "Yes", "No"))</f>
        <v>N/A</v>
      </c>
      <c r="BR1161" s="18" t="str">
        <f>IF(AND(BP$2=0, BQ$2=0), "*Required - Please Make a Selection*", IF(OR(ISNUMBER(SEARCH(TRIM(BP$2), ProgramsTable[[#This Row],[Geographic Coverage]])), ISNUMBER(SEARCH(TRIM(BQ$2), ProgramsTable[[#This Row],[Geographic Coverage]]))), "Yes", "No"))</f>
        <v>*Required - Please Make a Selection*</v>
      </c>
      <c r="BS1161" s="18" t="str">
        <f>IF(OR(BS$2="",BS$2=0), "N/A", IF(AND(ProgramsTable[[#This Row],[Age Min]]= "None", ProgramsTable[[#This Row],[Age Max]]= "None"), "Yes", IF(AND(BS$2&gt;=ProgramsTable[[#This Row],[Age Min]], BS$2&lt;=ProgramsTable[[#This Row],[Age Max]]), "Yes", "No")))</f>
        <v>N/A</v>
      </c>
      <c r="BT1161" s="18" t="str" cm="1">
        <f t="array" ref="BT1161">IF(COUNTIF(AM$2:BJ$2,"Yes")=0,"N/A",IF(SUMPRODUCT(--(AM$2:BJ$2="Yes"),--(ProgramsTable[[#This Row],[Developmental Disability]:[Caregivers, Family Members, Advocates, or Practitioners of an Individual with Disabilities or Medical Conditions]]="Yes"))&gt;0,"Yes","No"))</f>
        <v>N/A</v>
      </c>
      <c r="BU11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61" s="18" t="str">
        <f>IF(BV$2=0, "N/A", IF(ISNUMBER(SEARCH(UPPER(BV$2), UPPER(ProgramsTable[[#This Row],[Type of Service]]))), "Yes", "No"))</f>
        <v>N/A</v>
      </c>
      <c r="BW1161" s="18" t="str">
        <f>IF(BW$2=0, "N/A", IF(ISNUMBER(SEARCH(TRIM(BW$2), ProgramsTable[[#This Row],[Geographic Coverage]])), "Yes", "No"))</f>
        <v>N/A</v>
      </c>
      <c r="BX1161" s="18" t="str">
        <f>IF(BX$2=0, "N/A", IF(ISNUMBER(SEARCH(TRIM(BX$2), ProgramsTable[[#This Row],[Geographic Coverage]])), "Yes", "No"))</f>
        <v>N/A</v>
      </c>
      <c r="BY1161" s="18" t="str">
        <f>IF(AND(BW$2=0, BX$2=0), "*Required - Please Make a Selection*", IF(OR(ISNUMBER(SEARCH(TRIM(BW$2), ProgramsTable[[#This Row],[Geographic Coverage]])), ISNUMBER(SEARCH(TRIM(BX$2), ProgramsTable[[#This Row],[Geographic Coverage]]))), "Yes", "No"))</f>
        <v>*Required - Please Make a Selection*</v>
      </c>
      <c r="BZ1161" s="18" t="str">
        <f>IF(I$2=0, "N/A", IF(I$2="Yes", IF(ProgramsTable[[#This Row],[Program Includes Services for Caregivers]]="Yes", IF(ProgramsTable[[#This Row],[Program May Require Caregiver to be Unpaid]]="No", "Yes", "No"), "No"), "N/A"))</f>
        <v>N/A</v>
      </c>
      <c r="CA11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61" s="18" t="str">
        <f>IF(CB$2=0, "N/A", IF(ISNUMBER(SEARCH(TRIM(UPPER(CB$2)), TRIM(UPPER(ProgramsTable[[#This Row],[Type of Service]])))), "Yes", "No"))</f>
        <v>N/A</v>
      </c>
      <c r="CC1161" s="18" t="str">
        <f>IF(CC$2=0, "N/A", IF(ISNUMBER(SEARCH(TRIM(CC$2), ProgramsTable[[#This Row],[Geographic Coverage]])), "Yes", "No"))</f>
        <v>No</v>
      </c>
      <c r="CD1161" s="18" t="str">
        <f>IF(CD$2=0, "N/A", IF(ISNUMBER(SEARCH(TRIM(CD$2), ProgramsTable[[#This Row],[Geographic Coverage]])), "Yes", "No"))</f>
        <v>N/A</v>
      </c>
      <c r="CE1161" s="18" t="str">
        <f>IF(AND(CC$2=0, CD$2=0), "*Required - Please Make a Selection*", IF(OR(ISNUMBER(SEARCH(TRIM(CC$2), ProgramsTable[[#This Row],[Geographic Coverage]])), ISNUMBER(SEARCH(TRIM(CD$2), ProgramsTable[[#This Row],[Geographic Coverage]]))), "Yes", "No"))</f>
        <v>No</v>
      </c>
      <c r="CF1161" s="18" t="str" cm="1">
        <f t="array" ref="CF1161">IF(COUNTIF(BK$2:BN$2, "Yes")=0, "N/A", IF(SUMPRODUCT((BK$2:BN$2="Yes")*(ProgramsTable[[#This Row],[Veteran?]:[Disabled Veteran?]]="Yes"))&gt;0, "Yes", "No"))</f>
        <v>No</v>
      </c>
      <c r="CG11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61"/>
      <c r="CI1161"/>
      <c r="CJ1161"/>
      <c r="CK1161"/>
      <c r="CL1161"/>
      <c r="CM1161"/>
      <c r="CN1161"/>
      <c r="CO1161"/>
      <c r="CP1161"/>
      <c r="CQ1161"/>
      <c r="CR1161"/>
      <c r="CS1161"/>
      <c r="CU1161"/>
      <c r="CV1161"/>
    </row>
    <row r="1162" spans="1:100" hidden="1" x14ac:dyDescent="0.25">
      <c r="A1162" s="10">
        <v>1258</v>
      </c>
      <c r="B1162" t="s">
        <v>658</v>
      </c>
      <c r="C1162" t="s">
        <v>499</v>
      </c>
      <c r="D1162" t="s">
        <v>545</v>
      </c>
      <c r="E1162" t="s">
        <v>546</v>
      </c>
      <c r="F1162" t="s">
        <v>117</v>
      </c>
      <c r="G1162" t="s">
        <v>117</v>
      </c>
      <c r="H1162" t="s">
        <v>207</v>
      </c>
      <c r="I1162" t="s">
        <v>207</v>
      </c>
      <c r="J1162" t="s">
        <v>208</v>
      </c>
      <c r="K1162" t="s">
        <v>208</v>
      </c>
      <c r="L1162" s="11" t="s">
        <v>543</v>
      </c>
      <c r="M1162">
        <v>60</v>
      </c>
      <c r="N1162">
        <v>120</v>
      </c>
      <c r="P1162" t="s">
        <v>563</v>
      </c>
      <c r="Q1162" t="s">
        <v>208</v>
      </c>
      <c r="R1162" t="s">
        <v>563</v>
      </c>
      <c r="S1162" t="s">
        <v>208</v>
      </c>
      <c r="T1162" t="s">
        <v>60</v>
      </c>
      <c r="U1162" t="s">
        <v>207</v>
      </c>
      <c r="V1162" t="s">
        <v>207</v>
      </c>
      <c r="W1162" t="s">
        <v>207</v>
      </c>
      <c r="X1162" t="s">
        <v>207</v>
      </c>
      <c r="Y1162" t="s">
        <v>207</v>
      </c>
      <c r="Z1162" t="s">
        <v>207</v>
      </c>
      <c r="AA1162" t="s">
        <v>207</v>
      </c>
      <c r="AB1162" t="s">
        <v>207</v>
      </c>
      <c r="AC1162" t="s">
        <v>207</v>
      </c>
      <c r="AD1162" t="s">
        <v>207</v>
      </c>
      <c r="AE1162" t="s">
        <v>207</v>
      </c>
      <c r="AF1162" t="s">
        <v>207</v>
      </c>
      <c r="AG1162" t="s">
        <v>207</v>
      </c>
      <c r="AH1162" t="s">
        <v>207</v>
      </c>
      <c r="AI1162" t="s">
        <v>207</v>
      </c>
      <c r="AJ1162" t="s">
        <v>207</v>
      </c>
      <c r="AK1162" t="s">
        <v>207</v>
      </c>
      <c r="AL1162" t="s">
        <v>207</v>
      </c>
      <c r="AM1162" t="s">
        <v>207</v>
      </c>
      <c r="AN1162" t="s">
        <v>207</v>
      </c>
      <c r="AO1162" t="s">
        <v>207</v>
      </c>
      <c r="AP1162" t="s">
        <v>207</v>
      </c>
      <c r="AQ1162" t="s">
        <v>207</v>
      </c>
      <c r="AR1162" t="s">
        <v>207</v>
      </c>
      <c r="AS1162" t="s">
        <v>207</v>
      </c>
      <c r="AT1162" t="s">
        <v>207</v>
      </c>
      <c r="AU1162" t="s">
        <v>207</v>
      </c>
      <c r="AV1162" t="s">
        <v>207</v>
      </c>
      <c r="AW1162" t="s">
        <v>207</v>
      </c>
      <c r="AX1162" t="s">
        <v>207</v>
      </c>
      <c r="AY1162" t="s">
        <v>207</v>
      </c>
      <c r="AZ1162" t="s">
        <v>207</v>
      </c>
      <c r="BA1162" t="s">
        <v>215</v>
      </c>
      <c r="BB1162" t="s">
        <v>207</v>
      </c>
      <c r="BC1162" t="s">
        <v>207</v>
      </c>
      <c r="BD1162" t="s">
        <v>207</v>
      </c>
      <c r="BE1162" t="s">
        <v>207</v>
      </c>
      <c r="BF1162" t="s">
        <v>207</v>
      </c>
      <c r="BG1162" t="s">
        <v>207</v>
      </c>
      <c r="BH1162" t="s">
        <v>207</v>
      </c>
      <c r="BI1162" t="s">
        <v>207</v>
      </c>
      <c r="BJ1162" t="s">
        <v>207</v>
      </c>
      <c r="BK1162" t="s">
        <v>207</v>
      </c>
      <c r="BL1162" t="s">
        <v>207</v>
      </c>
      <c r="BM1162" t="s">
        <v>207</v>
      </c>
      <c r="BN1162" t="s">
        <v>207</v>
      </c>
      <c r="BO1162" s="18" t="str">
        <f>IF(OR(BO$2=0, BO$2=""), "N/A", IF(ISNUMBER(SEARCH(UPPER(BO$2), UPPER(ProgramsTable[[#This Row],[Type of Service]]))), "Yes", "No"))</f>
        <v>N/A</v>
      </c>
      <c r="BP1162" s="18" t="str">
        <f>IF(BP$2=0, "N/A", IF(ISNUMBER(SEARCH(TRIM(BP$2), ProgramsTable[[#This Row],[Geographic Coverage]])), "Yes", "No"))</f>
        <v>N/A</v>
      </c>
      <c r="BQ1162" s="18" t="str">
        <f>IF(BQ$2=0, "N/A", IF(ISNUMBER(SEARCH(TRIM(BQ$2), ProgramsTable[[#This Row],[Geographic Coverage]])), "Yes", "No"))</f>
        <v>N/A</v>
      </c>
      <c r="BR1162" s="18" t="str">
        <f>IF(AND(BP$2=0, BQ$2=0), "*Required - Please Make a Selection*", IF(OR(ISNUMBER(SEARCH(TRIM(BP$2), ProgramsTable[[#This Row],[Geographic Coverage]])), ISNUMBER(SEARCH(TRIM(BQ$2), ProgramsTable[[#This Row],[Geographic Coverage]]))), "Yes", "No"))</f>
        <v>*Required - Please Make a Selection*</v>
      </c>
      <c r="BS1162" s="18" t="str">
        <f>IF(OR(BS$2="",BS$2=0), "N/A", IF(AND(ProgramsTable[[#This Row],[Age Min]]= "None", ProgramsTable[[#This Row],[Age Max]]= "None"), "Yes", IF(AND(BS$2&gt;=ProgramsTable[[#This Row],[Age Min]], BS$2&lt;=ProgramsTable[[#This Row],[Age Max]]), "Yes", "No")))</f>
        <v>N/A</v>
      </c>
      <c r="BT1162" s="18" t="str" cm="1">
        <f t="array" ref="BT1162">IF(COUNTIF(AM$2:BJ$2,"Yes")=0,"N/A",IF(SUMPRODUCT(--(AM$2:BJ$2="Yes"),--(ProgramsTable[[#This Row],[Developmental Disability]:[Caregivers, Family Members, Advocates, or Practitioners of an Individual with Disabilities or Medical Conditions]]="Yes"))&gt;0,"Yes","No"))</f>
        <v>N/A</v>
      </c>
      <c r="BU11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62" s="18" t="str">
        <f>IF(BV$2=0, "N/A", IF(ISNUMBER(SEARCH(UPPER(BV$2), UPPER(ProgramsTable[[#This Row],[Type of Service]]))), "Yes", "No"))</f>
        <v>N/A</v>
      </c>
      <c r="BW1162" s="18" t="str">
        <f>IF(BW$2=0, "N/A", IF(ISNUMBER(SEARCH(TRIM(BW$2), ProgramsTable[[#This Row],[Geographic Coverage]])), "Yes", "No"))</f>
        <v>N/A</v>
      </c>
      <c r="BX1162" s="18" t="str">
        <f>IF(BX$2=0, "N/A", IF(ISNUMBER(SEARCH(TRIM(BX$2), ProgramsTable[[#This Row],[Geographic Coverage]])), "Yes", "No"))</f>
        <v>N/A</v>
      </c>
      <c r="BY1162" s="18" t="str">
        <f>IF(AND(BW$2=0, BX$2=0), "*Required - Please Make a Selection*", IF(OR(ISNUMBER(SEARCH(TRIM(BW$2), ProgramsTable[[#This Row],[Geographic Coverage]])), ISNUMBER(SEARCH(TRIM(BX$2), ProgramsTable[[#This Row],[Geographic Coverage]]))), "Yes", "No"))</f>
        <v>*Required - Please Make a Selection*</v>
      </c>
      <c r="BZ1162" s="18" t="str">
        <f>IF(I$2=0, "N/A", IF(I$2="Yes", IF(ProgramsTable[[#This Row],[Program Includes Services for Caregivers]]="Yes", IF(ProgramsTable[[#This Row],[Program May Require Caregiver to be Unpaid]]="No", "Yes", "No"), "No"), "N/A"))</f>
        <v>N/A</v>
      </c>
      <c r="CA11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62" s="18" t="str">
        <f>IF(CB$2=0, "N/A", IF(ISNUMBER(SEARCH(TRIM(UPPER(CB$2)), TRIM(UPPER(ProgramsTable[[#This Row],[Type of Service]])))), "Yes", "No"))</f>
        <v>N/A</v>
      </c>
      <c r="CC1162" s="18" t="str">
        <f>IF(CC$2=0, "N/A", IF(ISNUMBER(SEARCH(TRIM(CC$2), ProgramsTable[[#This Row],[Geographic Coverage]])), "Yes", "No"))</f>
        <v>No</v>
      </c>
      <c r="CD1162" s="18" t="str">
        <f>IF(CD$2=0, "N/A", IF(ISNUMBER(SEARCH(TRIM(CD$2), ProgramsTable[[#This Row],[Geographic Coverage]])), "Yes", "No"))</f>
        <v>N/A</v>
      </c>
      <c r="CE1162" s="18" t="str">
        <f>IF(AND(CC$2=0, CD$2=0), "*Required - Please Make a Selection*", IF(OR(ISNUMBER(SEARCH(TRIM(CC$2), ProgramsTable[[#This Row],[Geographic Coverage]])), ISNUMBER(SEARCH(TRIM(CD$2), ProgramsTable[[#This Row],[Geographic Coverage]]))), "Yes", "No"))</f>
        <v>No</v>
      </c>
      <c r="CF1162" s="18" t="str" cm="1">
        <f t="array" ref="CF1162">IF(COUNTIF(BK$2:BN$2, "Yes")=0, "N/A", IF(SUMPRODUCT((BK$2:BN$2="Yes")*(ProgramsTable[[#This Row],[Veteran?]:[Disabled Veteran?]]="Yes"))&gt;0, "Yes", "No"))</f>
        <v>No</v>
      </c>
      <c r="CG11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62"/>
      <c r="CI1162"/>
      <c r="CJ1162"/>
      <c r="CK1162"/>
      <c r="CL1162"/>
      <c r="CM1162"/>
      <c r="CN1162"/>
      <c r="CO1162"/>
      <c r="CP1162"/>
      <c r="CQ1162"/>
      <c r="CR1162"/>
      <c r="CS1162"/>
      <c r="CU1162"/>
      <c r="CV1162"/>
    </row>
    <row r="1163" spans="1:100" x14ac:dyDescent="0.25">
      <c r="A1163" s="10">
        <v>1259</v>
      </c>
      <c r="B1163" t="s">
        <v>658</v>
      </c>
      <c r="C1163" t="s">
        <v>499</v>
      </c>
      <c r="D1163" t="s">
        <v>564</v>
      </c>
      <c r="E1163" t="s">
        <v>546</v>
      </c>
      <c r="F1163" t="s">
        <v>565</v>
      </c>
      <c r="G1163" t="s">
        <v>107</v>
      </c>
      <c r="H1163" t="s">
        <v>207</v>
      </c>
      <c r="I1163" t="s">
        <v>207</v>
      </c>
      <c r="J1163" t="s">
        <v>566</v>
      </c>
      <c r="K1163" t="s">
        <v>208</v>
      </c>
      <c r="L1163" s="11" t="s">
        <v>567</v>
      </c>
      <c r="M1163">
        <v>60</v>
      </c>
      <c r="N1163">
        <v>120</v>
      </c>
      <c r="O1163" t="s">
        <v>568</v>
      </c>
      <c r="P1163" t="s">
        <v>569</v>
      </c>
      <c r="Q1163" t="s">
        <v>208</v>
      </c>
      <c r="R1163" t="s">
        <v>569</v>
      </c>
      <c r="S1163" t="s">
        <v>208</v>
      </c>
      <c r="T1163" t="s">
        <v>60</v>
      </c>
      <c r="U1163" t="s">
        <v>207</v>
      </c>
      <c r="V1163" t="s">
        <v>215</v>
      </c>
      <c r="W1163" t="s">
        <v>207</v>
      </c>
      <c r="X1163" t="s">
        <v>207</v>
      </c>
      <c r="Y1163" t="s">
        <v>207</v>
      </c>
      <c r="Z1163" t="s">
        <v>207</v>
      </c>
      <c r="AA1163" t="s">
        <v>207</v>
      </c>
      <c r="AB1163" t="s">
        <v>207</v>
      </c>
      <c r="AC1163" t="s">
        <v>207</v>
      </c>
      <c r="AD1163" t="s">
        <v>207</v>
      </c>
      <c r="AE1163" t="s">
        <v>207</v>
      </c>
      <c r="AF1163" t="s">
        <v>207</v>
      </c>
      <c r="AG1163" t="s">
        <v>207</v>
      </c>
      <c r="AH1163" t="s">
        <v>207</v>
      </c>
      <c r="AI1163" t="s">
        <v>207</v>
      </c>
      <c r="AJ1163" t="s">
        <v>207</v>
      </c>
      <c r="AK1163" t="s">
        <v>207</v>
      </c>
      <c r="AL1163" t="s">
        <v>207</v>
      </c>
      <c r="AM1163" t="s">
        <v>215</v>
      </c>
      <c r="AN1163" t="s">
        <v>215</v>
      </c>
      <c r="AO1163" t="s">
        <v>215</v>
      </c>
      <c r="AP1163" t="s">
        <v>207</v>
      </c>
      <c r="AQ1163" t="s">
        <v>207</v>
      </c>
      <c r="AR1163" t="s">
        <v>207</v>
      </c>
      <c r="AS1163" t="s">
        <v>207</v>
      </c>
      <c r="AT1163" t="s">
        <v>207</v>
      </c>
      <c r="AU1163" t="s">
        <v>207</v>
      </c>
      <c r="AV1163" t="s">
        <v>207</v>
      </c>
      <c r="AW1163" t="s">
        <v>207</v>
      </c>
      <c r="AX1163" t="s">
        <v>207</v>
      </c>
      <c r="AY1163" t="s">
        <v>207</v>
      </c>
      <c r="AZ1163" t="s">
        <v>207</v>
      </c>
      <c r="BA1163" t="s">
        <v>207</v>
      </c>
      <c r="BB1163" t="s">
        <v>207</v>
      </c>
      <c r="BC1163" t="s">
        <v>207</v>
      </c>
      <c r="BD1163" t="s">
        <v>207</v>
      </c>
      <c r="BE1163" t="s">
        <v>207</v>
      </c>
      <c r="BF1163" t="s">
        <v>207</v>
      </c>
      <c r="BG1163" t="s">
        <v>207</v>
      </c>
      <c r="BH1163" t="s">
        <v>207</v>
      </c>
      <c r="BI1163" t="s">
        <v>207</v>
      </c>
      <c r="BJ1163" t="s">
        <v>207</v>
      </c>
      <c r="BK1163" t="s">
        <v>207</v>
      </c>
      <c r="BL1163" t="s">
        <v>207</v>
      </c>
      <c r="BM1163" t="s">
        <v>207</v>
      </c>
      <c r="BN1163" t="s">
        <v>207</v>
      </c>
      <c r="BO1163" s="18" t="str">
        <f>IF(OR(BO$2=0, BO$2=""), "N/A", IF(ISNUMBER(SEARCH(UPPER(BO$2), UPPER(ProgramsTable[[#This Row],[Type of Service]]))), "Yes", "No"))</f>
        <v>N/A</v>
      </c>
      <c r="BP1163" s="18" t="str">
        <f>IF(BP$2=0, "N/A", IF(ISNUMBER(SEARCH(TRIM(BP$2), ProgramsTable[[#This Row],[Geographic Coverage]])), "Yes", "No"))</f>
        <v>N/A</v>
      </c>
      <c r="BQ1163" s="18" t="str">
        <f>IF(BQ$2=0, "N/A", IF(ISNUMBER(SEARCH(TRIM(BQ$2), ProgramsTable[[#This Row],[Geographic Coverage]])), "Yes", "No"))</f>
        <v>N/A</v>
      </c>
      <c r="BR1163" s="18" t="str">
        <f>IF(AND(BP$2=0, BQ$2=0), "*Required - Please Make a Selection*", IF(OR(ISNUMBER(SEARCH(TRIM(BP$2), ProgramsTable[[#This Row],[Geographic Coverage]])), ISNUMBER(SEARCH(TRIM(BQ$2), ProgramsTable[[#This Row],[Geographic Coverage]]))), "Yes", "No"))</f>
        <v>*Required - Please Make a Selection*</v>
      </c>
      <c r="BS1163" s="18" t="str">
        <f>IF(OR(BS$2="",BS$2=0), "N/A", IF(AND(ProgramsTable[[#This Row],[Age Min]]= "None", ProgramsTable[[#This Row],[Age Max]]= "None"), "Yes", IF(AND(BS$2&gt;=ProgramsTable[[#This Row],[Age Min]], BS$2&lt;=ProgramsTable[[#This Row],[Age Max]]), "Yes", "No")))</f>
        <v>N/A</v>
      </c>
      <c r="BT1163" s="18" t="str" cm="1">
        <f t="array" ref="BT1163">IF(COUNTIF(AM$2:BJ$2,"Yes")=0,"N/A",IF(SUMPRODUCT(--(AM$2:BJ$2="Yes"),--(ProgramsTable[[#This Row],[Developmental Disability]:[Caregivers, Family Members, Advocates, or Practitioners of an Individual with Disabilities or Medical Conditions]]="Yes"))&gt;0,"Yes","No"))</f>
        <v>N/A</v>
      </c>
      <c r="BU11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63" s="18" t="str">
        <f>IF(BV$2=0, "N/A", IF(ISNUMBER(SEARCH(UPPER(BV$2), UPPER(ProgramsTable[[#This Row],[Type of Service]]))), "Yes", "No"))</f>
        <v>N/A</v>
      </c>
      <c r="BW1163" s="18" t="str">
        <f>IF(BW$2=0, "N/A", IF(ISNUMBER(SEARCH(TRIM(BW$2), ProgramsTable[[#This Row],[Geographic Coverage]])), "Yes", "No"))</f>
        <v>N/A</v>
      </c>
      <c r="BX1163" s="18" t="str">
        <f>IF(BX$2=0, "N/A", IF(ISNUMBER(SEARCH(TRIM(BX$2), ProgramsTable[[#This Row],[Geographic Coverage]])), "Yes", "No"))</f>
        <v>N/A</v>
      </c>
      <c r="BY1163" s="18" t="str">
        <f>IF(AND(BW$2=0, BX$2=0), "*Required - Please Make a Selection*", IF(OR(ISNUMBER(SEARCH(TRIM(BW$2), ProgramsTable[[#This Row],[Geographic Coverage]])), ISNUMBER(SEARCH(TRIM(BX$2), ProgramsTable[[#This Row],[Geographic Coverage]]))), "Yes", "No"))</f>
        <v>*Required - Please Make a Selection*</v>
      </c>
      <c r="BZ1163" s="18" t="str">
        <f>IF(I$2=0, "N/A", IF(I$2="Yes", IF(ProgramsTable[[#This Row],[Program Includes Services for Caregivers]]="Yes", IF(ProgramsTable[[#This Row],[Program May Require Caregiver to be Unpaid]]="No", "Yes", "No"), "No"), "N/A"))</f>
        <v>N/A</v>
      </c>
      <c r="CA11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63" s="18" t="str">
        <f>IF(CB$2=0, "N/A", IF(ISNUMBER(SEARCH(TRIM(UPPER(CB$2)), TRIM(UPPER(ProgramsTable[[#This Row],[Type of Service]])))), "Yes", "No"))</f>
        <v>N/A</v>
      </c>
      <c r="CC1163" s="18" t="str">
        <f>IF(CC$2=0, "N/A", IF(ISNUMBER(SEARCH(TRIM(CC$2), ProgramsTable[[#This Row],[Geographic Coverage]])), "Yes", "No"))</f>
        <v>No</v>
      </c>
      <c r="CD1163" s="18" t="str">
        <f>IF(CD$2=0, "N/A", IF(ISNUMBER(SEARCH(TRIM(CD$2), ProgramsTable[[#This Row],[Geographic Coverage]])), "Yes", "No"))</f>
        <v>N/A</v>
      </c>
      <c r="CE1163" s="18" t="str">
        <f>IF(AND(CC$2=0, CD$2=0), "*Required - Please Make a Selection*", IF(OR(ISNUMBER(SEARCH(TRIM(CC$2), ProgramsTable[[#This Row],[Geographic Coverage]])), ISNUMBER(SEARCH(TRIM(CD$2), ProgramsTable[[#This Row],[Geographic Coverage]]))), "Yes", "No"))</f>
        <v>No</v>
      </c>
      <c r="CF1163" s="18" t="str" cm="1">
        <f t="array" ref="CF1163">IF(COUNTIF(BK$2:BN$2, "Yes")=0, "N/A", IF(SUMPRODUCT((BK$2:BN$2="Yes")*(ProgramsTable[[#This Row],[Veteran?]:[Disabled Veteran?]]="Yes"))&gt;0, "Yes", "No"))</f>
        <v>No</v>
      </c>
      <c r="CG11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63"/>
      <c r="CI1163"/>
      <c r="CJ1163"/>
      <c r="CK1163"/>
      <c r="CL1163"/>
      <c r="CM1163"/>
      <c r="CN1163"/>
      <c r="CO1163"/>
      <c r="CP1163"/>
      <c r="CQ1163"/>
      <c r="CR1163"/>
      <c r="CS1163"/>
      <c r="CU1163"/>
      <c r="CV1163"/>
    </row>
    <row r="1164" spans="1:100" hidden="1" x14ac:dyDescent="0.25">
      <c r="A1164" s="10">
        <v>1260</v>
      </c>
      <c r="B1164" t="s">
        <v>658</v>
      </c>
      <c r="C1164" t="s">
        <v>499</v>
      </c>
      <c r="D1164" t="s">
        <v>564</v>
      </c>
      <c r="E1164" t="s">
        <v>546</v>
      </c>
      <c r="F1164" t="s">
        <v>570</v>
      </c>
      <c r="G1164" t="s">
        <v>109</v>
      </c>
      <c r="H1164" t="s">
        <v>207</v>
      </c>
      <c r="I1164" t="s">
        <v>207</v>
      </c>
      <c r="J1164" t="s">
        <v>566</v>
      </c>
      <c r="K1164" t="s">
        <v>208</v>
      </c>
      <c r="L1164" s="11" t="s">
        <v>571</v>
      </c>
      <c r="M1164">
        <v>60</v>
      </c>
      <c r="N1164">
        <v>120</v>
      </c>
      <c r="O1164" t="s">
        <v>572</v>
      </c>
      <c r="P1164" t="s">
        <v>573</v>
      </c>
      <c r="Q1164" t="s">
        <v>208</v>
      </c>
      <c r="R1164" t="s">
        <v>573</v>
      </c>
      <c r="S1164" t="s">
        <v>208</v>
      </c>
      <c r="T1164" t="s">
        <v>60</v>
      </c>
      <c r="U1164" t="s">
        <v>207</v>
      </c>
      <c r="V1164" t="s">
        <v>215</v>
      </c>
      <c r="W1164" t="s">
        <v>207</v>
      </c>
      <c r="X1164" t="s">
        <v>207</v>
      </c>
      <c r="Y1164" t="s">
        <v>207</v>
      </c>
      <c r="Z1164" t="s">
        <v>207</v>
      </c>
      <c r="AA1164" t="s">
        <v>207</v>
      </c>
      <c r="AB1164" t="s">
        <v>207</v>
      </c>
      <c r="AC1164" t="s">
        <v>207</v>
      </c>
      <c r="AD1164" t="s">
        <v>207</v>
      </c>
      <c r="AE1164" t="s">
        <v>207</v>
      </c>
      <c r="AF1164" t="s">
        <v>207</v>
      </c>
      <c r="AG1164" t="s">
        <v>207</v>
      </c>
      <c r="AH1164" t="s">
        <v>207</v>
      </c>
      <c r="AI1164" t="s">
        <v>207</v>
      </c>
      <c r="AJ1164" t="s">
        <v>207</v>
      </c>
      <c r="AK1164" t="s">
        <v>207</v>
      </c>
      <c r="AL1164" t="s">
        <v>207</v>
      </c>
      <c r="AM1164" t="s">
        <v>215</v>
      </c>
      <c r="AN1164" t="s">
        <v>215</v>
      </c>
      <c r="AO1164" t="s">
        <v>215</v>
      </c>
      <c r="AP1164" t="s">
        <v>207</v>
      </c>
      <c r="AQ1164" t="s">
        <v>215</v>
      </c>
      <c r="AR1164" t="s">
        <v>207</v>
      </c>
      <c r="AS1164" t="s">
        <v>207</v>
      </c>
      <c r="AT1164" t="s">
        <v>207</v>
      </c>
      <c r="AU1164" t="s">
        <v>207</v>
      </c>
      <c r="AV1164" t="s">
        <v>207</v>
      </c>
      <c r="AW1164" t="s">
        <v>207</v>
      </c>
      <c r="AX1164" t="s">
        <v>215</v>
      </c>
      <c r="AY1164" t="s">
        <v>215</v>
      </c>
      <c r="AZ1164" t="s">
        <v>207</v>
      </c>
      <c r="BA1164" t="s">
        <v>215</v>
      </c>
      <c r="BB1164" t="s">
        <v>207</v>
      </c>
      <c r="BC1164" t="s">
        <v>207</v>
      </c>
      <c r="BD1164" t="s">
        <v>207</v>
      </c>
      <c r="BE1164" t="s">
        <v>207</v>
      </c>
      <c r="BF1164" t="s">
        <v>207</v>
      </c>
      <c r="BG1164" t="s">
        <v>207</v>
      </c>
      <c r="BH1164" t="s">
        <v>207</v>
      </c>
      <c r="BI1164" t="s">
        <v>207</v>
      </c>
      <c r="BJ1164" t="s">
        <v>207</v>
      </c>
      <c r="BK1164" t="s">
        <v>207</v>
      </c>
      <c r="BL1164" t="s">
        <v>207</v>
      </c>
      <c r="BM1164" t="s">
        <v>207</v>
      </c>
      <c r="BN1164" t="s">
        <v>207</v>
      </c>
      <c r="BO1164" s="18" t="str">
        <f>IF(OR(BO$2=0, BO$2=""), "N/A", IF(ISNUMBER(SEARCH(UPPER(BO$2), UPPER(ProgramsTable[[#This Row],[Type of Service]]))), "Yes", "No"))</f>
        <v>N/A</v>
      </c>
      <c r="BP1164" s="18" t="str">
        <f>IF(BP$2=0, "N/A", IF(ISNUMBER(SEARCH(TRIM(BP$2), ProgramsTable[[#This Row],[Geographic Coverage]])), "Yes", "No"))</f>
        <v>N/A</v>
      </c>
      <c r="BQ1164" s="18" t="str">
        <f>IF(BQ$2=0, "N/A", IF(ISNUMBER(SEARCH(TRIM(BQ$2), ProgramsTable[[#This Row],[Geographic Coverage]])), "Yes", "No"))</f>
        <v>N/A</v>
      </c>
      <c r="BR1164" s="18" t="str">
        <f>IF(AND(BP$2=0, BQ$2=0), "*Required - Please Make a Selection*", IF(OR(ISNUMBER(SEARCH(TRIM(BP$2), ProgramsTable[[#This Row],[Geographic Coverage]])), ISNUMBER(SEARCH(TRIM(BQ$2), ProgramsTable[[#This Row],[Geographic Coverage]]))), "Yes", "No"))</f>
        <v>*Required - Please Make a Selection*</v>
      </c>
      <c r="BS1164" s="18" t="str">
        <f>IF(OR(BS$2="",BS$2=0), "N/A", IF(AND(ProgramsTable[[#This Row],[Age Min]]= "None", ProgramsTable[[#This Row],[Age Max]]= "None"), "Yes", IF(AND(BS$2&gt;=ProgramsTable[[#This Row],[Age Min]], BS$2&lt;=ProgramsTable[[#This Row],[Age Max]]), "Yes", "No")))</f>
        <v>N/A</v>
      </c>
      <c r="BT1164" s="18" t="str" cm="1">
        <f t="array" ref="BT1164">IF(COUNTIF(AM$2:BJ$2,"Yes")=0,"N/A",IF(SUMPRODUCT(--(AM$2:BJ$2="Yes"),--(ProgramsTable[[#This Row],[Developmental Disability]:[Caregivers, Family Members, Advocates, or Practitioners of an Individual with Disabilities or Medical Conditions]]="Yes"))&gt;0,"Yes","No"))</f>
        <v>N/A</v>
      </c>
      <c r="BU11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64" s="18" t="str">
        <f>IF(BV$2=0, "N/A", IF(ISNUMBER(SEARCH(UPPER(BV$2), UPPER(ProgramsTable[[#This Row],[Type of Service]]))), "Yes", "No"))</f>
        <v>N/A</v>
      </c>
      <c r="BW1164" s="18" t="str">
        <f>IF(BW$2=0, "N/A", IF(ISNUMBER(SEARCH(TRIM(BW$2), ProgramsTable[[#This Row],[Geographic Coverage]])), "Yes", "No"))</f>
        <v>N/A</v>
      </c>
      <c r="BX1164" s="18" t="str">
        <f>IF(BX$2=0, "N/A", IF(ISNUMBER(SEARCH(TRIM(BX$2), ProgramsTable[[#This Row],[Geographic Coverage]])), "Yes", "No"))</f>
        <v>N/A</v>
      </c>
      <c r="BY1164" s="18" t="str">
        <f>IF(AND(BW$2=0, BX$2=0), "*Required - Please Make a Selection*", IF(OR(ISNUMBER(SEARCH(TRIM(BW$2), ProgramsTable[[#This Row],[Geographic Coverage]])), ISNUMBER(SEARCH(TRIM(BX$2), ProgramsTable[[#This Row],[Geographic Coverage]]))), "Yes", "No"))</f>
        <v>*Required - Please Make a Selection*</v>
      </c>
      <c r="BZ1164" s="18" t="str">
        <f>IF(I$2=0, "N/A", IF(I$2="Yes", IF(ProgramsTable[[#This Row],[Program Includes Services for Caregivers]]="Yes", IF(ProgramsTable[[#This Row],[Program May Require Caregiver to be Unpaid]]="No", "Yes", "No"), "No"), "N/A"))</f>
        <v>N/A</v>
      </c>
      <c r="CA11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64" s="18" t="str">
        <f>IF(CB$2=0, "N/A", IF(ISNUMBER(SEARCH(TRIM(UPPER(CB$2)), TRIM(UPPER(ProgramsTable[[#This Row],[Type of Service]])))), "Yes", "No"))</f>
        <v>N/A</v>
      </c>
      <c r="CC1164" s="18" t="str">
        <f>IF(CC$2=0, "N/A", IF(ISNUMBER(SEARCH(TRIM(CC$2), ProgramsTable[[#This Row],[Geographic Coverage]])), "Yes", "No"))</f>
        <v>No</v>
      </c>
      <c r="CD1164" s="18" t="str">
        <f>IF(CD$2=0, "N/A", IF(ISNUMBER(SEARCH(TRIM(CD$2), ProgramsTable[[#This Row],[Geographic Coverage]])), "Yes", "No"))</f>
        <v>N/A</v>
      </c>
      <c r="CE1164" s="18" t="str">
        <f>IF(AND(CC$2=0, CD$2=0), "*Required - Please Make a Selection*", IF(OR(ISNUMBER(SEARCH(TRIM(CC$2), ProgramsTable[[#This Row],[Geographic Coverage]])), ISNUMBER(SEARCH(TRIM(CD$2), ProgramsTable[[#This Row],[Geographic Coverage]]))), "Yes", "No"))</f>
        <v>No</v>
      </c>
      <c r="CF1164" s="18" t="str" cm="1">
        <f t="array" ref="CF1164">IF(COUNTIF(BK$2:BN$2, "Yes")=0, "N/A", IF(SUMPRODUCT((BK$2:BN$2="Yes")*(ProgramsTable[[#This Row],[Veteran?]:[Disabled Veteran?]]="Yes"))&gt;0, "Yes", "No"))</f>
        <v>No</v>
      </c>
      <c r="CG11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64"/>
      <c r="CI1164"/>
      <c r="CJ1164"/>
      <c r="CK1164"/>
      <c r="CL1164"/>
      <c r="CM1164"/>
      <c r="CN1164"/>
      <c r="CO1164"/>
      <c r="CP1164"/>
      <c r="CQ1164"/>
      <c r="CR1164"/>
      <c r="CS1164"/>
      <c r="CU1164"/>
      <c r="CV1164"/>
    </row>
    <row r="1165" spans="1:100" hidden="1" x14ac:dyDescent="0.25">
      <c r="A1165" s="10">
        <v>1261</v>
      </c>
      <c r="B1165" t="s">
        <v>658</v>
      </c>
      <c r="C1165" t="s">
        <v>499</v>
      </c>
      <c r="D1165" t="s">
        <v>564</v>
      </c>
      <c r="E1165" t="s">
        <v>546</v>
      </c>
      <c r="F1165" t="s">
        <v>574</v>
      </c>
      <c r="G1165" t="s">
        <v>108</v>
      </c>
      <c r="H1165" t="s">
        <v>207</v>
      </c>
      <c r="I1165" t="s">
        <v>207</v>
      </c>
      <c r="J1165" t="s">
        <v>208</v>
      </c>
      <c r="K1165" t="s">
        <v>208</v>
      </c>
      <c r="L1165" s="11" t="s">
        <v>543</v>
      </c>
      <c r="M1165">
        <v>60</v>
      </c>
      <c r="N1165">
        <v>120</v>
      </c>
      <c r="P1165" t="s">
        <v>575</v>
      </c>
      <c r="Q1165" t="s">
        <v>208</v>
      </c>
      <c r="R1165" t="s">
        <v>575</v>
      </c>
      <c r="S1165" t="s">
        <v>208</v>
      </c>
      <c r="T1165" t="s">
        <v>60</v>
      </c>
      <c r="U1165" t="s">
        <v>207</v>
      </c>
      <c r="V1165" t="s">
        <v>207</v>
      </c>
      <c r="W1165" t="s">
        <v>207</v>
      </c>
      <c r="X1165" t="s">
        <v>207</v>
      </c>
      <c r="Y1165" t="s">
        <v>207</v>
      </c>
      <c r="Z1165" t="s">
        <v>207</v>
      </c>
      <c r="AA1165" t="s">
        <v>207</v>
      </c>
      <c r="AB1165" t="s">
        <v>207</v>
      </c>
      <c r="AC1165" t="s">
        <v>207</v>
      </c>
      <c r="AD1165" t="s">
        <v>207</v>
      </c>
      <c r="AE1165" t="s">
        <v>207</v>
      </c>
      <c r="AF1165" t="s">
        <v>207</v>
      </c>
      <c r="AG1165" t="s">
        <v>207</v>
      </c>
      <c r="AH1165" t="s">
        <v>207</v>
      </c>
      <c r="AI1165" t="s">
        <v>207</v>
      </c>
      <c r="AJ1165" t="s">
        <v>207</v>
      </c>
      <c r="AK1165" t="s">
        <v>207</v>
      </c>
      <c r="AL1165" t="s">
        <v>207</v>
      </c>
      <c r="AM1165" t="s">
        <v>207</v>
      </c>
      <c r="AN1165" t="s">
        <v>207</v>
      </c>
      <c r="AO1165" t="s">
        <v>207</v>
      </c>
      <c r="AP1165" t="s">
        <v>207</v>
      </c>
      <c r="AQ1165" t="s">
        <v>207</v>
      </c>
      <c r="AR1165" t="s">
        <v>207</v>
      </c>
      <c r="AS1165" t="s">
        <v>207</v>
      </c>
      <c r="AT1165" t="s">
        <v>207</v>
      </c>
      <c r="AU1165" t="s">
        <v>207</v>
      </c>
      <c r="AV1165" t="s">
        <v>207</v>
      </c>
      <c r="AW1165" t="s">
        <v>207</v>
      </c>
      <c r="AX1165" t="s">
        <v>207</v>
      </c>
      <c r="AY1165" t="s">
        <v>207</v>
      </c>
      <c r="AZ1165" t="s">
        <v>207</v>
      </c>
      <c r="BA1165" t="s">
        <v>215</v>
      </c>
      <c r="BB1165" t="s">
        <v>207</v>
      </c>
      <c r="BC1165" t="s">
        <v>207</v>
      </c>
      <c r="BD1165" t="s">
        <v>207</v>
      </c>
      <c r="BE1165" t="s">
        <v>207</v>
      </c>
      <c r="BF1165" t="s">
        <v>207</v>
      </c>
      <c r="BG1165" t="s">
        <v>207</v>
      </c>
      <c r="BH1165" t="s">
        <v>207</v>
      </c>
      <c r="BI1165" t="s">
        <v>207</v>
      </c>
      <c r="BJ1165" t="s">
        <v>207</v>
      </c>
      <c r="BK1165" t="s">
        <v>207</v>
      </c>
      <c r="BL1165" t="s">
        <v>207</v>
      </c>
      <c r="BM1165" t="s">
        <v>207</v>
      </c>
      <c r="BN1165" t="s">
        <v>207</v>
      </c>
      <c r="BO1165" s="18" t="str">
        <f>IF(OR(BO$2=0, BO$2=""), "N/A", IF(ISNUMBER(SEARCH(UPPER(BO$2), UPPER(ProgramsTable[[#This Row],[Type of Service]]))), "Yes", "No"))</f>
        <v>N/A</v>
      </c>
      <c r="BP1165" s="18" t="str">
        <f>IF(BP$2=0, "N/A", IF(ISNUMBER(SEARCH(TRIM(BP$2), ProgramsTable[[#This Row],[Geographic Coverage]])), "Yes", "No"))</f>
        <v>N/A</v>
      </c>
      <c r="BQ1165" s="18" t="str">
        <f>IF(BQ$2=0, "N/A", IF(ISNUMBER(SEARCH(TRIM(BQ$2), ProgramsTable[[#This Row],[Geographic Coverage]])), "Yes", "No"))</f>
        <v>N/A</v>
      </c>
      <c r="BR1165" s="18" t="str">
        <f>IF(AND(BP$2=0, BQ$2=0), "*Required - Please Make a Selection*", IF(OR(ISNUMBER(SEARCH(TRIM(BP$2), ProgramsTable[[#This Row],[Geographic Coverage]])), ISNUMBER(SEARCH(TRIM(BQ$2), ProgramsTable[[#This Row],[Geographic Coverage]]))), "Yes", "No"))</f>
        <v>*Required - Please Make a Selection*</v>
      </c>
      <c r="BS1165" s="18" t="str">
        <f>IF(OR(BS$2="",BS$2=0), "N/A", IF(AND(ProgramsTable[[#This Row],[Age Min]]= "None", ProgramsTable[[#This Row],[Age Max]]= "None"), "Yes", IF(AND(BS$2&gt;=ProgramsTable[[#This Row],[Age Min]], BS$2&lt;=ProgramsTable[[#This Row],[Age Max]]), "Yes", "No")))</f>
        <v>N/A</v>
      </c>
      <c r="BT1165" s="18" t="str" cm="1">
        <f t="array" ref="BT1165">IF(COUNTIF(AM$2:BJ$2,"Yes")=0,"N/A",IF(SUMPRODUCT(--(AM$2:BJ$2="Yes"),--(ProgramsTable[[#This Row],[Developmental Disability]:[Caregivers, Family Members, Advocates, or Practitioners of an Individual with Disabilities or Medical Conditions]]="Yes"))&gt;0,"Yes","No"))</f>
        <v>N/A</v>
      </c>
      <c r="BU11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65" s="18" t="str">
        <f>IF(BV$2=0, "N/A", IF(ISNUMBER(SEARCH(UPPER(BV$2), UPPER(ProgramsTable[[#This Row],[Type of Service]]))), "Yes", "No"))</f>
        <v>N/A</v>
      </c>
      <c r="BW1165" s="18" t="str">
        <f>IF(BW$2=0, "N/A", IF(ISNUMBER(SEARCH(TRIM(BW$2), ProgramsTable[[#This Row],[Geographic Coverage]])), "Yes", "No"))</f>
        <v>N/A</v>
      </c>
      <c r="BX1165" s="18" t="str">
        <f>IF(BX$2=0, "N/A", IF(ISNUMBER(SEARCH(TRIM(BX$2), ProgramsTable[[#This Row],[Geographic Coverage]])), "Yes", "No"))</f>
        <v>N/A</v>
      </c>
      <c r="BY1165" s="18" t="str">
        <f>IF(AND(BW$2=0, BX$2=0), "*Required - Please Make a Selection*", IF(OR(ISNUMBER(SEARCH(TRIM(BW$2), ProgramsTable[[#This Row],[Geographic Coverage]])), ISNUMBER(SEARCH(TRIM(BX$2), ProgramsTable[[#This Row],[Geographic Coverage]]))), "Yes", "No"))</f>
        <v>*Required - Please Make a Selection*</v>
      </c>
      <c r="BZ1165" s="18" t="str">
        <f>IF(I$2=0, "N/A", IF(I$2="Yes", IF(ProgramsTable[[#This Row],[Program Includes Services for Caregivers]]="Yes", IF(ProgramsTable[[#This Row],[Program May Require Caregiver to be Unpaid]]="No", "Yes", "No"), "No"), "N/A"))</f>
        <v>N/A</v>
      </c>
      <c r="CA11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65" s="18" t="str">
        <f>IF(CB$2=0, "N/A", IF(ISNUMBER(SEARCH(TRIM(UPPER(CB$2)), TRIM(UPPER(ProgramsTable[[#This Row],[Type of Service]])))), "Yes", "No"))</f>
        <v>N/A</v>
      </c>
      <c r="CC1165" s="18" t="str">
        <f>IF(CC$2=0, "N/A", IF(ISNUMBER(SEARCH(TRIM(CC$2), ProgramsTable[[#This Row],[Geographic Coverage]])), "Yes", "No"))</f>
        <v>No</v>
      </c>
      <c r="CD1165" s="18" t="str">
        <f>IF(CD$2=0, "N/A", IF(ISNUMBER(SEARCH(TRIM(CD$2), ProgramsTable[[#This Row],[Geographic Coverage]])), "Yes", "No"))</f>
        <v>N/A</v>
      </c>
      <c r="CE1165" s="18" t="str">
        <f>IF(AND(CC$2=0, CD$2=0), "*Required - Please Make a Selection*", IF(OR(ISNUMBER(SEARCH(TRIM(CC$2), ProgramsTable[[#This Row],[Geographic Coverage]])), ISNUMBER(SEARCH(TRIM(CD$2), ProgramsTable[[#This Row],[Geographic Coverage]]))), "Yes", "No"))</f>
        <v>No</v>
      </c>
      <c r="CF1165" s="18" t="str" cm="1">
        <f t="array" ref="CF1165">IF(COUNTIF(BK$2:BN$2, "Yes")=0, "N/A", IF(SUMPRODUCT((BK$2:BN$2="Yes")*(ProgramsTable[[#This Row],[Veteran?]:[Disabled Veteran?]]="Yes"))&gt;0, "Yes", "No"))</f>
        <v>No</v>
      </c>
      <c r="CG11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65"/>
      <c r="CI1165"/>
      <c r="CJ1165"/>
      <c r="CK1165"/>
      <c r="CL1165"/>
      <c r="CM1165"/>
      <c r="CN1165"/>
      <c r="CO1165"/>
      <c r="CP1165"/>
      <c r="CQ1165"/>
      <c r="CR1165"/>
      <c r="CS1165"/>
      <c r="CU1165"/>
      <c r="CV1165"/>
    </row>
    <row r="1166" spans="1:100" hidden="1" x14ac:dyDescent="0.25">
      <c r="A1166" s="10">
        <v>1273</v>
      </c>
      <c r="B1166" t="s">
        <v>658</v>
      </c>
      <c r="C1166" t="s">
        <v>660</v>
      </c>
      <c r="D1166" t="s">
        <v>537</v>
      </c>
      <c r="E1166" t="s">
        <v>538</v>
      </c>
      <c r="F1166" t="s">
        <v>539</v>
      </c>
      <c r="G1166" t="s">
        <v>540</v>
      </c>
      <c r="H1166" t="s">
        <v>207</v>
      </c>
      <c r="I1166" t="s">
        <v>207</v>
      </c>
      <c r="J1166" t="s">
        <v>541</v>
      </c>
      <c r="K1166" t="s">
        <v>542</v>
      </c>
      <c r="L1166" t="s">
        <v>543</v>
      </c>
      <c r="M1166">
        <v>60</v>
      </c>
      <c r="N1166">
        <v>120</v>
      </c>
      <c r="P1166" t="s">
        <v>544</v>
      </c>
      <c r="Q1166" t="s">
        <v>208</v>
      </c>
      <c r="R1166" t="s">
        <v>544</v>
      </c>
      <c r="S1166" t="s">
        <v>208</v>
      </c>
      <c r="T1166" t="s">
        <v>49</v>
      </c>
      <c r="U1166" t="s">
        <v>215</v>
      </c>
      <c r="V1166" t="s">
        <v>207</v>
      </c>
      <c r="W1166" t="s">
        <v>207</v>
      </c>
      <c r="X1166" t="s">
        <v>207</v>
      </c>
      <c r="Y1166" t="s">
        <v>207</v>
      </c>
      <c r="Z1166" t="s">
        <v>207</v>
      </c>
      <c r="AA1166" t="s">
        <v>207</v>
      </c>
      <c r="AB1166" t="s">
        <v>207</v>
      </c>
      <c r="AC1166" t="s">
        <v>207</v>
      </c>
      <c r="AD1166" t="s">
        <v>207</v>
      </c>
      <c r="AE1166" t="s">
        <v>207</v>
      </c>
      <c r="AF1166" t="s">
        <v>207</v>
      </c>
      <c r="AG1166" t="s">
        <v>207</v>
      </c>
      <c r="AH1166" t="s">
        <v>207</v>
      </c>
      <c r="AI1166" t="s">
        <v>207</v>
      </c>
      <c r="AJ1166" t="s">
        <v>207</v>
      </c>
      <c r="AK1166" t="s">
        <v>207</v>
      </c>
      <c r="AL1166" t="s">
        <v>207</v>
      </c>
      <c r="AM1166" t="s">
        <v>207</v>
      </c>
      <c r="AN1166" t="s">
        <v>207</v>
      </c>
      <c r="AO1166" t="s">
        <v>207</v>
      </c>
      <c r="AP1166" t="s">
        <v>207</v>
      </c>
      <c r="AQ1166" t="s">
        <v>207</v>
      </c>
      <c r="AR1166" t="s">
        <v>207</v>
      </c>
      <c r="AS1166" t="s">
        <v>207</v>
      </c>
      <c r="AT1166" t="s">
        <v>207</v>
      </c>
      <c r="AU1166" t="s">
        <v>207</v>
      </c>
      <c r="AV1166" t="s">
        <v>207</v>
      </c>
      <c r="AW1166" t="s">
        <v>207</v>
      </c>
      <c r="AX1166" t="s">
        <v>207</v>
      </c>
      <c r="AY1166" t="s">
        <v>207</v>
      </c>
      <c r="AZ1166" t="s">
        <v>207</v>
      </c>
      <c r="BA1166" t="s">
        <v>215</v>
      </c>
      <c r="BB1166" t="s">
        <v>207</v>
      </c>
      <c r="BC1166" t="s">
        <v>207</v>
      </c>
      <c r="BD1166" t="s">
        <v>207</v>
      </c>
      <c r="BE1166" t="s">
        <v>207</v>
      </c>
      <c r="BF1166" t="s">
        <v>207</v>
      </c>
      <c r="BG1166" t="s">
        <v>207</v>
      </c>
      <c r="BH1166" t="s">
        <v>207</v>
      </c>
      <c r="BI1166" t="s">
        <v>207</v>
      </c>
      <c r="BJ1166" t="s">
        <v>207</v>
      </c>
      <c r="BK1166" t="s">
        <v>207</v>
      </c>
      <c r="BL1166" t="s">
        <v>207</v>
      </c>
      <c r="BM1166" t="s">
        <v>207</v>
      </c>
      <c r="BN1166" t="s">
        <v>207</v>
      </c>
      <c r="BO1166" s="18" t="str">
        <f>IF(OR(BO$2=0, BO$2=""), "N/A", IF(ISNUMBER(SEARCH(UPPER(BO$2), UPPER(ProgramsTable[[#This Row],[Type of Service]]))), "Yes", "No"))</f>
        <v>N/A</v>
      </c>
      <c r="BP1166" s="18" t="str">
        <f>IF(BP$2=0, "N/A", IF(ISNUMBER(SEARCH(TRIM(BP$2), ProgramsTable[[#This Row],[Geographic Coverage]])), "Yes", "No"))</f>
        <v>N/A</v>
      </c>
      <c r="BQ1166" s="18" t="str">
        <f>IF(BQ$2=0, "N/A", IF(ISNUMBER(SEARCH(TRIM(BQ$2), ProgramsTable[[#This Row],[Geographic Coverage]])), "Yes", "No"))</f>
        <v>N/A</v>
      </c>
      <c r="BR1166" s="18" t="str">
        <f>IF(AND(BP$2=0, BQ$2=0), "*Required - Please Make a Selection*", IF(OR(ISNUMBER(SEARCH(TRIM(BP$2), ProgramsTable[[#This Row],[Geographic Coverage]])), ISNUMBER(SEARCH(TRIM(BQ$2), ProgramsTable[[#This Row],[Geographic Coverage]]))), "Yes", "No"))</f>
        <v>*Required - Please Make a Selection*</v>
      </c>
      <c r="BS1166" s="18" t="str">
        <f>IF(OR(BS$2="",BS$2=0), "N/A", IF(AND(ProgramsTable[[#This Row],[Age Min]]= "None", ProgramsTable[[#This Row],[Age Max]]= "None"), "Yes", IF(AND(BS$2&gt;=ProgramsTable[[#This Row],[Age Min]], BS$2&lt;=ProgramsTable[[#This Row],[Age Max]]), "Yes", "No")))</f>
        <v>N/A</v>
      </c>
      <c r="BT1166" s="18" t="str" cm="1">
        <f t="array" ref="BT1166">IF(COUNTIF(AM$2:BJ$2,"Yes")=0,"N/A",IF(SUMPRODUCT(--(AM$2:BJ$2="Yes"),--(ProgramsTable[[#This Row],[Developmental Disability]:[Caregivers, Family Members, Advocates, or Practitioners of an Individual with Disabilities or Medical Conditions]]="Yes"))&gt;0,"Yes","No"))</f>
        <v>N/A</v>
      </c>
      <c r="BU11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66" s="18" t="str">
        <f>IF(BV$2=0, "N/A", IF(ISNUMBER(SEARCH(UPPER(BV$2), UPPER(ProgramsTable[[#This Row],[Type of Service]]))), "Yes", "No"))</f>
        <v>N/A</v>
      </c>
      <c r="BW1166" s="18" t="str">
        <f>IF(BW$2=0, "N/A", IF(ISNUMBER(SEARCH(TRIM(BW$2), ProgramsTable[[#This Row],[Geographic Coverage]])), "Yes", "No"))</f>
        <v>N/A</v>
      </c>
      <c r="BX1166" s="18" t="str">
        <f>IF(BX$2=0, "N/A", IF(ISNUMBER(SEARCH(TRIM(BX$2), ProgramsTable[[#This Row],[Geographic Coverage]])), "Yes", "No"))</f>
        <v>N/A</v>
      </c>
      <c r="BY1166" s="18" t="str">
        <f>IF(AND(BW$2=0, BX$2=0), "*Required - Please Make a Selection*", IF(OR(ISNUMBER(SEARCH(TRIM(BW$2), ProgramsTable[[#This Row],[Geographic Coverage]])), ISNUMBER(SEARCH(TRIM(BX$2), ProgramsTable[[#This Row],[Geographic Coverage]]))), "Yes", "No"))</f>
        <v>*Required - Please Make a Selection*</v>
      </c>
      <c r="BZ1166" s="18" t="str">
        <f>IF(I$2=0, "N/A", IF(I$2="Yes", IF(ProgramsTable[[#This Row],[Program Includes Services for Caregivers]]="Yes", IF(ProgramsTable[[#This Row],[Program May Require Caregiver to be Unpaid]]="No", "Yes", "No"), "No"), "N/A"))</f>
        <v>N/A</v>
      </c>
      <c r="CA11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66" s="18" t="str">
        <f>IF(CB$2=0, "N/A", IF(ISNUMBER(SEARCH(TRIM(UPPER(CB$2)), TRIM(UPPER(ProgramsTable[[#This Row],[Type of Service]])))), "Yes", "No"))</f>
        <v>N/A</v>
      </c>
      <c r="CC1166" s="18" t="str">
        <f>IF(CC$2=0, "N/A", IF(ISNUMBER(SEARCH(TRIM(CC$2), ProgramsTable[[#This Row],[Geographic Coverage]])), "Yes", "No"))</f>
        <v>No</v>
      </c>
      <c r="CD1166" s="18" t="str">
        <f>IF(CD$2=0, "N/A", IF(ISNUMBER(SEARCH(TRIM(CD$2), ProgramsTable[[#This Row],[Geographic Coverage]])), "Yes", "No"))</f>
        <v>N/A</v>
      </c>
      <c r="CE1166" s="18" t="str">
        <f>IF(AND(CC$2=0, CD$2=0), "*Required - Please Make a Selection*", IF(OR(ISNUMBER(SEARCH(TRIM(CC$2), ProgramsTable[[#This Row],[Geographic Coverage]])), ISNUMBER(SEARCH(TRIM(CD$2), ProgramsTable[[#This Row],[Geographic Coverage]]))), "Yes", "No"))</f>
        <v>No</v>
      </c>
      <c r="CF1166" s="18" t="str" cm="1">
        <f t="array" ref="CF1166">IF(COUNTIF(BK$2:BN$2, "Yes")=0, "N/A", IF(SUMPRODUCT((BK$2:BN$2="Yes")*(ProgramsTable[[#This Row],[Veteran?]:[Disabled Veteran?]]="Yes"))&gt;0, "Yes", "No"))</f>
        <v>No</v>
      </c>
      <c r="CG11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66"/>
      <c r="CI1166"/>
      <c r="CJ1166"/>
      <c r="CK1166"/>
      <c r="CL1166"/>
      <c r="CM1166"/>
      <c r="CN1166"/>
      <c r="CO1166"/>
      <c r="CP1166"/>
      <c r="CQ1166"/>
      <c r="CR1166"/>
      <c r="CS1166"/>
      <c r="CU1166"/>
      <c r="CV1166"/>
    </row>
    <row r="1167" spans="1:100" hidden="1" x14ac:dyDescent="0.25">
      <c r="A1167" s="10">
        <v>1274</v>
      </c>
      <c r="B1167" t="s">
        <v>658</v>
      </c>
      <c r="C1167" t="s">
        <v>660</v>
      </c>
      <c r="D1167" t="s">
        <v>545</v>
      </c>
      <c r="E1167" t="s">
        <v>546</v>
      </c>
      <c r="F1167" t="s">
        <v>86</v>
      </c>
      <c r="G1167" t="s">
        <v>86</v>
      </c>
      <c r="H1167" t="s">
        <v>207</v>
      </c>
      <c r="I1167" t="s">
        <v>207</v>
      </c>
      <c r="J1167" t="s">
        <v>547</v>
      </c>
      <c r="K1167" t="s">
        <v>208</v>
      </c>
      <c r="L1167" s="11" t="s">
        <v>543</v>
      </c>
      <c r="M1167">
        <v>60</v>
      </c>
      <c r="N1167">
        <v>120</v>
      </c>
      <c r="P1167" t="s">
        <v>548</v>
      </c>
      <c r="Q1167" t="s">
        <v>208</v>
      </c>
      <c r="R1167" t="s">
        <v>548</v>
      </c>
      <c r="S1167" t="s">
        <v>208</v>
      </c>
      <c r="T1167" t="s">
        <v>49</v>
      </c>
      <c r="U1167" t="s">
        <v>215</v>
      </c>
      <c r="V1167" t="s">
        <v>207</v>
      </c>
      <c r="W1167" t="s">
        <v>207</v>
      </c>
      <c r="X1167" t="s">
        <v>207</v>
      </c>
      <c r="Y1167" t="s">
        <v>207</v>
      </c>
      <c r="Z1167" t="s">
        <v>207</v>
      </c>
      <c r="AA1167" t="s">
        <v>215</v>
      </c>
      <c r="AB1167" t="s">
        <v>207</v>
      </c>
      <c r="AC1167" t="s">
        <v>207</v>
      </c>
      <c r="AD1167" t="s">
        <v>207</v>
      </c>
      <c r="AE1167" t="s">
        <v>207</v>
      </c>
      <c r="AF1167" t="s">
        <v>207</v>
      </c>
      <c r="AG1167" t="s">
        <v>207</v>
      </c>
      <c r="AH1167" t="s">
        <v>207</v>
      </c>
      <c r="AI1167" t="s">
        <v>207</v>
      </c>
      <c r="AJ1167" t="s">
        <v>207</v>
      </c>
      <c r="AK1167" t="s">
        <v>207</v>
      </c>
      <c r="AL1167" t="s">
        <v>207</v>
      </c>
      <c r="AM1167" t="s">
        <v>207</v>
      </c>
      <c r="AN1167" t="s">
        <v>207</v>
      </c>
      <c r="AO1167" t="s">
        <v>207</v>
      </c>
      <c r="AP1167" t="s">
        <v>207</v>
      </c>
      <c r="AQ1167" t="s">
        <v>207</v>
      </c>
      <c r="AR1167" t="s">
        <v>207</v>
      </c>
      <c r="AS1167" t="s">
        <v>207</v>
      </c>
      <c r="AT1167" t="s">
        <v>207</v>
      </c>
      <c r="AU1167" t="s">
        <v>207</v>
      </c>
      <c r="AV1167" t="s">
        <v>207</v>
      </c>
      <c r="AW1167" t="s">
        <v>207</v>
      </c>
      <c r="AX1167" t="s">
        <v>207</v>
      </c>
      <c r="AY1167" t="s">
        <v>207</v>
      </c>
      <c r="AZ1167" t="s">
        <v>207</v>
      </c>
      <c r="BA1167" t="s">
        <v>215</v>
      </c>
      <c r="BB1167" t="s">
        <v>207</v>
      </c>
      <c r="BC1167" t="s">
        <v>207</v>
      </c>
      <c r="BD1167" t="s">
        <v>207</v>
      </c>
      <c r="BE1167" t="s">
        <v>207</v>
      </c>
      <c r="BF1167" t="s">
        <v>207</v>
      </c>
      <c r="BG1167" t="s">
        <v>207</v>
      </c>
      <c r="BH1167" t="s">
        <v>207</v>
      </c>
      <c r="BI1167" t="s">
        <v>207</v>
      </c>
      <c r="BJ1167" t="s">
        <v>207</v>
      </c>
      <c r="BK1167" t="s">
        <v>207</v>
      </c>
      <c r="BL1167" t="s">
        <v>207</v>
      </c>
      <c r="BM1167" t="s">
        <v>207</v>
      </c>
      <c r="BN1167" t="s">
        <v>207</v>
      </c>
      <c r="BO1167" s="18" t="str">
        <f>IF(OR(BO$2=0, BO$2=""), "N/A", IF(ISNUMBER(SEARCH(UPPER(BO$2), UPPER(ProgramsTable[[#This Row],[Type of Service]]))), "Yes", "No"))</f>
        <v>N/A</v>
      </c>
      <c r="BP1167" s="18" t="str">
        <f>IF(BP$2=0, "N/A", IF(ISNUMBER(SEARCH(TRIM(BP$2), ProgramsTable[[#This Row],[Geographic Coverage]])), "Yes", "No"))</f>
        <v>N/A</v>
      </c>
      <c r="BQ1167" s="18" t="str">
        <f>IF(BQ$2=0, "N/A", IF(ISNUMBER(SEARCH(TRIM(BQ$2), ProgramsTable[[#This Row],[Geographic Coverage]])), "Yes", "No"))</f>
        <v>N/A</v>
      </c>
      <c r="BR1167" s="18" t="str">
        <f>IF(AND(BP$2=0, BQ$2=0), "*Required - Please Make a Selection*", IF(OR(ISNUMBER(SEARCH(TRIM(BP$2), ProgramsTable[[#This Row],[Geographic Coverage]])), ISNUMBER(SEARCH(TRIM(BQ$2), ProgramsTable[[#This Row],[Geographic Coverage]]))), "Yes", "No"))</f>
        <v>*Required - Please Make a Selection*</v>
      </c>
      <c r="BS1167" s="18" t="str">
        <f>IF(OR(BS$2="",BS$2=0), "N/A", IF(AND(ProgramsTable[[#This Row],[Age Min]]= "None", ProgramsTable[[#This Row],[Age Max]]= "None"), "Yes", IF(AND(BS$2&gt;=ProgramsTable[[#This Row],[Age Min]], BS$2&lt;=ProgramsTable[[#This Row],[Age Max]]), "Yes", "No")))</f>
        <v>N/A</v>
      </c>
      <c r="BT1167" s="18" t="str" cm="1">
        <f t="array" ref="BT1167">IF(COUNTIF(AM$2:BJ$2,"Yes")=0,"N/A",IF(SUMPRODUCT(--(AM$2:BJ$2="Yes"),--(ProgramsTable[[#This Row],[Developmental Disability]:[Caregivers, Family Members, Advocates, or Practitioners of an Individual with Disabilities or Medical Conditions]]="Yes"))&gt;0,"Yes","No"))</f>
        <v>N/A</v>
      </c>
      <c r="BU11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67" s="18" t="str">
        <f>IF(BV$2=0, "N/A", IF(ISNUMBER(SEARCH(UPPER(BV$2), UPPER(ProgramsTable[[#This Row],[Type of Service]]))), "Yes", "No"))</f>
        <v>N/A</v>
      </c>
      <c r="BW1167" s="18" t="str">
        <f>IF(BW$2=0, "N/A", IF(ISNUMBER(SEARCH(TRIM(BW$2), ProgramsTable[[#This Row],[Geographic Coverage]])), "Yes", "No"))</f>
        <v>N/A</v>
      </c>
      <c r="BX1167" s="18" t="str">
        <f>IF(BX$2=0, "N/A", IF(ISNUMBER(SEARCH(TRIM(BX$2), ProgramsTable[[#This Row],[Geographic Coverage]])), "Yes", "No"))</f>
        <v>N/A</v>
      </c>
      <c r="BY1167" s="18" t="str">
        <f>IF(AND(BW$2=0, BX$2=0), "*Required - Please Make a Selection*", IF(OR(ISNUMBER(SEARCH(TRIM(BW$2), ProgramsTable[[#This Row],[Geographic Coverage]])), ISNUMBER(SEARCH(TRIM(BX$2), ProgramsTable[[#This Row],[Geographic Coverage]]))), "Yes", "No"))</f>
        <v>*Required - Please Make a Selection*</v>
      </c>
      <c r="BZ1167" s="18" t="str">
        <f>IF(I$2=0, "N/A", IF(I$2="Yes", IF(ProgramsTable[[#This Row],[Program Includes Services for Caregivers]]="Yes", IF(ProgramsTable[[#This Row],[Program May Require Caregiver to be Unpaid]]="No", "Yes", "No"), "No"), "N/A"))</f>
        <v>N/A</v>
      </c>
      <c r="CA11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67" s="18" t="str">
        <f>IF(CB$2=0, "N/A", IF(ISNUMBER(SEARCH(TRIM(UPPER(CB$2)), TRIM(UPPER(ProgramsTable[[#This Row],[Type of Service]])))), "Yes", "No"))</f>
        <v>N/A</v>
      </c>
      <c r="CC1167" s="18" t="str">
        <f>IF(CC$2=0, "N/A", IF(ISNUMBER(SEARCH(TRIM(CC$2), ProgramsTable[[#This Row],[Geographic Coverage]])), "Yes", "No"))</f>
        <v>No</v>
      </c>
      <c r="CD1167" s="18" t="str">
        <f>IF(CD$2=0, "N/A", IF(ISNUMBER(SEARCH(TRIM(CD$2), ProgramsTable[[#This Row],[Geographic Coverage]])), "Yes", "No"))</f>
        <v>N/A</v>
      </c>
      <c r="CE1167" s="18" t="str">
        <f>IF(AND(CC$2=0, CD$2=0), "*Required - Please Make a Selection*", IF(OR(ISNUMBER(SEARCH(TRIM(CC$2), ProgramsTable[[#This Row],[Geographic Coverage]])), ISNUMBER(SEARCH(TRIM(CD$2), ProgramsTable[[#This Row],[Geographic Coverage]]))), "Yes", "No"))</f>
        <v>No</v>
      </c>
      <c r="CF1167" s="18" t="str" cm="1">
        <f t="array" ref="CF1167">IF(COUNTIF(BK$2:BN$2, "Yes")=0, "N/A", IF(SUMPRODUCT((BK$2:BN$2="Yes")*(ProgramsTable[[#This Row],[Veteran?]:[Disabled Veteran?]]="Yes"))&gt;0, "Yes", "No"))</f>
        <v>No</v>
      </c>
      <c r="CG11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67"/>
      <c r="CI1167"/>
      <c r="CJ1167"/>
      <c r="CK1167"/>
      <c r="CL1167"/>
      <c r="CM1167"/>
      <c r="CN1167"/>
      <c r="CO1167"/>
      <c r="CP1167"/>
      <c r="CQ1167"/>
      <c r="CR1167"/>
      <c r="CS1167"/>
      <c r="CU1167"/>
      <c r="CV1167"/>
    </row>
    <row r="1168" spans="1:100" hidden="1" x14ac:dyDescent="0.25">
      <c r="A1168" s="10">
        <v>1275</v>
      </c>
      <c r="B1168" t="s">
        <v>658</v>
      </c>
      <c r="C1168" t="s">
        <v>660</v>
      </c>
      <c r="D1168" t="s">
        <v>545</v>
      </c>
      <c r="E1168" t="s">
        <v>546</v>
      </c>
      <c r="F1168" t="s">
        <v>549</v>
      </c>
      <c r="G1168" t="s">
        <v>117</v>
      </c>
      <c r="H1168" t="s">
        <v>207</v>
      </c>
      <c r="I1168" t="s">
        <v>207</v>
      </c>
      <c r="J1168" t="s">
        <v>208</v>
      </c>
      <c r="K1168" t="s">
        <v>208</v>
      </c>
      <c r="L1168" s="11" t="s">
        <v>543</v>
      </c>
      <c r="M1168">
        <v>60</v>
      </c>
      <c r="N1168">
        <v>120</v>
      </c>
      <c r="P1168" t="s">
        <v>550</v>
      </c>
      <c r="Q1168" t="s">
        <v>208</v>
      </c>
      <c r="R1168" t="s">
        <v>550</v>
      </c>
      <c r="S1168" t="s">
        <v>208</v>
      </c>
      <c r="T1168" t="s">
        <v>49</v>
      </c>
      <c r="U1168" t="s">
        <v>207</v>
      </c>
      <c r="V1168" t="s">
        <v>207</v>
      </c>
      <c r="W1168" t="s">
        <v>207</v>
      </c>
      <c r="X1168" t="s">
        <v>207</v>
      </c>
      <c r="Y1168" t="s">
        <v>207</v>
      </c>
      <c r="Z1168" t="s">
        <v>207</v>
      </c>
      <c r="AA1168" t="s">
        <v>207</v>
      </c>
      <c r="AB1168" t="s">
        <v>207</v>
      </c>
      <c r="AC1168" t="s">
        <v>207</v>
      </c>
      <c r="AD1168" t="s">
        <v>207</v>
      </c>
      <c r="AE1168" t="s">
        <v>207</v>
      </c>
      <c r="AF1168" t="s">
        <v>207</v>
      </c>
      <c r="AG1168" t="s">
        <v>207</v>
      </c>
      <c r="AH1168" t="s">
        <v>207</v>
      </c>
      <c r="AI1168" t="s">
        <v>207</v>
      </c>
      <c r="AJ1168" t="s">
        <v>207</v>
      </c>
      <c r="AK1168" t="s">
        <v>207</v>
      </c>
      <c r="AL1168" t="s">
        <v>207</v>
      </c>
      <c r="AM1168" t="s">
        <v>207</v>
      </c>
      <c r="AN1168" t="s">
        <v>207</v>
      </c>
      <c r="AO1168" t="s">
        <v>207</v>
      </c>
      <c r="AP1168" t="s">
        <v>207</v>
      </c>
      <c r="AQ1168" t="s">
        <v>207</v>
      </c>
      <c r="AR1168" t="s">
        <v>207</v>
      </c>
      <c r="AS1168" t="s">
        <v>207</v>
      </c>
      <c r="AT1168" t="s">
        <v>207</v>
      </c>
      <c r="AU1168" t="s">
        <v>207</v>
      </c>
      <c r="AV1168" t="s">
        <v>207</v>
      </c>
      <c r="AW1168" t="s">
        <v>207</v>
      </c>
      <c r="AX1168" t="s">
        <v>207</v>
      </c>
      <c r="AY1168" t="s">
        <v>207</v>
      </c>
      <c r="AZ1168" t="s">
        <v>207</v>
      </c>
      <c r="BA1168" t="s">
        <v>215</v>
      </c>
      <c r="BB1168" t="s">
        <v>207</v>
      </c>
      <c r="BC1168" t="s">
        <v>207</v>
      </c>
      <c r="BD1168" t="s">
        <v>207</v>
      </c>
      <c r="BE1168" t="s">
        <v>207</v>
      </c>
      <c r="BF1168" t="s">
        <v>207</v>
      </c>
      <c r="BG1168" t="s">
        <v>207</v>
      </c>
      <c r="BH1168" t="s">
        <v>207</v>
      </c>
      <c r="BI1168" t="s">
        <v>207</v>
      </c>
      <c r="BJ1168" t="s">
        <v>207</v>
      </c>
      <c r="BK1168" t="s">
        <v>207</v>
      </c>
      <c r="BL1168" t="s">
        <v>207</v>
      </c>
      <c r="BM1168" t="s">
        <v>207</v>
      </c>
      <c r="BN1168" t="s">
        <v>207</v>
      </c>
      <c r="BO1168" s="18" t="str">
        <f>IF(OR(BO$2=0, BO$2=""), "N/A", IF(ISNUMBER(SEARCH(UPPER(BO$2), UPPER(ProgramsTable[[#This Row],[Type of Service]]))), "Yes", "No"))</f>
        <v>N/A</v>
      </c>
      <c r="BP1168" s="18" t="str">
        <f>IF(BP$2=0, "N/A", IF(ISNUMBER(SEARCH(TRIM(BP$2), ProgramsTable[[#This Row],[Geographic Coverage]])), "Yes", "No"))</f>
        <v>N/A</v>
      </c>
      <c r="BQ1168" s="18" t="str">
        <f>IF(BQ$2=0, "N/A", IF(ISNUMBER(SEARCH(TRIM(BQ$2), ProgramsTable[[#This Row],[Geographic Coverage]])), "Yes", "No"))</f>
        <v>N/A</v>
      </c>
      <c r="BR1168" s="18" t="str">
        <f>IF(AND(BP$2=0, BQ$2=0), "*Required - Please Make a Selection*", IF(OR(ISNUMBER(SEARCH(TRIM(BP$2), ProgramsTable[[#This Row],[Geographic Coverage]])), ISNUMBER(SEARCH(TRIM(BQ$2), ProgramsTable[[#This Row],[Geographic Coverage]]))), "Yes", "No"))</f>
        <v>*Required - Please Make a Selection*</v>
      </c>
      <c r="BS1168" s="18" t="str">
        <f>IF(OR(BS$2="",BS$2=0), "N/A", IF(AND(ProgramsTable[[#This Row],[Age Min]]= "None", ProgramsTable[[#This Row],[Age Max]]= "None"), "Yes", IF(AND(BS$2&gt;=ProgramsTable[[#This Row],[Age Min]], BS$2&lt;=ProgramsTable[[#This Row],[Age Max]]), "Yes", "No")))</f>
        <v>N/A</v>
      </c>
      <c r="BT1168" s="18" t="str" cm="1">
        <f t="array" ref="BT1168">IF(COUNTIF(AM$2:BJ$2,"Yes")=0,"N/A",IF(SUMPRODUCT(--(AM$2:BJ$2="Yes"),--(ProgramsTable[[#This Row],[Developmental Disability]:[Caregivers, Family Members, Advocates, or Practitioners of an Individual with Disabilities or Medical Conditions]]="Yes"))&gt;0,"Yes","No"))</f>
        <v>N/A</v>
      </c>
      <c r="BU11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68" s="18" t="str">
        <f>IF(BV$2=0, "N/A", IF(ISNUMBER(SEARCH(UPPER(BV$2), UPPER(ProgramsTable[[#This Row],[Type of Service]]))), "Yes", "No"))</f>
        <v>N/A</v>
      </c>
      <c r="BW1168" s="18" t="str">
        <f>IF(BW$2=0, "N/A", IF(ISNUMBER(SEARCH(TRIM(BW$2), ProgramsTable[[#This Row],[Geographic Coverage]])), "Yes", "No"))</f>
        <v>N/A</v>
      </c>
      <c r="BX1168" s="18" t="str">
        <f>IF(BX$2=0, "N/A", IF(ISNUMBER(SEARCH(TRIM(BX$2), ProgramsTable[[#This Row],[Geographic Coverage]])), "Yes", "No"))</f>
        <v>N/A</v>
      </c>
      <c r="BY1168" s="18" t="str">
        <f>IF(AND(BW$2=0, BX$2=0), "*Required - Please Make a Selection*", IF(OR(ISNUMBER(SEARCH(TRIM(BW$2), ProgramsTable[[#This Row],[Geographic Coverage]])), ISNUMBER(SEARCH(TRIM(BX$2), ProgramsTable[[#This Row],[Geographic Coverage]]))), "Yes", "No"))</f>
        <v>*Required - Please Make a Selection*</v>
      </c>
      <c r="BZ1168" s="18" t="str">
        <f>IF(I$2=0, "N/A", IF(I$2="Yes", IF(ProgramsTable[[#This Row],[Program Includes Services for Caregivers]]="Yes", IF(ProgramsTable[[#This Row],[Program May Require Caregiver to be Unpaid]]="No", "Yes", "No"), "No"), "N/A"))</f>
        <v>N/A</v>
      </c>
      <c r="CA11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68" s="18" t="str">
        <f>IF(CB$2=0, "N/A", IF(ISNUMBER(SEARCH(TRIM(UPPER(CB$2)), TRIM(UPPER(ProgramsTable[[#This Row],[Type of Service]])))), "Yes", "No"))</f>
        <v>N/A</v>
      </c>
      <c r="CC1168" s="18" t="str">
        <f>IF(CC$2=0, "N/A", IF(ISNUMBER(SEARCH(TRIM(CC$2), ProgramsTable[[#This Row],[Geographic Coverage]])), "Yes", "No"))</f>
        <v>No</v>
      </c>
      <c r="CD1168" s="18" t="str">
        <f>IF(CD$2=0, "N/A", IF(ISNUMBER(SEARCH(TRIM(CD$2), ProgramsTable[[#This Row],[Geographic Coverage]])), "Yes", "No"))</f>
        <v>N/A</v>
      </c>
      <c r="CE1168" s="18" t="str">
        <f>IF(AND(CC$2=0, CD$2=0), "*Required - Please Make a Selection*", IF(OR(ISNUMBER(SEARCH(TRIM(CC$2), ProgramsTable[[#This Row],[Geographic Coverage]])), ISNUMBER(SEARCH(TRIM(CD$2), ProgramsTable[[#This Row],[Geographic Coverage]]))), "Yes", "No"))</f>
        <v>No</v>
      </c>
      <c r="CF1168" s="18" t="str" cm="1">
        <f t="array" ref="CF1168">IF(COUNTIF(BK$2:BN$2, "Yes")=0, "N/A", IF(SUMPRODUCT((BK$2:BN$2="Yes")*(ProgramsTable[[#This Row],[Veteran?]:[Disabled Veteran?]]="Yes"))&gt;0, "Yes", "No"))</f>
        <v>No</v>
      </c>
      <c r="CG11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68"/>
      <c r="CI1168"/>
      <c r="CJ1168"/>
      <c r="CK1168"/>
      <c r="CL1168"/>
      <c r="CM1168"/>
      <c r="CN1168"/>
      <c r="CO1168"/>
      <c r="CP1168"/>
      <c r="CQ1168"/>
      <c r="CR1168"/>
      <c r="CS1168"/>
      <c r="CU1168"/>
      <c r="CV1168"/>
    </row>
    <row r="1169" spans="1:100" hidden="1" x14ac:dyDescent="0.25">
      <c r="A1169" s="10">
        <v>1276</v>
      </c>
      <c r="B1169" t="s">
        <v>658</v>
      </c>
      <c r="C1169" t="s">
        <v>660</v>
      </c>
      <c r="D1169" t="s">
        <v>545</v>
      </c>
      <c r="E1169" t="s">
        <v>546</v>
      </c>
      <c r="F1169" t="s">
        <v>551</v>
      </c>
      <c r="G1169" t="s">
        <v>92</v>
      </c>
      <c r="H1169" t="s">
        <v>207</v>
      </c>
      <c r="I1169" t="s">
        <v>207</v>
      </c>
      <c r="J1169" t="s">
        <v>547</v>
      </c>
      <c r="K1169" t="s">
        <v>208</v>
      </c>
      <c r="L1169" s="11" t="s">
        <v>543</v>
      </c>
      <c r="M1169">
        <v>60</v>
      </c>
      <c r="N1169">
        <v>120</v>
      </c>
      <c r="P1169" t="s">
        <v>552</v>
      </c>
      <c r="Q1169" t="s">
        <v>208</v>
      </c>
      <c r="R1169" t="s">
        <v>552</v>
      </c>
      <c r="S1169" t="s">
        <v>208</v>
      </c>
      <c r="T1169" t="s">
        <v>49</v>
      </c>
      <c r="U1169" t="s">
        <v>215</v>
      </c>
      <c r="V1169" t="s">
        <v>207</v>
      </c>
      <c r="W1169" t="s">
        <v>207</v>
      </c>
      <c r="X1169" t="s">
        <v>207</v>
      </c>
      <c r="Y1169" t="s">
        <v>207</v>
      </c>
      <c r="Z1169" t="s">
        <v>207</v>
      </c>
      <c r="AA1169" t="s">
        <v>215</v>
      </c>
      <c r="AB1169" t="s">
        <v>207</v>
      </c>
      <c r="AC1169" t="s">
        <v>207</v>
      </c>
      <c r="AD1169" t="s">
        <v>207</v>
      </c>
      <c r="AE1169" t="s">
        <v>207</v>
      </c>
      <c r="AF1169" t="s">
        <v>207</v>
      </c>
      <c r="AG1169" t="s">
        <v>207</v>
      </c>
      <c r="AH1169" t="s">
        <v>207</v>
      </c>
      <c r="AI1169" t="s">
        <v>207</v>
      </c>
      <c r="AJ1169" t="s">
        <v>207</v>
      </c>
      <c r="AK1169" t="s">
        <v>207</v>
      </c>
      <c r="AL1169" t="s">
        <v>207</v>
      </c>
      <c r="AM1169" t="s">
        <v>207</v>
      </c>
      <c r="AN1169" t="s">
        <v>207</v>
      </c>
      <c r="AO1169" t="s">
        <v>207</v>
      </c>
      <c r="AP1169" t="s">
        <v>207</v>
      </c>
      <c r="AQ1169" t="s">
        <v>207</v>
      </c>
      <c r="AR1169" t="s">
        <v>207</v>
      </c>
      <c r="AS1169" t="s">
        <v>207</v>
      </c>
      <c r="AT1169" t="s">
        <v>207</v>
      </c>
      <c r="AU1169" t="s">
        <v>207</v>
      </c>
      <c r="AV1169" t="s">
        <v>207</v>
      </c>
      <c r="AW1169" t="s">
        <v>207</v>
      </c>
      <c r="AX1169" t="s">
        <v>207</v>
      </c>
      <c r="AY1169" t="s">
        <v>207</v>
      </c>
      <c r="AZ1169" t="s">
        <v>207</v>
      </c>
      <c r="BA1169" t="s">
        <v>215</v>
      </c>
      <c r="BB1169" t="s">
        <v>207</v>
      </c>
      <c r="BC1169" t="s">
        <v>207</v>
      </c>
      <c r="BD1169" t="s">
        <v>207</v>
      </c>
      <c r="BE1169" t="s">
        <v>207</v>
      </c>
      <c r="BF1169" t="s">
        <v>207</v>
      </c>
      <c r="BG1169" t="s">
        <v>207</v>
      </c>
      <c r="BH1169" t="s">
        <v>207</v>
      </c>
      <c r="BI1169" t="s">
        <v>207</v>
      </c>
      <c r="BJ1169" t="s">
        <v>207</v>
      </c>
      <c r="BK1169" t="s">
        <v>207</v>
      </c>
      <c r="BL1169" t="s">
        <v>207</v>
      </c>
      <c r="BM1169" t="s">
        <v>207</v>
      </c>
      <c r="BN1169" t="s">
        <v>207</v>
      </c>
      <c r="BO1169" s="18" t="str">
        <f>IF(OR(BO$2=0, BO$2=""), "N/A", IF(ISNUMBER(SEARCH(UPPER(BO$2), UPPER(ProgramsTable[[#This Row],[Type of Service]]))), "Yes", "No"))</f>
        <v>N/A</v>
      </c>
      <c r="BP1169" s="18" t="str">
        <f>IF(BP$2=0, "N/A", IF(ISNUMBER(SEARCH(TRIM(BP$2), ProgramsTable[[#This Row],[Geographic Coverage]])), "Yes", "No"))</f>
        <v>N/A</v>
      </c>
      <c r="BQ1169" s="18" t="str">
        <f>IF(BQ$2=0, "N/A", IF(ISNUMBER(SEARCH(TRIM(BQ$2), ProgramsTable[[#This Row],[Geographic Coverage]])), "Yes", "No"))</f>
        <v>N/A</v>
      </c>
      <c r="BR1169" s="18" t="str">
        <f>IF(AND(BP$2=0, BQ$2=0), "*Required - Please Make a Selection*", IF(OR(ISNUMBER(SEARCH(TRIM(BP$2), ProgramsTable[[#This Row],[Geographic Coverage]])), ISNUMBER(SEARCH(TRIM(BQ$2), ProgramsTable[[#This Row],[Geographic Coverage]]))), "Yes", "No"))</f>
        <v>*Required - Please Make a Selection*</v>
      </c>
      <c r="BS1169" s="18" t="str">
        <f>IF(OR(BS$2="",BS$2=0), "N/A", IF(AND(ProgramsTable[[#This Row],[Age Min]]= "None", ProgramsTable[[#This Row],[Age Max]]= "None"), "Yes", IF(AND(BS$2&gt;=ProgramsTable[[#This Row],[Age Min]], BS$2&lt;=ProgramsTable[[#This Row],[Age Max]]), "Yes", "No")))</f>
        <v>N/A</v>
      </c>
      <c r="BT1169" s="18" t="str" cm="1">
        <f t="array" ref="BT1169">IF(COUNTIF(AM$2:BJ$2,"Yes")=0,"N/A",IF(SUMPRODUCT(--(AM$2:BJ$2="Yes"),--(ProgramsTable[[#This Row],[Developmental Disability]:[Caregivers, Family Members, Advocates, or Practitioners of an Individual with Disabilities or Medical Conditions]]="Yes"))&gt;0,"Yes","No"))</f>
        <v>N/A</v>
      </c>
      <c r="BU11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69" s="18" t="str">
        <f>IF(BV$2=0, "N/A", IF(ISNUMBER(SEARCH(UPPER(BV$2), UPPER(ProgramsTable[[#This Row],[Type of Service]]))), "Yes", "No"))</f>
        <v>N/A</v>
      </c>
      <c r="BW1169" s="18" t="str">
        <f>IF(BW$2=0, "N/A", IF(ISNUMBER(SEARCH(TRIM(BW$2), ProgramsTable[[#This Row],[Geographic Coverage]])), "Yes", "No"))</f>
        <v>N/A</v>
      </c>
      <c r="BX1169" s="18" t="str">
        <f>IF(BX$2=0, "N/A", IF(ISNUMBER(SEARCH(TRIM(BX$2), ProgramsTable[[#This Row],[Geographic Coverage]])), "Yes", "No"))</f>
        <v>N/A</v>
      </c>
      <c r="BY1169" s="18" t="str">
        <f>IF(AND(BW$2=0, BX$2=0), "*Required - Please Make a Selection*", IF(OR(ISNUMBER(SEARCH(TRIM(BW$2), ProgramsTable[[#This Row],[Geographic Coverage]])), ISNUMBER(SEARCH(TRIM(BX$2), ProgramsTable[[#This Row],[Geographic Coverage]]))), "Yes", "No"))</f>
        <v>*Required - Please Make a Selection*</v>
      </c>
      <c r="BZ1169" s="18" t="str">
        <f>IF(I$2=0, "N/A", IF(I$2="Yes", IF(ProgramsTable[[#This Row],[Program Includes Services for Caregivers]]="Yes", IF(ProgramsTable[[#This Row],[Program May Require Caregiver to be Unpaid]]="No", "Yes", "No"), "No"), "N/A"))</f>
        <v>N/A</v>
      </c>
      <c r="CA11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69" s="18" t="str">
        <f>IF(CB$2=0, "N/A", IF(ISNUMBER(SEARCH(TRIM(UPPER(CB$2)), TRIM(UPPER(ProgramsTable[[#This Row],[Type of Service]])))), "Yes", "No"))</f>
        <v>N/A</v>
      </c>
      <c r="CC1169" s="18" t="str">
        <f>IF(CC$2=0, "N/A", IF(ISNUMBER(SEARCH(TRIM(CC$2), ProgramsTable[[#This Row],[Geographic Coverage]])), "Yes", "No"))</f>
        <v>No</v>
      </c>
      <c r="CD1169" s="18" t="str">
        <f>IF(CD$2=0, "N/A", IF(ISNUMBER(SEARCH(TRIM(CD$2), ProgramsTable[[#This Row],[Geographic Coverage]])), "Yes", "No"))</f>
        <v>N/A</v>
      </c>
      <c r="CE1169" s="18" t="str">
        <f>IF(AND(CC$2=0, CD$2=0), "*Required - Please Make a Selection*", IF(OR(ISNUMBER(SEARCH(TRIM(CC$2), ProgramsTable[[#This Row],[Geographic Coverage]])), ISNUMBER(SEARCH(TRIM(CD$2), ProgramsTable[[#This Row],[Geographic Coverage]]))), "Yes", "No"))</f>
        <v>No</v>
      </c>
      <c r="CF1169" s="18" t="str" cm="1">
        <f t="array" ref="CF1169">IF(COUNTIF(BK$2:BN$2, "Yes")=0, "N/A", IF(SUMPRODUCT((BK$2:BN$2="Yes")*(ProgramsTable[[#This Row],[Veteran?]:[Disabled Veteran?]]="Yes"))&gt;0, "Yes", "No"))</f>
        <v>No</v>
      </c>
      <c r="CG11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69"/>
      <c r="CI1169"/>
      <c r="CJ1169"/>
      <c r="CK1169"/>
      <c r="CL1169"/>
      <c r="CM1169"/>
      <c r="CN1169"/>
      <c r="CO1169"/>
      <c r="CP1169"/>
      <c r="CQ1169"/>
      <c r="CR1169"/>
      <c r="CS1169"/>
      <c r="CU1169"/>
      <c r="CV1169"/>
    </row>
    <row r="1170" spans="1:100" hidden="1" x14ac:dyDescent="0.25">
      <c r="A1170" s="10">
        <v>1277</v>
      </c>
      <c r="B1170" t="s">
        <v>658</v>
      </c>
      <c r="C1170" t="s">
        <v>660</v>
      </c>
      <c r="D1170" t="s">
        <v>545</v>
      </c>
      <c r="E1170" t="s">
        <v>546</v>
      </c>
      <c r="F1170" t="s">
        <v>553</v>
      </c>
      <c r="G1170" t="s">
        <v>99</v>
      </c>
      <c r="H1170" t="s">
        <v>207</v>
      </c>
      <c r="I1170" t="s">
        <v>207</v>
      </c>
      <c r="J1170" t="s">
        <v>208</v>
      </c>
      <c r="K1170" t="s">
        <v>208</v>
      </c>
      <c r="L1170" s="11" t="s">
        <v>543</v>
      </c>
      <c r="M1170">
        <v>60</v>
      </c>
      <c r="N1170">
        <v>120</v>
      </c>
      <c r="P1170" t="s">
        <v>554</v>
      </c>
      <c r="Q1170" t="s">
        <v>208</v>
      </c>
      <c r="R1170" t="s">
        <v>554</v>
      </c>
      <c r="S1170" t="s">
        <v>208</v>
      </c>
      <c r="T1170" t="s">
        <v>49</v>
      </c>
      <c r="U1170" t="s">
        <v>207</v>
      </c>
      <c r="V1170" t="s">
        <v>207</v>
      </c>
      <c r="W1170" t="s">
        <v>207</v>
      </c>
      <c r="X1170" t="s">
        <v>207</v>
      </c>
      <c r="Y1170" t="s">
        <v>207</v>
      </c>
      <c r="Z1170" t="s">
        <v>207</v>
      </c>
      <c r="AA1170" t="s">
        <v>207</v>
      </c>
      <c r="AB1170" t="s">
        <v>207</v>
      </c>
      <c r="AC1170" t="s">
        <v>207</v>
      </c>
      <c r="AD1170" t="s">
        <v>207</v>
      </c>
      <c r="AE1170" t="s">
        <v>207</v>
      </c>
      <c r="AF1170" t="s">
        <v>207</v>
      </c>
      <c r="AG1170" t="s">
        <v>207</v>
      </c>
      <c r="AH1170" t="s">
        <v>207</v>
      </c>
      <c r="AI1170" t="s">
        <v>207</v>
      </c>
      <c r="AJ1170" t="s">
        <v>207</v>
      </c>
      <c r="AK1170" t="s">
        <v>207</v>
      </c>
      <c r="AL1170" t="s">
        <v>207</v>
      </c>
      <c r="AM1170" t="s">
        <v>207</v>
      </c>
      <c r="AN1170" t="s">
        <v>207</v>
      </c>
      <c r="AO1170" t="s">
        <v>207</v>
      </c>
      <c r="AP1170" t="s">
        <v>207</v>
      </c>
      <c r="AQ1170" t="s">
        <v>207</v>
      </c>
      <c r="AR1170" t="s">
        <v>207</v>
      </c>
      <c r="AS1170" t="s">
        <v>207</v>
      </c>
      <c r="AT1170" t="s">
        <v>207</v>
      </c>
      <c r="AU1170" t="s">
        <v>207</v>
      </c>
      <c r="AV1170" t="s">
        <v>207</v>
      </c>
      <c r="AW1170" t="s">
        <v>207</v>
      </c>
      <c r="AX1170" t="s">
        <v>207</v>
      </c>
      <c r="AY1170" t="s">
        <v>207</v>
      </c>
      <c r="AZ1170" t="s">
        <v>207</v>
      </c>
      <c r="BA1170" t="s">
        <v>215</v>
      </c>
      <c r="BB1170" t="s">
        <v>207</v>
      </c>
      <c r="BC1170" t="s">
        <v>207</v>
      </c>
      <c r="BD1170" t="s">
        <v>207</v>
      </c>
      <c r="BE1170" t="s">
        <v>207</v>
      </c>
      <c r="BF1170" t="s">
        <v>207</v>
      </c>
      <c r="BG1170" t="s">
        <v>207</v>
      </c>
      <c r="BH1170" t="s">
        <v>207</v>
      </c>
      <c r="BI1170" t="s">
        <v>207</v>
      </c>
      <c r="BJ1170" t="s">
        <v>207</v>
      </c>
      <c r="BK1170" t="s">
        <v>207</v>
      </c>
      <c r="BL1170" t="s">
        <v>207</v>
      </c>
      <c r="BM1170" t="s">
        <v>207</v>
      </c>
      <c r="BN1170" t="s">
        <v>207</v>
      </c>
      <c r="BO1170" s="18" t="str">
        <f>IF(OR(BO$2=0, BO$2=""), "N/A", IF(ISNUMBER(SEARCH(UPPER(BO$2), UPPER(ProgramsTable[[#This Row],[Type of Service]]))), "Yes", "No"))</f>
        <v>N/A</v>
      </c>
      <c r="BP1170" s="18" t="str">
        <f>IF(BP$2=0, "N/A", IF(ISNUMBER(SEARCH(TRIM(BP$2), ProgramsTable[[#This Row],[Geographic Coverage]])), "Yes", "No"))</f>
        <v>N/A</v>
      </c>
      <c r="BQ1170" s="18" t="str">
        <f>IF(BQ$2=0, "N/A", IF(ISNUMBER(SEARCH(TRIM(BQ$2), ProgramsTable[[#This Row],[Geographic Coverage]])), "Yes", "No"))</f>
        <v>N/A</v>
      </c>
      <c r="BR1170" s="18" t="str">
        <f>IF(AND(BP$2=0, BQ$2=0), "*Required - Please Make a Selection*", IF(OR(ISNUMBER(SEARCH(TRIM(BP$2), ProgramsTable[[#This Row],[Geographic Coverage]])), ISNUMBER(SEARCH(TRIM(BQ$2), ProgramsTable[[#This Row],[Geographic Coverage]]))), "Yes", "No"))</f>
        <v>*Required - Please Make a Selection*</v>
      </c>
      <c r="BS1170" s="18" t="str">
        <f>IF(OR(BS$2="",BS$2=0), "N/A", IF(AND(ProgramsTable[[#This Row],[Age Min]]= "None", ProgramsTable[[#This Row],[Age Max]]= "None"), "Yes", IF(AND(BS$2&gt;=ProgramsTable[[#This Row],[Age Min]], BS$2&lt;=ProgramsTable[[#This Row],[Age Max]]), "Yes", "No")))</f>
        <v>N/A</v>
      </c>
      <c r="BT1170" s="18" t="str" cm="1">
        <f t="array" ref="BT1170">IF(COUNTIF(AM$2:BJ$2,"Yes")=0,"N/A",IF(SUMPRODUCT(--(AM$2:BJ$2="Yes"),--(ProgramsTable[[#This Row],[Developmental Disability]:[Caregivers, Family Members, Advocates, or Practitioners of an Individual with Disabilities or Medical Conditions]]="Yes"))&gt;0,"Yes","No"))</f>
        <v>N/A</v>
      </c>
      <c r="BU11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70" s="18" t="str">
        <f>IF(BV$2=0, "N/A", IF(ISNUMBER(SEARCH(UPPER(BV$2), UPPER(ProgramsTable[[#This Row],[Type of Service]]))), "Yes", "No"))</f>
        <v>N/A</v>
      </c>
      <c r="BW1170" s="18" t="str">
        <f>IF(BW$2=0, "N/A", IF(ISNUMBER(SEARCH(TRIM(BW$2), ProgramsTable[[#This Row],[Geographic Coverage]])), "Yes", "No"))</f>
        <v>N/A</v>
      </c>
      <c r="BX1170" s="18" t="str">
        <f>IF(BX$2=0, "N/A", IF(ISNUMBER(SEARCH(TRIM(BX$2), ProgramsTable[[#This Row],[Geographic Coverage]])), "Yes", "No"))</f>
        <v>N/A</v>
      </c>
      <c r="BY1170" s="18" t="str">
        <f>IF(AND(BW$2=0, BX$2=0), "*Required - Please Make a Selection*", IF(OR(ISNUMBER(SEARCH(TRIM(BW$2), ProgramsTable[[#This Row],[Geographic Coverage]])), ISNUMBER(SEARCH(TRIM(BX$2), ProgramsTable[[#This Row],[Geographic Coverage]]))), "Yes", "No"))</f>
        <v>*Required - Please Make a Selection*</v>
      </c>
      <c r="BZ1170" s="18" t="str">
        <f>IF(I$2=0, "N/A", IF(I$2="Yes", IF(ProgramsTable[[#This Row],[Program Includes Services for Caregivers]]="Yes", IF(ProgramsTable[[#This Row],[Program May Require Caregiver to be Unpaid]]="No", "Yes", "No"), "No"), "N/A"))</f>
        <v>N/A</v>
      </c>
      <c r="CA11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70" s="18" t="str">
        <f>IF(CB$2=0, "N/A", IF(ISNUMBER(SEARCH(TRIM(UPPER(CB$2)), TRIM(UPPER(ProgramsTable[[#This Row],[Type of Service]])))), "Yes", "No"))</f>
        <v>N/A</v>
      </c>
      <c r="CC1170" s="18" t="str">
        <f>IF(CC$2=0, "N/A", IF(ISNUMBER(SEARCH(TRIM(CC$2), ProgramsTable[[#This Row],[Geographic Coverage]])), "Yes", "No"))</f>
        <v>No</v>
      </c>
      <c r="CD1170" s="18" t="str">
        <f>IF(CD$2=0, "N/A", IF(ISNUMBER(SEARCH(TRIM(CD$2), ProgramsTable[[#This Row],[Geographic Coverage]])), "Yes", "No"))</f>
        <v>N/A</v>
      </c>
      <c r="CE1170" s="18" t="str">
        <f>IF(AND(CC$2=0, CD$2=0), "*Required - Please Make a Selection*", IF(OR(ISNUMBER(SEARCH(TRIM(CC$2), ProgramsTable[[#This Row],[Geographic Coverage]])), ISNUMBER(SEARCH(TRIM(CD$2), ProgramsTable[[#This Row],[Geographic Coverage]]))), "Yes", "No"))</f>
        <v>No</v>
      </c>
      <c r="CF1170" s="18" t="str" cm="1">
        <f t="array" ref="CF1170">IF(COUNTIF(BK$2:BN$2, "Yes")=0, "N/A", IF(SUMPRODUCT((BK$2:BN$2="Yes")*(ProgramsTable[[#This Row],[Veteran?]:[Disabled Veteran?]]="Yes"))&gt;0, "Yes", "No"))</f>
        <v>No</v>
      </c>
      <c r="CG11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70"/>
      <c r="CI1170"/>
      <c r="CJ1170"/>
      <c r="CK1170"/>
      <c r="CL1170"/>
      <c r="CM1170"/>
      <c r="CN1170"/>
      <c r="CO1170"/>
      <c r="CP1170"/>
      <c r="CQ1170"/>
      <c r="CR1170"/>
      <c r="CS1170"/>
      <c r="CU1170"/>
      <c r="CV1170"/>
    </row>
    <row r="1171" spans="1:100" hidden="1" x14ac:dyDescent="0.25">
      <c r="A1171" s="10">
        <v>1278</v>
      </c>
      <c r="B1171" t="s">
        <v>658</v>
      </c>
      <c r="C1171" t="s">
        <v>660</v>
      </c>
      <c r="D1171" t="s">
        <v>545</v>
      </c>
      <c r="E1171" t="s">
        <v>546</v>
      </c>
      <c r="F1171" t="s">
        <v>555</v>
      </c>
      <c r="G1171" t="s">
        <v>92</v>
      </c>
      <c r="H1171" t="s">
        <v>207</v>
      </c>
      <c r="I1171" t="s">
        <v>207</v>
      </c>
      <c r="J1171" t="s">
        <v>547</v>
      </c>
      <c r="K1171" t="s">
        <v>208</v>
      </c>
      <c r="L1171" s="11" t="s">
        <v>543</v>
      </c>
      <c r="M1171">
        <v>60</v>
      </c>
      <c r="N1171">
        <v>120</v>
      </c>
      <c r="P1171" t="s">
        <v>556</v>
      </c>
      <c r="Q1171" t="s">
        <v>208</v>
      </c>
      <c r="R1171" t="s">
        <v>556</v>
      </c>
      <c r="S1171" t="s">
        <v>208</v>
      </c>
      <c r="T1171" t="s">
        <v>49</v>
      </c>
      <c r="U1171" t="s">
        <v>215</v>
      </c>
      <c r="V1171" t="s">
        <v>207</v>
      </c>
      <c r="W1171" t="s">
        <v>207</v>
      </c>
      <c r="X1171" t="s">
        <v>207</v>
      </c>
      <c r="Y1171" t="s">
        <v>207</v>
      </c>
      <c r="Z1171" t="s">
        <v>207</v>
      </c>
      <c r="AA1171" t="s">
        <v>215</v>
      </c>
      <c r="AB1171" t="s">
        <v>207</v>
      </c>
      <c r="AC1171" t="s">
        <v>207</v>
      </c>
      <c r="AD1171" t="s">
        <v>207</v>
      </c>
      <c r="AE1171" t="s">
        <v>207</v>
      </c>
      <c r="AF1171" t="s">
        <v>207</v>
      </c>
      <c r="AG1171" t="s">
        <v>207</v>
      </c>
      <c r="AH1171" t="s">
        <v>207</v>
      </c>
      <c r="AI1171" t="s">
        <v>207</v>
      </c>
      <c r="AJ1171" t="s">
        <v>207</v>
      </c>
      <c r="AK1171" t="s">
        <v>207</v>
      </c>
      <c r="AL1171" t="s">
        <v>207</v>
      </c>
      <c r="AM1171" t="s">
        <v>207</v>
      </c>
      <c r="AN1171" t="s">
        <v>207</v>
      </c>
      <c r="AO1171" t="s">
        <v>207</v>
      </c>
      <c r="AP1171" t="s">
        <v>207</v>
      </c>
      <c r="AQ1171" t="s">
        <v>207</v>
      </c>
      <c r="AR1171" t="s">
        <v>207</v>
      </c>
      <c r="AS1171" t="s">
        <v>207</v>
      </c>
      <c r="AT1171" t="s">
        <v>207</v>
      </c>
      <c r="AU1171" t="s">
        <v>207</v>
      </c>
      <c r="AV1171" t="s">
        <v>207</v>
      </c>
      <c r="AW1171" t="s">
        <v>207</v>
      </c>
      <c r="AX1171" t="s">
        <v>207</v>
      </c>
      <c r="AY1171" t="s">
        <v>207</v>
      </c>
      <c r="AZ1171" t="s">
        <v>207</v>
      </c>
      <c r="BA1171" t="s">
        <v>215</v>
      </c>
      <c r="BB1171" t="s">
        <v>207</v>
      </c>
      <c r="BC1171" t="s">
        <v>207</v>
      </c>
      <c r="BD1171" t="s">
        <v>207</v>
      </c>
      <c r="BE1171" t="s">
        <v>207</v>
      </c>
      <c r="BF1171" t="s">
        <v>207</v>
      </c>
      <c r="BG1171" t="s">
        <v>207</v>
      </c>
      <c r="BH1171" t="s">
        <v>207</v>
      </c>
      <c r="BI1171" t="s">
        <v>207</v>
      </c>
      <c r="BJ1171" t="s">
        <v>207</v>
      </c>
      <c r="BK1171" t="s">
        <v>207</v>
      </c>
      <c r="BL1171" t="s">
        <v>207</v>
      </c>
      <c r="BM1171" t="s">
        <v>207</v>
      </c>
      <c r="BN1171" t="s">
        <v>207</v>
      </c>
      <c r="BO1171" s="18" t="str">
        <f>IF(OR(BO$2=0, BO$2=""), "N/A", IF(ISNUMBER(SEARCH(UPPER(BO$2), UPPER(ProgramsTable[[#This Row],[Type of Service]]))), "Yes", "No"))</f>
        <v>N/A</v>
      </c>
      <c r="BP1171" s="18" t="str">
        <f>IF(BP$2=0, "N/A", IF(ISNUMBER(SEARCH(TRIM(BP$2), ProgramsTable[[#This Row],[Geographic Coverage]])), "Yes", "No"))</f>
        <v>N/A</v>
      </c>
      <c r="BQ1171" s="18" t="str">
        <f>IF(BQ$2=0, "N/A", IF(ISNUMBER(SEARCH(TRIM(BQ$2), ProgramsTable[[#This Row],[Geographic Coverage]])), "Yes", "No"))</f>
        <v>N/A</v>
      </c>
      <c r="BR1171" s="18" t="str">
        <f>IF(AND(BP$2=0, BQ$2=0), "*Required - Please Make a Selection*", IF(OR(ISNUMBER(SEARCH(TRIM(BP$2), ProgramsTable[[#This Row],[Geographic Coverage]])), ISNUMBER(SEARCH(TRIM(BQ$2), ProgramsTable[[#This Row],[Geographic Coverage]]))), "Yes", "No"))</f>
        <v>*Required - Please Make a Selection*</v>
      </c>
      <c r="BS1171" s="18" t="str">
        <f>IF(OR(BS$2="",BS$2=0), "N/A", IF(AND(ProgramsTable[[#This Row],[Age Min]]= "None", ProgramsTable[[#This Row],[Age Max]]= "None"), "Yes", IF(AND(BS$2&gt;=ProgramsTable[[#This Row],[Age Min]], BS$2&lt;=ProgramsTable[[#This Row],[Age Max]]), "Yes", "No")))</f>
        <v>N/A</v>
      </c>
      <c r="BT1171" s="18" t="str" cm="1">
        <f t="array" ref="BT1171">IF(COUNTIF(AM$2:BJ$2,"Yes")=0,"N/A",IF(SUMPRODUCT(--(AM$2:BJ$2="Yes"),--(ProgramsTable[[#This Row],[Developmental Disability]:[Caregivers, Family Members, Advocates, or Practitioners of an Individual with Disabilities or Medical Conditions]]="Yes"))&gt;0,"Yes","No"))</f>
        <v>N/A</v>
      </c>
      <c r="BU11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71" s="18" t="str">
        <f>IF(BV$2=0, "N/A", IF(ISNUMBER(SEARCH(UPPER(BV$2), UPPER(ProgramsTable[[#This Row],[Type of Service]]))), "Yes", "No"))</f>
        <v>N/A</v>
      </c>
      <c r="BW1171" s="18" t="str">
        <f>IF(BW$2=0, "N/A", IF(ISNUMBER(SEARCH(TRIM(BW$2), ProgramsTable[[#This Row],[Geographic Coverage]])), "Yes", "No"))</f>
        <v>N/A</v>
      </c>
      <c r="BX1171" s="18" t="str">
        <f>IF(BX$2=0, "N/A", IF(ISNUMBER(SEARCH(TRIM(BX$2), ProgramsTable[[#This Row],[Geographic Coverage]])), "Yes", "No"))</f>
        <v>N/A</v>
      </c>
      <c r="BY1171" s="18" t="str">
        <f>IF(AND(BW$2=0, BX$2=0), "*Required - Please Make a Selection*", IF(OR(ISNUMBER(SEARCH(TRIM(BW$2), ProgramsTable[[#This Row],[Geographic Coverage]])), ISNUMBER(SEARCH(TRIM(BX$2), ProgramsTable[[#This Row],[Geographic Coverage]]))), "Yes", "No"))</f>
        <v>*Required - Please Make a Selection*</v>
      </c>
      <c r="BZ1171" s="18" t="str">
        <f>IF(I$2=0, "N/A", IF(I$2="Yes", IF(ProgramsTable[[#This Row],[Program Includes Services for Caregivers]]="Yes", IF(ProgramsTable[[#This Row],[Program May Require Caregiver to be Unpaid]]="No", "Yes", "No"), "No"), "N/A"))</f>
        <v>N/A</v>
      </c>
      <c r="CA11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71" s="18" t="str">
        <f>IF(CB$2=0, "N/A", IF(ISNUMBER(SEARCH(TRIM(UPPER(CB$2)), TRIM(UPPER(ProgramsTable[[#This Row],[Type of Service]])))), "Yes", "No"))</f>
        <v>N/A</v>
      </c>
      <c r="CC1171" s="18" t="str">
        <f>IF(CC$2=0, "N/A", IF(ISNUMBER(SEARCH(TRIM(CC$2), ProgramsTable[[#This Row],[Geographic Coverage]])), "Yes", "No"))</f>
        <v>No</v>
      </c>
      <c r="CD1171" s="18" t="str">
        <f>IF(CD$2=0, "N/A", IF(ISNUMBER(SEARCH(TRIM(CD$2), ProgramsTable[[#This Row],[Geographic Coverage]])), "Yes", "No"))</f>
        <v>N/A</v>
      </c>
      <c r="CE1171" s="18" t="str">
        <f>IF(AND(CC$2=0, CD$2=0), "*Required - Please Make a Selection*", IF(OR(ISNUMBER(SEARCH(TRIM(CC$2), ProgramsTable[[#This Row],[Geographic Coverage]])), ISNUMBER(SEARCH(TRIM(CD$2), ProgramsTable[[#This Row],[Geographic Coverage]]))), "Yes", "No"))</f>
        <v>No</v>
      </c>
      <c r="CF1171" s="18" t="str" cm="1">
        <f t="array" ref="CF1171">IF(COUNTIF(BK$2:BN$2, "Yes")=0, "N/A", IF(SUMPRODUCT((BK$2:BN$2="Yes")*(ProgramsTable[[#This Row],[Veteran?]:[Disabled Veteran?]]="Yes"))&gt;0, "Yes", "No"))</f>
        <v>No</v>
      </c>
      <c r="CG11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71"/>
      <c r="CI1171"/>
      <c r="CJ1171"/>
      <c r="CK1171"/>
      <c r="CL1171"/>
      <c r="CM1171"/>
      <c r="CN1171"/>
      <c r="CO1171"/>
      <c r="CP1171"/>
      <c r="CQ1171"/>
      <c r="CR1171"/>
      <c r="CS1171"/>
      <c r="CU1171"/>
      <c r="CV1171"/>
    </row>
    <row r="1172" spans="1:100" hidden="1" x14ac:dyDescent="0.25">
      <c r="A1172" s="10">
        <v>1279</v>
      </c>
      <c r="B1172" t="s">
        <v>658</v>
      </c>
      <c r="C1172" t="s">
        <v>660</v>
      </c>
      <c r="D1172" t="s">
        <v>545</v>
      </c>
      <c r="E1172" t="s">
        <v>546</v>
      </c>
      <c r="F1172" t="s">
        <v>557</v>
      </c>
      <c r="G1172" t="s">
        <v>91</v>
      </c>
      <c r="H1172" t="s">
        <v>207</v>
      </c>
      <c r="I1172" t="s">
        <v>207</v>
      </c>
      <c r="J1172" t="s">
        <v>208</v>
      </c>
      <c r="K1172" t="s">
        <v>208</v>
      </c>
      <c r="L1172" s="11" t="s">
        <v>543</v>
      </c>
      <c r="M1172">
        <v>60</v>
      </c>
      <c r="N1172">
        <v>120</v>
      </c>
      <c r="P1172" t="s">
        <v>208</v>
      </c>
      <c r="Q1172" t="s">
        <v>208</v>
      </c>
      <c r="R1172" t="s">
        <v>208</v>
      </c>
      <c r="S1172" t="s">
        <v>208</v>
      </c>
      <c r="T1172" t="s">
        <v>49</v>
      </c>
      <c r="U1172" t="s">
        <v>207</v>
      </c>
      <c r="V1172" t="s">
        <v>207</v>
      </c>
      <c r="W1172" t="s">
        <v>207</v>
      </c>
      <c r="X1172" t="s">
        <v>207</v>
      </c>
      <c r="Y1172" t="s">
        <v>207</v>
      </c>
      <c r="Z1172" t="s">
        <v>207</v>
      </c>
      <c r="AA1172" t="s">
        <v>207</v>
      </c>
      <c r="AB1172" t="s">
        <v>207</v>
      </c>
      <c r="AC1172" t="s">
        <v>207</v>
      </c>
      <c r="AD1172" t="s">
        <v>207</v>
      </c>
      <c r="AE1172" t="s">
        <v>207</v>
      </c>
      <c r="AF1172" t="s">
        <v>207</v>
      </c>
      <c r="AG1172" t="s">
        <v>207</v>
      </c>
      <c r="AH1172" t="s">
        <v>207</v>
      </c>
      <c r="AI1172" t="s">
        <v>207</v>
      </c>
      <c r="AJ1172" t="s">
        <v>207</v>
      </c>
      <c r="AK1172" t="s">
        <v>207</v>
      </c>
      <c r="AL1172" t="s">
        <v>207</v>
      </c>
      <c r="AM1172" t="s">
        <v>207</v>
      </c>
      <c r="AN1172" t="s">
        <v>207</v>
      </c>
      <c r="AO1172" t="s">
        <v>207</v>
      </c>
      <c r="AP1172" t="s">
        <v>207</v>
      </c>
      <c r="AQ1172" t="s">
        <v>207</v>
      </c>
      <c r="AR1172" t="s">
        <v>207</v>
      </c>
      <c r="AS1172" t="s">
        <v>207</v>
      </c>
      <c r="AT1172" t="s">
        <v>207</v>
      </c>
      <c r="AU1172" t="s">
        <v>207</v>
      </c>
      <c r="AV1172" t="s">
        <v>207</v>
      </c>
      <c r="AW1172" t="s">
        <v>207</v>
      </c>
      <c r="AX1172" t="s">
        <v>207</v>
      </c>
      <c r="AY1172" t="s">
        <v>207</v>
      </c>
      <c r="AZ1172" t="s">
        <v>207</v>
      </c>
      <c r="BA1172" t="s">
        <v>207</v>
      </c>
      <c r="BB1172" t="s">
        <v>207</v>
      </c>
      <c r="BC1172" t="s">
        <v>207</v>
      </c>
      <c r="BD1172" t="s">
        <v>207</v>
      </c>
      <c r="BE1172" t="s">
        <v>207</v>
      </c>
      <c r="BF1172" t="s">
        <v>207</v>
      </c>
      <c r="BG1172" t="s">
        <v>207</v>
      </c>
      <c r="BH1172" t="s">
        <v>207</v>
      </c>
      <c r="BI1172" t="s">
        <v>207</v>
      </c>
      <c r="BJ1172" t="s">
        <v>207</v>
      </c>
      <c r="BK1172" t="s">
        <v>207</v>
      </c>
      <c r="BL1172" t="s">
        <v>207</v>
      </c>
      <c r="BM1172" t="s">
        <v>207</v>
      </c>
      <c r="BN1172" t="s">
        <v>207</v>
      </c>
      <c r="BO1172" s="18" t="str">
        <f>IF(OR(BO$2=0, BO$2=""), "N/A", IF(ISNUMBER(SEARCH(UPPER(BO$2), UPPER(ProgramsTable[[#This Row],[Type of Service]]))), "Yes", "No"))</f>
        <v>N/A</v>
      </c>
      <c r="BP1172" s="18" t="str">
        <f>IF(BP$2=0, "N/A", IF(ISNUMBER(SEARCH(TRIM(BP$2), ProgramsTable[[#This Row],[Geographic Coverage]])), "Yes", "No"))</f>
        <v>N/A</v>
      </c>
      <c r="BQ1172" s="18" t="str">
        <f>IF(BQ$2=0, "N/A", IF(ISNUMBER(SEARCH(TRIM(BQ$2), ProgramsTable[[#This Row],[Geographic Coverage]])), "Yes", "No"))</f>
        <v>N/A</v>
      </c>
      <c r="BR1172" s="18" t="str">
        <f>IF(AND(BP$2=0, BQ$2=0), "*Required - Please Make a Selection*", IF(OR(ISNUMBER(SEARCH(TRIM(BP$2), ProgramsTable[[#This Row],[Geographic Coverage]])), ISNUMBER(SEARCH(TRIM(BQ$2), ProgramsTable[[#This Row],[Geographic Coverage]]))), "Yes", "No"))</f>
        <v>*Required - Please Make a Selection*</v>
      </c>
      <c r="BS1172" s="18" t="str">
        <f>IF(OR(BS$2="",BS$2=0), "N/A", IF(AND(ProgramsTable[[#This Row],[Age Min]]= "None", ProgramsTable[[#This Row],[Age Max]]= "None"), "Yes", IF(AND(BS$2&gt;=ProgramsTable[[#This Row],[Age Min]], BS$2&lt;=ProgramsTable[[#This Row],[Age Max]]), "Yes", "No")))</f>
        <v>N/A</v>
      </c>
      <c r="BT1172" s="18" t="str" cm="1">
        <f t="array" ref="BT1172">IF(COUNTIF(AM$2:BJ$2,"Yes")=0,"N/A",IF(SUMPRODUCT(--(AM$2:BJ$2="Yes"),--(ProgramsTable[[#This Row],[Developmental Disability]:[Caregivers, Family Members, Advocates, or Practitioners of an Individual with Disabilities or Medical Conditions]]="Yes"))&gt;0,"Yes","No"))</f>
        <v>N/A</v>
      </c>
      <c r="BU11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72" s="18" t="str">
        <f>IF(BV$2=0, "N/A", IF(ISNUMBER(SEARCH(UPPER(BV$2), UPPER(ProgramsTable[[#This Row],[Type of Service]]))), "Yes", "No"))</f>
        <v>N/A</v>
      </c>
      <c r="BW1172" s="18" t="str">
        <f>IF(BW$2=0, "N/A", IF(ISNUMBER(SEARCH(TRIM(BW$2), ProgramsTable[[#This Row],[Geographic Coverage]])), "Yes", "No"))</f>
        <v>N/A</v>
      </c>
      <c r="BX1172" s="18" t="str">
        <f>IF(BX$2=0, "N/A", IF(ISNUMBER(SEARCH(TRIM(BX$2), ProgramsTable[[#This Row],[Geographic Coverage]])), "Yes", "No"))</f>
        <v>N/A</v>
      </c>
      <c r="BY1172" s="18" t="str">
        <f>IF(AND(BW$2=0, BX$2=0), "*Required - Please Make a Selection*", IF(OR(ISNUMBER(SEARCH(TRIM(BW$2), ProgramsTable[[#This Row],[Geographic Coverage]])), ISNUMBER(SEARCH(TRIM(BX$2), ProgramsTable[[#This Row],[Geographic Coverage]]))), "Yes", "No"))</f>
        <v>*Required - Please Make a Selection*</v>
      </c>
      <c r="BZ1172" s="18" t="str">
        <f>IF(I$2=0, "N/A", IF(I$2="Yes", IF(ProgramsTable[[#This Row],[Program Includes Services for Caregivers]]="Yes", IF(ProgramsTable[[#This Row],[Program May Require Caregiver to be Unpaid]]="No", "Yes", "No"), "No"), "N/A"))</f>
        <v>N/A</v>
      </c>
      <c r="CA11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72" s="18" t="str">
        <f>IF(CB$2=0, "N/A", IF(ISNUMBER(SEARCH(TRIM(UPPER(CB$2)), TRIM(UPPER(ProgramsTable[[#This Row],[Type of Service]])))), "Yes", "No"))</f>
        <v>N/A</v>
      </c>
      <c r="CC1172" s="18" t="str">
        <f>IF(CC$2=0, "N/A", IF(ISNUMBER(SEARCH(TRIM(CC$2), ProgramsTable[[#This Row],[Geographic Coverage]])), "Yes", "No"))</f>
        <v>No</v>
      </c>
      <c r="CD1172" s="18" t="str">
        <f>IF(CD$2=0, "N/A", IF(ISNUMBER(SEARCH(TRIM(CD$2), ProgramsTable[[#This Row],[Geographic Coverage]])), "Yes", "No"))</f>
        <v>N/A</v>
      </c>
      <c r="CE1172" s="18" t="str">
        <f>IF(AND(CC$2=0, CD$2=0), "*Required - Please Make a Selection*", IF(OR(ISNUMBER(SEARCH(TRIM(CC$2), ProgramsTable[[#This Row],[Geographic Coverage]])), ISNUMBER(SEARCH(TRIM(CD$2), ProgramsTable[[#This Row],[Geographic Coverage]]))), "Yes", "No"))</f>
        <v>No</v>
      </c>
      <c r="CF1172" s="18" t="str" cm="1">
        <f t="array" ref="CF1172">IF(COUNTIF(BK$2:BN$2, "Yes")=0, "N/A", IF(SUMPRODUCT((BK$2:BN$2="Yes")*(ProgramsTable[[#This Row],[Veteran?]:[Disabled Veteran?]]="Yes"))&gt;0, "Yes", "No"))</f>
        <v>No</v>
      </c>
      <c r="CG11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72"/>
      <c r="CI1172"/>
      <c r="CJ1172"/>
      <c r="CK1172"/>
      <c r="CL1172"/>
      <c r="CM1172"/>
      <c r="CN1172"/>
      <c r="CO1172"/>
      <c r="CP1172"/>
      <c r="CQ1172"/>
      <c r="CR1172"/>
      <c r="CS1172"/>
      <c r="CU1172"/>
      <c r="CV1172"/>
    </row>
    <row r="1173" spans="1:100" hidden="1" x14ac:dyDescent="0.25">
      <c r="A1173" s="10">
        <v>1280</v>
      </c>
      <c r="B1173" t="s">
        <v>658</v>
      </c>
      <c r="C1173" t="s">
        <v>660</v>
      </c>
      <c r="D1173" t="s">
        <v>545</v>
      </c>
      <c r="E1173" t="s">
        <v>546</v>
      </c>
      <c r="F1173" t="s">
        <v>558</v>
      </c>
      <c r="G1173" t="s">
        <v>103</v>
      </c>
      <c r="H1173" t="s">
        <v>207</v>
      </c>
      <c r="I1173" t="s">
        <v>207</v>
      </c>
      <c r="J1173" t="s">
        <v>208</v>
      </c>
      <c r="K1173" t="s">
        <v>208</v>
      </c>
      <c r="L1173" s="11" t="s">
        <v>208</v>
      </c>
      <c r="M1173" t="s">
        <v>208</v>
      </c>
      <c r="N1173" t="s">
        <v>208</v>
      </c>
      <c r="P1173" t="s">
        <v>208</v>
      </c>
      <c r="Q1173" t="s">
        <v>208</v>
      </c>
      <c r="R1173" t="s">
        <v>208</v>
      </c>
      <c r="S1173" t="s">
        <v>208</v>
      </c>
      <c r="T1173" t="s">
        <v>49</v>
      </c>
      <c r="U1173" t="s">
        <v>207</v>
      </c>
      <c r="V1173" t="s">
        <v>207</v>
      </c>
      <c r="W1173" t="s">
        <v>207</v>
      </c>
      <c r="X1173" t="s">
        <v>207</v>
      </c>
      <c r="Y1173" t="s">
        <v>207</v>
      </c>
      <c r="Z1173" t="s">
        <v>207</v>
      </c>
      <c r="AA1173" t="s">
        <v>207</v>
      </c>
      <c r="AB1173" t="s">
        <v>207</v>
      </c>
      <c r="AC1173" t="s">
        <v>207</v>
      </c>
      <c r="AD1173" t="s">
        <v>207</v>
      </c>
      <c r="AE1173" t="s">
        <v>207</v>
      </c>
      <c r="AF1173" t="s">
        <v>207</v>
      </c>
      <c r="AG1173" t="s">
        <v>207</v>
      </c>
      <c r="AH1173" t="s">
        <v>207</v>
      </c>
      <c r="AI1173" t="s">
        <v>207</v>
      </c>
      <c r="AJ1173" t="s">
        <v>207</v>
      </c>
      <c r="AK1173" t="s">
        <v>207</v>
      </c>
      <c r="AL1173" t="s">
        <v>207</v>
      </c>
      <c r="AM1173" t="s">
        <v>207</v>
      </c>
      <c r="AN1173" t="s">
        <v>207</v>
      </c>
      <c r="AO1173" t="s">
        <v>207</v>
      </c>
      <c r="AP1173" t="s">
        <v>207</v>
      </c>
      <c r="AQ1173" t="s">
        <v>207</v>
      </c>
      <c r="AR1173" t="s">
        <v>207</v>
      </c>
      <c r="AS1173" t="s">
        <v>207</v>
      </c>
      <c r="AT1173" t="s">
        <v>207</v>
      </c>
      <c r="AU1173" t="s">
        <v>207</v>
      </c>
      <c r="AV1173" t="s">
        <v>207</v>
      </c>
      <c r="AW1173" t="s">
        <v>207</v>
      </c>
      <c r="AX1173" t="s">
        <v>207</v>
      </c>
      <c r="AY1173" t="s">
        <v>207</v>
      </c>
      <c r="AZ1173" t="s">
        <v>207</v>
      </c>
      <c r="BA1173" t="s">
        <v>207</v>
      </c>
      <c r="BB1173" t="s">
        <v>207</v>
      </c>
      <c r="BC1173" t="s">
        <v>207</v>
      </c>
      <c r="BD1173" t="s">
        <v>207</v>
      </c>
      <c r="BE1173" t="s">
        <v>207</v>
      </c>
      <c r="BF1173" t="s">
        <v>207</v>
      </c>
      <c r="BG1173" t="s">
        <v>207</v>
      </c>
      <c r="BH1173" t="s">
        <v>207</v>
      </c>
      <c r="BI1173" t="s">
        <v>207</v>
      </c>
      <c r="BJ1173" t="s">
        <v>207</v>
      </c>
      <c r="BK1173" t="s">
        <v>207</v>
      </c>
      <c r="BL1173" t="s">
        <v>207</v>
      </c>
      <c r="BM1173" t="s">
        <v>207</v>
      </c>
      <c r="BN1173" t="s">
        <v>207</v>
      </c>
      <c r="BO1173" s="18" t="str">
        <f>IF(OR(BO$2=0, BO$2=""), "N/A", IF(ISNUMBER(SEARCH(UPPER(BO$2), UPPER(ProgramsTable[[#This Row],[Type of Service]]))), "Yes", "No"))</f>
        <v>N/A</v>
      </c>
      <c r="BP1173" s="18" t="str">
        <f>IF(BP$2=0, "N/A", IF(ISNUMBER(SEARCH(TRIM(BP$2), ProgramsTable[[#This Row],[Geographic Coverage]])), "Yes", "No"))</f>
        <v>N/A</v>
      </c>
      <c r="BQ1173" s="18" t="str">
        <f>IF(BQ$2=0, "N/A", IF(ISNUMBER(SEARCH(TRIM(BQ$2), ProgramsTable[[#This Row],[Geographic Coverage]])), "Yes", "No"))</f>
        <v>N/A</v>
      </c>
      <c r="BR1173" s="18" t="str">
        <f>IF(AND(BP$2=0, BQ$2=0), "*Required - Please Make a Selection*", IF(OR(ISNUMBER(SEARCH(TRIM(BP$2), ProgramsTable[[#This Row],[Geographic Coverage]])), ISNUMBER(SEARCH(TRIM(BQ$2), ProgramsTable[[#This Row],[Geographic Coverage]]))), "Yes", "No"))</f>
        <v>*Required - Please Make a Selection*</v>
      </c>
      <c r="BS1173" s="18" t="str">
        <f>IF(OR(BS$2="",BS$2=0), "N/A", IF(AND(ProgramsTable[[#This Row],[Age Min]]= "None", ProgramsTable[[#This Row],[Age Max]]= "None"), "Yes", IF(AND(BS$2&gt;=ProgramsTable[[#This Row],[Age Min]], BS$2&lt;=ProgramsTable[[#This Row],[Age Max]]), "Yes", "No")))</f>
        <v>N/A</v>
      </c>
      <c r="BT1173" s="18" t="str" cm="1">
        <f t="array" ref="BT1173">IF(COUNTIF(AM$2:BJ$2,"Yes")=0,"N/A",IF(SUMPRODUCT(--(AM$2:BJ$2="Yes"),--(ProgramsTable[[#This Row],[Developmental Disability]:[Caregivers, Family Members, Advocates, or Practitioners of an Individual with Disabilities or Medical Conditions]]="Yes"))&gt;0,"Yes","No"))</f>
        <v>N/A</v>
      </c>
      <c r="BU11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73" s="18" t="str">
        <f>IF(BV$2=0, "N/A", IF(ISNUMBER(SEARCH(UPPER(BV$2), UPPER(ProgramsTable[[#This Row],[Type of Service]]))), "Yes", "No"))</f>
        <v>N/A</v>
      </c>
      <c r="BW1173" s="18" t="str">
        <f>IF(BW$2=0, "N/A", IF(ISNUMBER(SEARCH(TRIM(BW$2), ProgramsTable[[#This Row],[Geographic Coverage]])), "Yes", "No"))</f>
        <v>N/A</v>
      </c>
      <c r="BX1173" s="18" t="str">
        <f>IF(BX$2=0, "N/A", IF(ISNUMBER(SEARCH(TRIM(BX$2), ProgramsTable[[#This Row],[Geographic Coverage]])), "Yes", "No"))</f>
        <v>N/A</v>
      </c>
      <c r="BY1173" s="18" t="str">
        <f>IF(AND(BW$2=0, BX$2=0), "*Required - Please Make a Selection*", IF(OR(ISNUMBER(SEARCH(TRIM(BW$2), ProgramsTable[[#This Row],[Geographic Coverage]])), ISNUMBER(SEARCH(TRIM(BX$2), ProgramsTable[[#This Row],[Geographic Coverage]]))), "Yes", "No"))</f>
        <v>*Required - Please Make a Selection*</v>
      </c>
      <c r="BZ1173" s="18" t="str">
        <f>IF(I$2=0, "N/A", IF(I$2="Yes", IF(ProgramsTable[[#This Row],[Program Includes Services for Caregivers]]="Yes", IF(ProgramsTable[[#This Row],[Program May Require Caregiver to be Unpaid]]="No", "Yes", "No"), "No"), "N/A"))</f>
        <v>N/A</v>
      </c>
      <c r="CA11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73" s="18" t="str">
        <f>IF(CB$2=0, "N/A", IF(ISNUMBER(SEARCH(TRIM(UPPER(CB$2)), TRIM(UPPER(ProgramsTable[[#This Row],[Type of Service]])))), "Yes", "No"))</f>
        <v>N/A</v>
      </c>
      <c r="CC1173" s="18" t="str">
        <f>IF(CC$2=0, "N/A", IF(ISNUMBER(SEARCH(TRIM(CC$2), ProgramsTable[[#This Row],[Geographic Coverage]])), "Yes", "No"))</f>
        <v>No</v>
      </c>
      <c r="CD1173" s="18" t="str">
        <f>IF(CD$2=0, "N/A", IF(ISNUMBER(SEARCH(TRIM(CD$2), ProgramsTable[[#This Row],[Geographic Coverage]])), "Yes", "No"))</f>
        <v>N/A</v>
      </c>
      <c r="CE1173" s="18" t="str">
        <f>IF(AND(CC$2=0, CD$2=0), "*Required - Please Make a Selection*", IF(OR(ISNUMBER(SEARCH(TRIM(CC$2), ProgramsTable[[#This Row],[Geographic Coverage]])), ISNUMBER(SEARCH(TRIM(CD$2), ProgramsTable[[#This Row],[Geographic Coverage]]))), "Yes", "No"))</f>
        <v>No</v>
      </c>
      <c r="CF1173" s="18" t="str" cm="1">
        <f t="array" ref="CF1173">IF(COUNTIF(BK$2:BN$2, "Yes")=0, "N/A", IF(SUMPRODUCT((BK$2:BN$2="Yes")*(ProgramsTable[[#This Row],[Veteran?]:[Disabled Veteran?]]="Yes"))&gt;0, "Yes", "No"))</f>
        <v>No</v>
      </c>
      <c r="CG11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73"/>
      <c r="CI1173"/>
      <c r="CJ1173"/>
      <c r="CK1173"/>
      <c r="CL1173"/>
      <c r="CM1173"/>
      <c r="CN1173"/>
      <c r="CO1173"/>
      <c r="CP1173"/>
      <c r="CQ1173"/>
      <c r="CR1173"/>
      <c r="CS1173"/>
      <c r="CU1173"/>
      <c r="CV1173"/>
    </row>
    <row r="1174" spans="1:100" hidden="1" x14ac:dyDescent="0.25">
      <c r="A1174" s="10">
        <v>1281</v>
      </c>
      <c r="B1174" t="s">
        <v>658</v>
      </c>
      <c r="C1174" t="s">
        <v>660</v>
      </c>
      <c r="D1174" t="s">
        <v>545</v>
      </c>
      <c r="E1174" t="s">
        <v>546</v>
      </c>
      <c r="F1174" t="s">
        <v>559</v>
      </c>
      <c r="G1174" t="s">
        <v>105</v>
      </c>
      <c r="H1174" t="s">
        <v>207</v>
      </c>
      <c r="I1174" t="s">
        <v>207</v>
      </c>
      <c r="J1174" t="s">
        <v>208</v>
      </c>
      <c r="K1174" t="s">
        <v>208</v>
      </c>
      <c r="L1174" s="11" t="s">
        <v>543</v>
      </c>
      <c r="M1174">
        <v>60</v>
      </c>
      <c r="N1174">
        <v>120</v>
      </c>
      <c r="P1174" t="s">
        <v>208</v>
      </c>
      <c r="Q1174" t="s">
        <v>208</v>
      </c>
      <c r="R1174" t="s">
        <v>208</v>
      </c>
      <c r="S1174" t="s">
        <v>208</v>
      </c>
      <c r="T1174" t="s">
        <v>49</v>
      </c>
      <c r="U1174" t="s">
        <v>207</v>
      </c>
      <c r="V1174" t="s">
        <v>207</v>
      </c>
      <c r="W1174" t="s">
        <v>207</v>
      </c>
      <c r="X1174" t="s">
        <v>207</v>
      </c>
      <c r="Y1174" t="s">
        <v>207</v>
      </c>
      <c r="Z1174" t="s">
        <v>207</v>
      </c>
      <c r="AA1174" t="s">
        <v>207</v>
      </c>
      <c r="AB1174" t="s">
        <v>207</v>
      </c>
      <c r="AC1174" t="s">
        <v>207</v>
      </c>
      <c r="AD1174" t="s">
        <v>207</v>
      </c>
      <c r="AE1174" t="s">
        <v>207</v>
      </c>
      <c r="AF1174" t="s">
        <v>207</v>
      </c>
      <c r="AG1174" t="s">
        <v>207</v>
      </c>
      <c r="AH1174" t="s">
        <v>207</v>
      </c>
      <c r="AI1174" t="s">
        <v>207</v>
      </c>
      <c r="AJ1174" t="s">
        <v>207</v>
      </c>
      <c r="AK1174" t="s">
        <v>207</v>
      </c>
      <c r="AL1174" t="s">
        <v>207</v>
      </c>
      <c r="AM1174" t="s">
        <v>207</v>
      </c>
      <c r="AN1174" t="s">
        <v>207</v>
      </c>
      <c r="AO1174" t="s">
        <v>207</v>
      </c>
      <c r="AP1174" t="s">
        <v>207</v>
      </c>
      <c r="AQ1174" t="s">
        <v>207</v>
      </c>
      <c r="AR1174" t="s">
        <v>207</v>
      </c>
      <c r="AS1174" t="s">
        <v>207</v>
      </c>
      <c r="AT1174" t="s">
        <v>207</v>
      </c>
      <c r="AU1174" t="s">
        <v>207</v>
      </c>
      <c r="AV1174" t="s">
        <v>207</v>
      </c>
      <c r="AW1174" t="s">
        <v>207</v>
      </c>
      <c r="AX1174" t="s">
        <v>207</v>
      </c>
      <c r="AY1174" t="s">
        <v>207</v>
      </c>
      <c r="AZ1174" t="s">
        <v>207</v>
      </c>
      <c r="BA1174" t="s">
        <v>207</v>
      </c>
      <c r="BB1174" t="s">
        <v>207</v>
      </c>
      <c r="BC1174" t="s">
        <v>207</v>
      </c>
      <c r="BD1174" t="s">
        <v>207</v>
      </c>
      <c r="BE1174" t="s">
        <v>207</v>
      </c>
      <c r="BF1174" t="s">
        <v>207</v>
      </c>
      <c r="BG1174" t="s">
        <v>207</v>
      </c>
      <c r="BH1174" t="s">
        <v>207</v>
      </c>
      <c r="BI1174" t="s">
        <v>207</v>
      </c>
      <c r="BJ1174" t="s">
        <v>207</v>
      </c>
      <c r="BK1174" t="s">
        <v>207</v>
      </c>
      <c r="BL1174" t="s">
        <v>207</v>
      </c>
      <c r="BM1174" t="s">
        <v>207</v>
      </c>
      <c r="BN1174" t="s">
        <v>207</v>
      </c>
      <c r="BO1174" s="18" t="str">
        <f>IF(OR(BO$2=0, BO$2=""), "N/A", IF(ISNUMBER(SEARCH(UPPER(BO$2), UPPER(ProgramsTable[[#This Row],[Type of Service]]))), "Yes", "No"))</f>
        <v>N/A</v>
      </c>
      <c r="BP1174" s="18" t="str">
        <f>IF(BP$2=0, "N/A", IF(ISNUMBER(SEARCH(TRIM(BP$2), ProgramsTable[[#This Row],[Geographic Coverage]])), "Yes", "No"))</f>
        <v>N/A</v>
      </c>
      <c r="BQ1174" s="18" t="str">
        <f>IF(BQ$2=0, "N/A", IF(ISNUMBER(SEARCH(TRIM(BQ$2), ProgramsTable[[#This Row],[Geographic Coverage]])), "Yes", "No"))</f>
        <v>N/A</v>
      </c>
      <c r="BR1174" s="18" t="str">
        <f>IF(AND(BP$2=0, BQ$2=0), "*Required - Please Make a Selection*", IF(OR(ISNUMBER(SEARCH(TRIM(BP$2), ProgramsTable[[#This Row],[Geographic Coverage]])), ISNUMBER(SEARCH(TRIM(BQ$2), ProgramsTable[[#This Row],[Geographic Coverage]]))), "Yes", "No"))</f>
        <v>*Required - Please Make a Selection*</v>
      </c>
      <c r="BS1174" s="18" t="str">
        <f>IF(OR(BS$2="",BS$2=0), "N/A", IF(AND(ProgramsTable[[#This Row],[Age Min]]= "None", ProgramsTable[[#This Row],[Age Max]]= "None"), "Yes", IF(AND(BS$2&gt;=ProgramsTable[[#This Row],[Age Min]], BS$2&lt;=ProgramsTable[[#This Row],[Age Max]]), "Yes", "No")))</f>
        <v>N/A</v>
      </c>
      <c r="BT1174" s="18" t="str" cm="1">
        <f t="array" ref="BT1174">IF(COUNTIF(AM$2:BJ$2,"Yes")=0,"N/A",IF(SUMPRODUCT(--(AM$2:BJ$2="Yes"),--(ProgramsTable[[#This Row],[Developmental Disability]:[Caregivers, Family Members, Advocates, or Practitioners of an Individual with Disabilities or Medical Conditions]]="Yes"))&gt;0,"Yes","No"))</f>
        <v>N/A</v>
      </c>
      <c r="BU11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74" s="18" t="str">
        <f>IF(BV$2=0, "N/A", IF(ISNUMBER(SEARCH(UPPER(BV$2), UPPER(ProgramsTable[[#This Row],[Type of Service]]))), "Yes", "No"))</f>
        <v>N/A</v>
      </c>
      <c r="BW1174" s="18" t="str">
        <f>IF(BW$2=0, "N/A", IF(ISNUMBER(SEARCH(TRIM(BW$2), ProgramsTable[[#This Row],[Geographic Coverage]])), "Yes", "No"))</f>
        <v>N/A</v>
      </c>
      <c r="BX1174" s="18" t="str">
        <f>IF(BX$2=0, "N/A", IF(ISNUMBER(SEARCH(TRIM(BX$2), ProgramsTable[[#This Row],[Geographic Coverage]])), "Yes", "No"))</f>
        <v>N/A</v>
      </c>
      <c r="BY1174" s="18" t="str">
        <f>IF(AND(BW$2=0, BX$2=0), "*Required - Please Make a Selection*", IF(OR(ISNUMBER(SEARCH(TRIM(BW$2), ProgramsTable[[#This Row],[Geographic Coverage]])), ISNUMBER(SEARCH(TRIM(BX$2), ProgramsTable[[#This Row],[Geographic Coverage]]))), "Yes", "No"))</f>
        <v>*Required - Please Make a Selection*</v>
      </c>
      <c r="BZ1174" s="18" t="str">
        <f>IF(I$2=0, "N/A", IF(I$2="Yes", IF(ProgramsTable[[#This Row],[Program Includes Services for Caregivers]]="Yes", IF(ProgramsTable[[#This Row],[Program May Require Caregiver to be Unpaid]]="No", "Yes", "No"), "No"), "N/A"))</f>
        <v>N/A</v>
      </c>
      <c r="CA11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74" s="18" t="str">
        <f>IF(CB$2=0, "N/A", IF(ISNUMBER(SEARCH(TRIM(UPPER(CB$2)), TRIM(UPPER(ProgramsTable[[#This Row],[Type of Service]])))), "Yes", "No"))</f>
        <v>N/A</v>
      </c>
      <c r="CC1174" s="18" t="str">
        <f>IF(CC$2=0, "N/A", IF(ISNUMBER(SEARCH(TRIM(CC$2), ProgramsTable[[#This Row],[Geographic Coverage]])), "Yes", "No"))</f>
        <v>No</v>
      </c>
      <c r="CD1174" s="18" t="str">
        <f>IF(CD$2=0, "N/A", IF(ISNUMBER(SEARCH(TRIM(CD$2), ProgramsTable[[#This Row],[Geographic Coverage]])), "Yes", "No"))</f>
        <v>N/A</v>
      </c>
      <c r="CE1174" s="18" t="str">
        <f>IF(AND(CC$2=0, CD$2=0), "*Required - Please Make a Selection*", IF(OR(ISNUMBER(SEARCH(TRIM(CC$2), ProgramsTable[[#This Row],[Geographic Coverage]])), ISNUMBER(SEARCH(TRIM(CD$2), ProgramsTable[[#This Row],[Geographic Coverage]]))), "Yes", "No"))</f>
        <v>No</v>
      </c>
      <c r="CF1174" s="18" t="str" cm="1">
        <f t="array" ref="CF1174">IF(COUNTIF(BK$2:BN$2, "Yes")=0, "N/A", IF(SUMPRODUCT((BK$2:BN$2="Yes")*(ProgramsTable[[#This Row],[Veteran?]:[Disabled Veteran?]]="Yes"))&gt;0, "Yes", "No"))</f>
        <v>No</v>
      </c>
      <c r="CG11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74"/>
      <c r="CI1174"/>
      <c r="CJ1174"/>
      <c r="CK1174"/>
      <c r="CL1174"/>
      <c r="CM1174"/>
      <c r="CN1174"/>
      <c r="CO1174"/>
      <c r="CP1174"/>
      <c r="CQ1174"/>
      <c r="CR1174"/>
      <c r="CS1174"/>
      <c r="CU1174"/>
      <c r="CV1174"/>
    </row>
    <row r="1175" spans="1:100" hidden="1" x14ac:dyDescent="0.25">
      <c r="A1175" s="10">
        <v>1282</v>
      </c>
      <c r="B1175" t="s">
        <v>658</v>
      </c>
      <c r="C1175" t="s">
        <v>660</v>
      </c>
      <c r="D1175" t="s">
        <v>545</v>
      </c>
      <c r="E1175" t="s">
        <v>546</v>
      </c>
      <c r="F1175" t="s">
        <v>560</v>
      </c>
      <c r="G1175" t="s">
        <v>103</v>
      </c>
      <c r="H1175" t="s">
        <v>207</v>
      </c>
      <c r="I1175" t="s">
        <v>207</v>
      </c>
      <c r="J1175" t="s">
        <v>208</v>
      </c>
      <c r="K1175" t="s">
        <v>208</v>
      </c>
      <c r="L1175" s="11" t="s">
        <v>208</v>
      </c>
      <c r="M1175" t="s">
        <v>208</v>
      </c>
      <c r="N1175" t="s">
        <v>208</v>
      </c>
      <c r="P1175" t="s">
        <v>208</v>
      </c>
      <c r="Q1175" t="s">
        <v>208</v>
      </c>
      <c r="R1175" t="s">
        <v>208</v>
      </c>
      <c r="S1175" t="s">
        <v>208</v>
      </c>
      <c r="T1175" t="s">
        <v>49</v>
      </c>
      <c r="U1175" t="s">
        <v>207</v>
      </c>
      <c r="V1175" t="s">
        <v>207</v>
      </c>
      <c r="W1175" t="s">
        <v>207</v>
      </c>
      <c r="X1175" t="s">
        <v>207</v>
      </c>
      <c r="Y1175" t="s">
        <v>207</v>
      </c>
      <c r="Z1175" t="s">
        <v>207</v>
      </c>
      <c r="AA1175" t="s">
        <v>207</v>
      </c>
      <c r="AB1175" t="s">
        <v>207</v>
      </c>
      <c r="AC1175" t="s">
        <v>207</v>
      </c>
      <c r="AD1175" t="s">
        <v>207</v>
      </c>
      <c r="AE1175" t="s">
        <v>207</v>
      </c>
      <c r="AF1175" t="s">
        <v>207</v>
      </c>
      <c r="AG1175" t="s">
        <v>207</v>
      </c>
      <c r="AH1175" t="s">
        <v>207</v>
      </c>
      <c r="AI1175" t="s">
        <v>207</v>
      </c>
      <c r="AJ1175" t="s">
        <v>207</v>
      </c>
      <c r="AK1175" t="s">
        <v>207</v>
      </c>
      <c r="AL1175" t="s">
        <v>207</v>
      </c>
      <c r="AM1175" t="s">
        <v>207</v>
      </c>
      <c r="AN1175" t="s">
        <v>207</v>
      </c>
      <c r="AO1175" t="s">
        <v>207</v>
      </c>
      <c r="AP1175" t="s">
        <v>207</v>
      </c>
      <c r="AQ1175" t="s">
        <v>207</v>
      </c>
      <c r="AR1175" t="s">
        <v>207</v>
      </c>
      <c r="AS1175" t="s">
        <v>207</v>
      </c>
      <c r="AT1175" t="s">
        <v>207</v>
      </c>
      <c r="AU1175" t="s">
        <v>207</v>
      </c>
      <c r="AV1175" t="s">
        <v>207</v>
      </c>
      <c r="AW1175" t="s">
        <v>207</v>
      </c>
      <c r="AX1175" t="s">
        <v>207</v>
      </c>
      <c r="AY1175" t="s">
        <v>207</v>
      </c>
      <c r="AZ1175" t="s">
        <v>207</v>
      </c>
      <c r="BA1175" t="s">
        <v>207</v>
      </c>
      <c r="BB1175" t="s">
        <v>207</v>
      </c>
      <c r="BC1175" t="s">
        <v>207</v>
      </c>
      <c r="BD1175" t="s">
        <v>207</v>
      </c>
      <c r="BE1175" t="s">
        <v>207</v>
      </c>
      <c r="BF1175" t="s">
        <v>207</v>
      </c>
      <c r="BG1175" t="s">
        <v>207</v>
      </c>
      <c r="BH1175" t="s">
        <v>207</v>
      </c>
      <c r="BI1175" t="s">
        <v>207</v>
      </c>
      <c r="BJ1175" t="s">
        <v>207</v>
      </c>
      <c r="BK1175" t="s">
        <v>207</v>
      </c>
      <c r="BL1175" t="s">
        <v>207</v>
      </c>
      <c r="BM1175" t="s">
        <v>207</v>
      </c>
      <c r="BN1175" t="s">
        <v>207</v>
      </c>
      <c r="BO1175" s="18" t="str">
        <f>IF(OR(BO$2=0, BO$2=""), "N/A", IF(ISNUMBER(SEARCH(UPPER(BO$2), UPPER(ProgramsTable[[#This Row],[Type of Service]]))), "Yes", "No"))</f>
        <v>N/A</v>
      </c>
      <c r="BP1175" s="18" t="str">
        <f>IF(BP$2=0, "N/A", IF(ISNUMBER(SEARCH(TRIM(BP$2), ProgramsTable[[#This Row],[Geographic Coverage]])), "Yes", "No"))</f>
        <v>N/A</v>
      </c>
      <c r="BQ1175" s="18" t="str">
        <f>IF(BQ$2=0, "N/A", IF(ISNUMBER(SEARCH(TRIM(BQ$2), ProgramsTable[[#This Row],[Geographic Coverage]])), "Yes", "No"))</f>
        <v>N/A</v>
      </c>
      <c r="BR1175" s="18" t="str">
        <f>IF(AND(BP$2=0, BQ$2=0), "*Required - Please Make a Selection*", IF(OR(ISNUMBER(SEARCH(TRIM(BP$2), ProgramsTable[[#This Row],[Geographic Coverage]])), ISNUMBER(SEARCH(TRIM(BQ$2), ProgramsTable[[#This Row],[Geographic Coverage]]))), "Yes", "No"))</f>
        <v>*Required - Please Make a Selection*</v>
      </c>
      <c r="BS1175" s="18" t="str">
        <f>IF(OR(BS$2="",BS$2=0), "N/A", IF(AND(ProgramsTable[[#This Row],[Age Min]]= "None", ProgramsTable[[#This Row],[Age Max]]= "None"), "Yes", IF(AND(BS$2&gt;=ProgramsTable[[#This Row],[Age Min]], BS$2&lt;=ProgramsTable[[#This Row],[Age Max]]), "Yes", "No")))</f>
        <v>N/A</v>
      </c>
      <c r="BT1175" s="18" t="str" cm="1">
        <f t="array" ref="BT1175">IF(COUNTIF(AM$2:BJ$2,"Yes")=0,"N/A",IF(SUMPRODUCT(--(AM$2:BJ$2="Yes"),--(ProgramsTable[[#This Row],[Developmental Disability]:[Caregivers, Family Members, Advocates, or Practitioners of an Individual with Disabilities or Medical Conditions]]="Yes"))&gt;0,"Yes","No"))</f>
        <v>N/A</v>
      </c>
      <c r="BU11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75" s="18" t="str">
        <f>IF(BV$2=0, "N/A", IF(ISNUMBER(SEARCH(UPPER(BV$2), UPPER(ProgramsTable[[#This Row],[Type of Service]]))), "Yes", "No"))</f>
        <v>N/A</v>
      </c>
      <c r="BW1175" s="18" t="str">
        <f>IF(BW$2=0, "N/A", IF(ISNUMBER(SEARCH(TRIM(BW$2), ProgramsTable[[#This Row],[Geographic Coverage]])), "Yes", "No"))</f>
        <v>N/A</v>
      </c>
      <c r="BX1175" s="18" t="str">
        <f>IF(BX$2=0, "N/A", IF(ISNUMBER(SEARCH(TRIM(BX$2), ProgramsTable[[#This Row],[Geographic Coverage]])), "Yes", "No"))</f>
        <v>N/A</v>
      </c>
      <c r="BY1175" s="18" t="str">
        <f>IF(AND(BW$2=0, BX$2=0), "*Required - Please Make a Selection*", IF(OR(ISNUMBER(SEARCH(TRIM(BW$2), ProgramsTable[[#This Row],[Geographic Coverage]])), ISNUMBER(SEARCH(TRIM(BX$2), ProgramsTable[[#This Row],[Geographic Coverage]]))), "Yes", "No"))</f>
        <v>*Required - Please Make a Selection*</v>
      </c>
      <c r="BZ1175" s="18" t="str">
        <f>IF(I$2=0, "N/A", IF(I$2="Yes", IF(ProgramsTable[[#This Row],[Program Includes Services for Caregivers]]="Yes", IF(ProgramsTable[[#This Row],[Program May Require Caregiver to be Unpaid]]="No", "Yes", "No"), "No"), "N/A"))</f>
        <v>N/A</v>
      </c>
      <c r="CA11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75" s="18" t="str">
        <f>IF(CB$2=0, "N/A", IF(ISNUMBER(SEARCH(TRIM(UPPER(CB$2)), TRIM(UPPER(ProgramsTable[[#This Row],[Type of Service]])))), "Yes", "No"))</f>
        <v>N/A</v>
      </c>
      <c r="CC1175" s="18" t="str">
        <f>IF(CC$2=0, "N/A", IF(ISNUMBER(SEARCH(TRIM(CC$2), ProgramsTable[[#This Row],[Geographic Coverage]])), "Yes", "No"))</f>
        <v>No</v>
      </c>
      <c r="CD1175" s="18" t="str">
        <f>IF(CD$2=0, "N/A", IF(ISNUMBER(SEARCH(TRIM(CD$2), ProgramsTable[[#This Row],[Geographic Coverage]])), "Yes", "No"))</f>
        <v>N/A</v>
      </c>
      <c r="CE1175" s="18" t="str">
        <f>IF(AND(CC$2=0, CD$2=0), "*Required - Please Make a Selection*", IF(OR(ISNUMBER(SEARCH(TRIM(CC$2), ProgramsTable[[#This Row],[Geographic Coverage]])), ISNUMBER(SEARCH(TRIM(CD$2), ProgramsTable[[#This Row],[Geographic Coverage]]))), "Yes", "No"))</f>
        <v>No</v>
      </c>
      <c r="CF1175" s="18" t="str" cm="1">
        <f t="array" ref="CF1175">IF(COUNTIF(BK$2:BN$2, "Yes")=0, "N/A", IF(SUMPRODUCT((BK$2:BN$2="Yes")*(ProgramsTable[[#This Row],[Veteran?]:[Disabled Veteran?]]="Yes"))&gt;0, "Yes", "No"))</f>
        <v>No</v>
      </c>
      <c r="CG11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75"/>
      <c r="CI1175"/>
      <c r="CJ1175"/>
      <c r="CK1175"/>
      <c r="CL1175"/>
      <c r="CM1175"/>
      <c r="CN1175"/>
      <c r="CO1175"/>
      <c r="CP1175"/>
      <c r="CQ1175"/>
      <c r="CR1175"/>
      <c r="CS1175"/>
      <c r="CU1175"/>
      <c r="CV1175"/>
    </row>
    <row r="1176" spans="1:100" hidden="1" x14ac:dyDescent="0.25">
      <c r="A1176" s="10">
        <v>1283</v>
      </c>
      <c r="B1176" t="s">
        <v>658</v>
      </c>
      <c r="C1176" t="s">
        <v>660</v>
      </c>
      <c r="D1176" t="s">
        <v>545</v>
      </c>
      <c r="E1176" t="s">
        <v>546</v>
      </c>
      <c r="F1176" t="s">
        <v>111</v>
      </c>
      <c r="G1176" t="s">
        <v>111</v>
      </c>
      <c r="H1176" t="s">
        <v>207</v>
      </c>
      <c r="I1176" t="s">
        <v>207</v>
      </c>
      <c r="J1176" t="s">
        <v>547</v>
      </c>
      <c r="K1176" t="s">
        <v>208</v>
      </c>
      <c r="L1176" s="11" t="s">
        <v>543</v>
      </c>
      <c r="M1176">
        <v>60</v>
      </c>
      <c r="N1176">
        <v>120</v>
      </c>
      <c r="P1176" t="s">
        <v>561</v>
      </c>
      <c r="Q1176" t="s">
        <v>208</v>
      </c>
      <c r="R1176" t="s">
        <v>561</v>
      </c>
      <c r="S1176" t="s">
        <v>208</v>
      </c>
      <c r="T1176" t="s">
        <v>49</v>
      </c>
      <c r="U1176" t="s">
        <v>215</v>
      </c>
      <c r="V1176" t="s">
        <v>207</v>
      </c>
      <c r="W1176" t="s">
        <v>207</v>
      </c>
      <c r="X1176" t="s">
        <v>207</v>
      </c>
      <c r="Y1176" t="s">
        <v>207</v>
      </c>
      <c r="Z1176" t="s">
        <v>207</v>
      </c>
      <c r="AA1176" t="s">
        <v>215</v>
      </c>
      <c r="AB1176" t="s">
        <v>207</v>
      </c>
      <c r="AC1176" t="s">
        <v>207</v>
      </c>
      <c r="AD1176" t="s">
        <v>207</v>
      </c>
      <c r="AE1176" t="s">
        <v>207</v>
      </c>
      <c r="AF1176" t="s">
        <v>207</v>
      </c>
      <c r="AG1176" t="s">
        <v>207</v>
      </c>
      <c r="AH1176" t="s">
        <v>207</v>
      </c>
      <c r="AI1176" t="s">
        <v>207</v>
      </c>
      <c r="AJ1176" t="s">
        <v>207</v>
      </c>
      <c r="AK1176" t="s">
        <v>207</v>
      </c>
      <c r="AL1176" t="s">
        <v>207</v>
      </c>
      <c r="AM1176" t="s">
        <v>207</v>
      </c>
      <c r="AN1176" t="s">
        <v>207</v>
      </c>
      <c r="AO1176" t="s">
        <v>207</v>
      </c>
      <c r="AP1176" t="s">
        <v>207</v>
      </c>
      <c r="AQ1176" t="s">
        <v>207</v>
      </c>
      <c r="AR1176" t="s">
        <v>207</v>
      </c>
      <c r="AS1176" t="s">
        <v>207</v>
      </c>
      <c r="AT1176" t="s">
        <v>207</v>
      </c>
      <c r="AU1176" t="s">
        <v>207</v>
      </c>
      <c r="AV1176" t="s">
        <v>207</v>
      </c>
      <c r="AW1176" t="s">
        <v>207</v>
      </c>
      <c r="AX1176" t="s">
        <v>207</v>
      </c>
      <c r="AY1176" t="s">
        <v>207</v>
      </c>
      <c r="AZ1176" t="s">
        <v>207</v>
      </c>
      <c r="BA1176" t="s">
        <v>215</v>
      </c>
      <c r="BB1176" t="s">
        <v>207</v>
      </c>
      <c r="BC1176" t="s">
        <v>207</v>
      </c>
      <c r="BD1176" t="s">
        <v>207</v>
      </c>
      <c r="BE1176" t="s">
        <v>207</v>
      </c>
      <c r="BF1176" t="s">
        <v>207</v>
      </c>
      <c r="BG1176" t="s">
        <v>207</v>
      </c>
      <c r="BH1176" t="s">
        <v>207</v>
      </c>
      <c r="BI1176" t="s">
        <v>207</v>
      </c>
      <c r="BJ1176" t="s">
        <v>207</v>
      </c>
      <c r="BK1176" t="s">
        <v>207</v>
      </c>
      <c r="BL1176" t="s">
        <v>207</v>
      </c>
      <c r="BM1176" t="s">
        <v>207</v>
      </c>
      <c r="BN1176" t="s">
        <v>207</v>
      </c>
      <c r="BO1176" s="18" t="str">
        <f>IF(OR(BO$2=0, BO$2=""), "N/A", IF(ISNUMBER(SEARCH(UPPER(BO$2), UPPER(ProgramsTable[[#This Row],[Type of Service]]))), "Yes", "No"))</f>
        <v>N/A</v>
      </c>
      <c r="BP1176" s="18" t="str">
        <f>IF(BP$2=0, "N/A", IF(ISNUMBER(SEARCH(TRIM(BP$2), ProgramsTable[[#This Row],[Geographic Coverage]])), "Yes", "No"))</f>
        <v>N/A</v>
      </c>
      <c r="BQ1176" s="18" t="str">
        <f>IF(BQ$2=0, "N/A", IF(ISNUMBER(SEARCH(TRIM(BQ$2), ProgramsTable[[#This Row],[Geographic Coverage]])), "Yes", "No"))</f>
        <v>N/A</v>
      </c>
      <c r="BR1176" s="18" t="str">
        <f>IF(AND(BP$2=0, BQ$2=0), "*Required - Please Make a Selection*", IF(OR(ISNUMBER(SEARCH(TRIM(BP$2), ProgramsTable[[#This Row],[Geographic Coverage]])), ISNUMBER(SEARCH(TRIM(BQ$2), ProgramsTable[[#This Row],[Geographic Coverage]]))), "Yes", "No"))</f>
        <v>*Required - Please Make a Selection*</v>
      </c>
      <c r="BS1176" s="18" t="str">
        <f>IF(OR(BS$2="",BS$2=0), "N/A", IF(AND(ProgramsTable[[#This Row],[Age Min]]= "None", ProgramsTable[[#This Row],[Age Max]]= "None"), "Yes", IF(AND(BS$2&gt;=ProgramsTable[[#This Row],[Age Min]], BS$2&lt;=ProgramsTable[[#This Row],[Age Max]]), "Yes", "No")))</f>
        <v>N/A</v>
      </c>
      <c r="BT1176" s="18" t="str" cm="1">
        <f t="array" ref="BT1176">IF(COUNTIF(AM$2:BJ$2,"Yes")=0,"N/A",IF(SUMPRODUCT(--(AM$2:BJ$2="Yes"),--(ProgramsTable[[#This Row],[Developmental Disability]:[Caregivers, Family Members, Advocates, or Practitioners of an Individual with Disabilities or Medical Conditions]]="Yes"))&gt;0,"Yes","No"))</f>
        <v>N/A</v>
      </c>
      <c r="BU11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76" s="18" t="str">
        <f>IF(BV$2=0, "N/A", IF(ISNUMBER(SEARCH(UPPER(BV$2), UPPER(ProgramsTable[[#This Row],[Type of Service]]))), "Yes", "No"))</f>
        <v>N/A</v>
      </c>
      <c r="BW1176" s="18" t="str">
        <f>IF(BW$2=0, "N/A", IF(ISNUMBER(SEARCH(TRIM(BW$2), ProgramsTable[[#This Row],[Geographic Coverage]])), "Yes", "No"))</f>
        <v>N/A</v>
      </c>
      <c r="BX1176" s="18" t="str">
        <f>IF(BX$2=0, "N/A", IF(ISNUMBER(SEARCH(TRIM(BX$2), ProgramsTable[[#This Row],[Geographic Coverage]])), "Yes", "No"))</f>
        <v>N/A</v>
      </c>
      <c r="BY1176" s="18" t="str">
        <f>IF(AND(BW$2=0, BX$2=0), "*Required - Please Make a Selection*", IF(OR(ISNUMBER(SEARCH(TRIM(BW$2), ProgramsTable[[#This Row],[Geographic Coverage]])), ISNUMBER(SEARCH(TRIM(BX$2), ProgramsTable[[#This Row],[Geographic Coverage]]))), "Yes", "No"))</f>
        <v>*Required - Please Make a Selection*</v>
      </c>
      <c r="BZ1176" s="18" t="str">
        <f>IF(I$2=0, "N/A", IF(I$2="Yes", IF(ProgramsTable[[#This Row],[Program Includes Services for Caregivers]]="Yes", IF(ProgramsTable[[#This Row],[Program May Require Caregiver to be Unpaid]]="No", "Yes", "No"), "No"), "N/A"))</f>
        <v>N/A</v>
      </c>
      <c r="CA11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76" s="18" t="str">
        <f>IF(CB$2=0, "N/A", IF(ISNUMBER(SEARCH(TRIM(UPPER(CB$2)), TRIM(UPPER(ProgramsTable[[#This Row],[Type of Service]])))), "Yes", "No"))</f>
        <v>N/A</v>
      </c>
      <c r="CC1176" s="18" t="str">
        <f>IF(CC$2=0, "N/A", IF(ISNUMBER(SEARCH(TRIM(CC$2), ProgramsTable[[#This Row],[Geographic Coverage]])), "Yes", "No"))</f>
        <v>No</v>
      </c>
      <c r="CD1176" s="18" t="str">
        <f>IF(CD$2=0, "N/A", IF(ISNUMBER(SEARCH(TRIM(CD$2), ProgramsTable[[#This Row],[Geographic Coverage]])), "Yes", "No"))</f>
        <v>N/A</v>
      </c>
      <c r="CE1176" s="18" t="str">
        <f>IF(AND(CC$2=0, CD$2=0), "*Required - Please Make a Selection*", IF(OR(ISNUMBER(SEARCH(TRIM(CC$2), ProgramsTable[[#This Row],[Geographic Coverage]])), ISNUMBER(SEARCH(TRIM(CD$2), ProgramsTable[[#This Row],[Geographic Coverage]]))), "Yes", "No"))</f>
        <v>No</v>
      </c>
      <c r="CF1176" s="18" t="str" cm="1">
        <f t="array" ref="CF1176">IF(COUNTIF(BK$2:BN$2, "Yes")=0, "N/A", IF(SUMPRODUCT((BK$2:BN$2="Yes")*(ProgramsTable[[#This Row],[Veteran?]:[Disabled Veteran?]]="Yes"))&gt;0, "Yes", "No"))</f>
        <v>No</v>
      </c>
      <c r="CG11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76"/>
      <c r="CI1176"/>
      <c r="CJ1176"/>
      <c r="CK1176"/>
      <c r="CL1176"/>
      <c r="CM1176"/>
      <c r="CN1176"/>
      <c r="CO1176"/>
      <c r="CP1176"/>
      <c r="CQ1176"/>
      <c r="CR1176"/>
      <c r="CS1176"/>
      <c r="CU1176"/>
      <c r="CV1176"/>
    </row>
    <row r="1177" spans="1:100" hidden="1" x14ac:dyDescent="0.25">
      <c r="A1177" s="10">
        <v>1284</v>
      </c>
      <c r="B1177" t="s">
        <v>658</v>
      </c>
      <c r="C1177" t="s">
        <v>660</v>
      </c>
      <c r="D1177" t="s">
        <v>545</v>
      </c>
      <c r="E1177" t="s">
        <v>546</v>
      </c>
      <c r="F1177" t="s">
        <v>562</v>
      </c>
      <c r="G1177" t="s">
        <v>103</v>
      </c>
      <c r="H1177" t="s">
        <v>207</v>
      </c>
      <c r="I1177" t="s">
        <v>207</v>
      </c>
      <c r="J1177" t="s">
        <v>208</v>
      </c>
      <c r="K1177" t="s">
        <v>208</v>
      </c>
      <c r="L1177" s="11" t="s">
        <v>208</v>
      </c>
      <c r="M1177" t="s">
        <v>208</v>
      </c>
      <c r="N1177" t="s">
        <v>208</v>
      </c>
      <c r="P1177" t="s">
        <v>208</v>
      </c>
      <c r="Q1177" t="s">
        <v>208</v>
      </c>
      <c r="R1177" t="s">
        <v>208</v>
      </c>
      <c r="S1177" t="s">
        <v>208</v>
      </c>
      <c r="T1177" t="s">
        <v>49</v>
      </c>
      <c r="U1177" t="s">
        <v>207</v>
      </c>
      <c r="V1177" t="s">
        <v>207</v>
      </c>
      <c r="W1177" t="s">
        <v>207</v>
      </c>
      <c r="X1177" t="s">
        <v>207</v>
      </c>
      <c r="Y1177" t="s">
        <v>207</v>
      </c>
      <c r="Z1177" t="s">
        <v>207</v>
      </c>
      <c r="AA1177" t="s">
        <v>207</v>
      </c>
      <c r="AB1177" t="s">
        <v>207</v>
      </c>
      <c r="AC1177" t="s">
        <v>207</v>
      </c>
      <c r="AD1177" t="s">
        <v>207</v>
      </c>
      <c r="AE1177" t="s">
        <v>207</v>
      </c>
      <c r="AF1177" t="s">
        <v>207</v>
      </c>
      <c r="AG1177" t="s">
        <v>207</v>
      </c>
      <c r="AH1177" t="s">
        <v>207</v>
      </c>
      <c r="AI1177" t="s">
        <v>207</v>
      </c>
      <c r="AJ1177" t="s">
        <v>207</v>
      </c>
      <c r="AK1177" t="s">
        <v>207</v>
      </c>
      <c r="AL1177" t="s">
        <v>207</v>
      </c>
      <c r="AM1177" t="s">
        <v>207</v>
      </c>
      <c r="AN1177" t="s">
        <v>207</v>
      </c>
      <c r="AO1177" t="s">
        <v>207</v>
      </c>
      <c r="AP1177" t="s">
        <v>207</v>
      </c>
      <c r="AQ1177" t="s">
        <v>207</v>
      </c>
      <c r="AR1177" t="s">
        <v>207</v>
      </c>
      <c r="AS1177" t="s">
        <v>207</v>
      </c>
      <c r="AT1177" t="s">
        <v>207</v>
      </c>
      <c r="AU1177" t="s">
        <v>207</v>
      </c>
      <c r="AV1177" t="s">
        <v>207</v>
      </c>
      <c r="AW1177" t="s">
        <v>207</v>
      </c>
      <c r="AX1177" t="s">
        <v>207</v>
      </c>
      <c r="AY1177" t="s">
        <v>207</v>
      </c>
      <c r="AZ1177" t="s">
        <v>207</v>
      </c>
      <c r="BA1177" t="s">
        <v>207</v>
      </c>
      <c r="BB1177" t="s">
        <v>207</v>
      </c>
      <c r="BC1177" t="s">
        <v>207</v>
      </c>
      <c r="BD1177" t="s">
        <v>207</v>
      </c>
      <c r="BE1177" t="s">
        <v>207</v>
      </c>
      <c r="BF1177" t="s">
        <v>207</v>
      </c>
      <c r="BG1177" t="s">
        <v>207</v>
      </c>
      <c r="BH1177" t="s">
        <v>207</v>
      </c>
      <c r="BI1177" t="s">
        <v>207</v>
      </c>
      <c r="BJ1177" t="s">
        <v>207</v>
      </c>
      <c r="BK1177" t="s">
        <v>207</v>
      </c>
      <c r="BL1177" t="s">
        <v>207</v>
      </c>
      <c r="BM1177" t="s">
        <v>207</v>
      </c>
      <c r="BN1177" t="s">
        <v>207</v>
      </c>
      <c r="BO1177" s="18" t="str">
        <f>IF(OR(BO$2=0, BO$2=""), "N/A", IF(ISNUMBER(SEARCH(UPPER(BO$2), UPPER(ProgramsTable[[#This Row],[Type of Service]]))), "Yes", "No"))</f>
        <v>N/A</v>
      </c>
      <c r="BP1177" s="18" t="str">
        <f>IF(BP$2=0, "N/A", IF(ISNUMBER(SEARCH(TRIM(BP$2), ProgramsTable[[#This Row],[Geographic Coverage]])), "Yes", "No"))</f>
        <v>N/A</v>
      </c>
      <c r="BQ1177" s="18" t="str">
        <f>IF(BQ$2=0, "N/A", IF(ISNUMBER(SEARCH(TRIM(BQ$2), ProgramsTable[[#This Row],[Geographic Coverage]])), "Yes", "No"))</f>
        <v>N/A</v>
      </c>
      <c r="BR1177" s="18" t="str">
        <f>IF(AND(BP$2=0, BQ$2=0), "*Required - Please Make a Selection*", IF(OR(ISNUMBER(SEARCH(TRIM(BP$2), ProgramsTable[[#This Row],[Geographic Coverage]])), ISNUMBER(SEARCH(TRIM(BQ$2), ProgramsTable[[#This Row],[Geographic Coverage]]))), "Yes", "No"))</f>
        <v>*Required - Please Make a Selection*</v>
      </c>
      <c r="BS1177" s="18" t="str">
        <f>IF(OR(BS$2="",BS$2=0), "N/A", IF(AND(ProgramsTable[[#This Row],[Age Min]]= "None", ProgramsTable[[#This Row],[Age Max]]= "None"), "Yes", IF(AND(BS$2&gt;=ProgramsTable[[#This Row],[Age Min]], BS$2&lt;=ProgramsTable[[#This Row],[Age Max]]), "Yes", "No")))</f>
        <v>N/A</v>
      </c>
      <c r="BT1177" s="18" t="str" cm="1">
        <f t="array" ref="BT1177">IF(COUNTIF(AM$2:BJ$2,"Yes")=0,"N/A",IF(SUMPRODUCT(--(AM$2:BJ$2="Yes"),--(ProgramsTable[[#This Row],[Developmental Disability]:[Caregivers, Family Members, Advocates, or Practitioners of an Individual with Disabilities or Medical Conditions]]="Yes"))&gt;0,"Yes","No"))</f>
        <v>N/A</v>
      </c>
      <c r="BU11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77" s="18" t="str">
        <f>IF(BV$2=0, "N/A", IF(ISNUMBER(SEARCH(UPPER(BV$2), UPPER(ProgramsTable[[#This Row],[Type of Service]]))), "Yes", "No"))</f>
        <v>N/A</v>
      </c>
      <c r="BW1177" s="18" t="str">
        <f>IF(BW$2=0, "N/A", IF(ISNUMBER(SEARCH(TRIM(BW$2), ProgramsTable[[#This Row],[Geographic Coverage]])), "Yes", "No"))</f>
        <v>N/A</v>
      </c>
      <c r="BX1177" s="18" t="str">
        <f>IF(BX$2=0, "N/A", IF(ISNUMBER(SEARCH(TRIM(BX$2), ProgramsTable[[#This Row],[Geographic Coverage]])), "Yes", "No"))</f>
        <v>N/A</v>
      </c>
      <c r="BY1177" s="18" t="str">
        <f>IF(AND(BW$2=0, BX$2=0), "*Required - Please Make a Selection*", IF(OR(ISNUMBER(SEARCH(TRIM(BW$2), ProgramsTable[[#This Row],[Geographic Coverage]])), ISNUMBER(SEARCH(TRIM(BX$2), ProgramsTable[[#This Row],[Geographic Coverage]]))), "Yes", "No"))</f>
        <v>*Required - Please Make a Selection*</v>
      </c>
      <c r="BZ1177" s="18" t="str">
        <f>IF(I$2=0, "N/A", IF(I$2="Yes", IF(ProgramsTable[[#This Row],[Program Includes Services for Caregivers]]="Yes", IF(ProgramsTable[[#This Row],[Program May Require Caregiver to be Unpaid]]="No", "Yes", "No"), "No"), "N/A"))</f>
        <v>N/A</v>
      </c>
      <c r="CA11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77" s="18" t="str">
        <f>IF(CB$2=0, "N/A", IF(ISNUMBER(SEARCH(TRIM(UPPER(CB$2)), TRIM(UPPER(ProgramsTable[[#This Row],[Type of Service]])))), "Yes", "No"))</f>
        <v>N/A</v>
      </c>
      <c r="CC1177" s="18" t="str">
        <f>IF(CC$2=0, "N/A", IF(ISNUMBER(SEARCH(TRIM(CC$2), ProgramsTable[[#This Row],[Geographic Coverage]])), "Yes", "No"))</f>
        <v>No</v>
      </c>
      <c r="CD1177" s="18" t="str">
        <f>IF(CD$2=0, "N/A", IF(ISNUMBER(SEARCH(TRIM(CD$2), ProgramsTable[[#This Row],[Geographic Coverage]])), "Yes", "No"))</f>
        <v>N/A</v>
      </c>
      <c r="CE1177" s="18" t="str">
        <f>IF(AND(CC$2=0, CD$2=0), "*Required - Please Make a Selection*", IF(OR(ISNUMBER(SEARCH(TRIM(CC$2), ProgramsTable[[#This Row],[Geographic Coverage]])), ISNUMBER(SEARCH(TRIM(CD$2), ProgramsTable[[#This Row],[Geographic Coverage]]))), "Yes", "No"))</f>
        <v>No</v>
      </c>
      <c r="CF1177" s="18" t="str" cm="1">
        <f t="array" ref="CF1177">IF(COUNTIF(BK$2:BN$2, "Yes")=0, "N/A", IF(SUMPRODUCT((BK$2:BN$2="Yes")*(ProgramsTable[[#This Row],[Veteran?]:[Disabled Veteran?]]="Yes"))&gt;0, "Yes", "No"))</f>
        <v>No</v>
      </c>
      <c r="CG11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77"/>
      <c r="CI1177"/>
      <c r="CJ1177"/>
      <c r="CK1177"/>
      <c r="CL1177"/>
      <c r="CM1177"/>
      <c r="CN1177"/>
      <c r="CO1177"/>
      <c r="CP1177"/>
      <c r="CQ1177"/>
      <c r="CR1177"/>
      <c r="CS1177"/>
      <c r="CU1177"/>
      <c r="CV1177"/>
    </row>
    <row r="1178" spans="1:100" hidden="1" x14ac:dyDescent="0.25">
      <c r="A1178" s="10">
        <v>1285</v>
      </c>
      <c r="B1178" t="s">
        <v>658</v>
      </c>
      <c r="C1178" t="s">
        <v>660</v>
      </c>
      <c r="D1178" t="s">
        <v>545</v>
      </c>
      <c r="E1178" t="s">
        <v>546</v>
      </c>
      <c r="F1178" t="s">
        <v>117</v>
      </c>
      <c r="G1178" t="s">
        <v>117</v>
      </c>
      <c r="H1178" t="s">
        <v>207</v>
      </c>
      <c r="I1178" t="s">
        <v>207</v>
      </c>
      <c r="J1178" t="s">
        <v>208</v>
      </c>
      <c r="K1178" t="s">
        <v>208</v>
      </c>
      <c r="L1178" s="11" t="s">
        <v>543</v>
      </c>
      <c r="M1178">
        <v>60</v>
      </c>
      <c r="N1178">
        <v>120</v>
      </c>
      <c r="P1178" t="s">
        <v>563</v>
      </c>
      <c r="Q1178" t="s">
        <v>208</v>
      </c>
      <c r="R1178" t="s">
        <v>563</v>
      </c>
      <c r="S1178" t="s">
        <v>208</v>
      </c>
      <c r="T1178" t="s">
        <v>49</v>
      </c>
      <c r="U1178" t="s">
        <v>207</v>
      </c>
      <c r="V1178" t="s">
        <v>207</v>
      </c>
      <c r="W1178" t="s">
        <v>207</v>
      </c>
      <c r="X1178" t="s">
        <v>207</v>
      </c>
      <c r="Y1178" t="s">
        <v>207</v>
      </c>
      <c r="Z1178" t="s">
        <v>207</v>
      </c>
      <c r="AA1178" t="s">
        <v>207</v>
      </c>
      <c r="AB1178" t="s">
        <v>207</v>
      </c>
      <c r="AC1178" t="s">
        <v>207</v>
      </c>
      <c r="AD1178" t="s">
        <v>207</v>
      </c>
      <c r="AE1178" t="s">
        <v>207</v>
      </c>
      <c r="AF1178" t="s">
        <v>207</v>
      </c>
      <c r="AG1178" t="s">
        <v>207</v>
      </c>
      <c r="AH1178" t="s">
        <v>207</v>
      </c>
      <c r="AI1178" t="s">
        <v>207</v>
      </c>
      <c r="AJ1178" t="s">
        <v>207</v>
      </c>
      <c r="AK1178" t="s">
        <v>207</v>
      </c>
      <c r="AL1178" t="s">
        <v>207</v>
      </c>
      <c r="AM1178" t="s">
        <v>207</v>
      </c>
      <c r="AN1178" t="s">
        <v>207</v>
      </c>
      <c r="AO1178" t="s">
        <v>207</v>
      </c>
      <c r="AP1178" t="s">
        <v>207</v>
      </c>
      <c r="AQ1178" t="s">
        <v>207</v>
      </c>
      <c r="AR1178" t="s">
        <v>207</v>
      </c>
      <c r="AS1178" t="s">
        <v>207</v>
      </c>
      <c r="AT1178" t="s">
        <v>207</v>
      </c>
      <c r="AU1178" t="s">
        <v>207</v>
      </c>
      <c r="AV1178" t="s">
        <v>207</v>
      </c>
      <c r="AW1178" t="s">
        <v>207</v>
      </c>
      <c r="AX1178" t="s">
        <v>207</v>
      </c>
      <c r="AY1178" t="s">
        <v>207</v>
      </c>
      <c r="AZ1178" t="s">
        <v>207</v>
      </c>
      <c r="BA1178" t="s">
        <v>215</v>
      </c>
      <c r="BB1178" t="s">
        <v>207</v>
      </c>
      <c r="BC1178" t="s">
        <v>207</v>
      </c>
      <c r="BD1178" t="s">
        <v>207</v>
      </c>
      <c r="BE1178" t="s">
        <v>207</v>
      </c>
      <c r="BF1178" t="s">
        <v>207</v>
      </c>
      <c r="BG1178" t="s">
        <v>207</v>
      </c>
      <c r="BH1178" t="s">
        <v>207</v>
      </c>
      <c r="BI1178" t="s">
        <v>207</v>
      </c>
      <c r="BJ1178" t="s">
        <v>207</v>
      </c>
      <c r="BK1178" t="s">
        <v>207</v>
      </c>
      <c r="BL1178" t="s">
        <v>207</v>
      </c>
      <c r="BM1178" t="s">
        <v>207</v>
      </c>
      <c r="BN1178" t="s">
        <v>207</v>
      </c>
      <c r="BO1178" s="18" t="str">
        <f>IF(OR(BO$2=0, BO$2=""), "N/A", IF(ISNUMBER(SEARCH(UPPER(BO$2), UPPER(ProgramsTable[[#This Row],[Type of Service]]))), "Yes", "No"))</f>
        <v>N/A</v>
      </c>
      <c r="BP1178" s="18" t="str">
        <f>IF(BP$2=0, "N/A", IF(ISNUMBER(SEARCH(TRIM(BP$2), ProgramsTable[[#This Row],[Geographic Coverage]])), "Yes", "No"))</f>
        <v>N/A</v>
      </c>
      <c r="BQ1178" s="18" t="str">
        <f>IF(BQ$2=0, "N/A", IF(ISNUMBER(SEARCH(TRIM(BQ$2), ProgramsTable[[#This Row],[Geographic Coverage]])), "Yes", "No"))</f>
        <v>N/A</v>
      </c>
      <c r="BR1178" s="18" t="str">
        <f>IF(AND(BP$2=0, BQ$2=0), "*Required - Please Make a Selection*", IF(OR(ISNUMBER(SEARCH(TRIM(BP$2), ProgramsTable[[#This Row],[Geographic Coverage]])), ISNUMBER(SEARCH(TRIM(BQ$2), ProgramsTable[[#This Row],[Geographic Coverage]]))), "Yes", "No"))</f>
        <v>*Required - Please Make a Selection*</v>
      </c>
      <c r="BS1178" s="18" t="str">
        <f>IF(OR(BS$2="",BS$2=0), "N/A", IF(AND(ProgramsTable[[#This Row],[Age Min]]= "None", ProgramsTable[[#This Row],[Age Max]]= "None"), "Yes", IF(AND(BS$2&gt;=ProgramsTable[[#This Row],[Age Min]], BS$2&lt;=ProgramsTable[[#This Row],[Age Max]]), "Yes", "No")))</f>
        <v>N/A</v>
      </c>
      <c r="BT1178" s="18" t="str" cm="1">
        <f t="array" ref="BT1178">IF(COUNTIF(AM$2:BJ$2,"Yes")=0,"N/A",IF(SUMPRODUCT(--(AM$2:BJ$2="Yes"),--(ProgramsTable[[#This Row],[Developmental Disability]:[Caregivers, Family Members, Advocates, or Practitioners of an Individual with Disabilities or Medical Conditions]]="Yes"))&gt;0,"Yes","No"))</f>
        <v>N/A</v>
      </c>
      <c r="BU11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78" s="18" t="str">
        <f>IF(BV$2=0, "N/A", IF(ISNUMBER(SEARCH(UPPER(BV$2), UPPER(ProgramsTable[[#This Row],[Type of Service]]))), "Yes", "No"))</f>
        <v>N/A</v>
      </c>
      <c r="BW1178" s="18" t="str">
        <f>IF(BW$2=0, "N/A", IF(ISNUMBER(SEARCH(TRIM(BW$2), ProgramsTable[[#This Row],[Geographic Coverage]])), "Yes", "No"))</f>
        <v>N/A</v>
      </c>
      <c r="BX1178" s="18" t="str">
        <f>IF(BX$2=0, "N/A", IF(ISNUMBER(SEARCH(TRIM(BX$2), ProgramsTable[[#This Row],[Geographic Coverage]])), "Yes", "No"))</f>
        <v>N/A</v>
      </c>
      <c r="BY1178" s="18" t="str">
        <f>IF(AND(BW$2=0, BX$2=0), "*Required - Please Make a Selection*", IF(OR(ISNUMBER(SEARCH(TRIM(BW$2), ProgramsTable[[#This Row],[Geographic Coverage]])), ISNUMBER(SEARCH(TRIM(BX$2), ProgramsTable[[#This Row],[Geographic Coverage]]))), "Yes", "No"))</f>
        <v>*Required - Please Make a Selection*</v>
      </c>
      <c r="BZ1178" s="18" t="str">
        <f>IF(I$2=0, "N/A", IF(I$2="Yes", IF(ProgramsTable[[#This Row],[Program Includes Services for Caregivers]]="Yes", IF(ProgramsTable[[#This Row],[Program May Require Caregiver to be Unpaid]]="No", "Yes", "No"), "No"), "N/A"))</f>
        <v>N/A</v>
      </c>
      <c r="CA11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78" s="18" t="str">
        <f>IF(CB$2=0, "N/A", IF(ISNUMBER(SEARCH(TRIM(UPPER(CB$2)), TRIM(UPPER(ProgramsTable[[#This Row],[Type of Service]])))), "Yes", "No"))</f>
        <v>N/A</v>
      </c>
      <c r="CC1178" s="18" t="str">
        <f>IF(CC$2=0, "N/A", IF(ISNUMBER(SEARCH(TRIM(CC$2), ProgramsTable[[#This Row],[Geographic Coverage]])), "Yes", "No"))</f>
        <v>No</v>
      </c>
      <c r="CD1178" s="18" t="str">
        <f>IF(CD$2=0, "N/A", IF(ISNUMBER(SEARCH(TRIM(CD$2), ProgramsTable[[#This Row],[Geographic Coverage]])), "Yes", "No"))</f>
        <v>N/A</v>
      </c>
      <c r="CE1178" s="18" t="str">
        <f>IF(AND(CC$2=0, CD$2=0), "*Required - Please Make a Selection*", IF(OR(ISNUMBER(SEARCH(TRIM(CC$2), ProgramsTable[[#This Row],[Geographic Coverage]])), ISNUMBER(SEARCH(TRIM(CD$2), ProgramsTable[[#This Row],[Geographic Coverage]]))), "Yes", "No"))</f>
        <v>No</v>
      </c>
      <c r="CF1178" s="18" t="str" cm="1">
        <f t="array" ref="CF1178">IF(COUNTIF(BK$2:BN$2, "Yes")=0, "N/A", IF(SUMPRODUCT((BK$2:BN$2="Yes")*(ProgramsTable[[#This Row],[Veteran?]:[Disabled Veteran?]]="Yes"))&gt;0, "Yes", "No"))</f>
        <v>No</v>
      </c>
      <c r="CG11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78"/>
      <c r="CI1178"/>
      <c r="CJ1178"/>
      <c r="CK1178"/>
      <c r="CL1178"/>
      <c r="CM1178"/>
      <c r="CN1178"/>
      <c r="CO1178"/>
      <c r="CP1178"/>
      <c r="CQ1178"/>
      <c r="CR1178"/>
      <c r="CS1178"/>
      <c r="CU1178"/>
      <c r="CV1178"/>
    </row>
    <row r="1179" spans="1:100" x14ac:dyDescent="0.25">
      <c r="A1179" s="10">
        <v>1286</v>
      </c>
      <c r="B1179" t="s">
        <v>658</v>
      </c>
      <c r="C1179" t="s">
        <v>660</v>
      </c>
      <c r="D1179" t="s">
        <v>564</v>
      </c>
      <c r="E1179" t="s">
        <v>546</v>
      </c>
      <c r="F1179" t="s">
        <v>565</v>
      </c>
      <c r="G1179" t="s">
        <v>107</v>
      </c>
      <c r="H1179" t="s">
        <v>207</v>
      </c>
      <c r="I1179" t="s">
        <v>207</v>
      </c>
      <c r="J1179" t="s">
        <v>566</v>
      </c>
      <c r="K1179" t="s">
        <v>208</v>
      </c>
      <c r="L1179" s="11" t="s">
        <v>567</v>
      </c>
      <c r="M1179">
        <v>60</v>
      </c>
      <c r="N1179">
        <v>120</v>
      </c>
      <c r="O1179" t="s">
        <v>568</v>
      </c>
      <c r="P1179" t="s">
        <v>569</v>
      </c>
      <c r="Q1179" t="s">
        <v>208</v>
      </c>
      <c r="R1179" t="s">
        <v>569</v>
      </c>
      <c r="S1179" t="s">
        <v>208</v>
      </c>
      <c r="T1179" t="s">
        <v>49</v>
      </c>
      <c r="U1179" t="s">
        <v>207</v>
      </c>
      <c r="V1179" t="s">
        <v>215</v>
      </c>
      <c r="W1179" t="s">
        <v>207</v>
      </c>
      <c r="X1179" t="s">
        <v>207</v>
      </c>
      <c r="Y1179" t="s">
        <v>207</v>
      </c>
      <c r="Z1179" t="s">
        <v>207</v>
      </c>
      <c r="AA1179" t="s">
        <v>207</v>
      </c>
      <c r="AB1179" t="s">
        <v>207</v>
      </c>
      <c r="AC1179" t="s">
        <v>207</v>
      </c>
      <c r="AD1179" t="s">
        <v>207</v>
      </c>
      <c r="AE1179" t="s">
        <v>207</v>
      </c>
      <c r="AF1179" t="s">
        <v>207</v>
      </c>
      <c r="AG1179" t="s">
        <v>207</v>
      </c>
      <c r="AH1179" t="s">
        <v>207</v>
      </c>
      <c r="AI1179" t="s">
        <v>207</v>
      </c>
      <c r="AJ1179" t="s">
        <v>207</v>
      </c>
      <c r="AK1179" t="s">
        <v>207</v>
      </c>
      <c r="AL1179" t="s">
        <v>207</v>
      </c>
      <c r="AM1179" t="s">
        <v>215</v>
      </c>
      <c r="AN1179" t="s">
        <v>215</v>
      </c>
      <c r="AO1179" t="s">
        <v>215</v>
      </c>
      <c r="AP1179" t="s">
        <v>207</v>
      </c>
      <c r="AQ1179" t="s">
        <v>207</v>
      </c>
      <c r="AR1179" t="s">
        <v>207</v>
      </c>
      <c r="AS1179" t="s">
        <v>207</v>
      </c>
      <c r="AT1179" t="s">
        <v>207</v>
      </c>
      <c r="AU1179" t="s">
        <v>207</v>
      </c>
      <c r="AV1179" t="s">
        <v>207</v>
      </c>
      <c r="AW1179" t="s">
        <v>207</v>
      </c>
      <c r="AX1179" t="s">
        <v>207</v>
      </c>
      <c r="AY1179" t="s">
        <v>207</v>
      </c>
      <c r="AZ1179" t="s">
        <v>207</v>
      </c>
      <c r="BA1179" t="s">
        <v>207</v>
      </c>
      <c r="BB1179" t="s">
        <v>207</v>
      </c>
      <c r="BC1179" t="s">
        <v>207</v>
      </c>
      <c r="BD1179" t="s">
        <v>207</v>
      </c>
      <c r="BE1179" t="s">
        <v>207</v>
      </c>
      <c r="BF1179" t="s">
        <v>207</v>
      </c>
      <c r="BG1179" t="s">
        <v>207</v>
      </c>
      <c r="BH1179" t="s">
        <v>207</v>
      </c>
      <c r="BI1179" t="s">
        <v>207</v>
      </c>
      <c r="BJ1179" t="s">
        <v>207</v>
      </c>
      <c r="BK1179" t="s">
        <v>207</v>
      </c>
      <c r="BL1179" t="s">
        <v>207</v>
      </c>
      <c r="BM1179" t="s">
        <v>207</v>
      </c>
      <c r="BN1179" t="s">
        <v>207</v>
      </c>
      <c r="BO1179" s="18" t="str">
        <f>IF(OR(BO$2=0, BO$2=""), "N/A", IF(ISNUMBER(SEARCH(UPPER(BO$2), UPPER(ProgramsTable[[#This Row],[Type of Service]]))), "Yes", "No"))</f>
        <v>N/A</v>
      </c>
      <c r="BP1179" s="18" t="str">
        <f>IF(BP$2=0, "N/A", IF(ISNUMBER(SEARCH(TRIM(BP$2), ProgramsTable[[#This Row],[Geographic Coverage]])), "Yes", "No"))</f>
        <v>N/A</v>
      </c>
      <c r="BQ1179" s="18" t="str">
        <f>IF(BQ$2=0, "N/A", IF(ISNUMBER(SEARCH(TRIM(BQ$2), ProgramsTable[[#This Row],[Geographic Coverage]])), "Yes", "No"))</f>
        <v>N/A</v>
      </c>
      <c r="BR1179" s="18" t="str">
        <f>IF(AND(BP$2=0, BQ$2=0), "*Required - Please Make a Selection*", IF(OR(ISNUMBER(SEARCH(TRIM(BP$2), ProgramsTable[[#This Row],[Geographic Coverage]])), ISNUMBER(SEARCH(TRIM(BQ$2), ProgramsTable[[#This Row],[Geographic Coverage]]))), "Yes", "No"))</f>
        <v>*Required - Please Make a Selection*</v>
      </c>
      <c r="BS1179" s="18" t="str">
        <f>IF(OR(BS$2="",BS$2=0), "N/A", IF(AND(ProgramsTable[[#This Row],[Age Min]]= "None", ProgramsTable[[#This Row],[Age Max]]= "None"), "Yes", IF(AND(BS$2&gt;=ProgramsTable[[#This Row],[Age Min]], BS$2&lt;=ProgramsTable[[#This Row],[Age Max]]), "Yes", "No")))</f>
        <v>N/A</v>
      </c>
      <c r="BT1179" s="18" t="str" cm="1">
        <f t="array" ref="BT1179">IF(COUNTIF(AM$2:BJ$2,"Yes")=0,"N/A",IF(SUMPRODUCT(--(AM$2:BJ$2="Yes"),--(ProgramsTable[[#This Row],[Developmental Disability]:[Caregivers, Family Members, Advocates, or Practitioners of an Individual with Disabilities or Medical Conditions]]="Yes"))&gt;0,"Yes","No"))</f>
        <v>N/A</v>
      </c>
      <c r="BU11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79" s="18" t="str">
        <f>IF(BV$2=0, "N/A", IF(ISNUMBER(SEARCH(UPPER(BV$2), UPPER(ProgramsTable[[#This Row],[Type of Service]]))), "Yes", "No"))</f>
        <v>N/A</v>
      </c>
      <c r="BW1179" s="18" t="str">
        <f>IF(BW$2=0, "N/A", IF(ISNUMBER(SEARCH(TRIM(BW$2), ProgramsTable[[#This Row],[Geographic Coverage]])), "Yes", "No"))</f>
        <v>N/A</v>
      </c>
      <c r="BX1179" s="18" t="str">
        <f>IF(BX$2=0, "N/A", IF(ISNUMBER(SEARCH(TRIM(BX$2), ProgramsTable[[#This Row],[Geographic Coverage]])), "Yes", "No"))</f>
        <v>N/A</v>
      </c>
      <c r="BY1179" s="18" t="str">
        <f>IF(AND(BW$2=0, BX$2=0), "*Required - Please Make a Selection*", IF(OR(ISNUMBER(SEARCH(TRIM(BW$2), ProgramsTable[[#This Row],[Geographic Coverage]])), ISNUMBER(SEARCH(TRIM(BX$2), ProgramsTable[[#This Row],[Geographic Coverage]]))), "Yes", "No"))</f>
        <v>*Required - Please Make a Selection*</v>
      </c>
      <c r="BZ1179" s="18" t="str">
        <f>IF(I$2=0, "N/A", IF(I$2="Yes", IF(ProgramsTable[[#This Row],[Program Includes Services for Caregivers]]="Yes", IF(ProgramsTable[[#This Row],[Program May Require Caregiver to be Unpaid]]="No", "Yes", "No"), "No"), "N/A"))</f>
        <v>N/A</v>
      </c>
      <c r="CA11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79" s="18" t="str">
        <f>IF(CB$2=0, "N/A", IF(ISNUMBER(SEARCH(TRIM(UPPER(CB$2)), TRIM(UPPER(ProgramsTable[[#This Row],[Type of Service]])))), "Yes", "No"))</f>
        <v>N/A</v>
      </c>
      <c r="CC1179" s="18" t="str">
        <f>IF(CC$2=0, "N/A", IF(ISNUMBER(SEARCH(TRIM(CC$2), ProgramsTable[[#This Row],[Geographic Coverage]])), "Yes", "No"))</f>
        <v>No</v>
      </c>
      <c r="CD1179" s="18" t="str">
        <f>IF(CD$2=0, "N/A", IF(ISNUMBER(SEARCH(TRIM(CD$2), ProgramsTable[[#This Row],[Geographic Coverage]])), "Yes", "No"))</f>
        <v>N/A</v>
      </c>
      <c r="CE1179" s="18" t="str">
        <f>IF(AND(CC$2=0, CD$2=0), "*Required - Please Make a Selection*", IF(OR(ISNUMBER(SEARCH(TRIM(CC$2), ProgramsTable[[#This Row],[Geographic Coverage]])), ISNUMBER(SEARCH(TRIM(CD$2), ProgramsTable[[#This Row],[Geographic Coverage]]))), "Yes", "No"))</f>
        <v>No</v>
      </c>
      <c r="CF1179" s="18" t="str" cm="1">
        <f t="array" ref="CF1179">IF(COUNTIF(BK$2:BN$2, "Yes")=0, "N/A", IF(SUMPRODUCT((BK$2:BN$2="Yes")*(ProgramsTable[[#This Row],[Veteran?]:[Disabled Veteran?]]="Yes"))&gt;0, "Yes", "No"))</f>
        <v>No</v>
      </c>
      <c r="CG11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79"/>
      <c r="CI1179"/>
      <c r="CJ1179"/>
      <c r="CK1179"/>
      <c r="CL1179"/>
      <c r="CM1179"/>
      <c r="CN1179"/>
      <c r="CO1179"/>
      <c r="CP1179"/>
      <c r="CQ1179"/>
      <c r="CR1179"/>
      <c r="CS1179"/>
      <c r="CU1179"/>
      <c r="CV1179"/>
    </row>
    <row r="1180" spans="1:100" hidden="1" x14ac:dyDescent="0.25">
      <c r="A1180" s="10">
        <v>1287</v>
      </c>
      <c r="B1180" t="s">
        <v>658</v>
      </c>
      <c r="C1180" t="s">
        <v>660</v>
      </c>
      <c r="D1180" t="s">
        <v>564</v>
      </c>
      <c r="E1180" t="s">
        <v>546</v>
      </c>
      <c r="F1180" t="s">
        <v>570</v>
      </c>
      <c r="G1180" t="s">
        <v>109</v>
      </c>
      <c r="H1180" t="s">
        <v>207</v>
      </c>
      <c r="I1180" t="s">
        <v>207</v>
      </c>
      <c r="J1180" t="s">
        <v>566</v>
      </c>
      <c r="K1180" t="s">
        <v>208</v>
      </c>
      <c r="L1180" s="11" t="s">
        <v>571</v>
      </c>
      <c r="M1180">
        <v>60</v>
      </c>
      <c r="N1180">
        <v>120</v>
      </c>
      <c r="O1180" t="s">
        <v>572</v>
      </c>
      <c r="P1180" t="s">
        <v>573</v>
      </c>
      <c r="Q1180" t="s">
        <v>208</v>
      </c>
      <c r="R1180" t="s">
        <v>573</v>
      </c>
      <c r="S1180" t="s">
        <v>208</v>
      </c>
      <c r="T1180" t="s">
        <v>49</v>
      </c>
      <c r="U1180" t="s">
        <v>207</v>
      </c>
      <c r="V1180" t="s">
        <v>215</v>
      </c>
      <c r="W1180" t="s">
        <v>207</v>
      </c>
      <c r="X1180" t="s">
        <v>207</v>
      </c>
      <c r="Y1180" t="s">
        <v>207</v>
      </c>
      <c r="Z1180" t="s">
        <v>207</v>
      </c>
      <c r="AA1180" t="s">
        <v>207</v>
      </c>
      <c r="AB1180" t="s">
        <v>207</v>
      </c>
      <c r="AC1180" t="s">
        <v>207</v>
      </c>
      <c r="AD1180" t="s">
        <v>207</v>
      </c>
      <c r="AE1180" t="s">
        <v>207</v>
      </c>
      <c r="AF1180" t="s">
        <v>207</v>
      </c>
      <c r="AG1180" t="s">
        <v>207</v>
      </c>
      <c r="AH1180" t="s">
        <v>207</v>
      </c>
      <c r="AI1180" t="s">
        <v>207</v>
      </c>
      <c r="AJ1180" t="s">
        <v>207</v>
      </c>
      <c r="AK1180" t="s">
        <v>207</v>
      </c>
      <c r="AL1180" t="s">
        <v>207</v>
      </c>
      <c r="AM1180" t="s">
        <v>215</v>
      </c>
      <c r="AN1180" t="s">
        <v>215</v>
      </c>
      <c r="AO1180" t="s">
        <v>215</v>
      </c>
      <c r="AP1180" t="s">
        <v>207</v>
      </c>
      <c r="AQ1180" t="s">
        <v>215</v>
      </c>
      <c r="AR1180" t="s">
        <v>207</v>
      </c>
      <c r="AS1180" t="s">
        <v>207</v>
      </c>
      <c r="AT1180" t="s">
        <v>207</v>
      </c>
      <c r="AU1180" t="s">
        <v>207</v>
      </c>
      <c r="AV1180" t="s">
        <v>207</v>
      </c>
      <c r="AW1180" t="s">
        <v>207</v>
      </c>
      <c r="AX1180" t="s">
        <v>215</v>
      </c>
      <c r="AY1180" t="s">
        <v>215</v>
      </c>
      <c r="AZ1180" t="s">
        <v>207</v>
      </c>
      <c r="BA1180" t="s">
        <v>215</v>
      </c>
      <c r="BB1180" t="s">
        <v>207</v>
      </c>
      <c r="BC1180" t="s">
        <v>207</v>
      </c>
      <c r="BD1180" t="s">
        <v>207</v>
      </c>
      <c r="BE1180" t="s">
        <v>207</v>
      </c>
      <c r="BF1180" t="s">
        <v>207</v>
      </c>
      <c r="BG1180" t="s">
        <v>207</v>
      </c>
      <c r="BH1180" t="s">
        <v>207</v>
      </c>
      <c r="BI1180" t="s">
        <v>207</v>
      </c>
      <c r="BJ1180" t="s">
        <v>207</v>
      </c>
      <c r="BK1180" t="s">
        <v>207</v>
      </c>
      <c r="BL1180" t="s">
        <v>207</v>
      </c>
      <c r="BM1180" t="s">
        <v>207</v>
      </c>
      <c r="BN1180" t="s">
        <v>207</v>
      </c>
      <c r="BO1180" s="18" t="str">
        <f>IF(OR(BO$2=0, BO$2=""), "N/A", IF(ISNUMBER(SEARCH(UPPER(BO$2), UPPER(ProgramsTable[[#This Row],[Type of Service]]))), "Yes", "No"))</f>
        <v>N/A</v>
      </c>
      <c r="BP1180" s="18" t="str">
        <f>IF(BP$2=0, "N/A", IF(ISNUMBER(SEARCH(TRIM(BP$2), ProgramsTable[[#This Row],[Geographic Coverage]])), "Yes", "No"))</f>
        <v>N/A</v>
      </c>
      <c r="BQ1180" s="18" t="str">
        <f>IF(BQ$2=0, "N/A", IF(ISNUMBER(SEARCH(TRIM(BQ$2), ProgramsTable[[#This Row],[Geographic Coverage]])), "Yes", "No"))</f>
        <v>N/A</v>
      </c>
      <c r="BR1180" s="18" t="str">
        <f>IF(AND(BP$2=0, BQ$2=0), "*Required - Please Make a Selection*", IF(OR(ISNUMBER(SEARCH(TRIM(BP$2), ProgramsTable[[#This Row],[Geographic Coverage]])), ISNUMBER(SEARCH(TRIM(BQ$2), ProgramsTable[[#This Row],[Geographic Coverage]]))), "Yes", "No"))</f>
        <v>*Required - Please Make a Selection*</v>
      </c>
      <c r="BS1180" s="18" t="str">
        <f>IF(OR(BS$2="",BS$2=0), "N/A", IF(AND(ProgramsTable[[#This Row],[Age Min]]= "None", ProgramsTable[[#This Row],[Age Max]]= "None"), "Yes", IF(AND(BS$2&gt;=ProgramsTable[[#This Row],[Age Min]], BS$2&lt;=ProgramsTable[[#This Row],[Age Max]]), "Yes", "No")))</f>
        <v>N/A</v>
      </c>
      <c r="BT1180" s="18" t="str" cm="1">
        <f t="array" ref="BT1180">IF(COUNTIF(AM$2:BJ$2,"Yes")=0,"N/A",IF(SUMPRODUCT(--(AM$2:BJ$2="Yes"),--(ProgramsTable[[#This Row],[Developmental Disability]:[Caregivers, Family Members, Advocates, or Practitioners of an Individual with Disabilities or Medical Conditions]]="Yes"))&gt;0,"Yes","No"))</f>
        <v>N/A</v>
      </c>
      <c r="BU11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80" s="18" t="str">
        <f>IF(BV$2=0, "N/A", IF(ISNUMBER(SEARCH(UPPER(BV$2), UPPER(ProgramsTable[[#This Row],[Type of Service]]))), "Yes", "No"))</f>
        <v>N/A</v>
      </c>
      <c r="BW1180" s="18" t="str">
        <f>IF(BW$2=0, "N/A", IF(ISNUMBER(SEARCH(TRIM(BW$2), ProgramsTable[[#This Row],[Geographic Coverage]])), "Yes", "No"))</f>
        <v>N/A</v>
      </c>
      <c r="BX1180" s="18" t="str">
        <f>IF(BX$2=0, "N/A", IF(ISNUMBER(SEARCH(TRIM(BX$2), ProgramsTable[[#This Row],[Geographic Coverage]])), "Yes", "No"))</f>
        <v>N/A</v>
      </c>
      <c r="BY1180" s="18" t="str">
        <f>IF(AND(BW$2=0, BX$2=0), "*Required - Please Make a Selection*", IF(OR(ISNUMBER(SEARCH(TRIM(BW$2), ProgramsTable[[#This Row],[Geographic Coverage]])), ISNUMBER(SEARCH(TRIM(BX$2), ProgramsTable[[#This Row],[Geographic Coverage]]))), "Yes", "No"))</f>
        <v>*Required - Please Make a Selection*</v>
      </c>
      <c r="BZ1180" s="18" t="str">
        <f>IF(I$2=0, "N/A", IF(I$2="Yes", IF(ProgramsTable[[#This Row],[Program Includes Services for Caregivers]]="Yes", IF(ProgramsTable[[#This Row],[Program May Require Caregiver to be Unpaid]]="No", "Yes", "No"), "No"), "N/A"))</f>
        <v>N/A</v>
      </c>
      <c r="CA11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80" s="18" t="str">
        <f>IF(CB$2=0, "N/A", IF(ISNUMBER(SEARCH(TRIM(UPPER(CB$2)), TRIM(UPPER(ProgramsTable[[#This Row],[Type of Service]])))), "Yes", "No"))</f>
        <v>N/A</v>
      </c>
      <c r="CC1180" s="18" t="str">
        <f>IF(CC$2=0, "N/A", IF(ISNUMBER(SEARCH(TRIM(CC$2), ProgramsTable[[#This Row],[Geographic Coverage]])), "Yes", "No"))</f>
        <v>No</v>
      </c>
      <c r="CD1180" s="18" t="str">
        <f>IF(CD$2=0, "N/A", IF(ISNUMBER(SEARCH(TRIM(CD$2), ProgramsTable[[#This Row],[Geographic Coverage]])), "Yes", "No"))</f>
        <v>N/A</v>
      </c>
      <c r="CE1180" s="18" t="str">
        <f>IF(AND(CC$2=0, CD$2=0), "*Required - Please Make a Selection*", IF(OR(ISNUMBER(SEARCH(TRIM(CC$2), ProgramsTable[[#This Row],[Geographic Coverage]])), ISNUMBER(SEARCH(TRIM(CD$2), ProgramsTable[[#This Row],[Geographic Coverage]]))), "Yes", "No"))</f>
        <v>No</v>
      </c>
      <c r="CF1180" s="18" t="str" cm="1">
        <f t="array" ref="CF1180">IF(COUNTIF(BK$2:BN$2, "Yes")=0, "N/A", IF(SUMPRODUCT((BK$2:BN$2="Yes")*(ProgramsTable[[#This Row],[Veteran?]:[Disabled Veteran?]]="Yes"))&gt;0, "Yes", "No"))</f>
        <v>No</v>
      </c>
      <c r="CG11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80"/>
      <c r="CI1180"/>
      <c r="CJ1180"/>
      <c r="CK1180"/>
      <c r="CL1180"/>
      <c r="CM1180"/>
      <c r="CN1180"/>
      <c r="CO1180"/>
      <c r="CP1180"/>
      <c r="CQ1180"/>
      <c r="CR1180"/>
      <c r="CS1180"/>
      <c r="CU1180"/>
      <c r="CV1180"/>
    </row>
    <row r="1181" spans="1:100" hidden="1" x14ac:dyDescent="0.25">
      <c r="A1181" s="10">
        <v>1288</v>
      </c>
      <c r="B1181" t="s">
        <v>658</v>
      </c>
      <c r="C1181" t="s">
        <v>660</v>
      </c>
      <c r="D1181" t="s">
        <v>564</v>
      </c>
      <c r="E1181" t="s">
        <v>546</v>
      </c>
      <c r="F1181" t="s">
        <v>574</v>
      </c>
      <c r="G1181" t="s">
        <v>108</v>
      </c>
      <c r="H1181" t="s">
        <v>207</v>
      </c>
      <c r="I1181" t="s">
        <v>207</v>
      </c>
      <c r="J1181" t="s">
        <v>208</v>
      </c>
      <c r="K1181" t="s">
        <v>208</v>
      </c>
      <c r="L1181" s="11" t="s">
        <v>543</v>
      </c>
      <c r="M1181">
        <v>60</v>
      </c>
      <c r="N1181">
        <v>120</v>
      </c>
      <c r="P1181" t="s">
        <v>575</v>
      </c>
      <c r="Q1181" t="s">
        <v>208</v>
      </c>
      <c r="R1181" t="s">
        <v>575</v>
      </c>
      <c r="S1181" t="s">
        <v>208</v>
      </c>
      <c r="T1181" t="s">
        <v>49</v>
      </c>
      <c r="U1181" t="s">
        <v>207</v>
      </c>
      <c r="V1181" t="s">
        <v>207</v>
      </c>
      <c r="W1181" t="s">
        <v>207</v>
      </c>
      <c r="X1181" t="s">
        <v>207</v>
      </c>
      <c r="Y1181" t="s">
        <v>207</v>
      </c>
      <c r="Z1181" t="s">
        <v>207</v>
      </c>
      <c r="AA1181" t="s">
        <v>207</v>
      </c>
      <c r="AB1181" t="s">
        <v>207</v>
      </c>
      <c r="AC1181" t="s">
        <v>207</v>
      </c>
      <c r="AD1181" t="s">
        <v>207</v>
      </c>
      <c r="AE1181" t="s">
        <v>207</v>
      </c>
      <c r="AF1181" t="s">
        <v>207</v>
      </c>
      <c r="AG1181" t="s">
        <v>207</v>
      </c>
      <c r="AH1181" t="s">
        <v>207</v>
      </c>
      <c r="AI1181" t="s">
        <v>207</v>
      </c>
      <c r="AJ1181" t="s">
        <v>207</v>
      </c>
      <c r="AK1181" t="s">
        <v>207</v>
      </c>
      <c r="AL1181" t="s">
        <v>207</v>
      </c>
      <c r="AM1181" t="s">
        <v>207</v>
      </c>
      <c r="AN1181" t="s">
        <v>207</v>
      </c>
      <c r="AO1181" t="s">
        <v>207</v>
      </c>
      <c r="AP1181" t="s">
        <v>207</v>
      </c>
      <c r="AQ1181" t="s">
        <v>207</v>
      </c>
      <c r="AR1181" t="s">
        <v>207</v>
      </c>
      <c r="AS1181" t="s">
        <v>207</v>
      </c>
      <c r="AT1181" t="s">
        <v>207</v>
      </c>
      <c r="AU1181" t="s">
        <v>207</v>
      </c>
      <c r="AV1181" t="s">
        <v>207</v>
      </c>
      <c r="AW1181" t="s">
        <v>207</v>
      </c>
      <c r="AX1181" t="s">
        <v>207</v>
      </c>
      <c r="AY1181" t="s">
        <v>207</v>
      </c>
      <c r="AZ1181" t="s">
        <v>207</v>
      </c>
      <c r="BA1181" t="s">
        <v>215</v>
      </c>
      <c r="BB1181" t="s">
        <v>207</v>
      </c>
      <c r="BC1181" t="s">
        <v>207</v>
      </c>
      <c r="BD1181" t="s">
        <v>207</v>
      </c>
      <c r="BE1181" t="s">
        <v>207</v>
      </c>
      <c r="BF1181" t="s">
        <v>207</v>
      </c>
      <c r="BG1181" t="s">
        <v>207</v>
      </c>
      <c r="BH1181" t="s">
        <v>207</v>
      </c>
      <c r="BI1181" t="s">
        <v>207</v>
      </c>
      <c r="BJ1181" t="s">
        <v>207</v>
      </c>
      <c r="BK1181" t="s">
        <v>207</v>
      </c>
      <c r="BL1181" t="s">
        <v>207</v>
      </c>
      <c r="BM1181" t="s">
        <v>207</v>
      </c>
      <c r="BN1181" t="s">
        <v>207</v>
      </c>
      <c r="BO1181" s="18" t="str">
        <f>IF(OR(BO$2=0, BO$2=""), "N/A", IF(ISNUMBER(SEARCH(UPPER(BO$2), UPPER(ProgramsTable[[#This Row],[Type of Service]]))), "Yes", "No"))</f>
        <v>N/A</v>
      </c>
      <c r="BP1181" s="18" t="str">
        <f>IF(BP$2=0, "N/A", IF(ISNUMBER(SEARCH(TRIM(BP$2), ProgramsTable[[#This Row],[Geographic Coverage]])), "Yes", "No"))</f>
        <v>N/A</v>
      </c>
      <c r="BQ1181" s="18" t="str">
        <f>IF(BQ$2=0, "N/A", IF(ISNUMBER(SEARCH(TRIM(BQ$2), ProgramsTable[[#This Row],[Geographic Coverage]])), "Yes", "No"))</f>
        <v>N/A</v>
      </c>
      <c r="BR1181" s="18" t="str">
        <f>IF(AND(BP$2=0, BQ$2=0), "*Required - Please Make a Selection*", IF(OR(ISNUMBER(SEARCH(TRIM(BP$2), ProgramsTable[[#This Row],[Geographic Coverage]])), ISNUMBER(SEARCH(TRIM(BQ$2), ProgramsTable[[#This Row],[Geographic Coverage]]))), "Yes", "No"))</f>
        <v>*Required - Please Make a Selection*</v>
      </c>
      <c r="BS1181" s="18" t="str">
        <f>IF(OR(BS$2="",BS$2=0), "N/A", IF(AND(ProgramsTable[[#This Row],[Age Min]]= "None", ProgramsTable[[#This Row],[Age Max]]= "None"), "Yes", IF(AND(BS$2&gt;=ProgramsTable[[#This Row],[Age Min]], BS$2&lt;=ProgramsTable[[#This Row],[Age Max]]), "Yes", "No")))</f>
        <v>N/A</v>
      </c>
      <c r="BT1181" s="18" t="str" cm="1">
        <f t="array" ref="BT1181">IF(COUNTIF(AM$2:BJ$2,"Yes")=0,"N/A",IF(SUMPRODUCT(--(AM$2:BJ$2="Yes"),--(ProgramsTable[[#This Row],[Developmental Disability]:[Caregivers, Family Members, Advocates, or Practitioners of an Individual with Disabilities or Medical Conditions]]="Yes"))&gt;0,"Yes","No"))</f>
        <v>N/A</v>
      </c>
      <c r="BU11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81" s="18" t="str">
        <f>IF(BV$2=0, "N/A", IF(ISNUMBER(SEARCH(UPPER(BV$2), UPPER(ProgramsTable[[#This Row],[Type of Service]]))), "Yes", "No"))</f>
        <v>N/A</v>
      </c>
      <c r="BW1181" s="18" t="str">
        <f>IF(BW$2=0, "N/A", IF(ISNUMBER(SEARCH(TRIM(BW$2), ProgramsTable[[#This Row],[Geographic Coverage]])), "Yes", "No"))</f>
        <v>N/A</v>
      </c>
      <c r="BX1181" s="18" t="str">
        <f>IF(BX$2=0, "N/A", IF(ISNUMBER(SEARCH(TRIM(BX$2), ProgramsTable[[#This Row],[Geographic Coverage]])), "Yes", "No"))</f>
        <v>N/A</v>
      </c>
      <c r="BY1181" s="18" t="str">
        <f>IF(AND(BW$2=0, BX$2=0), "*Required - Please Make a Selection*", IF(OR(ISNUMBER(SEARCH(TRIM(BW$2), ProgramsTable[[#This Row],[Geographic Coverage]])), ISNUMBER(SEARCH(TRIM(BX$2), ProgramsTable[[#This Row],[Geographic Coverage]]))), "Yes", "No"))</f>
        <v>*Required - Please Make a Selection*</v>
      </c>
      <c r="BZ1181" s="18" t="str">
        <f>IF(I$2=0, "N/A", IF(I$2="Yes", IF(ProgramsTable[[#This Row],[Program Includes Services for Caregivers]]="Yes", IF(ProgramsTable[[#This Row],[Program May Require Caregiver to be Unpaid]]="No", "Yes", "No"), "No"), "N/A"))</f>
        <v>N/A</v>
      </c>
      <c r="CA11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81" s="18" t="str">
        <f>IF(CB$2=0, "N/A", IF(ISNUMBER(SEARCH(TRIM(UPPER(CB$2)), TRIM(UPPER(ProgramsTable[[#This Row],[Type of Service]])))), "Yes", "No"))</f>
        <v>N/A</v>
      </c>
      <c r="CC1181" s="18" t="str">
        <f>IF(CC$2=0, "N/A", IF(ISNUMBER(SEARCH(TRIM(CC$2), ProgramsTable[[#This Row],[Geographic Coverage]])), "Yes", "No"))</f>
        <v>No</v>
      </c>
      <c r="CD1181" s="18" t="str">
        <f>IF(CD$2=0, "N/A", IF(ISNUMBER(SEARCH(TRIM(CD$2), ProgramsTable[[#This Row],[Geographic Coverage]])), "Yes", "No"))</f>
        <v>N/A</v>
      </c>
      <c r="CE1181" s="18" t="str">
        <f>IF(AND(CC$2=0, CD$2=0), "*Required - Please Make a Selection*", IF(OR(ISNUMBER(SEARCH(TRIM(CC$2), ProgramsTable[[#This Row],[Geographic Coverage]])), ISNUMBER(SEARCH(TRIM(CD$2), ProgramsTable[[#This Row],[Geographic Coverage]]))), "Yes", "No"))</f>
        <v>No</v>
      </c>
      <c r="CF1181" s="18" t="str" cm="1">
        <f t="array" ref="CF1181">IF(COUNTIF(BK$2:BN$2, "Yes")=0, "N/A", IF(SUMPRODUCT((BK$2:BN$2="Yes")*(ProgramsTable[[#This Row],[Veteran?]:[Disabled Veteran?]]="Yes"))&gt;0, "Yes", "No"))</f>
        <v>No</v>
      </c>
      <c r="CG11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81"/>
      <c r="CI1181"/>
      <c r="CJ1181"/>
      <c r="CK1181"/>
      <c r="CL1181"/>
      <c r="CM1181"/>
      <c r="CN1181"/>
      <c r="CO1181"/>
      <c r="CP1181"/>
      <c r="CQ1181"/>
      <c r="CR1181"/>
      <c r="CS1181"/>
      <c r="CU1181"/>
      <c r="CV1181"/>
    </row>
    <row r="1182" spans="1:100" hidden="1" x14ac:dyDescent="0.25">
      <c r="A1182" s="10">
        <v>1289</v>
      </c>
      <c r="B1182" t="s">
        <v>658</v>
      </c>
      <c r="C1182" t="s">
        <v>660</v>
      </c>
      <c r="D1182" t="s">
        <v>576</v>
      </c>
      <c r="E1182" t="s">
        <v>546</v>
      </c>
      <c r="F1182" t="s">
        <v>630</v>
      </c>
      <c r="G1182" t="s">
        <v>98</v>
      </c>
      <c r="H1182" t="s">
        <v>207</v>
      </c>
      <c r="I1182" t="s">
        <v>207</v>
      </c>
      <c r="J1182" t="s">
        <v>208</v>
      </c>
      <c r="K1182" t="s">
        <v>208</v>
      </c>
      <c r="L1182" s="11" t="s">
        <v>543</v>
      </c>
      <c r="M1182">
        <v>60</v>
      </c>
      <c r="N1182">
        <v>120</v>
      </c>
      <c r="P1182" t="s">
        <v>563</v>
      </c>
      <c r="Q1182" t="s">
        <v>208</v>
      </c>
      <c r="R1182" t="s">
        <v>563</v>
      </c>
      <c r="S1182" t="s">
        <v>208</v>
      </c>
      <c r="T1182" t="s">
        <v>49</v>
      </c>
      <c r="U1182" t="s">
        <v>207</v>
      </c>
      <c r="V1182" t="s">
        <v>207</v>
      </c>
      <c r="W1182" t="s">
        <v>207</v>
      </c>
      <c r="X1182" t="s">
        <v>207</v>
      </c>
      <c r="Y1182" t="s">
        <v>207</v>
      </c>
      <c r="Z1182" t="s">
        <v>207</v>
      </c>
      <c r="AA1182" t="s">
        <v>207</v>
      </c>
      <c r="AB1182" t="s">
        <v>207</v>
      </c>
      <c r="AC1182" t="s">
        <v>207</v>
      </c>
      <c r="AD1182" t="s">
        <v>207</v>
      </c>
      <c r="AE1182" t="s">
        <v>207</v>
      </c>
      <c r="AF1182" t="s">
        <v>207</v>
      </c>
      <c r="AG1182" t="s">
        <v>207</v>
      </c>
      <c r="AH1182" t="s">
        <v>207</v>
      </c>
      <c r="AI1182" t="s">
        <v>207</v>
      </c>
      <c r="AJ1182" t="s">
        <v>207</v>
      </c>
      <c r="AK1182" t="s">
        <v>207</v>
      </c>
      <c r="AL1182" t="s">
        <v>207</v>
      </c>
      <c r="AM1182" t="s">
        <v>207</v>
      </c>
      <c r="AN1182" t="s">
        <v>207</v>
      </c>
      <c r="AO1182" t="s">
        <v>207</v>
      </c>
      <c r="AP1182" t="s">
        <v>207</v>
      </c>
      <c r="AQ1182" t="s">
        <v>207</v>
      </c>
      <c r="AR1182" t="s">
        <v>207</v>
      </c>
      <c r="AS1182" t="s">
        <v>207</v>
      </c>
      <c r="AT1182" t="s">
        <v>207</v>
      </c>
      <c r="AU1182" t="s">
        <v>207</v>
      </c>
      <c r="AV1182" t="s">
        <v>207</v>
      </c>
      <c r="AW1182" t="s">
        <v>207</v>
      </c>
      <c r="AX1182" t="s">
        <v>207</v>
      </c>
      <c r="AY1182" t="s">
        <v>207</v>
      </c>
      <c r="AZ1182" t="s">
        <v>207</v>
      </c>
      <c r="BA1182" t="s">
        <v>215</v>
      </c>
      <c r="BB1182" t="s">
        <v>207</v>
      </c>
      <c r="BC1182" t="s">
        <v>207</v>
      </c>
      <c r="BD1182" t="s">
        <v>207</v>
      </c>
      <c r="BE1182" t="s">
        <v>207</v>
      </c>
      <c r="BF1182" t="s">
        <v>207</v>
      </c>
      <c r="BG1182" t="s">
        <v>207</v>
      </c>
      <c r="BH1182" t="s">
        <v>207</v>
      </c>
      <c r="BI1182" t="s">
        <v>207</v>
      </c>
      <c r="BJ1182" t="s">
        <v>207</v>
      </c>
      <c r="BK1182" t="s">
        <v>207</v>
      </c>
      <c r="BL1182" t="s">
        <v>207</v>
      </c>
      <c r="BM1182" t="s">
        <v>207</v>
      </c>
      <c r="BN1182" t="s">
        <v>207</v>
      </c>
      <c r="BO1182" s="18" t="str">
        <f>IF(OR(BO$2=0, BO$2=""), "N/A", IF(ISNUMBER(SEARCH(UPPER(BO$2), UPPER(ProgramsTable[[#This Row],[Type of Service]]))), "Yes", "No"))</f>
        <v>N/A</v>
      </c>
      <c r="BP1182" s="18" t="str">
        <f>IF(BP$2=0, "N/A", IF(ISNUMBER(SEARCH(TRIM(BP$2), ProgramsTable[[#This Row],[Geographic Coverage]])), "Yes", "No"))</f>
        <v>N/A</v>
      </c>
      <c r="BQ1182" s="18" t="str">
        <f>IF(BQ$2=0, "N/A", IF(ISNUMBER(SEARCH(TRIM(BQ$2), ProgramsTable[[#This Row],[Geographic Coverage]])), "Yes", "No"))</f>
        <v>N/A</v>
      </c>
      <c r="BR1182" s="18" t="str">
        <f>IF(AND(BP$2=0, BQ$2=0), "*Required - Please Make a Selection*", IF(OR(ISNUMBER(SEARCH(TRIM(BP$2), ProgramsTable[[#This Row],[Geographic Coverage]])), ISNUMBER(SEARCH(TRIM(BQ$2), ProgramsTable[[#This Row],[Geographic Coverage]]))), "Yes", "No"))</f>
        <v>*Required - Please Make a Selection*</v>
      </c>
      <c r="BS1182" s="18" t="str">
        <f>IF(OR(BS$2="",BS$2=0), "N/A", IF(AND(ProgramsTable[[#This Row],[Age Min]]= "None", ProgramsTable[[#This Row],[Age Max]]= "None"), "Yes", IF(AND(BS$2&gt;=ProgramsTable[[#This Row],[Age Min]], BS$2&lt;=ProgramsTable[[#This Row],[Age Max]]), "Yes", "No")))</f>
        <v>N/A</v>
      </c>
      <c r="BT1182" s="18" t="str" cm="1">
        <f t="array" ref="BT1182">IF(COUNTIF(AM$2:BJ$2,"Yes")=0,"N/A",IF(SUMPRODUCT(--(AM$2:BJ$2="Yes"),--(ProgramsTable[[#This Row],[Developmental Disability]:[Caregivers, Family Members, Advocates, or Practitioners of an Individual with Disabilities or Medical Conditions]]="Yes"))&gt;0,"Yes","No"))</f>
        <v>N/A</v>
      </c>
      <c r="BU11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82" s="18" t="str">
        <f>IF(BV$2=0, "N/A", IF(ISNUMBER(SEARCH(UPPER(BV$2), UPPER(ProgramsTable[[#This Row],[Type of Service]]))), "Yes", "No"))</f>
        <v>N/A</v>
      </c>
      <c r="BW1182" s="18" t="str">
        <f>IF(BW$2=0, "N/A", IF(ISNUMBER(SEARCH(TRIM(BW$2), ProgramsTable[[#This Row],[Geographic Coverage]])), "Yes", "No"))</f>
        <v>N/A</v>
      </c>
      <c r="BX1182" s="18" t="str">
        <f>IF(BX$2=0, "N/A", IF(ISNUMBER(SEARCH(TRIM(BX$2), ProgramsTable[[#This Row],[Geographic Coverage]])), "Yes", "No"))</f>
        <v>N/A</v>
      </c>
      <c r="BY1182" s="18" t="str">
        <f>IF(AND(BW$2=0, BX$2=0), "*Required - Please Make a Selection*", IF(OR(ISNUMBER(SEARCH(TRIM(BW$2), ProgramsTable[[#This Row],[Geographic Coverage]])), ISNUMBER(SEARCH(TRIM(BX$2), ProgramsTable[[#This Row],[Geographic Coverage]]))), "Yes", "No"))</f>
        <v>*Required - Please Make a Selection*</v>
      </c>
      <c r="BZ1182" s="18" t="str">
        <f>IF(I$2=0, "N/A", IF(I$2="Yes", IF(ProgramsTable[[#This Row],[Program Includes Services for Caregivers]]="Yes", IF(ProgramsTable[[#This Row],[Program May Require Caregiver to be Unpaid]]="No", "Yes", "No"), "No"), "N/A"))</f>
        <v>N/A</v>
      </c>
      <c r="CA11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82" s="18" t="str">
        <f>IF(CB$2=0, "N/A", IF(ISNUMBER(SEARCH(TRIM(UPPER(CB$2)), TRIM(UPPER(ProgramsTable[[#This Row],[Type of Service]])))), "Yes", "No"))</f>
        <v>N/A</v>
      </c>
      <c r="CC1182" s="18" t="str">
        <f>IF(CC$2=0, "N/A", IF(ISNUMBER(SEARCH(TRIM(CC$2), ProgramsTable[[#This Row],[Geographic Coverage]])), "Yes", "No"))</f>
        <v>No</v>
      </c>
      <c r="CD1182" s="18" t="str">
        <f>IF(CD$2=0, "N/A", IF(ISNUMBER(SEARCH(TRIM(CD$2), ProgramsTable[[#This Row],[Geographic Coverage]])), "Yes", "No"))</f>
        <v>N/A</v>
      </c>
      <c r="CE1182" s="18" t="str">
        <f>IF(AND(CC$2=0, CD$2=0), "*Required - Please Make a Selection*", IF(OR(ISNUMBER(SEARCH(TRIM(CC$2), ProgramsTable[[#This Row],[Geographic Coverage]])), ISNUMBER(SEARCH(TRIM(CD$2), ProgramsTable[[#This Row],[Geographic Coverage]]))), "Yes", "No"))</f>
        <v>No</v>
      </c>
      <c r="CF1182" s="18" t="str" cm="1">
        <f t="array" ref="CF1182">IF(COUNTIF(BK$2:BN$2, "Yes")=0, "N/A", IF(SUMPRODUCT((BK$2:BN$2="Yes")*(ProgramsTable[[#This Row],[Veteran?]:[Disabled Veteran?]]="Yes"))&gt;0, "Yes", "No"))</f>
        <v>No</v>
      </c>
      <c r="CG11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82"/>
      <c r="CI1182"/>
      <c r="CJ1182"/>
      <c r="CK1182"/>
      <c r="CL1182"/>
      <c r="CM1182"/>
      <c r="CN1182"/>
      <c r="CO1182"/>
      <c r="CP1182"/>
      <c r="CQ1182"/>
      <c r="CR1182"/>
      <c r="CS1182"/>
      <c r="CU1182"/>
      <c r="CV1182"/>
    </row>
    <row r="1183" spans="1:100" hidden="1" x14ac:dyDescent="0.25">
      <c r="A1183" s="10">
        <v>1301</v>
      </c>
      <c r="B1183" t="s">
        <v>658</v>
      </c>
      <c r="C1183" t="s">
        <v>507</v>
      </c>
      <c r="D1183" t="s">
        <v>537</v>
      </c>
      <c r="E1183" t="s">
        <v>538</v>
      </c>
      <c r="F1183" t="s">
        <v>539</v>
      </c>
      <c r="G1183" t="s">
        <v>540</v>
      </c>
      <c r="H1183" t="s">
        <v>207</v>
      </c>
      <c r="I1183" t="s">
        <v>207</v>
      </c>
      <c r="J1183" t="s">
        <v>541</v>
      </c>
      <c r="K1183" t="s">
        <v>542</v>
      </c>
      <c r="L1183" t="s">
        <v>543</v>
      </c>
      <c r="M1183">
        <v>60</v>
      </c>
      <c r="N1183">
        <v>120</v>
      </c>
      <c r="P1183" t="s">
        <v>544</v>
      </c>
      <c r="Q1183" t="s">
        <v>208</v>
      </c>
      <c r="R1183" t="s">
        <v>544</v>
      </c>
      <c r="S1183" t="s">
        <v>208</v>
      </c>
      <c r="T1183" t="s">
        <v>2</v>
      </c>
      <c r="U1183" t="s">
        <v>215</v>
      </c>
      <c r="V1183" t="s">
        <v>207</v>
      </c>
      <c r="W1183" t="s">
        <v>207</v>
      </c>
      <c r="X1183" t="s">
        <v>207</v>
      </c>
      <c r="Y1183" t="s">
        <v>207</v>
      </c>
      <c r="Z1183" t="s">
        <v>207</v>
      </c>
      <c r="AA1183" t="s">
        <v>207</v>
      </c>
      <c r="AB1183" t="s">
        <v>207</v>
      </c>
      <c r="AC1183" t="s">
        <v>207</v>
      </c>
      <c r="AD1183" t="s">
        <v>207</v>
      </c>
      <c r="AE1183" t="s">
        <v>207</v>
      </c>
      <c r="AF1183" t="s">
        <v>207</v>
      </c>
      <c r="AG1183" t="s">
        <v>207</v>
      </c>
      <c r="AH1183" t="s">
        <v>207</v>
      </c>
      <c r="AI1183" t="s">
        <v>207</v>
      </c>
      <c r="AJ1183" t="s">
        <v>207</v>
      </c>
      <c r="AK1183" t="s">
        <v>207</v>
      </c>
      <c r="AL1183" t="s">
        <v>207</v>
      </c>
      <c r="AM1183" t="s">
        <v>207</v>
      </c>
      <c r="AN1183" t="s">
        <v>207</v>
      </c>
      <c r="AO1183" t="s">
        <v>207</v>
      </c>
      <c r="AP1183" t="s">
        <v>207</v>
      </c>
      <c r="AQ1183" t="s">
        <v>207</v>
      </c>
      <c r="AR1183" t="s">
        <v>207</v>
      </c>
      <c r="AS1183" t="s">
        <v>207</v>
      </c>
      <c r="AT1183" t="s">
        <v>207</v>
      </c>
      <c r="AU1183" t="s">
        <v>207</v>
      </c>
      <c r="AV1183" t="s">
        <v>207</v>
      </c>
      <c r="AW1183" t="s">
        <v>207</v>
      </c>
      <c r="AX1183" t="s">
        <v>207</v>
      </c>
      <c r="AY1183" t="s">
        <v>207</v>
      </c>
      <c r="AZ1183" t="s">
        <v>207</v>
      </c>
      <c r="BA1183" t="s">
        <v>215</v>
      </c>
      <c r="BB1183" t="s">
        <v>207</v>
      </c>
      <c r="BC1183" t="s">
        <v>207</v>
      </c>
      <c r="BD1183" t="s">
        <v>207</v>
      </c>
      <c r="BE1183" t="s">
        <v>207</v>
      </c>
      <c r="BF1183" t="s">
        <v>207</v>
      </c>
      <c r="BG1183" t="s">
        <v>207</v>
      </c>
      <c r="BH1183" t="s">
        <v>207</v>
      </c>
      <c r="BI1183" t="s">
        <v>207</v>
      </c>
      <c r="BJ1183" t="s">
        <v>207</v>
      </c>
      <c r="BK1183" t="s">
        <v>207</v>
      </c>
      <c r="BL1183" t="s">
        <v>207</v>
      </c>
      <c r="BM1183" t="s">
        <v>207</v>
      </c>
      <c r="BN1183" t="s">
        <v>207</v>
      </c>
      <c r="BO1183" s="18" t="str">
        <f>IF(OR(BO$2=0, BO$2=""), "N/A", IF(ISNUMBER(SEARCH(UPPER(BO$2), UPPER(ProgramsTable[[#This Row],[Type of Service]]))), "Yes", "No"))</f>
        <v>N/A</v>
      </c>
      <c r="BP1183" s="18" t="str">
        <f>IF(BP$2=0, "N/A", IF(ISNUMBER(SEARCH(TRIM(BP$2), ProgramsTable[[#This Row],[Geographic Coverage]])), "Yes", "No"))</f>
        <v>N/A</v>
      </c>
      <c r="BQ1183" s="18" t="str">
        <f>IF(BQ$2=0, "N/A", IF(ISNUMBER(SEARCH(TRIM(BQ$2), ProgramsTable[[#This Row],[Geographic Coverage]])), "Yes", "No"))</f>
        <v>N/A</v>
      </c>
      <c r="BR1183" s="18" t="str">
        <f>IF(AND(BP$2=0, BQ$2=0), "*Required - Please Make a Selection*", IF(OR(ISNUMBER(SEARCH(TRIM(BP$2), ProgramsTable[[#This Row],[Geographic Coverage]])), ISNUMBER(SEARCH(TRIM(BQ$2), ProgramsTable[[#This Row],[Geographic Coverage]]))), "Yes", "No"))</f>
        <v>*Required - Please Make a Selection*</v>
      </c>
      <c r="BS1183" s="18" t="str">
        <f>IF(OR(BS$2="",BS$2=0), "N/A", IF(AND(ProgramsTable[[#This Row],[Age Min]]= "None", ProgramsTable[[#This Row],[Age Max]]= "None"), "Yes", IF(AND(BS$2&gt;=ProgramsTable[[#This Row],[Age Min]], BS$2&lt;=ProgramsTable[[#This Row],[Age Max]]), "Yes", "No")))</f>
        <v>N/A</v>
      </c>
      <c r="BT1183" s="18" t="str" cm="1">
        <f t="array" ref="BT1183">IF(COUNTIF(AM$2:BJ$2,"Yes")=0,"N/A",IF(SUMPRODUCT(--(AM$2:BJ$2="Yes"),--(ProgramsTable[[#This Row],[Developmental Disability]:[Caregivers, Family Members, Advocates, or Practitioners of an Individual with Disabilities or Medical Conditions]]="Yes"))&gt;0,"Yes","No"))</f>
        <v>N/A</v>
      </c>
      <c r="BU11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83" s="18" t="str">
        <f>IF(BV$2=0, "N/A", IF(ISNUMBER(SEARCH(UPPER(BV$2), UPPER(ProgramsTable[[#This Row],[Type of Service]]))), "Yes", "No"))</f>
        <v>N/A</v>
      </c>
      <c r="BW1183" s="18" t="str">
        <f>IF(BW$2=0, "N/A", IF(ISNUMBER(SEARCH(TRIM(BW$2), ProgramsTable[[#This Row],[Geographic Coverage]])), "Yes", "No"))</f>
        <v>N/A</v>
      </c>
      <c r="BX1183" s="18" t="str">
        <f>IF(BX$2=0, "N/A", IF(ISNUMBER(SEARCH(TRIM(BX$2), ProgramsTable[[#This Row],[Geographic Coverage]])), "Yes", "No"))</f>
        <v>N/A</v>
      </c>
      <c r="BY1183" s="18" t="str">
        <f>IF(AND(BW$2=0, BX$2=0), "*Required - Please Make a Selection*", IF(OR(ISNUMBER(SEARCH(TRIM(BW$2), ProgramsTable[[#This Row],[Geographic Coverage]])), ISNUMBER(SEARCH(TRIM(BX$2), ProgramsTable[[#This Row],[Geographic Coverage]]))), "Yes", "No"))</f>
        <v>*Required - Please Make a Selection*</v>
      </c>
      <c r="BZ1183" s="18" t="str">
        <f>IF(I$2=0, "N/A", IF(I$2="Yes", IF(ProgramsTable[[#This Row],[Program Includes Services for Caregivers]]="Yes", IF(ProgramsTable[[#This Row],[Program May Require Caregiver to be Unpaid]]="No", "Yes", "No"), "No"), "N/A"))</f>
        <v>N/A</v>
      </c>
      <c r="CA11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83" s="18" t="str">
        <f>IF(CB$2=0, "N/A", IF(ISNUMBER(SEARCH(TRIM(UPPER(CB$2)), TRIM(UPPER(ProgramsTable[[#This Row],[Type of Service]])))), "Yes", "No"))</f>
        <v>N/A</v>
      </c>
      <c r="CC1183" s="18" t="str">
        <f>IF(CC$2=0, "N/A", IF(ISNUMBER(SEARCH(TRIM(CC$2), ProgramsTable[[#This Row],[Geographic Coverage]])), "Yes", "No"))</f>
        <v>No</v>
      </c>
      <c r="CD1183" s="18" t="str">
        <f>IF(CD$2=0, "N/A", IF(ISNUMBER(SEARCH(TRIM(CD$2), ProgramsTable[[#This Row],[Geographic Coverage]])), "Yes", "No"))</f>
        <v>N/A</v>
      </c>
      <c r="CE1183" s="18" t="str">
        <f>IF(AND(CC$2=0, CD$2=0), "*Required - Please Make a Selection*", IF(OR(ISNUMBER(SEARCH(TRIM(CC$2), ProgramsTable[[#This Row],[Geographic Coverage]])), ISNUMBER(SEARCH(TRIM(CD$2), ProgramsTable[[#This Row],[Geographic Coverage]]))), "Yes", "No"))</f>
        <v>No</v>
      </c>
      <c r="CF1183" s="18" t="str" cm="1">
        <f t="array" ref="CF1183">IF(COUNTIF(BK$2:BN$2, "Yes")=0, "N/A", IF(SUMPRODUCT((BK$2:BN$2="Yes")*(ProgramsTable[[#This Row],[Veteran?]:[Disabled Veteran?]]="Yes"))&gt;0, "Yes", "No"))</f>
        <v>No</v>
      </c>
      <c r="CG11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83"/>
      <c r="CI1183"/>
      <c r="CJ1183"/>
      <c r="CK1183"/>
      <c r="CL1183"/>
      <c r="CM1183"/>
      <c r="CN1183"/>
      <c r="CO1183"/>
      <c r="CP1183"/>
      <c r="CQ1183"/>
      <c r="CR1183"/>
      <c r="CS1183"/>
      <c r="CU1183"/>
      <c r="CV1183"/>
    </row>
    <row r="1184" spans="1:100" hidden="1" x14ac:dyDescent="0.25">
      <c r="A1184" s="10">
        <v>1302</v>
      </c>
      <c r="B1184" t="s">
        <v>658</v>
      </c>
      <c r="C1184" t="s">
        <v>507</v>
      </c>
      <c r="D1184" t="s">
        <v>545</v>
      </c>
      <c r="E1184" t="s">
        <v>546</v>
      </c>
      <c r="F1184" t="s">
        <v>86</v>
      </c>
      <c r="G1184" t="s">
        <v>86</v>
      </c>
      <c r="H1184" t="s">
        <v>207</v>
      </c>
      <c r="I1184" t="s">
        <v>207</v>
      </c>
      <c r="J1184" t="s">
        <v>547</v>
      </c>
      <c r="K1184" t="s">
        <v>208</v>
      </c>
      <c r="L1184" s="11" t="s">
        <v>543</v>
      </c>
      <c r="M1184">
        <v>60</v>
      </c>
      <c r="N1184">
        <v>120</v>
      </c>
      <c r="P1184" t="s">
        <v>548</v>
      </c>
      <c r="Q1184" t="s">
        <v>208</v>
      </c>
      <c r="R1184" t="s">
        <v>548</v>
      </c>
      <c r="S1184" t="s">
        <v>208</v>
      </c>
      <c r="T1184" t="s">
        <v>2</v>
      </c>
      <c r="U1184" t="s">
        <v>215</v>
      </c>
      <c r="V1184" t="s">
        <v>207</v>
      </c>
      <c r="W1184" t="s">
        <v>207</v>
      </c>
      <c r="X1184" t="s">
        <v>207</v>
      </c>
      <c r="Y1184" t="s">
        <v>207</v>
      </c>
      <c r="Z1184" t="s">
        <v>207</v>
      </c>
      <c r="AA1184" t="s">
        <v>215</v>
      </c>
      <c r="AB1184" t="s">
        <v>207</v>
      </c>
      <c r="AC1184" t="s">
        <v>207</v>
      </c>
      <c r="AD1184" t="s">
        <v>207</v>
      </c>
      <c r="AE1184" t="s">
        <v>207</v>
      </c>
      <c r="AF1184" t="s">
        <v>207</v>
      </c>
      <c r="AG1184" t="s">
        <v>207</v>
      </c>
      <c r="AH1184" t="s">
        <v>207</v>
      </c>
      <c r="AI1184" t="s">
        <v>207</v>
      </c>
      <c r="AJ1184" t="s">
        <v>207</v>
      </c>
      <c r="AK1184" t="s">
        <v>207</v>
      </c>
      <c r="AL1184" t="s">
        <v>207</v>
      </c>
      <c r="AM1184" t="s">
        <v>207</v>
      </c>
      <c r="AN1184" t="s">
        <v>207</v>
      </c>
      <c r="AO1184" t="s">
        <v>207</v>
      </c>
      <c r="AP1184" t="s">
        <v>207</v>
      </c>
      <c r="AQ1184" t="s">
        <v>207</v>
      </c>
      <c r="AR1184" t="s">
        <v>207</v>
      </c>
      <c r="AS1184" t="s">
        <v>207</v>
      </c>
      <c r="AT1184" t="s">
        <v>207</v>
      </c>
      <c r="AU1184" t="s">
        <v>207</v>
      </c>
      <c r="AV1184" t="s">
        <v>207</v>
      </c>
      <c r="AW1184" t="s">
        <v>207</v>
      </c>
      <c r="AX1184" t="s">
        <v>207</v>
      </c>
      <c r="AY1184" t="s">
        <v>207</v>
      </c>
      <c r="AZ1184" t="s">
        <v>207</v>
      </c>
      <c r="BA1184" t="s">
        <v>215</v>
      </c>
      <c r="BB1184" t="s">
        <v>207</v>
      </c>
      <c r="BC1184" t="s">
        <v>207</v>
      </c>
      <c r="BD1184" t="s">
        <v>207</v>
      </c>
      <c r="BE1184" t="s">
        <v>207</v>
      </c>
      <c r="BF1184" t="s">
        <v>207</v>
      </c>
      <c r="BG1184" t="s">
        <v>207</v>
      </c>
      <c r="BH1184" t="s">
        <v>207</v>
      </c>
      <c r="BI1184" t="s">
        <v>207</v>
      </c>
      <c r="BJ1184" t="s">
        <v>207</v>
      </c>
      <c r="BK1184" t="s">
        <v>207</v>
      </c>
      <c r="BL1184" t="s">
        <v>207</v>
      </c>
      <c r="BM1184" t="s">
        <v>207</v>
      </c>
      <c r="BN1184" t="s">
        <v>207</v>
      </c>
      <c r="BO1184" s="18" t="str">
        <f>IF(OR(BO$2=0, BO$2=""), "N/A", IF(ISNUMBER(SEARCH(UPPER(BO$2), UPPER(ProgramsTable[[#This Row],[Type of Service]]))), "Yes", "No"))</f>
        <v>N/A</v>
      </c>
      <c r="BP1184" s="18" t="str">
        <f>IF(BP$2=0, "N/A", IF(ISNUMBER(SEARCH(TRIM(BP$2), ProgramsTable[[#This Row],[Geographic Coverage]])), "Yes", "No"))</f>
        <v>N/A</v>
      </c>
      <c r="BQ1184" s="18" t="str">
        <f>IF(BQ$2=0, "N/A", IF(ISNUMBER(SEARCH(TRIM(BQ$2), ProgramsTable[[#This Row],[Geographic Coverage]])), "Yes", "No"))</f>
        <v>N/A</v>
      </c>
      <c r="BR1184" s="18" t="str">
        <f>IF(AND(BP$2=0, BQ$2=0), "*Required - Please Make a Selection*", IF(OR(ISNUMBER(SEARCH(TRIM(BP$2), ProgramsTable[[#This Row],[Geographic Coverage]])), ISNUMBER(SEARCH(TRIM(BQ$2), ProgramsTable[[#This Row],[Geographic Coverage]]))), "Yes", "No"))</f>
        <v>*Required - Please Make a Selection*</v>
      </c>
      <c r="BS1184" s="18" t="str">
        <f>IF(OR(BS$2="",BS$2=0), "N/A", IF(AND(ProgramsTable[[#This Row],[Age Min]]= "None", ProgramsTable[[#This Row],[Age Max]]= "None"), "Yes", IF(AND(BS$2&gt;=ProgramsTable[[#This Row],[Age Min]], BS$2&lt;=ProgramsTable[[#This Row],[Age Max]]), "Yes", "No")))</f>
        <v>N/A</v>
      </c>
      <c r="BT1184" s="18" t="str" cm="1">
        <f t="array" ref="BT1184">IF(COUNTIF(AM$2:BJ$2,"Yes")=0,"N/A",IF(SUMPRODUCT(--(AM$2:BJ$2="Yes"),--(ProgramsTable[[#This Row],[Developmental Disability]:[Caregivers, Family Members, Advocates, or Practitioners of an Individual with Disabilities or Medical Conditions]]="Yes"))&gt;0,"Yes","No"))</f>
        <v>N/A</v>
      </c>
      <c r="BU11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84" s="18" t="str">
        <f>IF(BV$2=0, "N/A", IF(ISNUMBER(SEARCH(UPPER(BV$2), UPPER(ProgramsTable[[#This Row],[Type of Service]]))), "Yes", "No"))</f>
        <v>N/A</v>
      </c>
      <c r="BW1184" s="18" t="str">
        <f>IF(BW$2=0, "N/A", IF(ISNUMBER(SEARCH(TRIM(BW$2), ProgramsTable[[#This Row],[Geographic Coverage]])), "Yes", "No"))</f>
        <v>N/A</v>
      </c>
      <c r="BX1184" s="18" t="str">
        <f>IF(BX$2=0, "N/A", IF(ISNUMBER(SEARCH(TRIM(BX$2), ProgramsTable[[#This Row],[Geographic Coverage]])), "Yes", "No"))</f>
        <v>N/A</v>
      </c>
      <c r="BY1184" s="18" t="str">
        <f>IF(AND(BW$2=0, BX$2=0), "*Required - Please Make a Selection*", IF(OR(ISNUMBER(SEARCH(TRIM(BW$2), ProgramsTable[[#This Row],[Geographic Coverage]])), ISNUMBER(SEARCH(TRIM(BX$2), ProgramsTable[[#This Row],[Geographic Coverage]]))), "Yes", "No"))</f>
        <v>*Required - Please Make a Selection*</v>
      </c>
      <c r="BZ1184" s="18" t="str">
        <f>IF(I$2=0, "N/A", IF(I$2="Yes", IF(ProgramsTable[[#This Row],[Program Includes Services for Caregivers]]="Yes", IF(ProgramsTable[[#This Row],[Program May Require Caregiver to be Unpaid]]="No", "Yes", "No"), "No"), "N/A"))</f>
        <v>N/A</v>
      </c>
      <c r="CA11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84" s="18" t="str">
        <f>IF(CB$2=0, "N/A", IF(ISNUMBER(SEARCH(TRIM(UPPER(CB$2)), TRIM(UPPER(ProgramsTable[[#This Row],[Type of Service]])))), "Yes", "No"))</f>
        <v>N/A</v>
      </c>
      <c r="CC1184" s="18" t="str">
        <f>IF(CC$2=0, "N/A", IF(ISNUMBER(SEARCH(TRIM(CC$2), ProgramsTable[[#This Row],[Geographic Coverage]])), "Yes", "No"))</f>
        <v>No</v>
      </c>
      <c r="CD1184" s="18" t="str">
        <f>IF(CD$2=0, "N/A", IF(ISNUMBER(SEARCH(TRIM(CD$2), ProgramsTable[[#This Row],[Geographic Coverage]])), "Yes", "No"))</f>
        <v>N/A</v>
      </c>
      <c r="CE1184" s="18" t="str">
        <f>IF(AND(CC$2=0, CD$2=0), "*Required - Please Make a Selection*", IF(OR(ISNUMBER(SEARCH(TRIM(CC$2), ProgramsTable[[#This Row],[Geographic Coverage]])), ISNUMBER(SEARCH(TRIM(CD$2), ProgramsTable[[#This Row],[Geographic Coverage]]))), "Yes", "No"))</f>
        <v>No</v>
      </c>
      <c r="CF1184" s="18" t="str" cm="1">
        <f t="array" ref="CF1184">IF(COUNTIF(BK$2:BN$2, "Yes")=0, "N/A", IF(SUMPRODUCT((BK$2:BN$2="Yes")*(ProgramsTable[[#This Row],[Veteran?]:[Disabled Veteran?]]="Yes"))&gt;0, "Yes", "No"))</f>
        <v>No</v>
      </c>
      <c r="CG11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84"/>
      <c r="CI1184"/>
      <c r="CJ1184"/>
      <c r="CK1184"/>
      <c r="CL1184"/>
      <c r="CM1184"/>
      <c r="CN1184"/>
      <c r="CO1184"/>
      <c r="CP1184"/>
      <c r="CQ1184"/>
      <c r="CR1184"/>
      <c r="CS1184"/>
      <c r="CU1184"/>
      <c r="CV1184"/>
    </row>
    <row r="1185" spans="1:100" hidden="1" x14ac:dyDescent="0.25">
      <c r="A1185" s="10">
        <v>1303</v>
      </c>
      <c r="B1185" t="s">
        <v>658</v>
      </c>
      <c r="C1185" t="s">
        <v>507</v>
      </c>
      <c r="D1185" t="s">
        <v>545</v>
      </c>
      <c r="E1185" t="s">
        <v>546</v>
      </c>
      <c r="F1185" t="s">
        <v>549</v>
      </c>
      <c r="G1185" t="s">
        <v>117</v>
      </c>
      <c r="H1185" t="s">
        <v>207</v>
      </c>
      <c r="I1185" t="s">
        <v>207</v>
      </c>
      <c r="J1185" t="s">
        <v>208</v>
      </c>
      <c r="K1185" t="s">
        <v>208</v>
      </c>
      <c r="L1185" s="11" t="s">
        <v>543</v>
      </c>
      <c r="M1185">
        <v>60</v>
      </c>
      <c r="N1185">
        <v>120</v>
      </c>
      <c r="P1185" t="s">
        <v>550</v>
      </c>
      <c r="Q1185" t="s">
        <v>208</v>
      </c>
      <c r="R1185" t="s">
        <v>550</v>
      </c>
      <c r="S1185" t="s">
        <v>208</v>
      </c>
      <c r="T1185" t="s">
        <v>2</v>
      </c>
      <c r="U1185" t="s">
        <v>207</v>
      </c>
      <c r="V1185" t="s">
        <v>207</v>
      </c>
      <c r="W1185" t="s">
        <v>207</v>
      </c>
      <c r="X1185" t="s">
        <v>207</v>
      </c>
      <c r="Y1185" t="s">
        <v>207</v>
      </c>
      <c r="Z1185" t="s">
        <v>207</v>
      </c>
      <c r="AA1185" t="s">
        <v>207</v>
      </c>
      <c r="AB1185" t="s">
        <v>207</v>
      </c>
      <c r="AC1185" t="s">
        <v>207</v>
      </c>
      <c r="AD1185" t="s">
        <v>207</v>
      </c>
      <c r="AE1185" t="s">
        <v>207</v>
      </c>
      <c r="AF1185" t="s">
        <v>207</v>
      </c>
      <c r="AG1185" t="s">
        <v>207</v>
      </c>
      <c r="AH1185" t="s">
        <v>207</v>
      </c>
      <c r="AI1185" t="s">
        <v>207</v>
      </c>
      <c r="AJ1185" t="s">
        <v>207</v>
      </c>
      <c r="AK1185" t="s">
        <v>207</v>
      </c>
      <c r="AL1185" t="s">
        <v>207</v>
      </c>
      <c r="AM1185" t="s">
        <v>207</v>
      </c>
      <c r="AN1185" t="s">
        <v>207</v>
      </c>
      <c r="AO1185" t="s">
        <v>207</v>
      </c>
      <c r="AP1185" t="s">
        <v>207</v>
      </c>
      <c r="AQ1185" t="s">
        <v>207</v>
      </c>
      <c r="AR1185" t="s">
        <v>207</v>
      </c>
      <c r="AS1185" t="s">
        <v>207</v>
      </c>
      <c r="AT1185" t="s">
        <v>207</v>
      </c>
      <c r="AU1185" t="s">
        <v>207</v>
      </c>
      <c r="AV1185" t="s">
        <v>207</v>
      </c>
      <c r="AW1185" t="s">
        <v>207</v>
      </c>
      <c r="AX1185" t="s">
        <v>207</v>
      </c>
      <c r="AY1185" t="s">
        <v>207</v>
      </c>
      <c r="AZ1185" t="s">
        <v>207</v>
      </c>
      <c r="BA1185" t="s">
        <v>215</v>
      </c>
      <c r="BB1185" t="s">
        <v>207</v>
      </c>
      <c r="BC1185" t="s">
        <v>207</v>
      </c>
      <c r="BD1185" t="s">
        <v>207</v>
      </c>
      <c r="BE1185" t="s">
        <v>207</v>
      </c>
      <c r="BF1185" t="s">
        <v>207</v>
      </c>
      <c r="BG1185" t="s">
        <v>207</v>
      </c>
      <c r="BH1185" t="s">
        <v>207</v>
      </c>
      <c r="BI1185" t="s">
        <v>207</v>
      </c>
      <c r="BJ1185" t="s">
        <v>207</v>
      </c>
      <c r="BK1185" t="s">
        <v>207</v>
      </c>
      <c r="BL1185" t="s">
        <v>207</v>
      </c>
      <c r="BM1185" t="s">
        <v>207</v>
      </c>
      <c r="BN1185" t="s">
        <v>207</v>
      </c>
      <c r="BO1185" s="18" t="str">
        <f>IF(OR(BO$2=0, BO$2=""), "N/A", IF(ISNUMBER(SEARCH(UPPER(BO$2), UPPER(ProgramsTable[[#This Row],[Type of Service]]))), "Yes", "No"))</f>
        <v>N/A</v>
      </c>
      <c r="BP1185" s="18" t="str">
        <f>IF(BP$2=0, "N/A", IF(ISNUMBER(SEARCH(TRIM(BP$2), ProgramsTable[[#This Row],[Geographic Coverage]])), "Yes", "No"))</f>
        <v>N/A</v>
      </c>
      <c r="BQ1185" s="18" t="str">
        <f>IF(BQ$2=0, "N/A", IF(ISNUMBER(SEARCH(TRIM(BQ$2), ProgramsTable[[#This Row],[Geographic Coverage]])), "Yes", "No"))</f>
        <v>N/A</v>
      </c>
      <c r="BR1185" s="18" t="str">
        <f>IF(AND(BP$2=0, BQ$2=0), "*Required - Please Make a Selection*", IF(OR(ISNUMBER(SEARCH(TRIM(BP$2), ProgramsTable[[#This Row],[Geographic Coverage]])), ISNUMBER(SEARCH(TRIM(BQ$2), ProgramsTable[[#This Row],[Geographic Coverage]]))), "Yes", "No"))</f>
        <v>*Required - Please Make a Selection*</v>
      </c>
      <c r="BS1185" s="18" t="str">
        <f>IF(OR(BS$2="",BS$2=0), "N/A", IF(AND(ProgramsTable[[#This Row],[Age Min]]= "None", ProgramsTable[[#This Row],[Age Max]]= "None"), "Yes", IF(AND(BS$2&gt;=ProgramsTable[[#This Row],[Age Min]], BS$2&lt;=ProgramsTable[[#This Row],[Age Max]]), "Yes", "No")))</f>
        <v>N/A</v>
      </c>
      <c r="BT1185" s="18" t="str" cm="1">
        <f t="array" ref="BT1185">IF(COUNTIF(AM$2:BJ$2,"Yes")=0,"N/A",IF(SUMPRODUCT(--(AM$2:BJ$2="Yes"),--(ProgramsTable[[#This Row],[Developmental Disability]:[Caregivers, Family Members, Advocates, or Practitioners of an Individual with Disabilities or Medical Conditions]]="Yes"))&gt;0,"Yes","No"))</f>
        <v>N/A</v>
      </c>
      <c r="BU11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85" s="18" t="str">
        <f>IF(BV$2=0, "N/A", IF(ISNUMBER(SEARCH(UPPER(BV$2), UPPER(ProgramsTable[[#This Row],[Type of Service]]))), "Yes", "No"))</f>
        <v>N/A</v>
      </c>
      <c r="BW1185" s="18" t="str">
        <f>IF(BW$2=0, "N/A", IF(ISNUMBER(SEARCH(TRIM(BW$2), ProgramsTable[[#This Row],[Geographic Coverage]])), "Yes", "No"))</f>
        <v>N/A</v>
      </c>
      <c r="BX1185" s="18" t="str">
        <f>IF(BX$2=0, "N/A", IF(ISNUMBER(SEARCH(TRIM(BX$2), ProgramsTable[[#This Row],[Geographic Coverage]])), "Yes", "No"))</f>
        <v>N/A</v>
      </c>
      <c r="BY1185" s="18" t="str">
        <f>IF(AND(BW$2=0, BX$2=0), "*Required - Please Make a Selection*", IF(OR(ISNUMBER(SEARCH(TRIM(BW$2), ProgramsTable[[#This Row],[Geographic Coverage]])), ISNUMBER(SEARCH(TRIM(BX$2), ProgramsTable[[#This Row],[Geographic Coverage]]))), "Yes", "No"))</f>
        <v>*Required - Please Make a Selection*</v>
      </c>
      <c r="BZ1185" s="18" t="str">
        <f>IF(I$2=0, "N/A", IF(I$2="Yes", IF(ProgramsTable[[#This Row],[Program Includes Services for Caregivers]]="Yes", IF(ProgramsTable[[#This Row],[Program May Require Caregiver to be Unpaid]]="No", "Yes", "No"), "No"), "N/A"))</f>
        <v>N/A</v>
      </c>
      <c r="CA11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85" s="18" t="str">
        <f>IF(CB$2=0, "N/A", IF(ISNUMBER(SEARCH(TRIM(UPPER(CB$2)), TRIM(UPPER(ProgramsTable[[#This Row],[Type of Service]])))), "Yes", "No"))</f>
        <v>N/A</v>
      </c>
      <c r="CC1185" s="18" t="str">
        <f>IF(CC$2=0, "N/A", IF(ISNUMBER(SEARCH(TRIM(CC$2), ProgramsTable[[#This Row],[Geographic Coverage]])), "Yes", "No"))</f>
        <v>No</v>
      </c>
      <c r="CD1185" s="18" t="str">
        <f>IF(CD$2=0, "N/A", IF(ISNUMBER(SEARCH(TRIM(CD$2), ProgramsTable[[#This Row],[Geographic Coverage]])), "Yes", "No"))</f>
        <v>N/A</v>
      </c>
      <c r="CE1185" s="18" t="str">
        <f>IF(AND(CC$2=0, CD$2=0), "*Required - Please Make a Selection*", IF(OR(ISNUMBER(SEARCH(TRIM(CC$2), ProgramsTable[[#This Row],[Geographic Coverage]])), ISNUMBER(SEARCH(TRIM(CD$2), ProgramsTable[[#This Row],[Geographic Coverage]]))), "Yes", "No"))</f>
        <v>No</v>
      </c>
      <c r="CF1185" s="18" t="str" cm="1">
        <f t="array" ref="CF1185">IF(COUNTIF(BK$2:BN$2, "Yes")=0, "N/A", IF(SUMPRODUCT((BK$2:BN$2="Yes")*(ProgramsTable[[#This Row],[Veteran?]:[Disabled Veteran?]]="Yes"))&gt;0, "Yes", "No"))</f>
        <v>No</v>
      </c>
      <c r="CG11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85"/>
      <c r="CI1185"/>
      <c r="CJ1185"/>
      <c r="CK1185"/>
      <c r="CL1185"/>
      <c r="CM1185"/>
      <c r="CN1185"/>
      <c r="CO1185"/>
      <c r="CP1185"/>
      <c r="CQ1185"/>
      <c r="CR1185"/>
      <c r="CS1185"/>
      <c r="CU1185"/>
      <c r="CV1185"/>
    </row>
    <row r="1186" spans="1:100" hidden="1" x14ac:dyDescent="0.25">
      <c r="A1186" s="10">
        <v>1304</v>
      </c>
      <c r="B1186" t="s">
        <v>658</v>
      </c>
      <c r="C1186" t="s">
        <v>507</v>
      </c>
      <c r="D1186" t="s">
        <v>545</v>
      </c>
      <c r="E1186" t="s">
        <v>546</v>
      </c>
      <c r="F1186" t="s">
        <v>551</v>
      </c>
      <c r="G1186" t="s">
        <v>92</v>
      </c>
      <c r="H1186" t="s">
        <v>207</v>
      </c>
      <c r="I1186" t="s">
        <v>207</v>
      </c>
      <c r="J1186" t="s">
        <v>547</v>
      </c>
      <c r="K1186" t="s">
        <v>208</v>
      </c>
      <c r="L1186" s="11" t="s">
        <v>543</v>
      </c>
      <c r="M1186">
        <v>60</v>
      </c>
      <c r="N1186">
        <v>120</v>
      </c>
      <c r="P1186" t="s">
        <v>552</v>
      </c>
      <c r="Q1186" t="s">
        <v>208</v>
      </c>
      <c r="R1186" t="s">
        <v>552</v>
      </c>
      <c r="S1186" t="s">
        <v>208</v>
      </c>
      <c r="T1186" t="s">
        <v>2</v>
      </c>
      <c r="U1186" t="s">
        <v>215</v>
      </c>
      <c r="V1186" t="s">
        <v>207</v>
      </c>
      <c r="W1186" t="s">
        <v>207</v>
      </c>
      <c r="X1186" t="s">
        <v>207</v>
      </c>
      <c r="Y1186" t="s">
        <v>207</v>
      </c>
      <c r="Z1186" t="s">
        <v>207</v>
      </c>
      <c r="AA1186" t="s">
        <v>215</v>
      </c>
      <c r="AB1186" t="s">
        <v>207</v>
      </c>
      <c r="AC1186" t="s">
        <v>207</v>
      </c>
      <c r="AD1186" t="s">
        <v>207</v>
      </c>
      <c r="AE1186" t="s">
        <v>207</v>
      </c>
      <c r="AF1186" t="s">
        <v>207</v>
      </c>
      <c r="AG1186" t="s">
        <v>207</v>
      </c>
      <c r="AH1186" t="s">
        <v>207</v>
      </c>
      <c r="AI1186" t="s">
        <v>207</v>
      </c>
      <c r="AJ1186" t="s">
        <v>207</v>
      </c>
      <c r="AK1186" t="s">
        <v>207</v>
      </c>
      <c r="AL1186" t="s">
        <v>207</v>
      </c>
      <c r="AM1186" t="s">
        <v>207</v>
      </c>
      <c r="AN1186" t="s">
        <v>207</v>
      </c>
      <c r="AO1186" t="s">
        <v>207</v>
      </c>
      <c r="AP1186" t="s">
        <v>207</v>
      </c>
      <c r="AQ1186" t="s">
        <v>207</v>
      </c>
      <c r="AR1186" t="s">
        <v>207</v>
      </c>
      <c r="AS1186" t="s">
        <v>207</v>
      </c>
      <c r="AT1186" t="s">
        <v>207</v>
      </c>
      <c r="AU1186" t="s">
        <v>207</v>
      </c>
      <c r="AV1186" t="s">
        <v>207</v>
      </c>
      <c r="AW1186" t="s">
        <v>207</v>
      </c>
      <c r="AX1186" t="s">
        <v>207</v>
      </c>
      <c r="AY1186" t="s">
        <v>207</v>
      </c>
      <c r="AZ1186" t="s">
        <v>207</v>
      </c>
      <c r="BA1186" t="s">
        <v>215</v>
      </c>
      <c r="BB1186" t="s">
        <v>207</v>
      </c>
      <c r="BC1186" t="s">
        <v>207</v>
      </c>
      <c r="BD1186" t="s">
        <v>207</v>
      </c>
      <c r="BE1186" t="s">
        <v>207</v>
      </c>
      <c r="BF1186" t="s">
        <v>207</v>
      </c>
      <c r="BG1186" t="s">
        <v>207</v>
      </c>
      <c r="BH1186" t="s">
        <v>207</v>
      </c>
      <c r="BI1186" t="s">
        <v>207</v>
      </c>
      <c r="BJ1186" t="s">
        <v>207</v>
      </c>
      <c r="BK1186" t="s">
        <v>207</v>
      </c>
      <c r="BL1186" t="s">
        <v>207</v>
      </c>
      <c r="BM1186" t="s">
        <v>207</v>
      </c>
      <c r="BN1186" t="s">
        <v>207</v>
      </c>
      <c r="BO1186" s="18" t="str">
        <f>IF(OR(BO$2=0, BO$2=""), "N/A", IF(ISNUMBER(SEARCH(UPPER(BO$2), UPPER(ProgramsTable[[#This Row],[Type of Service]]))), "Yes", "No"))</f>
        <v>N/A</v>
      </c>
      <c r="BP1186" s="18" t="str">
        <f>IF(BP$2=0, "N/A", IF(ISNUMBER(SEARCH(TRIM(BP$2), ProgramsTable[[#This Row],[Geographic Coverage]])), "Yes", "No"))</f>
        <v>N/A</v>
      </c>
      <c r="BQ1186" s="18" t="str">
        <f>IF(BQ$2=0, "N/A", IF(ISNUMBER(SEARCH(TRIM(BQ$2), ProgramsTable[[#This Row],[Geographic Coverage]])), "Yes", "No"))</f>
        <v>N/A</v>
      </c>
      <c r="BR1186" s="18" t="str">
        <f>IF(AND(BP$2=0, BQ$2=0), "*Required - Please Make a Selection*", IF(OR(ISNUMBER(SEARCH(TRIM(BP$2), ProgramsTable[[#This Row],[Geographic Coverage]])), ISNUMBER(SEARCH(TRIM(BQ$2), ProgramsTable[[#This Row],[Geographic Coverage]]))), "Yes", "No"))</f>
        <v>*Required - Please Make a Selection*</v>
      </c>
      <c r="BS1186" s="18" t="str">
        <f>IF(OR(BS$2="",BS$2=0), "N/A", IF(AND(ProgramsTable[[#This Row],[Age Min]]= "None", ProgramsTable[[#This Row],[Age Max]]= "None"), "Yes", IF(AND(BS$2&gt;=ProgramsTable[[#This Row],[Age Min]], BS$2&lt;=ProgramsTable[[#This Row],[Age Max]]), "Yes", "No")))</f>
        <v>N/A</v>
      </c>
      <c r="BT1186" s="18" t="str" cm="1">
        <f t="array" ref="BT1186">IF(COUNTIF(AM$2:BJ$2,"Yes")=0,"N/A",IF(SUMPRODUCT(--(AM$2:BJ$2="Yes"),--(ProgramsTable[[#This Row],[Developmental Disability]:[Caregivers, Family Members, Advocates, or Practitioners of an Individual with Disabilities or Medical Conditions]]="Yes"))&gt;0,"Yes","No"))</f>
        <v>N/A</v>
      </c>
      <c r="BU11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86" s="18" t="str">
        <f>IF(BV$2=0, "N/A", IF(ISNUMBER(SEARCH(UPPER(BV$2), UPPER(ProgramsTable[[#This Row],[Type of Service]]))), "Yes", "No"))</f>
        <v>N/A</v>
      </c>
      <c r="BW1186" s="18" t="str">
        <f>IF(BW$2=0, "N/A", IF(ISNUMBER(SEARCH(TRIM(BW$2), ProgramsTable[[#This Row],[Geographic Coverage]])), "Yes", "No"))</f>
        <v>N/A</v>
      </c>
      <c r="BX1186" s="18" t="str">
        <f>IF(BX$2=0, "N/A", IF(ISNUMBER(SEARCH(TRIM(BX$2), ProgramsTable[[#This Row],[Geographic Coverage]])), "Yes", "No"))</f>
        <v>N/A</v>
      </c>
      <c r="BY1186" s="18" t="str">
        <f>IF(AND(BW$2=0, BX$2=0), "*Required - Please Make a Selection*", IF(OR(ISNUMBER(SEARCH(TRIM(BW$2), ProgramsTable[[#This Row],[Geographic Coverage]])), ISNUMBER(SEARCH(TRIM(BX$2), ProgramsTable[[#This Row],[Geographic Coverage]]))), "Yes", "No"))</f>
        <v>*Required - Please Make a Selection*</v>
      </c>
      <c r="BZ1186" s="18" t="str">
        <f>IF(I$2=0, "N/A", IF(I$2="Yes", IF(ProgramsTable[[#This Row],[Program Includes Services for Caregivers]]="Yes", IF(ProgramsTable[[#This Row],[Program May Require Caregiver to be Unpaid]]="No", "Yes", "No"), "No"), "N/A"))</f>
        <v>N/A</v>
      </c>
      <c r="CA11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86" s="18" t="str">
        <f>IF(CB$2=0, "N/A", IF(ISNUMBER(SEARCH(TRIM(UPPER(CB$2)), TRIM(UPPER(ProgramsTable[[#This Row],[Type of Service]])))), "Yes", "No"))</f>
        <v>N/A</v>
      </c>
      <c r="CC1186" s="18" t="str">
        <f>IF(CC$2=0, "N/A", IF(ISNUMBER(SEARCH(TRIM(CC$2), ProgramsTable[[#This Row],[Geographic Coverage]])), "Yes", "No"))</f>
        <v>No</v>
      </c>
      <c r="CD1186" s="18" t="str">
        <f>IF(CD$2=0, "N/A", IF(ISNUMBER(SEARCH(TRIM(CD$2), ProgramsTable[[#This Row],[Geographic Coverage]])), "Yes", "No"))</f>
        <v>N/A</v>
      </c>
      <c r="CE1186" s="18" t="str">
        <f>IF(AND(CC$2=0, CD$2=0), "*Required - Please Make a Selection*", IF(OR(ISNUMBER(SEARCH(TRIM(CC$2), ProgramsTable[[#This Row],[Geographic Coverage]])), ISNUMBER(SEARCH(TRIM(CD$2), ProgramsTable[[#This Row],[Geographic Coverage]]))), "Yes", "No"))</f>
        <v>No</v>
      </c>
      <c r="CF1186" s="18" t="str" cm="1">
        <f t="array" ref="CF1186">IF(COUNTIF(BK$2:BN$2, "Yes")=0, "N/A", IF(SUMPRODUCT((BK$2:BN$2="Yes")*(ProgramsTable[[#This Row],[Veteran?]:[Disabled Veteran?]]="Yes"))&gt;0, "Yes", "No"))</f>
        <v>No</v>
      </c>
      <c r="CG11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86"/>
      <c r="CI1186"/>
      <c r="CJ1186"/>
      <c r="CK1186"/>
      <c r="CL1186"/>
      <c r="CM1186"/>
      <c r="CN1186"/>
      <c r="CO1186"/>
      <c r="CP1186"/>
      <c r="CQ1186"/>
      <c r="CR1186"/>
      <c r="CS1186"/>
      <c r="CU1186"/>
      <c r="CV1186"/>
    </row>
    <row r="1187" spans="1:100" hidden="1" x14ac:dyDescent="0.25">
      <c r="A1187" s="10">
        <v>1305</v>
      </c>
      <c r="B1187" t="s">
        <v>658</v>
      </c>
      <c r="C1187" t="s">
        <v>507</v>
      </c>
      <c r="D1187" t="s">
        <v>545</v>
      </c>
      <c r="E1187" t="s">
        <v>546</v>
      </c>
      <c r="F1187" t="s">
        <v>553</v>
      </c>
      <c r="G1187" t="s">
        <v>99</v>
      </c>
      <c r="H1187" t="s">
        <v>207</v>
      </c>
      <c r="I1187" t="s">
        <v>207</v>
      </c>
      <c r="J1187" t="s">
        <v>208</v>
      </c>
      <c r="K1187" t="s">
        <v>208</v>
      </c>
      <c r="L1187" s="11" t="s">
        <v>543</v>
      </c>
      <c r="M1187">
        <v>60</v>
      </c>
      <c r="N1187">
        <v>120</v>
      </c>
      <c r="P1187" t="s">
        <v>554</v>
      </c>
      <c r="Q1187" t="s">
        <v>208</v>
      </c>
      <c r="R1187" t="s">
        <v>554</v>
      </c>
      <c r="S1187" t="s">
        <v>208</v>
      </c>
      <c r="T1187" t="s">
        <v>2</v>
      </c>
      <c r="U1187" t="s">
        <v>207</v>
      </c>
      <c r="V1187" t="s">
        <v>207</v>
      </c>
      <c r="W1187" t="s">
        <v>207</v>
      </c>
      <c r="X1187" t="s">
        <v>207</v>
      </c>
      <c r="Y1187" t="s">
        <v>207</v>
      </c>
      <c r="Z1187" t="s">
        <v>207</v>
      </c>
      <c r="AA1187" t="s">
        <v>207</v>
      </c>
      <c r="AB1187" t="s">
        <v>207</v>
      </c>
      <c r="AC1187" t="s">
        <v>207</v>
      </c>
      <c r="AD1187" t="s">
        <v>207</v>
      </c>
      <c r="AE1187" t="s">
        <v>207</v>
      </c>
      <c r="AF1187" t="s">
        <v>207</v>
      </c>
      <c r="AG1187" t="s">
        <v>207</v>
      </c>
      <c r="AH1187" t="s">
        <v>207</v>
      </c>
      <c r="AI1187" t="s">
        <v>207</v>
      </c>
      <c r="AJ1187" t="s">
        <v>207</v>
      </c>
      <c r="AK1187" t="s">
        <v>207</v>
      </c>
      <c r="AL1187" t="s">
        <v>207</v>
      </c>
      <c r="AM1187" t="s">
        <v>207</v>
      </c>
      <c r="AN1187" t="s">
        <v>207</v>
      </c>
      <c r="AO1187" t="s">
        <v>207</v>
      </c>
      <c r="AP1187" t="s">
        <v>207</v>
      </c>
      <c r="AQ1187" t="s">
        <v>207</v>
      </c>
      <c r="AR1187" t="s">
        <v>207</v>
      </c>
      <c r="AS1187" t="s">
        <v>207</v>
      </c>
      <c r="AT1187" t="s">
        <v>207</v>
      </c>
      <c r="AU1187" t="s">
        <v>207</v>
      </c>
      <c r="AV1187" t="s">
        <v>207</v>
      </c>
      <c r="AW1187" t="s">
        <v>207</v>
      </c>
      <c r="AX1187" t="s">
        <v>207</v>
      </c>
      <c r="AY1187" t="s">
        <v>207</v>
      </c>
      <c r="AZ1187" t="s">
        <v>207</v>
      </c>
      <c r="BA1187" t="s">
        <v>215</v>
      </c>
      <c r="BB1187" t="s">
        <v>207</v>
      </c>
      <c r="BC1187" t="s">
        <v>207</v>
      </c>
      <c r="BD1187" t="s">
        <v>207</v>
      </c>
      <c r="BE1187" t="s">
        <v>207</v>
      </c>
      <c r="BF1187" t="s">
        <v>207</v>
      </c>
      <c r="BG1187" t="s">
        <v>207</v>
      </c>
      <c r="BH1187" t="s">
        <v>207</v>
      </c>
      <c r="BI1187" t="s">
        <v>207</v>
      </c>
      <c r="BJ1187" t="s">
        <v>207</v>
      </c>
      <c r="BK1187" t="s">
        <v>207</v>
      </c>
      <c r="BL1187" t="s">
        <v>207</v>
      </c>
      <c r="BM1187" t="s">
        <v>207</v>
      </c>
      <c r="BN1187" t="s">
        <v>207</v>
      </c>
      <c r="BO1187" s="18" t="str">
        <f>IF(OR(BO$2=0, BO$2=""), "N/A", IF(ISNUMBER(SEARCH(UPPER(BO$2), UPPER(ProgramsTable[[#This Row],[Type of Service]]))), "Yes", "No"))</f>
        <v>N/A</v>
      </c>
      <c r="BP1187" s="18" t="str">
        <f>IF(BP$2=0, "N/A", IF(ISNUMBER(SEARCH(TRIM(BP$2), ProgramsTable[[#This Row],[Geographic Coverage]])), "Yes", "No"))</f>
        <v>N/A</v>
      </c>
      <c r="BQ1187" s="18" t="str">
        <f>IF(BQ$2=0, "N/A", IF(ISNUMBER(SEARCH(TRIM(BQ$2), ProgramsTable[[#This Row],[Geographic Coverage]])), "Yes", "No"))</f>
        <v>N/A</v>
      </c>
      <c r="BR1187" s="18" t="str">
        <f>IF(AND(BP$2=0, BQ$2=0), "*Required - Please Make a Selection*", IF(OR(ISNUMBER(SEARCH(TRIM(BP$2), ProgramsTable[[#This Row],[Geographic Coverage]])), ISNUMBER(SEARCH(TRIM(BQ$2), ProgramsTable[[#This Row],[Geographic Coverage]]))), "Yes", "No"))</f>
        <v>*Required - Please Make a Selection*</v>
      </c>
      <c r="BS1187" s="18" t="str">
        <f>IF(OR(BS$2="",BS$2=0), "N/A", IF(AND(ProgramsTable[[#This Row],[Age Min]]= "None", ProgramsTable[[#This Row],[Age Max]]= "None"), "Yes", IF(AND(BS$2&gt;=ProgramsTable[[#This Row],[Age Min]], BS$2&lt;=ProgramsTable[[#This Row],[Age Max]]), "Yes", "No")))</f>
        <v>N/A</v>
      </c>
      <c r="BT1187" s="18" t="str" cm="1">
        <f t="array" ref="BT1187">IF(COUNTIF(AM$2:BJ$2,"Yes")=0,"N/A",IF(SUMPRODUCT(--(AM$2:BJ$2="Yes"),--(ProgramsTable[[#This Row],[Developmental Disability]:[Caregivers, Family Members, Advocates, or Practitioners of an Individual with Disabilities or Medical Conditions]]="Yes"))&gt;0,"Yes","No"))</f>
        <v>N/A</v>
      </c>
      <c r="BU11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87" s="18" t="str">
        <f>IF(BV$2=0, "N/A", IF(ISNUMBER(SEARCH(UPPER(BV$2), UPPER(ProgramsTable[[#This Row],[Type of Service]]))), "Yes", "No"))</f>
        <v>N/A</v>
      </c>
      <c r="BW1187" s="18" t="str">
        <f>IF(BW$2=0, "N/A", IF(ISNUMBER(SEARCH(TRIM(BW$2), ProgramsTable[[#This Row],[Geographic Coverage]])), "Yes", "No"))</f>
        <v>N/A</v>
      </c>
      <c r="BX1187" s="18" t="str">
        <f>IF(BX$2=0, "N/A", IF(ISNUMBER(SEARCH(TRIM(BX$2), ProgramsTable[[#This Row],[Geographic Coverage]])), "Yes", "No"))</f>
        <v>N/A</v>
      </c>
      <c r="BY1187" s="18" t="str">
        <f>IF(AND(BW$2=0, BX$2=0), "*Required - Please Make a Selection*", IF(OR(ISNUMBER(SEARCH(TRIM(BW$2), ProgramsTable[[#This Row],[Geographic Coverage]])), ISNUMBER(SEARCH(TRIM(BX$2), ProgramsTable[[#This Row],[Geographic Coverage]]))), "Yes", "No"))</f>
        <v>*Required - Please Make a Selection*</v>
      </c>
      <c r="BZ1187" s="18" t="str">
        <f>IF(I$2=0, "N/A", IF(I$2="Yes", IF(ProgramsTable[[#This Row],[Program Includes Services for Caregivers]]="Yes", IF(ProgramsTable[[#This Row],[Program May Require Caregiver to be Unpaid]]="No", "Yes", "No"), "No"), "N/A"))</f>
        <v>N/A</v>
      </c>
      <c r="CA11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87" s="18" t="str">
        <f>IF(CB$2=0, "N/A", IF(ISNUMBER(SEARCH(TRIM(UPPER(CB$2)), TRIM(UPPER(ProgramsTable[[#This Row],[Type of Service]])))), "Yes", "No"))</f>
        <v>N/A</v>
      </c>
      <c r="CC1187" s="18" t="str">
        <f>IF(CC$2=0, "N/A", IF(ISNUMBER(SEARCH(TRIM(CC$2), ProgramsTable[[#This Row],[Geographic Coverage]])), "Yes", "No"))</f>
        <v>No</v>
      </c>
      <c r="CD1187" s="18" t="str">
        <f>IF(CD$2=0, "N/A", IF(ISNUMBER(SEARCH(TRIM(CD$2), ProgramsTable[[#This Row],[Geographic Coverage]])), "Yes", "No"))</f>
        <v>N/A</v>
      </c>
      <c r="CE1187" s="18" t="str">
        <f>IF(AND(CC$2=0, CD$2=0), "*Required - Please Make a Selection*", IF(OR(ISNUMBER(SEARCH(TRIM(CC$2), ProgramsTable[[#This Row],[Geographic Coverage]])), ISNUMBER(SEARCH(TRIM(CD$2), ProgramsTable[[#This Row],[Geographic Coverage]]))), "Yes", "No"))</f>
        <v>No</v>
      </c>
      <c r="CF1187" s="18" t="str" cm="1">
        <f t="array" ref="CF1187">IF(COUNTIF(BK$2:BN$2, "Yes")=0, "N/A", IF(SUMPRODUCT((BK$2:BN$2="Yes")*(ProgramsTable[[#This Row],[Veteran?]:[Disabled Veteran?]]="Yes"))&gt;0, "Yes", "No"))</f>
        <v>No</v>
      </c>
      <c r="CG11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87"/>
      <c r="CI1187"/>
      <c r="CJ1187"/>
      <c r="CK1187"/>
      <c r="CL1187"/>
      <c r="CM1187"/>
      <c r="CN1187"/>
      <c r="CO1187"/>
      <c r="CP1187"/>
      <c r="CQ1187"/>
      <c r="CR1187"/>
      <c r="CS1187"/>
      <c r="CU1187"/>
      <c r="CV1187"/>
    </row>
    <row r="1188" spans="1:100" hidden="1" x14ac:dyDescent="0.25">
      <c r="A1188" s="10">
        <v>1306</v>
      </c>
      <c r="B1188" t="s">
        <v>658</v>
      </c>
      <c r="C1188" t="s">
        <v>507</v>
      </c>
      <c r="D1188" t="s">
        <v>545</v>
      </c>
      <c r="E1188" t="s">
        <v>546</v>
      </c>
      <c r="F1188" t="s">
        <v>555</v>
      </c>
      <c r="G1188" t="s">
        <v>92</v>
      </c>
      <c r="H1188" t="s">
        <v>207</v>
      </c>
      <c r="I1188" t="s">
        <v>207</v>
      </c>
      <c r="J1188" t="s">
        <v>547</v>
      </c>
      <c r="K1188" t="s">
        <v>208</v>
      </c>
      <c r="L1188" s="11" t="s">
        <v>543</v>
      </c>
      <c r="M1188">
        <v>60</v>
      </c>
      <c r="N1188">
        <v>120</v>
      </c>
      <c r="P1188" t="s">
        <v>556</v>
      </c>
      <c r="Q1188" t="s">
        <v>208</v>
      </c>
      <c r="R1188" t="s">
        <v>556</v>
      </c>
      <c r="S1188" t="s">
        <v>208</v>
      </c>
      <c r="T1188" t="s">
        <v>2</v>
      </c>
      <c r="U1188" t="s">
        <v>215</v>
      </c>
      <c r="V1188" t="s">
        <v>207</v>
      </c>
      <c r="W1188" t="s">
        <v>207</v>
      </c>
      <c r="X1188" t="s">
        <v>207</v>
      </c>
      <c r="Y1188" t="s">
        <v>207</v>
      </c>
      <c r="Z1188" t="s">
        <v>207</v>
      </c>
      <c r="AA1188" t="s">
        <v>215</v>
      </c>
      <c r="AB1188" t="s">
        <v>207</v>
      </c>
      <c r="AC1188" t="s">
        <v>207</v>
      </c>
      <c r="AD1188" t="s">
        <v>207</v>
      </c>
      <c r="AE1188" t="s">
        <v>207</v>
      </c>
      <c r="AF1188" t="s">
        <v>207</v>
      </c>
      <c r="AG1188" t="s">
        <v>207</v>
      </c>
      <c r="AH1188" t="s">
        <v>207</v>
      </c>
      <c r="AI1188" t="s">
        <v>207</v>
      </c>
      <c r="AJ1188" t="s">
        <v>207</v>
      </c>
      <c r="AK1188" t="s">
        <v>207</v>
      </c>
      <c r="AL1188" t="s">
        <v>207</v>
      </c>
      <c r="AM1188" t="s">
        <v>207</v>
      </c>
      <c r="AN1188" t="s">
        <v>207</v>
      </c>
      <c r="AO1188" t="s">
        <v>207</v>
      </c>
      <c r="AP1188" t="s">
        <v>207</v>
      </c>
      <c r="AQ1188" t="s">
        <v>207</v>
      </c>
      <c r="AR1188" t="s">
        <v>207</v>
      </c>
      <c r="AS1188" t="s">
        <v>207</v>
      </c>
      <c r="AT1188" t="s">
        <v>207</v>
      </c>
      <c r="AU1188" t="s">
        <v>207</v>
      </c>
      <c r="AV1188" t="s">
        <v>207</v>
      </c>
      <c r="AW1188" t="s">
        <v>207</v>
      </c>
      <c r="AX1188" t="s">
        <v>207</v>
      </c>
      <c r="AY1188" t="s">
        <v>207</v>
      </c>
      <c r="AZ1188" t="s">
        <v>207</v>
      </c>
      <c r="BA1188" t="s">
        <v>215</v>
      </c>
      <c r="BB1188" t="s">
        <v>207</v>
      </c>
      <c r="BC1188" t="s">
        <v>207</v>
      </c>
      <c r="BD1188" t="s">
        <v>207</v>
      </c>
      <c r="BE1188" t="s">
        <v>207</v>
      </c>
      <c r="BF1188" t="s">
        <v>207</v>
      </c>
      <c r="BG1188" t="s">
        <v>207</v>
      </c>
      <c r="BH1188" t="s">
        <v>207</v>
      </c>
      <c r="BI1188" t="s">
        <v>207</v>
      </c>
      <c r="BJ1188" t="s">
        <v>207</v>
      </c>
      <c r="BK1188" t="s">
        <v>207</v>
      </c>
      <c r="BL1188" t="s">
        <v>207</v>
      </c>
      <c r="BM1188" t="s">
        <v>207</v>
      </c>
      <c r="BN1188" t="s">
        <v>207</v>
      </c>
      <c r="BO1188" s="18" t="str">
        <f>IF(OR(BO$2=0, BO$2=""), "N/A", IF(ISNUMBER(SEARCH(UPPER(BO$2), UPPER(ProgramsTable[[#This Row],[Type of Service]]))), "Yes", "No"))</f>
        <v>N/A</v>
      </c>
      <c r="BP1188" s="18" t="str">
        <f>IF(BP$2=0, "N/A", IF(ISNUMBER(SEARCH(TRIM(BP$2), ProgramsTable[[#This Row],[Geographic Coverage]])), "Yes", "No"))</f>
        <v>N/A</v>
      </c>
      <c r="BQ1188" s="18" t="str">
        <f>IF(BQ$2=0, "N/A", IF(ISNUMBER(SEARCH(TRIM(BQ$2), ProgramsTable[[#This Row],[Geographic Coverage]])), "Yes", "No"))</f>
        <v>N/A</v>
      </c>
      <c r="BR1188" s="18" t="str">
        <f>IF(AND(BP$2=0, BQ$2=0), "*Required - Please Make a Selection*", IF(OR(ISNUMBER(SEARCH(TRIM(BP$2), ProgramsTable[[#This Row],[Geographic Coverage]])), ISNUMBER(SEARCH(TRIM(BQ$2), ProgramsTable[[#This Row],[Geographic Coverage]]))), "Yes", "No"))</f>
        <v>*Required - Please Make a Selection*</v>
      </c>
      <c r="BS1188" s="18" t="str">
        <f>IF(OR(BS$2="",BS$2=0), "N/A", IF(AND(ProgramsTable[[#This Row],[Age Min]]= "None", ProgramsTable[[#This Row],[Age Max]]= "None"), "Yes", IF(AND(BS$2&gt;=ProgramsTable[[#This Row],[Age Min]], BS$2&lt;=ProgramsTable[[#This Row],[Age Max]]), "Yes", "No")))</f>
        <v>N/A</v>
      </c>
      <c r="BT1188" s="18" t="str" cm="1">
        <f t="array" ref="BT1188">IF(COUNTIF(AM$2:BJ$2,"Yes")=0,"N/A",IF(SUMPRODUCT(--(AM$2:BJ$2="Yes"),--(ProgramsTable[[#This Row],[Developmental Disability]:[Caregivers, Family Members, Advocates, or Practitioners of an Individual with Disabilities or Medical Conditions]]="Yes"))&gt;0,"Yes","No"))</f>
        <v>N/A</v>
      </c>
      <c r="BU11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88" s="18" t="str">
        <f>IF(BV$2=0, "N/A", IF(ISNUMBER(SEARCH(UPPER(BV$2), UPPER(ProgramsTable[[#This Row],[Type of Service]]))), "Yes", "No"))</f>
        <v>N/A</v>
      </c>
      <c r="BW1188" s="18" t="str">
        <f>IF(BW$2=0, "N/A", IF(ISNUMBER(SEARCH(TRIM(BW$2), ProgramsTable[[#This Row],[Geographic Coverage]])), "Yes", "No"))</f>
        <v>N/A</v>
      </c>
      <c r="BX1188" s="18" t="str">
        <f>IF(BX$2=0, "N/A", IF(ISNUMBER(SEARCH(TRIM(BX$2), ProgramsTable[[#This Row],[Geographic Coverage]])), "Yes", "No"))</f>
        <v>N/A</v>
      </c>
      <c r="BY1188" s="18" t="str">
        <f>IF(AND(BW$2=0, BX$2=0), "*Required - Please Make a Selection*", IF(OR(ISNUMBER(SEARCH(TRIM(BW$2), ProgramsTable[[#This Row],[Geographic Coverage]])), ISNUMBER(SEARCH(TRIM(BX$2), ProgramsTable[[#This Row],[Geographic Coverage]]))), "Yes", "No"))</f>
        <v>*Required - Please Make a Selection*</v>
      </c>
      <c r="BZ1188" s="18" t="str">
        <f>IF(I$2=0, "N/A", IF(I$2="Yes", IF(ProgramsTable[[#This Row],[Program Includes Services for Caregivers]]="Yes", IF(ProgramsTable[[#This Row],[Program May Require Caregiver to be Unpaid]]="No", "Yes", "No"), "No"), "N/A"))</f>
        <v>N/A</v>
      </c>
      <c r="CA11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88" s="18" t="str">
        <f>IF(CB$2=0, "N/A", IF(ISNUMBER(SEARCH(TRIM(UPPER(CB$2)), TRIM(UPPER(ProgramsTable[[#This Row],[Type of Service]])))), "Yes", "No"))</f>
        <v>N/A</v>
      </c>
      <c r="CC1188" s="18" t="str">
        <f>IF(CC$2=0, "N/A", IF(ISNUMBER(SEARCH(TRIM(CC$2), ProgramsTable[[#This Row],[Geographic Coverage]])), "Yes", "No"))</f>
        <v>No</v>
      </c>
      <c r="CD1188" s="18" t="str">
        <f>IF(CD$2=0, "N/A", IF(ISNUMBER(SEARCH(TRIM(CD$2), ProgramsTable[[#This Row],[Geographic Coverage]])), "Yes", "No"))</f>
        <v>N/A</v>
      </c>
      <c r="CE1188" s="18" t="str">
        <f>IF(AND(CC$2=0, CD$2=0), "*Required - Please Make a Selection*", IF(OR(ISNUMBER(SEARCH(TRIM(CC$2), ProgramsTable[[#This Row],[Geographic Coverage]])), ISNUMBER(SEARCH(TRIM(CD$2), ProgramsTable[[#This Row],[Geographic Coverage]]))), "Yes", "No"))</f>
        <v>No</v>
      </c>
      <c r="CF1188" s="18" t="str" cm="1">
        <f t="array" ref="CF1188">IF(COUNTIF(BK$2:BN$2, "Yes")=0, "N/A", IF(SUMPRODUCT((BK$2:BN$2="Yes")*(ProgramsTable[[#This Row],[Veteran?]:[Disabled Veteran?]]="Yes"))&gt;0, "Yes", "No"))</f>
        <v>No</v>
      </c>
      <c r="CG11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88"/>
      <c r="CI1188"/>
      <c r="CJ1188"/>
      <c r="CK1188"/>
      <c r="CL1188"/>
      <c r="CM1188"/>
      <c r="CN1188"/>
      <c r="CO1188"/>
      <c r="CP1188"/>
      <c r="CQ1188"/>
      <c r="CR1188"/>
      <c r="CS1188"/>
      <c r="CU1188"/>
      <c r="CV1188"/>
    </row>
    <row r="1189" spans="1:100" hidden="1" x14ac:dyDescent="0.25">
      <c r="A1189" s="10">
        <v>1307</v>
      </c>
      <c r="B1189" t="s">
        <v>658</v>
      </c>
      <c r="C1189" t="s">
        <v>507</v>
      </c>
      <c r="D1189" t="s">
        <v>545</v>
      </c>
      <c r="E1189" t="s">
        <v>546</v>
      </c>
      <c r="F1189" t="s">
        <v>557</v>
      </c>
      <c r="G1189" t="s">
        <v>91</v>
      </c>
      <c r="H1189" t="s">
        <v>207</v>
      </c>
      <c r="I1189" t="s">
        <v>207</v>
      </c>
      <c r="J1189" t="s">
        <v>208</v>
      </c>
      <c r="K1189" t="s">
        <v>208</v>
      </c>
      <c r="L1189" s="11" t="s">
        <v>543</v>
      </c>
      <c r="M1189">
        <v>60</v>
      </c>
      <c r="N1189">
        <v>120</v>
      </c>
      <c r="P1189" t="s">
        <v>208</v>
      </c>
      <c r="Q1189" t="s">
        <v>208</v>
      </c>
      <c r="R1189" t="s">
        <v>208</v>
      </c>
      <c r="S1189" t="s">
        <v>208</v>
      </c>
      <c r="T1189" t="s">
        <v>2</v>
      </c>
      <c r="U1189" t="s">
        <v>207</v>
      </c>
      <c r="V1189" t="s">
        <v>207</v>
      </c>
      <c r="W1189" t="s">
        <v>207</v>
      </c>
      <c r="X1189" t="s">
        <v>207</v>
      </c>
      <c r="Y1189" t="s">
        <v>207</v>
      </c>
      <c r="Z1189" t="s">
        <v>207</v>
      </c>
      <c r="AA1189" t="s">
        <v>207</v>
      </c>
      <c r="AB1189" t="s">
        <v>207</v>
      </c>
      <c r="AC1189" t="s">
        <v>207</v>
      </c>
      <c r="AD1189" t="s">
        <v>207</v>
      </c>
      <c r="AE1189" t="s">
        <v>207</v>
      </c>
      <c r="AF1189" t="s">
        <v>207</v>
      </c>
      <c r="AG1189" t="s">
        <v>207</v>
      </c>
      <c r="AH1189" t="s">
        <v>207</v>
      </c>
      <c r="AI1189" t="s">
        <v>207</v>
      </c>
      <c r="AJ1189" t="s">
        <v>207</v>
      </c>
      <c r="AK1189" t="s">
        <v>207</v>
      </c>
      <c r="AL1189" t="s">
        <v>207</v>
      </c>
      <c r="AM1189" t="s">
        <v>207</v>
      </c>
      <c r="AN1189" t="s">
        <v>207</v>
      </c>
      <c r="AO1189" t="s">
        <v>207</v>
      </c>
      <c r="AP1189" t="s">
        <v>207</v>
      </c>
      <c r="AQ1189" t="s">
        <v>207</v>
      </c>
      <c r="AR1189" t="s">
        <v>207</v>
      </c>
      <c r="AS1189" t="s">
        <v>207</v>
      </c>
      <c r="AT1189" t="s">
        <v>207</v>
      </c>
      <c r="AU1189" t="s">
        <v>207</v>
      </c>
      <c r="AV1189" t="s">
        <v>207</v>
      </c>
      <c r="AW1189" t="s">
        <v>207</v>
      </c>
      <c r="AX1189" t="s">
        <v>207</v>
      </c>
      <c r="AY1189" t="s">
        <v>207</v>
      </c>
      <c r="AZ1189" t="s">
        <v>207</v>
      </c>
      <c r="BA1189" t="s">
        <v>207</v>
      </c>
      <c r="BB1189" t="s">
        <v>207</v>
      </c>
      <c r="BC1189" t="s">
        <v>207</v>
      </c>
      <c r="BD1189" t="s">
        <v>207</v>
      </c>
      <c r="BE1189" t="s">
        <v>207</v>
      </c>
      <c r="BF1189" t="s">
        <v>207</v>
      </c>
      <c r="BG1189" t="s">
        <v>207</v>
      </c>
      <c r="BH1189" t="s">
        <v>207</v>
      </c>
      <c r="BI1189" t="s">
        <v>207</v>
      </c>
      <c r="BJ1189" t="s">
        <v>207</v>
      </c>
      <c r="BK1189" t="s">
        <v>207</v>
      </c>
      <c r="BL1189" t="s">
        <v>207</v>
      </c>
      <c r="BM1189" t="s">
        <v>207</v>
      </c>
      <c r="BN1189" t="s">
        <v>207</v>
      </c>
      <c r="BO1189" s="18" t="str">
        <f>IF(OR(BO$2=0, BO$2=""), "N/A", IF(ISNUMBER(SEARCH(UPPER(BO$2), UPPER(ProgramsTable[[#This Row],[Type of Service]]))), "Yes", "No"))</f>
        <v>N/A</v>
      </c>
      <c r="BP1189" s="18" t="str">
        <f>IF(BP$2=0, "N/A", IF(ISNUMBER(SEARCH(TRIM(BP$2), ProgramsTable[[#This Row],[Geographic Coverage]])), "Yes", "No"))</f>
        <v>N/A</v>
      </c>
      <c r="BQ1189" s="18" t="str">
        <f>IF(BQ$2=0, "N/A", IF(ISNUMBER(SEARCH(TRIM(BQ$2), ProgramsTable[[#This Row],[Geographic Coverage]])), "Yes", "No"))</f>
        <v>N/A</v>
      </c>
      <c r="BR1189" s="18" t="str">
        <f>IF(AND(BP$2=0, BQ$2=0), "*Required - Please Make a Selection*", IF(OR(ISNUMBER(SEARCH(TRIM(BP$2), ProgramsTable[[#This Row],[Geographic Coverage]])), ISNUMBER(SEARCH(TRIM(BQ$2), ProgramsTable[[#This Row],[Geographic Coverage]]))), "Yes", "No"))</f>
        <v>*Required - Please Make a Selection*</v>
      </c>
      <c r="BS1189" s="18" t="str">
        <f>IF(OR(BS$2="",BS$2=0), "N/A", IF(AND(ProgramsTable[[#This Row],[Age Min]]= "None", ProgramsTable[[#This Row],[Age Max]]= "None"), "Yes", IF(AND(BS$2&gt;=ProgramsTable[[#This Row],[Age Min]], BS$2&lt;=ProgramsTable[[#This Row],[Age Max]]), "Yes", "No")))</f>
        <v>N/A</v>
      </c>
      <c r="BT1189" s="18" t="str" cm="1">
        <f t="array" ref="BT1189">IF(COUNTIF(AM$2:BJ$2,"Yes")=0,"N/A",IF(SUMPRODUCT(--(AM$2:BJ$2="Yes"),--(ProgramsTable[[#This Row],[Developmental Disability]:[Caregivers, Family Members, Advocates, or Practitioners of an Individual with Disabilities or Medical Conditions]]="Yes"))&gt;0,"Yes","No"))</f>
        <v>N/A</v>
      </c>
      <c r="BU11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89" s="18" t="str">
        <f>IF(BV$2=0, "N/A", IF(ISNUMBER(SEARCH(UPPER(BV$2), UPPER(ProgramsTable[[#This Row],[Type of Service]]))), "Yes", "No"))</f>
        <v>N/A</v>
      </c>
      <c r="BW1189" s="18" t="str">
        <f>IF(BW$2=0, "N/A", IF(ISNUMBER(SEARCH(TRIM(BW$2), ProgramsTable[[#This Row],[Geographic Coverage]])), "Yes", "No"))</f>
        <v>N/A</v>
      </c>
      <c r="BX1189" s="18" t="str">
        <f>IF(BX$2=0, "N/A", IF(ISNUMBER(SEARCH(TRIM(BX$2), ProgramsTable[[#This Row],[Geographic Coverage]])), "Yes", "No"))</f>
        <v>N/A</v>
      </c>
      <c r="BY1189" s="18" t="str">
        <f>IF(AND(BW$2=0, BX$2=0), "*Required - Please Make a Selection*", IF(OR(ISNUMBER(SEARCH(TRIM(BW$2), ProgramsTable[[#This Row],[Geographic Coverage]])), ISNUMBER(SEARCH(TRIM(BX$2), ProgramsTable[[#This Row],[Geographic Coverage]]))), "Yes", "No"))</f>
        <v>*Required - Please Make a Selection*</v>
      </c>
      <c r="BZ1189" s="18" t="str">
        <f>IF(I$2=0, "N/A", IF(I$2="Yes", IF(ProgramsTable[[#This Row],[Program Includes Services for Caregivers]]="Yes", IF(ProgramsTable[[#This Row],[Program May Require Caregiver to be Unpaid]]="No", "Yes", "No"), "No"), "N/A"))</f>
        <v>N/A</v>
      </c>
      <c r="CA11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89" s="18" t="str">
        <f>IF(CB$2=0, "N/A", IF(ISNUMBER(SEARCH(TRIM(UPPER(CB$2)), TRIM(UPPER(ProgramsTable[[#This Row],[Type of Service]])))), "Yes", "No"))</f>
        <v>N/A</v>
      </c>
      <c r="CC1189" s="18" t="str">
        <f>IF(CC$2=0, "N/A", IF(ISNUMBER(SEARCH(TRIM(CC$2), ProgramsTable[[#This Row],[Geographic Coverage]])), "Yes", "No"))</f>
        <v>No</v>
      </c>
      <c r="CD1189" s="18" t="str">
        <f>IF(CD$2=0, "N/A", IF(ISNUMBER(SEARCH(TRIM(CD$2), ProgramsTable[[#This Row],[Geographic Coverage]])), "Yes", "No"))</f>
        <v>N/A</v>
      </c>
      <c r="CE1189" s="18" t="str">
        <f>IF(AND(CC$2=0, CD$2=0), "*Required - Please Make a Selection*", IF(OR(ISNUMBER(SEARCH(TRIM(CC$2), ProgramsTable[[#This Row],[Geographic Coverage]])), ISNUMBER(SEARCH(TRIM(CD$2), ProgramsTable[[#This Row],[Geographic Coverage]]))), "Yes", "No"))</f>
        <v>No</v>
      </c>
      <c r="CF1189" s="18" t="str" cm="1">
        <f t="array" ref="CF1189">IF(COUNTIF(BK$2:BN$2, "Yes")=0, "N/A", IF(SUMPRODUCT((BK$2:BN$2="Yes")*(ProgramsTable[[#This Row],[Veteran?]:[Disabled Veteran?]]="Yes"))&gt;0, "Yes", "No"))</f>
        <v>No</v>
      </c>
      <c r="CG11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89"/>
      <c r="CI1189"/>
      <c r="CJ1189"/>
      <c r="CK1189"/>
      <c r="CL1189"/>
      <c r="CM1189"/>
      <c r="CN1189"/>
      <c r="CO1189"/>
      <c r="CP1189"/>
      <c r="CQ1189"/>
      <c r="CR1189"/>
      <c r="CS1189"/>
      <c r="CU1189"/>
      <c r="CV1189"/>
    </row>
    <row r="1190" spans="1:100" hidden="1" x14ac:dyDescent="0.25">
      <c r="A1190" s="10">
        <v>1308</v>
      </c>
      <c r="B1190" t="s">
        <v>658</v>
      </c>
      <c r="C1190" t="s">
        <v>507</v>
      </c>
      <c r="D1190" t="s">
        <v>545</v>
      </c>
      <c r="E1190" t="s">
        <v>546</v>
      </c>
      <c r="F1190" t="s">
        <v>558</v>
      </c>
      <c r="G1190" t="s">
        <v>103</v>
      </c>
      <c r="H1190" t="s">
        <v>207</v>
      </c>
      <c r="I1190" t="s">
        <v>207</v>
      </c>
      <c r="J1190" t="s">
        <v>208</v>
      </c>
      <c r="K1190" t="s">
        <v>208</v>
      </c>
      <c r="L1190" s="11" t="s">
        <v>208</v>
      </c>
      <c r="M1190" t="s">
        <v>208</v>
      </c>
      <c r="N1190" t="s">
        <v>208</v>
      </c>
      <c r="P1190" t="s">
        <v>208</v>
      </c>
      <c r="Q1190" t="s">
        <v>208</v>
      </c>
      <c r="R1190" t="s">
        <v>208</v>
      </c>
      <c r="S1190" t="s">
        <v>208</v>
      </c>
      <c r="T1190" t="s">
        <v>2</v>
      </c>
      <c r="U1190" t="s">
        <v>207</v>
      </c>
      <c r="V1190" t="s">
        <v>207</v>
      </c>
      <c r="W1190" t="s">
        <v>207</v>
      </c>
      <c r="X1190" t="s">
        <v>207</v>
      </c>
      <c r="Y1190" t="s">
        <v>207</v>
      </c>
      <c r="Z1190" t="s">
        <v>207</v>
      </c>
      <c r="AA1190" t="s">
        <v>207</v>
      </c>
      <c r="AB1190" t="s">
        <v>207</v>
      </c>
      <c r="AC1190" t="s">
        <v>207</v>
      </c>
      <c r="AD1190" t="s">
        <v>207</v>
      </c>
      <c r="AE1190" t="s">
        <v>207</v>
      </c>
      <c r="AF1190" t="s">
        <v>207</v>
      </c>
      <c r="AG1190" t="s">
        <v>207</v>
      </c>
      <c r="AH1190" t="s">
        <v>207</v>
      </c>
      <c r="AI1190" t="s">
        <v>207</v>
      </c>
      <c r="AJ1190" t="s">
        <v>207</v>
      </c>
      <c r="AK1190" t="s">
        <v>207</v>
      </c>
      <c r="AL1190" t="s">
        <v>207</v>
      </c>
      <c r="AM1190" t="s">
        <v>207</v>
      </c>
      <c r="AN1190" t="s">
        <v>207</v>
      </c>
      <c r="AO1190" t="s">
        <v>207</v>
      </c>
      <c r="AP1190" t="s">
        <v>207</v>
      </c>
      <c r="AQ1190" t="s">
        <v>207</v>
      </c>
      <c r="AR1190" t="s">
        <v>207</v>
      </c>
      <c r="AS1190" t="s">
        <v>207</v>
      </c>
      <c r="AT1190" t="s">
        <v>207</v>
      </c>
      <c r="AU1190" t="s">
        <v>207</v>
      </c>
      <c r="AV1190" t="s">
        <v>207</v>
      </c>
      <c r="AW1190" t="s">
        <v>207</v>
      </c>
      <c r="AX1190" t="s">
        <v>207</v>
      </c>
      <c r="AY1190" t="s">
        <v>207</v>
      </c>
      <c r="AZ1190" t="s">
        <v>207</v>
      </c>
      <c r="BA1190" t="s">
        <v>207</v>
      </c>
      <c r="BB1190" t="s">
        <v>207</v>
      </c>
      <c r="BC1190" t="s">
        <v>207</v>
      </c>
      <c r="BD1190" t="s">
        <v>207</v>
      </c>
      <c r="BE1190" t="s">
        <v>207</v>
      </c>
      <c r="BF1190" t="s">
        <v>207</v>
      </c>
      <c r="BG1190" t="s">
        <v>207</v>
      </c>
      <c r="BH1190" t="s">
        <v>207</v>
      </c>
      <c r="BI1190" t="s">
        <v>207</v>
      </c>
      <c r="BJ1190" t="s">
        <v>207</v>
      </c>
      <c r="BK1190" t="s">
        <v>207</v>
      </c>
      <c r="BL1190" t="s">
        <v>207</v>
      </c>
      <c r="BM1190" t="s">
        <v>207</v>
      </c>
      <c r="BN1190" t="s">
        <v>207</v>
      </c>
      <c r="BO1190" s="18" t="str">
        <f>IF(OR(BO$2=0, BO$2=""), "N/A", IF(ISNUMBER(SEARCH(UPPER(BO$2), UPPER(ProgramsTable[[#This Row],[Type of Service]]))), "Yes", "No"))</f>
        <v>N/A</v>
      </c>
      <c r="BP1190" s="18" t="str">
        <f>IF(BP$2=0, "N/A", IF(ISNUMBER(SEARCH(TRIM(BP$2), ProgramsTable[[#This Row],[Geographic Coverage]])), "Yes", "No"))</f>
        <v>N/A</v>
      </c>
      <c r="BQ1190" s="18" t="str">
        <f>IF(BQ$2=0, "N/A", IF(ISNUMBER(SEARCH(TRIM(BQ$2), ProgramsTable[[#This Row],[Geographic Coverage]])), "Yes", "No"))</f>
        <v>N/A</v>
      </c>
      <c r="BR1190" s="18" t="str">
        <f>IF(AND(BP$2=0, BQ$2=0), "*Required - Please Make a Selection*", IF(OR(ISNUMBER(SEARCH(TRIM(BP$2), ProgramsTable[[#This Row],[Geographic Coverage]])), ISNUMBER(SEARCH(TRIM(BQ$2), ProgramsTable[[#This Row],[Geographic Coverage]]))), "Yes", "No"))</f>
        <v>*Required - Please Make a Selection*</v>
      </c>
      <c r="BS1190" s="18" t="str">
        <f>IF(OR(BS$2="",BS$2=0), "N/A", IF(AND(ProgramsTable[[#This Row],[Age Min]]= "None", ProgramsTable[[#This Row],[Age Max]]= "None"), "Yes", IF(AND(BS$2&gt;=ProgramsTable[[#This Row],[Age Min]], BS$2&lt;=ProgramsTable[[#This Row],[Age Max]]), "Yes", "No")))</f>
        <v>N/A</v>
      </c>
      <c r="BT1190" s="18" t="str" cm="1">
        <f t="array" ref="BT1190">IF(COUNTIF(AM$2:BJ$2,"Yes")=0,"N/A",IF(SUMPRODUCT(--(AM$2:BJ$2="Yes"),--(ProgramsTable[[#This Row],[Developmental Disability]:[Caregivers, Family Members, Advocates, or Practitioners of an Individual with Disabilities or Medical Conditions]]="Yes"))&gt;0,"Yes","No"))</f>
        <v>N/A</v>
      </c>
      <c r="BU11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90" s="18" t="str">
        <f>IF(BV$2=0, "N/A", IF(ISNUMBER(SEARCH(UPPER(BV$2), UPPER(ProgramsTable[[#This Row],[Type of Service]]))), "Yes", "No"))</f>
        <v>N/A</v>
      </c>
      <c r="BW1190" s="18" t="str">
        <f>IF(BW$2=0, "N/A", IF(ISNUMBER(SEARCH(TRIM(BW$2), ProgramsTable[[#This Row],[Geographic Coverage]])), "Yes", "No"))</f>
        <v>N/A</v>
      </c>
      <c r="BX1190" s="18" t="str">
        <f>IF(BX$2=0, "N/A", IF(ISNUMBER(SEARCH(TRIM(BX$2), ProgramsTable[[#This Row],[Geographic Coverage]])), "Yes", "No"))</f>
        <v>N/A</v>
      </c>
      <c r="BY1190" s="18" t="str">
        <f>IF(AND(BW$2=0, BX$2=0), "*Required - Please Make a Selection*", IF(OR(ISNUMBER(SEARCH(TRIM(BW$2), ProgramsTable[[#This Row],[Geographic Coverage]])), ISNUMBER(SEARCH(TRIM(BX$2), ProgramsTable[[#This Row],[Geographic Coverage]]))), "Yes", "No"))</f>
        <v>*Required - Please Make a Selection*</v>
      </c>
      <c r="BZ1190" s="18" t="str">
        <f>IF(I$2=0, "N/A", IF(I$2="Yes", IF(ProgramsTable[[#This Row],[Program Includes Services for Caregivers]]="Yes", IF(ProgramsTable[[#This Row],[Program May Require Caregiver to be Unpaid]]="No", "Yes", "No"), "No"), "N/A"))</f>
        <v>N/A</v>
      </c>
      <c r="CA11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90" s="18" t="str">
        <f>IF(CB$2=0, "N/A", IF(ISNUMBER(SEARCH(TRIM(UPPER(CB$2)), TRIM(UPPER(ProgramsTable[[#This Row],[Type of Service]])))), "Yes", "No"))</f>
        <v>N/A</v>
      </c>
      <c r="CC1190" s="18" t="str">
        <f>IF(CC$2=0, "N/A", IF(ISNUMBER(SEARCH(TRIM(CC$2), ProgramsTable[[#This Row],[Geographic Coverage]])), "Yes", "No"))</f>
        <v>No</v>
      </c>
      <c r="CD1190" s="18" t="str">
        <f>IF(CD$2=0, "N/A", IF(ISNUMBER(SEARCH(TRIM(CD$2), ProgramsTable[[#This Row],[Geographic Coverage]])), "Yes", "No"))</f>
        <v>N/A</v>
      </c>
      <c r="CE1190" s="18" t="str">
        <f>IF(AND(CC$2=0, CD$2=0), "*Required - Please Make a Selection*", IF(OR(ISNUMBER(SEARCH(TRIM(CC$2), ProgramsTable[[#This Row],[Geographic Coverage]])), ISNUMBER(SEARCH(TRIM(CD$2), ProgramsTable[[#This Row],[Geographic Coverage]]))), "Yes", "No"))</f>
        <v>No</v>
      </c>
      <c r="CF1190" s="18" t="str" cm="1">
        <f t="array" ref="CF1190">IF(COUNTIF(BK$2:BN$2, "Yes")=0, "N/A", IF(SUMPRODUCT((BK$2:BN$2="Yes")*(ProgramsTable[[#This Row],[Veteran?]:[Disabled Veteran?]]="Yes"))&gt;0, "Yes", "No"))</f>
        <v>No</v>
      </c>
      <c r="CG11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90"/>
      <c r="CI1190"/>
      <c r="CJ1190"/>
      <c r="CK1190"/>
      <c r="CL1190"/>
      <c r="CM1190"/>
      <c r="CN1190"/>
      <c r="CO1190"/>
      <c r="CP1190"/>
      <c r="CQ1190"/>
      <c r="CR1190"/>
      <c r="CS1190"/>
      <c r="CU1190"/>
      <c r="CV1190"/>
    </row>
    <row r="1191" spans="1:100" hidden="1" x14ac:dyDescent="0.25">
      <c r="A1191" s="10">
        <v>1309</v>
      </c>
      <c r="B1191" t="s">
        <v>658</v>
      </c>
      <c r="C1191" t="s">
        <v>507</v>
      </c>
      <c r="D1191" t="s">
        <v>545</v>
      </c>
      <c r="E1191" t="s">
        <v>546</v>
      </c>
      <c r="F1191" t="s">
        <v>559</v>
      </c>
      <c r="G1191" t="s">
        <v>105</v>
      </c>
      <c r="H1191" t="s">
        <v>207</v>
      </c>
      <c r="I1191" t="s">
        <v>207</v>
      </c>
      <c r="J1191" t="s">
        <v>208</v>
      </c>
      <c r="K1191" t="s">
        <v>208</v>
      </c>
      <c r="L1191" s="11" t="s">
        <v>543</v>
      </c>
      <c r="M1191">
        <v>60</v>
      </c>
      <c r="N1191">
        <v>120</v>
      </c>
      <c r="P1191" t="s">
        <v>208</v>
      </c>
      <c r="Q1191" t="s">
        <v>208</v>
      </c>
      <c r="R1191" t="s">
        <v>208</v>
      </c>
      <c r="S1191" t="s">
        <v>208</v>
      </c>
      <c r="T1191" t="s">
        <v>2</v>
      </c>
      <c r="U1191" t="s">
        <v>207</v>
      </c>
      <c r="V1191" t="s">
        <v>207</v>
      </c>
      <c r="W1191" t="s">
        <v>207</v>
      </c>
      <c r="X1191" t="s">
        <v>207</v>
      </c>
      <c r="Y1191" t="s">
        <v>207</v>
      </c>
      <c r="Z1191" t="s">
        <v>207</v>
      </c>
      <c r="AA1191" t="s">
        <v>207</v>
      </c>
      <c r="AB1191" t="s">
        <v>207</v>
      </c>
      <c r="AC1191" t="s">
        <v>207</v>
      </c>
      <c r="AD1191" t="s">
        <v>207</v>
      </c>
      <c r="AE1191" t="s">
        <v>207</v>
      </c>
      <c r="AF1191" t="s">
        <v>207</v>
      </c>
      <c r="AG1191" t="s">
        <v>207</v>
      </c>
      <c r="AH1191" t="s">
        <v>207</v>
      </c>
      <c r="AI1191" t="s">
        <v>207</v>
      </c>
      <c r="AJ1191" t="s">
        <v>207</v>
      </c>
      <c r="AK1191" t="s">
        <v>207</v>
      </c>
      <c r="AL1191" t="s">
        <v>207</v>
      </c>
      <c r="AM1191" t="s">
        <v>207</v>
      </c>
      <c r="AN1191" t="s">
        <v>207</v>
      </c>
      <c r="AO1191" t="s">
        <v>207</v>
      </c>
      <c r="AP1191" t="s">
        <v>207</v>
      </c>
      <c r="AQ1191" t="s">
        <v>207</v>
      </c>
      <c r="AR1191" t="s">
        <v>207</v>
      </c>
      <c r="AS1191" t="s">
        <v>207</v>
      </c>
      <c r="AT1191" t="s">
        <v>207</v>
      </c>
      <c r="AU1191" t="s">
        <v>207</v>
      </c>
      <c r="AV1191" t="s">
        <v>207</v>
      </c>
      <c r="AW1191" t="s">
        <v>207</v>
      </c>
      <c r="AX1191" t="s">
        <v>207</v>
      </c>
      <c r="AY1191" t="s">
        <v>207</v>
      </c>
      <c r="AZ1191" t="s">
        <v>207</v>
      </c>
      <c r="BA1191" t="s">
        <v>207</v>
      </c>
      <c r="BB1191" t="s">
        <v>207</v>
      </c>
      <c r="BC1191" t="s">
        <v>207</v>
      </c>
      <c r="BD1191" t="s">
        <v>207</v>
      </c>
      <c r="BE1191" t="s">
        <v>207</v>
      </c>
      <c r="BF1191" t="s">
        <v>207</v>
      </c>
      <c r="BG1191" t="s">
        <v>207</v>
      </c>
      <c r="BH1191" t="s">
        <v>207</v>
      </c>
      <c r="BI1191" t="s">
        <v>207</v>
      </c>
      <c r="BJ1191" t="s">
        <v>207</v>
      </c>
      <c r="BK1191" t="s">
        <v>207</v>
      </c>
      <c r="BL1191" t="s">
        <v>207</v>
      </c>
      <c r="BM1191" t="s">
        <v>207</v>
      </c>
      <c r="BN1191" t="s">
        <v>207</v>
      </c>
      <c r="BO1191" s="18" t="str">
        <f>IF(OR(BO$2=0, BO$2=""), "N/A", IF(ISNUMBER(SEARCH(UPPER(BO$2), UPPER(ProgramsTable[[#This Row],[Type of Service]]))), "Yes", "No"))</f>
        <v>N/A</v>
      </c>
      <c r="BP1191" s="18" t="str">
        <f>IF(BP$2=0, "N/A", IF(ISNUMBER(SEARCH(TRIM(BP$2), ProgramsTable[[#This Row],[Geographic Coverage]])), "Yes", "No"))</f>
        <v>N/A</v>
      </c>
      <c r="BQ1191" s="18" t="str">
        <f>IF(BQ$2=0, "N/A", IF(ISNUMBER(SEARCH(TRIM(BQ$2), ProgramsTable[[#This Row],[Geographic Coverage]])), "Yes", "No"))</f>
        <v>N/A</v>
      </c>
      <c r="BR1191" s="18" t="str">
        <f>IF(AND(BP$2=0, BQ$2=0), "*Required - Please Make a Selection*", IF(OR(ISNUMBER(SEARCH(TRIM(BP$2), ProgramsTable[[#This Row],[Geographic Coverage]])), ISNUMBER(SEARCH(TRIM(BQ$2), ProgramsTable[[#This Row],[Geographic Coverage]]))), "Yes", "No"))</f>
        <v>*Required - Please Make a Selection*</v>
      </c>
      <c r="BS1191" s="18" t="str">
        <f>IF(OR(BS$2="",BS$2=0), "N/A", IF(AND(ProgramsTable[[#This Row],[Age Min]]= "None", ProgramsTable[[#This Row],[Age Max]]= "None"), "Yes", IF(AND(BS$2&gt;=ProgramsTable[[#This Row],[Age Min]], BS$2&lt;=ProgramsTable[[#This Row],[Age Max]]), "Yes", "No")))</f>
        <v>N/A</v>
      </c>
      <c r="BT1191" s="18" t="str" cm="1">
        <f t="array" ref="BT1191">IF(COUNTIF(AM$2:BJ$2,"Yes")=0,"N/A",IF(SUMPRODUCT(--(AM$2:BJ$2="Yes"),--(ProgramsTable[[#This Row],[Developmental Disability]:[Caregivers, Family Members, Advocates, or Practitioners of an Individual with Disabilities or Medical Conditions]]="Yes"))&gt;0,"Yes","No"))</f>
        <v>N/A</v>
      </c>
      <c r="BU11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91" s="18" t="str">
        <f>IF(BV$2=0, "N/A", IF(ISNUMBER(SEARCH(UPPER(BV$2), UPPER(ProgramsTable[[#This Row],[Type of Service]]))), "Yes", "No"))</f>
        <v>N/A</v>
      </c>
      <c r="BW1191" s="18" t="str">
        <f>IF(BW$2=0, "N/A", IF(ISNUMBER(SEARCH(TRIM(BW$2), ProgramsTable[[#This Row],[Geographic Coverage]])), "Yes", "No"))</f>
        <v>N/A</v>
      </c>
      <c r="BX1191" s="18" t="str">
        <f>IF(BX$2=0, "N/A", IF(ISNUMBER(SEARCH(TRIM(BX$2), ProgramsTable[[#This Row],[Geographic Coverage]])), "Yes", "No"))</f>
        <v>N/A</v>
      </c>
      <c r="BY1191" s="18" t="str">
        <f>IF(AND(BW$2=0, BX$2=0), "*Required - Please Make a Selection*", IF(OR(ISNUMBER(SEARCH(TRIM(BW$2), ProgramsTable[[#This Row],[Geographic Coverage]])), ISNUMBER(SEARCH(TRIM(BX$2), ProgramsTable[[#This Row],[Geographic Coverage]]))), "Yes", "No"))</f>
        <v>*Required - Please Make a Selection*</v>
      </c>
      <c r="BZ1191" s="18" t="str">
        <f>IF(I$2=0, "N/A", IF(I$2="Yes", IF(ProgramsTable[[#This Row],[Program Includes Services for Caregivers]]="Yes", IF(ProgramsTable[[#This Row],[Program May Require Caregiver to be Unpaid]]="No", "Yes", "No"), "No"), "N/A"))</f>
        <v>N/A</v>
      </c>
      <c r="CA11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91" s="18" t="str">
        <f>IF(CB$2=0, "N/A", IF(ISNUMBER(SEARCH(TRIM(UPPER(CB$2)), TRIM(UPPER(ProgramsTable[[#This Row],[Type of Service]])))), "Yes", "No"))</f>
        <v>N/A</v>
      </c>
      <c r="CC1191" s="18" t="str">
        <f>IF(CC$2=0, "N/A", IF(ISNUMBER(SEARCH(TRIM(CC$2), ProgramsTable[[#This Row],[Geographic Coverage]])), "Yes", "No"))</f>
        <v>No</v>
      </c>
      <c r="CD1191" s="18" t="str">
        <f>IF(CD$2=0, "N/A", IF(ISNUMBER(SEARCH(TRIM(CD$2), ProgramsTable[[#This Row],[Geographic Coverage]])), "Yes", "No"))</f>
        <v>N/A</v>
      </c>
      <c r="CE1191" s="18" t="str">
        <f>IF(AND(CC$2=0, CD$2=0), "*Required - Please Make a Selection*", IF(OR(ISNUMBER(SEARCH(TRIM(CC$2), ProgramsTable[[#This Row],[Geographic Coverage]])), ISNUMBER(SEARCH(TRIM(CD$2), ProgramsTable[[#This Row],[Geographic Coverage]]))), "Yes", "No"))</f>
        <v>No</v>
      </c>
      <c r="CF1191" s="18" t="str" cm="1">
        <f t="array" ref="CF1191">IF(COUNTIF(BK$2:BN$2, "Yes")=0, "N/A", IF(SUMPRODUCT((BK$2:BN$2="Yes")*(ProgramsTable[[#This Row],[Veteran?]:[Disabled Veteran?]]="Yes"))&gt;0, "Yes", "No"))</f>
        <v>No</v>
      </c>
      <c r="CG11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91"/>
      <c r="CI1191"/>
      <c r="CJ1191"/>
      <c r="CK1191"/>
      <c r="CL1191"/>
      <c r="CM1191"/>
      <c r="CN1191"/>
      <c r="CO1191"/>
      <c r="CP1191"/>
      <c r="CQ1191"/>
      <c r="CR1191"/>
      <c r="CS1191"/>
      <c r="CU1191"/>
      <c r="CV1191"/>
    </row>
    <row r="1192" spans="1:100" hidden="1" x14ac:dyDescent="0.25">
      <c r="A1192" s="10">
        <v>1310</v>
      </c>
      <c r="B1192" t="s">
        <v>658</v>
      </c>
      <c r="C1192" t="s">
        <v>507</v>
      </c>
      <c r="D1192" t="s">
        <v>545</v>
      </c>
      <c r="E1192" t="s">
        <v>546</v>
      </c>
      <c r="F1192" t="s">
        <v>560</v>
      </c>
      <c r="G1192" t="s">
        <v>103</v>
      </c>
      <c r="H1192" t="s">
        <v>207</v>
      </c>
      <c r="I1192" t="s">
        <v>207</v>
      </c>
      <c r="J1192" t="s">
        <v>208</v>
      </c>
      <c r="K1192" t="s">
        <v>208</v>
      </c>
      <c r="L1192" s="11" t="s">
        <v>208</v>
      </c>
      <c r="M1192" t="s">
        <v>208</v>
      </c>
      <c r="N1192" t="s">
        <v>208</v>
      </c>
      <c r="P1192" t="s">
        <v>208</v>
      </c>
      <c r="Q1192" t="s">
        <v>208</v>
      </c>
      <c r="R1192" t="s">
        <v>208</v>
      </c>
      <c r="S1192" t="s">
        <v>208</v>
      </c>
      <c r="T1192" t="s">
        <v>2</v>
      </c>
      <c r="U1192" t="s">
        <v>207</v>
      </c>
      <c r="V1192" t="s">
        <v>207</v>
      </c>
      <c r="W1192" t="s">
        <v>207</v>
      </c>
      <c r="X1192" t="s">
        <v>207</v>
      </c>
      <c r="Y1192" t="s">
        <v>207</v>
      </c>
      <c r="Z1192" t="s">
        <v>207</v>
      </c>
      <c r="AA1192" t="s">
        <v>207</v>
      </c>
      <c r="AB1192" t="s">
        <v>207</v>
      </c>
      <c r="AC1192" t="s">
        <v>207</v>
      </c>
      <c r="AD1192" t="s">
        <v>207</v>
      </c>
      <c r="AE1192" t="s">
        <v>207</v>
      </c>
      <c r="AF1192" t="s">
        <v>207</v>
      </c>
      <c r="AG1192" t="s">
        <v>207</v>
      </c>
      <c r="AH1192" t="s">
        <v>207</v>
      </c>
      <c r="AI1192" t="s">
        <v>207</v>
      </c>
      <c r="AJ1192" t="s">
        <v>207</v>
      </c>
      <c r="AK1192" t="s">
        <v>207</v>
      </c>
      <c r="AL1192" t="s">
        <v>207</v>
      </c>
      <c r="AM1192" t="s">
        <v>207</v>
      </c>
      <c r="AN1192" t="s">
        <v>207</v>
      </c>
      <c r="AO1192" t="s">
        <v>207</v>
      </c>
      <c r="AP1192" t="s">
        <v>207</v>
      </c>
      <c r="AQ1192" t="s">
        <v>207</v>
      </c>
      <c r="AR1192" t="s">
        <v>207</v>
      </c>
      <c r="AS1192" t="s">
        <v>207</v>
      </c>
      <c r="AT1192" t="s">
        <v>207</v>
      </c>
      <c r="AU1192" t="s">
        <v>207</v>
      </c>
      <c r="AV1192" t="s">
        <v>207</v>
      </c>
      <c r="AW1192" t="s">
        <v>207</v>
      </c>
      <c r="AX1192" t="s">
        <v>207</v>
      </c>
      <c r="AY1192" t="s">
        <v>207</v>
      </c>
      <c r="AZ1192" t="s">
        <v>207</v>
      </c>
      <c r="BA1192" t="s">
        <v>207</v>
      </c>
      <c r="BB1192" t="s">
        <v>207</v>
      </c>
      <c r="BC1192" t="s">
        <v>207</v>
      </c>
      <c r="BD1192" t="s">
        <v>207</v>
      </c>
      <c r="BE1192" t="s">
        <v>207</v>
      </c>
      <c r="BF1192" t="s">
        <v>207</v>
      </c>
      <c r="BG1192" t="s">
        <v>207</v>
      </c>
      <c r="BH1192" t="s">
        <v>207</v>
      </c>
      <c r="BI1192" t="s">
        <v>207</v>
      </c>
      <c r="BJ1192" t="s">
        <v>207</v>
      </c>
      <c r="BK1192" t="s">
        <v>207</v>
      </c>
      <c r="BL1192" t="s">
        <v>207</v>
      </c>
      <c r="BM1192" t="s">
        <v>207</v>
      </c>
      <c r="BN1192" t="s">
        <v>207</v>
      </c>
      <c r="BO1192" s="18" t="str">
        <f>IF(OR(BO$2=0, BO$2=""), "N/A", IF(ISNUMBER(SEARCH(UPPER(BO$2), UPPER(ProgramsTable[[#This Row],[Type of Service]]))), "Yes", "No"))</f>
        <v>N/A</v>
      </c>
      <c r="BP1192" s="18" t="str">
        <f>IF(BP$2=0, "N/A", IF(ISNUMBER(SEARCH(TRIM(BP$2), ProgramsTable[[#This Row],[Geographic Coverage]])), "Yes", "No"))</f>
        <v>N/A</v>
      </c>
      <c r="BQ1192" s="18" t="str">
        <f>IF(BQ$2=0, "N/A", IF(ISNUMBER(SEARCH(TRIM(BQ$2), ProgramsTable[[#This Row],[Geographic Coverage]])), "Yes", "No"))</f>
        <v>N/A</v>
      </c>
      <c r="BR1192" s="18" t="str">
        <f>IF(AND(BP$2=0, BQ$2=0), "*Required - Please Make a Selection*", IF(OR(ISNUMBER(SEARCH(TRIM(BP$2), ProgramsTable[[#This Row],[Geographic Coverage]])), ISNUMBER(SEARCH(TRIM(BQ$2), ProgramsTable[[#This Row],[Geographic Coverage]]))), "Yes", "No"))</f>
        <v>*Required - Please Make a Selection*</v>
      </c>
      <c r="BS1192" s="18" t="str">
        <f>IF(OR(BS$2="",BS$2=0), "N/A", IF(AND(ProgramsTable[[#This Row],[Age Min]]= "None", ProgramsTable[[#This Row],[Age Max]]= "None"), "Yes", IF(AND(BS$2&gt;=ProgramsTable[[#This Row],[Age Min]], BS$2&lt;=ProgramsTable[[#This Row],[Age Max]]), "Yes", "No")))</f>
        <v>N/A</v>
      </c>
      <c r="BT1192" s="18" t="str" cm="1">
        <f t="array" ref="BT1192">IF(COUNTIF(AM$2:BJ$2,"Yes")=0,"N/A",IF(SUMPRODUCT(--(AM$2:BJ$2="Yes"),--(ProgramsTable[[#This Row],[Developmental Disability]:[Caregivers, Family Members, Advocates, or Practitioners of an Individual with Disabilities or Medical Conditions]]="Yes"))&gt;0,"Yes","No"))</f>
        <v>N/A</v>
      </c>
      <c r="BU11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92" s="18" t="str">
        <f>IF(BV$2=0, "N/A", IF(ISNUMBER(SEARCH(UPPER(BV$2), UPPER(ProgramsTable[[#This Row],[Type of Service]]))), "Yes", "No"))</f>
        <v>N/A</v>
      </c>
      <c r="BW1192" s="18" t="str">
        <f>IF(BW$2=0, "N/A", IF(ISNUMBER(SEARCH(TRIM(BW$2), ProgramsTable[[#This Row],[Geographic Coverage]])), "Yes", "No"))</f>
        <v>N/A</v>
      </c>
      <c r="BX1192" s="18" t="str">
        <f>IF(BX$2=0, "N/A", IF(ISNUMBER(SEARCH(TRIM(BX$2), ProgramsTable[[#This Row],[Geographic Coverage]])), "Yes", "No"))</f>
        <v>N/A</v>
      </c>
      <c r="BY1192" s="18" t="str">
        <f>IF(AND(BW$2=0, BX$2=0), "*Required - Please Make a Selection*", IF(OR(ISNUMBER(SEARCH(TRIM(BW$2), ProgramsTable[[#This Row],[Geographic Coverage]])), ISNUMBER(SEARCH(TRIM(BX$2), ProgramsTable[[#This Row],[Geographic Coverage]]))), "Yes", "No"))</f>
        <v>*Required - Please Make a Selection*</v>
      </c>
      <c r="BZ1192" s="18" t="str">
        <f>IF(I$2=0, "N/A", IF(I$2="Yes", IF(ProgramsTable[[#This Row],[Program Includes Services for Caregivers]]="Yes", IF(ProgramsTable[[#This Row],[Program May Require Caregiver to be Unpaid]]="No", "Yes", "No"), "No"), "N/A"))</f>
        <v>N/A</v>
      </c>
      <c r="CA11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92" s="18" t="str">
        <f>IF(CB$2=0, "N/A", IF(ISNUMBER(SEARCH(TRIM(UPPER(CB$2)), TRIM(UPPER(ProgramsTable[[#This Row],[Type of Service]])))), "Yes", "No"))</f>
        <v>N/A</v>
      </c>
      <c r="CC1192" s="18" t="str">
        <f>IF(CC$2=0, "N/A", IF(ISNUMBER(SEARCH(TRIM(CC$2), ProgramsTable[[#This Row],[Geographic Coverage]])), "Yes", "No"))</f>
        <v>No</v>
      </c>
      <c r="CD1192" s="18" t="str">
        <f>IF(CD$2=0, "N/A", IF(ISNUMBER(SEARCH(TRIM(CD$2), ProgramsTable[[#This Row],[Geographic Coverage]])), "Yes", "No"))</f>
        <v>N/A</v>
      </c>
      <c r="CE1192" s="18" t="str">
        <f>IF(AND(CC$2=0, CD$2=0), "*Required - Please Make a Selection*", IF(OR(ISNUMBER(SEARCH(TRIM(CC$2), ProgramsTable[[#This Row],[Geographic Coverage]])), ISNUMBER(SEARCH(TRIM(CD$2), ProgramsTable[[#This Row],[Geographic Coverage]]))), "Yes", "No"))</f>
        <v>No</v>
      </c>
      <c r="CF1192" s="18" t="str" cm="1">
        <f t="array" ref="CF1192">IF(COUNTIF(BK$2:BN$2, "Yes")=0, "N/A", IF(SUMPRODUCT((BK$2:BN$2="Yes")*(ProgramsTable[[#This Row],[Veteran?]:[Disabled Veteran?]]="Yes"))&gt;0, "Yes", "No"))</f>
        <v>No</v>
      </c>
      <c r="CG11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92"/>
      <c r="CI1192"/>
      <c r="CJ1192"/>
      <c r="CK1192"/>
      <c r="CL1192"/>
      <c r="CM1192"/>
      <c r="CN1192"/>
      <c r="CO1192"/>
      <c r="CP1192"/>
      <c r="CQ1192"/>
      <c r="CR1192"/>
      <c r="CS1192"/>
      <c r="CU1192"/>
      <c r="CV1192"/>
    </row>
    <row r="1193" spans="1:100" hidden="1" x14ac:dyDescent="0.25">
      <c r="A1193" s="10">
        <v>1311</v>
      </c>
      <c r="B1193" t="s">
        <v>658</v>
      </c>
      <c r="C1193" t="s">
        <v>507</v>
      </c>
      <c r="D1193" t="s">
        <v>545</v>
      </c>
      <c r="E1193" t="s">
        <v>546</v>
      </c>
      <c r="F1193" t="s">
        <v>111</v>
      </c>
      <c r="G1193" t="s">
        <v>111</v>
      </c>
      <c r="H1193" t="s">
        <v>207</v>
      </c>
      <c r="I1193" t="s">
        <v>207</v>
      </c>
      <c r="J1193" t="s">
        <v>547</v>
      </c>
      <c r="K1193" t="s">
        <v>208</v>
      </c>
      <c r="L1193" s="11" t="s">
        <v>543</v>
      </c>
      <c r="M1193">
        <v>60</v>
      </c>
      <c r="N1193">
        <v>120</v>
      </c>
      <c r="P1193" t="s">
        <v>561</v>
      </c>
      <c r="Q1193" t="s">
        <v>208</v>
      </c>
      <c r="R1193" t="s">
        <v>561</v>
      </c>
      <c r="S1193" t="s">
        <v>208</v>
      </c>
      <c r="T1193" t="s">
        <v>2</v>
      </c>
      <c r="U1193" t="s">
        <v>215</v>
      </c>
      <c r="V1193" t="s">
        <v>207</v>
      </c>
      <c r="W1193" t="s">
        <v>207</v>
      </c>
      <c r="X1193" t="s">
        <v>207</v>
      </c>
      <c r="Y1193" t="s">
        <v>207</v>
      </c>
      <c r="Z1193" t="s">
        <v>207</v>
      </c>
      <c r="AA1193" t="s">
        <v>215</v>
      </c>
      <c r="AB1193" t="s">
        <v>207</v>
      </c>
      <c r="AC1193" t="s">
        <v>207</v>
      </c>
      <c r="AD1193" t="s">
        <v>207</v>
      </c>
      <c r="AE1193" t="s">
        <v>207</v>
      </c>
      <c r="AF1193" t="s">
        <v>207</v>
      </c>
      <c r="AG1193" t="s">
        <v>207</v>
      </c>
      <c r="AH1193" t="s">
        <v>207</v>
      </c>
      <c r="AI1193" t="s">
        <v>207</v>
      </c>
      <c r="AJ1193" t="s">
        <v>207</v>
      </c>
      <c r="AK1193" t="s">
        <v>207</v>
      </c>
      <c r="AL1193" t="s">
        <v>207</v>
      </c>
      <c r="AM1193" t="s">
        <v>207</v>
      </c>
      <c r="AN1193" t="s">
        <v>207</v>
      </c>
      <c r="AO1193" t="s">
        <v>207</v>
      </c>
      <c r="AP1193" t="s">
        <v>207</v>
      </c>
      <c r="AQ1193" t="s">
        <v>207</v>
      </c>
      <c r="AR1193" t="s">
        <v>207</v>
      </c>
      <c r="AS1193" t="s">
        <v>207</v>
      </c>
      <c r="AT1193" t="s">
        <v>207</v>
      </c>
      <c r="AU1193" t="s">
        <v>207</v>
      </c>
      <c r="AV1193" t="s">
        <v>207</v>
      </c>
      <c r="AW1193" t="s">
        <v>207</v>
      </c>
      <c r="AX1193" t="s">
        <v>207</v>
      </c>
      <c r="AY1193" t="s">
        <v>207</v>
      </c>
      <c r="AZ1193" t="s">
        <v>207</v>
      </c>
      <c r="BA1193" t="s">
        <v>215</v>
      </c>
      <c r="BB1193" t="s">
        <v>207</v>
      </c>
      <c r="BC1193" t="s">
        <v>207</v>
      </c>
      <c r="BD1193" t="s">
        <v>207</v>
      </c>
      <c r="BE1193" t="s">
        <v>207</v>
      </c>
      <c r="BF1193" t="s">
        <v>207</v>
      </c>
      <c r="BG1193" t="s">
        <v>207</v>
      </c>
      <c r="BH1193" t="s">
        <v>207</v>
      </c>
      <c r="BI1193" t="s">
        <v>207</v>
      </c>
      <c r="BJ1193" t="s">
        <v>207</v>
      </c>
      <c r="BK1193" t="s">
        <v>207</v>
      </c>
      <c r="BL1193" t="s">
        <v>207</v>
      </c>
      <c r="BM1193" t="s">
        <v>207</v>
      </c>
      <c r="BN1193" t="s">
        <v>207</v>
      </c>
      <c r="BO1193" s="18" t="str">
        <f>IF(OR(BO$2=0, BO$2=""), "N/A", IF(ISNUMBER(SEARCH(UPPER(BO$2), UPPER(ProgramsTable[[#This Row],[Type of Service]]))), "Yes", "No"))</f>
        <v>N/A</v>
      </c>
      <c r="BP1193" s="18" t="str">
        <f>IF(BP$2=0, "N/A", IF(ISNUMBER(SEARCH(TRIM(BP$2), ProgramsTable[[#This Row],[Geographic Coverage]])), "Yes", "No"))</f>
        <v>N/A</v>
      </c>
      <c r="BQ1193" s="18" t="str">
        <f>IF(BQ$2=0, "N/A", IF(ISNUMBER(SEARCH(TRIM(BQ$2), ProgramsTable[[#This Row],[Geographic Coverage]])), "Yes", "No"))</f>
        <v>N/A</v>
      </c>
      <c r="BR1193" s="18" t="str">
        <f>IF(AND(BP$2=0, BQ$2=0), "*Required - Please Make a Selection*", IF(OR(ISNUMBER(SEARCH(TRIM(BP$2), ProgramsTable[[#This Row],[Geographic Coverage]])), ISNUMBER(SEARCH(TRIM(BQ$2), ProgramsTable[[#This Row],[Geographic Coverage]]))), "Yes", "No"))</f>
        <v>*Required - Please Make a Selection*</v>
      </c>
      <c r="BS1193" s="18" t="str">
        <f>IF(OR(BS$2="",BS$2=0), "N/A", IF(AND(ProgramsTable[[#This Row],[Age Min]]= "None", ProgramsTable[[#This Row],[Age Max]]= "None"), "Yes", IF(AND(BS$2&gt;=ProgramsTable[[#This Row],[Age Min]], BS$2&lt;=ProgramsTable[[#This Row],[Age Max]]), "Yes", "No")))</f>
        <v>N/A</v>
      </c>
      <c r="BT1193" s="18" t="str" cm="1">
        <f t="array" ref="BT1193">IF(COUNTIF(AM$2:BJ$2,"Yes")=0,"N/A",IF(SUMPRODUCT(--(AM$2:BJ$2="Yes"),--(ProgramsTable[[#This Row],[Developmental Disability]:[Caregivers, Family Members, Advocates, or Practitioners of an Individual with Disabilities or Medical Conditions]]="Yes"))&gt;0,"Yes","No"))</f>
        <v>N/A</v>
      </c>
      <c r="BU11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93" s="18" t="str">
        <f>IF(BV$2=0, "N/A", IF(ISNUMBER(SEARCH(UPPER(BV$2), UPPER(ProgramsTable[[#This Row],[Type of Service]]))), "Yes", "No"))</f>
        <v>N/A</v>
      </c>
      <c r="BW1193" s="18" t="str">
        <f>IF(BW$2=0, "N/A", IF(ISNUMBER(SEARCH(TRIM(BW$2), ProgramsTable[[#This Row],[Geographic Coverage]])), "Yes", "No"))</f>
        <v>N/A</v>
      </c>
      <c r="BX1193" s="18" t="str">
        <f>IF(BX$2=0, "N/A", IF(ISNUMBER(SEARCH(TRIM(BX$2), ProgramsTable[[#This Row],[Geographic Coverage]])), "Yes", "No"))</f>
        <v>N/A</v>
      </c>
      <c r="BY1193" s="18" t="str">
        <f>IF(AND(BW$2=0, BX$2=0), "*Required - Please Make a Selection*", IF(OR(ISNUMBER(SEARCH(TRIM(BW$2), ProgramsTable[[#This Row],[Geographic Coverage]])), ISNUMBER(SEARCH(TRIM(BX$2), ProgramsTable[[#This Row],[Geographic Coverage]]))), "Yes", "No"))</f>
        <v>*Required - Please Make a Selection*</v>
      </c>
      <c r="BZ1193" s="18" t="str">
        <f>IF(I$2=0, "N/A", IF(I$2="Yes", IF(ProgramsTable[[#This Row],[Program Includes Services for Caregivers]]="Yes", IF(ProgramsTable[[#This Row],[Program May Require Caregiver to be Unpaid]]="No", "Yes", "No"), "No"), "N/A"))</f>
        <v>N/A</v>
      </c>
      <c r="CA11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93" s="18" t="str">
        <f>IF(CB$2=0, "N/A", IF(ISNUMBER(SEARCH(TRIM(UPPER(CB$2)), TRIM(UPPER(ProgramsTable[[#This Row],[Type of Service]])))), "Yes", "No"))</f>
        <v>N/A</v>
      </c>
      <c r="CC1193" s="18" t="str">
        <f>IF(CC$2=0, "N/A", IF(ISNUMBER(SEARCH(TRIM(CC$2), ProgramsTable[[#This Row],[Geographic Coverage]])), "Yes", "No"))</f>
        <v>No</v>
      </c>
      <c r="CD1193" s="18" t="str">
        <f>IF(CD$2=0, "N/A", IF(ISNUMBER(SEARCH(TRIM(CD$2), ProgramsTable[[#This Row],[Geographic Coverage]])), "Yes", "No"))</f>
        <v>N/A</v>
      </c>
      <c r="CE1193" s="18" t="str">
        <f>IF(AND(CC$2=0, CD$2=0), "*Required - Please Make a Selection*", IF(OR(ISNUMBER(SEARCH(TRIM(CC$2), ProgramsTable[[#This Row],[Geographic Coverage]])), ISNUMBER(SEARCH(TRIM(CD$2), ProgramsTable[[#This Row],[Geographic Coverage]]))), "Yes", "No"))</f>
        <v>No</v>
      </c>
      <c r="CF1193" s="18" t="str" cm="1">
        <f t="array" ref="CF1193">IF(COUNTIF(BK$2:BN$2, "Yes")=0, "N/A", IF(SUMPRODUCT((BK$2:BN$2="Yes")*(ProgramsTable[[#This Row],[Veteran?]:[Disabled Veteran?]]="Yes"))&gt;0, "Yes", "No"))</f>
        <v>No</v>
      </c>
      <c r="CG11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93"/>
      <c r="CI1193"/>
      <c r="CJ1193"/>
      <c r="CK1193"/>
      <c r="CL1193"/>
      <c r="CM1193"/>
      <c r="CN1193"/>
      <c r="CO1193"/>
      <c r="CP1193"/>
      <c r="CQ1193"/>
      <c r="CR1193"/>
      <c r="CS1193"/>
      <c r="CU1193"/>
      <c r="CV1193"/>
    </row>
    <row r="1194" spans="1:100" hidden="1" x14ac:dyDescent="0.25">
      <c r="A1194" s="10">
        <v>1312</v>
      </c>
      <c r="B1194" t="s">
        <v>658</v>
      </c>
      <c r="C1194" t="s">
        <v>507</v>
      </c>
      <c r="D1194" t="s">
        <v>545</v>
      </c>
      <c r="E1194" t="s">
        <v>546</v>
      </c>
      <c r="F1194" t="s">
        <v>562</v>
      </c>
      <c r="G1194" t="s">
        <v>103</v>
      </c>
      <c r="H1194" t="s">
        <v>207</v>
      </c>
      <c r="I1194" t="s">
        <v>207</v>
      </c>
      <c r="J1194" t="s">
        <v>208</v>
      </c>
      <c r="K1194" t="s">
        <v>208</v>
      </c>
      <c r="L1194" s="11" t="s">
        <v>208</v>
      </c>
      <c r="M1194" t="s">
        <v>208</v>
      </c>
      <c r="N1194" t="s">
        <v>208</v>
      </c>
      <c r="P1194" t="s">
        <v>208</v>
      </c>
      <c r="Q1194" t="s">
        <v>208</v>
      </c>
      <c r="R1194" t="s">
        <v>208</v>
      </c>
      <c r="S1194" t="s">
        <v>208</v>
      </c>
      <c r="T1194" t="s">
        <v>2</v>
      </c>
      <c r="U1194" t="s">
        <v>207</v>
      </c>
      <c r="V1194" t="s">
        <v>207</v>
      </c>
      <c r="W1194" t="s">
        <v>207</v>
      </c>
      <c r="X1194" t="s">
        <v>207</v>
      </c>
      <c r="Y1194" t="s">
        <v>207</v>
      </c>
      <c r="Z1194" t="s">
        <v>207</v>
      </c>
      <c r="AA1194" t="s">
        <v>207</v>
      </c>
      <c r="AB1194" t="s">
        <v>207</v>
      </c>
      <c r="AC1194" t="s">
        <v>207</v>
      </c>
      <c r="AD1194" t="s">
        <v>207</v>
      </c>
      <c r="AE1194" t="s">
        <v>207</v>
      </c>
      <c r="AF1194" t="s">
        <v>207</v>
      </c>
      <c r="AG1194" t="s">
        <v>207</v>
      </c>
      <c r="AH1194" t="s">
        <v>207</v>
      </c>
      <c r="AI1194" t="s">
        <v>207</v>
      </c>
      <c r="AJ1194" t="s">
        <v>207</v>
      </c>
      <c r="AK1194" t="s">
        <v>207</v>
      </c>
      <c r="AL1194" t="s">
        <v>207</v>
      </c>
      <c r="AM1194" t="s">
        <v>207</v>
      </c>
      <c r="AN1194" t="s">
        <v>207</v>
      </c>
      <c r="AO1194" t="s">
        <v>207</v>
      </c>
      <c r="AP1194" t="s">
        <v>207</v>
      </c>
      <c r="AQ1194" t="s">
        <v>207</v>
      </c>
      <c r="AR1194" t="s">
        <v>207</v>
      </c>
      <c r="AS1194" t="s">
        <v>207</v>
      </c>
      <c r="AT1194" t="s">
        <v>207</v>
      </c>
      <c r="AU1194" t="s">
        <v>207</v>
      </c>
      <c r="AV1194" t="s">
        <v>207</v>
      </c>
      <c r="AW1194" t="s">
        <v>207</v>
      </c>
      <c r="AX1194" t="s">
        <v>207</v>
      </c>
      <c r="AY1194" t="s">
        <v>207</v>
      </c>
      <c r="AZ1194" t="s">
        <v>207</v>
      </c>
      <c r="BA1194" t="s">
        <v>207</v>
      </c>
      <c r="BB1194" t="s">
        <v>207</v>
      </c>
      <c r="BC1194" t="s">
        <v>207</v>
      </c>
      <c r="BD1194" t="s">
        <v>207</v>
      </c>
      <c r="BE1194" t="s">
        <v>207</v>
      </c>
      <c r="BF1194" t="s">
        <v>207</v>
      </c>
      <c r="BG1194" t="s">
        <v>207</v>
      </c>
      <c r="BH1194" t="s">
        <v>207</v>
      </c>
      <c r="BI1194" t="s">
        <v>207</v>
      </c>
      <c r="BJ1194" t="s">
        <v>207</v>
      </c>
      <c r="BK1194" t="s">
        <v>207</v>
      </c>
      <c r="BL1194" t="s">
        <v>207</v>
      </c>
      <c r="BM1194" t="s">
        <v>207</v>
      </c>
      <c r="BN1194" t="s">
        <v>207</v>
      </c>
      <c r="BO1194" s="18" t="str">
        <f>IF(OR(BO$2=0, BO$2=""), "N/A", IF(ISNUMBER(SEARCH(UPPER(BO$2), UPPER(ProgramsTable[[#This Row],[Type of Service]]))), "Yes", "No"))</f>
        <v>N/A</v>
      </c>
      <c r="BP1194" s="18" t="str">
        <f>IF(BP$2=0, "N/A", IF(ISNUMBER(SEARCH(TRIM(BP$2), ProgramsTable[[#This Row],[Geographic Coverage]])), "Yes", "No"))</f>
        <v>N/A</v>
      </c>
      <c r="BQ1194" s="18" t="str">
        <f>IF(BQ$2=0, "N/A", IF(ISNUMBER(SEARCH(TRIM(BQ$2), ProgramsTable[[#This Row],[Geographic Coverage]])), "Yes", "No"))</f>
        <v>N/A</v>
      </c>
      <c r="BR1194" s="18" t="str">
        <f>IF(AND(BP$2=0, BQ$2=0), "*Required - Please Make a Selection*", IF(OR(ISNUMBER(SEARCH(TRIM(BP$2), ProgramsTable[[#This Row],[Geographic Coverage]])), ISNUMBER(SEARCH(TRIM(BQ$2), ProgramsTable[[#This Row],[Geographic Coverage]]))), "Yes", "No"))</f>
        <v>*Required - Please Make a Selection*</v>
      </c>
      <c r="BS1194" s="18" t="str">
        <f>IF(OR(BS$2="",BS$2=0), "N/A", IF(AND(ProgramsTable[[#This Row],[Age Min]]= "None", ProgramsTable[[#This Row],[Age Max]]= "None"), "Yes", IF(AND(BS$2&gt;=ProgramsTable[[#This Row],[Age Min]], BS$2&lt;=ProgramsTable[[#This Row],[Age Max]]), "Yes", "No")))</f>
        <v>N/A</v>
      </c>
      <c r="BT1194" s="18" t="str" cm="1">
        <f t="array" ref="BT1194">IF(COUNTIF(AM$2:BJ$2,"Yes")=0,"N/A",IF(SUMPRODUCT(--(AM$2:BJ$2="Yes"),--(ProgramsTable[[#This Row],[Developmental Disability]:[Caregivers, Family Members, Advocates, or Practitioners of an Individual with Disabilities or Medical Conditions]]="Yes"))&gt;0,"Yes","No"))</f>
        <v>N/A</v>
      </c>
      <c r="BU11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94" s="18" t="str">
        <f>IF(BV$2=0, "N/A", IF(ISNUMBER(SEARCH(UPPER(BV$2), UPPER(ProgramsTable[[#This Row],[Type of Service]]))), "Yes", "No"))</f>
        <v>N/A</v>
      </c>
      <c r="BW1194" s="18" t="str">
        <f>IF(BW$2=0, "N/A", IF(ISNUMBER(SEARCH(TRIM(BW$2), ProgramsTable[[#This Row],[Geographic Coverage]])), "Yes", "No"))</f>
        <v>N/A</v>
      </c>
      <c r="BX1194" s="18" t="str">
        <f>IF(BX$2=0, "N/A", IF(ISNUMBER(SEARCH(TRIM(BX$2), ProgramsTable[[#This Row],[Geographic Coverage]])), "Yes", "No"))</f>
        <v>N/A</v>
      </c>
      <c r="BY1194" s="18" t="str">
        <f>IF(AND(BW$2=0, BX$2=0), "*Required - Please Make a Selection*", IF(OR(ISNUMBER(SEARCH(TRIM(BW$2), ProgramsTable[[#This Row],[Geographic Coverage]])), ISNUMBER(SEARCH(TRIM(BX$2), ProgramsTable[[#This Row],[Geographic Coverage]]))), "Yes", "No"))</f>
        <v>*Required - Please Make a Selection*</v>
      </c>
      <c r="BZ1194" s="18" t="str">
        <f>IF(I$2=0, "N/A", IF(I$2="Yes", IF(ProgramsTable[[#This Row],[Program Includes Services for Caregivers]]="Yes", IF(ProgramsTable[[#This Row],[Program May Require Caregiver to be Unpaid]]="No", "Yes", "No"), "No"), "N/A"))</f>
        <v>N/A</v>
      </c>
      <c r="CA11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94" s="18" t="str">
        <f>IF(CB$2=0, "N/A", IF(ISNUMBER(SEARCH(TRIM(UPPER(CB$2)), TRIM(UPPER(ProgramsTable[[#This Row],[Type of Service]])))), "Yes", "No"))</f>
        <v>N/A</v>
      </c>
      <c r="CC1194" s="18" t="str">
        <f>IF(CC$2=0, "N/A", IF(ISNUMBER(SEARCH(TRIM(CC$2), ProgramsTable[[#This Row],[Geographic Coverage]])), "Yes", "No"))</f>
        <v>No</v>
      </c>
      <c r="CD1194" s="18" t="str">
        <f>IF(CD$2=0, "N/A", IF(ISNUMBER(SEARCH(TRIM(CD$2), ProgramsTable[[#This Row],[Geographic Coverage]])), "Yes", "No"))</f>
        <v>N/A</v>
      </c>
      <c r="CE1194" s="18" t="str">
        <f>IF(AND(CC$2=0, CD$2=0), "*Required - Please Make a Selection*", IF(OR(ISNUMBER(SEARCH(TRIM(CC$2), ProgramsTable[[#This Row],[Geographic Coverage]])), ISNUMBER(SEARCH(TRIM(CD$2), ProgramsTable[[#This Row],[Geographic Coverage]]))), "Yes", "No"))</f>
        <v>No</v>
      </c>
      <c r="CF1194" s="18" t="str" cm="1">
        <f t="array" ref="CF1194">IF(COUNTIF(BK$2:BN$2, "Yes")=0, "N/A", IF(SUMPRODUCT((BK$2:BN$2="Yes")*(ProgramsTable[[#This Row],[Veteran?]:[Disabled Veteran?]]="Yes"))&gt;0, "Yes", "No"))</f>
        <v>No</v>
      </c>
      <c r="CG11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94"/>
      <c r="CI1194"/>
      <c r="CJ1194"/>
      <c r="CK1194"/>
      <c r="CL1194"/>
      <c r="CM1194"/>
      <c r="CN1194"/>
      <c r="CO1194"/>
      <c r="CP1194"/>
      <c r="CQ1194"/>
      <c r="CR1194"/>
      <c r="CS1194"/>
      <c r="CU1194"/>
      <c r="CV1194"/>
    </row>
    <row r="1195" spans="1:100" hidden="1" x14ac:dyDescent="0.25">
      <c r="A1195" s="10">
        <v>1313</v>
      </c>
      <c r="B1195" t="s">
        <v>658</v>
      </c>
      <c r="C1195" t="s">
        <v>507</v>
      </c>
      <c r="D1195" t="s">
        <v>545</v>
      </c>
      <c r="E1195" t="s">
        <v>546</v>
      </c>
      <c r="F1195" t="s">
        <v>117</v>
      </c>
      <c r="G1195" t="s">
        <v>117</v>
      </c>
      <c r="H1195" t="s">
        <v>207</v>
      </c>
      <c r="I1195" t="s">
        <v>207</v>
      </c>
      <c r="J1195" t="s">
        <v>208</v>
      </c>
      <c r="K1195" t="s">
        <v>208</v>
      </c>
      <c r="L1195" s="11" t="s">
        <v>543</v>
      </c>
      <c r="M1195">
        <v>60</v>
      </c>
      <c r="N1195">
        <v>120</v>
      </c>
      <c r="P1195" t="s">
        <v>563</v>
      </c>
      <c r="Q1195" t="s">
        <v>208</v>
      </c>
      <c r="R1195" t="s">
        <v>563</v>
      </c>
      <c r="S1195" t="s">
        <v>208</v>
      </c>
      <c r="T1195" t="s">
        <v>2</v>
      </c>
      <c r="U1195" t="s">
        <v>207</v>
      </c>
      <c r="V1195" t="s">
        <v>207</v>
      </c>
      <c r="W1195" t="s">
        <v>207</v>
      </c>
      <c r="X1195" t="s">
        <v>207</v>
      </c>
      <c r="Y1195" t="s">
        <v>207</v>
      </c>
      <c r="Z1195" t="s">
        <v>207</v>
      </c>
      <c r="AA1195" t="s">
        <v>207</v>
      </c>
      <c r="AB1195" t="s">
        <v>207</v>
      </c>
      <c r="AC1195" t="s">
        <v>207</v>
      </c>
      <c r="AD1195" t="s">
        <v>207</v>
      </c>
      <c r="AE1195" t="s">
        <v>207</v>
      </c>
      <c r="AF1195" t="s">
        <v>207</v>
      </c>
      <c r="AG1195" t="s">
        <v>207</v>
      </c>
      <c r="AH1195" t="s">
        <v>207</v>
      </c>
      <c r="AI1195" t="s">
        <v>207</v>
      </c>
      <c r="AJ1195" t="s">
        <v>207</v>
      </c>
      <c r="AK1195" t="s">
        <v>207</v>
      </c>
      <c r="AL1195" t="s">
        <v>207</v>
      </c>
      <c r="AM1195" t="s">
        <v>207</v>
      </c>
      <c r="AN1195" t="s">
        <v>207</v>
      </c>
      <c r="AO1195" t="s">
        <v>207</v>
      </c>
      <c r="AP1195" t="s">
        <v>207</v>
      </c>
      <c r="AQ1195" t="s">
        <v>207</v>
      </c>
      <c r="AR1195" t="s">
        <v>207</v>
      </c>
      <c r="AS1195" t="s">
        <v>207</v>
      </c>
      <c r="AT1195" t="s">
        <v>207</v>
      </c>
      <c r="AU1195" t="s">
        <v>207</v>
      </c>
      <c r="AV1195" t="s">
        <v>207</v>
      </c>
      <c r="AW1195" t="s">
        <v>207</v>
      </c>
      <c r="AX1195" t="s">
        <v>207</v>
      </c>
      <c r="AY1195" t="s">
        <v>207</v>
      </c>
      <c r="AZ1195" t="s">
        <v>207</v>
      </c>
      <c r="BA1195" t="s">
        <v>215</v>
      </c>
      <c r="BB1195" t="s">
        <v>207</v>
      </c>
      <c r="BC1195" t="s">
        <v>207</v>
      </c>
      <c r="BD1195" t="s">
        <v>207</v>
      </c>
      <c r="BE1195" t="s">
        <v>207</v>
      </c>
      <c r="BF1195" t="s">
        <v>207</v>
      </c>
      <c r="BG1195" t="s">
        <v>207</v>
      </c>
      <c r="BH1195" t="s">
        <v>207</v>
      </c>
      <c r="BI1195" t="s">
        <v>207</v>
      </c>
      <c r="BJ1195" t="s">
        <v>207</v>
      </c>
      <c r="BK1195" t="s">
        <v>207</v>
      </c>
      <c r="BL1195" t="s">
        <v>207</v>
      </c>
      <c r="BM1195" t="s">
        <v>207</v>
      </c>
      <c r="BN1195" t="s">
        <v>207</v>
      </c>
      <c r="BO1195" s="18" t="str">
        <f>IF(OR(BO$2=0, BO$2=""), "N/A", IF(ISNUMBER(SEARCH(UPPER(BO$2), UPPER(ProgramsTable[[#This Row],[Type of Service]]))), "Yes", "No"))</f>
        <v>N/A</v>
      </c>
      <c r="BP1195" s="18" t="str">
        <f>IF(BP$2=0, "N/A", IF(ISNUMBER(SEARCH(TRIM(BP$2), ProgramsTable[[#This Row],[Geographic Coverage]])), "Yes", "No"))</f>
        <v>N/A</v>
      </c>
      <c r="BQ1195" s="18" t="str">
        <f>IF(BQ$2=0, "N/A", IF(ISNUMBER(SEARCH(TRIM(BQ$2), ProgramsTable[[#This Row],[Geographic Coverage]])), "Yes", "No"))</f>
        <v>N/A</v>
      </c>
      <c r="BR1195" s="18" t="str">
        <f>IF(AND(BP$2=0, BQ$2=0), "*Required - Please Make a Selection*", IF(OR(ISNUMBER(SEARCH(TRIM(BP$2), ProgramsTable[[#This Row],[Geographic Coverage]])), ISNUMBER(SEARCH(TRIM(BQ$2), ProgramsTable[[#This Row],[Geographic Coverage]]))), "Yes", "No"))</f>
        <v>*Required - Please Make a Selection*</v>
      </c>
      <c r="BS1195" s="18" t="str">
        <f>IF(OR(BS$2="",BS$2=0), "N/A", IF(AND(ProgramsTable[[#This Row],[Age Min]]= "None", ProgramsTable[[#This Row],[Age Max]]= "None"), "Yes", IF(AND(BS$2&gt;=ProgramsTable[[#This Row],[Age Min]], BS$2&lt;=ProgramsTable[[#This Row],[Age Max]]), "Yes", "No")))</f>
        <v>N/A</v>
      </c>
      <c r="BT1195" s="18" t="str" cm="1">
        <f t="array" ref="BT1195">IF(COUNTIF(AM$2:BJ$2,"Yes")=0,"N/A",IF(SUMPRODUCT(--(AM$2:BJ$2="Yes"),--(ProgramsTable[[#This Row],[Developmental Disability]:[Caregivers, Family Members, Advocates, or Practitioners of an Individual with Disabilities or Medical Conditions]]="Yes"))&gt;0,"Yes","No"))</f>
        <v>N/A</v>
      </c>
      <c r="BU11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95" s="18" t="str">
        <f>IF(BV$2=0, "N/A", IF(ISNUMBER(SEARCH(UPPER(BV$2), UPPER(ProgramsTable[[#This Row],[Type of Service]]))), "Yes", "No"))</f>
        <v>N/A</v>
      </c>
      <c r="BW1195" s="18" t="str">
        <f>IF(BW$2=0, "N/A", IF(ISNUMBER(SEARCH(TRIM(BW$2), ProgramsTable[[#This Row],[Geographic Coverage]])), "Yes", "No"))</f>
        <v>N/A</v>
      </c>
      <c r="BX1195" s="18" t="str">
        <f>IF(BX$2=0, "N/A", IF(ISNUMBER(SEARCH(TRIM(BX$2), ProgramsTable[[#This Row],[Geographic Coverage]])), "Yes", "No"))</f>
        <v>N/A</v>
      </c>
      <c r="BY1195" s="18" t="str">
        <f>IF(AND(BW$2=0, BX$2=0), "*Required - Please Make a Selection*", IF(OR(ISNUMBER(SEARCH(TRIM(BW$2), ProgramsTable[[#This Row],[Geographic Coverage]])), ISNUMBER(SEARCH(TRIM(BX$2), ProgramsTable[[#This Row],[Geographic Coverage]]))), "Yes", "No"))</f>
        <v>*Required - Please Make a Selection*</v>
      </c>
      <c r="BZ1195" s="18" t="str">
        <f>IF(I$2=0, "N/A", IF(I$2="Yes", IF(ProgramsTable[[#This Row],[Program Includes Services for Caregivers]]="Yes", IF(ProgramsTable[[#This Row],[Program May Require Caregiver to be Unpaid]]="No", "Yes", "No"), "No"), "N/A"))</f>
        <v>N/A</v>
      </c>
      <c r="CA11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95" s="18" t="str">
        <f>IF(CB$2=0, "N/A", IF(ISNUMBER(SEARCH(TRIM(UPPER(CB$2)), TRIM(UPPER(ProgramsTable[[#This Row],[Type of Service]])))), "Yes", "No"))</f>
        <v>N/A</v>
      </c>
      <c r="CC1195" s="18" t="str">
        <f>IF(CC$2=0, "N/A", IF(ISNUMBER(SEARCH(TRIM(CC$2), ProgramsTable[[#This Row],[Geographic Coverage]])), "Yes", "No"))</f>
        <v>No</v>
      </c>
      <c r="CD1195" s="18" t="str">
        <f>IF(CD$2=0, "N/A", IF(ISNUMBER(SEARCH(TRIM(CD$2), ProgramsTable[[#This Row],[Geographic Coverage]])), "Yes", "No"))</f>
        <v>N/A</v>
      </c>
      <c r="CE1195" s="18" t="str">
        <f>IF(AND(CC$2=0, CD$2=0), "*Required - Please Make a Selection*", IF(OR(ISNUMBER(SEARCH(TRIM(CC$2), ProgramsTable[[#This Row],[Geographic Coverage]])), ISNUMBER(SEARCH(TRIM(CD$2), ProgramsTable[[#This Row],[Geographic Coverage]]))), "Yes", "No"))</f>
        <v>No</v>
      </c>
      <c r="CF1195" s="18" t="str" cm="1">
        <f t="array" ref="CF1195">IF(COUNTIF(BK$2:BN$2, "Yes")=0, "N/A", IF(SUMPRODUCT((BK$2:BN$2="Yes")*(ProgramsTable[[#This Row],[Veteran?]:[Disabled Veteran?]]="Yes"))&gt;0, "Yes", "No"))</f>
        <v>No</v>
      </c>
      <c r="CG11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95"/>
      <c r="CI1195"/>
      <c r="CJ1195"/>
      <c r="CK1195"/>
      <c r="CL1195"/>
      <c r="CM1195"/>
      <c r="CN1195"/>
      <c r="CO1195"/>
      <c r="CP1195"/>
      <c r="CQ1195"/>
      <c r="CR1195"/>
      <c r="CS1195"/>
      <c r="CU1195"/>
      <c r="CV1195"/>
    </row>
    <row r="1196" spans="1:100" x14ac:dyDescent="0.25">
      <c r="A1196" s="10">
        <v>1314</v>
      </c>
      <c r="B1196" t="s">
        <v>658</v>
      </c>
      <c r="C1196" t="s">
        <v>507</v>
      </c>
      <c r="D1196" t="s">
        <v>564</v>
      </c>
      <c r="E1196" t="s">
        <v>546</v>
      </c>
      <c r="F1196" t="s">
        <v>565</v>
      </c>
      <c r="G1196" t="s">
        <v>107</v>
      </c>
      <c r="H1196" t="s">
        <v>207</v>
      </c>
      <c r="I1196" t="s">
        <v>207</v>
      </c>
      <c r="J1196" t="s">
        <v>566</v>
      </c>
      <c r="K1196" t="s">
        <v>208</v>
      </c>
      <c r="L1196" s="11" t="s">
        <v>567</v>
      </c>
      <c r="M1196">
        <v>60</v>
      </c>
      <c r="N1196">
        <v>120</v>
      </c>
      <c r="O1196" t="s">
        <v>568</v>
      </c>
      <c r="P1196" t="s">
        <v>569</v>
      </c>
      <c r="Q1196" t="s">
        <v>208</v>
      </c>
      <c r="R1196" t="s">
        <v>569</v>
      </c>
      <c r="S1196" t="s">
        <v>208</v>
      </c>
      <c r="T1196" t="s">
        <v>2</v>
      </c>
      <c r="U1196" t="s">
        <v>207</v>
      </c>
      <c r="V1196" t="s">
        <v>215</v>
      </c>
      <c r="W1196" t="s">
        <v>207</v>
      </c>
      <c r="X1196" t="s">
        <v>207</v>
      </c>
      <c r="Y1196" t="s">
        <v>207</v>
      </c>
      <c r="Z1196" t="s">
        <v>207</v>
      </c>
      <c r="AA1196" t="s">
        <v>207</v>
      </c>
      <c r="AB1196" t="s">
        <v>207</v>
      </c>
      <c r="AC1196" t="s">
        <v>207</v>
      </c>
      <c r="AD1196" t="s">
        <v>207</v>
      </c>
      <c r="AE1196" t="s">
        <v>207</v>
      </c>
      <c r="AF1196" t="s">
        <v>207</v>
      </c>
      <c r="AG1196" t="s">
        <v>207</v>
      </c>
      <c r="AH1196" t="s">
        <v>207</v>
      </c>
      <c r="AI1196" t="s">
        <v>207</v>
      </c>
      <c r="AJ1196" t="s">
        <v>207</v>
      </c>
      <c r="AK1196" t="s">
        <v>207</v>
      </c>
      <c r="AL1196" t="s">
        <v>207</v>
      </c>
      <c r="AM1196" t="s">
        <v>215</v>
      </c>
      <c r="AN1196" t="s">
        <v>215</v>
      </c>
      <c r="AO1196" t="s">
        <v>215</v>
      </c>
      <c r="AP1196" t="s">
        <v>207</v>
      </c>
      <c r="AQ1196" t="s">
        <v>207</v>
      </c>
      <c r="AR1196" t="s">
        <v>207</v>
      </c>
      <c r="AS1196" t="s">
        <v>207</v>
      </c>
      <c r="AT1196" t="s">
        <v>207</v>
      </c>
      <c r="AU1196" t="s">
        <v>207</v>
      </c>
      <c r="AV1196" t="s">
        <v>207</v>
      </c>
      <c r="AW1196" t="s">
        <v>207</v>
      </c>
      <c r="AX1196" t="s">
        <v>207</v>
      </c>
      <c r="AY1196" t="s">
        <v>207</v>
      </c>
      <c r="AZ1196" t="s">
        <v>207</v>
      </c>
      <c r="BA1196" t="s">
        <v>207</v>
      </c>
      <c r="BB1196" t="s">
        <v>207</v>
      </c>
      <c r="BC1196" t="s">
        <v>207</v>
      </c>
      <c r="BD1196" t="s">
        <v>207</v>
      </c>
      <c r="BE1196" t="s">
        <v>207</v>
      </c>
      <c r="BF1196" t="s">
        <v>207</v>
      </c>
      <c r="BG1196" t="s">
        <v>207</v>
      </c>
      <c r="BH1196" t="s">
        <v>207</v>
      </c>
      <c r="BI1196" t="s">
        <v>207</v>
      </c>
      <c r="BJ1196" t="s">
        <v>207</v>
      </c>
      <c r="BK1196" t="s">
        <v>207</v>
      </c>
      <c r="BL1196" t="s">
        <v>207</v>
      </c>
      <c r="BM1196" t="s">
        <v>207</v>
      </c>
      <c r="BN1196" t="s">
        <v>207</v>
      </c>
      <c r="BO1196" s="18" t="str">
        <f>IF(OR(BO$2=0, BO$2=""), "N/A", IF(ISNUMBER(SEARCH(UPPER(BO$2), UPPER(ProgramsTable[[#This Row],[Type of Service]]))), "Yes", "No"))</f>
        <v>N/A</v>
      </c>
      <c r="BP1196" s="18" t="str">
        <f>IF(BP$2=0, "N/A", IF(ISNUMBER(SEARCH(TRIM(BP$2), ProgramsTable[[#This Row],[Geographic Coverage]])), "Yes", "No"))</f>
        <v>N/A</v>
      </c>
      <c r="BQ1196" s="18" t="str">
        <f>IF(BQ$2=0, "N/A", IF(ISNUMBER(SEARCH(TRIM(BQ$2), ProgramsTable[[#This Row],[Geographic Coverage]])), "Yes", "No"))</f>
        <v>N/A</v>
      </c>
      <c r="BR1196" s="18" t="str">
        <f>IF(AND(BP$2=0, BQ$2=0), "*Required - Please Make a Selection*", IF(OR(ISNUMBER(SEARCH(TRIM(BP$2), ProgramsTable[[#This Row],[Geographic Coverage]])), ISNUMBER(SEARCH(TRIM(BQ$2), ProgramsTable[[#This Row],[Geographic Coverage]]))), "Yes", "No"))</f>
        <v>*Required - Please Make a Selection*</v>
      </c>
      <c r="BS1196" s="18" t="str">
        <f>IF(OR(BS$2="",BS$2=0), "N/A", IF(AND(ProgramsTable[[#This Row],[Age Min]]= "None", ProgramsTable[[#This Row],[Age Max]]= "None"), "Yes", IF(AND(BS$2&gt;=ProgramsTable[[#This Row],[Age Min]], BS$2&lt;=ProgramsTable[[#This Row],[Age Max]]), "Yes", "No")))</f>
        <v>N/A</v>
      </c>
      <c r="BT1196" s="18" t="str" cm="1">
        <f t="array" ref="BT1196">IF(COUNTIF(AM$2:BJ$2,"Yes")=0,"N/A",IF(SUMPRODUCT(--(AM$2:BJ$2="Yes"),--(ProgramsTable[[#This Row],[Developmental Disability]:[Caregivers, Family Members, Advocates, or Practitioners of an Individual with Disabilities or Medical Conditions]]="Yes"))&gt;0,"Yes","No"))</f>
        <v>N/A</v>
      </c>
      <c r="BU11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96" s="18" t="str">
        <f>IF(BV$2=0, "N/A", IF(ISNUMBER(SEARCH(UPPER(BV$2), UPPER(ProgramsTable[[#This Row],[Type of Service]]))), "Yes", "No"))</f>
        <v>N/A</v>
      </c>
      <c r="BW1196" s="18" t="str">
        <f>IF(BW$2=0, "N/A", IF(ISNUMBER(SEARCH(TRIM(BW$2), ProgramsTable[[#This Row],[Geographic Coverage]])), "Yes", "No"))</f>
        <v>N/A</v>
      </c>
      <c r="BX1196" s="18" t="str">
        <f>IF(BX$2=0, "N/A", IF(ISNUMBER(SEARCH(TRIM(BX$2), ProgramsTable[[#This Row],[Geographic Coverage]])), "Yes", "No"))</f>
        <v>N/A</v>
      </c>
      <c r="BY1196" s="18" t="str">
        <f>IF(AND(BW$2=0, BX$2=0), "*Required - Please Make a Selection*", IF(OR(ISNUMBER(SEARCH(TRIM(BW$2), ProgramsTable[[#This Row],[Geographic Coverage]])), ISNUMBER(SEARCH(TRIM(BX$2), ProgramsTable[[#This Row],[Geographic Coverage]]))), "Yes", "No"))</f>
        <v>*Required - Please Make a Selection*</v>
      </c>
      <c r="BZ1196" s="18" t="str">
        <f>IF(I$2=0, "N/A", IF(I$2="Yes", IF(ProgramsTable[[#This Row],[Program Includes Services for Caregivers]]="Yes", IF(ProgramsTable[[#This Row],[Program May Require Caregiver to be Unpaid]]="No", "Yes", "No"), "No"), "N/A"))</f>
        <v>N/A</v>
      </c>
      <c r="CA11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96" s="18" t="str">
        <f>IF(CB$2=0, "N/A", IF(ISNUMBER(SEARCH(TRIM(UPPER(CB$2)), TRIM(UPPER(ProgramsTable[[#This Row],[Type of Service]])))), "Yes", "No"))</f>
        <v>N/A</v>
      </c>
      <c r="CC1196" s="18" t="str">
        <f>IF(CC$2=0, "N/A", IF(ISNUMBER(SEARCH(TRIM(CC$2), ProgramsTable[[#This Row],[Geographic Coverage]])), "Yes", "No"))</f>
        <v>No</v>
      </c>
      <c r="CD1196" s="18" t="str">
        <f>IF(CD$2=0, "N/A", IF(ISNUMBER(SEARCH(TRIM(CD$2), ProgramsTable[[#This Row],[Geographic Coverage]])), "Yes", "No"))</f>
        <v>N/A</v>
      </c>
      <c r="CE1196" s="18" t="str">
        <f>IF(AND(CC$2=0, CD$2=0), "*Required - Please Make a Selection*", IF(OR(ISNUMBER(SEARCH(TRIM(CC$2), ProgramsTable[[#This Row],[Geographic Coverage]])), ISNUMBER(SEARCH(TRIM(CD$2), ProgramsTable[[#This Row],[Geographic Coverage]]))), "Yes", "No"))</f>
        <v>No</v>
      </c>
      <c r="CF1196" s="18" t="str" cm="1">
        <f t="array" ref="CF1196">IF(COUNTIF(BK$2:BN$2, "Yes")=0, "N/A", IF(SUMPRODUCT((BK$2:BN$2="Yes")*(ProgramsTable[[#This Row],[Veteran?]:[Disabled Veteran?]]="Yes"))&gt;0, "Yes", "No"))</f>
        <v>No</v>
      </c>
      <c r="CG11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96"/>
      <c r="CI1196"/>
      <c r="CJ1196"/>
      <c r="CK1196"/>
      <c r="CL1196"/>
      <c r="CM1196"/>
      <c r="CN1196"/>
      <c r="CO1196"/>
      <c r="CP1196"/>
      <c r="CQ1196"/>
      <c r="CR1196"/>
      <c r="CS1196"/>
      <c r="CU1196"/>
      <c r="CV1196"/>
    </row>
    <row r="1197" spans="1:100" hidden="1" x14ac:dyDescent="0.25">
      <c r="A1197" s="10">
        <v>1315</v>
      </c>
      <c r="B1197" t="s">
        <v>658</v>
      </c>
      <c r="C1197" t="s">
        <v>507</v>
      </c>
      <c r="D1197" t="s">
        <v>564</v>
      </c>
      <c r="E1197" t="s">
        <v>546</v>
      </c>
      <c r="F1197" t="s">
        <v>570</v>
      </c>
      <c r="G1197" t="s">
        <v>109</v>
      </c>
      <c r="H1197" t="s">
        <v>207</v>
      </c>
      <c r="I1197" t="s">
        <v>207</v>
      </c>
      <c r="J1197" t="s">
        <v>566</v>
      </c>
      <c r="K1197" t="s">
        <v>208</v>
      </c>
      <c r="L1197" s="11" t="s">
        <v>571</v>
      </c>
      <c r="M1197">
        <v>60</v>
      </c>
      <c r="N1197">
        <v>120</v>
      </c>
      <c r="O1197" t="s">
        <v>572</v>
      </c>
      <c r="P1197" t="s">
        <v>573</v>
      </c>
      <c r="Q1197" t="s">
        <v>208</v>
      </c>
      <c r="R1197" t="s">
        <v>573</v>
      </c>
      <c r="S1197" t="s">
        <v>208</v>
      </c>
      <c r="T1197" t="s">
        <v>2</v>
      </c>
      <c r="U1197" t="s">
        <v>207</v>
      </c>
      <c r="V1197" t="s">
        <v>215</v>
      </c>
      <c r="W1197" t="s">
        <v>207</v>
      </c>
      <c r="X1197" t="s">
        <v>207</v>
      </c>
      <c r="Y1197" t="s">
        <v>207</v>
      </c>
      <c r="Z1197" t="s">
        <v>207</v>
      </c>
      <c r="AA1197" t="s">
        <v>207</v>
      </c>
      <c r="AB1197" t="s">
        <v>207</v>
      </c>
      <c r="AC1197" t="s">
        <v>207</v>
      </c>
      <c r="AD1197" t="s">
        <v>207</v>
      </c>
      <c r="AE1197" t="s">
        <v>207</v>
      </c>
      <c r="AF1197" t="s">
        <v>207</v>
      </c>
      <c r="AG1197" t="s">
        <v>207</v>
      </c>
      <c r="AH1197" t="s">
        <v>207</v>
      </c>
      <c r="AI1197" t="s">
        <v>207</v>
      </c>
      <c r="AJ1197" t="s">
        <v>207</v>
      </c>
      <c r="AK1197" t="s">
        <v>207</v>
      </c>
      <c r="AL1197" t="s">
        <v>207</v>
      </c>
      <c r="AM1197" t="s">
        <v>215</v>
      </c>
      <c r="AN1197" t="s">
        <v>215</v>
      </c>
      <c r="AO1197" t="s">
        <v>215</v>
      </c>
      <c r="AP1197" t="s">
        <v>207</v>
      </c>
      <c r="AQ1197" t="s">
        <v>215</v>
      </c>
      <c r="AR1197" t="s">
        <v>207</v>
      </c>
      <c r="AS1197" t="s">
        <v>207</v>
      </c>
      <c r="AT1197" t="s">
        <v>207</v>
      </c>
      <c r="AU1197" t="s">
        <v>207</v>
      </c>
      <c r="AV1197" t="s">
        <v>207</v>
      </c>
      <c r="AW1197" t="s">
        <v>207</v>
      </c>
      <c r="AX1197" t="s">
        <v>215</v>
      </c>
      <c r="AY1197" t="s">
        <v>215</v>
      </c>
      <c r="AZ1197" t="s">
        <v>207</v>
      </c>
      <c r="BA1197" t="s">
        <v>215</v>
      </c>
      <c r="BB1197" t="s">
        <v>207</v>
      </c>
      <c r="BC1197" t="s">
        <v>207</v>
      </c>
      <c r="BD1197" t="s">
        <v>207</v>
      </c>
      <c r="BE1197" t="s">
        <v>207</v>
      </c>
      <c r="BF1197" t="s">
        <v>207</v>
      </c>
      <c r="BG1197" t="s">
        <v>207</v>
      </c>
      <c r="BH1197" t="s">
        <v>207</v>
      </c>
      <c r="BI1197" t="s">
        <v>207</v>
      </c>
      <c r="BJ1197" t="s">
        <v>207</v>
      </c>
      <c r="BK1197" t="s">
        <v>207</v>
      </c>
      <c r="BL1197" t="s">
        <v>207</v>
      </c>
      <c r="BM1197" t="s">
        <v>207</v>
      </c>
      <c r="BN1197" t="s">
        <v>207</v>
      </c>
      <c r="BO1197" s="18" t="str">
        <f>IF(OR(BO$2=0, BO$2=""), "N/A", IF(ISNUMBER(SEARCH(UPPER(BO$2), UPPER(ProgramsTable[[#This Row],[Type of Service]]))), "Yes", "No"))</f>
        <v>N/A</v>
      </c>
      <c r="BP1197" s="18" t="str">
        <f>IF(BP$2=0, "N/A", IF(ISNUMBER(SEARCH(TRIM(BP$2), ProgramsTable[[#This Row],[Geographic Coverage]])), "Yes", "No"))</f>
        <v>N/A</v>
      </c>
      <c r="BQ1197" s="18" t="str">
        <f>IF(BQ$2=0, "N/A", IF(ISNUMBER(SEARCH(TRIM(BQ$2), ProgramsTable[[#This Row],[Geographic Coverage]])), "Yes", "No"))</f>
        <v>N/A</v>
      </c>
      <c r="BR1197" s="18" t="str">
        <f>IF(AND(BP$2=0, BQ$2=0), "*Required - Please Make a Selection*", IF(OR(ISNUMBER(SEARCH(TRIM(BP$2), ProgramsTable[[#This Row],[Geographic Coverage]])), ISNUMBER(SEARCH(TRIM(BQ$2), ProgramsTable[[#This Row],[Geographic Coverage]]))), "Yes", "No"))</f>
        <v>*Required - Please Make a Selection*</v>
      </c>
      <c r="BS1197" s="18" t="str">
        <f>IF(OR(BS$2="",BS$2=0), "N/A", IF(AND(ProgramsTable[[#This Row],[Age Min]]= "None", ProgramsTable[[#This Row],[Age Max]]= "None"), "Yes", IF(AND(BS$2&gt;=ProgramsTable[[#This Row],[Age Min]], BS$2&lt;=ProgramsTable[[#This Row],[Age Max]]), "Yes", "No")))</f>
        <v>N/A</v>
      </c>
      <c r="BT1197" s="18" t="str" cm="1">
        <f t="array" ref="BT1197">IF(COUNTIF(AM$2:BJ$2,"Yes")=0,"N/A",IF(SUMPRODUCT(--(AM$2:BJ$2="Yes"),--(ProgramsTable[[#This Row],[Developmental Disability]:[Caregivers, Family Members, Advocates, or Practitioners of an Individual with Disabilities or Medical Conditions]]="Yes"))&gt;0,"Yes","No"))</f>
        <v>N/A</v>
      </c>
      <c r="BU11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97" s="18" t="str">
        <f>IF(BV$2=0, "N/A", IF(ISNUMBER(SEARCH(UPPER(BV$2), UPPER(ProgramsTable[[#This Row],[Type of Service]]))), "Yes", "No"))</f>
        <v>N/A</v>
      </c>
      <c r="BW1197" s="18" t="str">
        <f>IF(BW$2=0, "N/A", IF(ISNUMBER(SEARCH(TRIM(BW$2), ProgramsTable[[#This Row],[Geographic Coverage]])), "Yes", "No"))</f>
        <v>N/A</v>
      </c>
      <c r="BX1197" s="18" t="str">
        <f>IF(BX$2=0, "N/A", IF(ISNUMBER(SEARCH(TRIM(BX$2), ProgramsTable[[#This Row],[Geographic Coverage]])), "Yes", "No"))</f>
        <v>N/A</v>
      </c>
      <c r="BY1197" s="18" t="str">
        <f>IF(AND(BW$2=0, BX$2=0), "*Required - Please Make a Selection*", IF(OR(ISNUMBER(SEARCH(TRIM(BW$2), ProgramsTable[[#This Row],[Geographic Coverage]])), ISNUMBER(SEARCH(TRIM(BX$2), ProgramsTable[[#This Row],[Geographic Coverage]]))), "Yes", "No"))</f>
        <v>*Required - Please Make a Selection*</v>
      </c>
      <c r="BZ1197" s="18" t="str">
        <f>IF(I$2=0, "N/A", IF(I$2="Yes", IF(ProgramsTable[[#This Row],[Program Includes Services for Caregivers]]="Yes", IF(ProgramsTable[[#This Row],[Program May Require Caregiver to be Unpaid]]="No", "Yes", "No"), "No"), "N/A"))</f>
        <v>N/A</v>
      </c>
      <c r="CA11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97" s="18" t="str">
        <f>IF(CB$2=0, "N/A", IF(ISNUMBER(SEARCH(TRIM(UPPER(CB$2)), TRIM(UPPER(ProgramsTable[[#This Row],[Type of Service]])))), "Yes", "No"))</f>
        <v>N/A</v>
      </c>
      <c r="CC1197" s="18" t="str">
        <f>IF(CC$2=0, "N/A", IF(ISNUMBER(SEARCH(TRIM(CC$2), ProgramsTable[[#This Row],[Geographic Coverage]])), "Yes", "No"))</f>
        <v>No</v>
      </c>
      <c r="CD1197" s="18" t="str">
        <f>IF(CD$2=0, "N/A", IF(ISNUMBER(SEARCH(TRIM(CD$2), ProgramsTable[[#This Row],[Geographic Coverage]])), "Yes", "No"))</f>
        <v>N/A</v>
      </c>
      <c r="CE1197" s="18" t="str">
        <f>IF(AND(CC$2=0, CD$2=0), "*Required - Please Make a Selection*", IF(OR(ISNUMBER(SEARCH(TRIM(CC$2), ProgramsTable[[#This Row],[Geographic Coverage]])), ISNUMBER(SEARCH(TRIM(CD$2), ProgramsTable[[#This Row],[Geographic Coverage]]))), "Yes", "No"))</f>
        <v>No</v>
      </c>
      <c r="CF1197" s="18" t="str" cm="1">
        <f t="array" ref="CF1197">IF(COUNTIF(BK$2:BN$2, "Yes")=0, "N/A", IF(SUMPRODUCT((BK$2:BN$2="Yes")*(ProgramsTable[[#This Row],[Veteran?]:[Disabled Veteran?]]="Yes"))&gt;0, "Yes", "No"))</f>
        <v>No</v>
      </c>
      <c r="CG11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97"/>
      <c r="CI1197"/>
      <c r="CJ1197"/>
      <c r="CK1197"/>
      <c r="CL1197"/>
      <c r="CM1197"/>
      <c r="CN1197"/>
      <c r="CO1197"/>
      <c r="CP1197"/>
      <c r="CQ1197"/>
      <c r="CR1197"/>
      <c r="CS1197"/>
      <c r="CU1197"/>
      <c r="CV1197"/>
    </row>
    <row r="1198" spans="1:100" hidden="1" x14ac:dyDescent="0.25">
      <c r="A1198" s="10">
        <v>1316</v>
      </c>
      <c r="B1198" t="s">
        <v>658</v>
      </c>
      <c r="C1198" t="s">
        <v>507</v>
      </c>
      <c r="D1198" t="s">
        <v>564</v>
      </c>
      <c r="E1198" t="s">
        <v>546</v>
      </c>
      <c r="F1198" t="s">
        <v>574</v>
      </c>
      <c r="G1198" t="s">
        <v>108</v>
      </c>
      <c r="H1198" t="s">
        <v>207</v>
      </c>
      <c r="I1198" t="s">
        <v>207</v>
      </c>
      <c r="J1198" t="s">
        <v>208</v>
      </c>
      <c r="K1198" t="s">
        <v>208</v>
      </c>
      <c r="L1198" s="11" t="s">
        <v>543</v>
      </c>
      <c r="M1198">
        <v>60</v>
      </c>
      <c r="N1198">
        <v>120</v>
      </c>
      <c r="P1198" t="s">
        <v>575</v>
      </c>
      <c r="Q1198" t="s">
        <v>208</v>
      </c>
      <c r="R1198" t="s">
        <v>575</v>
      </c>
      <c r="S1198" t="s">
        <v>208</v>
      </c>
      <c r="T1198" t="s">
        <v>2</v>
      </c>
      <c r="U1198" t="s">
        <v>207</v>
      </c>
      <c r="V1198" t="s">
        <v>207</v>
      </c>
      <c r="W1198" t="s">
        <v>207</v>
      </c>
      <c r="X1198" t="s">
        <v>207</v>
      </c>
      <c r="Y1198" t="s">
        <v>207</v>
      </c>
      <c r="Z1198" t="s">
        <v>207</v>
      </c>
      <c r="AA1198" t="s">
        <v>207</v>
      </c>
      <c r="AB1198" t="s">
        <v>207</v>
      </c>
      <c r="AC1198" t="s">
        <v>207</v>
      </c>
      <c r="AD1198" t="s">
        <v>207</v>
      </c>
      <c r="AE1198" t="s">
        <v>207</v>
      </c>
      <c r="AF1198" t="s">
        <v>207</v>
      </c>
      <c r="AG1198" t="s">
        <v>207</v>
      </c>
      <c r="AH1198" t="s">
        <v>207</v>
      </c>
      <c r="AI1198" t="s">
        <v>207</v>
      </c>
      <c r="AJ1198" t="s">
        <v>207</v>
      </c>
      <c r="AK1198" t="s">
        <v>207</v>
      </c>
      <c r="AL1198" t="s">
        <v>207</v>
      </c>
      <c r="AM1198" t="s">
        <v>207</v>
      </c>
      <c r="AN1198" t="s">
        <v>207</v>
      </c>
      <c r="AO1198" t="s">
        <v>207</v>
      </c>
      <c r="AP1198" t="s">
        <v>207</v>
      </c>
      <c r="AQ1198" t="s">
        <v>207</v>
      </c>
      <c r="AR1198" t="s">
        <v>207</v>
      </c>
      <c r="AS1198" t="s">
        <v>207</v>
      </c>
      <c r="AT1198" t="s">
        <v>207</v>
      </c>
      <c r="AU1198" t="s">
        <v>207</v>
      </c>
      <c r="AV1198" t="s">
        <v>207</v>
      </c>
      <c r="AW1198" t="s">
        <v>207</v>
      </c>
      <c r="AX1198" t="s">
        <v>207</v>
      </c>
      <c r="AY1198" t="s">
        <v>207</v>
      </c>
      <c r="AZ1198" t="s">
        <v>207</v>
      </c>
      <c r="BA1198" t="s">
        <v>215</v>
      </c>
      <c r="BB1198" t="s">
        <v>207</v>
      </c>
      <c r="BC1198" t="s">
        <v>207</v>
      </c>
      <c r="BD1198" t="s">
        <v>207</v>
      </c>
      <c r="BE1198" t="s">
        <v>207</v>
      </c>
      <c r="BF1198" t="s">
        <v>207</v>
      </c>
      <c r="BG1198" t="s">
        <v>207</v>
      </c>
      <c r="BH1198" t="s">
        <v>207</v>
      </c>
      <c r="BI1198" t="s">
        <v>207</v>
      </c>
      <c r="BJ1198" t="s">
        <v>207</v>
      </c>
      <c r="BK1198" t="s">
        <v>207</v>
      </c>
      <c r="BL1198" t="s">
        <v>207</v>
      </c>
      <c r="BM1198" t="s">
        <v>207</v>
      </c>
      <c r="BN1198" t="s">
        <v>207</v>
      </c>
      <c r="BO1198" s="18" t="str">
        <f>IF(OR(BO$2=0, BO$2=""), "N/A", IF(ISNUMBER(SEARCH(UPPER(BO$2), UPPER(ProgramsTable[[#This Row],[Type of Service]]))), "Yes", "No"))</f>
        <v>N/A</v>
      </c>
      <c r="BP1198" s="18" t="str">
        <f>IF(BP$2=0, "N/A", IF(ISNUMBER(SEARCH(TRIM(BP$2), ProgramsTable[[#This Row],[Geographic Coverage]])), "Yes", "No"))</f>
        <v>N/A</v>
      </c>
      <c r="BQ1198" s="18" t="str">
        <f>IF(BQ$2=0, "N/A", IF(ISNUMBER(SEARCH(TRIM(BQ$2), ProgramsTable[[#This Row],[Geographic Coverage]])), "Yes", "No"))</f>
        <v>N/A</v>
      </c>
      <c r="BR1198" s="18" t="str">
        <f>IF(AND(BP$2=0, BQ$2=0), "*Required - Please Make a Selection*", IF(OR(ISNUMBER(SEARCH(TRIM(BP$2), ProgramsTable[[#This Row],[Geographic Coverage]])), ISNUMBER(SEARCH(TRIM(BQ$2), ProgramsTable[[#This Row],[Geographic Coverage]]))), "Yes", "No"))</f>
        <v>*Required - Please Make a Selection*</v>
      </c>
      <c r="BS1198" s="18" t="str">
        <f>IF(OR(BS$2="",BS$2=0), "N/A", IF(AND(ProgramsTable[[#This Row],[Age Min]]= "None", ProgramsTable[[#This Row],[Age Max]]= "None"), "Yes", IF(AND(BS$2&gt;=ProgramsTable[[#This Row],[Age Min]], BS$2&lt;=ProgramsTable[[#This Row],[Age Max]]), "Yes", "No")))</f>
        <v>N/A</v>
      </c>
      <c r="BT1198" s="18" t="str" cm="1">
        <f t="array" ref="BT1198">IF(COUNTIF(AM$2:BJ$2,"Yes")=0,"N/A",IF(SUMPRODUCT(--(AM$2:BJ$2="Yes"),--(ProgramsTable[[#This Row],[Developmental Disability]:[Caregivers, Family Members, Advocates, or Practitioners of an Individual with Disabilities or Medical Conditions]]="Yes"))&gt;0,"Yes","No"))</f>
        <v>N/A</v>
      </c>
      <c r="BU11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98" s="18" t="str">
        <f>IF(BV$2=0, "N/A", IF(ISNUMBER(SEARCH(UPPER(BV$2), UPPER(ProgramsTable[[#This Row],[Type of Service]]))), "Yes", "No"))</f>
        <v>N/A</v>
      </c>
      <c r="BW1198" s="18" t="str">
        <f>IF(BW$2=0, "N/A", IF(ISNUMBER(SEARCH(TRIM(BW$2), ProgramsTable[[#This Row],[Geographic Coverage]])), "Yes", "No"))</f>
        <v>N/A</v>
      </c>
      <c r="BX1198" s="18" t="str">
        <f>IF(BX$2=0, "N/A", IF(ISNUMBER(SEARCH(TRIM(BX$2), ProgramsTable[[#This Row],[Geographic Coverage]])), "Yes", "No"))</f>
        <v>N/A</v>
      </c>
      <c r="BY1198" s="18" t="str">
        <f>IF(AND(BW$2=0, BX$2=0), "*Required - Please Make a Selection*", IF(OR(ISNUMBER(SEARCH(TRIM(BW$2), ProgramsTable[[#This Row],[Geographic Coverage]])), ISNUMBER(SEARCH(TRIM(BX$2), ProgramsTable[[#This Row],[Geographic Coverage]]))), "Yes", "No"))</f>
        <v>*Required - Please Make a Selection*</v>
      </c>
      <c r="BZ1198" s="18" t="str">
        <f>IF(I$2=0, "N/A", IF(I$2="Yes", IF(ProgramsTable[[#This Row],[Program Includes Services for Caregivers]]="Yes", IF(ProgramsTable[[#This Row],[Program May Require Caregiver to be Unpaid]]="No", "Yes", "No"), "No"), "N/A"))</f>
        <v>N/A</v>
      </c>
      <c r="CA11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98" s="18" t="str">
        <f>IF(CB$2=0, "N/A", IF(ISNUMBER(SEARCH(TRIM(UPPER(CB$2)), TRIM(UPPER(ProgramsTable[[#This Row],[Type of Service]])))), "Yes", "No"))</f>
        <v>N/A</v>
      </c>
      <c r="CC1198" s="18" t="str">
        <f>IF(CC$2=0, "N/A", IF(ISNUMBER(SEARCH(TRIM(CC$2), ProgramsTable[[#This Row],[Geographic Coverage]])), "Yes", "No"))</f>
        <v>No</v>
      </c>
      <c r="CD1198" s="18" t="str">
        <f>IF(CD$2=0, "N/A", IF(ISNUMBER(SEARCH(TRIM(CD$2), ProgramsTable[[#This Row],[Geographic Coverage]])), "Yes", "No"))</f>
        <v>N/A</v>
      </c>
      <c r="CE1198" s="18" t="str">
        <f>IF(AND(CC$2=0, CD$2=0), "*Required - Please Make a Selection*", IF(OR(ISNUMBER(SEARCH(TRIM(CC$2), ProgramsTable[[#This Row],[Geographic Coverage]])), ISNUMBER(SEARCH(TRIM(CD$2), ProgramsTable[[#This Row],[Geographic Coverage]]))), "Yes", "No"))</f>
        <v>No</v>
      </c>
      <c r="CF1198" s="18" t="str" cm="1">
        <f t="array" ref="CF1198">IF(COUNTIF(BK$2:BN$2, "Yes")=0, "N/A", IF(SUMPRODUCT((BK$2:BN$2="Yes")*(ProgramsTable[[#This Row],[Veteran?]:[Disabled Veteran?]]="Yes"))&gt;0, "Yes", "No"))</f>
        <v>No</v>
      </c>
      <c r="CG11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98"/>
      <c r="CI1198"/>
      <c r="CJ1198"/>
      <c r="CK1198"/>
      <c r="CL1198"/>
      <c r="CM1198"/>
      <c r="CN1198"/>
      <c r="CO1198"/>
      <c r="CP1198"/>
      <c r="CQ1198"/>
      <c r="CR1198"/>
      <c r="CS1198"/>
      <c r="CU1198"/>
      <c r="CV1198"/>
    </row>
    <row r="1199" spans="1:100" hidden="1" x14ac:dyDescent="0.25">
      <c r="A1199" s="10">
        <v>1317</v>
      </c>
      <c r="B1199" t="s">
        <v>658</v>
      </c>
      <c r="C1199" t="s">
        <v>507</v>
      </c>
      <c r="D1199" t="s">
        <v>576</v>
      </c>
      <c r="E1199" t="s">
        <v>546</v>
      </c>
      <c r="F1199" t="s">
        <v>661</v>
      </c>
      <c r="G1199" t="s">
        <v>98</v>
      </c>
      <c r="H1199" t="s">
        <v>207</v>
      </c>
      <c r="I1199" t="s">
        <v>207</v>
      </c>
      <c r="J1199" t="s">
        <v>208</v>
      </c>
      <c r="K1199" t="s">
        <v>208</v>
      </c>
      <c r="L1199" s="11" t="s">
        <v>543</v>
      </c>
      <c r="M1199">
        <v>60</v>
      </c>
      <c r="N1199">
        <v>120</v>
      </c>
      <c r="P1199" t="s">
        <v>563</v>
      </c>
      <c r="Q1199" t="s">
        <v>208</v>
      </c>
      <c r="R1199" t="s">
        <v>563</v>
      </c>
      <c r="S1199" t="s">
        <v>208</v>
      </c>
      <c r="T1199" t="s">
        <v>2</v>
      </c>
      <c r="U1199" t="s">
        <v>207</v>
      </c>
      <c r="V1199" t="s">
        <v>207</v>
      </c>
      <c r="W1199" t="s">
        <v>207</v>
      </c>
      <c r="X1199" t="s">
        <v>207</v>
      </c>
      <c r="Y1199" t="s">
        <v>207</v>
      </c>
      <c r="Z1199" t="s">
        <v>207</v>
      </c>
      <c r="AA1199" t="s">
        <v>207</v>
      </c>
      <c r="AB1199" t="s">
        <v>207</v>
      </c>
      <c r="AC1199" t="s">
        <v>207</v>
      </c>
      <c r="AD1199" t="s">
        <v>207</v>
      </c>
      <c r="AE1199" t="s">
        <v>207</v>
      </c>
      <c r="AF1199" t="s">
        <v>207</v>
      </c>
      <c r="AG1199" t="s">
        <v>207</v>
      </c>
      <c r="AH1199" t="s">
        <v>207</v>
      </c>
      <c r="AI1199" t="s">
        <v>207</v>
      </c>
      <c r="AJ1199" t="s">
        <v>207</v>
      </c>
      <c r="AK1199" t="s">
        <v>207</v>
      </c>
      <c r="AL1199" t="s">
        <v>207</v>
      </c>
      <c r="AM1199" t="s">
        <v>207</v>
      </c>
      <c r="AN1199" t="s">
        <v>207</v>
      </c>
      <c r="AO1199" t="s">
        <v>207</v>
      </c>
      <c r="AP1199" t="s">
        <v>207</v>
      </c>
      <c r="AQ1199" t="s">
        <v>207</v>
      </c>
      <c r="AR1199" t="s">
        <v>207</v>
      </c>
      <c r="AS1199" t="s">
        <v>207</v>
      </c>
      <c r="AT1199" t="s">
        <v>207</v>
      </c>
      <c r="AU1199" t="s">
        <v>207</v>
      </c>
      <c r="AV1199" t="s">
        <v>207</v>
      </c>
      <c r="AW1199" t="s">
        <v>207</v>
      </c>
      <c r="AX1199" t="s">
        <v>207</v>
      </c>
      <c r="AY1199" t="s">
        <v>207</v>
      </c>
      <c r="AZ1199" t="s">
        <v>207</v>
      </c>
      <c r="BA1199" t="s">
        <v>215</v>
      </c>
      <c r="BB1199" t="s">
        <v>207</v>
      </c>
      <c r="BC1199" t="s">
        <v>207</v>
      </c>
      <c r="BD1199" t="s">
        <v>207</v>
      </c>
      <c r="BE1199" t="s">
        <v>207</v>
      </c>
      <c r="BF1199" t="s">
        <v>207</v>
      </c>
      <c r="BG1199" t="s">
        <v>207</v>
      </c>
      <c r="BH1199" t="s">
        <v>207</v>
      </c>
      <c r="BI1199" t="s">
        <v>207</v>
      </c>
      <c r="BJ1199" t="s">
        <v>207</v>
      </c>
      <c r="BK1199" t="s">
        <v>207</v>
      </c>
      <c r="BL1199" t="s">
        <v>207</v>
      </c>
      <c r="BM1199" t="s">
        <v>207</v>
      </c>
      <c r="BN1199" t="s">
        <v>207</v>
      </c>
      <c r="BO1199" s="18" t="str">
        <f>IF(OR(BO$2=0, BO$2=""), "N/A", IF(ISNUMBER(SEARCH(UPPER(BO$2), UPPER(ProgramsTable[[#This Row],[Type of Service]]))), "Yes", "No"))</f>
        <v>N/A</v>
      </c>
      <c r="BP1199" s="18" t="str">
        <f>IF(BP$2=0, "N/A", IF(ISNUMBER(SEARCH(TRIM(BP$2), ProgramsTable[[#This Row],[Geographic Coverage]])), "Yes", "No"))</f>
        <v>N/A</v>
      </c>
      <c r="BQ1199" s="18" t="str">
        <f>IF(BQ$2=0, "N/A", IF(ISNUMBER(SEARCH(TRIM(BQ$2), ProgramsTable[[#This Row],[Geographic Coverage]])), "Yes", "No"))</f>
        <v>N/A</v>
      </c>
      <c r="BR1199" s="18" t="str">
        <f>IF(AND(BP$2=0, BQ$2=0), "*Required - Please Make a Selection*", IF(OR(ISNUMBER(SEARCH(TRIM(BP$2), ProgramsTable[[#This Row],[Geographic Coverage]])), ISNUMBER(SEARCH(TRIM(BQ$2), ProgramsTable[[#This Row],[Geographic Coverage]]))), "Yes", "No"))</f>
        <v>*Required - Please Make a Selection*</v>
      </c>
      <c r="BS1199" s="18" t="str">
        <f>IF(OR(BS$2="",BS$2=0), "N/A", IF(AND(ProgramsTable[[#This Row],[Age Min]]= "None", ProgramsTable[[#This Row],[Age Max]]= "None"), "Yes", IF(AND(BS$2&gt;=ProgramsTable[[#This Row],[Age Min]], BS$2&lt;=ProgramsTable[[#This Row],[Age Max]]), "Yes", "No")))</f>
        <v>N/A</v>
      </c>
      <c r="BT1199" s="18" t="str" cm="1">
        <f t="array" ref="BT1199">IF(COUNTIF(AM$2:BJ$2,"Yes")=0,"N/A",IF(SUMPRODUCT(--(AM$2:BJ$2="Yes"),--(ProgramsTable[[#This Row],[Developmental Disability]:[Caregivers, Family Members, Advocates, or Practitioners of an Individual with Disabilities or Medical Conditions]]="Yes"))&gt;0,"Yes","No"))</f>
        <v>N/A</v>
      </c>
      <c r="BU11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199" s="18" t="str">
        <f>IF(BV$2=0, "N/A", IF(ISNUMBER(SEARCH(UPPER(BV$2), UPPER(ProgramsTable[[#This Row],[Type of Service]]))), "Yes", "No"))</f>
        <v>N/A</v>
      </c>
      <c r="BW1199" s="18" t="str">
        <f>IF(BW$2=0, "N/A", IF(ISNUMBER(SEARCH(TRIM(BW$2), ProgramsTable[[#This Row],[Geographic Coverage]])), "Yes", "No"))</f>
        <v>N/A</v>
      </c>
      <c r="BX1199" s="18" t="str">
        <f>IF(BX$2=0, "N/A", IF(ISNUMBER(SEARCH(TRIM(BX$2), ProgramsTable[[#This Row],[Geographic Coverage]])), "Yes", "No"))</f>
        <v>N/A</v>
      </c>
      <c r="BY1199" s="18" t="str">
        <f>IF(AND(BW$2=0, BX$2=0), "*Required - Please Make a Selection*", IF(OR(ISNUMBER(SEARCH(TRIM(BW$2), ProgramsTable[[#This Row],[Geographic Coverage]])), ISNUMBER(SEARCH(TRIM(BX$2), ProgramsTable[[#This Row],[Geographic Coverage]]))), "Yes", "No"))</f>
        <v>*Required - Please Make a Selection*</v>
      </c>
      <c r="BZ1199" s="18" t="str">
        <f>IF(I$2=0, "N/A", IF(I$2="Yes", IF(ProgramsTable[[#This Row],[Program Includes Services for Caregivers]]="Yes", IF(ProgramsTable[[#This Row],[Program May Require Caregiver to be Unpaid]]="No", "Yes", "No"), "No"), "N/A"))</f>
        <v>N/A</v>
      </c>
      <c r="CA11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199" s="18" t="str">
        <f>IF(CB$2=0, "N/A", IF(ISNUMBER(SEARCH(TRIM(UPPER(CB$2)), TRIM(UPPER(ProgramsTable[[#This Row],[Type of Service]])))), "Yes", "No"))</f>
        <v>N/A</v>
      </c>
      <c r="CC1199" s="18" t="str">
        <f>IF(CC$2=0, "N/A", IF(ISNUMBER(SEARCH(TRIM(CC$2), ProgramsTable[[#This Row],[Geographic Coverage]])), "Yes", "No"))</f>
        <v>No</v>
      </c>
      <c r="CD1199" s="18" t="str">
        <f>IF(CD$2=0, "N/A", IF(ISNUMBER(SEARCH(TRIM(CD$2), ProgramsTable[[#This Row],[Geographic Coverage]])), "Yes", "No"))</f>
        <v>N/A</v>
      </c>
      <c r="CE1199" s="18" t="str">
        <f>IF(AND(CC$2=0, CD$2=0), "*Required - Please Make a Selection*", IF(OR(ISNUMBER(SEARCH(TRIM(CC$2), ProgramsTable[[#This Row],[Geographic Coverage]])), ISNUMBER(SEARCH(TRIM(CD$2), ProgramsTable[[#This Row],[Geographic Coverage]]))), "Yes", "No"))</f>
        <v>No</v>
      </c>
      <c r="CF1199" s="18" t="str" cm="1">
        <f t="array" ref="CF1199">IF(COUNTIF(BK$2:BN$2, "Yes")=0, "N/A", IF(SUMPRODUCT((BK$2:BN$2="Yes")*(ProgramsTable[[#This Row],[Veteran?]:[Disabled Veteran?]]="Yes"))&gt;0, "Yes", "No"))</f>
        <v>No</v>
      </c>
      <c r="CG11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199"/>
      <c r="CI1199"/>
      <c r="CJ1199"/>
      <c r="CK1199"/>
      <c r="CL1199"/>
      <c r="CM1199"/>
      <c r="CN1199"/>
      <c r="CO1199"/>
      <c r="CP1199"/>
      <c r="CQ1199"/>
      <c r="CR1199"/>
      <c r="CS1199"/>
      <c r="CU1199"/>
      <c r="CV1199"/>
    </row>
    <row r="1200" spans="1:100" hidden="1" x14ac:dyDescent="0.25">
      <c r="A1200" s="10">
        <v>1329</v>
      </c>
      <c r="B1200" t="s">
        <v>658</v>
      </c>
      <c r="C1200" t="s">
        <v>510</v>
      </c>
      <c r="D1200" t="s">
        <v>537</v>
      </c>
      <c r="E1200" t="s">
        <v>538</v>
      </c>
      <c r="F1200" t="s">
        <v>539</v>
      </c>
      <c r="G1200" t="s">
        <v>540</v>
      </c>
      <c r="H1200" t="s">
        <v>207</v>
      </c>
      <c r="I1200" t="s">
        <v>207</v>
      </c>
      <c r="J1200" t="s">
        <v>541</v>
      </c>
      <c r="K1200" t="s">
        <v>542</v>
      </c>
      <c r="L1200" t="s">
        <v>543</v>
      </c>
      <c r="M1200">
        <v>60</v>
      </c>
      <c r="N1200">
        <v>120</v>
      </c>
      <c r="P1200" t="s">
        <v>544</v>
      </c>
      <c r="Q1200" t="s">
        <v>208</v>
      </c>
      <c r="R1200" t="s">
        <v>544</v>
      </c>
      <c r="S1200" t="s">
        <v>208</v>
      </c>
      <c r="T1200" t="s">
        <v>52</v>
      </c>
      <c r="U1200" t="s">
        <v>215</v>
      </c>
      <c r="V1200" t="s">
        <v>207</v>
      </c>
      <c r="W1200" t="s">
        <v>207</v>
      </c>
      <c r="X1200" t="s">
        <v>207</v>
      </c>
      <c r="Y1200" t="s">
        <v>207</v>
      </c>
      <c r="Z1200" t="s">
        <v>207</v>
      </c>
      <c r="AA1200" t="s">
        <v>207</v>
      </c>
      <c r="AB1200" t="s">
        <v>207</v>
      </c>
      <c r="AC1200" t="s">
        <v>207</v>
      </c>
      <c r="AD1200" t="s">
        <v>207</v>
      </c>
      <c r="AE1200" t="s">
        <v>207</v>
      </c>
      <c r="AF1200" t="s">
        <v>207</v>
      </c>
      <c r="AG1200" t="s">
        <v>207</v>
      </c>
      <c r="AH1200" t="s">
        <v>207</v>
      </c>
      <c r="AI1200" t="s">
        <v>207</v>
      </c>
      <c r="AJ1200" t="s">
        <v>207</v>
      </c>
      <c r="AK1200" t="s">
        <v>207</v>
      </c>
      <c r="AL1200" t="s">
        <v>207</v>
      </c>
      <c r="AM1200" t="s">
        <v>207</v>
      </c>
      <c r="AN1200" t="s">
        <v>207</v>
      </c>
      <c r="AO1200" t="s">
        <v>207</v>
      </c>
      <c r="AP1200" t="s">
        <v>207</v>
      </c>
      <c r="AQ1200" t="s">
        <v>207</v>
      </c>
      <c r="AR1200" t="s">
        <v>207</v>
      </c>
      <c r="AS1200" t="s">
        <v>207</v>
      </c>
      <c r="AT1200" t="s">
        <v>207</v>
      </c>
      <c r="AU1200" t="s">
        <v>207</v>
      </c>
      <c r="AV1200" t="s">
        <v>207</v>
      </c>
      <c r="AW1200" t="s">
        <v>207</v>
      </c>
      <c r="AX1200" t="s">
        <v>207</v>
      </c>
      <c r="AY1200" t="s">
        <v>207</v>
      </c>
      <c r="AZ1200" t="s">
        <v>207</v>
      </c>
      <c r="BA1200" t="s">
        <v>215</v>
      </c>
      <c r="BB1200" t="s">
        <v>207</v>
      </c>
      <c r="BC1200" t="s">
        <v>207</v>
      </c>
      <c r="BD1200" t="s">
        <v>207</v>
      </c>
      <c r="BE1200" t="s">
        <v>207</v>
      </c>
      <c r="BF1200" t="s">
        <v>207</v>
      </c>
      <c r="BG1200" t="s">
        <v>207</v>
      </c>
      <c r="BH1200" t="s">
        <v>207</v>
      </c>
      <c r="BI1200" t="s">
        <v>207</v>
      </c>
      <c r="BJ1200" t="s">
        <v>207</v>
      </c>
      <c r="BK1200" t="s">
        <v>207</v>
      </c>
      <c r="BL1200" t="s">
        <v>207</v>
      </c>
      <c r="BM1200" t="s">
        <v>207</v>
      </c>
      <c r="BN1200" t="s">
        <v>207</v>
      </c>
      <c r="BO1200" s="18" t="str">
        <f>IF(OR(BO$2=0, BO$2=""), "N/A", IF(ISNUMBER(SEARCH(UPPER(BO$2), UPPER(ProgramsTable[[#This Row],[Type of Service]]))), "Yes", "No"))</f>
        <v>N/A</v>
      </c>
      <c r="BP1200" s="18" t="str">
        <f>IF(BP$2=0, "N/A", IF(ISNUMBER(SEARCH(TRIM(BP$2), ProgramsTable[[#This Row],[Geographic Coverage]])), "Yes", "No"))</f>
        <v>N/A</v>
      </c>
      <c r="BQ1200" s="18" t="str">
        <f>IF(BQ$2=0, "N/A", IF(ISNUMBER(SEARCH(TRIM(BQ$2), ProgramsTable[[#This Row],[Geographic Coverage]])), "Yes", "No"))</f>
        <v>N/A</v>
      </c>
      <c r="BR1200" s="18" t="str">
        <f>IF(AND(BP$2=0, BQ$2=0), "*Required - Please Make a Selection*", IF(OR(ISNUMBER(SEARCH(TRIM(BP$2), ProgramsTable[[#This Row],[Geographic Coverage]])), ISNUMBER(SEARCH(TRIM(BQ$2), ProgramsTable[[#This Row],[Geographic Coverage]]))), "Yes", "No"))</f>
        <v>*Required - Please Make a Selection*</v>
      </c>
      <c r="BS1200" s="18" t="str">
        <f>IF(OR(BS$2="",BS$2=0), "N/A", IF(AND(ProgramsTable[[#This Row],[Age Min]]= "None", ProgramsTable[[#This Row],[Age Max]]= "None"), "Yes", IF(AND(BS$2&gt;=ProgramsTable[[#This Row],[Age Min]], BS$2&lt;=ProgramsTable[[#This Row],[Age Max]]), "Yes", "No")))</f>
        <v>N/A</v>
      </c>
      <c r="BT1200" s="18" t="str" cm="1">
        <f t="array" ref="BT1200">IF(COUNTIF(AM$2:BJ$2,"Yes")=0,"N/A",IF(SUMPRODUCT(--(AM$2:BJ$2="Yes"),--(ProgramsTable[[#This Row],[Developmental Disability]:[Caregivers, Family Members, Advocates, or Practitioners of an Individual with Disabilities or Medical Conditions]]="Yes"))&gt;0,"Yes","No"))</f>
        <v>N/A</v>
      </c>
      <c r="BU12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00" s="18" t="str">
        <f>IF(BV$2=0, "N/A", IF(ISNUMBER(SEARCH(UPPER(BV$2), UPPER(ProgramsTable[[#This Row],[Type of Service]]))), "Yes", "No"))</f>
        <v>N/A</v>
      </c>
      <c r="BW1200" s="18" t="str">
        <f>IF(BW$2=0, "N/A", IF(ISNUMBER(SEARCH(TRIM(BW$2), ProgramsTable[[#This Row],[Geographic Coverage]])), "Yes", "No"))</f>
        <v>N/A</v>
      </c>
      <c r="BX1200" s="18" t="str">
        <f>IF(BX$2=0, "N/A", IF(ISNUMBER(SEARCH(TRIM(BX$2), ProgramsTable[[#This Row],[Geographic Coverage]])), "Yes", "No"))</f>
        <v>N/A</v>
      </c>
      <c r="BY1200" s="18" t="str">
        <f>IF(AND(BW$2=0, BX$2=0), "*Required - Please Make a Selection*", IF(OR(ISNUMBER(SEARCH(TRIM(BW$2), ProgramsTable[[#This Row],[Geographic Coverage]])), ISNUMBER(SEARCH(TRIM(BX$2), ProgramsTable[[#This Row],[Geographic Coverage]]))), "Yes", "No"))</f>
        <v>*Required - Please Make a Selection*</v>
      </c>
      <c r="BZ1200" s="18" t="str">
        <f>IF(I$2=0, "N/A", IF(I$2="Yes", IF(ProgramsTable[[#This Row],[Program Includes Services for Caregivers]]="Yes", IF(ProgramsTable[[#This Row],[Program May Require Caregiver to be Unpaid]]="No", "Yes", "No"), "No"), "N/A"))</f>
        <v>N/A</v>
      </c>
      <c r="CA12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00" s="18" t="str">
        <f>IF(CB$2=0, "N/A", IF(ISNUMBER(SEARCH(TRIM(UPPER(CB$2)), TRIM(UPPER(ProgramsTable[[#This Row],[Type of Service]])))), "Yes", "No"))</f>
        <v>N/A</v>
      </c>
      <c r="CC1200" s="18" t="str">
        <f>IF(CC$2=0, "N/A", IF(ISNUMBER(SEARCH(TRIM(CC$2), ProgramsTable[[#This Row],[Geographic Coverage]])), "Yes", "No"))</f>
        <v>No</v>
      </c>
      <c r="CD1200" s="18" t="str">
        <f>IF(CD$2=0, "N/A", IF(ISNUMBER(SEARCH(TRIM(CD$2), ProgramsTable[[#This Row],[Geographic Coverage]])), "Yes", "No"))</f>
        <v>N/A</v>
      </c>
      <c r="CE1200" s="18" t="str">
        <f>IF(AND(CC$2=0, CD$2=0), "*Required - Please Make a Selection*", IF(OR(ISNUMBER(SEARCH(TRIM(CC$2), ProgramsTable[[#This Row],[Geographic Coverage]])), ISNUMBER(SEARCH(TRIM(CD$2), ProgramsTable[[#This Row],[Geographic Coverage]]))), "Yes", "No"))</f>
        <v>No</v>
      </c>
      <c r="CF1200" s="18" t="str" cm="1">
        <f t="array" ref="CF1200">IF(COUNTIF(BK$2:BN$2, "Yes")=0, "N/A", IF(SUMPRODUCT((BK$2:BN$2="Yes")*(ProgramsTable[[#This Row],[Veteran?]:[Disabled Veteran?]]="Yes"))&gt;0, "Yes", "No"))</f>
        <v>No</v>
      </c>
      <c r="CG12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00"/>
      <c r="CI1200"/>
      <c r="CJ1200"/>
      <c r="CK1200"/>
      <c r="CL1200"/>
      <c r="CM1200"/>
      <c r="CN1200"/>
      <c r="CO1200"/>
      <c r="CP1200"/>
      <c r="CQ1200"/>
      <c r="CR1200"/>
      <c r="CS1200"/>
      <c r="CU1200"/>
      <c r="CV1200"/>
    </row>
    <row r="1201" spans="1:100" hidden="1" x14ac:dyDescent="0.25">
      <c r="A1201" s="10">
        <v>1330</v>
      </c>
      <c r="B1201" t="s">
        <v>658</v>
      </c>
      <c r="C1201" t="s">
        <v>510</v>
      </c>
      <c r="D1201" t="s">
        <v>545</v>
      </c>
      <c r="E1201" t="s">
        <v>546</v>
      </c>
      <c r="F1201" t="s">
        <v>86</v>
      </c>
      <c r="G1201" t="s">
        <v>86</v>
      </c>
      <c r="H1201" t="s">
        <v>207</v>
      </c>
      <c r="I1201" t="s">
        <v>207</v>
      </c>
      <c r="J1201" t="s">
        <v>547</v>
      </c>
      <c r="K1201" t="s">
        <v>208</v>
      </c>
      <c r="L1201" s="11" t="s">
        <v>543</v>
      </c>
      <c r="M1201">
        <v>60</v>
      </c>
      <c r="N1201">
        <v>120</v>
      </c>
      <c r="P1201" t="s">
        <v>548</v>
      </c>
      <c r="Q1201" t="s">
        <v>208</v>
      </c>
      <c r="R1201" t="s">
        <v>548</v>
      </c>
      <c r="S1201" t="s">
        <v>208</v>
      </c>
      <c r="T1201" t="s">
        <v>52</v>
      </c>
      <c r="U1201" t="s">
        <v>215</v>
      </c>
      <c r="V1201" t="s">
        <v>207</v>
      </c>
      <c r="W1201" t="s">
        <v>207</v>
      </c>
      <c r="X1201" t="s">
        <v>207</v>
      </c>
      <c r="Y1201" t="s">
        <v>207</v>
      </c>
      <c r="Z1201" t="s">
        <v>207</v>
      </c>
      <c r="AA1201" t="s">
        <v>215</v>
      </c>
      <c r="AB1201" t="s">
        <v>207</v>
      </c>
      <c r="AC1201" t="s">
        <v>207</v>
      </c>
      <c r="AD1201" t="s">
        <v>207</v>
      </c>
      <c r="AE1201" t="s">
        <v>207</v>
      </c>
      <c r="AF1201" t="s">
        <v>207</v>
      </c>
      <c r="AG1201" t="s">
        <v>207</v>
      </c>
      <c r="AH1201" t="s">
        <v>207</v>
      </c>
      <c r="AI1201" t="s">
        <v>207</v>
      </c>
      <c r="AJ1201" t="s">
        <v>207</v>
      </c>
      <c r="AK1201" t="s">
        <v>207</v>
      </c>
      <c r="AL1201" t="s">
        <v>207</v>
      </c>
      <c r="AM1201" t="s">
        <v>207</v>
      </c>
      <c r="AN1201" t="s">
        <v>207</v>
      </c>
      <c r="AO1201" t="s">
        <v>207</v>
      </c>
      <c r="AP1201" t="s">
        <v>207</v>
      </c>
      <c r="AQ1201" t="s">
        <v>207</v>
      </c>
      <c r="AR1201" t="s">
        <v>207</v>
      </c>
      <c r="AS1201" t="s">
        <v>207</v>
      </c>
      <c r="AT1201" t="s">
        <v>207</v>
      </c>
      <c r="AU1201" t="s">
        <v>207</v>
      </c>
      <c r="AV1201" t="s">
        <v>207</v>
      </c>
      <c r="AW1201" t="s">
        <v>207</v>
      </c>
      <c r="AX1201" t="s">
        <v>207</v>
      </c>
      <c r="AY1201" t="s">
        <v>207</v>
      </c>
      <c r="AZ1201" t="s">
        <v>207</v>
      </c>
      <c r="BA1201" t="s">
        <v>215</v>
      </c>
      <c r="BB1201" t="s">
        <v>207</v>
      </c>
      <c r="BC1201" t="s">
        <v>207</v>
      </c>
      <c r="BD1201" t="s">
        <v>207</v>
      </c>
      <c r="BE1201" t="s">
        <v>207</v>
      </c>
      <c r="BF1201" t="s">
        <v>207</v>
      </c>
      <c r="BG1201" t="s">
        <v>207</v>
      </c>
      <c r="BH1201" t="s">
        <v>207</v>
      </c>
      <c r="BI1201" t="s">
        <v>207</v>
      </c>
      <c r="BJ1201" t="s">
        <v>207</v>
      </c>
      <c r="BK1201" t="s">
        <v>207</v>
      </c>
      <c r="BL1201" t="s">
        <v>207</v>
      </c>
      <c r="BM1201" t="s">
        <v>207</v>
      </c>
      <c r="BN1201" t="s">
        <v>207</v>
      </c>
      <c r="BO1201" s="18" t="str">
        <f>IF(OR(BO$2=0, BO$2=""), "N/A", IF(ISNUMBER(SEARCH(UPPER(BO$2), UPPER(ProgramsTable[[#This Row],[Type of Service]]))), "Yes", "No"))</f>
        <v>N/A</v>
      </c>
      <c r="BP1201" s="18" t="str">
        <f>IF(BP$2=0, "N/A", IF(ISNUMBER(SEARCH(TRIM(BP$2), ProgramsTable[[#This Row],[Geographic Coverage]])), "Yes", "No"))</f>
        <v>N/A</v>
      </c>
      <c r="BQ1201" s="18" t="str">
        <f>IF(BQ$2=0, "N/A", IF(ISNUMBER(SEARCH(TRIM(BQ$2), ProgramsTable[[#This Row],[Geographic Coverage]])), "Yes", "No"))</f>
        <v>N/A</v>
      </c>
      <c r="BR1201" s="18" t="str">
        <f>IF(AND(BP$2=0, BQ$2=0), "*Required - Please Make a Selection*", IF(OR(ISNUMBER(SEARCH(TRIM(BP$2), ProgramsTable[[#This Row],[Geographic Coverage]])), ISNUMBER(SEARCH(TRIM(BQ$2), ProgramsTable[[#This Row],[Geographic Coverage]]))), "Yes", "No"))</f>
        <v>*Required - Please Make a Selection*</v>
      </c>
      <c r="BS1201" s="18" t="str">
        <f>IF(OR(BS$2="",BS$2=0), "N/A", IF(AND(ProgramsTable[[#This Row],[Age Min]]= "None", ProgramsTable[[#This Row],[Age Max]]= "None"), "Yes", IF(AND(BS$2&gt;=ProgramsTable[[#This Row],[Age Min]], BS$2&lt;=ProgramsTable[[#This Row],[Age Max]]), "Yes", "No")))</f>
        <v>N/A</v>
      </c>
      <c r="BT1201" s="18" t="str" cm="1">
        <f t="array" ref="BT1201">IF(COUNTIF(AM$2:BJ$2,"Yes")=0,"N/A",IF(SUMPRODUCT(--(AM$2:BJ$2="Yes"),--(ProgramsTable[[#This Row],[Developmental Disability]:[Caregivers, Family Members, Advocates, or Practitioners of an Individual with Disabilities or Medical Conditions]]="Yes"))&gt;0,"Yes","No"))</f>
        <v>N/A</v>
      </c>
      <c r="BU12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01" s="18" t="str">
        <f>IF(BV$2=0, "N/A", IF(ISNUMBER(SEARCH(UPPER(BV$2), UPPER(ProgramsTable[[#This Row],[Type of Service]]))), "Yes", "No"))</f>
        <v>N/A</v>
      </c>
      <c r="BW1201" s="18" t="str">
        <f>IF(BW$2=0, "N/A", IF(ISNUMBER(SEARCH(TRIM(BW$2), ProgramsTable[[#This Row],[Geographic Coverage]])), "Yes", "No"))</f>
        <v>N/A</v>
      </c>
      <c r="BX1201" s="18" t="str">
        <f>IF(BX$2=0, "N/A", IF(ISNUMBER(SEARCH(TRIM(BX$2), ProgramsTable[[#This Row],[Geographic Coverage]])), "Yes", "No"))</f>
        <v>N/A</v>
      </c>
      <c r="BY1201" s="18" t="str">
        <f>IF(AND(BW$2=0, BX$2=0), "*Required - Please Make a Selection*", IF(OR(ISNUMBER(SEARCH(TRIM(BW$2), ProgramsTable[[#This Row],[Geographic Coverage]])), ISNUMBER(SEARCH(TRIM(BX$2), ProgramsTable[[#This Row],[Geographic Coverage]]))), "Yes", "No"))</f>
        <v>*Required - Please Make a Selection*</v>
      </c>
      <c r="BZ1201" s="18" t="str">
        <f>IF(I$2=0, "N/A", IF(I$2="Yes", IF(ProgramsTable[[#This Row],[Program Includes Services for Caregivers]]="Yes", IF(ProgramsTable[[#This Row],[Program May Require Caregiver to be Unpaid]]="No", "Yes", "No"), "No"), "N/A"))</f>
        <v>N/A</v>
      </c>
      <c r="CA12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01" s="18" t="str">
        <f>IF(CB$2=0, "N/A", IF(ISNUMBER(SEARCH(TRIM(UPPER(CB$2)), TRIM(UPPER(ProgramsTable[[#This Row],[Type of Service]])))), "Yes", "No"))</f>
        <v>N/A</v>
      </c>
      <c r="CC1201" s="18" t="str">
        <f>IF(CC$2=0, "N/A", IF(ISNUMBER(SEARCH(TRIM(CC$2), ProgramsTable[[#This Row],[Geographic Coverage]])), "Yes", "No"))</f>
        <v>No</v>
      </c>
      <c r="CD1201" s="18" t="str">
        <f>IF(CD$2=0, "N/A", IF(ISNUMBER(SEARCH(TRIM(CD$2), ProgramsTable[[#This Row],[Geographic Coverage]])), "Yes", "No"))</f>
        <v>N/A</v>
      </c>
      <c r="CE1201" s="18" t="str">
        <f>IF(AND(CC$2=0, CD$2=0), "*Required - Please Make a Selection*", IF(OR(ISNUMBER(SEARCH(TRIM(CC$2), ProgramsTable[[#This Row],[Geographic Coverage]])), ISNUMBER(SEARCH(TRIM(CD$2), ProgramsTable[[#This Row],[Geographic Coverage]]))), "Yes", "No"))</f>
        <v>No</v>
      </c>
      <c r="CF1201" s="18" t="str" cm="1">
        <f t="array" ref="CF1201">IF(COUNTIF(BK$2:BN$2, "Yes")=0, "N/A", IF(SUMPRODUCT((BK$2:BN$2="Yes")*(ProgramsTable[[#This Row],[Veteran?]:[Disabled Veteran?]]="Yes"))&gt;0, "Yes", "No"))</f>
        <v>No</v>
      </c>
      <c r="CG12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01"/>
      <c r="CI1201"/>
      <c r="CJ1201"/>
      <c r="CK1201"/>
      <c r="CL1201"/>
      <c r="CM1201"/>
      <c r="CN1201"/>
      <c r="CO1201"/>
      <c r="CP1201"/>
      <c r="CQ1201"/>
      <c r="CR1201"/>
      <c r="CS1201"/>
      <c r="CU1201"/>
      <c r="CV1201"/>
    </row>
    <row r="1202" spans="1:100" hidden="1" x14ac:dyDescent="0.25">
      <c r="A1202" s="10">
        <v>1331</v>
      </c>
      <c r="B1202" t="s">
        <v>658</v>
      </c>
      <c r="C1202" t="s">
        <v>510</v>
      </c>
      <c r="D1202" t="s">
        <v>545</v>
      </c>
      <c r="E1202" t="s">
        <v>546</v>
      </c>
      <c r="F1202" t="s">
        <v>549</v>
      </c>
      <c r="G1202" t="s">
        <v>117</v>
      </c>
      <c r="H1202" t="s">
        <v>207</v>
      </c>
      <c r="I1202" t="s">
        <v>207</v>
      </c>
      <c r="J1202" t="s">
        <v>208</v>
      </c>
      <c r="K1202" t="s">
        <v>208</v>
      </c>
      <c r="L1202" s="11" t="s">
        <v>543</v>
      </c>
      <c r="M1202">
        <v>60</v>
      </c>
      <c r="N1202">
        <v>120</v>
      </c>
      <c r="P1202" t="s">
        <v>550</v>
      </c>
      <c r="Q1202" t="s">
        <v>208</v>
      </c>
      <c r="R1202" t="s">
        <v>550</v>
      </c>
      <c r="S1202" t="s">
        <v>208</v>
      </c>
      <c r="T1202" t="s">
        <v>52</v>
      </c>
      <c r="U1202" t="s">
        <v>207</v>
      </c>
      <c r="V1202" t="s">
        <v>207</v>
      </c>
      <c r="W1202" t="s">
        <v>207</v>
      </c>
      <c r="X1202" t="s">
        <v>207</v>
      </c>
      <c r="Y1202" t="s">
        <v>207</v>
      </c>
      <c r="Z1202" t="s">
        <v>207</v>
      </c>
      <c r="AA1202" t="s">
        <v>207</v>
      </c>
      <c r="AB1202" t="s">
        <v>207</v>
      </c>
      <c r="AC1202" t="s">
        <v>207</v>
      </c>
      <c r="AD1202" t="s">
        <v>207</v>
      </c>
      <c r="AE1202" t="s">
        <v>207</v>
      </c>
      <c r="AF1202" t="s">
        <v>207</v>
      </c>
      <c r="AG1202" t="s">
        <v>207</v>
      </c>
      <c r="AH1202" t="s">
        <v>207</v>
      </c>
      <c r="AI1202" t="s">
        <v>207</v>
      </c>
      <c r="AJ1202" t="s">
        <v>207</v>
      </c>
      <c r="AK1202" t="s">
        <v>207</v>
      </c>
      <c r="AL1202" t="s">
        <v>207</v>
      </c>
      <c r="AM1202" t="s">
        <v>207</v>
      </c>
      <c r="AN1202" t="s">
        <v>207</v>
      </c>
      <c r="AO1202" t="s">
        <v>207</v>
      </c>
      <c r="AP1202" t="s">
        <v>207</v>
      </c>
      <c r="AQ1202" t="s">
        <v>207</v>
      </c>
      <c r="AR1202" t="s">
        <v>207</v>
      </c>
      <c r="AS1202" t="s">
        <v>207</v>
      </c>
      <c r="AT1202" t="s">
        <v>207</v>
      </c>
      <c r="AU1202" t="s">
        <v>207</v>
      </c>
      <c r="AV1202" t="s">
        <v>207</v>
      </c>
      <c r="AW1202" t="s">
        <v>207</v>
      </c>
      <c r="AX1202" t="s">
        <v>207</v>
      </c>
      <c r="AY1202" t="s">
        <v>207</v>
      </c>
      <c r="AZ1202" t="s">
        <v>207</v>
      </c>
      <c r="BA1202" t="s">
        <v>215</v>
      </c>
      <c r="BB1202" t="s">
        <v>207</v>
      </c>
      <c r="BC1202" t="s">
        <v>207</v>
      </c>
      <c r="BD1202" t="s">
        <v>207</v>
      </c>
      <c r="BE1202" t="s">
        <v>207</v>
      </c>
      <c r="BF1202" t="s">
        <v>207</v>
      </c>
      <c r="BG1202" t="s">
        <v>207</v>
      </c>
      <c r="BH1202" t="s">
        <v>207</v>
      </c>
      <c r="BI1202" t="s">
        <v>207</v>
      </c>
      <c r="BJ1202" t="s">
        <v>207</v>
      </c>
      <c r="BK1202" t="s">
        <v>207</v>
      </c>
      <c r="BL1202" t="s">
        <v>207</v>
      </c>
      <c r="BM1202" t="s">
        <v>207</v>
      </c>
      <c r="BN1202" t="s">
        <v>207</v>
      </c>
      <c r="BO1202" s="18" t="str">
        <f>IF(OR(BO$2=0, BO$2=""), "N/A", IF(ISNUMBER(SEARCH(UPPER(BO$2), UPPER(ProgramsTable[[#This Row],[Type of Service]]))), "Yes", "No"))</f>
        <v>N/A</v>
      </c>
      <c r="BP1202" s="18" t="str">
        <f>IF(BP$2=0, "N/A", IF(ISNUMBER(SEARCH(TRIM(BP$2), ProgramsTable[[#This Row],[Geographic Coverage]])), "Yes", "No"))</f>
        <v>N/A</v>
      </c>
      <c r="BQ1202" s="18" t="str">
        <f>IF(BQ$2=0, "N/A", IF(ISNUMBER(SEARCH(TRIM(BQ$2), ProgramsTable[[#This Row],[Geographic Coverage]])), "Yes", "No"))</f>
        <v>N/A</v>
      </c>
      <c r="BR1202" s="18" t="str">
        <f>IF(AND(BP$2=0, BQ$2=0), "*Required - Please Make a Selection*", IF(OR(ISNUMBER(SEARCH(TRIM(BP$2), ProgramsTable[[#This Row],[Geographic Coverage]])), ISNUMBER(SEARCH(TRIM(BQ$2), ProgramsTable[[#This Row],[Geographic Coverage]]))), "Yes", "No"))</f>
        <v>*Required - Please Make a Selection*</v>
      </c>
      <c r="BS1202" s="18" t="str">
        <f>IF(OR(BS$2="",BS$2=0), "N/A", IF(AND(ProgramsTable[[#This Row],[Age Min]]= "None", ProgramsTable[[#This Row],[Age Max]]= "None"), "Yes", IF(AND(BS$2&gt;=ProgramsTable[[#This Row],[Age Min]], BS$2&lt;=ProgramsTable[[#This Row],[Age Max]]), "Yes", "No")))</f>
        <v>N/A</v>
      </c>
      <c r="BT1202" s="18" t="str" cm="1">
        <f t="array" ref="BT1202">IF(COUNTIF(AM$2:BJ$2,"Yes")=0,"N/A",IF(SUMPRODUCT(--(AM$2:BJ$2="Yes"),--(ProgramsTable[[#This Row],[Developmental Disability]:[Caregivers, Family Members, Advocates, or Practitioners of an Individual with Disabilities or Medical Conditions]]="Yes"))&gt;0,"Yes","No"))</f>
        <v>N/A</v>
      </c>
      <c r="BU12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02" s="18" t="str">
        <f>IF(BV$2=0, "N/A", IF(ISNUMBER(SEARCH(UPPER(BV$2), UPPER(ProgramsTable[[#This Row],[Type of Service]]))), "Yes", "No"))</f>
        <v>N/A</v>
      </c>
      <c r="BW1202" s="18" t="str">
        <f>IF(BW$2=0, "N/A", IF(ISNUMBER(SEARCH(TRIM(BW$2), ProgramsTable[[#This Row],[Geographic Coverage]])), "Yes", "No"))</f>
        <v>N/A</v>
      </c>
      <c r="BX1202" s="18" t="str">
        <f>IF(BX$2=0, "N/A", IF(ISNUMBER(SEARCH(TRIM(BX$2), ProgramsTable[[#This Row],[Geographic Coverage]])), "Yes", "No"))</f>
        <v>N/A</v>
      </c>
      <c r="BY1202" s="18" t="str">
        <f>IF(AND(BW$2=0, BX$2=0), "*Required - Please Make a Selection*", IF(OR(ISNUMBER(SEARCH(TRIM(BW$2), ProgramsTable[[#This Row],[Geographic Coverage]])), ISNUMBER(SEARCH(TRIM(BX$2), ProgramsTable[[#This Row],[Geographic Coverage]]))), "Yes", "No"))</f>
        <v>*Required - Please Make a Selection*</v>
      </c>
      <c r="BZ1202" s="18" t="str">
        <f>IF(I$2=0, "N/A", IF(I$2="Yes", IF(ProgramsTable[[#This Row],[Program Includes Services for Caregivers]]="Yes", IF(ProgramsTable[[#This Row],[Program May Require Caregiver to be Unpaid]]="No", "Yes", "No"), "No"), "N/A"))</f>
        <v>N/A</v>
      </c>
      <c r="CA12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02" s="18" t="str">
        <f>IF(CB$2=0, "N/A", IF(ISNUMBER(SEARCH(TRIM(UPPER(CB$2)), TRIM(UPPER(ProgramsTable[[#This Row],[Type of Service]])))), "Yes", "No"))</f>
        <v>N/A</v>
      </c>
      <c r="CC1202" s="18" t="str">
        <f>IF(CC$2=0, "N/A", IF(ISNUMBER(SEARCH(TRIM(CC$2), ProgramsTable[[#This Row],[Geographic Coverage]])), "Yes", "No"))</f>
        <v>No</v>
      </c>
      <c r="CD1202" s="18" t="str">
        <f>IF(CD$2=0, "N/A", IF(ISNUMBER(SEARCH(TRIM(CD$2), ProgramsTable[[#This Row],[Geographic Coverage]])), "Yes", "No"))</f>
        <v>N/A</v>
      </c>
      <c r="CE1202" s="18" t="str">
        <f>IF(AND(CC$2=0, CD$2=0), "*Required - Please Make a Selection*", IF(OR(ISNUMBER(SEARCH(TRIM(CC$2), ProgramsTable[[#This Row],[Geographic Coverage]])), ISNUMBER(SEARCH(TRIM(CD$2), ProgramsTable[[#This Row],[Geographic Coverage]]))), "Yes", "No"))</f>
        <v>No</v>
      </c>
      <c r="CF1202" s="18" t="str" cm="1">
        <f t="array" ref="CF1202">IF(COUNTIF(BK$2:BN$2, "Yes")=0, "N/A", IF(SUMPRODUCT((BK$2:BN$2="Yes")*(ProgramsTable[[#This Row],[Veteran?]:[Disabled Veteran?]]="Yes"))&gt;0, "Yes", "No"))</f>
        <v>No</v>
      </c>
      <c r="CG12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02"/>
      <c r="CI1202"/>
      <c r="CJ1202"/>
      <c r="CK1202"/>
      <c r="CL1202"/>
      <c r="CM1202"/>
      <c r="CN1202"/>
      <c r="CO1202"/>
      <c r="CP1202"/>
      <c r="CQ1202"/>
      <c r="CR1202"/>
      <c r="CS1202"/>
      <c r="CU1202"/>
      <c r="CV1202"/>
    </row>
    <row r="1203" spans="1:100" hidden="1" x14ac:dyDescent="0.25">
      <c r="A1203" s="10">
        <v>1332</v>
      </c>
      <c r="B1203" t="s">
        <v>658</v>
      </c>
      <c r="C1203" t="s">
        <v>510</v>
      </c>
      <c r="D1203" t="s">
        <v>545</v>
      </c>
      <c r="E1203" t="s">
        <v>546</v>
      </c>
      <c r="F1203" t="s">
        <v>551</v>
      </c>
      <c r="G1203" t="s">
        <v>92</v>
      </c>
      <c r="H1203" t="s">
        <v>207</v>
      </c>
      <c r="I1203" t="s">
        <v>207</v>
      </c>
      <c r="J1203" t="s">
        <v>547</v>
      </c>
      <c r="K1203" t="s">
        <v>208</v>
      </c>
      <c r="L1203" s="11" t="s">
        <v>543</v>
      </c>
      <c r="M1203">
        <v>60</v>
      </c>
      <c r="N1203">
        <v>120</v>
      </c>
      <c r="P1203" t="s">
        <v>552</v>
      </c>
      <c r="Q1203" t="s">
        <v>208</v>
      </c>
      <c r="R1203" t="s">
        <v>552</v>
      </c>
      <c r="S1203" t="s">
        <v>208</v>
      </c>
      <c r="T1203" t="s">
        <v>52</v>
      </c>
      <c r="U1203" t="s">
        <v>215</v>
      </c>
      <c r="V1203" t="s">
        <v>207</v>
      </c>
      <c r="W1203" t="s">
        <v>207</v>
      </c>
      <c r="X1203" t="s">
        <v>207</v>
      </c>
      <c r="Y1203" t="s">
        <v>207</v>
      </c>
      <c r="Z1203" t="s">
        <v>207</v>
      </c>
      <c r="AA1203" t="s">
        <v>215</v>
      </c>
      <c r="AB1203" t="s">
        <v>207</v>
      </c>
      <c r="AC1203" t="s">
        <v>207</v>
      </c>
      <c r="AD1203" t="s">
        <v>207</v>
      </c>
      <c r="AE1203" t="s">
        <v>207</v>
      </c>
      <c r="AF1203" t="s">
        <v>207</v>
      </c>
      <c r="AG1203" t="s">
        <v>207</v>
      </c>
      <c r="AH1203" t="s">
        <v>207</v>
      </c>
      <c r="AI1203" t="s">
        <v>207</v>
      </c>
      <c r="AJ1203" t="s">
        <v>207</v>
      </c>
      <c r="AK1203" t="s">
        <v>207</v>
      </c>
      <c r="AL1203" t="s">
        <v>207</v>
      </c>
      <c r="AM1203" t="s">
        <v>207</v>
      </c>
      <c r="AN1203" t="s">
        <v>207</v>
      </c>
      <c r="AO1203" t="s">
        <v>207</v>
      </c>
      <c r="AP1203" t="s">
        <v>207</v>
      </c>
      <c r="AQ1203" t="s">
        <v>207</v>
      </c>
      <c r="AR1203" t="s">
        <v>207</v>
      </c>
      <c r="AS1203" t="s">
        <v>207</v>
      </c>
      <c r="AT1203" t="s">
        <v>207</v>
      </c>
      <c r="AU1203" t="s">
        <v>207</v>
      </c>
      <c r="AV1203" t="s">
        <v>207</v>
      </c>
      <c r="AW1203" t="s">
        <v>207</v>
      </c>
      <c r="AX1203" t="s">
        <v>207</v>
      </c>
      <c r="AY1203" t="s">
        <v>207</v>
      </c>
      <c r="AZ1203" t="s">
        <v>207</v>
      </c>
      <c r="BA1203" t="s">
        <v>215</v>
      </c>
      <c r="BB1203" t="s">
        <v>207</v>
      </c>
      <c r="BC1203" t="s">
        <v>207</v>
      </c>
      <c r="BD1203" t="s">
        <v>207</v>
      </c>
      <c r="BE1203" t="s">
        <v>207</v>
      </c>
      <c r="BF1203" t="s">
        <v>207</v>
      </c>
      <c r="BG1203" t="s">
        <v>207</v>
      </c>
      <c r="BH1203" t="s">
        <v>207</v>
      </c>
      <c r="BI1203" t="s">
        <v>207</v>
      </c>
      <c r="BJ1203" t="s">
        <v>207</v>
      </c>
      <c r="BK1203" t="s">
        <v>207</v>
      </c>
      <c r="BL1203" t="s">
        <v>207</v>
      </c>
      <c r="BM1203" t="s">
        <v>207</v>
      </c>
      <c r="BN1203" t="s">
        <v>207</v>
      </c>
      <c r="BO1203" s="18" t="str">
        <f>IF(OR(BO$2=0, BO$2=""), "N/A", IF(ISNUMBER(SEARCH(UPPER(BO$2), UPPER(ProgramsTable[[#This Row],[Type of Service]]))), "Yes", "No"))</f>
        <v>N/A</v>
      </c>
      <c r="BP1203" s="18" t="str">
        <f>IF(BP$2=0, "N/A", IF(ISNUMBER(SEARCH(TRIM(BP$2), ProgramsTable[[#This Row],[Geographic Coverage]])), "Yes", "No"))</f>
        <v>N/A</v>
      </c>
      <c r="BQ1203" s="18" t="str">
        <f>IF(BQ$2=0, "N/A", IF(ISNUMBER(SEARCH(TRIM(BQ$2), ProgramsTable[[#This Row],[Geographic Coverage]])), "Yes", "No"))</f>
        <v>N/A</v>
      </c>
      <c r="BR1203" s="18" t="str">
        <f>IF(AND(BP$2=0, BQ$2=0), "*Required - Please Make a Selection*", IF(OR(ISNUMBER(SEARCH(TRIM(BP$2), ProgramsTable[[#This Row],[Geographic Coverage]])), ISNUMBER(SEARCH(TRIM(BQ$2), ProgramsTable[[#This Row],[Geographic Coverage]]))), "Yes", "No"))</f>
        <v>*Required - Please Make a Selection*</v>
      </c>
      <c r="BS1203" s="18" t="str">
        <f>IF(OR(BS$2="",BS$2=0), "N/A", IF(AND(ProgramsTable[[#This Row],[Age Min]]= "None", ProgramsTable[[#This Row],[Age Max]]= "None"), "Yes", IF(AND(BS$2&gt;=ProgramsTable[[#This Row],[Age Min]], BS$2&lt;=ProgramsTable[[#This Row],[Age Max]]), "Yes", "No")))</f>
        <v>N/A</v>
      </c>
      <c r="BT1203" s="18" t="str" cm="1">
        <f t="array" ref="BT1203">IF(COUNTIF(AM$2:BJ$2,"Yes")=0,"N/A",IF(SUMPRODUCT(--(AM$2:BJ$2="Yes"),--(ProgramsTable[[#This Row],[Developmental Disability]:[Caregivers, Family Members, Advocates, or Practitioners of an Individual with Disabilities or Medical Conditions]]="Yes"))&gt;0,"Yes","No"))</f>
        <v>N/A</v>
      </c>
      <c r="BU12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03" s="18" t="str">
        <f>IF(BV$2=0, "N/A", IF(ISNUMBER(SEARCH(UPPER(BV$2), UPPER(ProgramsTable[[#This Row],[Type of Service]]))), "Yes", "No"))</f>
        <v>N/A</v>
      </c>
      <c r="BW1203" s="18" t="str">
        <f>IF(BW$2=0, "N/A", IF(ISNUMBER(SEARCH(TRIM(BW$2), ProgramsTable[[#This Row],[Geographic Coverage]])), "Yes", "No"))</f>
        <v>N/A</v>
      </c>
      <c r="BX1203" s="18" t="str">
        <f>IF(BX$2=0, "N/A", IF(ISNUMBER(SEARCH(TRIM(BX$2), ProgramsTable[[#This Row],[Geographic Coverage]])), "Yes", "No"))</f>
        <v>N/A</v>
      </c>
      <c r="BY1203" s="18" t="str">
        <f>IF(AND(BW$2=0, BX$2=0), "*Required - Please Make a Selection*", IF(OR(ISNUMBER(SEARCH(TRIM(BW$2), ProgramsTable[[#This Row],[Geographic Coverage]])), ISNUMBER(SEARCH(TRIM(BX$2), ProgramsTable[[#This Row],[Geographic Coverage]]))), "Yes", "No"))</f>
        <v>*Required - Please Make a Selection*</v>
      </c>
      <c r="BZ1203" s="18" t="str">
        <f>IF(I$2=0, "N/A", IF(I$2="Yes", IF(ProgramsTable[[#This Row],[Program Includes Services for Caregivers]]="Yes", IF(ProgramsTable[[#This Row],[Program May Require Caregiver to be Unpaid]]="No", "Yes", "No"), "No"), "N/A"))</f>
        <v>N/A</v>
      </c>
      <c r="CA12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03" s="18" t="str">
        <f>IF(CB$2=0, "N/A", IF(ISNUMBER(SEARCH(TRIM(UPPER(CB$2)), TRIM(UPPER(ProgramsTable[[#This Row],[Type of Service]])))), "Yes", "No"))</f>
        <v>N/A</v>
      </c>
      <c r="CC1203" s="18" t="str">
        <f>IF(CC$2=0, "N/A", IF(ISNUMBER(SEARCH(TRIM(CC$2), ProgramsTable[[#This Row],[Geographic Coverage]])), "Yes", "No"))</f>
        <v>No</v>
      </c>
      <c r="CD1203" s="18" t="str">
        <f>IF(CD$2=0, "N/A", IF(ISNUMBER(SEARCH(TRIM(CD$2), ProgramsTable[[#This Row],[Geographic Coverage]])), "Yes", "No"))</f>
        <v>N/A</v>
      </c>
      <c r="CE1203" s="18" t="str">
        <f>IF(AND(CC$2=0, CD$2=0), "*Required - Please Make a Selection*", IF(OR(ISNUMBER(SEARCH(TRIM(CC$2), ProgramsTable[[#This Row],[Geographic Coverage]])), ISNUMBER(SEARCH(TRIM(CD$2), ProgramsTable[[#This Row],[Geographic Coverage]]))), "Yes", "No"))</f>
        <v>No</v>
      </c>
      <c r="CF1203" s="18" t="str" cm="1">
        <f t="array" ref="CF1203">IF(COUNTIF(BK$2:BN$2, "Yes")=0, "N/A", IF(SUMPRODUCT((BK$2:BN$2="Yes")*(ProgramsTable[[#This Row],[Veteran?]:[Disabled Veteran?]]="Yes"))&gt;0, "Yes", "No"))</f>
        <v>No</v>
      </c>
      <c r="CG12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03"/>
      <c r="CI1203"/>
      <c r="CJ1203"/>
      <c r="CK1203"/>
      <c r="CL1203"/>
      <c r="CM1203"/>
      <c r="CN1203"/>
      <c r="CO1203"/>
      <c r="CP1203"/>
      <c r="CQ1203"/>
      <c r="CR1203"/>
      <c r="CS1203"/>
      <c r="CU1203"/>
      <c r="CV1203"/>
    </row>
    <row r="1204" spans="1:100" hidden="1" x14ac:dyDescent="0.25">
      <c r="A1204" s="10">
        <v>1333</v>
      </c>
      <c r="B1204" t="s">
        <v>658</v>
      </c>
      <c r="C1204" t="s">
        <v>510</v>
      </c>
      <c r="D1204" t="s">
        <v>545</v>
      </c>
      <c r="E1204" t="s">
        <v>546</v>
      </c>
      <c r="F1204" t="s">
        <v>553</v>
      </c>
      <c r="G1204" t="s">
        <v>99</v>
      </c>
      <c r="H1204" t="s">
        <v>207</v>
      </c>
      <c r="I1204" t="s">
        <v>207</v>
      </c>
      <c r="J1204" t="s">
        <v>208</v>
      </c>
      <c r="K1204" t="s">
        <v>208</v>
      </c>
      <c r="L1204" s="11" t="s">
        <v>543</v>
      </c>
      <c r="M1204">
        <v>60</v>
      </c>
      <c r="N1204">
        <v>120</v>
      </c>
      <c r="P1204" t="s">
        <v>554</v>
      </c>
      <c r="Q1204" t="s">
        <v>208</v>
      </c>
      <c r="R1204" t="s">
        <v>554</v>
      </c>
      <c r="S1204" t="s">
        <v>208</v>
      </c>
      <c r="T1204" t="s">
        <v>52</v>
      </c>
      <c r="U1204" t="s">
        <v>207</v>
      </c>
      <c r="V1204" t="s">
        <v>207</v>
      </c>
      <c r="W1204" t="s">
        <v>207</v>
      </c>
      <c r="X1204" t="s">
        <v>207</v>
      </c>
      <c r="Y1204" t="s">
        <v>207</v>
      </c>
      <c r="Z1204" t="s">
        <v>207</v>
      </c>
      <c r="AA1204" t="s">
        <v>207</v>
      </c>
      <c r="AB1204" t="s">
        <v>207</v>
      </c>
      <c r="AC1204" t="s">
        <v>207</v>
      </c>
      <c r="AD1204" t="s">
        <v>207</v>
      </c>
      <c r="AE1204" t="s">
        <v>207</v>
      </c>
      <c r="AF1204" t="s">
        <v>207</v>
      </c>
      <c r="AG1204" t="s">
        <v>207</v>
      </c>
      <c r="AH1204" t="s">
        <v>207</v>
      </c>
      <c r="AI1204" t="s">
        <v>207</v>
      </c>
      <c r="AJ1204" t="s">
        <v>207</v>
      </c>
      <c r="AK1204" t="s">
        <v>207</v>
      </c>
      <c r="AL1204" t="s">
        <v>207</v>
      </c>
      <c r="AM1204" t="s">
        <v>207</v>
      </c>
      <c r="AN1204" t="s">
        <v>207</v>
      </c>
      <c r="AO1204" t="s">
        <v>207</v>
      </c>
      <c r="AP1204" t="s">
        <v>207</v>
      </c>
      <c r="AQ1204" t="s">
        <v>207</v>
      </c>
      <c r="AR1204" t="s">
        <v>207</v>
      </c>
      <c r="AS1204" t="s">
        <v>207</v>
      </c>
      <c r="AT1204" t="s">
        <v>207</v>
      </c>
      <c r="AU1204" t="s">
        <v>207</v>
      </c>
      <c r="AV1204" t="s">
        <v>207</v>
      </c>
      <c r="AW1204" t="s">
        <v>207</v>
      </c>
      <c r="AX1204" t="s">
        <v>207</v>
      </c>
      <c r="AY1204" t="s">
        <v>207</v>
      </c>
      <c r="AZ1204" t="s">
        <v>207</v>
      </c>
      <c r="BA1204" t="s">
        <v>215</v>
      </c>
      <c r="BB1204" t="s">
        <v>207</v>
      </c>
      <c r="BC1204" t="s">
        <v>207</v>
      </c>
      <c r="BD1204" t="s">
        <v>207</v>
      </c>
      <c r="BE1204" t="s">
        <v>207</v>
      </c>
      <c r="BF1204" t="s">
        <v>207</v>
      </c>
      <c r="BG1204" t="s">
        <v>207</v>
      </c>
      <c r="BH1204" t="s">
        <v>207</v>
      </c>
      <c r="BI1204" t="s">
        <v>207</v>
      </c>
      <c r="BJ1204" t="s">
        <v>207</v>
      </c>
      <c r="BK1204" t="s">
        <v>207</v>
      </c>
      <c r="BL1204" t="s">
        <v>207</v>
      </c>
      <c r="BM1204" t="s">
        <v>207</v>
      </c>
      <c r="BN1204" t="s">
        <v>207</v>
      </c>
      <c r="BO1204" s="18" t="str">
        <f>IF(OR(BO$2=0, BO$2=""), "N/A", IF(ISNUMBER(SEARCH(UPPER(BO$2), UPPER(ProgramsTable[[#This Row],[Type of Service]]))), "Yes", "No"))</f>
        <v>N/A</v>
      </c>
      <c r="BP1204" s="18" t="str">
        <f>IF(BP$2=0, "N/A", IF(ISNUMBER(SEARCH(TRIM(BP$2), ProgramsTable[[#This Row],[Geographic Coverage]])), "Yes", "No"))</f>
        <v>N/A</v>
      </c>
      <c r="BQ1204" s="18" t="str">
        <f>IF(BQ$2=0, "N/A", IF(ISNUMBER(SEARCH(TRIM(BQ$2), ProgramsTable[[#This Row],[Geographic Coverage]])), "Yes", "No"))</f>
        <v>N/A</v>
      </c>
      <c r="BR1204" s="18" t="str">
        <f>IF(AND(BP$2=0, BQ$2=0), "*Required - Please Make a Selection*", IF(OR(ISNUMBER(SEARCH(TRIM(BP$2), ProgramsTable[[#This Row],[Geographic Coverage]])), ISNUMBER(SEARCH(TRIM(BQ$2), ProgramsTable[[#This Row],[Geographic Coverage]]))), "Yes", "No"))</f>
        <v>*Required - Please Make a Selection*</v>
      </c>
      <c r="BS1204" s="18" t="str">
        <f>IF(OR(BS$2="",BS$2=0), "N/A", IF(AND(ProgramsTable[[#This Row],[Age Min]]= "None", ProgramsTable[[#This Row],[Age Max]]= "None"), "Yes", IF(AND(BS$2&gt;=ProgramsTable[[#This Row],[Age Min]], BS$2&lt;=ProgramsTable[[#This Row],[Age Max]]), "Yes", "No")))</f>
        <v>N/A</v>
      </c>
      <c r="BT1204" s="18" t="str" cm="1">
        <f t="array" ref="BT1204">IF(COUNTIF(AM$2:BJ$2,"Yes")=0,"N/A",IF(SUMPRODUCT(--(AM$2:BJ$2="Yes"),--(ProgramsTable[[#This Row],[Developmental Disability]:[Caregivers, Family Members, Advocates, or Practitioners of an Individual with Disabilities or Medical Conditions]]="Yes"))&gt;0,"Yes","No"))</f>
        <v>N/A</v>
      </c>
      <c r="BU12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04" s="18" t="str">
        <f>IF(BV$2=0, "N/A", IF(ISNUMBER(SEARCH(UPPER(BV$2), UPPER(ProgramsTable[[#This Row],[Type of Service]]))), "Yes", "No"))</f>
        <v>N/A</v>
      </c>
      <c r="BW1204" s="18" t="str">
        <f>IF(BW$2=0, "N/A", IF(ISNUMBER(SEARCH(TRIM(BW$2), ProgramsTable[[#This Row],[Geographic Coverage]])), "Yes", "No"))</f>
        <v>N/A</v>
      </c>
      <c r="BX1204" s="18" t="str">
        <f>IF(BX$2=0, "N/A", IF(ISNUMBER(SEARCH(TRIM(BX$2), ProgramsTable[[#This Row],[Geographic Coverage]])), "Yes", "No"))</f>
        <v>N/A</v>
      </c>
      <c r="BY1204" s="18" t="str">
        <f>IF(AND(BW$2=0, BX$2=0), "*Required - Please Make a Selection*", IF(OR(ISNUMBER(SEARCH(TRIM(BW$2), ProgramsTable[[#This Row],[Geographic Coverage]])), ISNUMBER(SEARCH(TRIM(BX$2), ProgramsTable[[#This Row],[Geographic Coverage]]))), "Yes", "No"))</f>
        <v>*Required - Please Make a Selection*</v>
      </c>
      <c r="BZ1204" s="18" t="str">
        <f>IF(I$2=0, "N/A", IF(I$2="Yes", IF(ProgramsTable[[#This Row],[Program Includes Services for Caregivers]]="Yes", IF(ProgramsTable[[#This Row],[Program May Require Caregiver to be Unpaid]]="No", "Yes", "No"), "No"), "N/A"))</f>
        <v>N/A</v>
      </c>
      <c r="CA12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04" s="18" t="str">
        <f>IF(CB$2=0, "N/A", IF(ISNUMBER(SEARCH(TRIM(UPPER(CB$2)), TRIM(UPPER(ProgramsTable[[#This Row],[Type of Service]])))), "Yes", "No"))</f>
        <v>N/A</v>
      </c>
      <c r="CC1204" s="18" t="str">
        <f>IF(CC$2=0, "N/A", IF(ISNUMBER(SEARCH(TRIM(CC$2), ProgramsTable[[#This Row],[Geographic Coverage]])), "Yes", "No"))</f>
        <v>No</v>
      </c>
      <c r="CD1204" s="18" t="str">
        <f>IF(CD$2=0, "N/A", IF(ISNUMBER(SEARCH(TRIM(CD$2), ProgramsTable[[#This Row],[Geographic Coverage]])), "Yes", "No"))</f>
        <v>N/A</v>
      </c>
      <c r="CE1204" s="18" t="str">
        <f>IF(AND(CC$2=0, CD$2=0), "*Required - Please Make a Selection*", IF(OR(ISNUMBER(SEARCH(TRIM(CC$2), ProgramsTable[[#This Row],[Geographic Coverage]])), ISNUMBER(SEARCH(TRIM(CD$2), ProgramsTable[[#This Row],[Geographic Coverage]]))), "Yes", "No"))</f>
        <v>No</v>
      </c>
      <c r="CF1204" s="18" t="str" cm="1">
        <f t="array" ref="CF1204">IF(COUNTIF(BK$2:BN$2, "Yes")=0, "N/A", IF(SUMPRODUCT((BK$2:BN$2="Yes")*(ProgramsTable[[#This Row],[Veteran?]:[Disabled Veteran?]]="Yes"))&gt;0, "Yes", "No"))</f>
        <v>No</v>
      </c>
      <c r="CG12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04"/>
      <c r="CI1204"/>
      <c r="CJ1204"/>
      <c r="CK1204"/>
      <c r="CL1204"/>
      <c r="CM1204"/>
      <c r="CN1204"/>
      <c r="CO1204"/>
      <c r="CP1204"/>
      <c r="CQ1204"/>
      <c r="CR1204"/>
      <c r="CS1204"/>
      <c r="CU1204"/>
      <c r="CV1204"/>
    </row>
    <row r="1205" spans="1:100" hidden="1" x14ac:dyDescent="0.25">
      <c r="A1205" s="10">
        <v>1334</v>
      </c>
      <c r="B1205" t="s">
        <v>658</v>
      </c>
      <c r="C1205" t="s">
        <v>510</v>
      </c>
      <c r="D1205" t="s">
        <v>545</v>
      </c>
      <c r="E1205" t="s">
        <v>546</v>
      </c>
      <c r="F1205" t="s">
        <v>555</v>
      </c>
      <c r="G1205" t="s">
        <v>92</v>
      </c>
      <c r="H1205" t="s">
        <v>207</v>
      </c>
      <c r="I1205" t="s">
        <v>207</v>
      </c>
      <c r="J1205" t="s">
        <v>547</v>
      </c>
      <c r="K1205" t="s">
        <v>208</v>
      </c>
      <c r="L1205" s="11" t="s">
        <v>543</v>
      </c>
      <c r="M1205">
        <v>60</v>
      </c>
      <c r="N1205">
        <v>120</v>
      </c>
      <c r="P1205" t="s">
        <v>556</v>
      </c>
      <c r="Q1205" t="s">
        <v>208</v>
      </c>
      <c r="R1205" t="s">
        <v>556</v>
      </c>
      <c r="S1205" t="s">
        <v>208</v>
      </c>
      <c r="T1205" t="s">
        <v>52</v>
      </c>
      <c r="U1205" t="s">
        <v>215</v>
      </c>
      <c r="V1205" t="s">
        <v>207</v>
      </c>
      <c r="W1205" t="s">
        <v>207</v>
      </c>
      <c r="X1205" t="s">
        <v>207</v>
      </c>
      <c r="Y1205" t="s">
        <v>207</v>
      </c>
      <c r="Z1205" t="s">
        <v>207</v>
      </c>
      <c r="AA1205" t="s">
        <v>215</v>
      </c>
      <c r="AB1205" t="s">
        <v>207</v>
      </c>
      <c r="AC1205" t="s">
        <v>207</v>
      </c>
      <c r="AD1205" t="s">
        <v>207</v>
      </c>
      <c r="AE1205" t="s">
        <v>207</v>
      </c>
      <c r="AF1205" t="s">
        <v>207</v>
      </c>
      <c r="AG1205" t="s">
        <v>207</v>
      </c>
      <c r="AH1205" t="s">
        <v>207</v>
      </c>
      <c r="AI1205" t="s">
        <v>207</v>
      </c>
      <c r="AJ1205" t="s">
        <v>207</v>
      </c>
      <c r="AK1205" t="s">
        <v>207</v>
      </c>
      <c r="AL1205" t="s">
        <v>207</v>
      </c>
      <c r="AM1205" t="s">
        <v>207</v>
      </c>
      <c r="AN1205" t="s">
        <v>207</v>
      </c>
      <c r="AO1205" t="s">
        <v>207</v>
      </c>
      <c r="AP1205" t="s">
        <v>207</v>
      </c>
      <c r="AQ1205" t="s">
        <v>207</v>
      </c>
      <c r="AR1205" t="s">
        <v>207</v>
      </c>
      <c r="AS1205" t="s">
        <v>207</v>
      </c>
      <c r="AT1205" t="s">
        <v>207</v>
      </c>
      <c r="AU1205" t="s">
        <v>207</v>
      </c>
      <c r="AV1205" t="s">
        <v>207</v>
      </c>
      <c r="AW1205" t="s">
        <v>207</v>
      </c>
      <c r="AX1205" t="s">
        <v>207</v>
      </c>
      <c r="AY1205" t="s">
        <v>207</v>
      </c>
      <c r="AZ1205" t="s">
        <v>207</v>
      </c>
      <c r="BA1205" t="s">
        <v>215</v>
      </c>
      <c r="BB1205" t="s">
        <v>207</v>
      </c>
      <c r="BC1205" t="s">
        <v>207</v>
      </c>
      <c r="BD1205" t="s">
        <v>207</v>
      </c>
      <c r="BE1205" t="s">
        <v>207</v>
      </c>
      <c r="BF1205" t="s">
        <v>207</v>
      </c>
      <c r="BG1205" t="s">
        <v>207</v>
      </c>
      <c r="BH1205" t="s">
        <v>207</v>
      </c>
      <c r="BI1205" t="s">
        <v>207</v>
      </c>
      <c r="BJ1205" t="s">
        <v>207</v>
      </c>
      <c r="BK1205" t="s">
        <v>207</v>
      </c>
      <c r="BL1205" t="s">
        <v>207</v>
      </c>
      <c r="BM1205" t="s">
        <v>207</v>
      </c>
      <c r="BN1205" t="s">
        <v>207</v>
      </c>
      <c r="BO1205" s="18" t="str">
        <f>IF(OR(BO$2=0, BO$2=""), "N/A", IF(ISNUMBER(SEARCH(UPPER(BO$2), UPPER(ProgramsTable[[#This Row],[Type of Service]]))), "Yes", "No"))</f>
        <v>N/A</v>
      </c>
      <c r="BP1205" s="18" t="str">
        <f>IF(BP$2=0, "N/A", IF(ISNUMBER(SEARCH(TRIM(BP$2), ProgramsTable[[#This Row],[Geographic Coverage]])), "Yes", "No"))</f>
        <v>N/A</v>
      </c>
      <c r="BQ1205" s="18" t="str">
        <f>IF(BQ$2=0, "N/A", IF(ISNUMBER(SEARCH(TRIM(BQ$2), ProgramsTable[[#This Row],[Geographic Coverage]])), "Yes", "No"))</f>
        <v>N/A</v>
      </c>
      <c r="BR1205" s="18" t="str">
        <f>IF(AND(BP$2=0, BQ$2=0), "*Required - Please Make a Selection*", IF(OR(ISNUMBER(SEARCH(TRIM(BP$2), ProgramsTable[[#This Row],[Geographic Coverage]])), ISNUMBER(SEARCH(TRIM(BQ$2), ProgramsTable[[#This Row],[Geographic Coverage]]))), "Yes", "No"))</f>
        <v>*Required - Please Make a Selection*</v>
      </c>
      <c r="BS1205" s="18" t="str">
        <f>IF(OR(BS$2="",BS$2=0), "N/A", IF(AND(ProgramsTable[[#This Row],[Age Min]]= "None", ProgramsTable[[#This Row],[Age Max]]= "None"), "Yes", IF(AND(BS$2&gt;=ProgramsTable[[#This Row],[Age Min]], BS$2&lt;=ProgramsTable[[#This Row],[Age Max]]), "Yes", "No")))</f>
        <v>N/A</v>
      </c>
      <c r="BT1205" s="18" t="str" cm="1">
        <f t="array" ref="BT1205">IF(COUNTIF(AM$2:BJ$2,"Yes")=0,"N/A",IF(SUMPRODUCT(--(AM$2:BJ$2="Yes"),--(ProgramsTable[[#This Row],[Developmental Disability]:[Caregivers, Family Members, Advocates, or Practitioners of an Individual with Disabilities or Medical Conditions]]="Yes"))&gt;0,"Yes","No"))</f>
        <v>N/A</v>
      </c>
      <c r="BU12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05" s="18" t="str">
        <f>IF(BV$2=0, "N/A", IF(ISNUMBER(SEARCH(UPPER(BV$2), UPPER(ProgramsTable[[#This Row],[Type of Service]]))), "Yes", "No"))</f>
        <v>N/A</v>
      </c>
      <c r="BW1205" s="18" t="str">
        <f>IF(BW$2=0, "N/A", IF(ISNUMBER(SEARCH(TRIM(BW$2), ProgramsTable[[#This Row],[Geographic Coverage]])), "Yes", "No"))</f>
        <v>N/A</v>
      </c>
      <c r="BX1205" s="18" t="str">
        <f>IF(BX$2=0, "N/A", IF(ISNUMBER(SEARCH(TRIM(BX$2), ProgramsTable[[#This Row],[Geographic Coverage]])), "Yes", "No"))</f>
        <v>N/A</v>
      </c>
      <c r="BY1205" s="18" t="str">
        <f>IF(AND(BW$2=0, BX$2=0), "*Required - Please Make a Selection*", IF(OR(ISNUMBER(SEARCH(TRIM(BW$2), ProgramsTable[[#This Row],[Geographic Coverage]])), ISNUMBER(SEARCH(TRIM(BX$2), ProgramsTable[[#This Row],[Geographic Coverage]]))), "Yes", "No"))</f>
        <v>*Required - Please Make a Selection*</v>
      </c>
      <c r="BZ1205" s="18" t="str">
        <f>IF(I$2=0, "N/A", IF(I$2="Yes", IF(ProgramsTable[[#This Row],[Program Includes Services for Caregivers]]="Yes", IF(ProgramsTable[[#This Row],[Program May Require Caregiver to be Unpaid]]="No", "Yes", "No"), "No"), "N/A"))</f>
        <v>N/A</v>
      </c>
      <c r="CA12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05" s="18" t="str">
        <f>IF(CB$2=0, "N/A", IF(ISNUMBER(SEARCH(TRIM(UPPER(CB$2)), TRIM(UPPER(ProgramsTable[[#This Row],[Type of Service]])))), "Yes", "No"))</f>
        <v>N/A</v>
      </c>
      <c r="CC1205" s="18" t="str">
        <f>IF(CC$2=0, "N/A", IF(ISNUMBER(SEARCH(TRIM(CC$2), ProgramsTable[[#This Row],[Geographic Coverage]])), "Yes", "No"))</f>
        <v>No</v>
      </c>
      <c r="CD1205" s="18" t="str">
        <f>IF(CD$2=0, "N/A", IF(ISNUMBER(SEARCH(TRIM(CD$2), ProgramsTable[[#This Row],[Geographic Coverage]])), "Yes", "No"))</f>
        <v>N/A</v>
      </c>
      <c r="CE1205" s="18" t="str">
        <f>IF(AND(CC$2=0, CD$2=0), "*Required - Please Make a Selection*", IF(OR(ISNUMBER(SEARCH(TRIM(CC$2), ProgramsTable[[#This Row],[Geographic Coverage]])), ISNUMBER(SEARCH(TRIM(CD$2), ProgramsTable[[#This Row],[Geographic Coverage]]))), "Yes", "No"))</f>
        <v>No</v>
      </c>
      <c r="CF1205" s="18" t="str" cm="1">
        <f t="array" ref="CF1205">IF(COUNTIF(BK$2:BN$2, "Yes")=0, "N/A", IF(SUMPRODUCT((BK$2:BN$2="Yes")*(ProgramsTable[[#This Row],[Veteran?]:[Disabled Veteran?]]="Yes"))&gt;0, "Yes", "No"))</f>
        <v>No</v>
      </c>
      <c r="CG12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05"/>
      <c r="CI1205"/>
      <c r="CJ1205"/>
      <c r="CK1205"/>
      <c r="CL1205"/>
      <c r="CM1205"/>
      <c r="CN1205"/>
      <c r="CO1205"/>
      <c r="CP1205"/>
      <c r="CQ1205"/>
      <c r="CR1205"/>
      <c r="CS1205"/>
      <c r="CU1205"/>
      <c r="CV1205"/>
    </row>
    <row r="1206" spans="1:100" hidden="1" x14ac:dyDescent="0.25">
      <c r="A1206" s="10">
        <v>1335</v>
      </c>
      <c r="B1206" t="s">
        <v>658</v>
      </c>
      <c r="C1206" t="s">
        <v>510</v>
      </c>
      <c r="D1206" t="s">
        <v>545</v>
      </c>
      <c r="E1206" t="s">
        <v>546</v>
      </c>
      <c r="F1206" t="s">
        <v>557</v>
      </c>
      <c r="G1206" t="s">
        <v>91</v>
      </c>
      <c r="H1206" t="s">
        <v>207</v>
      </c>
      <c r="I1206" t="s">
        <v>207</v>
      </c>
      <c r="J1206" t="s">
        <v>208</v>
      </c>
      <c r="K1206" t="s">
        <v>208</v>
      </c>
      <c r="L1206" s="11" t="s">
        <v>543</v>
      </c>
      <c r="M1206">
        <v>60</v>
      </c>
      <c r="N1206">
        <v>120</v>
      </c>
      <c r="P1206" t="s">
        <v>208</v>
      </c>
      <c r="Q1206" t="s">
        <v>208</v>
      </c>
      <c r="R1206" t="s">
        <v>208</v>
      </c>
      <c r="S1206" t="s">
        <v>208</v>
      </c>
      <c r="T1206" t="s">
        <v>52</v>
      </c>
      <c r="U1206" t="s">
        <v>207</v>
      </c>
      <c r="V1206" t="s">
        <v>207</v>
      </c>
      <c r="W1206" t="s">
        <v>207</v>
      </c>
      <c r="X1206" t="s">
        <v>207</v>
      </c>
      <c r="Y1206" t="s">
        <v>207</v>
      </c>
      <c r="Z1206" t="s">
        <v>207</v>
      </c>
      <c r="AA1206" t="s">
        <v>207</v>
      </c>
      <c r="AB1206" t="s">
        <v>207</v>
      </c>
      <c r="AC1206" t="s">
        <v>207</v>
      </c>
      <c r="AD1206" t="s">
        <v>207</v>
      </c>
      <c r="AE1206" t="s">
        <v>207</v>
      </c>
      <c r="AF1206" t="s">
        <v>207</v>
      </c>
      <c r="AG1206" t="s">
        <v>207</v>
      </c>
      <c r="AH1206" t="s">
        <v>207</v>
      </c>
      <c r="AI1206" t="s">
        <v>207</v>
      </c>
      <c r="AJ1206" t="s">
        <v>207</v>
      </c>
      <c r="AK1206" t="s">
        <v>207</v>
      </c>
      <c r="AL1206" t="s">
        <v>207</v>
      </c>
      <c r="AM1206" t="s">
        <v>207</v>
      </c>
      <c r="AN1206" t="s">
        <v>207</v>
      </c>
      <c r="AO1206" t="s">
        <v>207</v>
      </c>
      <c r="AP1206" t="s">
        <v>207</v>
      </c>
      <c r="AQ1206" t="s">
        <v>207</v>
      </c>
      <c r="AR1206" t="s">
        <v>207</v>
      </c>
      <c r="AS1206" t="s">
        <v>207</v>
      </c>
      <c r="AT1206" t="s">
        <v>207</v>
      </c>
      <c r="AU1206" t="s">
        <v>207</v>
      </c>
      <c r="AV1206" t="s">
        <v>207</v>
      </c>
      <c r="AW1206" t="s">
        <v>207</v>
      </c>
      <c r="AX1206" t="s">
        <v>207</v>
      </c>
      <c r="AY1206" t="s">
        <v>207</v>
      </c>
      <c r="AZ1206" t="s">
        <v>207</v>
      </c>
      <c r="BA1206" t="s">
        <v>207</v>
      </c>
      <c r="BB1206" t="s">
        <v>207</v>
      </c>
      <c r="BC1206" t="s">
        <v>207</v>
      </c>
      <c r="BD1206" t="s">
        <v>207</v>
      </c>
      <c r="BE1206" t="s">
        <v>207</v>
      </c>
      <c r="BF1206" t="s">
        <v>207</v>
      </c>
      <c r="BG1206" t="s">
        <v>207</v>
      </c>
      <c r="BH1206" t="s">
        <v>207</v>
      </c>
      <c r="BI1206" t="s">
        <v>207</v>
      </c>
      <c r="BJ1206" t="s">
        <v>207</v>
      </c>
      <c r="BK1206" t="s">
        <v>207</v>
      </c>
      <c r="BL1206" t="s">
        <v>207</v>
      </c>
      <c r="BM1206" t="s">
        <v>207</v>
      </c>
      <c r="BN1206" t="s">
        <v>207</v>
      </c>
      <c r="BO1206" s="18" t="str">
        <f>IF(OR(BO$2=0, BO$2=""), "N/A", IF(ISNUMBER(SEARCH(UPPER(BO$2), UPPER(ProgramsTable[[#This Row],[Type of Service]]))), "Yes", "No"))</f>
        <v>N/A</v>
      </c>
      <c r="BP1206" s="18" t="str">
        <f>IF(BP$2=0, "N/A", IF(ISNUMBER(SEARCH(TRIM(BP$2), ProgramsTable[[#This Row],[Geographic Coverage]])), "Yes", "No"))</f>
        <v>N/A</v>
      </c>
      <c r="BQ1206" s="18" t="str">
        <f>IF(BQ$2=0, "N/A", IF(ISNUMBER(SEARCH(TRIM(BQ$2), ProgramsTable[[#This Row],[Geographic Coverage]])), "Yes", "No"))</f>
        <v>N/A</v>
      </c>
      <c r="BR1206" s="18" t="str">
        <f>IF(AND(BP$2=0, BQ$2=0), "*Required - Please Make a Selection*", IF(OR(ISNUMBER(SEARCH(TRIM(BP$2), ProgramsTable[[#This Row],[Geographic Coverage]])), ISNUMBER(SEARCH(TRIM(BQ$2), ProgramsTable[[#This Row],[Geographic Coverage]]))), "Yes", "No"))</f>
        <v>*Required - Please Make a Selection*</v>
      </c>
      <c r="BS1206" s="18" t="str">
        <f>IF(OR(BS$2="",BS$2=0), "N/A", IF(AND(ProgramsTable[[#This Row],[Age Min]]= "None", ProgramsTable[[#This Row],[Age Max]]= "None"), "Yes", IF(AND(BS$2&gt;=ProgramsTable[[#This Row],[Age Min]], BS$2&lt;=ProgramsTable[[#This Row],[Age Max]]), "Yes", "No")))</f>
        <v>N/A</v>
      </c>
      <c r="BT1206" s="18" t="str" cm="1">
        <f t="array" ref="BT1206">IF(COUNTIF(AM$2:BJ$2,"Yes")=0,"N/A",IF(SUMPRODUCT(--(AM$2:BJ$2="Yes"),--(ProgramsTable[[#This Row],[Developmental Disability]:[Caregivers, Family Members, Advocates, or Practitioners of an Individual with Disabilities or Medical Conditions]]="Yes"))&gt;0,"Yes","No"))</f>
        <v>N/A</v>
      </c>
      <c r="BU12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06" s="18" t="str">
        <f>IF(BV$2=0, "N/A", IF(ISNUMBER(SEARCH(UPPER(BV$2), UPPER(ProgramsTable[[#This Row],[Type of Service]]))), "Yes", "No"))</f>
        <v>N/A</v>
      </c>
      <c r="BW1206" s="18" t="str">
        <f>IF(BW$2=0, "N/A", IF(ISNUMBER(SEARCH(TRIM(BW$2), ProgramsTable[[#This Row],[Geographic Coverage]])), "Yes", "No"))</f>
        <v>N/A</v>
      </c>
      <c r="BX1206" s="18" t="str">
        <f>IF(BX$2=0, "N/A", IF(ISNUMBER(SEARCH(TRIM(BX$2), ProgramsTable[[#This Row],[Geographic Coverage]])), "Yes", "No"))</f>
        <v>N/A</v>
      </c>
      <c r="BY1206" s="18" t="str">
        <f>IF(AND(BW$2=0, BX$2=0), "*Required - Please Make a Selection*", IF(OR(ISNUMBER(SEARCH(TRIM(BW$2), ProgramsTable[[#This Row],[Geographic Coverage]])), ISNUMBER(SEARCH(TRIM(BX$2), ProgramsTable[[#This Row],[Geographic Coverage]]))), "Yes", "No"))</f>
        <v>*Required - Please Make a Selection*</v>
      </c>
      <c r="BZ1206" s="18" t="str">
        <f>IF(I$2=0, "N/A", IF(I$2="Yes", IF(ProgramsTable[[#This Row],[Program Includes Services for Caregivers]]="Yes", IF(ProgramsTable[[#This Row],[Program May Require Caregiver to be Unpaid]]="No", "Yes", "No"), "No"), "N/A"))</f>
        <v>N/A</v>
      </c>
      <c r="CA12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06" s="18" t="str">
        <f>IF(CB$2=0, "N/A", IF(ISNUMBER(SEARCH(TRIM(UPPER(CB$2)), TRIM(UPPER(ProgramsTable[[#This Row],[Type of Service]])))), "Yes", "No"))</f>
        <v>N/A</v>
      </c>
      <c r="CC1206" s="18" t="str">
        <f>IF(CC$2=0, "N/A", IF(ISNUMBER(SEARCH(TRIM(CC$2), ProgramsTable[[#This Row],[Geographic Coverage]])), "Yes", "No"))</f>
        <v>No</v>
      </c>
      <c r="CD1206" s="18" t="str">
        <f>IF(CD$2=0, "N/A", IF(ISNUMBER(SEARCH(TRIM(CD$2), ProgramsTable[[#This Row],[Geographic Coverage]])), "Yes", "No"))</f>
        <v>N/A</v>
      </c>
      <c r="CE1206" s="18" t="str">
        <f>IF(AND(CC$2=0, CD$2=0), "*Required - Please Make a Selection*", IF(OR(ISNUMBER(SEARCH(TRIM(CC$2), ProgramsTable[[#This Row],[Geographic Coverage]])), ISNUMBER(SEARCH(TRIM(CD$2), ProgramsTable[[#This Row],[Geographic Coverage]]))), "Yes", "No"))</f>
        <v>No</v>
      </c>
      <c r="CF1206" s="18" t="str" cm="1">
        <f t="array" ref="CF1206">IF(COUNTIF(BK$2:BN$2, "Yes")=0, "N/A", IF(SUMPRODUCT((BK$2:BN$2="Yes")*(ProgramsTable[[#This Row],[Veteran?]:[Disabled Veteran?]]="Yes"))&gt;0, "Yes", "No"))</f>
        <v>No</v>
      </c>
      <c r="CG12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06"/>
      <c r="CI1206"/>
      <c r="CJ1206"/>
      <c r="CK1206"/>
      <c r="CL1206"/>
      <c r="CM1206"/>
      <c r="CN1206"/>
      <c r="CO1206"/>
      <c r="CP1206"/>
      <c r="CQ1206"/>
      <c r="CR1206"/>
      <c r="CS1206"/>
      <c r="CU1206"/>
      <c r="CV1206"/>
    </row>
    <row r="1207" spans="1:100" hidden="1" x14ac:dyDescent="0.25">
      <c r="A1207" s="10">
        <v>1336</v>
      </c>
      <c r="B1207" t="s">
        <v>658</v>
      </c>
      <c r="C1207" t="s">
        <v>510</v>
      </c>
      <c r="D1207" t="s">
        <v>545</v>
      </c>
      <c r="E1207" t="s">
        <v>546</v>
      </c>
      <c r="F1207" t="s">
        <v>558</v>
      </c>
      <c r="G1207" t="s">
        <v>103</v>
      </c>
      <c r="H1207" t="s">
        <v>207</v>
      </c>
      <c r="I1207" t="s">
        <v>207</v>
      </c>
      <c r="J1207" t="s">
        <v>208</v>
      </c>
      <c r="K1207" t="s">
        <v>208</v>
      </c>
      <c r="L1207" s="11" t="s">
        <v>208</v>
      </c>
      <c r="M1207" t="s">
        <v>208</v>
      </c>
      <c r="N1207" t="s">
        <v>208</v>
      </c>
      <c r="P1207" t="s">
        <v>208</v>
      </c>
      <c r="Q1207" t="s">
        <v>208</v>
      </c>
      <c r="R1207" t="s">
        <v>208</v>
      </c>
      <c r="S1207" t="s">
        <v>208</v>
      </c>
      <c r="T1207" t="s">
        <v>52</v>
      </c>
      <c r="U1207" t="s">
        <v>207</v>
      </c>
      <c r="V1207" t="s">
        <v>207</v>
      </c>
      <c r="W1207" t="s">
        <v>207</v>
      </c>
      <c r="X1207" t="s">
        <v>207</v>
      </c>
      <c r="Y1207" t="s">
        <v>207</v>
      </c>
      <c r="Z1207" t="s">
        <v>207</v>
      </c>
      <c r="AA1207" t="s">
        <v>207</v>
      </c>
      <c r="AB1207" t="s">
        <v>207</v>
      </c>
      <c r="AC1207" t="s">
        <v>207</v>
      </c>
      <c r="AD1207" t="s">
        <v>207</v>
      </c>
      <c r="AE1207" t="s">
        <v>207</v>
      </c>
      <c r="AF1207" t="s">
        <v>207</v>
      </c>
      <c r="AG1207" t="s">
        <v>207</v>
      </c>
      <c r="AH1207" t="s">
        <v>207</v>
      </c>
      <c r="AI1207" t="s">
        <v>207</v>
      </c>
      <c r="AJ1207" t="s">
        <v>207</v>
      </c>
      <c r="AK1207" t="s">
        <v>207</v>
      </c>
      <c r="AL1207" t="s">
        <v>207</v>
      </c>
      <c r="AM1207" t="s">
        <v>207</v>
      </c>
      <c r="AN1207" t="s">
        <v>207</v>
      </c>
      <c r="AO1207" t="s">
        <v>207</v>
      </c>
      <c r="AP1207" t="s">
        <v>207</v>
      </c>
      <c r="AQ1207" t="s">
        <v>207</v>
      </c>
      <c r="AR1207" t="s">
        <v>207</v>
      </c>
      <c r="AS1207" t="s">
        <v>207</v>
      </c>
      <c r="AT1207" t="s">
        <v>207</v>
      </c>
      <c r="AU1207" t="s">
        <v>207</v>
      </c>
      <c r="AV1207" t="s">
        <v>207</v>
      </c>
      <c r="AW1207" t="s">
        <v>207</v>
      </c>
      <c r="AX1207" t="s">
        <v>207</v>
      </c>
      <c r="AY1207" t="s">
        <v>207</v>
      </c>
      <c r="AZ1207" t="s">
        <v>207</v>
      </c>
      <c r="BA1207" t="s">
        <v>207</v>
      </c>
      <c r="BB1207" t="s">
        <v>207</v>
      </c>
      <c r="BC1207" t="s">
        <v>207</v>
      </c>
      <c r="BD1207" t="s">
        <v>207</v>
      </c>
      <c r="BE1207" t="s">
        <v>207</v>
      </c>
      <c r="BF1207" t="s">
        <v>207</v>
      </c>
      <c r="BG1207" t="s">
        <v>207</v>
      </c>
      <c r="BH1207" t="s">
        <v>207</v>
      </c>
      <c r="BI1207" t="s">
        <v>207</v>
      </c>
      <c r="BJ1207" t="s">
        <v>207</v>
      </c>
      <c r="BK1207" t="s">
        <v>207</v>
      </c>
      <c r="BL1207" t="s">
        <v>207</v>
      </c>
      <c r="BM1207" t="s">
        <v>207</v>
      </c>
      <c r="BN1207" t="s">
        <v>207</v>
      </c>
      <c r="BO1207" s="18" t="str">
        <f>IF(OR(BO$2=0, BO$2=""), "N/A", IF(ISNUMBER(SEARCH(UPPER(BO$2), UPPER(ProgramsTable[[#This Row],[Type of Service]]))), "Yes", "No"))</f>
        <v>N/A</v>
      </c>
      <c r="BP1207" s="18" t="str">
        <f>IF(BP$2=0, "N/A", IF(ISNUMBER(SEARCH(TRIM(BP$2), ProgramsTable[[#This Row],[Geographic Coverage]])), "Yes", "No"))</f>
        <v>N/A</v>
      </c>
      <c r="BQ1207" s="18" t="str">
        <f>IF(BQ$2=0, "N/A", IF(ISNUMBER(SEARCH(TRIM(BQ$2), ProgramsTable[[#This Row],[Geographic Coverage]])), "Yes", "No"))</f>
        <v>N/A</v>
      </c>
      <c r="BR1207" s="18" t="str">
        <f>IF(AND(BP$2=0, BQ$2=0), "*Required - Please Make a Selection*", IF(OR(ISNUMBER(SEARCH(TRIM(BP$2), ProgramsTable[[#This Row],[Geographic Coverage]])), ISNUMBER(SEARCH(TRIM(BQ$2), ProgramsTable[[#This Row],[Geographic Coverage]]))), "Yes", "No"))</f>
        <v>*Required - Please Make a Selection*</v>
      </c>
      <c r="BS1207" s="18" t="str">
        <f>IF(OR(BS$2="",BS$2=0), "N/A", IF(AND(ProgramsTable[[#This Row],[Age Min]]= "None", ProgramsTable[[#This Row],[Age Max]]= "None"), "Yes", IF(AND(BS$2&gt;=ProgramsTable[[#This Row],[Age Min]], BS$2&lt;=ProgramsTable[[#This Row],[Age Max]]), "Yes", "No")))</f>
        <v>N/A</v>
      </c>
      <c r="BT1207" s="18" t="str" cm="1">
        <f t="array" ref="BT1207">IF(COUNTIF(AM$2:BJ$2,"Yes")=0,"N/A",IF(SUMPRODUCT(--(AM$2:BJ$2="Yes"),--(ProgramsTable[[#This Row],[Developmental Disability]:[Caregivers, Family Members, Advocates, or Practitioners of an Individual with Disabilities or Medical Conditions]]="Yes"))&gt;0,"Yes","No"))</f>
        <v>N/A</v>
      </c>
      <c r="BU12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07" s="18" t="str">
        <f>IF(BV$2=0, "N/A", IF(ISNUMBER(SEARCH(UPPER(BV$2), UPPER(ProgramsTable[[#This Row],[Type of Service]]))), "Yes", "No"))</f>
        <v>N/A</v>
      </c>
      <c r="BW1207" s="18" t="str">
        <f>IF(BW$2=0, "N/A", IF(ISNUMBER(SEARCH(TRIM(BW$2), ProgramsTable[[#This Row],[Geographic Coverage]])), "Yes", "No"))</f>
        <v>N/A</v>
      </c>
      <c r="BX1207" s="18" t="str">
        <f>IF(BX$2=0, "N/A", IF(ISNUMBER(SEARCH(TRIM(BX$2), ProgramsTable[[#This Row],[Geographic Coverage]])), "Yes", "No"))</f>
        <v>N/A</v>
      </c>
      <c r="BY1207" s="18" t="str">
        <f>IF(AND(BW$2=0, BX$2=0), "*Required - Please Make a Selection*", IF(OR(ISNUMBER(SEARCH(TRIM(BW$2), ProgramsTable[[#This Row],[Geographic Coverage]])), ISNUMBER(SEARCH(TRIM(BX$2), ProgramsTable[[#This Row],[Geographic Coverage]]))), "Yes", "No"))</f>
        <v>*Required - Please Make a Selection*</v>
      </c>
      <c r="BZ1207" s="18" t="str">
        <f>IF(I$2=0, "N/A", IF(I$2="Yes", IF(ProgramsTable[[#This Row],[Program Includes Services for Caregivers]]="Yes", IF(ProgramsTable[[#This Row],[Program May Require Caregiver to be Unpaid]]="No", "Yes", "No"), "No"), "N/A"))</f>
        <v>N/A</v>
      </c>
      <c r="CA12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07" s="18" t="str">
        <f>IF(CB$2=0, "N/A", IF(ISNUMBER(SEARCH(TRIM(UPPER(CB$2)), TRIM(UPPER(ProgramsTable[[#This Row],[Type of Service]])))), "Yes", "No"))</f>
        <v>N/A</v>
      </c>
      <c r="CC1207" s="18" t="str">
        <f>IF(CC$2=0, "N/A", IF(ISNUMBER(SEARCH(TRIM(CC$2), ProgramsTable[[#This Row],[Geographic Coverage]])), "Yes", "No"))</f>
        <v>No</v>
      </c>
      <c r="CD1207" s="18" t="str">
        <f>IF(CD$2=0, "N/A", IF(ISNUMBER(SEARCH(TRIM(CD$2), ProgramsTable[[#This Row],[Geographic Coverage]])), "Yes", "No"))</f>
        <v>N/A</v>
      </c>
      <c r="CE1207" s="18" t="str">
        <f>IF(AND(CC$2=0, CD$2=0), "*Required - Please Make a Selection*", IF(OR(ISNUMBER(SEARCH(TRIM(CC$2), ProgramsTable[[#This Row],[Geographic Coverage]])), ISNUMBER(SEARCH(TRIM(CD$2), ProgramsTable[[#This Row],[Geographic Coverage]]))), "Yes", "No"))</f>
        <v>No</v>
      </c>
      <c r="CF1207" s="18" t="str" cm="1">
        <f t="array" ref="CF1207">IF(COUNTIF(BK$2:BN$2, "Yes")=0, "N/A", IF(SUMPRODUCT((BK$2:BN$2="Yes")*(ProgramsTable[[#This Row],[Veteran?]:[Disabled Veteran?]]="Yes"))&gt;0, "Yes", "No"))</f>
        <v>No</v>
      </c>
      <c r="CG12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07"/>
      <c r="CI1207"/>
      <c r="CJ1207"/>
      <c r="CK1207"/>
      <c r="CL1207"/>
      <c r="CM1207"/>
      <c r="CN1207"/>
      <c r="CO1207"/>
      <c r="CP1207"/>
      <c r="CQ1207"/>
      <c r="CR1207"/>
      <c r="CS1207"/>
      <c r="CU1207"/>
      <c r="CV1207"/>
    </row>
    <row r="1208" spans="1:100" hidden="1" x14ac:dyDescent="0.25">
      <c r="A1208" s="10">
        <v>1337</v>
      </c>
      <c r="B1208" t="s">
        <v>658</v>
      </c>
      <c r="C1208" t="s">
        <v>510</v>
      </c>
      <c r="D1208" t="s">
        <v>545</v>
      </c>
      <c r="E1208" t="s">
        <v>546</v>
      </c>
      <c r="F1208" t="s">
        <v>559</v>
      </c>
      <c r="G1208" t="s">
        <v>105</v>
      </c>
      <c r="H1208" t="s">
        <v>207</v>
      </c>
      <c r="I1208" t="s">
        <v>207</v>
      </c>
      <c r="J1208" t="s">
        <v>208</v>
      </c>
      <c r="K1208" t="s">
        <v>208</v>
      </c>
      <c r="L1208" s="11" t="s">
        <v>543</v>
      </c>
      <c r="M1208">
        <v>60</v>
      </c>
      <c r="N1208">
        <v>120</v>
      </c>
      <c r="P1208" t="s">
        <v>208</v>
      </c>
      <c r="Q1208" t="s">
        <v>208</v>
      </c>
      <c r="R1208" t="s">
        <v>208</v>
      </c>
      <c r="S1208" t="s">
        <v>208</v>
      </c>
      <c r="T1208" t="s">
        <v>52</v>
      </c>
      <c r="U1208" t="s">
        <v>207</v>
      </c>
      <c r="V1208" t="s">
        <v>207</v>
      </c>
      <c r="W1208" t="s">
        <v>207</v>
      </c>
      <c r="X1208" t="s">
        <v>207</v>
      </c>
      <c r="Y1208" t="s">
        <v>207</v>
      </c>
      <c r="Z1208" t="s">
        <v>207</v>
      </c>
      <c r="AA1208" t="s">
        <v>207</v>
      </c>
      <c r="AB1208" t="s">
        <v>207</v>
      </c>
      <c r="AC1208" t="s">
        <v>207</v>
      </c>
      <c r="AD1208" t="s">
        <v>207</v>
      </c>
      <c r="AE1208" t="s">
        <v>207</v>
      </c>
      <c r="AF1208" t="s">
        <v>207</v>
      </c>
      <c r="AG1208" t="s">
        <v>207</v>
      </c>
      <c r="AH1208" t="s">
        <v>207</v>
      </c>
      <c r="AI1208" t="s">
        <v>207</v>
      </c>
      <c r="AJ1208" t="s">
        <v>207</v>
      </c>
      <c r="AK1208" t="s">
        <v>207</v>
      </c>
      <c r="AL1208" t="s">
        <v>207</v>
      </c>
      <c r="AM1208" t="s">
        <v>207</v>
      </c>
      <c r="AN1208" t="s">
        <v>207</v>
      </c>
      <c r="AO1208" t="s">
        <v>207</v>
      </c>
      <c r="AP1208" t="s">
        <v>207</v>
      </c>
      <c r="AQ1208" t="s">
        <v>207</v>
      </c>
      <c r="AR1208" t="s">
        <v>207</v>
      </c>
      <c r="AS1208" t="s">
        <v>207</v>
      </c>
      <c r="AT1208" t="s">
        <v>207</v>
      </c>
      <c r="AU1208" t="s">
        <v>207</v>
      </c>
      <c r="AV1208" t="s">
        <v>207</v>
      </c>
      <c r="AW1208" t="s">
        <v>207</v>
      </c>
      <c r="AX1208" t="s">
        <v>207</v>
      </c>
      <c r="AY1208" t="s">
        <v>207</v>
      </c>
      <c r="AZ1208" t="s">
        <v>207</v>
      </c>
      <c r="BA1208" t="s">
        <v>207</v>
      </c>
      <c r="BB1208" t="s">
        <v>207</v>
      </c>
      <c r="BC1208" t="s">
        <v>207</v>
      </c>
      <c r="BD1208" t="s">
        <v>207</v>
      </c>
      <c r="BE1208" t="s">
        <v>207</v>
      </c>
      <c r="BF1208" t="s">
        <v>207</v>
      </c>
      <c r="BG1208" t="s">
        <v>207</v>
      </c>
      <c r="BH1208" t="s">
        <v>207</v>
      </c>
      <c r="BI1208" t="s">
        <v>207</v>
      </c>
      <c r="BJ1208" t="s">
        <v>207</v>
      </c>
      <c r="BK1208" t="s">
        <v>207</v>
      </c>
      <c r="BL1208" t="s">
        <v>207</v>
      </c>
      <c r="BM1208" t="s">
        <v>207</v>
      </c>
      <c r="BN1208" t="s">
        <v>207</v>
      </c>
      <c r="BO1208" s="18" t="str">
        <f>IF(OR(BO$2=0, BO$2=""), "N/A", IF(ISNUMBER(SEARCH(UPPER(BO$2), UPPER(ProgramsTable[[#This Row],[Type of Service]]))), "Yes", "No"))</f>
        <v>N/A</v>
      </c>
      <c r="BP1208" s="18" t="str">
        <f>IF(BP$2=0, "N/A", IF(ISNUMBER(SEARCH(TRIM(BP$2), ProgramsTable[[#This Row],[Geographic Coverage]])), "Yes", "No"))</f>
        <v>N/A</v>
      </c>
      <c r="BQ1208" s="18" t="str">
        <f>IF(BQ$2=0, "N/A", IF(ISNUMBER(SEARCH(TRIM(BQ$2), ProgramsTable[[#This Row],[Geographic Coverage]])), "Yes", "No"))</f>
        <v>N/A</v>
      </c>
      <c r="BR1208" s="18" t="str">
        <f>IF(AND(BP$2=0, BQ$2=0), "*Required - Please Make a Selection*", IF(OR(ISNUMBER(SEARCH(TRIM(BP$2), ProgramsTable[[#This Row],[Geographic Coverage]])), ISNUMBER(SEARCH(TRIM(BQ$2), ProgramsTable[[#This Row],[Geographic Coverage]]))), "Yes", "No"))</f>
        <v>*Required - Please Make a Selection*</v>
      </c>
      <c r="BS1208" s="18" t="str">
        <f>IF(OR(BS$2="",BS$2=0), "N/A", IF(AND(ProgramsTable[[#This Row],[Age Min]]= "None", ProgramsTable[[#This Row],[Age Max]]= "None"), "Yes", IF(AND(BS$2&gt;=ProgramsTable[[#This Row],[Age Min]], BS$2&lt;=ProgramsTable[[#This Row],[Age Max]]), "Yes", "No")))</f>
        <v>N/A</v>
      </c>
      <c r="BT1208" s="18" t="str" cm="1">
        <f t="array" ref="BT1208">IF(COUNTIF(AM$2:BJ$2,"Yes")=0,"N/A",IF(SUMPRODUCT(--(AM$2:BJ$2="Yes"),--(ProgramsTable[[#This Row],[Developmental Disability]:[Caregivers, Family Members, Advocates, or Practitioners of an Individual with Disabilities or Medical Conditions]]="Yes"))&gt;0,"Yes","No"))</f>
        <v>N/A</v>
      </c>
      <c r="BU12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08" s="18" t="str">
        <f>IF(BV$2=0, "N/A", IF(ISNUMBER(SEARCH(UPPER(BV$2), UPPER(ProgramsTable[[#This Row],[Type of Service]]))), "Yes", "No"))</f>
        <v>N/A</v>
      </c>
      <c r="BW1208" s="18" t="str">
        <f>IF(BW$2=0, "N/A", IF(ISNUMBER(SEARCH(TRIM(BW$2), ProgramsTable[[#This Row],[Geographic Coverage]])), "Yes", "No"))</f>
        <v>N/A</v>
      </c>
      <c r="BX1208" s="18" t="str">
        <f>IF(BX$2=0, "N/A", IF(ISNUMBER(SEARCH(TRIM(BX$2), ProgramsTable[[#This Row],[Geographic Coverage]])), "Yes", "No"))</f>
        <v>N/A</v>
      </c>
      <c r="BY1208" s="18" t="str">
        <f>IF(AND(BW$2=0, BX$2=0), "*Required - Please Make a Selection*", IF(OR(ISNUMBER(SEARCH(TRIM(BW$2), ProgramsTable[[#This Row],[Geographic Coverage]])), ISNUMBER(SEARCH(TRIM(BX$2), ProgramsTable[[#This Row],[Geographic Coverage]]))), "Yes", "No"))</f>
        <v>*Required - Please Make a Selection*</v>
      </c>
      <c r="BZ1208" s="18" t="str">
        <f>IF(I$2=0, "N/A", IF(I$2="Yes", IF(ProgramsTable[[#This Row],[Program Includes Services for Caregivers]]="Yes", IF(ProgramsTable[[#This Row],[Program May Require Caregiver to be Unpaid]]="No", "Yes", "No"), "No"), "N/A"))</f>
        <v>N/A</v>
      </c>
      <c r="CA12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08" s="18" t="str">
        <f>IF(CB$2=0, "N/A", IF(ISNUMBER(SEARCH(TRIM(UPPER(CB$2)), TRIM(UPPER(ProgramsTable[[#This Row],[Type of Service]])))), "Yes", "No"))</f>
        <v>N/A</v>
      </c>
      <c r="CC1208" s="18" t="str">
        <f>IF(CC$2=0, "N/A", IF(ISNUMBER(SEARCH(TRIM(CC$2), ProgramsTable[[#This Row],[Geographic Coverage]])), "Yes", "No"))</f>
        <v>No</v>
      </c>
      <c r="CD1208" s="18" t="str">
        <f>IF(CD$2=0, "N/A", IF(ISNUMBER(SEARCH(TRIM(CD$2), ProgramsTable[[#This Row],[Geographic Coverage]])), "Yes", "No"))</f>
        <v>N/A</v>
      </c>
      <c r="CE1208" s="18" t="str">
        <f>IF(AND(CC$2=0, CD$2=0), "*Required - Please Make a Selection*", IF(OR(ISNUMBER(SEARCH(TRIM(CC$2), ProgramsTable[[#This Row],[Geographic Coverage]])), ISNUMBER(SEARCH(TRIM(CD$2), ProgramsTable[[#This Row],[Geographic Coverage]]))), "Yes", "No"))</f>
        <v>No</v>
      </c>
      <c r="CF1208" s="18" t="str" cm="1">
        <f t="array" ref="CF1208">IF(COUNTIF(BK$2:BN$2, "Yes")=0, "N/A", IF(SUMPRODUCT((BK$2:BN$2="Yes")*(ProgramsTable[[#This Row],[Veteran?]:[Disabled Veteran?]]="Yes"))&gt;0, "Yes", "No"))</f>
        <v>No</v>
      </c>
      <c r="CG12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08"/>
      <c r="CI1208"/>
      <c r="CJ1208"/>
      <c r="CK1208"/>
      <c r="CL1208"/>
      <c r="CM1208"/>
      <c r="CN1208"/>
      <c r="CO1208"/>
      <c r="CP1208"/>
      <c r="CQ1208"/>
      <c r="CR1208"/>
      <c r="CS1208"/>
      <c r="CU1208"/>
      <c r="CV1208"/>
    </row>
    <row r="1209" spans="1:100" hidden="1" x14ac:dyDescent="0.25">
      <c r="A1209" s="10">
        <v>1338</v>
      </c>
      <c r="B1209" t="s">
        <v>658</v>
      </c>
      <c r="C1209" t="s">
        <v>510</v>
      </c>
      <c r="D1209" t="s">
        <v>545</v>
      </c>
      <c r="E1209" t="s">
        <v>546</v>
      </c>
      <c r="F1209" t="s">
        <v>560</v>
      </c>
      <c r="G1209" t="s">
        <v>103</v>
      </c>
      <c r="H1209" t="s">
        <v>207</v>
      </c>
      <c r="I1209" t="s">
        <v>207</v>
      </c>
      <c r="J1209" t="s">
        <v>208</v>
      </c>
      <c r="K1209" t="s">
        <v>208</v>
      </c>
      <c r="L1209" s="11" t="s">
        <v>208</v>
      </c>
      <c r="M1209" t="s">
        <v>208</v>
      </c>
      <c r="N1209" t="s">
        <v>208</v>
      </c>
      <c r="P1209" t="s">
        <v>208</v>
      </c>
      <c r="Q1209" t="s">
        <v>208</v>
      </c>
      <c r="R1209" t="s">
        <v>208</v>
      </c>
      <c r="S1209" t="s">
        <v>208</v>
      </c>
      <c r="T1209" t="s">
        <v>52</v>
      </c>
      <c r="U1209" t="s">
        <v>207</v>
      </c>
      <c r="V1209" t="s">
        <v>207</v>
      </c>
      <c r="W1209" t="s">
        <v>207</v>
      </c>
      <c r="X1209" t="s">
        <v>207</v>
      </c>
      <c r="Y1209" t="s">
        <v>207</v>
      </c>
      <c r="Z1209" t="s">
        <v>207</v>
      </c>
      <c r="AA1209" t="s">
        <v>207</v>
      </c>
      <c r="AB1209" t="s">
        <v>207</v>
      </c>
      <c r="AC1209" t="s">
        <v>207</v>
      </c>
      <c r="AD1209" t="s">
        <v>207</v>
      </c>
      <c r="AE1209" t="s">
        <v>207</v>
      </c>
      <c r="AF1209" t="s">
        <v>207</v>
      </c>
      <c r="AG1209" t="s">
        <v>207</v>
      </c>
      <c r="AH1209" t="s">
        <v>207</v>
      </c>
      <c r="AI1209" t="s">
        <v>207</v>
      </c>
      <c r="AJ1209" t="s">
        <v>207</v>
      </c>
      <c r="AK1209" t="s">
        <v>207</v>
      </c>
      <c r="AL1209" t="s">
        <v>207</v>
      </c>
      <c r="AM1209" t="s">
        <v>207</v>
      </c>
      <c r="AN1209" t="s">
        <v>207</v>
      </c>
      <c r="AO1209" t="s">
        <v>207</v>
      </c>
      <c r="AP1209" t="s">
        <v>207</v>
      </c>
      <c r="AQ1209" t="s">
        <v>207</v>
      </c>
      <c r="AR1209" t="s">
        <v>207</v>
      </c>
      <c r="AS1209" t="s">
        <v>207</v>
      </c>
      <c r="AT1209" t="s">
        <v>207</v>
      </c>
      <c r="AU1209" t="s">
        <v>207</v>
      </c>
      <c r="AV1209" t="s">
        <v>207</v>
      </c>
      <c r="AW1209" t="s">
        <v>207</v>
      </c>
      <c r="AX1209" t="s">
        <v>207</v>
      </c>
      <c r="AY1209" t="s">
        <v>207</v>
      </c>
      <c r="AZ1209" t="s">
        <v>207</v>
      </c>
      <c r="BA1209" t="s">
        <v>207</v>
      </c>
      <c r="BB1209" t="s">
        <v>207</v>
      </c>
      <c r="BC1209" t="s">
        <v>207</v>
      </c>
      <c r="BD1209" t="s">
        <v>207</v>
      </c>
      <c r="BE1209" t="s">
        <v>207</v>
      </c>
      <c r="BF1209" t="s">
        <v>207</v>
      </c>
      <c r="BG1209" t="s">
        <v>207</v>
      </c>
      <c r="BH1209" t="s">
        <v>207</v>
      </c>
      <c r="BI1209" t="s">
        <v>207</v>
      </c>
      <c r="BJ1209" t="s">
        <v>207</v>
      </c>
      <c r="BK1209" t="s">
        <v>207</v>
      </c>
      <c r="BL1209" t="s">
        <v>207</v>
      </c>
      <c r="BM1209" t="s">
        <v>207</v>
      </c>
      <c r="BN1209" t="s">
        <v>207</v>
      </c>
      <c r="BO1209" s="18" t="str">
        <f>IF(OR(BO$2=0, BO$2=""), "N/A", IF(ISNUMBER(SEARCH(UPPER(BO$2), UPPER(ProgramsTable[[#This Row],[Type of Service]]))), "Yes", "No"))</f>
        <v>N/A</v>
      </c>
      <c r="BP1209" s="18" t="str">
        <f>IF(BP$2=0, "N/A", IF(ISNUMBER(SEARCH(TRIM(BP$2), ProgramsTable[[#This Row],[Geographic Coverage]])), "Yes", "No"))</f>
        <v>N/A</v>
      </c>
      <c r="BQ1209" s="18" t="str">
        <f>IF(BQ$2=0, "N/A", IF(ISNUMBER(SEARCH(TRIM(BQ$2), ProgramsTable[[#This Row],[Geographic Coverage]])), "Yes", "No"))</f>
        <v>N/A</v>
      </c>
      <c r="BR1209" s="18" t="str">
        <f>IF(AND(BP$2=0, BQ$2=0), "*Required - Please Make a Selection*", IF(OR(ISNUMBER(SEARCH(TRIM(BP$2), ProgramsTable[[#This Row],[Geographic Coverage]])), ISNUMBER(SEARCH(TRIM(BQ$2), ProgramsTable[[#This Row],[Geographic Coverage]]))), "Yes", "No"))</f>
        <v>*Required - Please Make a Selection*</v>
      </c>
      <c r="BS1209" s="18" t="str">
        <f>IF(OR(BS$2="",BS$2=0), "N/A", IF(AND(ProgramsTable[[#This Row],[Age Min]]= "None", ProgramsTable[[#This Row],[Age Max]]= "None"), "Yes", IF(AND(BS$2&gt;=ProgramsTable[[#This Row],[Age Min]], BS$2&lt;=ProgramsTable[[#This Row],[Age Max]]), "Yes", "No")))</f>
        <v>N/A</v>
      </c>
      <c r="BT1209" s="18" t="str" cm="1">
        <f t="array" ref="BT1209">IF(COUNTIF(AM$2:BJ$2,"Yes")=0,"N/A",IF(SUMPRODUCT(--(AM$2:BJ$2="Yes"),--(ProgramsTable[[#This Row],[Developmental Disability]:[Caregivers, Family Members, Advocates, or Practitioners of an Individual with Disabilities or Medical Conditions]]="Yes"))&gt;0,"Yes","No"))</f>
        <v>N/A</v>
      </c>
      <c r="BU12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09" s="18" t="str">
        <f>IF(BV$2=0, "N/A", IF(ISNUMBER(SEARCH(UPPER(BV$2), UPPER(ProgramsTable[[#This Row],[Type of Service]]))), "Yes", "No"))</f>
        <v>N/A</v>
      </c>
      <c r="BW1209" s="18" t="str">
        <f>IF(BW$2=0, "N/A", IF(ISNUMBER(SEARCH(TRIM(BW$2), ProgramsTable[[#This Row],[Geographic Coverage]])), "Yes", "No"))</f>
        <v>N/A</v>
      </c>
      <c r="BX1209" s="18" t="str">
        <f>IF(BX$2=0, "N/A", IF(ISNUMBER(SEARCH(TRIM(BX$2), ProgramsTable[[#This Row],[Geographic Coverage]])), "Yes", "No"))</f>
        <v>N/A</v>
      </c>
      <c r="BY1209" s="18" t="str">
        <f>IF(AND(BW$2=0, BX$2=0), "*Required - Please Make a Selection*", IF(OR(ISNUMBER(SEARCH(TRIM(BW$2), ProgramsTable[[#This Row],[Geographic Coverage]])), ISNUMBER(SEARCH(TRIM(BX$2), ProgramsTable[[#This Row],[Geographic Coverage]]))), "Yes", "No"))</f>
        <v>*Required - Please Make a Selection*</v>
      </c>
      <c r="BZ1209" s="18" t="str">
        <f>IF(I$2=0, "N/A", IF(I$2="Yes", IF(ProgramsTable[[#This Row],[Program Includes Services for Caregivers]]="Yes", IF(ProgramsTable[[#This Row],[Program May Require Caregiver to be Unpaid]]="No", "Yes", "No"), "No"), "N/A"))</f>
        <v>N/A</v>
      </c>
      <c r="CA12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09" s="18" t="str">
        <f>IF(CB$2=0, "N/A", IF(ISNUMBER(SEARCH(TRIM(UPPER(CB$2)), TRIM(UPPER(ProgramsTable[[#This Row],[Type of Service]])))), "Yes", "No"))</f>
        <v>N/A</v>
      </c>
      <c r="CC1209" s="18" t="str">
        <f>IF(CC$2=0, "N/A", IF(ISNUMBER(SEARCH(TRIM(CC$2), ProgramsTable[[#This Row],[Geographic Coverage]])), "Yes", "No"))</f>
        <v>No</v>
      </c>
      <c r="CD1209" s="18" t="str">
        <f>IF(CD$2=0, "N/A", IF(ISNUMBER(SEARCH(TRIM(CD$2), ProgramsTable[[#This Row],[Geographic Coverage]])), "Yes", "No"))</f>
        <v>N/A</v>
      </c>
      <c r="CE1209" s="18" t="str">
        <f>IF(AND(CC$2=0, CD$2=0), "*Required - Please Make a Selection*", IF(OR(ISNUMBER(SEARCH(TRIM(CC$2), ProgramsTable[[#This Row],[Geographic Coverage]])), ISNUMBER(SEARCH(TRIM(CD$2), ProgramsTable[[#This Row],[Geographic Coverage]]))), "Yes", "No"))</f>
        <v>No</v>
      </c>
      <c r="CF1209" s="18" t="str" cm="1">
        <f t="array" ref="CF1209">IF(COUNTIF(BK$2:BN$2, "Yes")=0, "N/A", IF(SUMPRODUCT((BK$2:BN$2="Yes")*(ProgramsTable[[#This Row],[Veteran?]:[Disabled Veteran?]]="Yes"))&gt;0, "Yes", "No"))</f>
        <v>No</v>
      </c>
      <c r="CG12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09"/>
      <c r="CI1209"/>
      <c r="CJ1209"/>
      <c r="CK1209"/>
      <c r="CL1209"/>
      <c r="CM1209"/>
      <c r="CN1209"/>
      <c r="CO1209"/>
      <c r="CP1209"/>
      <c r="CQ1209"/>
      <c r="CR1209"/>
      <c r="CS1209"/>
      <c r="CU1209"/>
      <c r="CV1209"/>
    </row>
    <row r="1210" spans="1:100" hidden="1" x14ac:dyDescent="0.25">
      <c r="A1210" s="10">
        <v>1339</v>
      </c>
      <c r="B1210" t="s">
        <v>658</v>
      </c>
      <c r="C1210" t="s">
        <v>510</v>
      </c>
      <c r="D1210" t="s">
        <v>545</v>
      </c>
      <c r="E1210" t="s">
        <v>546</v>
      </c>
      <c r="F1210" t="s">
        <v>111</v>
      </c>
      <c r="G1210" t="s">
        <v>111</v>
      </c>
      <c r="H1210" t="s">
        <v>207</v>
      </c>
      <c r="I1210" t="s">
        <v>207</v>
      </c>
      <c r="J1210" t="s">
        <v>547</v>
      </c>
      <c r="K1210" t="s">
        <v>208</v>
      </c>
      <c r="L1210" s="11" t="s">
        <v>543</v>
      </c>
      <c r="M1210">
        <v>60</v>
      </c>
      <c r="N1210">
        <v>120</v>
      </c>
      <c r="P1210" t="s">
        <v>561</v>
      </c>
      <c r="Q1210" t="s">
        <v>208</v>
      </c>
      <c r="R1210" t="s">
        <v>561</v>
      </c>
      <c r="S1210" t="s">
        <v>208</v>
      </c>
      <c r="T1210" t="s">
        <v>52</v>
      </c>
      <c r="U1210" t="s">
        <v>215</v>
      </c>
      <c r="V1210" t="s">
        <v>207</v>
      </c>
      <c r="W1210" t="s">
        <v>207</v>
      </c>
      <c r="X1210" t="s">
        <v>207</v>
      </c>
      <c r="Y1210" t="s">
        <v>207</v>
      </c>
      <c r="Z1210" t="s">
        <v>207</v>
      </c>
      <c r="AA1210" t="s">
        <v>215</v>
      </c>
      <c r="AB1210" t="s">
        <v>207</v>
      </c>
      <c r="AC1210" t="s">
        <v>207</v>
      </c>
      <c r="AD1210" t="s">
        <v>207</v>
      </c>
      <c r="AE1210" t="s">
        <v>207</v>
      </c>
      <c r="AF1210" t="s">
        <v>207</v>
      </c>
      <c r="AG1210" t="s">
        <v>207</v>
      </c>
      <c r="AH1210" t="s">
        <v>207</v>
      </c>
      <c r="AI1210" t="s">
        <v>207</v>
      </c>
      <c r="AJ1210" t="s">
        <v>207</v>
      </c>
      <c r="AK1210" t="s">
        <v>207</v>
      </c>
      <c r="AL1210" t="s">
        <v>207</v>
      </c>
      <c r="AM1210" t="s">
        <v>207</v>
      </c>
      <c r="AN1210" t="s">
        <v>207</v>
      </c>
      <c r="AO1210" t="s">
        <v>207</v>
      </c>
      <c r="AP1210" t="s">
        <v>207</v>
      </c>
      <c r="AQ1210" t="s">
        <v>207</v>
      </c>
      <c r="AR1210" t="s">
        <v>207</v>
      </c>
      <c r="AS1210" t="s">
        <v>207</v>
      </c>
      <c r="AT1210" t="s">
        <v>207</v>
      </c>
      <c r="AU1210" t="s">
        <v>207</v>
      </c>
      <c r="AV1210" t="s">
        <v>207</v>
      </c>
      <c r="AW1210" t="s">
        <v>207</v>
      </c>
      <c r="AX1210" t="s">
        <v>207</v>
      </c>
      <c r="AY1210" t="s">
        <v>207</v>
      </c>
      <c r="AZ1210" t="s">
        <v>207</v>
      </c>
      <c r="BA1210" t="s">
        <v>215</v>
      </c>
      <c r="BB1210" t="s">
        <v>207</v>
      </c>
      <c r="BC1210" t="s">
        <v>207</v>
      </c>
      <c r="BD1210" t="s">
        <v>207</v>
      </c>
      <c r="BE1210" t="s">
        <v>207</v>
      </c>
      <c r="BF1210" t="s">
        <v>207</v>
      </c>
      <c r="BG1210" t="s">
        <v>207</v>
      </c>
      <c r="BH1210" t="s">
        <v>207</v>
      </c>
      <c r="BI1210" t="s">
        <v>207</v>
      </c>
      <c r="BJ1210" t="s">
        <v>207</v>
      </c>
      <c r="BK1210" t="s">
        <v>207</v>
      </c>
      <c r="BL1210" t="s">
        <v>207</v>
      </c>
      <c r="BM1210" t="s">
        <v>207</v>
      </c>
      <c r="BN1210" t="s">
        <v>207</v>
      </c>
      <c r="BO1210" s="18" t="str">
        <f>IF(OR(BO$2=0, BO$2=""), "N/A", IF(ISNUMBER(SEARCH(UPPER(BO$2), UPPER(ProgramsTable[[#This Row],[Type of Service]]))), "Yes", "No"))</f>
        <v>N/A</v>
      </c>
      <c r="BP1210" s="18" t="str">
        <f>IF(BP$2=0, "N/A", IF(ISNUMBER(SEARCH(TRIM(BP$2), ProgramsTable[[#This Row],[Geographic Coverage]])), "Yes", "No"))</f>
        <v>N/A</v>
      </c>
      <c r="BQ1210" s="18" t="str">
        <f>IF(BQ$2=0, "N/A", IF(ISNUMBER(SEARCH(TRIM(BQ$2), ProgramsTable[[#This Row],[Geographic Coverage]])), "Yes", "No"))</f>
        <v>N/A</v>
      </c>
      <c r="BR1210" s="18" t="str">
        <f>IF(AND(BP$2=0, BQ$2=0), "*Required - Please Make a Selection*", IF(OR(ISNUMBER(SEARCH(TRIM(BP$2), ProgramsTable[[#This Row],[Geographic Coverage]])), ISNUMBER(SEARCH(TRIM(BQ$2), ProgramsTable[[#This Row],[Geographic Coverage]]))), "Yes", "No"))</f>
        <v>*Required - Please Make a Selection*</v>
      </c>
      <c r="BS1210" s="18" t="str">
        <f>IF(OR(BS$2="",BS$2=0), "N/A", IF(AND(ProgramsTable[[#This Row],[Age Min]]= "None", ProgramsTable[[#This Row],[Age Max]]= "None"), "Yes", IF(AND(BS$2&gt;=ProgramsTable[[#This Row],[Age Min]], BS$2&lt;=ProgramsTable[[#This Row],[Age Max]]), "Yes", "No")))</f>
        <v>N/A</v>
      </c>
      <c r="BT1210" s="18" t="str" cm="1">
        <f t="array" ref="BT1210">IF(COUNTIF(AM$2:BJ$2,"Yes")=0,"N/A",IF(SUMPRODUCT(--(AM$2:BJ$2="Yes"),--(ProgramsTable[[#This Row],[Developmental Disability]:[Caregivers, Family Members, Advocates, or Practitioners of an Individual with Disabilities or Medical Conditions]]="Yes"))&gt;0,"Yes","No"))</f>
        <v>N/A</v>
      </c>
      <c r="BU12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10" s="18" t="str">
        <f>IF(BV$2=0, "N/A", IF(ISNUMBER(SEARCH(UPPER(BV$2), UPPER(ProgramsTable[[#This Row],[Type of Service]]))), "Yes", "No"))</f>
        <v>N/A</v>
      </c>
      <c r="BW1210" s="18" t="str">
        <f>IF(BW$2=0, "N/A", IF(ISNUMBER(SEARCH(TRIM(BW$2), ProgramsTable[[#This Row],[Geographic Coverage]])), "Yes", "No"))</f>
        <v>N/A</v>
      </c>
      <c r="BX1210" s="18" t="str">
        <f>IF(BX$2=0, "N/A", IF(ISNUMBER(SEARCH(TRIM(BX$2), ProgramsTable[[#This Row],[Geographic Coverage]])), "Yes", "No"))</f>
        <v>N/A</v>
      </c>
      <c r="BY1210" s="18" t="str">
        <f>IF(AND(BW$2=0, BX$2=0), "*Required - Please Make a Selection*", IF(OR(ISNUMBER(SEARCH(TRIM(BW$2), ProgramsTable[[#This Row],[Geographic Coverage]])), ISNUMBER(SEARCH(TRIM(BX$2), ProgramsTable[[#This Row],[Geographic Coverage]]))), "Yes", "No"))</f>
        <v>*Required - Please Make a Selection*</v>
      </c>
      <c r="BZ1210" s="18" t="str">
        <f>IF(I$2=0, "N/A", IF(I$2="Yes", IF(ProgramsTable[[#This Row],[Program Includes Services for Caregivers]]="Yes", IF(ProgramsTable[[#This Row],[Program May Require Caregiver to be Unpaid]]="No", "Yes", "No"), "No"), "N/A"))</f>
        <v>N/A</v>
      </c>
      <c r="CA12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10" s="18" t="str">
        <f>IF(CB$2=0, "N/A", IF(ISNUMBER(SEARCH(TRIM(UPPER(CB$2)), TRIM(UPPER(ProgramsTable[[#This Row],[Type of Service]])))), "Yes", "No"))</f>
        <v>N/A</v>
      </c>
      <c r="CC1210" s="18" t="str">
        <f>IF(CC$2=0, "N/A", IF(ISNUMBER(SEARCH(TRIM(CC$2), ProgramsTable[[#This Row],[Geographic Coverage]])), "Yes", "No"))</f>
        <v>No</v>
      </c>
      <c r="CD1210" s="18" t="str">
        <f>IF(CD$2=0, "N/A", IF(ISNUMBER(SEARCH(TRIM(CD$2), ProgramsTable[[#This Row],[Geographic Coverage]])), "Yes", "No"))</f>
        <v>N/A</v>
      </c>
      <c r="CE1210" s="18" t="str">
        <f>IF(AND(CC$2=0, CD$2=0), "*Required - Please Make a Selection*", IF(OR(ISNUMBER(SEARCH(TRIM(CC$2), ProgramsTable[[#This Row],[Geographic Coverage]])), ISNUMBER(SEARCH(TRIM(CD$2), ProgramsTable[[#This Row],[Geographic Coverage]]))), "Yes", "No"))</f>
        <v>No</v>
      </c>
      <c r="CF1210" s="18" t="str" cm="1">
        <f t="array" ref="CF1210">IF(COUNTIF(BK$2:BN$2, "Yes")=0, "N/A", IF(SUMPRODUCT((BK$2:BN$2="Yes")*(ProgramsTable[[#This Row],[Veteran?]:[Disabled Veteran?]]="Yes"))&gt;0, "Yes", "No"))</f>
        <v>No</v>
      </c>
      <c r="CG12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10"/>
      <c r="CI1210"/>
      <c r="CJ1210"/>
      <c r="CK1210"/>
      <c r="CL1210"/>
      <c r="CM1210"/>
      <c r="CN1210"/>
      <c r="CO1210"/>
      <c r="CP1210"/>
      <c r="CQ1210"/>
      <c r="CR1210"/>
      <c r="CS1210"/>
      <c r="CU1210"/>
      <c r="CV1210"/>
    </row>
    <row r="1211" spans="1:100" hidden="1" x14ac:dyDescent="0.25">
      <c r="A1211" s="10">
        <v>1340</v>
      </c>
      <c r="B1211" t="s">
        <v>658</v>
      </c>
      <c r="C1211" t="s">
        <v>510</v>
      </c>
      <c r="D1211" t="s">
        <v>545</v>
      </c>
      <c r="E1211" t="s">
        <v>546</v>
      </c>
      <c r="F1211" t="s">
        <v>562</v>
      </c>
      <c r="G1211" t="s">
        <v>103</v>
      </c>
      <c r="H1211" t="s">
        <v>207</v>
      </c>
      <c r="I1211" t="s">
        <v>207</v>
      </c>
      <c r="J1211" t="s">
        <v>208</v>
      </c>
      <c r="K1211" t="s">
        <v>208</v>
      </c>
      <c r="L1211" s="11" t="s">
        <v>208</v>
      </c>
      <c r="M1211" t="s">
        <v>208</v>
      </c>
      <c r="N1211" t="s">
        <v>208</v>
      </c>
      <c r="P1211" t="s">
        <v>208</v>
      </c>
      <c r="Q1211" t="s">
        <v>208</v>
      </c>
      <c r="R1211" t="s">
        <v>208</v>
      </c>
      <c r="S1211" t="s">
        <v>208</v>
      </c>
      <c r="T1211" t="s">
        <v>52</v>
      </c>
      <c r="U1211" t="s">
        <v>207</v>
      </c>
      <c r="V1211" t="s">
        <v>207</v>
      </c>
      <c r="W1211" t="s">
        <v>207</v>
      </c>
      <c r="X1211" t="s">
        <v>207</v>
      </c>
      <c r="Y1211" t="s">
        <v>207</v>
      </c>
      <c r="Z1211" t="s">
        <v>207</v>
      </c>
      <c r="AA1211" t="s">
        <v>207</v>
      </c>
      <c r="AB1211" t="s">
        <v>207</v>
      </c>
      <c r="AC1211" t="s">
        <v>207</v>
      </c>
      <c r="AD1211" t="s">
        <v>207</v>
      </c>
      <c r="AE1211" t="s">
        <v>207</v>
      </c>
      <c r="AF1211" t="s">
        <v>207</v>
      </c>
      <c r="AG1211" t="s">
        <v>207</v>
      </c>
      <c r="AH1211" t="s">
        <v>207</v>
      </c>
      <c r="AI1211" t="s">
        <v>207</v>
      </c>
      <c r="AJ1211" t="s">
        <v>207</v>
      </c>
      <c r="AK1211" t="s">
        <v>207</v>
      </c>
      <c r="AL1211" t="s">
        <v>207</v>
      </c>
      <c r="AM1211" t="s">
        <v>207</v>
      </c>
      <c r="AN1211" t="s">
        <v>207</v>
      </c>
      <c r="AO1211" t="s">
        <v>207</v>
      </c>
      <c r="AP1211" t="s">
        <v>207</v>
      </c>
      <c r="AQ1211" t="s">
        <v>207</v>
      </c>
      <c r="AR1211" t="s">
        <v>207</v>
      </c>
      <c r="AS1211" t="s">
        <v>207</v>
      </c>
      <c r="AT1211" t="s">
        <v>207</v>
      </c>
      <c r="AU1211" t="s">
        <v>207</v>
      </c>
      <c r="AV1211" t="s">
        <v>207</v>
      </c>
      <c r="AW1211" t="s">
        <v>207</v>
      </c>
      <c r="AX1211" t="s">
        <v>207</v>
      </c>
      <c r="AY1211" t="s">
        <v>207</v>
      </c>
      <c r="AZ1211" t="s">
        <v>207</v>
      </c>
      <c r="BA1211" t="s">
        <v>207</v>
      </c>
      <c r="BB1211" t="s">
        <v>207</v>
      </c>
      <c r="BC1211" t="s">
        <v>207</v>
      </c>
      <c r="BD1211" t="s">
        <v>207</v>
      </c>
      <c r="BE1211" t="s">
        <v>207</v>
      </c>
      <c r="BF1211" t="s">
        <v>207</v>
      </c>
      <c r="BG1211" t="s">
        <v>207</v>
      </c>
      <c r="BH1211" t="s">
        <v>207</v>
      </c>
      <c r="BI1211" t="s">
        <v>207</v>
      </c>
      <c r="BJ1211" t="s">
        <v>207</v>
      </c>
      <c r="BK1211" t="s">
        <v>207</v>
      </c>
      <c r="BL1211" t="s">
        <v>207</v>
      </c>
      <c r="BM1211" t="s">
        <v>207</v>
      </c>
      <c r="BN1211" t="s">
        <v>207</v>
      </c>
      <c r="BO1211" s="18" t="str">
        <f>IF(OR(BO$2=0, BO$2=""), "N/A", IF(ISNUMBER(SEARCH(UPPER(BO$2), UPPER(ProgramsTable[[#This Row],[Type of Service]]))), "Yes", "No"))</f>
        <v>N/A</v>
      </c>
      <c r="BP1211" s="18" t="str">
        <f>IF(BP$2=0, "N/A", IF(ISNUMBER(SEARCH(TRIM(BP$2), ProgramsTable[[#This Row],[Geographic Coverage]])), "Yes", "No"))</f>
        <v>N/A</v>
      </c>
      <c r="BQ1211" s="18" t="str">
        <f>IF(BQ$2=0, "N/A", IF(ISNUMBER(SEARCH(TRIM(BQ$2), ProgramsTable[[#This Row],[Geographic Coverage]])), "Yes", "No"))</f>
        <v>N/A</v>
      </c>
      <c r="BR1211" s="18" t="str">
        <f>IF(AND(BP$2=0, BQ$2=0), "*Required - Please Make a Selection*", IF(OR(ISNUMBER(SEARCH(TRIM(BP$2), ProgramsTable[[#This Row],[Geographic Coverage]])), ISNUMBER(SEARCH(TRIM(BQ$2), ProgramsTable[[#This Row],[Geographic Coverage]]))), "Yes", "No"))</f>
        <v>*Required - Please Make a Selection*</v>
      </c>
      <c r="BS1211" s="18" t="str">
        <f>IF(OR(BS$2="",BS$2=0), "N/A", IF(AND(ProgramsTable[[#This Row],[Age Min]]= "None", ProgramsTable[[#This Row],[Age Max]]= "None"), "Yes", IF(AND(BS$2&gt;=ProgramsTable[[#This Row],[Age Min]], BS$2&lt;=ProgramsTable[[#This Row],[Age Max]]), "Yes", "No")))</f>
        <v>N/A</v>
      </c>
      <c r="BT1211" s="18" t="str" cm="1">
        <f t="array" ref="BT1211">IF(COUNTIF(AM$2:BJ$2,"Yes")=0,"N/A",IF(SUMPRODUCT(--(AM$2:BJ$2="Yes"),--(ProgramsTable[[#This Row],[Developmental Disability]:[Caregivers, Family Members, Advocates, or Practitioners of an Individual with Disabilities or Medical Conditions]]="Yes"))&gt;0,"Yes","No"))</f>
        <v>N/A</v>
      </c>
      <c r="BU12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11" s="18" t="str">
        <f>IF(BV$2=0, "N/A", IF(ISNUMBER(SEARCH(UPPER(BV$2), UPPER(ProgramsTable[[#This Row],[Type of Service]]))), "Yes", "No"))</f>
        <v>N/A</v>
      </c>
      <c r="BW1211" s="18" t="str">
        <f>IF(BW$2=0, "N/A", IF(ISNUMBER(SEARCH(TRIM(BW$2), ProgramsTable[[#This Row],[Geographic Coverage]])), "Yes", "No"))</f>
        <v>N/A</v>
      </c>
      <c r="BX1211" s="18" t="str">
        <f>IF(BX$2=0, "N/A", IF(ISNUMBER(SEARCH(TRIM(BX$2), ProgramsTable[[#This Row],[Geographic Coverage]])), "Yes", "No"))</f>
        <v>N/A</v>
      </c>
      <c r="BY1211" s="18" t="str">
        <f>IF(AND(BW$2=0, BX$2=0), "*Required - Please Make a Selection*", IF(OR(ISNUMBER(SEARCH(TRIM(BW$2), ProgramsTable[[#This Row],[Geographic Coverage]])), ISNUMBER(SEARCH(TRIM(BX$2), ProgramsTable[[#This Row],[Geographic Coverage]]))), "Yes", "No"))</f>
        <v>*Required - Please Make a Selection*</v>
      </c>
      <c r="BZ1211" s="18" t="str">
        <f>IF(I$2=0, "N/A", IF(I$2="Yes", IF(ProgramsTable[[#This Row],[Program Includes Services for Caregivers]]="Yes", IF(ProgramsTable[[#This Row],[Program May Require Caregiver to be Unpaid]]="No", "Yes", "No"), "No"), "N/A"))</f>
        <v>N/A</v>
      </c>
      <c r="CA12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11" s="18" t="str">
        <f>IF(CB$2=0, "N/A", IF(ISNUMBER(SEARCH(TRIM(UPPER(CB$2)), TRIM(UPPER(ProgramsTable[[#This Row],[Type of Service]])))), "Yes", "No"))</f>
        <v>N/A</v>
      </c>
      <c r="CC1211" s="18" t="str">
        <f>IF(CC$2=0, "N/A", IF(ISNUMBER(SEARCH(TRIM(CC$2), ProgramsTable[[#This Row],[Geographic Coverage]])), "Yes", "No"))</f>
        <v>No</v>
      </c>
      <c r="CD1211" s="18" t="str">
        <f>IF(CD$2=0, "N/A", IF(ISNUMBER(SEARCH(TRIM(CD$2), ProgramsTable[[#This Row],[Geographic Coverage]])), "Yes", "No"))</f>
        <v>N/A</v>
      </c>
      <c r="CE1211" s="18" t="str">
        <f>IF(AND(CC$2=0, CD$2=0), "*Required - Please Make a Selection*", IF(OR(ISNUMBER(SEARCH(TRIM(CC$2), ProgramsTable[[#This Row],[Geographic Coverage]])), ISNUMBER(SEARCH(TRIM(CD$2), ProgramsTable[[#This Row],[Geographic Coverage]]))), "Yes", "No"))</f>
        <v>No</v>
      </c>
      <c r="CF1211" s="18" t="str" cm="1">
        <f t="array" ref="CF1211">IF(COUNTIF(BK$2:BN$2, "Yes")=0, "N/A", IF(SUMPRODUCT((BK$2:BN$2="Yes")*(ProgramsTable[[#This Row],[Veteran?]:[Disabled Veteran?]]="Yes"))&gt;0, "Yes", "No"))</f>
        <v>No</v>
      </c>
      <c r="CG12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11"/>
      <c r="CI1211"/>
      <c r="CJ1211"/>
      <c r="CK1211"/>
      <c r="CL1211"/>
      <c r="CM1211"/>
      <c r="CN1211"/>
      <c r="CO1211"/>
      <c r="CP1211"/>
      <c r="CQ1211"/>
      <c r="CR1211"/>
      <c r="CS1211"/>
      <c r="CU1211"/>
      <c r="CV1211"/>
    </row>
    <row r="1212" spans="1:100" hidden="1" x14ac:dyDescent="0.25">
      <c r="A1212" s="10">
        <v>1341</v>
      </c>
      <c r="B1212" t="s">
        <v>658</v>
      </c>
      <c r="C1212" t="s">
        <v>510</v>
      </c>
      <c r="D1212" t="s">
        <v>545</v>
      </c>
      <c r="E1212" t="s">
        <v>546</v>
      </c>
      <c r="F1212" t="s">
        <v>117</v>
      </c>
      <c r="G1212" t="s">
        <v>117</v>
      </c>
      <c r="H1212" t="s">
        <v>207</v>
      </c>
      <c r="I1212" t="s">
        <v>207</v>
      </c>
      <c r="J1212" t="s">
        <v>208</v>
      </c>
      <c r="K1212" t="s">
        <v>208</v>
      </c>
      <c r="L1212" s="11" t="s">
        <v>543</v>
      </c>
      <c r="M1212">
        <v>60</v>
      </c>
      <c r="N1212">
        <v>120</v>
      </c>
      <c r="P1212" t="s">
        <v>563</v>
      </c>
      <c r="Q1212" t="s">
        <v>208</v>
      </c>
      <c r="R1212" t="s">
        <v>563</v>
      </c>
      <c r="S1212" t="s">
        <v>208</v>
      </c>
      <c r="T1212" t="s">
        <v>52</v>
      </c>
      <c r="U1212" t="s">
        <v>207</v>
      </c>
      <c r="V1212" t="s">
        <v>207</v>
      </c>
      <c r="W1212" t="s">
        <v>207</v>
      </c>
      <c r="X1212" t="s">
        <v>207</v>
      </c>
      <c r="Y1212" t="s">
        <v>207</v>
      </c>
      <c r="Z1212" t="s">
        <v>207</v>
      </c>
      <c r="AA1212" t="s">
        <v>207</v>
      </c>
      <c r="AB1212" t="s">
        <v>207</v>
      </c>
      <c r="AC1212" t="s">
        <v>207</v>
      </c>
      <c r="AD1212" t="s">
        <v>207</v>
      </c>
      <c r="AE1212" t="s">
        <v>207</v>
      </c>
      <c r="AF1212" t="s">
        <v>207</v>
      </c>
      <c r="AG1212" t="s">
        <v>207</v>
      </c>
      <c r="AH1212" t="s">
        <v>207</v>
      </c>
      <c r="AI1212" t="s">
        <v>207</v>
      </c>
      <c r="AJ1212" t="s">
        <v>207</v>
      </c>
      <c r="AK1212" t="s">
        <v>207</v>
      </c>
      <c r="AL1212" t="s">
        <v>207</v>
      </c>
      <c r="AM1212" t="s">
        <v>207</v>
      </c>
      <c r="AN1212" t="s">
        <v>207</v>
      </c>
      <c r="AO1212" t="s">
        <v>207</v>
      </c>
      <c r="AP1212" t="s">
        <v>207</v>
      </c>
      <c r="AQ1212" t="s">
        <v>207</v>
      </c>
      <c r="AR1212" t="s">
        <v>207</v>
      </c>
      <c r="AS1212" t="s">
        <v>207</v>
      </c>
      <c r="AT1212" t="s">
        <v>207</v>
      </c>
      <c r="AU1212" t="s">
        <v>207</v>
      </c>
      <c r="AV1212" t="s">
        <v>207</v>
      </c>
      <c r="AW1212" t="s">
        <v>207</v>
      </c>
      <c r="AX1212" t="s">
        <v>207</v>
      </c>
      <c r="AY1212" t="s">
        <v>207</v>
      </c>
      <c r="AZ1212" t="s">
        <v>207</v>
      </c>
      <c r="BA1212" t="s">
        <v>215</v>
      </c>
      <c r="BB1212" t="s">
        <v>207</v>
      </c>
      <c r="BC1212" t="s">
        <v>207</v>
      </c>
      <c r="BD1212" t="s">
        <v>207</v>
      </c>
      <c r="BE1212" t="s">
        <v>207</v>
      </c>
      <c r="BF1212" t="s">
        <v>207</v>
      </c>
      <c r="BG1212" t="s">
        <v>207</v>
      </c>
      <c r="BH1212" t="s">
        <v>207</v>
      </c>
      <c r="BI1212" t="s">
        <v>207</v>
      </c>
      <c r="BJ1212" t="s">
        <v>207</v>
      </c>
      <c r="BK1212" t="s">
        <v>207</v>
      </c>
      <c r="BL1212" t="s">
        <v>207</v>
      </c>
      <c r="BM1212" t="s">
        <v>207</v>
      </c>
      <c r="BN1212" t="s">
        <v>207</v>
      </c>
      <c r="BO1212" s="18" t="str">
        <f>IF(OR(BO$2=0, BO$2=""), "N/A", IF(ISNUMBER(SEARCH(UPPER(BO$2), UPPER(ProgramsTable[[#This Row],[Type of Service]]))), "Yes", "No"))</f>
        <v>N/A</v>
      </c>
      <c r="BP1212" s="18" t="str">
        <f>IF(BP$2=0, "N/A", IF(ISNUMBER(SEARCH(TRIM(BP$2), ProgramsTable[[#This Row],[Geographic Coverage]])), "Yes", "No"))</f>
        <v>N/A</v>
      </c>
      <c r="BQ1212" s="18" t="str">
        <f>IF(BQ$2=0, "N/A", IF(ISNUMBER(SEARCH(TRIM(BQ$2), ProgramsTable[[#This Row],[Geographic Coverage]])), "Yes", "No"))</f>
        <v>N/A</v>
      </c>
      <c r="BR1212" s="18" t="str">
        <f>IF(AND(BP$2=0, BQ$2=0), "*Required - Please Make a Selection*", IF(OR(ISNUMBER(SEARCH(TRIM(BP$2), ProgramsTable[[#This Row],[Geographic Coverage]])), ISNUMBER(SEARCH(TRIM(BQ$2), ProgramsTable[[#This Row],[Geographic Coverage]]))), "Yes", "No"))</f>
        <v>*Required - Please Make a Selection*</v>
      </c>
      <c r="BS1212" s="18" t="str">
        <f>IF(OR(BS$2="",BS$2=0), "N/A", IF(AND(ProgramsTable[[#This Row],[Age Min]]= "None", ProgramsTable[[#This Row],[Age Max]]= "None"), "Yes", IF(AND(BS$2&gt;=ProgramsTable[[#This Row],[Age Min]], BS$2&lt;=ProgramsTable[[#This Row],[Age Max]]), "Yes", "No")))</f>
        <v>N/A</v>
      </c>
      <c r="BT1212" s="18" t="str" cm="1">
        <f t="array" ref="BT1212">IF(COUNTIF(AM$2:BJ$2,"Yes")=0,"N/A",IF(SUMPRODUCT(--(AM$2:BJ$2="Yes"),--(ProgramsTable[[#This Row],[Developmental Disability]:[Caregivers, Family Members, Advocates, or Practitioners of an Individual with Disabilities or Medical Conditions]]="Yes"))&gt;0,"Yes","No"))</f>
        <v>N/A</v>
      </c>
      <c r="BU12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12" s="18" t="str">
        <f>IF(BV$2=0, "N/A", IF(ISNUMBER(SEARCH(UPPER(BV$2), UPPER(ProgramsTable[[#This Row],[Type of Service]]))), "Yes", "No"))</f>
        <v>N/A</v>
      </c>
      <c r="BW1212" s="18" t="str">
        <f>IF(BW$2=0, "N/A", IF(ISNUMBER(SEARCH(TRIM(BW$2), ProgramsTable[[#This Row],[Geographic Coverage]])), "Yes", "No"))</f>
        <v>N/A</v>
      </c>
      <c r="BX1212" s="18" t="str">
        <f>IF(BX$2=0, "N/A", IF(ISNUMBER(SEARCH(TRIM(BX$2), ProgramsTable[[#This Row],[Geographic Coverage]])), "Yes", "No"))</f>
        <v>N/A</v>
      </c>
      <c r="BY1212" s="18" t="str">
        <f>IF(AND(BW$2=0, BX$2=0), "*Required - Please Make a Selection*", IF(OR(ISNUMBER(SEARCH(TRIM(BW$2), ProgramsTable[[#This Row],[Geographic Coverage]])), ISNUMBER(SEARCH(TRIM(BX$2), ProgramsTable[[#This Row],[Geographic Coverage]]))), "Yes", "No"))</f>
        <v>*Required - Please Make a Selection*</v>
      </c>
      <c r="BZ1212" s="18" t="str">
        <f>IF(I$2=0, "N/A", IF(I$2="Yes", IF(ProgramsTable[[#This Row],[Program Includes Services for Caregivers]]="Yes", IF(ProgramsTable[[#This Row],[Program May Require Caregiver to be Unpaid]]="No", "Yes", "No"), "No"), "N/A"))</f>
        <v>N/A</v>
      </c>
      <c r="CA12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12" s="18" t="str">
        <f>IF(CB$2=0, "N/A", IF(ISNUMBER(SEARCH(TRIM(UPPER(CB$2)), TRIM(UPPER(ProgramsTable[[#This Row],[Type of Service]])))), "Yes", "No"))</f>
        <v>N/A</v>
      </c>
      <c r="CC1212" s="18" t="str">
        <f>IF(CC$2=0, "N/A", IF(ISNUMBER(SEARCH(TRIM(CC$2), ProgramsTable[[#This Row],[Geographic Coverage]])), "Yes", "No"))</f>
        <v>No</v>
      </c>
      <c r="CD1212" s="18" t="str">
        <f>IF(CD$2=0, "N/A", IF(ISNUMBER(SEARCH(TRIM(CD$2), ProgramsTable[[#This Row],[Geographic Coverage]])), "Yes", "No"))</f>
        <v>N/A</v>
      </c>
      <c r="CE1212" s="18" t="str">
        <f>IF(AND(CC$2=0, CD$2=0), "*Required - Please Make a Selection*", IF(OR(ISNUMBER(SEARCH(TRIM(CC$2), ProgramsTable[[#This Row],[Geographic Coverage]])), ISNUMBER(SEARCH(TRIM(CD$2), ProgramsTable[[#This Row],[Geographic Coverage]]))), "Yes", "No"))</f>
        <v>No</v>
      </c>
      <c r="CF1212" s="18" t="str" cm="1">
        <f t="array" ref="CF1212">IF(COUNTIF(BK$2:BN$2, "Yes")=0, "N/A", IF(SUMPRODUCT((BK$2:BN$2="Yes")*(ProgramsTable[[#This Row],[Veteran?]:[Disabled Veteran?]]="Yes"))&gt;0, "Yes", "No"))</f>
        <v>No</v>
      </c>
      <c r="CG12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12"/>
      <c r="CI1212"/>
      <c r="CJ1212"/>
      <c r="CK1212"/>
      <c r="CL1212"/>
      <c r="CM1212"/>
      <c r="CN1212"/>
      <c r="CO1212"/>
      <c r="CP1212"/>
      <c r="CQ1212"/>
      <c r="CR1212"/>
      <c r="CS1212"/>
      <c r="CU1212"/>
      <c r="CV1212"/>
    </row>
    <row r="1213" spans="1:100" x14ac:dyDescent="0.25">
      <c r="A1213" s="10">
        <v>1342</v>
      </c>
      <c r="B1213" t="s">
        <v>658</v>
      </c>
      <c r="C1213" t="s">
        <v>510</v>
      </c>
      <c r="D1213" t="s">
        <v>564</v>
      </c>
      <c r="E1213" t="s">
        <v>546</v>
      </c>
      <c r="F1213" t="s">
        <v>565</v>
      </c>
      <c r="G1213" t="s">
        <v>107</v>
      </c>
      <c r="H1213" t="s">
        <v>207</v>
      </c>
      <c r="I1213" t="s">
        <v>207</v>
      </c>
      <c r="J1213" t="s">
        <v>566</v>
      </c>
      <c r="K1213" t="s">
        <v>208</v>
      </c>
      <c r="L1213" s="11" t="s">
        <v>567</v>
      </c>
      <c r="M1213">
        <v>60</v>
      </c>
      <c r="N1213">
        <v>120</v>
      </c>
      <c r="O1213" t="s">
        <v>568</v>
      </c>
      <c r="P1213" t="s">
        <v>569</v>
      </c>
      <c r="Q1213" t="s">
        <v>208</v>
      </c>
      <c r="R1213" t="s">
        <v>569</v>
      </c>
      <c r="S1213" t="s">
        <v>208</v>
      </c>
      <c r="T1213" t="s">
        <v>52</v>
      </c>
      <c r="U1213" t="s">
        <v>207</v>
      </c>
      <c r="V1213" t="s">
        <v>215</v>
      </c>
      <c r="W1213" t="s">
        <v>207</v>
      </c>
      <c r="X1213" t="s">
        <v>207</v>
      </c>
      <c r="Y1213" t="s">
        <v>207</v>
      </c>
      <c r="Z1213" t="s">
        <v>207</v>
      </c>
      <c r="AA1213" t="s">
        <v>207</v>
      </c>
      <c r="AB1213" t="s">
        <v>207</v>
      </c>
      <c r="AC1213" t="s">
        <v>207</v>
      </c>
      <c r="AD1213" t="s">
        <v>207</v>
      </c>
      <c r="AE1213" t="s">
        <v>207</v>
      </c>
      <c r="AF1213" t="s">
        <v>207</v>
      </c>
      <c r="AG1213" t="s">
        <v>207</v>
      </c>
      <c r="AH1213" t="s">
        <v>207</v>
      </c>
      <c r="AI1213" t="s">
        <v>207</v>
      </c>
      <c r="AJ1213" t="s">
        <v>207</v>
      </c>
      <c r="AK1213" t="s">
        <v>207</v>
      </c>
      <c r="AL1213" t="s">
        <v>207</v>
      </c>
      <c r="AM1213" t="s">
        <v>215</v>
      </c>
      <c r="AN1213" t="s">
        <v>215</v>
      </c>
      <c r="AO1213" t="s">
        <v>215</v>
      </c>
      <c r="AP1213" t="s">
        <v>207</v>
      </c>
      <c r="AQ1213" t="s">
        <v>207</v>
      </c>
      <c r="AR1213" t="s">
        <v>207</v>
      </c>
      <c r="AS1213" t="s">
        <v>207</v>
      </c>
      <c r="AT1213" t="s">
        <v>207</v>
      </c>
      <c r="AU1213" t="s">
        <v>207</v>
      </c>
      <c r="AV1213" t="s">
        <v>207</v>
      </c>
      <c r="AW1213" t="s">
        <v>207</v>
      </c>
      <c r="AX1213" t="s">
        <v>207</v>
      </c>
      <c r="AY1213" t="s">
        <v>207</v>
      </c>
      <c r="AZ1213" t="s">
        <v>207</v>
      </c>
      <c r="BA1213" t="s">
        <v>207</v>
      </c>
      <c r="BB1213" t="s">
        <v>207</v>
      </c>
      <c r="BC1213" t="s">
        <v>207</v>
      </c>
      <c r="BD1213" t="s">
        <v>207</v>
      </c>
      <c r="BE1213" t="s">
        <v>207</v>
      </c>
      <c r="BF1213" t="s">
        <v>207</v>
      </c>
      <c r="BG1213" t="s">
        <v>207</v>
      </c>
      <c r="BH1213" t="s">
        <v>207</v>
      </c>
      <c r="BI1213" t="s">
        <v>207</v>
      </c>
      <c r="BJ1213" t="s">
        <v>207</v>
      </c>
      <c r="BK1213" t="s">
        <v>207</v>
      </c>
      <c r="BL1213" t="s">
        <v>207</v>
      </c>
      <c r="BM1213" t="s">
        <v>207</v>
      </c>
      <c r="BN1213" t="s">
        <v>207</v>
      </c>
      <c r="BO1213" s="18" t="str">
        <f>IF(OR(BO$2=0, BO$2=""), "N/A", IF(ISNUMBER(SEARCH(UPPER(BO$2), UPPER(ProgramsTable[[#This Row],[Type of Service]]))), "Yes", "No"))</f>
        <v>N/A</v>
      </c>
      <c r="BP1213" s="18" t="str">
        <f>IF(BP$2=0, "N/A", IF(ISNUMBER(SEARCH(TRIM(BP$2), ProgramsTable[[#This Row],[Geographic Coverage]])), "Yes", "No"))</f>
        <v>N/A</v>
      </c>
      <c r="BQ1213" s="18" t="str">
        <f>IF(BQ$2=0, "N/A", IF(ISNUMBER(SEARCH(TRIM(BQ$2), ProgramsTable[[#This Row],[Geographic Coverage]])), "Yes", "No"))</f>
        <v>N/A</v>
      </c>
      <c r="BR1213" s="18" t="str">
        <f>IF(AND(BP$2=0, BQ$2=0), "*Required - Please Make a Selection*", IF(OR(ISNUMBER(SEARCH(TRIM(BP$2), ProgramsTable[[#This Row],[Geographic Coverage]])), ISNUMBER(SEARCH(TRIM(BQ$2), ProgramsTable[[#This Row],[Geographic Coverage]]))), "Yes", "No"))</f>
        <v>*Required - Please Make a Selection*</v>
      </c>
      <c r="BS1213" s="18" t="str">
        <f>IF(OR(BS$2="",BS$2=0), "N/A", IF(AND(ProgramsTable[[#This Row],[Age Min]]= "None", ProgramsTable[[#This Row],[Age Max]]= "None"), "Yes", IF(AND(BS$2&gt;=ProgramsTable[[#This Row],[Age Min]], BS$2&lt;=ProgramsTable[[#This Row],[Age Max]]), "Yes", "No")))</f>
        <v>N/A</v>
      </c>
      <c r="BT1213" s="18" t="str" cm="1">
        <f t="array" ref="BT1213">IF(COUNTIF(AM$2:BJ$2,"Yes")=0,"N/A",IF(SUMPRODUCT(--(AM$2:BJ$2="Yes"),--(ProgramsTable[[#This Row],[Developmental Disability]:[Caregivers, Family Members, Advocates, or Practitioners of an Individual with Disabilities or Medical Conditions]]="Yes"))&gt;0,"Yes","No"))</f>
        <v>N/A</v>
      </c>
      <c r="BU12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13" s="18" t="str">
        <f>IF(BV$2=0, "N/A", IF(ISNUMBER(SEARCH(UPPER(BV$2), UPPER(ProgramsTable[[#This Row],[Type of Service]]))), "Yes", "No"))</f>
        <v>N/A</v>
      </c>
      <c r="BW1213" s="18" t="str">
        <f>IF(BW$2=0, "N/A", IF(ISNUMBER(SEARCH(TRIM(BW$2), ProgramsTable[[#This Row],[Geographic Coverage]])), "Yes", "No"))</f>
        <v>N/A</v>
      </c>
      <c r="BX1213" s="18" t="str">
        <f>IF(BX$2=0, "N/A", IF(ISNUMBER(SEARCH(TRIM(BX$2), ProgramsTable[[#This Row],[Geographic Coverage]])), "Yes", "No"))</f>
        <v>N/A</v>
      </c>
      <c r="BY1213" s="18" t="str">
        <f>IF(AND(BW$2=0, BX$2=0), "*Required - Please Make a Selection*", IF(OR(ISNUMBER(SEARCH(TRIM(BW$2), ProgramsTable[[#This Row],[Geographic Coverage]])), ISNUMBER(SEARCH(TRIM(BX$2), ProgramsTable[[#This Row],[Geographic Coverage]]))), "Yes", "No"))</f>
        <v>*Required - Please Make a Selection*</v>
      </c>
      <c r="BZ1213" s="18" t="str">
        <f>IF(I$2=0, "N/A", IF(I$2="Yes", IF(ProgramsTable[[#This Row],[Program Includes Services for Caregivers]]="Yes", IF(ProgramsTable[[#This Row],[Program May Require Caregiver to be Unpaid]]="No", "Yes", "No"), "No"), "N/A"))</f>
        <v>N/A</v>
      </c>
      <c r="CA12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13" s="18" t="str">
        <f>IF(CB$2=0, "N/A", IF(ISNUMBER(SEARCH(TRIM(UPPER(CB$2)), TRIM(UPPER(ProgramsTable[[#This Row],[Type of Service]])))), "Yes", "No"))</f>
        <v>N/A</v>
      </c>
      <c r="CC1213" s="18" t="str">
        <f>IF(CC$2=0, "N/A", IF(ISNUMBER(SEARCH(TRIM(CC$2), ProgramsTable[[#This Row],[Geographic Coverage]])), "Yes", "No"))</f>
        <v>No</v>
      </c>
      <c r="CD1213" s="18" t="str">
        <f>IF(CD$2=0, "N/A", IF(ISNUMBER(SEARCH(TRIM(CD$2), ProgramsTable[[#This Row],[Geographic Coverage]])), "Yes", "No"))</f>
        <v>N/A</v>
      </c>
      <c r="CE1213" s="18" t="str">
        <f>IF(AND(CC$2=0, CD$2=0), "*Required - Please Make a Selection*", IF(OR(ISNUMBER(SEARCH(TRIM(CC$2), ProgramsTable[[#This Row],[Geographic Coverage]])), ISNUMBER(SEARCH(TRIM(CD$2), ProgramsTable[[#This Row],[Geographic Coverage]]))), "Yes", "No"))</f>
        <v>No</v>
      </c>
      <c r="CF1213" s="18" t="str" cm="1">
        <f t="array" ref="CF1213">IF(COUNTIF(BK$2:BN$2, "Yes")=0, "N/A", IF(SUMPRODUCT((BK$2:BN$2="Yes")*(ProgramsTable[[#This Row],[Veteran?]:[Disabled Veteran?]]="Yes"))&gt;0, "Yes", "No"))</f>
        <v>No</v>
      </c>
      <c r="CG12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13"/>
      <c r="CI1213"/>
      <c r="CJ1213"/>
      <c r="CK1213"/>
      <c r="CL1213"/>
      <c r="CM1213"/>
      <c r="CN1213"/>
      <c r="CO1213"/>
      <c r="CP1213"/>
      <c r="CQ1213"/>
      <c r="CR1213"/>
      <c r="CS1213"/>
      <c r="CU1213"/>
      <c r="CV1213"/>
    </row>
    <row r="1214" spans="1:100" hidden="1" x14ac:dyDescent="0.25">
      <c r="A1214" s="10">
        <v>1343</v>
      </c>
      <c r="B1214" t="s">
        <v>658</v>
      </c>
      <c r="C1214" t="s">
        <v>510</v>
      </c>
      <c r="D1214" t="s">
        <v>564</v>
      </c>
      <c r="E1214" t="s">
        <v>546</v>
      </c>
      <c r="F1214" t="s">
        <v>570</v>
      </c>
      <c r="G1214" t="s">
        <v>109</v>
      </c>
      <c r="H1214" t="s">
        <v>207</v>
      </c>
      <c r="I1214" t="s">
        <v>207</v>
      </c>
      <c r="J1214" t="s">
        <v>566</v>
      </c>
      <c r="K1214" t="s">
        <v>208</v>
      </c>
      <c r="L1214" s="11" t="s">
        <v>571</v>
      </c>
      <c r="M1214">
        <v>60</v>
      </c>
      <c r="N1214">
        <v>120</v>
      </c>
      <c r="O1214" t="s">
        <v>572</v>
      </c>
      <c r="P1214" t="s">
        <v>573</v>
      </c>
      <c r="Q1214" t="s">
        <v>208</v>
      </c>
      <c r="R1214" t="s">
        <v>573</v>
      </c>
      <c r="S1214" t="s">
        <v>208</v>
      </c>
      <c r="T1214" t="s">
        <v>52</v>
      </c>
      <c r="U1214" t="s">
        <v>207</v>
      </c>
      <c r="V1214" t="s">
        <v>215</v>
      </c>
      <c r="W1214" t="s">
        <v>207</v>
      </c>
      <c r="X1214" t="s">
        <v>207</v>
      </c>
      <c r="Y1214" t="s">
        <v>207</v>
      </c>
      <c r="Z1214" t="s">
        <v>207</v>
      </c>
      <c r="AA1214" t="s">
        <v>207</v>
      </c>
      <c r="AB1214" t="s">
        <v>207</v>
      </c>
      <c r="AC1214" t="s">
        <v>207</v>
      </c>
      <c r="AD1214" t="s">
        <v>207</v>
      </c>
      <c r="AE1214" t="s">
        <v>207</v>
      </c>
      <c r="AF1214" t="s">
        <v>207</v>
      </c>
      <c r="AG1214" t="s">
        <v>207</v>
      </c>
      <c r="AH1214" t="s">
        <v>207</v>
      </c>
      <c r="AI1214" t="s">
        <v>207</v>
      </c>
      <c r="AJ1214" t="s">
        <v>207</v>
      </c>
      <c r="AK1214" t="s">
        <v>207</v>
      </c>
      <c r="AL1214" t="s">
        <v>207</v>
      </c>
      <c r="AM1214" t="s">
        <v>215</v>
      </c>
      <c r="AN1214" t="s">
        <v>215</v>
      </c>
      <c r="AO1214" t="s">
        <v>215</v>
      </c>
      <c r="AP1214" t="s">
        <v>207</v>
      </c>
      <c r="AQ1214" t="s">
        <v>215</v>
      </c>
      <c r="AR1214" t="s">
        <v>207</v>
      </c>
      <c r="AS1214" t="s">
        <v>207</v>
      </c>
      <c r="AT1214" t="s">
        <v>207</v>
      </c>
      <c r="AU1214" t="s">
        <v>207</v>
      </c>
      <c r="AV1214" t="s">
        <v>207</v>
      </c>
      <c r="AW1214" t="s">
        <v>207</v>
      </c>
      <c r="AX1214" t="s">
        <v>215</v>
      </c>
      <c r="AY1214" t="s">
        <v>215</v>
      </c>
      <c r="AZ1214" t="s">
        <v>207</v>
      </c>
      <c r="BA1214" t="s">
        <v>215</v>
      </c>
      <c r="BB1214" t="s">
        <v>207</v>
      </c>
      <c r="BC1214" t="s">
        <v>207</v>
      </c>
      <c r="BD1214" t="s">
        <v>207</v>
      </c>
      <c r="BE1214" t="s">
        <v>207</v>
      </c>
      <c r="BF1214" t="s">
        <v>207</v>
      </c>
      <c r="BG1214" t="s">
        <v>207</v>
      </c>
      <c r="BH1214" t="s">
        <v>207</v>
      </c>
      <c r="BI1214" t="s">
        <v>207</v>
      </c>
      <c r="BJ1214" t="s">
        <v>207</v>
      </c>
      <c r="BK1214" t="s">
        <v>207</v>
      </c>
      <c r="BL1214" t="s">
        <v>207</v>
      </c>
      <c r="BM1214" t="s">
        <v>207</v>
      </c>
      <c r="BN1214" t="s">
        <v>207</v>
      </c>
      <c r="BO1214" s="18" t="str">
        <f>IF(OR(BO$2=0, BO$2=""), "N/A", IF(ISNUMBER(SEARCH(UPPER(BO$2), UPPER(ProgramsTable[[#This Row],[Type of Service]]))), "Yes", "No"))</f>
        <v>N/A</v>
      </c>
      <c r="BP1214" s="18" t="str">
        <f>IF(BP$2=0, "N/A", IF(ISNUMBER(SEARCH(TRIM(BP$2), ProgramsTable[[#This Row],[Geographic Coverage]])), "Yes", "No"))</f>
        <v>N/A</v>
      </c>
      <c r="BQ1214" s="18" t="str">
        <f>IF(BQ$2=0, "N/A", IF(ISNUMBER(SEARCH(TRIM(BQ$2), ProgramsTable[[#This Row],[Geographic Coverage]])), "Yes", "No"))</f>
        <v>N/A</v>
      </c>
      <c r="BR1214" s="18" t="str">
        <f>IF(AND(BP$2=0, BQ$2=0), "*Required - Please Make a Selection*", IF(OR(ISNUMBER(SEARCH(TRIM(BP$2), ProgramsTable[[#This Row],[Geographic Coverage]])), ISNUMBER(SEARCH(TRIM(BQ$2), ProgramsTable[[#This Row],[Geographic Coverage]]))), "Yes", "No"))</f>
        <v>*Required - Please Make a Selection*</v>
      </c>
      <c r="BS1214" s="18" t="str">
        <f>IF(OR(BS$2="",BS$2=0), "N/A", IF(AND(ProgramsTable[[#This Row],[Age Min]]= "None", ProgramsTable[[#This Row],[Age Max]]= "None"), "Yes", IF(AND(BS$2&gt;=ProgramsTable[[#This Row],[Age Min]], BS$2&lt;=ProgramsTable[[#This Row],[Age Max]]), "Yes", "No")))</f>
        <v>N/A</v>
      </c>
      <c r="BT1214" s="18" t="str" cm="1">
        <f t="array" ref="BT1214">IF(COUNTIF(AM$2:BJ$2,"Yes")=0,"N/A",IF(SUMPRODUCT(--(AM$2:BJ$2="Yes"),--(ProgramsTable[[#This Row],[Developmental Disability]:[Caregivers, Family Members, Advocates, or Practitioners of an Individual with Disabilities or Medical Conditions]]="Yes"))&gt;0,"Yes","No"))</f>
        <v>N/A</v>
      </c>
      <c r="BU12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14" s="18" t="str">
        <f>IF(BV$2=0, "N/A", IF(ISNUMBER(SEARCH(UPPER(BV$2), UPPER(ProgramsTable[[#This Row],[Type of Service]]))), "Yes", "No"))</f>
        <v>N/A</v>
      </c>
      <c r="BW1214" s="18" t="str">
        <f>IF(BW$2=0, "N/A", IF(ISNUMBER(SEARCH(TRIM(BW$2), ProgramsTable[[#This Row],[Geographic Coverage]])), "Yes", "No"))</f>
        <v>N/A</v>
      </c>
      <c r="BX1214" s="18" t="str">
        <f>IF(BX$2=0, "N/A", IF(ISNUMBER(SEARCH(TRIM(BX$2), ProgramsTable[[#This Row],[Geographic Coverage]])), "Yes", "No"))</f>
        <v>N/A</v>
      </c>
      <c r="BY1214" s="18" t="str">
        <f>IF(AND(BW$2=0, BX$2=0), "*Required - Please Make a Selection*", IF(OR(ISNUMBER(SEARCH(TRIM(BW$2), ProgramsTable[[#This Row],[Geographic Coverage]])), ISNUMBER(SEARCH(TRIM(BX$2), ProgramsTable[[#This Row],[Geographic Coverage]]))), "Yes", "No"))</f>
        <v>*Required - Please Make a Selection*</v>
      </c>
      <c r="BZ1214" s="18" t="str">
        <f>IF(I$2=0, "N/A", IF(I$2="Yes", IF(ProgramsTable[[#This Row],[Program Includes Services for Caregivers]]="Yes", IF(ProgramsTable[[#This Row],[Program May Require Caregiver to be Unpaid]]="No", "Yes", "No"), "No"), "N/A"))</f>
        <v>N/A</v>
      </c>
      <c r="CA12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14" s="18" t="str">
        <f>IF(CB$2=0, "N/A", IF(ISNUMBER(SEARCH(TRIM(UPPER(CB$2)), TRIM(UPPER(ProgramsTable[[#This Row],[Type of Service]])))), "Yes", "No"))</f>
        <v>N/A</v>
      </c>
      <c r="CC1214" s="18" t="str">
        <f>IF(CC$2=0, "N/A", IF(ISNUMBER(SEARCH(TRIM(CC$2), ProgramsTable[[#This Row],[Geographic Coverage]])), "Yes", "No"))</f>
        <v>No</v>
      </c>
      <c r="CD1214" s="18" t="str">
        <f>IF(CD$2=0, "N/A", IF(ISNUMBER(SEARCH(TRIM(CD$2), ProgramsTable[[#This Row],[Geographic Coverage]])), "Yes", "No"))</f>
        <v>N/A</v>
      </c>
      <c r="CE1214" s="18" t="str">
        <f>IF(AND(CC$2=0, CD$2=0), "*Required - Please Make a Selection*", IF(OR(ISNUMBER(SEARCH(TRIM(CC$2), ProgramsTable[[#This Row],[Geographic Coverage]])), ISNUMBER(SEARCH(TRIM(CD$2), ProgramsTable[[#This Row],[Geographic Coverage]]))), "Yes", "No"))</f>
        <v>No</v>
      </c>
      <c r="CF1214" s="18" t="str" cm="1">
        <f t="array" ref="CF1214">IF(COUNTIF(BK$2:BN$2, "Yes")=0, "N/A", IF(SUMPRODUCT((BK$2:BN$2="Yes")*(ProgramsTable[[#This Row],[Veteran?]:[Disabled Veteran?]]="Yes"))&gt;0, "Yes", "No"))</f>
        <v>No</v>
      </c>
      <c r="CG12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14"/>
      <c r="CI1214"/>
      <c r="CJ1214"/>
      <c r="CK1214"/>
      <c r="CL1214"/>
      <c r="CM1214"/>
      <c r="CN1214"/>
      <c r="CO1214"/>
      <c r="CP1214"/>
      <c r="CQ1214"/>
      <c r="CR1214"/>
      <c r="CS1214"/>
      <c r="CU1214"/>
      <c r="CV1214"/>
    </row>
    <row r="1215" spans="1:100" hidden="1" x14ac:dyDescent="0.25">
      <c r="A1215" s="10">
        <v>1344</v>
      </c>
      <c r="B1215" t="s">
        <v>658</v>
      </c>
      <c r="C1215" t="s">
        <v>510</v>
      </c>
      <c r="D1215" t="s">
        <v>564</v>
      </c>
      <c r="E1215" t="s">
        <v>546</v>
      </c>
      <c r="F1215" t="s">
        <v>574</v>
      </c>
      <c r="G1215" t="s">
        <v>108</v>
      </c>
      <c r="H1215" t="s">
        <v>207</v>
      </c>
      <c r="I1215" t="s">
        <v>207</v>
      </c>
      <c r="J1215" t="s">
        <v>208</v>
      </c>
      <c r="K1215" t="s">
        <v>208</v>
      </c>
      <c r="L1215" s="11" t="s">
        <v>543</v>
      </c>
      <c r="M1215">
        <v>60</v>
      </c>
      <c r="N1215">
        <v>120</v>
      </c>
      <c r="P1215" t="s">
        <v>575</v>
      </c>
      <c r="Q1215" t="s">
        <v>208</v>
      </c>
      <c r="R1215" t="s">
        <v>575</v>
      </c>
      <c r="S1215" t="s">
        <v>208</v>
      </c>
      <c r="T1215" t="s">
        <v>52</v>
      </c>
      <c r="U1215" t="s">
        <v>207</v>
      </c>
      <c r="V1215" t="s">
        <v>207</v>
      </c>
      <c r="W1215" t="s">
        <v>207</v>
      </c>
      <c r="X1215" t="s">
        <v>207</v>
      </c>
      <c r="Y1215" t="s">
        <v>207</v>
      </c>
      <c r="Z1215" t="s">
        <v>207</v>
      </c>
      <c r="AA1215" t="s">
        <v>207</v>
      </c>
      <c r="AB1215" t="s">
        <v>207</v>
      </c>
      <c r="AC1215" t="s">
        <v>207</v>
      </c>
      <c r="AD1215" t="s">
        <v>207</v>
      </c>
      <c r="AE1215" t="s">
        <v>207</v>
      </c>
      <c r="AF1215" t="s">
        <v>207</v>
      </c>
      <c r="AG1215" t="s">
        <v>207</v>
      </c>
      <c r="AH1215" t="s">
        <v>207</v>
      </c>
      <c r="AI1215" t="s">
        <v>207</v>
      </c>
      <c r="AJ1215" t="s">
        <v>207</v>
      </c>
      <c r="AK1215" t="s">
        <v>207</v>
      </c>
      <c r="AL1215" t="s">
        <v>207</v>
      </c>
      <c r="AM1215" t="s">
        <v>207</v>
      </c>
      <c r="AN1215" t="s">
        <v>207</v>
      </c>
      <c r="AO1215" t="s">
        <v>207</v>
      </c>
      <c r="AP1215" t="s">
        <v>207</v>
      </c>
      <c r="AQ1215" t="s">
        <v>207</v>
      </c>
      <c r="AR1215" t="s">
        <v>207</v>
      </c>
      <c r="AS1215" t="s">
        <v>207</v>
      </c>
      <c r="AT1215" t="s">
        <v>207</v>
      </c>
      <c r="AU1215" t="s">
        <v>207</v>
      </c>
      <c r="AV1215" t="s">
        <v>207</v>
      </c>
      <c r="AW1215" t="s">
        <v>207</v>
      </c>
      <c r="AX1215" t="s">
        <v>207</v>
      </c>
      <c r="AY1215" t="s">
        <v>207</v>
      </c>
      <c r="AZ1215" t="s">
        <v>207</v>
      </c>
      <c r="BA1215" t="s">
        <v>215</v>
      </c>
      <c r="BB1215" t="s">
        <v>207</v>
      </c>
      <c r="BC1215" t="s">
        <v>207</v>
      </c>
      <c r="BD1215" t="s">
        <v>207</v>
      </c>
      <c r="BE1215" t="s">
        <v>207</v>
      </c>
      <c r="BF1215" t="s">
        <v>207</v>
      </c>
      <c r="BG1215" t="s">
        <v>207</v>
      </c>
      <c r="BH1215" t="s">
        <v>207</v>
      </c>
      <c r="BI1215" t="s">
        <v>207</v>
      </c>
      <c r="BJ1215" t="s">
        <v>207</v>
      </c>
      <c r="BK1215" t="s">
        <v>207</v>
      </c>
      <c r="BL1215" t="s">
        <v>207</v>
      </c>
      <c r="BM1215" t="s">
        <v>207</v>
      </c>
      <c r="BN1215" t="s">
        <v>207</v>
      </c>
      <c r="BO1215" s="18" t="str">
        <f>IF(OR(BO$2=0, BO$2=""), "N/A", IF(ISNUMBER(SEARCH(UPPER(BO$2), UPPER(ProgramsTable[[#This Row],[Type of Service]]))), "Yes", "No"))</f>
        <v>N/A</v>
      </c>
      <c r="BP1215" s="18" t="str">
        <f>IF(BP$2=0, "N/A", IF(ISNUMBER(SEARCH(TRIM(BP$2), ProgramsTable[[#This Row],[Geographic Coverage]])), "Yes", "No"))</f>
        <v>N/A</v>
      </c>
      <c r="BQ1215" s="18" t="str">
        <f>IF(BQ$2=0, "N/A", IF(ISNUMBER(SEARCH(TRIM(BQ$2), ProgramsTable[[#This Row],[Geographic Coverage]])), "Yes", "No"))</f>
        <v>N/A</v>
      </c>
      <c r="BR1215" s="18" t="str">
        <f>IF(AND(BP$2=0, BQ$2=0), "*Required - Please Make a Selection*", IF(OR(ISNUMBER(SEARCH(TRIM(BP$2), ProgramsTable[[#This Row],[Geographic Coverage]])), ISNUMBER(SEARCH(TRIM(BQ$2), ProgramsTable[[#This Row],[Geographic Coverage]]))), "Yes", "No"))</f>
        <v>*Required - Please Make a Selection*</v>
      </c>
      <c r="BS1215" s="18" t="str">
        <f>IF(OR(BS$2="",BS$2=0), "N/A", IF(AND(ProgramsTable[[#This Row],[Age Min]]= "None", ProgramsTable[[#This Row],[Age Max]]= "None"), "Yes", IF(AND(BS$2&gt;=ProgramsTable[[#This Row],[Age Min]], BS$2&lt;=ProgramsTable[[#This Row],[Age Max]]), "Yes", "No")))</f>
        <v>N/A</v>
      </c>
      <c r="BT1215" s="18" t="str" cm="1">
        <f t="array" ref="BT1215">IF(COUNTIF(AM$2:BJ$2,"Yes")=0,"N/A",IF(SUMPRODUCT(--(AM$2:BJ$2="Yes"),--(ProgramsTable[[#This Row],[Developmental Disability]:[Caregivers, Family Members, Advocates, or Practitioners of an Individual with Disabilities or Medical Conditions]]="Yes"))&gt;0,"Yes","No"))</f>
        <v>N/A</v>
      </c>
      <c r="BU12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15" s="18" t="str">
        <f>IF(BV$2=0, "N/A", IF(ISNUMBER(SEARCH(UPPER(BV$2), UPPER(ProgramsTable[[#This Row],[Type of Service]]))), "Yes", "No"))</f>
        <v>N/A</v>
      </c>
      <c r="BW1215" s="18" t="str">
        <f>IF(BW$2=0, "N/A", IF(ISNUMBER(SEARCH(TRIM(BW$2), ProgramsTable[[#This Row],[Geographic Coverage]])), "Yes", "No"))</f>
        <v>N/A</v>
      </c>
      <c r="BX1215" s="18" t="str">
        <f>IF(BX$2=0, "N/A", IF(ISNUMBER(SEARCH(TRIM(BX$2), ProgramsTable[[#This Row],[Geographic Coverage]])), "Yes", "No"))</f>
        <v>N/A</v>
      </c>
      <c r="BY1215" s="18" t="str">
        <f>IF(AND(BW$2=0, BX$2=0), "*Required - Please Make a Selection*", IF(OR(ISNUMBER(SEARCH(TRIM(BW$2), ProgramsTable[[#This Row],[Geographic Coverage]])), ISNUMBER(SEARCH(TRIM(BX$2), ProgramsTable[[#This Row],[Geographic Coverage]]))), "Yes", "No"))</f>
        <v>*Required - Please Make a Selection*</v>
      </c>
      <c r="BZ1215" s="18" t="str">
        <f>IF(I$2=0, "N/A", IF(I$2="Yes", IF(ProgramsTable[[#This Row],[Program Includes Services for Caregivers]]="Yes", IF(ProgramsTable[[#This Row],[Program May Require Caregiver to be Unpaid]]="No", "Yes", "No"), "No"), "N/A"))</f>
        <v>N/A</v>
      </c>
      <c r="CA12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15" s="18" t="str">
        <f>IF(CB$2=0, "N/A", IF(ISNUMBER(SEARCH(TRIM(UPPER(CB$2)), TRIM(UPPER(ProgramsTable[[#This Row],[Type of Service]])))), "Yes", "No"))</f>
        <v>N/A</v>
      </c>
      <c r="CC1215" s="18" t="str">
        <f>IF(CC$2=0, "N/A", IF(ISNUMBER(SEARCH(TRIM(CC$2), ProgramsTable[[#This Row],[Geographic Coverage]])), "Yes", "No"))</f>
        <v>No</v>
      </c>
      <c r="CD1215" s="18" t="str">
        <f>IF(CD$2=0, "N/A", IF(ISNUMBER(SEARCH(TRIM(CD$2), ProgramsTable[[#This Row],[Geographic Coverage]])), "Yes", "No"))</f>
        <v>N/A</v>
      </c>
      <c r="CE1215" s="18" t="str">
        <f>IF(AND(CC$2=0, CD$2=0), "*Required - Please Make a Selection*", IF(OR(ISNUMBER(SEARCH(TRIM(CC$2), ProgramsTable[[#This Row],[Geographic Coverage]])), ISNUMBER(SEARCH(TRIM(CD$2), ProgramsTable[[#This Row],[Geographic Coverage]]))), "Yes", "No"))</f>
        <v>No</v>
      </c>
      <c r="CF1215" s="18" t="str" cm="1">
        <f t="array" ref="CF1215">IF(COUNTIF(BK$2:BN$2, "Yes")=0, "N/A", IF(SUMPRODUCT((BK$2:BN$2="Yes")*(ProgramsTable[[#This Row],[Veteran?]:[Disabled Veteran?]]="Yes"))&gt;0, "Yes", "No"))</f>
        <v>No</v>
      </c>
      <c r="CG12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15"/>
      <c r="CI1215"/>
      <c r="CJ1215"/>
      <c r="CK1215"/>
      <c r="CL1215"/>
      <c r="CM1215"/>
      <c r="CN1215"/>
      <c r="CO1215"/>
      <c r="CP1215"/>
      <c r="CQ1215"/>
      <c r="CR1215"/>
      <c r="CS1215"/>
      <c r="CU1215"/>
      <c r="CV1215"/>
    </row>
    <row r="1216" spans="1:100" hidden="1" x14ac:dyDescent="0.25">
      <c r="A1216" s="10">
        <v>1345</v>
      </c>
      <c r="B1216" t="s">
        <v>658</v>
      </c>
      <c r="C1216" t="s">
        <v>510</v>
      </c>
      <c r="D1216" t="s">
        <v>576</v>
      </c>
      <c r="E1216" t="s">
        <v>546</v>
      </c>
      <c r="F1216" t="s">
        <v>606</v>
      </c>
      <c r="G1216" t="s">
        <v>98</v>
      </c>
      <c r="H1216" t="s">
        <v>207</v>
      </c>
      <c r="I1216" t="s">
        <v>207</v>
      </c>
      <c r="J1216" t="s">
        <v>208</v>
      </c>
      <c r="K1216" t="s">
        <v>208</v>
      </c>
      <c r="L1216" s="11" t="s">
        <v>543</v>
      </c>
      <c r="M1216">
        <v>60</v>
      </c>
      <c r="N1216">
        <v>120</v>
      </c>
      <c r="P1216" t="s">
        <v>563</v>
      </c>
      <c r="Q1216" t="s">
        <v>208</v>
      </c>
      <c r="R1216" t="s">
        <v>563</v>
      </c>
      <c r="S1216" t="s">
        <v>208</v>
      </c>
      <c r="T1216" t="s">
        <v>52</v>
      </c>
      <c r="U1216" t="s">
        <v>207</v>
      </c>
      <c r="V1216" t="s">
        <v>207</v>
      </c>
      <c r="W1216" t="s">
        <v>207</v>
      </c>
      <c r="X1216" t="s">
        <v>207</v>
      </c>
      <c r="Y1216" t="s">
        <v>207</v>
      </c>
      <c r="Z1216" t="s">
        <v>207</v>
      </c>
      <c r="AA1216" t="s">
        <v>207</v>
      </c>
      <c r="AB1216" t="s">
        <v>207</v>
      </c>
      <c r="AC1216" t="s">
        <v>207</v>
      </c>
      <c r="AD1216" t="s">
        <v>207</v>
      </c>
      <c r="AE1216" t="s">
        <v>207</v>
      </c>
      <c r="AF1216" t="s">
        <v>207</v>
      </c>
      <c r="AG1216" t="s">
        <v>207</v>
      </c>
      <c r="AH1216" t="s">
        <v>207</v>
      </c>
      <c r="AI1216" t="s">
        <v>207</v>
      </c>
      <c r="AJ1216" t="s">
        <v>207</v>
      </c>
      <c r="AK1216" t="s">
        <v>207</v>
      </c>
      <c r="AL1216" t="s">
        <v>207</v>
      </c>
      <c r="AM1216" t="s">
        <v>207</v>
      </c>
      <c r="AN1216" t="s">
        <v>207</v>
      </c>
      <c r="AO1216" t="s">
        <v>207</v>
      </c>
      <c r="AP1216" t="s">
        <v>207</v>
      </c>
      <c r="AQ1216" t="s">
        <v>207</v>
      </c>
      <c r="AR1216" t="s">
        <v>207</v>
      </c>
      <c r="AS1216" t="s">
        <v>207</v>
      </c>
      <c r="AT1216" t="s">
        <v>207</v>
      </c>
      <c r="AU1216" t="s">
        <v>207</v>
      </c>
      <c r="AV1216" t="s">
        <v>207</v>
      </c>
      <c r="AW1216" t="s">
        <v>207</v>
      </c>
      <c r="AX1216" t="s">
        <v>207</v>
      </c>
      <c r="AY1216" t="s">
        <v>207</v>
      </c>
      <c r="AZ1216" t="s">
        <v>207</v>
      </c>
      <c r="BA1216" t="s">
        <v>215</v>
      </c>
      <c r="BB1216" t="s">
        <v>207</v>
      </c>
      <c r="BC1216" t="s">
        <v>207</v>
      </c>
      <c r="BD1216" t="s">
        <v>207</v>
      </c>
      <c r="BE1216" t="s">
        <v>207</v>
      </c>
      <c r="BF1216" t="s">
        <v>207</v>
      </c>
      <c r="BG1216" t="s">
        <v>207</v>
      </c>
      <c r="BH1216" t="s">
        <v>207</v>
      </c>
      <c r="BI1216" t="s">
        <v>207</v>
      </c>
      <c r="BJ1216" t="s">
        <v>207</v>
      </c>
      <c r="BK1216" t="s">
        <v>207</v>
      </c>
      <c r="BL1216" t="s">
        <v>207</v>
      </c>
      <c r="BM1216" t="s">
        <v>207</v>
      </c>
      <c r="BN1216" t="s">
        <v>207</v>
      </c>
      <c r="BO1216" s="18" t="str">
        <f>IF(OR(BO$2=0, BO$2=""), "N/A", IF(ISNUMBER(SEARCH(UPPER(BO$2), UPPER(ProgramsTable[[#This Row],[Type of Service]]))), "Yes", "No"))</f>
        <v>N/A</v>
      </c>
      <c r="BP1216" s="18" t="str">
        <f>IF(BP$2=0, "N/A", IF(ISNUMBER(SEARCH(TRIM(BP$2), ProgramsTable[[#This Row],[Geographic Coverage]])), "Yes", "No"))</f>
        <v>N/A</v>
      </c>
      <c r="BQ1216" s="18" t="str">
        <f>IF(BQ$2=0, "N/A", IF(ISNUMBER(SEARCH(TRIM(BQ$2), ProgramsTable[[#This Row],[Geographic Coverage]])), "Yes", "No"))</f>
        <v>N/A</v>
      </c>
      <c r="BR1216" s="18" t="str">
        <f>IF(AND(BP$2=0, BQ$2=0), "*Required - Please Make a Selection*", IF(OR(ISNUMBER(SEARCH(TRIM(BP$2), ProgramsTable[[#This Row],[Geographic Coverage]])), ISNUMBER(SEARCH(TRIM(BQ$2), ProgramsTable[[#This Row],[Geographic Coverage]]))), "Yes", "No"))</f>
        <v>*Required - Please Make a Selection*</v>
      </c>
      <c r="BS1216" s="18" t="str">
        <f>IF(OR(BS$2="",BS$2=0), "N/A", IF(AND(ProgramsTable[[#This Row],[Age Min]]= "None", ProgramsTable[[#This Row],[Age Max]]= "None"), "Yes", IF(AND(BS$2&gt;=ProgramsTable[[#This Row],[Age Min]], BS$2&lt;=ProgramsTable[[#This Row],[Age Max]]), "Yes", "No")))</f>
        <v>N/A</v>
      </c>
      <c r="BT1216" s="18" t="str" cm="1">
        <f t="array" ref="BT1216">IF(COUNTIF(AM$2:BJ$2,"Yes")=0,"N/A",IF(SUMPRODUCT(--(AM$2:BJ$2="Yes"),--(ProgramsTable[[#This Row],[Developmental Disability]:[Caregivers, Family Members, Advocates, or Practitioners of an Individual with Disabilities or Medical Conditions]]="Yes"))&gt;0,"Yes","No"))</f>
        <v>N/A</v>
      </c>
      <c r="BU12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16" s="18" t="str">
        <f>IF(BV$2=0, "N/A", IF(ISNUMBER(SEARCH(UPPER(BV$2), UPPER(ProgramsTable[[#This Row],[Type of Service]]))), "Yes", "No"))</f>
        <v>N/A</v>
      </c>
      <c r="BW1216" s="18" t="str">
        <f>IF(BW$2=0, "N/A", IF(ISNUMBER(SEARCH(TRIM(BW$2), ProgramsTable[[#This Row],[Geographic Coverage]])), "Yes", "No"))</f>
        <v>N/A</v>
      </c>
      <c r="BX1216" s="18" t="str">
        <f>IF(BX$2=0, "N/A", IF(ISNUMBER(SEARCH(TRIM(BX$2), ProgramsTable[[#This Row],[Geographic Coverage]])), "Yes", "No"))</f>
        <v>N/A</v>
      </c>
      <c r="BY1216" s="18" t="str">
        <f>IF(AND(BW$2=0, BX$2=0), "*Required - Please Make a Selection*", IF(OR(ISNUMBER(SEARCH(TRIM(BW$2), ProgramsTable[[#This Row],[Geographic Coverage]])), ISNUMBER(SEARCH(TRIM(BX$2), ProgramsTable[[#This Row],[Geographic Coverage]]))), "Yes", "No"))</f>
        <v>*Required - Please Make a Selection*</v>
      </c>
      <c r="BZ1216" s="18" t="str">
        <f>IF(I$2=0, "N/A", IF(I$2="Yes", IF(ProgramsTable[[#This Row],[Program Includes Services for Caregivers]]="Yes", IF(ProgramsTable[[#This Row],[Program May Require Caregiver to be Unpaid]]="No", "Yes", "No"), "No"), "N/A"))</f>
        <v>N/A</v>
      </c>
      <c r="CA12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16" s="18" t="str">
        <f>IF(CB$2=0, "N/A", IF(ISNUMBER(SEARCH(TRIM(UPPER(CB$2)), TRIM(UPPER(ProgramsTable[[#This Row],[Type of Service]])))), "Yes", "No"))</f>
        <v>N/A</v>
      </c>
      <c r="CC1216" s="18" t="str">
        <f>IF(CC$2=0, "N/A", IF(ISNUMBER(SEARCH(TRIM(CC$2), ProgramsTable[[#This Row],[Geographic Coverage]])), "Yes", "No"))</f>
        <v>No</v>
      </c>
      <c r="CD1216" s="18" t="str">
        <f>IF(CD$2=0, "N/A", IF(ISNUMBER(SEARCH(TRIM(CD$2), ProgramsTable[[#This Row],[Geographic Coverage]])), "Yes", "No"))</f>
        <v>N/A</v>
      </c>
      <c r="CE1216" s="18" t="str">
        <f>IF(AND(CC$2=0, CD$2=0), "*Required - Please Make a Selection*", IF(OR(ISNUMBER(SEARCH(TRIM(CC$2), ProgramsTable[[#This Row],[Geographic Coverage]])), ISNUMBER(SEARCH(TRIM(CD$2), ProgramsTable[[#This Row],[Geographic Coverage]]))), "Yes", "No"))</f>
        <v>No</v>
      </c>
      <c r="CF1216" s="18" t="str" cm="1">
        <f t="array" ref="CF1216">IF(COUNTIF(BK$2:BN$2, "Yes")=0, "N/A", IF(SUMPRODUCT((BK$2:BN$2="Yes")*(ProgramsTable[[#This Row],[Veteran?]:[Disabled Veteran?]]="Yes"))&gt;0, "Yes", "No"))</f>
        <v>No</v>
      </c>
      <c r="CG12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16"/>
      <c r="CI1216"/>
      <c r="CJ1216"/>
      <c r="CK1216"/>
      <c r="CL1216"/>
      <c r="CM1216"/>
      <c r="CN1216"/>
      <c r="CO1216"/>
      <c r="CP1216"/>
      <c r="CQ1216"/>
      <c r="CR1216"/>
      <c r="CS1216"/>
      <c r="CU1216"/>
      <c r="CV1216"/>
    </row>
    <row r="1217" spans="1:100" hidden="1" x14ac:dyDescent="0.25">
      <c r="A1217" s="10">
        <v>1357</v>
      </c>
      <c r="B1217" t="s">
        <v>658</v>
      </c>
      <c r="C1217" t="s">
        <v>514</v>
      </c>
      <c r="D1217" t="s">
        <v>537</v>
      </c>
      <c r="E1217" t="s">
        <v>538</v>
      </c>
      <c r="F1217" t="s">
        <v>539</v>
      </c>
      <c r="G1217" t="s">
        <v>540</v>
      </c>
      <c r="H1217" t="s">
        <v>207</v>
      </c>
      <c r="I1217" t="s">
        <v>207</v>
      </c>
      <c r="J1217" t="s">
        <v>541</v>
      </c>
      <c r="K1217" t="s">
        <v>542</v>
      </c>
      <c r="L1217" t="s">
        <v>543</v>
      </c>
      <c r="M1217">
        <v>60</v>
      </c>
      <c r="N1217">
        <v>120</v>
      </c>
      <c r="P1217" t="s">
        <v>544</v>
      </c>
      <c r="Q1217" t="s">
        <v>208</v>
      </c>
      <c r="R1217" t="s">
        <v>544</v>
      </c>
      <c r="S1217" t="s">
        <v>208</v>
      </c>
      <c r="T1217" t="s">
        <v>57</v>
      </c>
      <c r="U1217" t="s">
        <v>215</v>
      </c>
      <c r="V1217" t="s">
        <v>207</v>
      </c>
      <c r="W1217" t="s">
        <v>207</v>
      </c>
      <c r="X1217" t="s">
        <v>207</v>
      </c>
      <c r="Y1217" t="s">
        <v>207</v>
      </c>
      <c r="Z1217" t="s">
        <v>207</v>
      </c>
      <c r="AA1217" t="s">
        <v>207</v>
      </c>
      <c r="AB1217" t="s">
        <v>207</v>
      </c>
      <c r="AC1217" t="s">
        <v>207</v>
      </c>
      <c r="AD1217" t="s">
        <v>207</v>
      </c>
      <c r="AE1217" t="s">
        <v>207</v>
      </c>
      <c r="AF1217" t="s">
        <v>207</v>
      </c>
      <c r="AG1217" t="s">
        <v>207</v>
      </c>
      <c r="AH1217" t="s">
        <v>207</v>
      </c>
      <c r="AI1217" t="s">
        <v>207</v>
      </c>
      <c r="AJ1217" t="s">
        <v>207</v>
      </c>
      <c r="AK1217" t="s">
        <v>207</v>
      </c>
      <c r="AL1217" t="s">
        <v>207</v>
      </c>
      <c r="AM1217" t="s">
        <v>207</v>
      </c>
      <c r="AN1217" t="s">
        <v>207</v>
      </c>
      <c r="AO1217" t="s">
        <v>207</v>
      </c>
      <c r="AP1217" t="s">
        <v>207</v>
      </c>
      <c r="AQ1217" t="s">
        <v>207</v>
      </c>
      <c r="AR1217" t="s">
        <v>207</v>
      </c>
      <c r="AS1217" t="s">
        <v>207</v>
      </c>
      <c r="AT1217" t="s">
        <v>207</v>
      </c>
      <c r="AU1217" t="s">
        <v>207</v>
      </c>
      <c r="AV1217" t="s">
        <v>207</v>
      </c>
      <c r="AW1217" t="s">
        <v>207</v>
      </c>
      <c r="AX1217" t="s">
        <v>207</v>
      </c>
      <c r="AY1217" t="s">
        <v>207</v>
      </c>
      <c r="AZ1217" t="s">
        <v>207</v>
      </c>
      <c r="BA1217" t="s">
        <v>215</v>
      </c>
      <c r="BB1217" t="s">
        <v>207</v>
      </c>
      <c r="BC1217" t="s">
        <v>207</v>
      </c>
      <c r="BD1217" t="s">
        <v>207</v>
      </c>
      <c r="BE1217" t="s">
        <v>207</v>
      </c>
      <c r="BF1217" t="s">
        <v>207</v>
      </c>
      <c r="BG1217" t="s">
        <v>207</v>
      </c>
      <c r="BH1217" t="s">
        <v>207</v>
      </c>
      <c r="BI1217" t="s">
        <v>207</v>
      </c>
      <c r="BJ1217" t="s">
        <v>207</v>
      </c>
      <c r="BK1217" t="s">
        <v>207</v>
      </c>
      <c r="BL1217" t="s">
        <v>207</v>
      </c>
      <c r="BM1217" t="s">
        <v>207</v>
      </c>
      <c r="BN1217" t="s">
        <v>207</v>
      </c>
      <c r="BO1217" s="18" t="str">
        <f>IF(OR(BO$2=0, BO$2=""), "N/A", IF(ISNUMBER(SEARCH(UPPER(BO$2), UPPER(ProgramsTable[[#This Row],[Type of Service]]))), "Yes", "No"))</f>
        <v>N/A</v>
      </c>
      <c r="BP1217" s="18" t="str">
        <f>IF(BP$2=0, "N/A", IF(ISNUMBER(SEARCH(TRIM(BP$2), ProgramsTable[[#This Row],[Geographic Coverage]])), "Yes", "No"))</f>
        <v>N/A</v>
      </c>
      <c r="BQ1217" s="18" t="str">
        <f>IF(BQ$2=0, "N/A", IF(ISNUMBER(SEARCH(TRIM(BQ$2), ProgramsTable[[#This Row],[Geographic Coverage]])), "Yes", "No"))</f>
        <v>N/A</v>
      </c>
      <c r="BR1217" s="18" t="str">
        <f>IF(AND(BP$2=0, BQ$2=0), "*Required - Please Make a Selection*", IF(OR(ISNUMBER(SEARCH(TRIM(BP$2), ProgramsTable[[#This Row],[Geographic Coverage]])), ISNUMBER(SEARCH(TRIM(BQ$2), ProgramsTable[[#This Row],[Geographic Coverage]]))), "Yes", "No"))</f>
        <v>*Required - Please Make a Selection*</v>
      </c>
      <c r="BS1217" s="18" t="str">
        <f>IF(OR(BS$2="",BS$2=0), "N/A", IF(AND(ProgramsTable[[#This Row],[Age Min]]= "None", ProgramsTable[[#This Row],[Age Max]]= "None"), "Yes", IF(AND(BS$2&gt;=ProgramsTable[[#This Row],[Age Min]], BS$2&lt;=ProgramsTable[[#This Row],[Age Max]]), "Yes", "No")))</f>
        <v>N/A</v>
      </c>
      <c r="BT1217" s="18" t="str" cm="1">
        <f t="array" ref="BT1217">IF(COUNTIF(AM$2:BJ$2,"Yes")=0,"N/A",IF(SUMPRODUCT(--(AM$2:BJ$2="Yes"),--(ProgramsTable[[#This Row],[Developmental Disability]:[Caregivers, Family Members, Advocates, or Practitioners of an Individual with Disabilities or Medical Conditions]]="Yes"))&gt;0,"Yes","No"))</f>
        <v>N/A</v>
      </c>
      <c r="BU12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17" s="18" t="str">
        <f>IF(BV$2=0, "N/A", IF(ISNUMBER(SEARCH(UPPER(BV$2), UPPER(ProgramsTable[[#This Row],[Type of Service]]))), "Yes", "No"))</f>
        <v>N/A</v>
      </c>
      <c r="BW1217" s="18" t="str">
        <f>IF(BW$2=0, "N/A", IF(ISNUMBER(SEARCH(TRIM(BW$2), ProgramsTable[[#This Row],[Geographic Coverage]])), "Yes", "No"))</f>
        <v>N/A</v>
      </c>
      <c r="BX1217" s="18" t="str">
        <f>IF(BX$2=0, "N/A", IF(ISNUMBER(SEARCH(TRIM(BX$2), ProgramsTable[[#This Row],[Geographic Coverage]])), "Yes", "No"))</f>
        <v>N/A</v>
      </c>
      <c r="BY1217" s="18" t="str">
        <f>IF(AND(BW$2=0, BX$2=0), "*Required - Please Make a Selection*", IF(OR(ISNUMBER(SEARCH(TRIM(BW$2), ProgramsTable[[#This Row],[Geographic Coverage]])), ISNUMBER(SEARCH(TRIM(BX$2), ProgramsTable[[#This Row],[Geographic Coverage]]))), "Yes", "No"))</f>
        <v>*Required - Please Make a Selection*</v>
      </c>
      <c r="BZ1217" s="18" t="str">
        <f>IF(I$2=0, "N/A", IF(I$2="Yes", IF(ProgramsTable[[#This Row],[Program Includes Services for Caregivers]]="Yes", IF(ProgramsTable[[#This Row],[Program May Require Caregiver to be Unpaid]]="No", "Yes", "No"), "No"), "N/A"))</f>
        <v>N/A</v>
      </c>
      <c r="CA12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17" s="18" t="str">
        <f>IF(CB$2=0, "N/A", IF(ISNUMBER(SEARCH(TRIM(UPPER(CB$2)), TRIM(UPPER(ProgramsTable[[#This Row],[Type of Service]])))), "Yes", "No"))</f>
        <v>N/A</v>
      </c>
      <c r="CC1217" s="18" t="str">
        <f>IF(CC$2=0, "N/A", IF(ISNUMBER(SEARCH(TRIM(CC$2), ProgramsTable[[#This Row],[Geographic Coverage]])), "Yes", "No"))</f>
        <v>No</v>
      </c>
      <c r="CD1217" s="18" t="str">
        <f>IF(CD$2=0, "N/A", IF(ISNUMBER(SEARCH(TRIM(CD$2), ProgramsTable[[#This Row],[Geographic Coverage]])), "Yes", "No"))</f>
        <v>N/A</v>
      </c>
      <c r="CE1217" s="18" t="str">
        <f>IF(AND(CC$2=0, CD$2=0), "*Required - Please Make a Selection*", IF(OR(ISNUMBER(SEARCH(TRIM(CC$2), ProgramsTable[[#This Row],[Geographic Coverage]])), ISNUMBER(SEARCH(TRIM(CD$2), ProgramsTable[[#This Row],[Geographic Coverage]]))), "Yes", "No"))</f>
        <v>No</v>
      </c>
      <c r="CF1217" s="18" t="str" cm="1">
        <f t="array" ref="CF1217">IF(COUNTIF(BK$2:BN$2, "Yes")=0, "N/A", IF(SUMPRODUCT((BK$2:BN$2="Yes")*(ProgramsTable[[#This Row],[Veteran?]:[Disabled Veteran?]]="Yes"))&gt;0, "Yes", "No"))</f>
        <v>No</v>
      </c>
      <c r="CG12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17"/>
      <c r="CI1217"/>
      <c r="CJ1217"/>
      <c r="CK1217"/>
      <c r="CL1217"/>
      <c r="CM1217"/>
      <c r="CN1217"/>
      <c r="CO1217"/>
      <c r="CP1217"/>
      <c r="CQ1217"/>
      <c r="CR1217"/>
      <c r="CS1217"/>
      <c r="CU1217"/>
      <c r="CV1217"/>
    </row>
    <row r="1218" spans="1:100" hidden="1" x14ac:dyDescent="0.25">
      <c r="A1218" s="10">
        <v>1358</v>
      </c>
      <c r="B1218" t="s">
        <v>658</v>
      </c>
      <c r="C1218" t="s">
        <v>514</v>
      </c>
      <c r="D1218" t="s">
        <v>545</v>
      </c>
      <c r="E1218" t="s">
        <v>546</v>
      </c>
      <c r="F1218" t="s">
        <v>86</v>
      </c>
      <c r="G1218" t="s">
        <v>86</v>
      </c>
      <c r="H1218" t="s">
        <v>207</v>
      </c>
      <c r="I1218" t="s">
        <v>207</v>
      </c>
      <c r="J1218" t="s">
        <v>547</v>
      </c>
      <c r="K1218" t="s">
        <v>208</v>
      </c>
      <c r="L1218" s="11" t="s">
        <v>543</v>
      </c>
      <c r="M1218">
        <v>60</v>
      </c>
      <c r="N1218">
        <v>120</v>
      </c>
      <c r="P1218" t="s">
        <v>548</v>
      </c>
      <c r="Q1218" t="s">
        <v>208</v>
      </c>
      <c r="R1218" t="s">
        <v>548</v>
      </c>
      <c r="S1218" t="s">
        <v>208</v>
      </c>
      <c r="T1218" t="s">
        <v>57</v>
      </c>
      <c r="U1218" t="s">
        <v>215</v>
      </c>
      <c r="V1218" t="s">
        <v>207</v>
      </c>
      <c r="W1218" t="s">
        <v>207</v>
      </c>
      <c r="X1218" t="s">
        <v>207</v>
      </c>
      <c r="Y1218" t="s">
        <v>207</v>
      </c>
      <c r="Z1218" t="s">
        <v>207</v>
      </c>
      <c r="AA1218" t="s">
        <v>215</v>
      </c>
      <c r="AB1218" t="s">
        <v>207</v>
      </c>
      <c r="AC1218" t="s">
        <v>207</v>
      </c>
      <c r="AD1218" t="s">
        <v>207</v>
      </c>
      <c r="AE1218" t="s">
        <v>207</v>
      </c>
      <c r="AF1218" t="s">
        <v>207</v>
      </c>
      <c r="AG1218" t="s">
        <v>207</v>
      </c>
      <c r="AH1218" t="s">
        <v>207</v>
      </c>
      <c r="AI1218" t="s">
        <v>207</v>
      </c>
      <c r="AJ1218" t="s">
        <v>207</v>
      </c>
      <c r="AK1218" t="s">
        <v>207</v>
      </c>
      <c r="AL1218" t="s">
        <v>207</v>
      </c>
      <c r="AM1218" t="s">
        <v>207</v>
      </c>
      <c r="AN1218" t="s">
        <v>207</v>
      </c>
      <c r="AO1218" t="s">
        <v>207</v>
      </c>
      <c r="AP1218" t="s">
        <v>207</v>
      </c>
      <c r="AQ1218" t="s">
        <v>207</v>
      </c>
      <c r="AR1218" t="s">
        <v>207</v>
      </c>
      <c r="AS1218" t="s">
        <v>207</v>
      </c>
      <c r="AT1218" t="s">
        <v>207</v>
      </c>
      <c r="AU1218" t="s">
        <v>207</v>
      </c>
      <c r="AV1218" t="s">
        <v>207</v>
      </c>
      <c r="AW1218" t="s">
        <v>207</v>
      </c>
      <c r="AX1218" t="s">
        <v>207</v>
      </c>
      <c r="AY1218" t="s">
        <v>207</v>
      </c>
      <c r="AZ1218" t="s">
        <v>207</v>
      </c>
      <c r="BA1218" t="s">
        <v>215</v>
      </c>
      <c r="BB1218" t="s">
        <v>207</v>
      </c>
      <c r="BC1218" t="s">
        <v>207</v>
      </c>
      <c r="BD1218" t="s">
        <v>207</v>
      </c>
      <c r="BE1218" t="s">
        <v>207</v>
      </c>
      <c r="BF1218" t="s">
        <v>207</v>
      </c>
      <c r="BG1218" t="s">
        <v>207</v>
      </c>
      <c r="BH1218" t="s">
        <v>207</v>
      </c>
      <c r="BI1218" t="s">
        <v>207</v>
      </c>
      <c r="BJ1218" t="s">
        <v>207</v>
      </c>
      <c r="BK1218" t="s">
        <v>207</v>
      </c>
      <c r="BL1218" t="s">
        <v>207</v>
      </c>
      <c r="BM1218" t="s">
        <v>207</v>
      </c>
      <c r="BN1218" t="s">
        <v>207</v>
      </c>
      <c r="BO1218" s="18" t="str">
        <f>IF(OR(BO$2=0, BO$2=""), "N/A", IF(ISNUMBER(SEARCH(UPPER(BO$2), UPPER(ProgramsTable[[#This Row],[Type of Service]]))), "Yes", "No"))</f>
        <v>N/A</v>
      </c>
      <c r="BP1218" s="18" t="str">
        <f>IF(BP$2=0, "N/A", IF(ISNUMBER(SEARCH(TRIM(BP$2), ProgramsTable[[#This Row],[Geographic Coverage]])), "Yes", "No"))</f>
        <v>N/A</v>
      </c>
      <c r="BQ1218" s="18" t="str">
        <f>IF(BQ$2=0, "N/A", IF(ISNUMBER(SEARCH(TRIM(BQ$2), ProgramsTable[[#This Row],[Geographic Coverage]])), "Yes", "No"))</f>
        <v>N/A</v>
      </c>
      <c r="BR1218" s="18" t="str">
        <f>IF(AND(BP$2=0, BQ$2=0), "*Required - Please Make a Selection*", IF(OR(ISNUMBER(SEARCH(TRIM(BP$2), ProgramsTable[[#This Row],[Geographic Coverage]])), ISNUMBER(SEARCH(TRIM(BQ$2), ProgramsTable[[#This Row],[Geographic Coverage]]))), "Yes", "No"))</f>
        <v>*Required - Please Make a Selection*</v>
      </c>
      <c r="BS1218" s="18" t="str">
        <f>IF(OR(BS$2="",BS$2=0), "N/A", IF(AND(ProgramsTable[[#This Row],[Age Min]]= "None", ProgramsTable[[#This Row],[Age Max]]= "None"), "Yes", IF(AND(BS$2&gt;=ProgramsTable[[#This Row],[Age Min]], BS$2&lt;=ProgramsTable[[#This Row],[Age Max]]), "Yes", "No")))</f>
        <v>N/A</v>
      </c>
      <c r="BT1218" s="18" t="str" cm="1">
        <f t="array" ref="BT1218">IF(COUNTIF(AM$2:BJ$2,"Yes")=0,"N/A",IF(SUMPRODUCT(--(AM$2:BJ$2="Yes"),--(ProgramsTable[[#This Row],[Developmental Disability]:[Caregivers, Family Members, Advocates, or Practitioners of an Individual with Disabilities or Medical Conditions]]="Yes"))&gt;0,"Yes","No"))</f>
        <v>N/A</v>
      </c>
      <c r="BU12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18" s="18" t="str">
        <f>IF(BV$2=0, "N/A", IF(ISNUMBER(SEARCH(UPPER(BV$2), UPPER(ProgramsTable[[#This Row],[Type of Service]]))), "Yes", "No"))</f>
        <v>N/A</v>
      </c>
      <c r="BW1218" s="18" t="str">
        <f>IF(BW$2=0, "N/A", IF(ISNUMBER(SEARCH(TRIM(BW$2), ProgramsTable[[#This Row],[Geographic Coverage]])), "Yes", "No"))</f>
        <v>N/A</v>
      </c>
      <c r="BX1218" s="18" t="str">
        <f>IF(BX$2=0, "N/A", IF(ISNUMBER(SEARCH(TRIM(BX$2), ProgramsTable[[#This Row],[Geographic Coverage]])), "Yes", "No"))</f>
        <v>N/A</v>
      </c>
      <c r="BY1218" s="18" t="str">
        <f>IF(AND(BW$2=0, BX$2=0), "*Required - Please Make a Selection*", IF(OR(ISNUMBER(SEARCH(TRIM(BW$2), ProgramsTable[[#This Row],[Geographic Coverage]])), ISNUMBER(SEARCH(TRIM(BX$2), ProgramsTable[[#This Row],[Geographic Coverage]]))), "Yes", "No"))</f>
        <v>*Required - Please Make a Selection*</v>
      </c>
      <c r="BZ1218" s="18" t="str">
        <f>IF(I$2=0, "N/A", IF(I$2="Yes", IF(ProgramsTable[[#This Row],[Program Includes Services for Caregivers]]="Yes", IF(ProgramsTable[[#This Row],[Program May Require Caregiver to be Unpaid]]="No", "Yes", "No"), "No"), "N/A"))</f>
        <v>N/A</v>
      </c>
      <c r="CA12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18" s="18" t="str">
        <f>IF(CB$2=0, "N/A", IF(ISNUMBER(SEARCH(TRIM(UPPER(CB$2)), TRIM(UPPER(ProgramsTable[[#This Row],[Type of Service]])))), "Yes", "No"))</f>
        <v>N/A</v>
      </c>
      <c r="CC1218" s="18" t="str">
        <f>IF(CC$2=0, "N/A", IF(ISNUMBER(SEARCH(TRIM(CC$2), ProgramsTable[[#This Row],[Geographic Coverage]])), "Yes", "No"))</f>
        <v>No</v>
      </c>
      <c r="CD1218" s="18" t="str">
        <f>IF(CD$2=0, "N/A", IF(ISNUMBER(SEARCH(TRIM(CD$2), ProgramsTable[[#This Row],[Geographic Coverage]])), "Yes", "No"))</f>
        <v>N/A</v>
      </c>
      <c r="CE1218" s="18" t="str">
        <f>IF(AND(CC$2=0, CD$2=0), "*Required - Please Make a Selection*", IF(OR(ISNUMBER(SEARCH(TRIM(CC$2), ProgramsTable[[#This Row],[Geographic Coverage]])), ISNUMBER(SEARCH(TRIM(CD$2), ProgramsTable[[#This Row],[Geographic Coverage]]))), "Yes", "No"))</f>
        <v>No</v>
      </c>
      <c r="CF1218" s="18" t="str" cm="1">
        <f t="array" ref="CF1218">IF(COUNTIF(BK$2:BN$2, "Yes")=0, "N/A", IF(SUMPRODUCT((BK$2:BN$2="Yes")*(ProgramsTable[[#This Row],[Veteran?]:[Disabled Veteran?]]="Yes"))&gt;0, "Yes", "No"))</f>
        <v>No</v>
      </c>
      <c r="CG12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18"/>
      <c r="CI1218"/>
      <c r="CJ1218"/>
      <c r="CK1218"/>
      <c r="CL1218"/>
      <c r="CM1218"/>
      <c r="CN1218"/>
      <c r="CO1218"/>
      <c r="CP1218"/>
      <c r="CQ1218"/>
      <c r="CR1218"/>
      <c r="CS1218"/>
      <c r="CU1218"/>
      <c r="CV1218"/>
    </row>
    <row r="1219" spans="1:100" hidden="1" x14ac:dyDescent="0.25">
      <c r="A1219" s="10">
        <v>1359</v>
      </c>
      <c r="B1219" t="s">
        <v>658</v>
      </c>
      <c r="C1219" t="s">
        <v>514</v>
      </c>
      <c r="D1219" t="s">
        <v>545</v>
      </c>
      <c r="E1219" t="s">
        <v>546</v>
      </c>
      <c r="F1219" t="s">
        <v>549</v>
      </c>
      <c r="G1219" t="s">
        <v>117</v>
      </c>
      <c r="H1219" t="s">
        <v>207</v>
      </c>
      <c r="I1219" t="s">
        <v>207</v>
      </c>
      <c r="J1219" t="s">
        <v>208</v>
      </c>
      <c r="K1219" t="s">
        <v>208</v>
      </c>
      <c r="L1219" s="11" t="s">
        <v>543</v>
      </c>
      <c r="M1219">
        <v>60</v>
      </c>
      <c r="N1219">
        <v>120</v>
      </c>
      <c r="P1219" t="s">
        <v>550</v>
      </c>
      <c r="Q1219" t="s">
        <v>208</v>
      </c>
      <c r="R1219" t="s">
        <v>550</v>
      </c>
      <c r="S1219" t="s">
        <v>208</v>
      </c>
      <c r="T1219" t="s">
        <v>57</v>
      </c>
      <c r="U1219" t="s">
        <v>207</v>
      </c>
      <c r="V1219" t="s">
        <v>207</v>
      </c>
      <c r="W1219" t="s">
        <v>207</v>
      </c>
      <c r="X1219" t="s">
        <v>207</v>
      </c>
      <c r="Y1219" t="s">
        <v>207</v>
      </c>
      <c r="Z1219" t="s">
        <v>207</v>
      </c>
      <c r="AA1219" t="s">
        <v>207</v>
      </c>
      <c r="AB1219" t="s">
        <v>207</v>
      </c>
      <c r="AC1219" t="s">
        <v>207</v>
      </c>
      <c r="AD1219" t="s">
        <v>207</v>
      </c>
      <c r="AE1219" t="s">
        <v>207</v>
      </c>
      <c r="AF1219" t="s">
        <v>207</v>
      </c>
      <c r="AG1219" t="s">
        <v>207</v>
      </c>
      <c r="AH1219" t="s">
        <v>207</v>
      </c>
      <c r="AI1219" t="s">
        <v>207</v>
      </c>
      <c r="AJ1219" t="s">
        <v>207</v>
      </c>
      <c r="AK1219" t="s">
        <v>207</v>
      </c>
      <c r="AL1219" t="s">
        <v>207</v>
      </c>
      <c r="AM1219" t="s">
        <v>207</v>
      </c>
      <c r="AN1219" t="s">
        <v>207</v>
      </c>
      <c r="AO1219" t="s">
        <v>207</v>
      </c>
      <c r="AP1219" t="s">
        <v>207</v>
      </c>
      <c r="AQ1219" t="s">
        <v>207</v>
      </c>
      <c r="AR1219" t="s">
        <v>207</v>
      </c>
      <c r="AS1219" t="s">
        <v>207</v>
      </c>
      <c r="AT1219" t="s">
        <v>207</v>
      </c>
      <c r="AU1219" t="s">
        <v>207</v>
      </c>
      <c r="AV1219" t="s">
        <v>207</v>
      </c>
      <c r="AW1219" t="s">
        <v>207</v>
      </c>
      <c r="AX1219" t="s">
        <v>207</v>
      </c>
      <c r="AY1219" t="s">
        <v>207</v>
      </c>
      <c r="AZ1219" t="s">
        <v>207</v>
      </c>
      <c r="BA1219" t="s">
        <v>215</v>
      </c>
      <c r="BB1219" t="s">
        <v>207</v>
      </c>
      <c r="BC1219" t="s">
        <v>207</v>
      </c>
      <c r="BD1219" t="s">
        <v>207</v>
      </c>
      <c r="BE1219" t="s">
        <v>207</v>
      </c>
      <c r="BF1219" t="s">
        <v>207</v>
      </c>
      <c r="BG1219" t="s">
        <v>207</v>
      </c>
      <c r="BH1219" t="s">
        <v>207</v>
      </c>
      <c r="BI1219" t="s">
        <v>207</v>
      </c>
      <c r="BJ1219" t="s">
        <v>207</v>
      </c>
      <c r="BK1219" t="s">
        <v>207</v>
      </c>
      <c r="BL1219" t="s">
        <v>207</v>
      </c>
      <c r="BM1219" t="s">
        <v>207</v>
      </c>
      <c r="BN1219" t="s">
        <v>207</v>
      </c>
      <c r="BO1219" s="18" t="str">
        <f>IF(OR(BO$2=0, BO$2=""), "N/A", IF(ISNUMBER(SEARCH(UPPER(BO$2), UPPER(ProgramsTable[[#This Row],[Type of Service]]))), "Yes", "No"))</f>
        <v>N/A</v>
      </c>
      <c r="BP1219" s="18" t="str">
        <f>IF(BP$2=0, "N/A", IF(ISNUMBER(SEARCH(TRIM(BP$2), ProgramsTable[[#This Row],[Geographic Coverage]])), "Yes", "No"))</f>
        <v>N/A</v>
      </c>
      <c r="BQ1219" s="18" t="str">
        <f>IF(BQ$2=0, "N/A", IF(ISNUMBER(SEARCH(TRIM(BQ$2), ProgramsTable[[#This Row],[Geographic Coverage]])), "Yes", "No"))</f>
        <v>N/A</v>
      </c>
      <c r="BR1219" s="18" t="str">
        <f>IF(AND(BP$2=0, BQ$2=0), "*Required - Please Make a Selection*", IF(OR(ISNUMBER(SEARCH(TRIM(BP$2), ProgramsTable[[#This Row],[Geographic Coverage]])), ISNUMBER(SEARCH(TRIM(BQ$2), ProgramsTable[[#This Row],[Geographic Coverage]]))), "Yes", "No"))</f>
        <v>*Required - Please Make a Selection*</v>
      </c>
      <c r="BS1219" s="18" t="str">
        <f>IF(OR(BS$2="",BS$2=0), "N/A", IF(AND(ProgramsTable[[#This Row],[Age Min]]= "None", ProgramsTable[[#This Row],[Age Max]]= "None"), "Yes", IF(AND(BS$2&gt;=ProgramsTable[[#This Row],[Age Min]], BS$2&lt;=ProgramsTable[[#This Row],[Age Max]]), "Yes", "No")))</f>
        <v>N/A</v>
      </c>
      <c r="BT1219" s="18" t="str" cm="1">
        <f t="array" ref="BT1219">IF(COUNTIF(AM$2:BJ$2,"Yes")=0,"N/A",IF(SUMPRODUCT(--(AM$2:BJ$2="Yes"),--(ProgramsTable[[#This Row],[Developmental Disability]:[Caregivers, Family Members, Advocates, or Practitioners of an Individual with Disabilities or Medical Conditions]]="Yes"))&gt;0,"Yes","No"))</f>
        <v>N/A</v>
      </c>
      <c r="BU12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19" s="18" t="str">
        <f>IF(BV$2=0, "N/A", IF(ISNUMBER(SEARCH(UPPER(BV$2), UPPER(ProgramsTable[[#This Row],[Type of Service]]))), "Yes", "No"))</f>
        <v>N/A</v>
      </c>
      <c r="BW1219" s="18" t="str">
        <f>IF(BW$2=0, "N/A", IF(ISNUMBER(SEARCH(TRIM(BW$2), ProgramsTable[[#This Row],[Geographic Coverage]])), "Yes", "No"))</f>
        <v>N/A</v>
      </c>
      <c r="BX1219" s="18" t="str">
        <f>IF(BX$2=0, "N/A", IF(ISNUMBER(SEARCH(TRIM(BX$2), ProgramsTable[[#This Row],[Geographic Coverage]])), "Yes", "No"))</f>
        <v>N/A</v>
      </c>
      <c r="BY1219" s="18" t="str">
        <f>IF(AND(BW$2=0, BX$2=0), "*Required - Please Make a Selection*", IF(OR(ISNUMBER(SEARCH(TRIM(BW$2), ProgramsTable[[#This Row],[Geographic Coverage]])), ISNUMBER(SEARCH(TRIM(BX$2), ProgramsTable[[#This Row],[Geographic Coverage]]))), "Yes", "No"))</f>
        <v>*Required - Please Make a Selection*</v>
      </c>
      <c r="BZ1219" s="18" t="str">
        <f>IF(I$2=0, "N/A", IF(I$2="Yes", IF(ProgramsTable[[#This Row],[Program Includes Services for Caregivers]]="Yes", IF(ProgramsTable[[#This Row],[Program May Require Caregiver to be Unpaid]]="No", "Yes", "No"), "No"), "N/A"))</f>
        <v>N/A</v>
      </c>
      <c r="CA12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19" s="18" t="str">
        <f>IF(CB$2=0, "N/A", IF(ISNUMBER(SEARCH(TRIM(UPPER(CB$2)), TRIM(UPPER(ProgramsTable[[#This Row],[Type of Service]])))), "Yes", "No"))</f>
        <v>N/A</v>
      </c>
      <c r="CC1219" s="18" t="str">
        <f>IF(CC$2=0, "N/A", IF(ISNUMBER(SEARCH(TRIM(CC$2), ProgramsTable[[#This Row],[Geographic Coverage]])), "Yes", "No"))</f>
        <v>No</v>
      </c>
      <c r="CD1219" s="18" t="str">
        <f>IF(CD$2=0, "N/A", IF(ISNUMBER(SEARCH(TRIM(CD$2), ProgramsTable[[#This Row],[Geographic Coverage]])), "Yes", "No"))</f>
        <v>N/A</v>
      </c>
      <c r="CE1219" s="18" t="str">
        <f>IF(AND(CC$2=0, CD$2=0), "*Required - Please Make a Selection*", IF(OR(ISNUMBER(SEARCH(TRIM(CC$2), ProgramsTable[[#This Row],[Geographic Coverage]])), ISNUMBER(SEARCH(TRIM(CD$2), ProgramsTable[[#This Row],[Geographic Coverage]]))), "Yes", "No"))</f>
        <v>No</v>
      </c>
      <c r="CF1219" s="18" t="str" cm="1">
        <f t="array" ref="CF1219">IF(COUNTIF(BK$2:BN$2, "Yes")=0, "N/A", IF(SUMPRODUCT((BK$2:BN$2="Yes")*(ProgramsTable[[#This Row],[Veteran?]:[Disabled Veteran?]]="Yes"))&gt;0, "Yes", "No"))</f>
        <v>No</v>
      </c>
      <c r="CG12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19"/>
      <c r="CI1219"/>
      <c r="CJ1219"/>
      <c r="CK1219"/>
      <c r="CL1219"/>
      <c r="CM1219"/>
      <c r="CN1219"/>
      <c r="CO1219"/>
      <c r="CP1219"/>
      <c r="CQ1219"/>
      <c r="CR1219"/>
      <c r="CS1219"/>
      <c r="CU1219"/>
      <c r="CV1219"/>
    </row>
    <row r="1220" spans="1:100" hidden="1" x14ac:dyDescent="0.25">
      <c r="A1220" s="10">
        <v>1360</v>
      </c>
      <c r="B1220" t="s">
        <v>658</v>
      </c>
      <c r="C1220" t="s">
        <v>514</v>
      </c>
      <c r="D1220" t="s">
        <v>545</v>
      </c>
      <c r="E1220" t="s">
        <v>546</v>
      </c>
      <c r="F1220" t="s">
        <v>551</v>
      </c>
      <c r="G1220" t="s">
        <v>92</v>
      </c>
      <c r="H1220" t="s">
        <v>207</v>
      </c>
      <c r="I1220" t="s">
        <v>207</v>
      </c>
      <c r="J1220" t="s">
        <v>547</v>
      </c>
      <c r="K1220" t="s">
        <v>208</v>
      </c>
      <c r="L1220" s="11" t="s">
        <v>543</v>
      </c>
      <c r="M1220">
        <v>60</v>
      </c>
      <c r="N1220">
        <v>120</v>
      </c>
      <c r="P1220" t="s">
        <v>552</v>
      </c>
      <c r="Q1220" t="s">
        <v>208</v>
      </c>
      <c r="R1220" t="s">
        <v>552</v>
      </c>
      <c r="S1220" t="s">
        <v>208</v>
      </c>
      <c r="T1220" t="s">
        <v>57</v>
      </c>
      <c r="U1220" t="s">
        <v>215</v>
      </c>
      <c r="V1220" t="s">
        <v>207</v>
      </c>
      <c r="W1220" t="s">
        <v>207</v>
      </c>
      <c r="X1220" t="s">
        <v>207</v>
      </c>
      <c r="Y1220" t="s">
        <v>207</v>
      </c>
      <c r="Z1220" t="s">
        <v>207</v>
      </c>
      <c r="AA1220" t="s">
        <v>215</v>
      </c>
      <c r="AB1220" t="s">
        <v>207</v>
      </c>
      <c r="AC1220" t="s">
        <v>207</v>
      </c>
      <c r="AD1220" t="s">
        <v>207</v>
      </c>
      <c r="AE1220" t="s">
        <v>207</v>
      </c>
      <c r="AF1220" t="s">
        <v>207</v>
      </c>
      <c r="AG1220" t="s">
        <v>207</v>
      </c>
      <c r="AH1220" t="s">
        <v>207</v>
      </c>
      <c r="AI1220" t="s">
        <v>207</v>
      </c>
      <c r="AJ1220" t="s">
        <v>207</v>
      </c>
      <c r="AK1220" t="s">
        <v>207</v>
      </c>
      <c r="AL1220" t="s">
        <v>207</v>
      </c>
      <c r="AM1220" t="s">
        <v>207</v>
      </c>
      <c r="AN1220" t="s">
        <v>207</v>
      </c>
      <c r="AO1220" t="s">
        <v>207</v>
      </c>
      <c r="AP1220" t="s">
        <v>207</v>
      </c>
      <c r="AQ1220" t="s">
        <v>207</v>
      </c>
      <c r="AR1220" t="s">
        <v>207</v>
      </c>
      <c r="AS1220" t="s">
        <v>207</v>
      </c>
      <c r="AT1220" t="s">
        <v>207</v>
      </c>
      <c r="AU1220" t="s">
        <v>207</v>
      </c>
      <c r="AV1220" t="s">
        <v>207</v>
      </c>
      <c r="AW1220" t="s">
        <v>207</v>
      </c>
      <c r="AX1220" t="s">
        <v>207</v>
      </c>
      <c r="AY1220" t="s">
        <v>207</v>
      </c>
      <c r="AZ1220" t="s">
        <v>207</v>
      </c>
      <c r="BA1220" t="s">
        <v>215</v>
      </c>
      <c r="BB1220" t="s">
        <v>207</v>
      </c>
      <c r="BC1220" t="s">
        <v>207</v>
      </c>
      <c r="BD1220" t="s">
        <v>207</v>
      </c>
      <c r="BE1220" t="s">
        <v>207</v>
      </c>
      <c r="BF1220" t="s">
        <v>207</v>
      </c>
      <c r="BG1220" t="s">
        <v>207</v>
      </c>
      <c r="BH1220" t="s">
        <v>207</v>
      </c>
      <c r="BI1220" t="s">
        <v>207</v>
      </c>
      <c r="BJ1220" t="s">
        <v>207</v>
      </c>
      <c r="BK1220" t="s">
        <v>207</v>
      </c>
      <c r="BL1220" t="s">
        <v>207</v>
      </c>
      <c r="BM1220" t="s">
        <v>207</v>
      </c>
      <c r="BN1220" t="s">
        <v>207</v>
      </c>
      <c r="BO1220" s="18" t="str">
        <f>IF(OR(BO$2=0, BO$2=""), "N/A", IF(ISNUMBER(SEARCH(UPPER(BO$2), UPPER(ProgramsTable[[#This Row],[Type of Service]]))), "Yes", "No"))</f>
        <v>N/A</v>
      </c>
      <c r="BP1220" s="18" t="str">
        <f>IF(BP$2=0, "N/A", IF(ISNUMBER(SEARCH(TRIM(BP$2), ProgramsTable[[#This Row],[Geographic Coverage]])), "Yes", "No"))</f>
        <v>N/A</v>
      </c>
      <c r="BQ1220" s="18" t="str">
        <f>IF(BQ$2=0, "N/A", IF(ISNUMBER(SEARCH(TRIM(BQ$2), ProgramsTable[[#This Row],[Geographic Coverage]])), "Yes", "No"))</f>
        <v>N/A</v>
      </c>
      <c r="BR1220" s="18" t="str">
        <f>IF(AND(BP$2=0, BQ$2=0), "*Required - Please Make a Selection*", IF(OR(ISNUMBER(SEARCH(TRIM(BP$2), ProgramsTable[[#This Row],[Geographic Coverage]])), ISNUMBER(SEARCH(TRIM(BQ$2), ProgramsTable[[#This Row],[Geographic Coverage]]))), "Yes", "No"))</f>
        <v>*Required - Please Make a Selection*</v>
      </c>
      <c r="BS1220" s="18" t="str">
        <f>IF(OR(BS$2="",BS$2=0), "N/A", IF(AND(ProgramsTable[[#This Row],[Age Min]]= "None", ProgramsTable[[#This Row],[Age Max]]= "None"), "Yes", IF(AND(BS$2&gt;=ProgramsTable[[#This Row],[Age Min]], BS$2&lt;=ProgramsTable[[#This Row],[Age Max]]), "Yes", "No")))</f>
        <v>N/A</v>
      </c>
      <c r="BT1220" s="18" t="str" cm="1">
        <f t="array" ref="BT1220">IF(COUNTIF(AM$2:BJ$2,"Yes")=0,"N/A",IF(SUMPRODUCT(--(AM$2:BJ$2="Yes"),--(ProgramsTable[[#This Row],[Developmental Disability]:[Caregivers, Family Members, Advocates, or Practitioners of an Individual with Disabilities or Medical Conditions]]="Yes"))&gt;0,"Yes","No"))</f>
        <v>N/A</v>
      </c>
      <c r="BU12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20" s="18" t="str">
        <f>IF(BV$2=0, "N/A", IF(ISNUMBER(SEARCH(UPPER(BV$2), UPPER(ProgramsTable[[#This Row],[Type of Service]]))), "Yes", "No"))</f>
        <v>N/A</v>
      </c>
      <c r="BW1220" s="18" t="str">
        <f>IF(BW$2=0, "N/A", IF(ISNUMBER(SEARCH(TRIM(BW$2), ProgramsTable[[#This Row],[Geographic Coverage]])), "Yes", "No"))</f>
        <v>N/A</v>
      </c>
      <c r="BX1220" s="18" t="str">
        <f>IF(BX$2=0, "N/A", IF(ISNUMBER(SEARCH(TRIM(BX$2), ProgramsTable[[#This Row],[Geographic Coverage]])), "Yes", "No"))</f>
        <v>N/A</v>
      </c>
      <c r="BY1220" s="18" t="str">
        <f>IF(AND(BW$2=0, BX$2=0), "*Required - Please Make a Selection*", IF(OR(ISNUMBER(SEARCH(TRIM(BW$2), ProgramsTable[[#This Row],[Geographic Coverage]])), ISNUMBER(SEARCH(TRIM(BX$2), ProgramsTable[[#This Row],[Geographic Coverage]]))), "Yes", "No"))</f>
        <v>*Required - Please Make a Selection*</v>
      </c>
      <c r="BZ1220" s="18" t="str">
        <f>IF(I$2=0, "N/A", IF(I$2="Yes", IF(ProgramsTable[[#This Row],[Program Includes Services for Caregivers]]="Yes", IF(ProgramsTable[[#This Row],[Program May Require Caregiver to be Unpaid]]="No", "Yes", "No"), "No"), "N/A"))</f>
        <v>N/A</v>
      </c>
      <c r="CA12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20" s="18" t="str">
        <f>IF(CB$2=0, "N/A", IF(ISNUMBER(SEARCH(TRIM(UPPER(CB$2)), TRIM(UPPER(ProgramsTable[[#This Row],[Type of Service]])))), "Yes", "No"))</f>
        <v>N/A</v>
      </c>
      <c r="CC1220" s="18" t="str">
        <f>IF(CC$2=0, "N/A", IF(ISNUMBER(SEARCH(TRIM(CC$2), ProgramsTable[[#This Row],[Geographic Coverage]])), "Yes", "No"))</f>
        <v>No</v>
      </c>
      <c r="CD1220" s="18" t="str">
        <f>IF(CD$2=0, "N/A", IF(ISNUMBER(SEARCH(TRIM(CD$2), ProgramsTable[[#This Row],[Geographic Coverage]])), "Yes", "No"))</f>
        <v>N/A</v>
      </c>
      <c r="CE1220" s="18" t="str">
        <f>IF(AND(CC$2=0, CD$2=0), "*Required - Please Make a Selection*", IF(OR(ISNUMBER(SEARCH(TRIM(CC$2), ProgramsTable[[#This Row],[Geographic Coverage]])), ISNUMBER(SEARCH(TRIM(CD$2), ProgramsTable[[#This Row],[Geographic Coverage]]))), "Yes", "No"))</f>
        <v>No</v>
      </c>
      <c r="CF1220" s="18" t="str" cm="1">
        <f t="array" ref="CF1220">IF(COUNTIF(BK$2:BN$2, "Yes")=0, "N/A", IF(SUMPRODUCT((BK$2:BN$2="Yes")*(ProgramsTable[[#This Row],[Veteran?]:[Disabled Veteran?]]="Yes"))&gt;0, "Yes", "No"))</f>
        <v>No</v>
      </c>
      <c r="CG12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20"/>
      <c r="CI1220"/>
      <c r="CJ1220"/>
      <c r="CK1220"/>
      <c r="CL1220"/>
      <c r="CM1220"/>
      <c r="CN1220"/>
      <c r="CO1220"/>
      <c r="CP1220"/>
      <c r="CQ1220"/>
      <c r="CR1220"/>
      <c r="CS1220"/>
      <c r="CU1220"/>
      <c r="CV1220"/>
    </row>
    <row r="1221" spans="1:100" hidden="1" x14ac:dyDescent="0.25">
      <c r="A1221" s="10">
        <v>1361</v>
      </c>
      <c r="B1221" t="s">
        <v>658</v>
      </c>
      <c r="C1221" t="s">
        <v>514</v>
      </c>
      <c r="D1221" t="s">
        <v>545</v>
      </c>
      <c r="E1221" t="s">
        <v>546</v>
      </c>
      <c r="F1221" t="s">
        <v>553</v>
      </c>
      <c r="G1221" t="s">
        <v>99</v>
      </c>
      <c r="H1221" t="s">
        <v>207</v>
      </c>
      <c r="I1221" t="s">
        <v>207</v>
      </c>
      <c r="J1221" t="s">
        <v>208</v>
      </c>
      <c r="K1221" t="s">
        <v>208</v>
      </c>
      <c r="L1221" s="11" t="s">
        <v>543</v>
      </c>
      <c r="M1221">
        <v>60</v>
      </c>
      <c r="N1221">
        <v>120</v>
      </c>
      <c r="P1221" t="s">
        <v>554</v>
      </c>
      <c r="Q1221" t="s">
        <v>208</v>
      </c>
      <c r="R1221" t="s">
        <v>554</v>
      </c>
      <c r="S1221" t="s">
        <v>208</v>
      </c>
      <c r="T1221" t="s">
        <v>57</v>
      </c>
      <c r="U1221" t="s">
        <v>207</v>
      </c>
      <c r="V1221" t="s">
        <v>207</v>
      </c>
      <c r="W1221" t="s">
        <v>207</v>
      </c>
      <c r="X1221" t="s">
        <v>207</v>
      </c>
      <c r="Y1221" t="s">
        <v>207</v>
      </c>
      <c r="Z1221" t="s">
        <v>207</v>
      </c>
      <c r="AA1221" t="s">
        <v>207</v>
      </c>
      <c r="AB1221" t="s">
        <v>207</v>
      </c>
      <c r="AC1221" t="s">
        <v>207</v>
      </c>
      <c r="AD1221" t="s">
        <v>207</v>
      </c>
      <c r="AE1221" t="s">
        <v>207</v>
      </c>
      <c r="AF1221" t="s">
        <v>207</v>
      </c>
      <c r="AG1221" t="s">
        <v>207</v>
      </c>
      <c r="AH1221" t="s">
        <v>207</v>
      </c>
      <c r="AI1221" t="s">
        <v>207</v>
      </c>
      <c r="AJ1221" t="s">
        <v>207</v>
      </c>
      <c r="AK1221" t="s">
        <v>207</v>
      </c>
      <c r="AL1221" t="s">
        <v>207</v>
      </c>
      <c r="AM1221" t="s">
        <v>207</v>
      </c>
      <c r="AN1221" t="s">
        <v>207</v>
      </c>
      <c r="AO1221" t="s">
        <v>207</v>
      </c>
      <c r="AP1221" t="s">
        <v>207</v>
      </c>
      <c r="AQ1221" t="s">
        <v>207</v>
      </c>
      <c r="AR1221" t="s">
        <v>207</v>
      </c>
      <c r="AS1221" t="s">
        <v>207</v>
      </c>
      <c r="AT1221" t="s">
        <v>207</v>
      </c>
      <c r="AU1221" t="s">
        <v>207</v>
      </c>
      <c r="AV1221" t="s">
        <v>207</v>
      </c>
      <c r="AW1221" t="s">
        <v>207</v>
      </c>
      <c r="AX1221" t="s">
        <v>207</v>
      </c>
      <c r="AY1221" t="s">
        <v>207</v>
      </c>
      <c r="AZ1221" t="s">
        <v>207</v>
      </c>
      <c r="BA1221" t="s">
        <v>215</v>
      </c>
      <c r="BB1221" t="s">
        <v>207</v>
      </c>
      <c r="BC1221" t="s">
        <v>207</v>
      </c>
      <c r="BD1221" t="s">
        <v>207</v>
      </c>
      <c r="BE1221" t="s">
        <v>207</v>
      </c>
      <c r="BF1221" t="s">
        <v>207</v>
      </c>
      <c r="BG1221" t="s">
        <v>207</v>
      </c>
      <c r="BH1221" t="s">
        <v>207</v>
      </c>
      <c r="BI1221" t="s">
        <v>207</v>
      </c>
      <c r="BJ1221" t="s">
        <v>207</v>
      </c>
      <c r="BK1221" t="s">
        <v>207</v>
      </c>
      <c r="BL1221" t="s">
        <v>207</v>
      </c>
      <c r="BM1221" t="s">
        <v>207</v>
      </c>
      <c r="BN1221" t="s">
        <v>207</v>
      </c>
      <c r="BO1221" s="18" t="str">
        <f>IF(OR(BO$2=0, BO$2=""), "N/A", IF(ISNUMBER(SEARCH(UPPER(BO$2), UPPER(ProgramsTable[[#This Row],[Type of Service]]))), "Yes", "No"))</f>
        <v>N/A</v>
      </c>
      <c r="BP1221" s="18" t="str">
        <f>IF(BP$2=0, "N/A", IF(ISNUMBER(SEARCH(TRIM(BP$2), ProgramsTable[[#This Row],[Geographic Coverage]])), "Yes", "No"))</f>
        <v>N/A</v>
      </c>
      <c r="BQ1221" s="18" t="str">
        <f>IF(BQ$2=0, "N/A", IF(ISNUMBER(SEARCH(TRIM(BQ$2), ProgramsTable[[#This Row],[Geographic Coverage]])), "Yes", "No"))</f>
        <v>N/A</v>
      </c>
      <c r="BR1221" s="18" t="str">
        <f>IF(AND(BP$2=0, BQ$2=0), "*Required - Please Make a Selection*", IF(OR(ISNUMBER(SEARCH(TRIM(BP$2), ProgramsTable[[#This Row],[Geographic Coverage]])), ISNUMBER(SEARCH(TRIM(BQ$2), ProgramsTable[[#This Row],[Geographic Coverage]]))), "Yes", "No"))</f>
        <v>*Required - Please Make a Selection*</v>
      </c>
      <c r="BS1221" s="18" t="str">
        <f>IF(OR(BS$2="",BS$2=0), "N/A", IF(AND(ProgramsTable[[#This Row],[Age Min]]= "None", ProgramsTable[[#This Row],[Age Max]]= "None"), "Yes", IF(AND(BS$2&gt;=ProgramsTable[[#This Row],[Age Min]], BS$2&lt;=ProgramsTable[[#This Row],[Age Max]]), "Yes", "No")))</f>
        <v>N/A</v>
      </c>
      <c r="BT1221" s="18" t="str" cm="1">
        <f t="array" ref="BT1221">IF(COUNTIF(AM$2:BJ$2,"Yes")=0,"N/A",IF(SUMPRODUCT(--(AM$2:BJ$2="Yes"),--(ProgramsTable[[#This Row],[Developmental Disability]:[Caregivers, Family Members, Advocates, or Practitioners of an Individual with Disabilities or Medical Conditions]]="Yes"))&gt;0,"Yes","No"))</f>
        <v>N/A</v>
      </c>
      <c r="BU12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21" s="18" t="str">
        <f>IF(BV$2=0, "N/A", IF(ISNUMBER(SEARCH(UPPER(BV$2), UPPER(ProgramsTable[[#This Row],[Type of Service]]))), "Yes", "No"))</f>
        <v>N/A</v>
      </c>
      <c r="BW1221" s="18" t="str">
        <f>IF(BW$2=0, "N/A", IF(ISNUMBER(SEARCH(TRIM(BW$2), ProgramsTable[[#This Row],[Geographic Coverage]])), "Yes", "No"))</f>
        <v>N/A</v>
      </c>
      <c r="BX1221" s="18" t="str">
        <f>IF(BX$2=0, "N/A", IF(ISNUMBER(SEARCH(TRIM(BX$2), ProgramsTable[[#This Row],[Geographic Coverage]])), "Yes", "No"))</f>
        <v>N/A</v>
      </c>
      <c r="BY1221" s="18" t="str">
        <f>IF(AND(BW$2=0, BX$2=0), "*Required - Please Make a Selection*", IF(OR(ISNUMBER(SEARCH(TRIM(BW$2), ProgramsTable[[#This Row],[Geographic Coverage]])), ISNUMBER(SEARCH(TRIM(BX$2), ProgramsTable[[#This Row],[Geographic Coverage]]))), "Yes", "No"))</f>
        <v>*Required - Please Make a Selection*</v>
      </c>
      <c r="BZ1221" s="18" t="str">
        <f>IF(I$2=0, "N/A", IF(I$2="Yes", IF(ProgramsTable[[#This Row],[Program Includes Services for Caregivers]]="Yes", IF(ProgramsTable[[#This Row],[Program May Require Caregiver to be Unpaid]]="No", "Yes", "No"), "No"), "N/A"))</f>
        <v>N/A</v>
      </c>
      <c r="CA12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21" s="18" t="str">
        <f>IF(CB$2=0, "N/A", IF(ISNUMBER(SEARCH(TRIM(UPPER(CB$2)), TRIM(UPPER(ProgramsTable[[#This Row],[Type of Service]])))), "Yes", "No"))</f>
        <v>N/A</v>
      </c>
      <c r="CC1221" s="18" t="str">
        <f>IF(CC$2=0, "N/A", IF(ISNUMBER(SEARCH(TRIM(CC$2), ProgramsTable[[#This Row],[Geographic Coverage]])), "Yes", "No"))</f>
        <v>No</v>
      </c>
      <c r="CD1221" s="18" t="str">
        <f>IF(CD$2=0, "N/A", IF(ISNUMBER(SEARCH(TRIM(CD$2), ProgramsTable[[#This Row],[Geographic Coverage]])), "Yes", "No"))</f>
        <v>N/A</v>
      </c>
      <c r="CE1221" s="18" t="str">
        <f>IF(AND(CC$2=0, CD$2=0), "*Required - Please Make a Selection*", IF(OR(ISNUMBER(SEARCH(TRIM(CC$2), ProgramsTable[[#This Row],[Geographic Coverage]])), ISNUMBER(SEARCH(TRIM(CD$2), ProgramsTable[[#This Row],[Geographic Coverage]]))), "Yes", "No"))</f>
        <v>No</v>
      </c>
      <c r="CF1221" s="18" t="str" cm="1">
        <f t="array" ref="CF1221">IF(COUNTIF(BK$2:BN$2, "Yes")=0, "N/A", IF(SUMPRODUCT((BK$2:BN$2="Yes")*(ProgramsTable[[#This Row],[Veteran?]:[Disabled Veteran?]]="Yes"))&gt;0, "Yes", "No"))</f>
        <v>No</v>
      </c>
      <c r="CG12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21"/>
      <c r="CI1221"/>
      <c r="CJ1221"/>
      <c r="CK1221"/>
      <c r="CL1221"/>
      <c r="CM1221"/>
      <c r="CN1221"/>
      <c r="CO1221"/>
      <c r="CP1221"/>
      <c r="CQ1221"/>
      <c r="CR1221"/>
      <c r="CS1221"/>
      <c r="CU1221"/>
      <c r="CV1221"/>
    </row>
    <row r="1222" spans="1:100" hidden="1" x14ac:dyDescent="0.25">
      <c r="A1222" s="10">
        <v>1362</v>
      </c>
      <c r="B1222" t="s">
        <v>658</v>
      </c>
      <c r="C1222" t="s">
        <v>514</v>
      </c>
      <c r="D1222" t="s">
        <v>545</v>
      </c>
      <c r="E1222" t="s">
        <v>546</v>
      </c>
      <c r="F1222" t="s">
        <v>555</v>
      </c>
      <c r="G1222" t="s">
        <v>92</v>
      </c>
      <c r="H1222" t="s">
        <v>207</v>
      </c>
      <c r="I1222" t="s">
        <v>207</v>
      </c>
      <c r="J1222" t="s">
        <v>547</v>
      </c>
      <c r="K1222" t="s">
        <v>208</v>
      </c>
      <c r="L1222" s="11" t="s">
        <v>543</v>
      </c>
      <c r="M1222">
        <v>60</v>
      </c>
      <c r="N1222">
        <v>120</v>
      </c>
      <c r="P1222" t="s">
        <v>556</v>
      </c>
      <c r="Q1222" t="s">
        <v>208</v>
      </c>
      <c r="R1222" t="s">
        <v>556</v>
      </c>
      <c r="S1222" t="s">
        <v>208</v>
      </c>
      <c r="T1222" t="s">
        <v>57</v>
      </c>
      <c r="U1222" t="s">
        <v>215</v>
      </c>
      <c r="V1222" t="s">
        <v>207</v>
      </c>
      <c r="W1222" t="s">
        <v>207</v>
      </c>
      <c r="X1222" t="s">
        <v>207</v>
      </c>
      <c r="Y1222" t="s">
        <v>207</v>
      </c>
      <c r="Z1222" t="s">
        <v>207</v>
      </c>
      <c r="AA1222" t="s">
        <v>215</v>
      </c>
      <c r="AB1222" t="s">
        <v>207</v>
      </c>
      <c r="AC1222" t="s">
        <v>207</v>
      </c>
      <c r="AD1222" t="s">
        <v>207</v>
      </c>
      <c r="AE1222" t="s">
        <v>207</v>
      </c>
      <c r="AF1222" t="s">
        <v>207</v>
      </c>
      <c r="AG1222" t="s">
        <v>207</v>
      </c>
      <c r="AH1222" t="s">
        <v>207</v>
      </c>
      <c r="AI1222" t="s">
        <v>207</v>
      </c>
      <c r="AJ1222" t="s">
        <v>207</v>
      </c>
      <c r="AK1222" t="s">
        <v>207</v>
      </c>
      <c r="AL1222" t="s">
        <v>207</v>
      </c>
      <c r="AM1222" t="s">
        <v>207</v>
      </c>
      <c r="AN1222" t="s">
        <v>207</v>
      </c>
      <c r="AO1222" t="s">
        <v>207</v>
      </c>
      <c r="AP1222" t="s">
        <v>207</v>
      </c>
      <c r="AQ1222" t="s">
        <v>207</v>
      </c>
      <c r="AR1222" t="s">
        <v>207</v>
      </c>
      <c r="AS1222" t="s">
        <v>207</v>
      </c>
      <c r="AT1222" t="s">
        <v>207</v>
      </c>
      <c r="AU1222" t="s">
        <v>207</v>
      </c>
      <c r="AV1222" t="s">
        <v>207</v>
      </c>
      <c r="AW1222" t="s">
        <v>207</v>
      </c>
      <c r="AX1222" t="s">
        <v>207</v>
      </c>
      <c r="AY1222" t="s">
        <v>207</v>
      </c>
      <c r="AZ1222" t="s">
        <v>207</v>
      </c>
      <c r="BA1222" t="s">
        <v>215</v>
      </c>
      <c r="BB1222" t="s">
        <v>207</v>
      </c>
      <c r="BC1222" t="s">
        <v>207</v>
      </c>
      <c r="BD1222" t="s">
        <v>207</v>
      </c>
      <c r="BE1222" t="s">
        <v>207</v>
      </c>
      <c r="BF1222" t="s">
        <v>207</v>
      </c>
      <c r="BG1222" t="s">
        <v>207</v>
      </c>
      <c r="BH1222" t="s">
        <v>207</v>
      </c>
      <c r="BI1222" t="s">
        <v>207</v>
      </c>
      <c r="BJ1222" t="s">
        <v>207</v>
      </c>
      <c r="BK1222" t="s">
        <v>207</v>
      </c>
      <c r="BL1222" t="s">
        <v>207</v>
      </c>
      <c r="BM1222" t="s">
        <v>207</v>
      </c>
      <c r="BN1222" t="s">
        <v>207</v>
      </c>
      <c r="BO1222" s="18" t="str">
        <f>IF(OR(BO$2=0, BO$2=""), "N/A", IF(ISNUMBER(SEARCH(UPPER(BO$2), UPPER(ProgramsTable[[#This Row],[Type of Service]]))), "Yes", "No"))</f>
        <v>N/A</v>
      </c>
      <c r="BP1222" s="18" t="str">
        <f>IF(BP$2=0, "N/A", IF(ISNUMBER(SEARCH(TRIM(BP$2), ProgramsTable[[#This Row],[Geographic Coverage]])), "Yes", "No"))</f>
        <v>N/A</v>
      </c>
      <c r="BQ1222" s="18" t="str">
        <f>IF(BQ$2=0, "N/A", IF(ISNUMBER(SEARCH(TRIM(BQ$2), ProgramsTable[[#This Row],[Geographic Coverage]])), "Yes", "No"))</f>
        <v>N/A</v>
      </c>
      <c r="BR1222" s="18" t="str">
        <f>IF(AND(BP$2=0, BQ$2=0), "*Required - Please Make a Selection*", IF(OR(ISNUMBER(SEARCH(TRIM(BP$2), ProgramsTable[[#This Row],[Geographic Coverage]])), ISNUMBER(SEARCH(TRIM(BQ$2), ProgramsTable[[#This Row],[Geographic Coverage]]))), "Yes", "No"))</f>
        <v>*Required - Please Make a Selection*</v>
      </c>
      <c r="BS1222" s="18" t="str">
        <f>IF(OR(BS$2="",BS$2=0), "N/A", IF(AND(ProgramsTable[[#This Row],[Age Min]]= "None", ProgramsTable[[#This Row],[Age Max]]= "None"), "Yes", IF(AND(BS$2&gt;=ProgramsTable[[#This Row],[Age Min]], BS$2&lt;=ProgramsTable[[#This Row],[Age Max]]), "Yes", "No")))</f>
        <v>N/A</v>
      </c>
      <c r="BT1222" s="18" t="str" cm="1">
        <f t="array" ref="BT1222">IF(COUNTIF(AM$2:BJ$2,"Yes")=0,"N/A",IF(SUMPRODUCT(--(AM$2:BJ$2="Yes"),--(ProgramsTable[[#This Row],[Developmental Disability]:[Caregivers, Family Members, Advocates, or Practitioners of an Individual with Disabilities or Medical Conditions]]="Yes"))&gt;0,"Yes","No"))</f>
        <v>N/A</v>
      </c>
      <c r="BU12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22" s="18" t="str">
        <f>IF(BV$2=0, "N/A", IF(ISNUMBER(SEARCH(UPPER(BV$2), UPPER(ProgramsTable[[#This Row],[Type of Service]]))), "Yes", "No"))</f>
        <v>N/A</v>
      </c>
      <c r="BW1222" s="18" t="str">
        <f>IF(BW$2=0, "N/A", IF(ISNUMBER(SEARCH(TRIM(BW$2), ProgramsTable[[#This Row],[Geographic Coverage]])), "Yes", "No"))</f>
        <v>N/A</v>
      </c>
      <c r="BX1222" s="18" t="str">
        <f>IF(BX$2=0, "N/A", IF(ISNUMBER(SEARCH(TRIM(BX$2), ProgramsTable[[#This Row],[Geographic Coverage]])), "Yes", "No"))</f>
        <v>N/A</v>
      </c>
      <c r="BY1222" s="18" t="str">
        <f>IF(AND(BW$2=0, BX$2=0), "*Required - Please Make a Selection*", IF(OR(ISNUMBER(SEARCH(TRIM(BW$2), ProgramsTable[[#This Row],[Geographic Coverage]])), ISNUMBER(SEARCH(TRIM(BX$2), ProgramsTable[[#This Row],[Geographic Coverage]]))), "Yes", "No"))</f>
        <v>*Required - Please Make a Selection*</v>
      </c>
      <c r="BZ1222" s="18" t="str">
        <f>IF(I$2=0, "N/A", IF(I$2="Yes", IF(ProgramsTable[[#This Row],[Program Includes Services for Caregivers]]="Yes", IF(ProgramsTable[[#This Row],[Program May Require Caregiver to be Unpaid]]="No", "Yes", "No"), "No"), "N/A"))</f>
        <v>N/A</v>
      </c>
      <c r="CA12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22" s="18" t="str">
        <f>IF(CB$2=0, "N/A", IF(ISNUMBER(SEARCH(TRIM(UPPER(CB$2)), TRIM(UPPER(ProgramsTable[[#This Row],[Type of Service]])))), "Yes", "No"))</f>
        <v>N/A</v>
      </c>
      <c r="CC1222" s="18" t="str">
        <f>IF(CC$2=0, "N/A", IF(ISNUMBER(SEARCH(TRIM(CC$2), ProgramsTable[[#This Row],[Geographic Coverage]])), "Yes", "No"))</f>
        <v>No</v>
      </c>
      <c r="CD1222" s="18" t="str">
        <f>IF(CD$2=0, "N/A", IF(ISNUMBER(SEARCH(TRIM(CD$2), ProgramsTable[[#This Row],[Geographic Coverage]])), "Yes", "No"))</f>
        <v>N/A</v>
      </c>
      <c r="CE1222" s="18" t="str">
        <f>IF(AND(CC$2=0, CD$2=0), "*Required - Please Make a Selection*", IF(OR(ISNUMBER(SEARCH(TRIM(CC$2), ProgramsTable[[#This Row],[Geographic Coverage]])), ISNUMBER(SEARCH(TRIM(CD$2), ProgramsTable[[#This Row],[Geographic Coverage]]))), "Yes", "No"))</f>
        <v>No</v>
      </c>
      <c r="CF1222" s="18" t="str" cm="1">
        <f t="array" ref="CF1222">IF(COUNTIF(BK$2:BN$2, "Yes")=0, "N/A", IF(SUMPRODUCT((BK$2:BN$2="Yes")*(ProgramsTable[[#This Row],[Veteran?]:[Disabled Veteran?]]="Yes"))&gt;0, "Yes", "No"))</f>
        <v>No</v>
      </c>
      <c r="CG12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22"/>
      <c r="CI1222"/>
      <c r="CJ1222"/>
      <c r="CK1222"/>
      <c r="CL1222"/>
      <c r="CM1222"/>
      <c r="CN1222"/>
      <c r="CO1222"/>
      <c r="CP1222"/>
      <c r="CQ1222"/>
      <c r="CR1222"/>
      <c r="CS1222"/>
      <c r="CU1222"/>
      <c r="CV1222"/>
    </row>
    <row r="1223" spans="1:100" hidden="1" x14ac:dyDescent="0.25">
      <c r="A1223" s="10">
        <v>1363</v>
      </c>
      <c r="B1223" t="s">
        <v>658</v>
      </c>
      <c r="C1223" t="s">
        <v>514</v>
      </c>
      <c r="D1223" t="s">
        <v>545</v>
      </c>
      <c r="E1223" t="s">
        <v>546</v>
      </c>
      <c r="F1223" t="s">
        <v>557</v>
      </c>
      <c r="G1223" t="s">
        <v>91</v>
      </c>
      <c r="H1223" t="s">
        <v>207</v>
      </c>
      <c r="I1223" t="s">
        <v>207</v>
      </c>
      <c r="J1223" t="s">
        <v>208</v>
      </c>
      <c r="K1223" t="s">
        <v>208</v>
      </c>
      <c r="L1223" s="11" t="s">
        <v>543</v>
      </c>
      <c r="M1223">
        <v>60</v>
      </c>
      <c r="N1223">
        <v>120</v>
      </c>
      <c r="P1223" t="s">
        <v>208</v>
      </c>
      <c r="Q1223" t="s">
        <v>208</v>
      </c>
      <c r="R1223" t="s">
        <v>208</v>
      </c>
      <c r="S1223" t="s">
        <v>208</v>
      </c>
      <c r="T1223" t="s">
        <v>57</v>
      </c>
      <c r="U1223" t="s">
        <v>207</v>
      </c>
      <c r="V1223" t="s">
        <v>207</v>
      </c>
      <c r="W1223" t="s">
        <v>207</v>
      </c>
      <c r="X1223" t="s">
        <v>207</v>
      </c>
      <c r="Y1223" t="s">
        <v>207</v>
      </c>
      <c r="Z1223" t="s">
        <v>207</v>
      </c>
      <c r="AA1223" t="s">
        <v>207</v>
      </c>
      <c r="AB1223" t="s">
        <v>207</v>
      </c>
      <c r="AC1223" t="s">
        <v>207</v>
      </c>
      <c r="AD1223" t="s">
        <v>207</v>
      </c>
      <c r="AE1223" t="s">
        <v>207</v>
      </c>
      <c r="AF1223" t="s">
        <v>207</v>
      </c>
      <c r="AG1223" t="s">
        <v>207</v>
      </c>
      <c r="AH1223" t="s">
        <v>207</v>
      </c>
      <c r="AI1223" t="s">
        <v>207</v>
      </c>
      <c r="AJ1223" t="s">
        <v>207</v>
      </c>
      <c r="AK1223" t="s">
        <v>207</v>
      </c>
      <c r="AL1223" t="s">
        <v>207</v>
      </c>
      <c r="AM1223" t="s">
        <v>207</v>
      </c>
      <c r="AN1223" t="s">
        <v>207</v>
      </c>
      <c r="AO1223" t="s">
        <v>207</v>
      </c>
      <c r="AP1223" t="s">
        <v>207</v>
      </c>
      <c r="AQ1223" t="s">
        <v>207</v>
      </c>
      <c r="AR1223" t="s">
        <v>207</v>
      </c>
      <c r="AS1223" t="s">
        <v>207</v>
      </c>
      <c r="AT1223" t="s">
        <v>207</v>
      </c>
      <c r="AU1223" t="s">
        <v>207</v>
      </c>
      <c r="AV1223" t="s">
        <v>207</v>
      </c>
      <c r="AW1223" t="s">
        <v>207</v>
      </c>
      <c r="AX1223" t="s">
        <v>207</v>
      </c>
      <c r="AY1223" t="s">
        <v>207</v>
      </c>
      <c r="AZ1223" t="s">
        <v>207</v>
      </c>
      <c r="BA1223" t="s">
        <v>207</v>
      </c>
      <c r="BB1223" t="s">
        <v>207</v>
      </c>
      <c r="BC1223" t="s">
        <v>207</v>
      </c>
      <c r="BD1223" t="s">
        <v>207</v>
      </c>
      <c r="BE1223" t="s">
        <v>207</v>
      </c>
      <c r="BF1223" t="s">
        <v>207</v>
      </c>
      <c r="BG1223" t="s">
        <v>207</v>
      </c>
      <c r="BH1223" t="s">
        <v>207</v>
      </c>
      <c r="BI1223" t="s">
        <v>207</v>
      </c>
      <c r="BJ1223" t="s">
        <v>207</v>
      </c>
      <c r="BK1223" t="s">
        <v>207</v>
      </c>
      <c r="BL1223" t="s">
        <v>207</v>
      </c>
      <c r="BM1223" t="s">
        <v>207</v>
      </c>
      <c r="BN1223" t="s">
        <v>207</v>
      </c>
      <c r="BO1223" s="18" t="str">
        <f>IF(OR(BO$2=0, BO$2=""), "N/A", IF(ISNUMBER(SEARCH(UPPER(BO$2), UPPER(ProgramsTable[[#This Row],[Type of Service]]))), "Yes", "No"))</f>
        <v>N/A</v>
      </c>
      <c r="BP1223" s="18" t="str">
        <f>IF(BP$2=0, "N/A", IF(ISNUMBER(SEARCH(TRIM(BP$2), ProgramsTable[[#This Row],[Geographic Coverage]])), "Yes", "No"))</f>
        <v>N/A</v>
      </c>
      <c r="BQ1223" s="18" t="str">
        <f>IF(BQ$2=0, "N/A", IF(ISNUMBER(SEARCH(TRIM(BQ$2), ProgramsTable[[#This Row],[Geographic Coverage]])), "Yes", "No"))</f>
        <v>N/A</v>
      </c>
      <c r="BR1223" s="18" t="str">
        <f>IF(AND(BP$2=0, BQ$2=0), "*Required - Please Make a Selection*", IF(OR(ISNUMBER(SEARCH(TRIM(BP$2), ProgramsTable[[#This Row],[Geographic Coverage]])), ISNUMBER(SEARCH(TRIM(BQ$2), ProgramsTable[[#This Row],[Geographic Coverage]]))), "Yes", "No"))</f>
        <v>*Required - Please Make a Selection*</v>
      </c>
      <c r="BS1223" s="18" t="str">
        <f>IF(OR(BS$2="",BS$2=0), "N/A", IF(AND(ProgramsTable[[#This Row],[Age Min]]= "None", ProgramsTable[[#This Row],[Age Max]]= "None"), "Yes", IF(AND(BS$2&gt;=ProgramsTable[[#This Row],[Age Min]], BS$2&lt;=ProgramsTable[[#This Row],[Age Max]]), "Yes", "No")))</f>
        <v>N/A</v>
      </c>
      <c r="BT1223" s="18" t="str" cm="1">
        <f t="array" ref="BT1223">IF(COUNTIF(AM$2:BJ$2,"Yes")=0,"N/A",IF(SUMPRODUCT(--(AM$2:BJ$2="Yes"),--(ProgramsTable[[#This Row],[Developmental Disability]:[Caregivers, Family Members, Advocates, or Practitioners of an Individual with Disabilities or Medical Conditions]]="Yes"))&gt;0,"Yes","No"))</f>
        <v>N/A</v>
      </c>
      <c r="BU12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23" s="18" t="str">
        <f>IF(BV$2=0, "N/A", IF(ISNUMBER(SEARCH(UPPER(BV$2), UPPER(ProgramsTable[[#This Row],[Type of Service]]))), "Yes", "No"))</f>
        <v>N/A</v>
      </c>
      <c r="BW1223" s="18" t="str">
        <f>IF(BW$2=0, "N/A", IF(ISNUMBER(SEARCH(TRIM(BW$2), ProgramsTable[[#This Row],[Geographic Coverage]])), "Yes", "No"))</f>
        <v>N/A</v>
      </c>
      <c r="BX1223" s="18" t="str">
        <f>IF(BX$2=0, "N/A", IF(ISNUMBER(SEARCH(TRIM(BX$2), ProgramsTable[[#This Row],[Geographic Coverage]])), "Yes", "No"))</f>
        <v>N/A</v>
      </c>
      <c r="BY1223" s="18" t="str">
        <f>IF(AND(BW$2=0, BX$2=0), "*Required - Please Make a Selection*", IF(OR(ISNUMBER(SEARCH(TRIM(BW$2), ProgramsTable[[#This Row],[Geographic Coverage]])), ISNUMBER(SEARCH(TRIM(BX$2), ProgramsTable[[#This Row],[Geographic Coverage]]))), "Yes", "No"))</f>
        <v>*Required - Please Make a Selection*</v>
      </c>
      <c r="BZ1223" s="18" t="str">
        <f>IF(I$2=0, "N/A", IF(I$2="Yes", IF(ProgramsTable[[#This Row],[Program Includes Services for Caregivers]]="Yes", IF(ProgramsTable[[#This Row],[Program May Require Caregiver to be Unpaid]]="No", "Yes", "No"), "No"), "N/A"))</f>
        <v>N/A</v>
      </c>
      <c r="CA12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23" s="18" t="str">
        <f>IF(CB$2=0, "N/A", IF(ISNUMBER(SEARCH(TRIM(UPPER(CB$2)), TRIM(UPPER(ProgramsTable[[#This Row],[Type of Service]])))), "Yes", "No"))</f>
        <v>N/A</v>
      </c>
      <c r="CC1223" s="18" t="str">
        <f>IF(CC$2=0, "N/A", IF(ISNUMBER(SEARCH(TRIM(CC$2), ProgramsTable[[#This Row],[Geographic Coverage]])), "Yes", "No"))</f>
        <v>No</v>
      </c>
      <c r="CD1223" s="18" t="str">
        <f>IF(CD$2=0, "N/A", IF(ISNUMBER(SEARCH(TRIM(CD$2), ProgramsTable[[#This Row],[Geographic Coverage]])), "Yes", "No"))</f>
        <v>N/A</v>
      </c>
      <c r="CE1223" s="18" t="str">
        <f>IF(AND(CC$2=0, CD$2=0), "*Required - Please Make a Selection*", IF(OR(ISNUMBER(SEARCH(TRIM(CC$2), ProgramsTable[[#This Row],[Geographic Coverage]])), ISNUMBER(SEARCH(TRIM(CD$2), ProgramsTable[[#This Row],[Geographic Coverage]]))), "Yes", "No"))</f>
        <v>No</v>
      </c>
      <c r="CF1223" s="18" t="str" cm="1">
        <f t="array" ref="CF1223">IF(COUNTIF(BK$2:BN$2, "Yes")=0, "N/A", IF(SUMPRODUCT((BK$2:BN$2="Yes")*(ProgramsTable[[#This Row],[Veteran?]:[Disabled Veteran?]]="Yes"))&gt;0, "Yes", "No"))</f>
        <v>No</v>
      </c>
      <c r="CG122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23"/>
      <c r="CI1223"/>
      <c r="CJ1223"/>
      <c r="CK1223"/>
      <c r="CL1223"/>
      <c r="CM1223"/>
      <c r="CN1223"/>
      <c r="CO1223"/>
      <c r="CP1223"/>
      <c r="CQ1223"/>
      <c r="CR1223"/>
      <c r="CS1223"/>
      <c r="CU1223"/>
      <c r="CV1223"/>
    </row>
    <row r="1224" spans="1:100" hidden="1" x14ac:dyDescent="0.25">
      <c r="A1224" s="10">
        <v>1364</v>
      </c>
      <c r="B1224" t="s">
        <v>658</v>
      </c>
      <c r="C1224" t="s">
        <v>514</v>
      </c>
      <c r="D1224" t="s">
        <v>545</v>
      </c>
      <c r="E1224" t="s">
        <v>546</v>
      </c>
      <c r="F1224" t="s">
        <v>558</v>
      </c>
      <c r="G1224" t="s">
        <v>103</v>
      </c>
      <c r="H1224" t="s">
        <v>207</v>
      </c>
      <c r="I1224" t="s">
        <v>207</v>
      </c>
      <c r="J1224" t="s">
        <v>208</v>
      </c>
      <c r="K1224" t="s">
        <v>208</v>
      </c>
      <c r="L1224" s="11" t="s">
        <v>208</v>
      </c>
      <c r="M1224" t="s">
        <v>208</v>
      </c>
      <c r="N1224" t="s">
        <v>208</v>
      </c>
      <c r="P1224" t="s">
        <v>208</v>
      </c>
      <c r="Q1224" t="s">
        <v>208</v>
      </c>
      <c r="R1224" t="s">
        <v>208</v>
      </c>
      <c r="S1224" t="s">
        <v>208</v>
      </c>
      <c r="T1224" t="s">
        <v>57</v>
      </c>
      <c r="U1224" t="s">
        <v>207</v>
      </c>
      <c r="V1224" t="s">
        <v>207</v>
      </c>
      <c r="W1224" t="s">
        <v>207</v>
      </c>
      <c r="X1224" t="s">
        <v>207</v>
      </c>
      <c r="Y1224" t="s">
        <v>207</v>
      </c>
      <c r="Z1224" t="s">
        <v>207</v>
      </c>
      <c r="AA1224" t="s">
        <v>207</v>
      </c>
      <c r="AB1224" t="s">
        <v>207</v>
      </c>
      <c r="AC1224" t="s">
        <v>207</v>
      </c>
      <c r="AD1224" t="s">
        <v>207</v>
      </c>
      <c r="AE1224" t="s">
        <v>207</v>
      </c>
      <c r="AF1224" t="s">
        <v>207</v>
      </c>
      <c r="AG1224" t="s">
        <v>207</v>
      </c>
      <c r="AH1224" t="s">
        <v>207</v>
      </c>
      <c r="AI1224" t="s">
        <v>207</v>
      </c>
      <c r="AJ1224" t="s">
        <v>207</v>
      </c>
      <c r="AK1224" t="s">
        <v>207</v>
      </c>
      <c r="AL1224" t="s">
        <v>207</v>
      </c>
      <c r="AM1224" t="s">
        <v>207</v>
      </c>
      <c r="AN1224" t="s">
        <v>207</v>
      </c>
      <c r="AO1224" t="s">
        <v>207</v>
      </c>
      <c r="AP1224" t="s">
        <v>207</v>
      </c>
      <c r="AQ1224" t="s">
        <v>207</v>
      </c>
      <c r="AR1224" t="s">
        <v>207</v>
      </c>
      <c r="AS1224" t="s">
        <v>207</v>
      </c>
      <c r="AT1224" t="s">
        <v>207</v>
      </c>
      <c r="AU1224" t="s">
        <v>207</v>
      </c>
      <c r="AV1224" t="s">
        <v>207</v>
      </c>
      <c r="AW1224" t="s">
        <v>207</v>
      </c>
      <c r="AX1224" t="s">
        <v>207</v>
      </c>
      <c r="AY1224" t="s">
        <v>207</v>
      </c>
      <c r="AZ1224" t="s">
        <v>207</v>
      </c>
      <c r="BA1224" t="s">
        <v>207</v>
      </c>
      <c r="BB1224" t="s">
        <v>207</v>
      </c>
      <c r="BC1224" t="s">
        <v>207</v>
      </c>
      <c r="BD1224" t="s">
        <v>207</v>
      </c>
      <c r="BE1224" t="s">
        <v>207</v>
      </c>
      <c r="BF1224" t="s">
        <v>207</v>
      </c>
      <c r="BG1224" t="s">
        <v>207</v>
      </c>
      <c r="BH1224" t="s">
        <v>207</v>
      </c>
      <c r="BI1224" t="s">
        <v>207</v>
      </c>
      <c r="BJ1224" t="s">
        <v>207</v>
      </c>
      <c r="BK1224" t="s">
        <v>207</v>
      </c>
      <c r="BL1224" t="s">
        <v>207</v>
      </c>
      <c r="BM1224" t="s">
        <v>207</v>
      </c>
      <c r="BN1224" t="s">
        <v>207</v>
      </c>
      <c r="BO1224" s="18" t="str">
        <f>IF(OR(BO$2=0, BO$2=""), "N/A", IF(ISNUMBER(SEARCH(UPPER(BO$2), UPPER(ProgramsTable[[#This Row],[Type of Service]]))), "Yes", "No"))</f>
        <v>N/A</v>
      </c>
      <c r="BP1224" s="18" t="str">
        <f>IF(BP$2=0, "N/A", IF(ISNUMBER(SEARCH(TRIM(BP$2), ProgramsTable[[#This Row],[Geographic Coverage]])), "Yes", "No"))</f>
        <v>N/A</v>
      </c>
      <c r="BQ1224" s="18" t="str">
        <f>IF(BQ$2=0, "N/A", IF(ISNUMBER(SEARCH(TRIM(BQ$2), ProgramsTable[[#This Row],[Geographic Coverage]])), "Yes", "No"))</f>
        <v>N/A</v>
      </c>
      <c r="BR1224" s="18" t="str">
        <f>IF(AND(BP$2=0, BQ$2=0), "*Required - Please Make a Selection*", IF(OR(ISNUMBER(SEARCH(TRIM(BP$2), ProgramsTable[[#This Row],[Geographic Coverage]])), ISNUMBER(SEARCH(TRIM(BQ$2), ProgramsTable[[#This Row],[Geographic Coverage]]))), "Yes", "No"))</f>
        <v>*Required - Please Make a Selection*</v>
      </c>
      <c r="BS1224" s="18" t="str">
        <f>IF(OR(BS$2="",BS$2=0), "N/A", IF(AND(ProgramsTable[[#This Row],[Age Min]]= "None", ProgramsTable[[#This Row],[Age Max]]= "None"), "Yes", IF(AND(BS$2&gt;=ProgramsTable[[#This Row],[Age Min]], BS$2&lt;=ProgramsTable[[#This Row],[Age Max]]), "Yes", "No")))</f>
        <v>N/A</v>
      </c>
      <c r="BT1224" s="18" t="str" cm="1">
        <f t="array" ref="BT1224">IF(COUNTIF(AM$2:BJ$2,"Yes")=0,"N/A",IF(SUMPRODUCT(--(AM$2:BJ$2="Yes"),--(ProgramsTable[[#This Row],[Developmental Disability]:[Caregivers, Family Members, Advocates, or Practitioners of an Individual with Disabilities or Medical Conditions]]="Yes"))&gt;0,"Yes","No"))</f>
        <v>N/A</v>
      </c>
      <c r="BU12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24" s="18" t="str">
        <f>IF(BV$2=0, "N/A", IF(ISNUMBER(SEARCH(UPPER(BV$2), UPPER(ProgramsTable[[#This Row],[Type of Service]]))), "Yes", "No"))</f>
        <v>N/A</v>
      </c>
      <c r="BW1224" s="18" t="str">
        <f>IF(BW$2=0, "N/A", IF(ISNUMBER(SEARCH(TRIM(BW$2), ProgramsTable[[#This Row],[Geographic Coverage]])), "Yes", "No"))</f>
        <v>N/A</v>
      </c>
      <c r="BX1224" s="18" t="str">
        <f>IF(BX$2=0, "N/A", IF(ISNUMBER(SEARCH(TRIM(BX$2), ProgramsTable[[#This Row],[Geographic Coverage]])), "Yes", "No"))</f>
        <v>N/A</v>
      </c>
      <c r="BY1224" s="18" t="str">
        <f>IF(AND(BW$2=0, BX$2=0), "*Required - Please Make a Selection*", IF(OR(ISNUMBER(SEARCH(TRIM(BW$2), ProgramsTable[[#This Row],[Geographic Coverage]])), ISNUMBER(SEARCH(TRIM(BX$2), ProgramsTable[[#This Row],[Geographic Coverage]]))), "Yes", "No"))</f>
        <v>*Required - Please Make a Selection*</v>
      </c>
      <c r="BZ1224" s="18" t="str">
        <f>IF(I$2=0, "N/A", IF(I$2="Yes", IF(ProgramsTable[[#This Row],[Program Includes Services for Caregivers]]="Yes", IF(ProgramsTable[[#This Row],[Program May Require Caregiver to be Unpaid]]="No", "Yes", "No"), "No"), "N/A"))</f>
        <v>N/A</v>
      </c>
      <c r="CA12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24" s="18" t="str">
        <f>IF(CB$2=0, "N/A", IF(ISNUMBER(SEARCH(TRIM(UPPER(CB$2)), TRIM(UPPER(ProgramsTable[[#This Row],[Type of Service]])))), "Yes", "No"))</f>
        <v>N/A</v>
      </c>
      <c r="CC1224" s="18" t="str">
        <f>IF(CC$2=0, "N/A", IF(ISNUMBER(SEARCH(TRIM(CC$2), ProgramsTable[[#This Row],[Geographic Coverage]])), "Yes", "No"))</f>
        <v>No</v>
      </c>
      <c r="CD1224" s="18" t="str">
        <f>IF(CD$2=0, "N/A", IF(ISNUMBER(SEARCH(TRIM(CD$2), ProgramsTable[[#This Row],[Geographic Coverage]])), "Yes", "No"))</f>
        <v>N/A</v>
      </c>
      <c r="CE1224" s="18" t="str">
        <f>IF(AND(CC$2=0, CD$2=0), "*Required - Please Make a Selection*", IF(OR(ISNUMBER(SEARCH(TRIM(CC$2), ProgramsTable[[#This Row],[Geographic Coverage]])), ISNUMBER(SEARCH(TRIM(CD$2), ProgramsTable[[#This Row],[Geographic Coverage]]))), "Yes", "No"))</f>
        <v>No</v>
      </c>
      <c r="CF1224" s="18" t="str" cm="1">
        <f t="array" ref="CF1224">IF(COUNTIF(BK$2:BN$2, "Yes")=0, "N/A", IF(SUMPRODUCT((BK$2:BN$2="Yes")*(ProgramsTable[[#This Row],[Veteran?]:[Disabled Veteran?]]="Yes"))&gt;0, "Yes", "No"))</f>
        <v>No</v>
      </c>
      <c r="CG12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24"/>
      <c r="CI1224"/>
      <c r="CJ1224"/>
      <c r="CK1224"/>
      <c r="CL1224"/>
      <c r="CM1224"/>
      <c r="CN1224"/>
      <c r="CO1224"/>
      <c r="CP1224"/>
      <c r="CQ1224"/>
      <c r="CR1224"/>
      <c r="CS1224"/>
      <c r="CU1224"/>
      <c r="CV1224"/>
    </row>
    <row r="1225" spans="1:100" hidden="1" x14ac:dyDescent="0.25">
      <c r="A1225" s="10">
        <v>1365</v>
      </c>
      <c r="B1225" t="s">
        <v>658</v>
      </c>
      <c r="C1225" t="s">
        <v>514</v>
      </c>
      <c r="D1225" t="s">
        <v>545</v>
      </c>
      <c r="E1225" t="s">
        <v>546</v>
      </c>
      <c r="F1225" t="s">
        <v>559</v>
      </c>
      <c r="G1225" t="s">
        <v>105</v>
      </c>
      <c r="H1225" t="s">
        <v>207</v>
      </c>
      <c r="I1225" t="s">
        <v>207</v>
      </c>
      <c r="J1225" t="s">
        <v>208</v>
      </c>
      <c r="K1225" t="s">
        <v>208</v>
      </c>
      <c r="L1225" s="11" t="s">
        <v>543</v>
      </c>
      <c r="M1225">
        <v>60</v>
      </c>
      <c r="N1225">
        <v>120</v>
      </c>
      <c r="P1225" t="s">
        <v>208</v>
      </c>
      <c r="Q1225" t="s">
        <v>208</v>
      </c>
      <c r="R1225" t="s">
        <v>208</v>
      </c>
      <c r="S1225" t="s">
        <v>208</v>
      </c>
      <c r="T1225" t="s">
        <v>57</v>
      </c>
      <c r="U1225" t="s">
        <v>207</v>
      </c>
      <c r="V1225" t="s">
        <v>207</v>
      </c>
      <c r="W1225" t="s">
        <v>207</v>
      </c>
      <c r="X1225" t="s">
        <v>207</v>
      </c>
      <c r="Y1225" t="s">
        <v>207</v>
      </c>
      <c r="Z1225" t="s">
        <v>207</v>
      </c>
      <c r="AA1225" t="s">
        <v>207</v>
      </c>
      <c r="AB1225" t="s">
        <v>207</v>
      </c>
      <c r="AC1225" t="s">
        <v>207</v>
      </c>
      <c r="AD1225" t="s">
        <v>207</v>
      </c>
      <c r="AE1225" t="s">
        <v>207</v>
      </c>
      <c r="AF1225" t="s">
        <v>207</v>
      </c>
      <c r="AG1225" t="s">
        <v>207</v>
      </c>
      <c r="AH1225" t="s">
        <v>207</v>
      </c>
      <c r="AI1225" t="s">
        <v>207</v>
      </c>
      <c r="AJ1225" t="s">
        <v>207</v>
      </c>
      <c r="AK1225" t="s">
        <v>207</v>
      </c>
      <c r="AL1225" t="s">
        <v>207</v>
      </c>
      <c r="AM1225" t="s">
        <v>207</v>
      </c>
      <c r="AN1225" t="s">
        <v>207</v>
      </c>
      <c r="AO1225" t="s">
        <v>207</v>
      </c>
      <c r="AP1225" t="s">
        <v>207</v>
      </c>
      <c r="AQ1225" t="s">
        <v>207</v>
      </c>
      <c r="AR1225" t="s">
        <v>207</v>
      </c>
      <c r="AS1225" t="s">
        <v>207</v>
      </c>
      <c r="AT1225" t="s">
        <v>207</v>
      </c>
      <c r="AU1225" t="s">
        <v>207</v>
      </c>
      <c r="AV1225" t="s">
        <v>207</v>
      </c>
      <c r="AW1225" t="s">
        <v>207</v>
      </c>
      <c r="AX1225" t="s">
        <v>207</v>
      </c>
      <c r="AY1225" t="s">
        <v>207</v>
      </c>
      <c r="AZ1225" t="s">
        <v>207</v>
      </c>
      <c r="BA1225" t="s">
        <v>207</v>
      </c>
      <c r="BB1225" t="s">
        <v>207</v>
      </c>
      <c r="BC1225" t="s">
        <v>207</v>
      </c>
      <c r="BD1225" t="s">
        <v>207</v>
      </c>
      <c r="BE1225" t="s">
        <v>207</v>
      </c>
      <c r="BF1225" t="s">
        <v>207</v>
      </c>
      <c r="BG1225" t="s">
        <v>207</v>
      </c>
      <c r="BH1225" t="s">
        <v>207</v>
      </c>
      <c r="BI1225" t="s">
        <v>207</v>
      </c>
      <c r="BJ1225" t="s">
        <v>207</v>
      </c>
      <c r="BK1225" t="s">
        <v>207</v>
      </c>
      <c r="BL1225" t="s">
        <v>207</v>
      </c>
      <c r="BM1225" t="s">
        <v>207</v>
      </c>
      <c r="BN1225" t="s">
        <v>207</v>
      </c>
      <c r="BO1225" s="18" t="str">
        <f>IF(OR(BO$2=0, BO$2=""), "N/A", IF(ISNUMBER(SEARCH(UPPER(BO$2), UPPER(ProgramsTable[[#This Row],[Type of Service]]))), "Yes", "No"))</f>
        <v>N/A</v>
      </c>
      <c r="BP1225" s="18" t="str">
        <f>IF(BP$2=0, "N/A", IF(ISNUMBER(SEARCH(TRIM(BP$2), ProgramsTable[[#This Row],[Geographic Coverage]])), "Yes", "No"))</f>
        <v>N/A</v>
      </c>
      <c r="BQ1225" s="18" t="str">
        <f>IF(BQ$2=0, "N/A", IF(ISNUMBER(SEARCH(TRIM(BQ$2), ProgramsTable[[#This Row],[Geographic Coverage]])), "Yes", "No"))</f>
        <v>N/A</v>
      </c>
      <c r="BR1225" s="18" t="str">
        <f>IF(AND(BP$2=0, BQ$2=0), "*Required - Please Make a Selection*", IF(OR(ISNUMBER(SEARCH(TRIM(BP$2), ProgramsTable[[#This Row],[Geographic Coverage]])), ISNUMBER(SEARCH(TRIM(BQ$2), ProgramsTable[[#This Row],[Geographic Coverage]]))), "Yes", "No"))</f>
        <v>*Required - Please Make a Selection*</v>
      </c>
      <c r="BS1225" s="18" t="str">
        <f>IF(OR(BS$2="",BS$2=0), "N/A", IF(AND(ProgramsTable[[#This Row],[Age Min]]= "None", ProgramsTable[[#This Row],[Age Max]]= "None"), "Yes", IF(AND(BS$2&gt;=ProgramsTable[[#This Row],[Age Min]], BS$2&lt;=ProgramsTable[[#This Row],[Age Max]]), "Yes", "No")))</f>
        <v>N/A</v>
      </c>
      <c r="BT1225" s="18" t="str" cm="1">
        <f t="array" ref="BT1225">IF(COUNTIF(AM$2:BJ$2,"Yes")=0,"N/A",IF(SUMPRODUCT(--(AM$2:BJ$2="Yes"),--(ProgramsTable[[#This Row],[Developmental Disability]:[Caregivers, Family Members, Advocates, or Practitioners of an Individual with Disabilities or Medical Conditions]]="Yes"))&gt;0,"Yes","No"))</f>
        <v>N/A</v>
      </c>
      <c r="BU12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25" s="18" t="str">
        <f>IF(BV$2=0, "N/A", IF(ISNUMBER(SEARCH(UPPER(BV$2), UPPER(ProgramsTable[[#This Row],[Type of Service]]))), "Yes", "No"))</f>
        <v>N/A</v>
      </c>
      <c r="BW1225" s="18" t="str">
        <f>IF(BW$2=0, "N/A", IF(ISNUMBER(SEARCH(TRIM(BW$2), ProgramsTable[[#This Row],[Geographic Coverage]])), "Yes", "No"))</f>
        <v>N/A</v>
      </c>
      <c r="BX1225" s="18" t="str">
        <f>IF(BX$2=0, "N/A", IF(ISNUMBER(SEARCH(TRIM(BX$2), ProgramsTable[[#This Row],[Geographic Coverage]])), "Yes", "No"))</f>
        <v>N/A</v>
      </c>
      <c r="BY1225" s="18" t="str">
        <f>IF(AND(BW$2=0, BX$2=0), "*Required - Please Make a Selection*", IF(OR(ISNUMBER(SEARCH(TRIM(BW$2), ProgramsTable[[#This Row],[Geographic Coverage]])), ISNUMBER(SEARCH(TRIM(BX$2), ProgramsTable[[#This Row],[Geographic Coverage]]))), "Yes", "No"))</f>
        <v>*Required - Please Make a Selection*</v>
      </c>
      <c r="BZ1225" s="18" t="str">
        <f>IF(I$2=0, "N/A", IF(I$2="Yes", IF(ProgramsTable[[#This Row],[Program Includes Services for Caregivers]]="Yes", IF(ProgramsTable[[#This Row],[Program May Require Caregiver to be Unpaid]]="No", "Yes", "No"), "No"), "N/A"))</f>
        <v>N/A</v>
      </c>
      <c r="CA12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25" s="18" t="str">
        <f>IF(CB$2=0, "N/A", IF(ISNUMBER(SEARCH(TRIM(UPPER(CB$2)), TRIM(UPPER(ProgramsTable[[#This Row],[Type of Service]])))), "Yes", "No"))</f>
        <v>N/A</v>
      </c>
      <c r="CC1225" s="18" t="str">
        <f>IF(CC$2=0, "N/A", IF(ISNUMBER(SEARCH(TRIM(CC$2), ProgramsTable[[#This Row],[Geographic Coverage]])), "Yes", "No"))</f>
        <v>No</v>
      </c>
      <c r="CD1225" s="18" t="str">
        <f>IF(CD$2=0, "N/A", IF(ISNUMBER(SEARCH(TRIM(CD$2), ProgramsTable[[#This Row],[Geographic Coverage]])), "Yes", "No"))</f>
        <v>N/A</v>
      </c>
      <c r="CE1225" s="18" t="str">
        <f>IF(AND(CC$2=0, CD$2=0), "*Required - Please Make a Selection*", IF(OR(ISNUMBER(SEARCH(TRIM(CC$2), ProgramsTable[[#This Row],[Geographic Coverage]])), ISNUMBER(SEARCH(TRIM(CD$2), ProgramsTable[[#This Row],[Geographic Coverage]]))), "Yes", "No"))</f>
        <v>No</v>
      </c>
      <c r="CF1225" s="18" t="str" cm="1">
        <f t="array" ref="CF1225">IF(COUNTIF(BK$2:BN$2, "Yes")=0, "N/A", IF(SUMPRODUCT((BK$2:BN$2="Yes")*(ProgramsTable[[#This Row],[Veteran?]:[Disabled Veteran?]]="Yes"))&gt;0, "Yes", "No"))</f>
        <v>No</v>
      </c>
      <c r="CG12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25"/>
      <c r="CI1225"/>
      <c r="CJ1225"/>
      <c r="CK1225"/>
      <c r="CL1225"/>
      <c r="CM1225"/>
      <c r="CN1225"/>
      <c r="CO1225"/>
      <c r="CP1225"/>
      <c r="CQ1225"/>
      <c r="CR1225"/>
      <c r="CS1225"/>
      <c r="CU1225"/>
      <c r="CV1225"/>
    </row>
    <row r="1226" spans="1:100" hidden="1" x14ac:dyDescent="0.25">
      <c r="A1226" s="10">
        <v>1366</v>
      </c>
      <c r="B1226" t="s">
        <v>658</v>
      </c>
      <c r="C1226" t="s">
        <v>514</v>
      </c>
      <c r="D1226" t="s">
        <v>545</v>
      </c>
      <c r="E1226" t="s">
        <v>546</v>
      </c>
      <c r="F1226" t="s">
        <v>560</v>
      </c>
      <c r="G1226" t="s">
        <v>103</v>
      </c>
      <c r="H1226" t="s">
        <v>207</v>
      </c>
      <c r="I1226" t="s">
        <v>207</v>
      </c>
      <c r="J1226" t="s">
        <v>208</v>
      </c>
      <c r="K1226" t="s">
        <v>208</v>
      </c>
      <c r="L1226" s="11" t="s">
        <v>208</v>
      </c>
      <c r="M1226" t="s">
        <v>208</v>
      </c>
      <c r="N1226" t="s">
        <v>208</v>
      </c>
      <c r="P1226" t="s">
        <v>208</v>
      </c>
      <c r="Q1226" t="s">
        <v>208</v>
      </c>
      <c r="R1226" t="s">
        <v>208</v>
      </c>
      <c r="S1226" t="s">
        <v>208</v>
      </c>
      <c r="T1226" t="s">
        <v>57</v>
      </c>
      <c r="U1226" t="s">
        <v>207</v>
      </c>
      <c r="V1226" t="s">
        <v>207</v>
      </c>
      <c r="W1226" t="s">
        <v>207</v>
      </c>
      <c r="X1226" t="s">
        <v>207</v>
      </c>
      <c r="Y1226" t="s">
        <v>207</v>
      </c>
      <c r="Z1226" t="s">
        <v>207</v>
      </c>
      <c r="AA1226" t="s">
        <v>207</v>
      </c>
      <c r="AB1226" t="s">
        <v>207</v>
      </c>
      <c r="AC1226" t="s">
        <v>207</v>
      </c>
      <c r="AD1226" t="s">
        <v>207</v>
      </c>
      <c r="AE1226" t="s">
        <v>207</v>
      </c>
      <c r="AF1226" t="s">
        <v>207</v>
      </c>
      <c r="AG1226" t="s">
        <v>207</v>
      </c>
      <c r="AH1226" t="s">
        <v>207</v>
      </c>
      <c r="AI1226" t="s">
        <v>207</v>
      </c>
      <c r="AJ1226" t="s">
        <v>207</v>
      </c>
      <c r="AK1226" t="s">
        <v>207</v>
      </c>
      <c r="AL1226" t="s">
        <v>207</v>
      </c>
      <c r="AM1226" t="s">
        <v>207</v>
      </c>
      <c r="AN1226" t="s">
        <v>207</v>
      </c>
      <c r="AO1226" t="s">
        <v>207</v>
      </c>
      <c r="AP1226" t="s">
        <v>207</v>
      </c>
      <c r="AQ1226" t="s">
        <v>207</v>
      </c>
      <c r="AR1226" t="s">
        <v>207</v>
      </c>
      <c r="AS1226" t="s">
        <v>207</v>
      </c>
      <c r="AT1226" t="s">
        <v>207</v>
      </c>
      <c r="AU1226" t="s">
        <v>207</v>
      </c>
      <c r="AV1226" t="s">
        <v>207</v>
      </c>
      <c r="AW1226" t="s">
        <v>207</v>
      </c>
      <c r="AX1226" t="s">
        <v>207</v>
      </c>
      <c r="AY1226" t="s">
        <v>207</v>
      </c>
      <c r="AZ1226" t="s">
        <v>207</v>
      </c>
      <c r="BA1226" t="s">
        <v>207</v>
      </c>
      <c r="BB1226" t="s">
        <v>207</v>
      </c>
      <c r="BC1226" t="s">
        <v>207</v>
      </c>
      <c r="BD1226" t="s">
        <v>207</v>
      </c>
      <c r="BE1226" t="s">
        <v>207</v>
      </c>
      <c r="BF1226" t="s">
        <v>207</v>
      </c>
      <c r="BG1226" t="s">
        <v>207</v>
      </c>
      <c r="BH1226" t="s">
        <v>207</v>
      </c>
      <c r="BI1226" t="s">
        <v>207</v>
      </c>
      <c r="BJ1226" t="s">
        <v>207</v>
      </c>
      <c r="BK1226" t="s">
        <v>207</v>
      </c>
      <c r="BL1226" t="s">
        <v>207</v>
      </c>
      <c r="BM1226" t="s">
        <v>207</v>
      </c>
      <c r="BN1226" t="s">
        <v>207</v>
      </c>
      <c r="BO1226" s="18" t="str">
        <f>IF(OR(BO$2=0, BO$2=""), "N/A", IF(ISNUMBER(SEARCH(UPPER(BO$2), UPPER(ProgramsTable[[#This Row],[Type of Service]]))), "Yes", "No"))</f>
        <v>N/A</v>
      </c>
      <c r="BP1226" s="18" t="str">
        <f>IF(BP$2=0, "N/A", IF(ISNUMBER(SEARCH(TRIM(BP$2), ProgramsTable[[#This Row],[Geographic Coverage]])), "Yes", "No"))</f>
        <v>N/A</v>
      </c>
      <c r="BQ1226" s="18" t="str">
        <f>IF(BQ$2=0, "N/A", IF(ISNUMBER(SEARCH(TRIM(BQ$2), ProgramsTable[[#This Row],[Geographic Coverage]])), "Yes", "No"))</f>
        <v>N/A</v>
      </c>
      <c r="BR1226" s="18" t="str">
        <f>IF(AND(BP$2=0, BQ$2=0), "*Required - Please Make a Selection*", IF(OR(ISNUMBER(SEARCH(TRIM(BP$2), ProgramsTable[[#This Row],[Geographic Coverage]])), ISNUMBER(SEARCH(TRIM(BQ$2), ProgramsTable[[#This Row],[Geographic Coverage]]))), "Yes", "No"))</f>
        <v>*Required - Please Make a Selection*</v>
      </c>
      <c r="BS1226" s="18" t="str">
        <f>IF(OR(BS$2="",BS$2=0), "N/A", IF(AND(ProgramsTable[[#This Row],[Age Min]]= "None", ProgramsTable[[#This Row],[Age Max]]= "None"), "Yes", IF(AND(BS$2&gt;=ProgramsTable[[#This Row],[Age Min]], BS$2&lt;=ProgramsTable[[#This Row],[Age Max]]), "Yes", "No")))</f>
        <v>N/A</v>
      </c>
      <c r="BT1226" s="18" t="str" cm="1">
        <f t="array" ref="BT1226">IF(COUNTIF(AM$2:BJ$2,"Yes")=0,"N/A",IF(SUMPRODUCT(--(AM$2:BJ$2="Yes"),--(ProgramsTable[[#This Row],[Developmental Disability]:[Caregivers, Family Members, Advocates, or Practitioners of an Individual with Disabilities or Medical Conditions]]="Yes"))&gt;0,"Yes","No"))</f>
        <v>N/A</v>
      </c>
      <c r="BU12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26" s="18" t="str">
        <f>IF(BV$2=0, "N/A", IF(ISNUMBER(SEARCH(UPPER(BV$2), UPPER(ProgramsTable[[#This Row],[Type of Service]]))), "Yes", "No"))</f>
        <v>N/A</v>
      </c>
      <c r="BW1226" s="18" t="str">
        <f>IF(BW$2=0, "N/A", IF(ISNUMBER(SEARCH(TRIM(BW$2), ProgramsTable[[#This Row],[Geographic Coverage]])), "Yes", "No"))</f>
        <v>N/A</v>
      </c>
      <c r="BX1226" s="18" t="str">
        <f>IF(BX$2=0, "N/A", IF(ISNUMBER(SEARCH(TRIM(BX$2), ProgramsTable[[#This Row],[Geographic Coverage]])), "Yes", "No"))</f>
        <v>N/A</v>
      </c>
      <c r="BY1226" s="18" t="str">
        <f>IF(AND(BW$2=0, BX$2=0), "*Required - Please Make a Selection*", IF(OR(ISNUMBER(SEARCH(TRIM(BW$2), ProgramsTable[[#This Row],[Geographic Coverage]])), ISNUMBER(SEARCH(TRIM(BX$2), ProgramsTable[[#This Row],[Geographic Coverage]]))), "Yes", "No"))</f>
        <v>*Required - Please Make a Selection*</v>
      </c>
      <c r="BZ1226" s="18" t="str">
        <f>IF(I$2=0, "N/A", IF(I$2="Yes", IF(ProgramsTable[[#This Row],[Program Includes Services for Caregivers]]="Yes", IF(ProgramsTable[[#This Row],[Program May Require Caregiver to be Unpaid]]="No", "Yes", "No"), "No"), "N/A"))</f>
        <v>N/A</v>
      </c>
      <c r="CA12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26" s="18" t="str">
        <f>IF(CB$2=0, "N/A", IF(ISNUMBER(SEARCH(TRIM(UPPER(CB$2)), TRIM(UPPER(ProgramsTable[[#This Row],[Type of Service]])))), "Yes", "No"))</f>
        <v>N/A</v>
      </c>
      <c r="CC1226" s="18" t="str">
        <f>IF(CC$2=0, "N/A", IF(ISNUMBER(SEARCH(TRIM(CC$2), ProgramsTable[[#This Row],[Geographic Coverage]])), "Yes", "No"))</f>
        <v>No</v>
      </c>
      <c r="CD1226" s="18" t="str">
        <f>IF(CD$2=0, "N/A", IF(ISNUMBER(SEARCH(TRIM(CD$2), ProgramsTable[[#This Row],[Geographic Coverage]])), "Yes", "No"))</f>
        <v>N/A</v>
      </c>
      <c r="CE1226" s="18" t="str">
        <f>IF(AND(CC$2=0, CD$2=0), "*Required - Please Make a Selection*", IF(OR(ISNUMBER(SEARCH(TRIM(CC$2), ProgramsTable[[#This Row],[Geographic Coverage]])), ISNUMBER(SEARCH(TRIM(CD$2), ProgramsTable[[#This Row],[Geographic Coverage]]))), "Yes", "No"))</f>
        <v>No</v>
      </c>
      <c r="CF1226" s="18" t="str" cm="1">
        <f t="array" ref="CF1226">IF(COUNTIF(BK$2:BN$2, "Yes")=0, "N/A", IF(SUMPRODUCT((BK$2:BN$2="Yes")*(ProgramsTable[[#This Row],[Veteran?]:[Disabled Veteran?]]="Yes"))&gt;0, "Yes", "No"))</f>
        <v>No</v>
      </c>
      <c r="CG12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26"/>
      <c r="CI1226"/>
      <c r="CJ1226"/>
      <c r="CK1226"/>
      <c r="CL1226"/>
      <c r="CM1226"/>
      <c r="CN1226"/>
      <c r="CO1226"/>
      <c r="CP1226"/>
      <c r="CQ1226"/>
      <c r="CR1226"/>
      <c r="CS1226"/>
      <c r="CU1226"/>
      <c r="CV1226"/>
    </row>
    <row r="1227" spans="1:100" hidden="1" x14ac:dyDescent="0.25">
      <c r="A1227" s="10">
        <v>1367</v>
      </c>
      <c r="B1227" t="s">
        <v>658</v>
      </c>
      <c r="C1227" t="s">
        <v>514</v>
      </c>
      <c r="D1227" t="s">
        <v>545</v>
      </c>
      <c r="E1227" t="s">
        <v>546</v>
      </c>
      <c r="F1227" t="s">
        <v>111</v>
      </c>
      <c r="G1227" t="s">
        <v>111</v>
      </c>
      <c r="H1227" t="s">
        <v>207</v>
      </c>
      <c r="I1227" t="s">
        <v>207</v>
      </c>
      <c r="J1227" t="s">
        <v>547</v>
      </c>
      <c r="K1227" t="s">
        <v>208</v>
      </c>
      <c r="L1227" s="11" t="s">
        <v>543</v>
      </c>
      <c r="M1227">
        <v>60</v>
      </c>
      <c r="N1227">
        <v>120</v>
      </c>
      <c r="P1227" t="s">
        <v>561</v>
      </c>
      <c r="Q1227" t="s">
        <v>208</v>
      </c>
      <c r="R1227" t="s">
        <v>561</v>
      </c>
      <c r="S1227" t="s">
        <v>208</v>
      </c>
      <c r="T1227" t="s">
        <v>57</v>
      </c>
      <c r="U1227" t="s">
        <v>215</v>
      </c>
      <c r="V1227" t="s">
        <v>207</v>
      </c>
      <c r="W1227" t="s">
        <v>207</v>
      </c>
      <c r="X1227" t="s">
        <v>207</v>
      </c>
      <c r="Y1227" t="s">
        <v>207</v>
      </c>
      <c r="Z1227" t="s">
        <v>207</v>
      </c>
      <c r="AA1227" t="s">
        <v>215</v>
      </c>
      <c r="AB1227" t="s">
        <v>207</v>
      </c>
      <c r="AC1227" t="s">
        <v>207</v>
      </c>
      <c r="AD1227" t="s">
        <v>207</v>
      </c>
      <c r="AE1227" t="s">
        <v>207</v>
      </c>
      <c r="AF1227" t="s">
        <v>207</v>
      </c>
      <c r="AG1227" t="s">
        <v>207</v>
      </c>
      <c r="AH1227" t="s">
        <v>207</v>
      </c>
      <c r="AI1227" t="s">
        <v>207</v>
      </c>
      <c r="AJ1227" t="s">
        <v>207</v>
      </c>
      <c r="AK1227" t="s">
        <v>207</v>
      </c>
      <c r="AL1227" t="s">
        <v>207</v>
      </c>
      <c r="AM1227" t="s">
        <v>207</v>
      </c>
      <c r="AN1227" t="s">
        <v>207</v>
      </c>
      <c r="AO1227" t="s">
        <v>207</v>
      </c>
      <c r="AP1227" t="s">
        <v>207</v>
      </c>
      <c r="AQ1227" t="s">
        <v>207</v>
      </c>
      <c r="AR1227" t="s">
        <v>207</v>
      </c>
      <c r="AS1227" t="s">
        <v>207</v>
      </c>
      <c r="AT1227" t="s">
        <v>207</v>
      </c>
      <c r="AU1227" t="s">
        <v>207</v>
      </c>
      <c r="AV1227" t="s">
        <v>207</v>
      </c>
      <c r="AW1227" t="s">
        <v>207</v>
      </c>
      <c r="AX1227" t="s">
        <v>207</v>
      </c>
      <c r="AY1227" t="s">
        <v>207</v>
      </c>
      <c r="AZ1227" t="s">
        <v>207</v>
      </c>
      <c r="BA1227" t="s">
        <v>215</v>
      </c>
      <c r="BB1227" t="s">
        <v>207</v>
      </c>
      <c r="BC1227" t="s">
        <v>207</v>
      </c>
      <c r="BD1227" t="s">
        <v>207</v>
      </c>
      <c r="BE1227" t="s">
        <v>207</v>
      </c>
      <c r="BF1227" t="s">
        <v>207</v>
      </c>
      <c r="BG1227" t="s">
        <v>207</v>
      </c>
      <c r="BH1227" t="s">
        <v>207</v>
      </c>
      <c r="BI1227" t="s">
        <v>207</v>
      </c>
      <c r="BJ1227" t="s">
        <v>207</v>
      </c>
      <c r="BK1227" t="s">
        <v>207</v>
      </c>
      <c r="BL1227" t="s">
        <v>207</v>
      </c>
      <c r="BM1227" t="s">
        <v>207</v>
      </c>
      <c r="BN1227" t="s">
        <v>207</v>
      </c>
      <c r="BO1227" s="18" t="str">
        <f>IF(OR(BO$2=0, BO$2=""), "N/A", IF(ISNUMBER(SEARCH(UPPER(BO$2), UPPER(ProgramsTable[[#This Row],[Type of Service]]))), "Yes", "No"))</f>
        <v>N/A</v>
      </c>
      <c r="BP1227" s="18" t="str">
        <f>IF(BP$2=0, "N/A", IF(ISNUMBER(SEARCH(TRIM(BP$2), ProgramsTable[[#This Row],[Geographic Coverage]])), "Yes", "No"))</f>
        <v>N/A</v>
      </c>
      <c r="BQ1227" s="18" t="str">
        <f>IF(BQ$2=0, "N/A", IF(ISNUMBER(SEARCH(TRIM(BQ$2), ProgramsTable[[#This Row],[Geographic Coverage]])), "Yes", "No"))</f>
        <v>N/A</v>
      </c>
      <c r="BR1227" s="18" t="str">
        <f>IF(AND(BP$2=0, BQ$2=0), "*Required - Please Make a Selection*", IF(OR(ISNUMBER(SEARCH(TRIM(BP$2), ProgramsTable[[#This Row],[Geographic Coverage]])), ISNUMBER(SEARCH(TRIM(BQ$2), ProgramsTable[[#This Row],[Geographic Coverage]]))), "Yes", "No"))</f>
        <v>*Required - Please Make a Selection*</v>
      </c>
      <c r="BS1227" s="18" t="str">
        <f>IF(OR(BS$2="",BS$2=0), "N/A", IF(AND(ProgramsTable[[#This Row],[Age Min]]= "None", ProgramsTable[[#This Row],[Age Max]]= "None"), "Yes", IF(AND(BS$2&gt;=ProgramsTable[[#This Row],[Age Min]], BS$2&lt;=ProgramsTable[[#This Row],[Age Max]]), "Yes", "No")))</f>
        <v>N/A</v>
      </c>
      <c r="BT1227" s="18" t="str" cm="1">
        <f t="array" ref="BT1227">IF(COUNTIF(AM$2:BJ$2,"Yes")=0,"N/A",IF(SUMPRODUCT(--(AM$2:BJ$2="Yes"),--(ProgramsTable[[#This Row],[Developmental Disability]:[Caregivers, Family Members, Advocates, or Practitioners of an Individual with Disabilities or Medical Conditions]]="Yes"))&gt;0,"Yes","No"))</f>
        <v>N/A</v>
      </c>
      <c r="BU12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27" s="18" t="str">
        <f>IF(BV$2=0, "N/A", IF(ISNUMBER(SEARCH(UPPER(BV$2), UPPER(ProgramsTable[[#This Row],[Type of Service]]))), "Yes", "No"))</f>
        <v>N/A</v>
      </c>
      <c r="BW1227" s="18" t="str">
        <f>IF(BW$2=0, "N/A", IF(ISNUMBER(SEARCH(TRIM(BW$2), ProgramsTable[[#This Row],[Geographic Coverage]])), "Yes", "No"))</f>
        <v>N/A</v>
      </c>
      <c r="BX1227" s="18" t="str">
        <f>IF(BX$2=0, "N/A", IF(ISNUMBER(SEARCH(TRIM(BX$2), ProgramsTable[[#This Row],[Geographic Coverage]])), "Yes", "No"))</f>
        <v>N/A</v>
      </c>
      <c r="BY1227" s="18" t="str">
        <f>IF(AND(BW$2=0, BX$2=0), "*Required - Please Make a Selection*", IF(OR(ISNUMBER(SEARCH(TRIM(BW$2), ProgramsTable[[#This Row],[Geographic Coverage]])), ISNUMBER(SEARCH(TRIM(BX$2), ProgramsTable[[#This Row],[Geographic Coverage]]))), "Yes", "No"))</f>
        <v>*Required - Please Make a Selection*</v>
      </c>
      <c r="BZ1227" s="18" t="str">
        <f>IF(I$2=0, "N/A", IF(I$2="Yes", IF(ProgramsTable[[#This Row],[Program Includes Services for Caregivers]]="Yes", IF(ProgramsTable[[#This Row],[Program May Require Caregiver to be Unpaid]]="No", "Yes", "No"), "No"), "N/A"))</f>
        <v>N/A</v>
      </c>
      <c r="CA12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27" s="18" t="str">
        <f>IF(CB$2=0, "N/A", IF(ISNUMBER(SEARCH(TRIM(UPPER(CB$2)), TRIM(UPPER(ProgramsTable[[#This Row],[Type of Service]])))), "Yes", "No"))</f>
        <v>N/A</v>
      </c>
      <c r="CC1227" s="18" t="str">
        <f>IF(CC$2=0, "N/A", IF(ISNUMBER(SEARCH(TRIM(CC$2), ProgramsTable[[#This Row],[Geographic Coverage]])), "Yes", "No"))</f>
        <v>No</v>
      </c>
      <c r="CD1227" s="18" t="str">
        <f>IF(CD$2=0, "N/A", IF(ISNUMBER(SEARCH(TRIM(CD$2), ProgramsTable[[#This Row],[Geographic Coverage]])), "Yes", "No"))</f>
        <v>N/A</v>
      </c>
      <c r="CE1227" s="18" t="str">
        <f>IF(AND(CC$2=0, CD$2=0), "*Required - Please Make a Selection*", IF(OR(ISNUMBER(SEARCH(TRIM(CC$2), ProgramsTable[[#This Row],[Geographic Coverage]])), ISNUMBER(SEARCH(TRIM(CD$2), ProgramsTable[[#This Row],[Geographic Coverage]]))), "Yes", "No"))</f>
        <v>No</v>
      </c>
      <c r="CF1227" s="18" t="str" cm="1">
        <f t="array" ref="CF1227">IF(COUNTIF(BK$2:BN$2, "Yes")=0, "N/A", IF(SUMPRODUCT((BK$2:BN$2="Yes")*(ProgramsTable[[#This Row],[Veteran?]:[Disabled Veteran?]]="Yes"))&gt;0, "Yes", "No"))</f>
        <v>No</v>
      </c>
      <c r="CG12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27"/>
      <c r="CI1227"/>
      <c r="CJ1227"/>
      <c r="CK1227"/>
      <c r="CL1227"/>
      <c r="CM1227"/>
      <c r="CN1227"/>
      <c r="CO1227"/>
      <c r="CP1227"/>
      <c r="CQ1227"/>
      <c r="CR1227"/>
      <c r="CS1227"/>
      <c r="CU1227"/>
      <c r="CV1227"/>
    </row>
    <row r="1228" spans="1:100" hidden="1" x14ac:dyDescent="0.25">
      <c r="A1228" s="10">
        <v>1368</v>
      </c>
      <c r="B1228" t="s">
        <v>658</v>
      </c>
      <c r="C1228" t="s">
        <v>514</v>
      </c>
      <c r="D1228" t="s">
        <v>545</v>
      </c>
      <c r="E1228" t="s">
        <v>546</v>
      </c>
      <c r="F1228" t="s">
        <v>562</v>
      </c>
      <c r="G1228" t="s">
        <v>103</v>
      </c>
      <c r="H1228" t="s">
        <v>207</v>
      </c>
      <c r="I1228" t="s">
        <v>207</v>
      </c>
      <c r="J1228" t="s">
        <v>208</v>
      </c>
      <c r="K1228" t="s">
        <v>208</v>
      </c>
      <c r="L1228" s="11" t="s">
        <v>208</v>
      </c>
      <c r="M1228" t="s">
        <v>208</v>
      </c>
      <c r="N1228" t="s">
        <v>208</v>
      </c>
      <c r="P1228" t="s">
        <v>208</v>
      </c>
      <c r="Q1228" t="s">
        <v>208</v>
      </c>
      <c r="R1228" t="s">
        <v>208</v>
      </c>
      <c r="S1228" t="s">
        <v>208</v>
      </c>
      <c r="T1228" t="s">
        <v>57</v>
      </c>
      <c r="U1228" t="s">
        <v>207</v>
      </c>
      <c r="V1228" t="s">
        <v>207</v>
      </c>
      <c r="W1228" t="s">
        <v>207</v>
      </c>
      <c r="X1228" t="s">
        <v>207</v>
      </c>
      <c r="Y1228" t="s">
        <v>207</v>
      </c>
      <c r="Z1228" t="s">
        <v>207</v>
      </c>
      <c r="AA1228" t="s">
        <v>207</v>
      </c>
      <c r="AB1228" t="s">
        <v>207</v>
      </c>
      <c r="AC1228" t="s">
        <v>207</v>
      </c>
      <c r="AD1228" t="s">
        <v>207</v>
      </c>
      <c r="AE1228" t="s">
        <v>207</v>
      </c>
      <c r="AF1228" t="s">
        <v>207</v>
      </c>
      <c r="AG1228" t="s">
        <v>207</v>
      </c>
      <c r="AH1228" t="s">
        <v>207</v>
      </c>
      <c r="AI1228" t="s">
        <v>207</v>
      </c>
      <c r="AJ1228" t="s">
        <v>207</v>
      </c>
      <c r="AK1228" t="s">
        <v>207</v>
      </c>
      <c r="AL1228" t="s">
        <v>207</v>
      </c>
      <c r="AM1228" t="s">
        <v>207</v>
      </c>
      <c r="AN1228" t="s">
        <v>207</v>
      </c>
      <c r="AO1228" t="s">
        <v>207</v>
      </c>
      <c r="AP1228" t="s">
        <v>207</v>
      </c>
      <c r="AQ1228" t="s">
        <v>207</v>
      </c>
      <c r="AR1228" t="s">
        <v>207</v>
      </c>
      <c r="AS1228" t="s">
        <v>207</v>
      </c>
      <c r="AT1228" t="s">
        <v>207</v>
      </c>
      <c r="AU1228" t="s">
        <v>207</v>
      </c>
      <c r="AV1228" t="s">
        <v>207</v>
      </c>
      <c r="AW1228" t="s">
        <v>207</v>
      </c>
      <c r="AX1228" t="s">
        <v>207</v>
      </c>
      <c r="AY1228" t="s">
        <v>207</v>
      </c>
      <c r="AZ1228" t="s">
        <v>207</v>
      </c>
      <c r="BA1228" t="s">
        <v>207</v>
      </c>
      <c r="BB1228" t="s">
        <v>207</v>
      </c>
      <c r="BC1228" t="s">
        <v>207</v>
      </c>
      <c r="BD1228" t="s">
        <v>207</v>
      </c>
      <c r="BE1228" t="s">
        <v>207</v>
      </c>
      <c r="BF1228" t="s">
        <v>207</v>
      </c>
      <c r="BG1228" t="s">
        <v>207</v>
      </c>
      <c r="BH1228" t="s">
        <v>207</v>
      </c>
      <c r="BI1228" t="s">
        <v>207</v>
      </c>
      <c r="BJ1228" t="s">
        <v>207</v>
      </c>
      <c r="BK1228" t="s">
        <v>207</v>
      </c>
      <c r="BL1228" t="s">
        <v>207</v>
      </c>
      <c r="BM1228" t="s">
        <v>207</v>
      </c>
      <c r="BN1228" t="s">
        <v>207</v>
      </c>
      <c r="BO1228" s="18" t="str">
        <f>IF(OR(BO$2=0, BO$2=""), "N/A", IF(ISNUMBER(SEARCH(UPPER(BO$2), UPPER(ProgramsTable[[#This Row],[Type of Service]]))), "Yes", "No"))</f>
        <v>N/A</v>
      </c>
      <c r="BP1228" s="18" t="str">
        <f>IF(BP$2=0, "N/A", IF(ISNUMBER(SEARCH(TRIM(BP$2), ProgramsTable[[#This Row],[Geographic Coverage]])), "Yes", "No"))</f>
        <v>N/A</v>
      </c>
      <c r="BQ1228" s="18" t="str">
        <f>IF(BQ$2=0, "N/A", IF(ISNUMBER(SEARCH(TRIM(BQ$2), ProgramsTable[[#This Row],[Geographic Coverage]])), "Yes", "No"))</f>
        <v>N/A</v>
      </c>
      <c r="BR1228" s="18" t="str">
        <f>IF(AND(BP$2=0, BQ$2=0), "*Required - Please Make a Selection*", IF(OR(ISNUMBER(SEARCH(TRIM(BP$2), ProgramsTable[[#This Row],[Geographic Coverage]])), ISNUMBER(SEARCH(TRIM(BQ$2), ProgramsTable[[#This Row],[Geographic Coverage]]))), "Yes", "No"))</f>
        <v>*Required - Please Make a Selection*</v>
      </c>
      <c r="BS1228" s="18" t="str">
        <f>IF(OR(BS$2="",BS$2=0), "N/A", IF(AND(ProgramsTable[[#This Row],[Age Min]]= "None", ProgramsTable[[#This Row],[Age Max]]= "None"), "Yes", IF(AND(BS$2&gt;=ProgramsTable[[#This Row],[Age Min]], BS$2&lt;=ProgramsTable[[#This Row],[Age Max]]), "Yes", "No")))</f>
        <v>N/A</v>
      </c>
      <c r="BT1228" s="18" t="str" cm="1">
        <f t="array" ref="BT1228">IF(COUNTIF(AM$2:BJ$2,"Yes")=0,"N/A",IF(SUMPRODUCT(--(AM$2:BJ$2="Yes"),--(ProgramsTable[[#This Row],[Developmental Disability]:[Caregivers, Family Members, Advocates, or Practitioners of an Individual with Disabilities or Medical Conditions]]="Yes"))&gt;0,"Yes","No"))</f>
        <v>N/A</v>
      </c>
      <c r="BU12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28" s="18" t="str">
        <f>IF(BV$2=0, "N/A", IF(ISNUMBER(SEARCH(UPPER(BV$2), UPPER(ProgramsTable[[#This Row],[Type of Service]]))), "Yes", "No"))</f>
        <v>N/A</v>
      </c>
      <c r="BW1228" s="18" t="str">
        <f>IF(BW$2=0, "N/A", IF(ISNUMBER(SEARCH(TRIM(BW$2), ProgramsTable[[#This Row],[Geographic Coverage]])), "Yes", "No"))</f>
        <v>N/A</v>
      </c>
      <c r="BX1228" s="18" t="str">
        <f>IF(BX$2=0, "N/A", IF(ISNUMBER(SEARCH(TRIM(BX$2), ProgramsTable[[#This Row],[Geographic Coverage]])), "Yes", "No"))</f>
        <v>N/A</v>
      </c>
      <c r="BY1228" s="18" t="str">
        <f>IF(AND(BW$2=0, BX$2=0), "*Required - Please Make a Selection*", IF(OR(ISNUMBER(SEARCH(TRIM(BW$2), ProgramsTable[[#This Row],[Geographic Coverage]])), ISNUMBER(SEARCH(TRIM(BX$2), ProgramsTable[[#This Row],[Geographic Coverage]]))), "Yes", "No"))</f>
        <v>*Required - Please Make a Selection*</v>
      </c>
      <c r="BZ1228" s="18" t="str">
        <f>IF(I$2=0, "N/A", IF(I$2="Yes", IF(ProgramsTable[[#This Row],[Program Includes Services for Caregivers]]="Yes", IF(ProgramsTable[[#This Row],[Program May Require Caregiver to be Unpaid]]="No", "Yes", "No"), "No"), "N/A"))</f>
        <v>N/A</v>
      </c>
      <c r="CA12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28" s="18" t="str">
        <f>IF(CB$2=0, "N/A", IF(ISNUMBER(SEARCH(TRIM(UPPER(CB$2)), TRIM(UPPER(ProgramsTable[[#This Row],[Type of Service]])))), "Yes", "No"))</f>
        <v>N/A</v>
      </c>
      <c r="CC1228" s="18" t="str">
        <f>IF(CC$2=0, "N/A", IF(ISNUMBER(SEARCH(TRIM(CC$2), ProgramsTable[[#This Row],[Geographic Coverage]])), "Yes", "No"))</f>
        <v>No</v>
      </c>
      <c r="CD1228" s="18" t="str">
        <f>IF(CD$2=0, "N/A", IF(ISNUMBER(SEARCH(TRIM(CD$2), ProgramsTable[[#This Row],[Geographic Coverage]])), "Yes", "No"))</f>
        <v>N/A</v>
      </c>
      <c r="CE1228" s="18" t="str">
        <f>IF(AND(CC$2=0, CD$2=0), "*Required - Please Make a Selection*", IF(OR(ISNUMBER(SEARCH(TRIM(CC$2), ProgramsTable[[#This Row],[Geographic Coverage]])), ISNUMBER(SEARCH(TRIM(CD$2), ProgramsTable[[#This Row],[Geographic Coverage]]))), "Yes", "No"))</f>
        <v>No</v>
      </c>
      <c r="CF1228" s="18" t="str" cm="1">
        <f t="array" ref="CF1228">IF(COUNTIF(BK$2:BN$2, "Yes")=0, "N/A", IF(SUMPRODUCT((BK$2:BN$2="Yes")*(ProgramsTable[[#This Row],[Veteran?]:[Disabled Veteran?]]="Yes"))&gt;0, "Yes", "No"))</f>
        <v>No</v>
      </c>
      <c r="CG12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28"/>
      <c r="CI1228"/>
      <c r="CJ1228"/>
      <c r="CK1228"/>
      <c r="CL1228"/>
      <c r="CM1228"/>
      <c r="CN1228"/>
      <c r="CO1228"/>
      <c r="CP1228"/>
      <c r="CQ1228"/>
      <c r="CR1228"/>
      <c r="CS1228"/>
      <c r="CU1228"/>
      <c r="CV1228"/>
    </row>
    <row r="1229" spans="1:100" hidden="1" x14ac:dyDescent="0.25">
      <c r="A1229" s="10">
        <v>1369</v>
      </c>
      <c r="B1229" t="s">
        <v>658</v>
      </c>
      <c r="C1229" t="s">
        <v>514</v>
      </c>
      <c r="D1229" t="s">
        <v>545</v>
      </c>
      <c r="E1229" t="s">
        <v>546</v>
      </c>
      <c r="F1229" t="s">
        <v>117</v>
      </c>
      <c r="G1229" t="s">
        <v>117</v>
      </c>
      <c r="H1229" t="s">
        <v>207</v>
      </c>
      <c r="I1229" t="s">
        <v>207</v>
      </c>
      <c r="J1229" t="s">
        <v>208</v>
      </c>
      <c r="K1229" t="s">
        <v>208</v>
      </c>
      <c r="L1229" s="11" t="s">
        <v>543</v>
      </c>
      <c r="M1229">
        <v>60</v>
      </c>
      <c r="N1229">
        <v>120</v>
      </c>
      <c r="P1229" t="s">
        <v>563</v>
      </c>
      <c r="Q1229" t="s">
        <v>208</v>
      </c>
      <c r="R1229" t="s">
        <v>563</v>
      </c>
      <c r="S1229" t="s">
        <v>208</v>
      </c>
      <c r="T1229" t="s">
        <v>57</v>
      </c>
      <c r="U1229" t="s">
        <v>207</v>
      </c>
      <c r="V1229" t="s">
        <v>207</v>
      </c>
      <c r="W1229" t="s">
        <v>207</v>
      </c>
      <c r="X1229" t="s">
        <v>207</v>
      </c>
      <c r="Y1229" t="s">
        <v>207</v>
      </c>
      <c r="Z1229" t="s">
        <v>207</v>
      </c>
      <c r="AA1229" t="s">
        <v>207</v>
      </c>
      <c r="AB1229" t="s">
        <v>207</v>
      </c>
      <c r="AC1229" t="s">
        <v>207</v>
      </c>
      <c r="AD1229" t="s">
        <v>207</v>
      </c>
      <c r="AE1229" t="s">
        <v>207</v>
      </c>
      <c r="AF1229" t="s">
        <v>207</v>
      </c>
      <c r="AG1229" t="s">
        <v>207</v>
      </c>
      <c r="AH1229" t="s">
        <v>207</v>
      </c>
      <c r="AI1229" t="s">
        <v>207</v>
      </c>
      <c r="AJ1229" t="s">
        <v>207</v>
      </c>
      <c r="AK1229" t="s">
        <v>207</v>
      </c>
      <c r="AL1229" t="s">
        <v>207</v>
      </c>
      <c r="AM1229" t="s">
        <v>207</v>
      </c>
      <c r="AN1229" t="s">
        <v>207</v>
      </c>
      <c r="AO1229" t="s">
        <v>207</v>
      </c>
      <c r="AP1229" t="s">
        <v>207</v>
      </c>
      <c r="AQ1229" t="s">
        <v>207</v>
      </c>
      <c r="AR1229" t="s">
        <v>207</v>
      </c>
      <c r="AS1229" t="s">
        <v>207</v>
      </c>
      <c r="AT1229" t="s">
        <v>207</v>
      </c>
      <c r="AU1229" t="s">
        <v>207</v>
      </c>
      <c r="AV1229" t="s">
        <v>207</v>
      </c>
      <c r="AW1229" t="s">
        <v>207</v>
      </c>
      <c r="AX1229" t="s">
        <v>207</v>
      </c>
      <c r="AY1229" t="s">
        <v>207</v>
      </c>
      <c r="AZ1229" t="s">
        <v>207</v>
      </c>
      <c r="BA1229" t="s">
        <v>215</v>
      </c>
      <c r="BB1229" t="s">
        <v>207</v>
      </c>
      <c r="BC1229" t="s">
        <v>207</v>
      </c>
      <c r="BD1229" t="s">
        <v>207</v>
      </c>
      <c r="BE1229" t="s">
        <v>207</v>
      </c>
      <c r="BF1229" t="s">
        <v>207</v>
      </c>
      <c r="BG1229" t="s">
        <v>207</v>
      </c>
      <c r="BH1229" t="s">
        <v>207</v>
      </c>
      <c r="BI1229" t="s">
        <v>207</v>
      </c>
      <c r="BJ1229" t="s">
        <v>207</v>
      </c>
      <c r="BK1229" t="s">
        <v>207</v>
      </c>
      <c r="BL1229" t="s">
        <v>207</v>
      </c>
      <c r="BM1229" t="s">
        <v>207</v>
      </c>
      <c r="BN1229" t="s">
        <v>207</v>
      </c>
      <c r="BO1229" s="18" t="str">
        <f>IF(OR(BO$2=0, BO$2=""), "N/A", IF(ISNUMBER(SEARCH(UPPER(BO$2), UPPER(ProgramsTable[[#This Row],[Type of Service]]))), "Yes", "No"))</f>
        <v>N/A</v>
      </c>
      <c r="BP1229" s="18" t="str">
        <f>IF(BP$2=0, "N/A", IF(ISNUMBER(SEARCH(TRIM(BP$2), ProgramsTable[[#This Row],[Geographic Coverage]])), "Yes", "No"))</f>
        <v>N/A</v>
      </c>
      <c r="BQ1229" s="18" t="str">
        <f>IF(BQ$2=0, "N/A", IF(ISNUMBER(SEARCH(TRIM(BQ$2), ProgramsTable[[#This Row],[Geographic Coverage]])), "Yes", "No"))</f>
        <v>N/A</v>
      </c>
      <c r="BR1229" s="18" t="str">
        <f>IF(AND(BP$2=0, BQ$2=0), "*Required - Please Make a Selection*", IF(OR(ISNUMBER(SEARCH(TRIM(BP$2), ProgramsTable[[#This Row],[Geographic Coverage]])), ISNUMBER(SEARCH(TRIM(BQ$2), ProgramsTable[[#This Row],[Geographic Coverage]]))), "Yes", "No"))</f>
        <v>*Required - Please Make a Selection*</v>
      </c>
      <c r="BS1229" s="18" t="str">
        <f>IF(OR(BS$2="",BS$2=0), "N/A", IF(AND(ProgramsTable[[#This Row],[Age Min]]= "None", ProgramsTable[[#This Row],[Age Max]]= "None"), "Yes", IF(AND(BS$2&gt;=ProgramsTable[[#This Row],[Age Min]], BS$2&lt;=ProgramsTable[[#This Row],[Age Max]]), "Yes", "No")))</f>
        <v>N/A</v>
      </c>
      <c r="BT1229" s="18" t="str" cm="1">
        <f t="array" ref="BT1229">IF(COUNTIF(AM$2:BJ$2,"Yes")=0,"N/A",IF(SUMPRODUCT(--(AM$2:BJ$2="Yes"),--(ProgramsTable[[#This Row],[Developmental Disability]:[Caregivers, Family Members, Advocates, or Practitioners of an Individual with Disabilities or Medical Conditions]]="Yes"))&gt;0,"Yes","No"))</f>
        <v>N/A</v>
      </c>
      <c r="BU12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29" s="18" t="str">
        <f>IF(BV$2=0, "N/A", IF(ISNUMBER(SEARCH(UPPER(BV$2), UPPER(ProgramsTable[[#This Row],[Type of Service]]))), "Yes", "No"))</f>
        <v>N/A</v>
      </c>
      <c r="BW1229" s="18" t="str">
        <f>IF(BW$2=0, "N/A", IF(ISNUMBER(SEARCH(TRIM(BW$2), ProgramsTable[[#This Row],[Geographic Coverage]])), "Yes", "No"))</f>
        <v>N/A</v>
      </c>
      <c r="BX1229" s="18" t="str">
        <f>IF(BX$2=0, "N/A", IF(ISNUMBER(SEARCH(TRIM(BX$2), ProgramsTable[[#This Row],[Geographic Coverage]])), "Yes", "No"))</f>
        <v>N/A</v>
      </c>
      <c r="BY1229" s="18" t="str">
        <f>IF(AND(BW$2=0, BX$2=0), "*Required - Please Make a Selection*", IF(OR(ISNUMBER(SEARCH(TRIM(BW$2), ProgramsTable[[#This Row],[Geographic Coverage]])), ISNUMBER(SEARCH(TRIM(BX$2), ProgramsTable[[#This Row],[Geographic Coverage]]))), "Yes", "No"))</f>
        <v>*Required - Please Make a Selection*</v>
      </c>
      <c r="BZ1229" s="18" t="str">
        <f>IF(I$2=0, "N/A", IF(I$2="Yes", IF(ProgramsTable[[#This Row],[Program Includes Services for Caregivers]]="Yes", IF(ProgramsTable[[#This Row],[Program May Require Caregiver to be Unpaid]]="No", "Yes", "No"), "No"), "N/A"))</f>
        <v>N/A</v>
      </c>
      <c r="CA12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29" s="18" t="str">
        <f>IF(CB$2=0, "N/A", IF(ISNUMBER(SEARCH(TRIM(UPPER(CB$2)), TRIM(UPPER(ProgramsTable[[#This Row],[Type of Service]])))), "Yes", "No"))</f>
        <v>N/A</v>
      </c>
      <c r="CC1229" s="18" t="str">
        <f>IF(CC$2=0, "N/A", IF(ISNUMBER(SEARCH(TRIM(CC$2), ProgramsTable[[#This Row],[Geographic Coverage]])), "Yes", "No"))</f>
        <v>No</v>
      </c>
      <c r="CD1229" s="18" t="str">
        <f>IF(CD$2=0, "N/A", IF(ISNUMBER(SEARCH(TRIM(CD$2), ProgramsTable[[#This Row],[Geographic Coverage]])), "Yes", "No"))</f>
        <v>N/A</v>
      </c>
      <c r="CE1229" s="18" t="str">
        <f>IF(AND(CC$2=0, CD$2=0), "*Required - Please Make a Selection*", IF(OR(ISNUMBER(SEARCH(TRIM(CC$2), ProgramsTable[[#This Row],[Geographic Coverage]])), ISNUMBER(SEARCH(TRIM(CD$2), ProgramsTable[[#This Row],[Geographic Coverage]]))), "Yes", "No"))</f>
        <v>No</v>
      </c>
      <c r="CF1229" s="18" t="str" cm="1">
        <f t="array" ref="CF1229">IF(COUNTIF(BK$2:BN$2, "Yes")=0, "N/A", IF(SUMPRODUCT((BK$2:BN$2="Yes")*(ProgramsTable[[#This Row],[Veteran?]:[Disabled Veteran?]]="Yes"))&gt;0, "Yes", "No"))</f>
        <v>No</v>
      </c>
      <c r="CG12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29"/>
      <c r="CI1229"/>
      <c r="CJ1229"/>
      <c r="CK1229"/>
      <c r="CL1229"/>
      <c r="CM1229"/>
      <c r="CN1229"/>
      <c r="CO1229"/>
      <c r="CP1229"/>
      <c r="CQ1229"/>
      <c r="CR1229"/>
      <c r="CS1229"/>
      <c r="CU1229"/>
      <c r="CV1229"/>
    </row>
    <row r="1230" spans="1:100" x14ac:dyDescent="0.25">
      <c r="A1230" s="10">
        <v>1370</v>
      </c>
      <c r="B1230" t="s">
        <v>658</v>
      </c>
      <c r="C1230" t="s">
        <v>514</v>
      </c>
      <c r="D1230" t="s">
        <v>564</v>
      </c>
      <c r="E1230" t="s">
        <v>546</v>
      </c>
      <c r="F1230" t="s">
        <v>565</v>
      </c>
      <c r="G1230" t="s">
        <v>107</v>
      </c>
      <c r="H1230" t="s">
        <v>207</v>
      </c>
      <c r="I1230" t="s">
        <v>207</v>
      </c>
      <c r="J1230" t="s">
        <v>566</v>
      </c>
      <c r="K1230" t="s">
        <v>208</v>
      </c>
      <c r="L1230" s="11" t="s">
        <v>567</v>
      </c>
      <c r="M1230">
        <v>60</v>
      </c>
      <c r="N1230">
        <v>120</v>
      </c>
      <c r="O1230" t="s">
        <v>568</v>
      </c>
      <c r="P1230" t="s">
        <v>569</v>
      </c>
      <c r="Q1230" t="s">
        <v>208</v>
      </c>
      <c r="R1230" t="s">
        <v>569</v>
      </c>
      <c r="S1230" t="s">
        <v>208</v>
      </c>
      <c r="T1230" t="s">
        <v>57</v>
      </c>
      <c r="U1230" t="s">
        <v>207</v>
      </c>
      <c r="V1230" t="s">
        <v>215</v>
      </c>
      <c r="W1230" t="s">
        <v>207</v>
      </c>
      <c r="X1230" t="s">
        <v>207</v>
      </c>
      <c r="Y1230" t="s">
        <v>207</v>
      </c>
      <c r="Z1230" t="s">
        <v>207</v>
      </c>
      <c r="AA1230" t="s">
        <v>207</v>
      </c>
      <c r="AB1230" t="s">
        <v>207</v>
      </c>
      <c r="AC1230" t="s">
        <v>207</v>
      </c>
      <c r="AD1230" t="s">
        <v>207</v>
      </c>
      <c r="AE1230" t="s">
        <v>207</v>
      </c>
      <c r="AF1230" t="s">
        <v>207</v>
      </c>
      <c r="AG1230" t="s">
        <v>207</v>
      </c>
      <c r="AH1230" t="s">
        <v>207</v>
      </c>
      <c r="AI1230" t="s">
        <v>207</v>
      </c>
      <c r="AJ1230" t="s">
        <v>207</v>
      </c>
      <c r="AK1230" t="s">
        <v>207</v>
      </c>
      <c r="AL1230" t="s">
        <v>207</v>
      </c>
      <c r="AM1230" t="s">
        <v>215</v>
      </c>
      <c r="AN1230" t="s">
        <v>215</v>
      </c>
      <c r="AO1230" t="s">
        <v>215</v>
      </c>
      <c r="AP1230" t="s">
        <v>207</v>
      </c>
      <c r="AQ1230" t="s">
        <v>207</v>
      </c>
      <c r="AR1230" t="s">
        <v>207</v>
      </c>
      <c r="AS1230" t="s">
        <v>207</v>
      </c>
      <c r="AT1230" t="s">
        <v>207</v>
      </c>
      <c r="AU1230" t="s">
        <v>207</v>
      </c>
      <c r="AV1230" t="s">
        <v>207</v>
      </c>
      <c r="AW1230" t="s">
        <v>207</v>
      </c>
      <c r="AX1230" t="s">
        <v>207</v>
      </c>
      <c r="AY1230" t="s">
        <v>207</v>
      </c>
      <c r="AZ1230" t="s">
        <v>207</v>
      </c>
      <c r="BA1230" t="s">
        <v>207</v>
      </c>
      <c r="BB1230" t="s">
        <v>207</v>
      </c>
      <c r="BC1230" t="s">
        <v>207</v>
      </c>
      <c r="BD1230" t="s">
        <v>207</v>
      </c>
      <c r="BE1230" t="s">
        <v>207</v>
      </c>
      <c r="BF1230" t="s">
        <v>207</v>
      </c>
      <c r="BG1230" t="s">
        <v>207</v>
      </c>
      <c r="BH1230" t="s">
        <v>207</v>
      </c>
      <c r="BI1230" t="s">
        <v>207</v>
      </c>
      <c r="BJ1230" t="s">
        <v>207</v>
      </c>
      <c r="BK1230" t="s">
        <v>207</v>
      </c>
      <c r="BL1230" t="s">
        <v>207</v>
      </c>
      <c r="BM1230" t="s">
        <v>207</v>
      </c>
      <c r="BN1230" t="s">
        <v>207</v>
      </c>
      <c r="BO1230" s="18" t="str">
        <f>IF(OR(BO$2=0, BO$2=""), "N/A", IF(ISNUMBER(SEARCH(UPPER(BO$2), UPPER(ProgramsTable[[#This Row],[Type of Service]]))), "Yes", "No"))</f>
        <v>N/A</v>
      </c>
      <c r="BP1230" s="18" t="str">
        <f>IF(BP$2=0, "N/A", IF(ISNUMBER(SEARCH(TRIM(BP$2), ProgramsTable[[#This Row],[Geographic Coverage]])), "Yes", "No"))</f>
        <v>N/A</v>
      </c>
      <c r="BQ1230" s="18" t="str">
        <f>IF(BQ$2=0, "N/A", IF(ISNUMBER(SEARCH(TRIM(BQ$2), ProgramsTable[[#This Row],[Geographic Coverage]])), "Yes", "No"))</f>
        <v>N/A</v>
      </c>
      <c r="BR1230" s="18" t="str">
        <f>IF(AND(BP$2=0, BQ$2=0), "*Required - Please Make a Selection*", IF(OR(ISNUMBER(SEARCH(TRIM(BP$2), ProgramsTable[[#This Row],[Geographic Coverage]])), ISNUMBER(SEARCH(TRIM(BQ$2), ProgramsTable[[#This Row],[Geographic Coverage]]))), "Yes", "No"))</f>
        <v>*Required - Please Make a Selection*</v>
      </c>
      <c r="BS1230" s="18" t="str">
        <f>IF(OR(BS$2="",BS$2=0), "N/A", IF(AND(ProgramsTable[[#This Row],[Age Min]]= "None", ProgramsTable[[#This Row],[Age Max]]= "None"), "Yes", IF(AND(BS$2&gt;=ProgramsTable[[#This Row],[Age Min]], BS$2&lt;=ProgramsTable[[#This Row],[Age Max]]), "Yes", "No")))</f>
        <v>N/A</v>
      </c>
      <c r="BT1230" s="18" t="str" cm="1">
        <f t="array" ref="BT1230">IF(COUNTIF(AM$2:BJ$2,"Yes")=0,"N/A",IF(SUMPRODUCT(--(AM$2:BJ$2="Yes"),--(ProgramsTable[[#This Row],[Developmental Disability]:[Caregivers, Family Members, Advocates, or Practitioners of an Individual with Disabilities or Medical Conditions]]="Yes"))&gt;0,"Yes","No"))</f>
        <v>N/A</v>
      </c>
      <c r="BU12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30" s="18" t="str">
        <f>IF(BV$2=0, "N/A", IF(ISNUMBER(SEARCH(UPPER(BV$2), UPPER(ProgramsTable[[#This Row],[Type of Service]]))), "Yes", "No"))</f>
        <v>N/A</v>
      </c>
      <c r="BW1230" s="18" t="str">
        <f>IF(BW$2=0, "N/A", IF(ISNUMBER(SEARCH(TRIM(BW$2), ProgramsTable[[#This Row],[Geographic Coverage]])), "Yes", "No"))</f>
        <v>N/A</v>
      </c>
      <c r="BX1230" s="18" t="str">
        <f>IF(BX$2=0, "N/A", IF(ISNUMBER(SEARCH(TRIM(BX$2), ProgramsTable[[#This Row],[Geographic Coverage]])), "Yes", "No"))</f>
        <v>N/A</v>
      </c>
      <c r="BY1230" s="18" t="str">
        <f>IF(AND(BW$2=0, BX$2=0), "*Required - Please Make a Selection*", IF(OR(ISNUMBER(SEARCH(TRIM(BW$2), ProgramsTable[[#This Row],[Geographic Coverage]])), ISNUMBER(SEARCH(TRIM(BX$2), ProgramsTable[[#This Row],[Geographic Coverage]]))), "Yes", "No"))</f>
        <v>*Required - Please Make a Selection*</v>
      </c>
      <c r="BZ1230" s="18" t="str">
        <f>IF(I$2=0, "N/A", IF(I$2="Yes", IF(ProgramsTable[[#This Row],[Program Includes Services for Caregivers]]="Yes", IF(ProgramsTable[[#This Row],[Program May Require Caregiver to be Unpaid]]="No", "Yes", "No"), "No"), "N/A"))</f>
        <v>N/A</v>
      </c>
      <c r="CA12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30" s="18" t="str">
        <f>IF(CB$2=0, "N/A", IF(ISNUMBER(SEARCH(TRIM(UPPER(CB$2)), TRIM(UPPER(ProgramsTable[[#This Row],[Type of Service]])))), "Yes", "No"))</f>
        <v>N/A</v>
      </c>
      <c r="CC1230" s="18" t="str">
        <f>IF(CC$2=0, "N/A", IF(ISNUMBER(SEARCH(TRIM(CC$2), ProgramsTable[[#This Row],[Geographic Coverage]])), "Yes", "No"))</f>
        <v>No</v>
      </c>
      <c r="CD1230" s="18" t="str">
        <f>IF(CD$2=0, "N/A", IF(ISNUMBER(SEARCH(TRIM(CD$2), ProgramsTable[[#This Row],[Geographic Coverage]])), "Yes", "No"))</f>
        <v>N/A</v>
      </c>
      <c r="CE1230" s="18" t="str">
        <f>IF(AND(CC$2=0, CD$2=0), "*Required - Please Make a Selection*", IF(OR(ISNUMBER(SEARCH(TRIM(CC$2), ProgramsTable[[#This Row],[Geographic Coverage]])), ISNUMBER(SEARCH(TRIM(CD$2), ProgramsTable[[#This Row],[Geographic Coverage]]))), "Yes", "No"))</f>
        <v>No</v>
      </c>
      <c r="CF1230" s="18" t="str" cm="1">
        <f t="array" ref="CF1230">IF(COUNTIF(BK$2:BN$2, "Yes")=0, "N/A", IF(SUMPRODUCT((BK$2:BN$2="Yes")*(ProgramsTable[[#This Row],[Veteran?]:[Disabled Veteran?]]="Yes"))&gt;0, "Yes", "No"))</f>
        <v>No</v>
      </c>
      <c r="CG12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30"/>
      <c r="CI1230"/>
      <c r="CJ1230"/>
      <c r="CK1230"/>
      <c r="CL1230"/>
      <c r="CM1230"/>
      <c r="CN1230"/>
      <c r="CO1230"/>
      <c r="CP1230"/>
      <c r="CQ1230"/>
      <c r="CR1230"/>
      <c r="CS1230"/>
      <c r="CU1230"/>
      <c r="CV1230"/>
    </row>
    <row r="1231" spans="1:100" hidden="1" x14ac:dyDescent="0.25">
      <c r="A1231" s="10">
        <v>1371</v>
      </c>
      <c r="B1231" t="s">
        <v>658</v>
      </c>
      <c r="C1231" t="s">
        <v>514</v>
      </c>
      <c r="D1231" t="s">
        <v>564</v>
      </c>
      <c r="E1231" t="s">
        <v>546</v>
      </c>
      <c r="F1231" t="s">
        <v>570</v>
      </c>
      <c r="G1231" t="s">
        <v>109</v>
      </c>
      <c r="H1231" t="s">
        <v>207</v>
      </c>
      <c r="I1231" t="s">
        <v>207</v>
      </c>
      <c r="J1231" t="s">
        <v>566</v>
      </c>
      <c r="K1231" t="s">
        <v>208</v>
      </c>
      <c r="L1231" s="11" t="s">
        <v>571</v>
      </c>
      <c r="M1231">
        <v>60</v>
      </c>
      <c r="N1231">
        <v>120</v>
      </c>
      <c r="O1231" t="s">
        <v>572</v>
      </c>
      <c r="P1231" t="s">
        <v>573</v>
      </c>
      <c r="Q1231" t="s">
        <v>208</v>
      </c>
      <c r="R1231" t="s">
        <v>573</v>
      </c>
      <c r="S1231" t="s">
        <v>208</v>
      </c>
      <c r="T1231" t="s">
        <v>57</v>
      </c>
      <c r="U1231" t="s">
        <v>207</v>
      </c>
      <c r="V1231" t="s">
        <v>215</v>
      </c>
      <c r="W1231" t="s">
        <v>207</v>
      </c>
      <c r="X1231" t="s">
        <v>207</v>
      </c>
      <c r="Y1231" t="s">
        <v>207</v>
      </c>
      <c r="Z1231" t="s">
        <v>207</v>
      </c>
      <c r="AA1231" t="s">
        <v>207</v>
      </c>
      <c r="AB1231" t="s">
        <v>207</v>
      </c>
      <c r="AC1231" t="s">
        <v>207</v>
      </c>
      <c r="AD1231" t="s">
        <v>207</v>
      </c>
      <c r="AE1231" t="s">
        <v>207</v>
      </c>
      <c r="AF1231" t="s">
        <v>207</v>
      </c>
      <c r="AG1231" t="s">
        <v>207</v>
      </c>
      <c r="AH1231" t="s">
        <v>207</v>
      </c>
      <c r="AI1231" t="s">
        <v>207</v>
      </c>
      <c r="AJ1231" t="s">
        <v>207</v>
      </c>
      <c r="AK1231" t="s">
        <v>207</v>
      </c>
      <c r="AL1231" t="s">
        <v>207</v>
      </c>
      <c r="AM1231" t="s">
        <v>215</v>
      </c>
      <c r="AN1231" t="s">
        <v>215</v>
      </c>
      <c r="AO1231" t="s">
        <v>215</v>
      </c>
      <c r="AP1231" t="s">
        <v>207</v>
      </c>
      <c r="AQ1231" t="s">
        <v>215</v>
      </c>
      <c r="AR1231" t="s">
        <v>207</v>
      </c>
      <c r="AS1231" t="s">
        <v>207</v>
      </c>
      <c r="AT1231" t="s">
        <v>207</v>
      </c>
      <c r="AU1231" t="s">
        <v>207</v>
      </c>
      <c r="AV1231" t="s">
        <v>207</v>
      </c>
      <c r="AW1231" t="s">
        <v>207</v>
      </c>
      <c r="AX1231" t="s">
        <v>215</v>
      </c>
      <c r="AY1231" t="s">
        <v>215</v>
      </c>
      <c r="AZ1231" t="s">
        <v>207</v>
      </c>
      <c r="BA1231" t="s">
        <v>215</v>
      </c>
      <c r="BB1231" t="s">
        <v>207</v>
      </c>
      <c r="BC1231" t="s">
        <v>207</v>
      </c>
      <c r="BD1231" t="s">
        <v>207</v>
      </c>
      <c r="BE1231" t="s">
        <v>207</v>
      </c>
      <c r="BF1231" t="s">
        <v>207</v>
      </c>
      <c r="BG1231" t="s">
        <v>207</v>
      </c>
      <c r="BH1231" t="s">
        <v>207</v>
      </c>
      <c r="BI1231" t="s">
        <v>207</v>
      </c>
      <c r="BJ1231" t="s">
        <v>207</v>
      </c>
      <c r="BK1231" t="s">
        <v>207</v>
      </c>
      <c r="BL1231" t="s">
        <v>207</v>
      </c>
      <c r="BM1231" t="s">
        <v>207</v>
      </c>
      <c r="BN1231" t="s">
        <v>207</v>
      </c>
      <c r="BO1231" s="18" t="str">
        <f>IF(OR(BO$2=0, BO$2=""), "N/A", IF(ISNUMBER(SEARCH(UPPER(BO$2), UPPER(ProgramsTable[[#This Row],[Type of Service]]))), "Yes", "No"))</f>
        <v>N/A</v>
      </c>
      <c r="BP1231" s="18" t="str">
        <f>IF(BP$2=0, "N/A", IF(ISNUMBER(SEARCH(TRIM(BP$2), ProgramsTable[[#This Row],[Geographic Coverage]])), "Yes", "No"))</f>
        <v>N/A</v>
      </c>
      <c r="BQ1231" s="18" t="str">
        <f>IF(BQ$2=0, "N/A", IF(ISNUMBER(SEARCH(TRIM(BQ$2), ProgramsTable[[#This Row],[Geographic Coverage]])), "Yes", "No"))</f>
        <v>N/A</v>
      </c>
      <c r="BR1231" s="18" t="str">
        <f>IF(AND(BP$2=0, BQ$2=0), "*Required - Please Make a Selection*", IF(OR(ISNUMBER(SEARCH(TRIM(BP$2), ProgramsTable[[#This Row],[Geographic Coverage]])), ISNUMBER(SEARCH(TRIM(BQ$2), ProgramsTable[[#This Row],[Geographic Coverage]]))), "Yes", "No"))</f>
        <v>*Required - Please Make a Selection*</v>
      </c>
      <c r="BS1231" s="18" t="str">
        <f>IF(OR(BS$2="",BS$2=0), "N/A", IF(AND(ProgramsTable[[#This Row],[Age Min]]= "None", ProgramsTable[[#This Row],[Age Max]]= "None"), "Yes", IF(AND(BS$2&gt;=ProgramsTable[[#This Row],[Age Min]], BS$2&lt;=ProgramsTable[[#This Row],[Age Max]]), "Yes", "No")))</f>
        <v>N/A</v>
      </c>
      <c r="BT1231" s="18" t="str" cm="1">
        <f t="array" ref="BT1231">IF(COUNTIF(AM$2:BJ$2,"Yes")=0,"N/A",IF(SUMPRODUCT(--(AM$2:BJ$2="Yes"),--(ProgramsTable[[#This Row],[Developmental Disability]:[Caregivers, Family Members, Advocates, or Practitioners of an Individual with Disabilities or Medical Conditions]]="Yes"))&gt;0,"Yes","No"))</f>
        <v>N/A</v>
      </c>
      <c r="BU12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31" s="18" t="str">
        <f>IF(BV$2=0, "N/A", IF(ISNUMBER(SEARCH(UPPER(BV$2), UPPER(ProgramsTable[[#This Row],[Type of Service]]))), "Yes", "No"))</f>
        <v>N/A</v>
      </c>
      <c r="BW1231" s="18" t="str">
        <f>IF(BW$2=0, "N/A", IF(ISNUMBER(SEARCH(TRIM(BW$2), ProgramsTable[[#This Row],[Geographic Coverage]])), "Yes", "No"))</f>
        <v>N/A</v>
      </c>
      <c r="BX1231" s="18" t="str">
        <f>IF(BX$2=0, "N/A", IF(ISNUMBER(SEARCH(TRIM(BX$2), ProgramsTable[[#This Row],[Geographic Coverage]])), "Yes", "No"))</f>
        <v>N/A</v>
      </c>
      <c r="BY1231" s="18" t="str">
        <f>IF(AND(BW$2=0, BX$2=0), "*Required - Please Make a Selection*", IF(OR(ISNUMBER(SEARCH(TRIM(BW$2), ProgramsTable[[#This Row],[Geographic Coverage]])), ISNUMBER(SEARCH(TRIM(BX$2), ProgramsTable[[#This Row],[Geographic Coverage]]))), "Yes", "No"))</f>
        <v>*Required - Please Make a Selection*</v>
      </c>
      <c r="BZ1231" s="18" t="str">
        <f>IF(I$2=0, "N/A", IF(I$2="Yes", IF(ProgramsTable[[#This Row],[Program Includes Services for Caregivers]]="Yes", IF(ProgramsTable[[#This Row],[Program May Require Caregiver to be Unpaid]]="No", "Yes", "No"), "No"), "N/A"))</f>
        <v>N/A</v>
      </c>
      <c r="CA12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31" s="18" t="str">
        <f>IF(CB$2=0, "N/A", IF(ISNUMBER(SEARCH(TRIM(UPPER(CB$2)), TRIM(UPPER(ProgramsTable[[#This Row],[Type of Service]])))), "Yes", "No"))</f>
        <v>N/A</v>
      </c>
      <c r="CC1231" s="18" t="str">
        <f>IF(CC$2=0, "N/A", IF(ISNUMBER(SEARCH(TRIM(CC$2), ProgramsTable[[#This Row],[Geographic Coverage]])), "Yes", "No"))</f>
        <v>No</v>
      </c>
      <c r="CD1231" s="18" t="str">
        <f>IF(CD$2=0, "N/A", IF(ISNUMBER(SEARCH(TRIM(CD$2), ProgramsTable[[#This Row],[Geographic Coverage]])), "Yes", "No"))</f>
        <v>N/A</v>
      </c>
      <c r="CE1231" s="18" t="str">
        <f>IF(AND(CC$2=0, CD$2=0), "*Required - Please Make a Selection*", IF(OR(ISNUMBER(SEARCH(TRIM(CC$2), ProgramsTable[[#This Row],[Geographic Coverage]])), ISNUMBER(SEARCH(TRIM(CD$2), ProgramsTable[[#This Row],[Geographic Coverage]]))), "Yes", "No"))</f>
        <v>No</v>
      </c>
      <c r="CF1231" s="18" t="str" cm="1">
        <f t="array" ref="CF1231">IF(COUNTIF(BK$2:BN$2, "Yes")=0, "N/A", IF(SUMPRODUCT((BK$2:BN$2="Yes")*(ProgramsTable[[#This Row],[Veteran?]:[Disabled Veteran?]]="Yes"))&gt;0, "Yes", "No"))</f>
        <v>No</v>
      </c>
      <c r="CG12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31"/>
      <c r="CI1231"/>
      <c r="CJ1231"/>
      <c r="CK1231"/>
      <c r="CL1231"/>
      <c r="CM1231"/>
      <c r="CN1231"/>
      <c r="CO1231"/>
      <c r="CP1231"/>
      <c r="CQ1231"/>
      <c r="CR1231"/>
      <c r="CS1231"/>
      <c r="CU1231"/>
      <c r="CV1231"/>
    </row>
    <row r="1232" spans="1:100" hidden="1" x14ac:dyDescent="0.25">
      <c r="A1232" s="10">
        <v>1372</v>
      </c>
      <c r="B1232" t="s">
        <v>658</v>
      </c>
      <c r="C1232" t="s">
        <v>514</v>
      </c>
      <c r="D1232" t="s">
        <v>564</v>
      </c>
      <c r="E1232" t="s">
        <v>546</v>
      </c>
      <c r="F1232" t="s">
        <v>574</v>
      </c>
      <c r="G1232" t="s">
        <v>108</v>
      </c>
      <c r="H1232" t="s">
        <v>207</v>
      </c>
      <c r="I1232" t="s">
        <v>207</v>
      </c>
      <c r="J1232" t="s">
        <v>208</v>
      </c>
      <c r="K1232" t="s">
        <v>208</v>
      </c>
      <c r="L1232" s="11" t="s">
        <v>543</v>
      </c>
      <c r="M1232">
        <v>60</v>
      </c>
      <c r="N1232">
        <v>120</v>
      </c>
      <c r="P1232" t="s">
        <v>575</v>
      </c>
      <c r="Q1232" t="s">
        <v>208</v>
      </c>
      <c r="R1232" t="s">
        <v>575</v>
      </c>
      <c r="S1232" t="s">
        <v>208</v>
      </c>
      <c r="T1232" t="s">
        <v>57</v>
      </c>
      <c r="U1232" t="s">
        <v>207</v>
      </c>
      <c r="V1232" t="s">
        <v>207</v>
      </c>
      <c r="W1232" t="s">
        <v>207</v>
      </c>
      <c r="X1232" t="s">
        <v>207</v>
      </c>
      <c r="Y1232" t="s">
        <v>207</v>
      </c>
      <c r="Z1232" t="s">
        <v>207</v>
      </c>
      <c r="AA1232" t="s">
        <v>207</v>
      </c>
      <c r="AB1232" t="s">
        <v>207</v>
      </c>
      <c r="AC1232" t="s">
        <v>207</v>
      </c>
      <c r="AD1232" t="s">
        <v>207</v>
      </c>
      <c r="AE1232" t="s">
        <v>207</v>
      </c>
      <c r="AF1232" t="s">
        <v>207</v>
      </c>
      <c r="AG1232" t="s">
        <v>207</v>
      </c>
      <c r="AH1232" t="s">
        <v>207</v>
      </c>
      <c r="AI1232" t="s">
        <v>207</v>
      </c>
      <c r="AJ1232" t="s">
        <v>207</v>
      </c>
      <c r="AK1232" t="s">
        <v>207</v>
      </c>
      <c r="AL1232" t="s">
        <v>207</v>
      </c>
      <c r="AM1232" t="s">
        <v>207</v>
      </c>
      <c r="AN1232" t="s">
        <v>207</v>
      </c>
      <c r="AO1232" t="s">
        <v>207</v>
      </c>
      <c r="AP1232" t="s">
        <v>207</v>
      </c>
      <c r="AQ1232" t="s">
        <v>207</v>
      </c>
      <c r="AR1232" t="s">
        <v>207</v>
      </c>
      <c r="AS1232" t="s">
        <v>207</v>
      </c>
      <c r="AT1232" t="s">
        <v>207</v>
      </c>
      <c r="AU1232" t="s">
        <v>207</v>
      </c>
      <c r="AV1232" t="s">
        <v>207</v>
      </c>
      <c r="AW1232" t="s">
        <v>207</v>
      </c>
      <c r="AX1232" t="s">
        <v>207</v>
      </c>
      <c r="AY1232" t="s">
        <v>207</v>
      </c>
      <c r="AZ1232" t="s">
        <v>207</v>
      </c>
      <c r="BA1232" t="s">
        <v>215</v>
      </c>
      <c r="BB1232" t="s">
        <v>207</v>
      </c>
      <c r="BC1232" t="s">
        <v>207</v>
      </c>
      <c r="BD1232" t="s">
        <v>207</v>
      </c>
      <c r="BE1232" t="s">
        <v>207</v>
      </c>
      <c r="BF1232" t="s">
        <v>207</v>
      </c>
      <c r="BG1232" t="s">
        <v>207</v>
      </c>
      <c r="BH1232" t="s">
        <v>207</v>
      </c>
      <c r="BI1232" t="s">
        <v>207</v>
      </c>
      <c r="BJ1232" t="s">
        <v>207</v>
      </c>
      <c r="BK1232" t="s">
        <v>207</v>
      </c>
      <c r="BL1232" t="s">
        <v>207</v>
      </c>
      <c r="BM1232" t="s">
        <v>207</v>
      </c>
      <c r="BN1232" t="s">
        <v>207</v>
      </c>
      <c r="BO1232" s="18" t="str">
        <f>IF(OR(BO$2=0, BO$2=""), "N/A", IF(ISNUMBER(SEARCH(UPPER(BO$2), UPPER(ProgramsTable[[#This Row],[Type of Service]]))), "Yes", "No"))</f>
        <v>N/A</v>
      </c>
      <c r="BP1232" s="18" t="str">
        <f>IF(BP$2=0, "N/A", IF(ISNUMBER(SEARCH(TRIM(BP$2), ProgramsTable[[#This Row],[Geographic Coverage]])), "Yes", "No"))</f>
        <v>N/A</v>
      </c>
      <c r="BQ1232" s="18" t="str">
        <f>IF(BQ$2=0, "N/A", IF(ISNUMBER(SEARCH(TRIM(BQ$2), ProgramsTable[[#This Row],[Geographic Coverage]])), "Yes", "No"))</f>
        <v>N/A</v>
      </c>
      <c r="BR1232" s="18" t="str">
        <f>IF(AND(BP$2=0, BQ$2=0), "*Required - Please Make a Selection*", IF(OR(ISNUMBER(SEARCH(TRIM(BP$2), ProgramsTable[[#This Row],[Geographic Coverage]])), ISNUMBER(SEARCH(TRIM(BQ$2), ProgramsTable[[#This Row],[Geographic Coverage]]))), "Yes", "No"))</f>
        <v>*Required - Please Make a Selection*</v>
      </c>
      <c r="BS1232" s="18" t="str">
        <f>IF(OR(BS$2="",BS$2=0), "N/A", IF(AND(ProgramsTable[[#This Row],[Age Min]]= "None", ProgramsTable[[#This Row],[Age Max]]= "None"), "Yes", IF(AND(BS$2&gt;=ProgramsTable[[#This Row],[Age Min]], BS$2&lt;=ProgramsTable[[#This Row],[Age Max]]), "Yes", "No")))</f>
        <v>N/A</v>
      </c>
      <c r="BT1232" s="18" t="str" cm="1">
        <f t="array" ref="BT1232">IF(COUNTIF(AM$2:BJ$2,"Yes")=0,"N/A",IF(SUMPRODUCT(--(AM$2:BJ$2="Yes"),--(ProgramsTable[[#This Row],[Developmental Disability]:[Caregivers, Family Members, Advocates, or Practitioners of an Individual with Disabilities or Medical Conditions]]="Yes"))&gt;0,"Yes","No"))</f>
        <v>N/A</v>
      </c>
      <c r="BU12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32" s="18" t="str">
        <f>IF(BV$2=0, "N/A", IF(ISNUMBER(SEARCH(UPPER(BV$2), UPPER(ProgramsTable[[#This Row],[Type of Service]]))), "Yes", "No"))</f>
        <v>N/A</v>
      </c>
      <c r="BW1232" s="18" t="str">
        <f>IF(BW$2=0, "N/A", IF(ISNUMBER(SEARCH(TRIM(BW$2), ProgramsTable[[#This Row],[Geographic Coverage]])), "Yes", "No"))</f>
        <v>N/A</v>
      </c>
      <c r="BX1232" s="18" t="str">
        <f>IF(BX$2=0, "N/A", IF(ISNUMBER(SEARCH(TRIM(BX$2), ProgramsTable[[#This Row],[Geographic Coverage]])), "Yes", "No"))</f>
        <v>N/A</v>
      </c>
      <c r="BY1232" s="18" t="str">
        <f>IF(AND(BW$2=0, BX$2=0), "*Required - Please Make a Selection*", IF(OR(ISNUMBER(SEARCH(TRIM(BW$2), ProgramsTable[[#This Row],[Geographic Coverage]])), ISNUMBER(SEARCH(TRIM(BX$2), ProgramsTable[[#This Row],[Geographic Coverage]]))), "Yes", "No"))</f>
        <v>*Required - Please Make a Selection*</v>
      </c>
      <c r="BZ1232" s="18" t="str">
        <f>IF(I$2=0, "N/A", IF(I$2="Yes", IF(ProgramsTable[[#This Row],[Program Includes Services for Caregivers]]="Yes", IF(ProgramsTable[[#This Row],[Program May Require Caregiver to be Unpaid]]="No", "Yes", "No"), "No"), "N/A"))</f>
        <v>N/A</v>
      </c>
      <c r="CA12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32" s="18" t="str">
        <f>IF(CB$2=0, "N/A", IF(ISNUMBER(SEARCH(TRIM(UPPER(CB$2)), TRIM(UPPER(ProgramsTable[[#This Row],[Type of Service]])))), "Yes", "No"))</f>
        <v>N/A</v>
      </c>
      <c r="CC1232" s="18" t="str">
        <f>IF(CC$2=0, "N/A", IF(ISNUMBER(SEARCH(TRIM(CC$2), ProgramsTable[[#This Row],[Geographic Coverage]])), "Yes", "No"))</f>
        <v>No</v>
      </c>
      <c r="CD1232" s="18" t="str">
        <f>IF(CD$2=0, "N/A", IF(ISNUMBER(SEARCH(TRIM(CD$2), ProgramsTable[[#This Row],[Geographic Coverage]])), "Yes", "No"))</f>
        <v>N/A</v>
      </c>
      <c r="CE1232" s="18" t="str">
        <f>IF(AND(CC$2=0, CD$2=0), "*Required - Please Make a Selection*", IF(OR(ISNUMBER(SEARCH(TRIM(CC$2), ProgramsTable[[#This Row],[Geographic Coverage]])), ISNUMBER(SEARCH(TRIM(CD$2), ProgramsTable[[#This Row],[Geographic Coverage]]))), "Yes", "No"))</f>
        <v>No</v>
      </c>
      <c r="CF1232" s="18" t="str" cm="1">
        <f t="array" ref="CF1232">IF(COUNTIF(BK$2:BN$2, "Yes")=0, "N/A", IF(SUMPRODUCT((BK$2:BN$2="Yes")*(ProgramsTable[[#This Row],[Veteran?]:[Disabled Veteran?]]="Yes"))&gt;0, "Yes", "No"))</f>
        <v>No</v>
      </c>
      <c r="CG12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32"/>
      <c r="CI1232"/>
      <c r="CJ1232"/>
      <c r="CK1232"/>
      <c r="CL1232"/>
      <c r="CM1232"/>
      <c r="CN1232"/>
      <c r="CO1232"/>
      <c r="CP1232"/>
      <c r="CQ1232"/>
      <c r="CR1232"/>
      <c r="CS1232"/>
      <c r="CU1232"/>
      <c r="CV1232"/>
    </row>
    <row r="1233" spans="1:100" hidden="1" x14ac:dyDescent="0.25">
      <c r="A1233" s="10">
        <v>1384</v>
      </c>
      <c r="B1233" t="s">
        <v>658</v>
      </c>
      <c r="C1233" t="s">
        <v>662</v>
      </c>
      <c r="D1233" t="s">
        <v>537</v>
      </c>
      <c r="E1233" t="s">
        <v>538</v>
      </c>
      <c r="F1233" t="s">
        <v>539</v>
      </c>
      <c r="G1233" t="s">
        <v>540</v>
      </c>
      <c r="H1233" t="s">
        <v>207</v>
      </c>
      <c r="I1233" t="s">
        <v>207</v>
      </c>
      <c r="J1233" t="s">
        <v>541</v>
      </c>
      <c r="K1233" t="s">
        <v>542</v>
      </c>
      <c r="L1233" t="s">
        <v>543</v>
      </c>
      <c r="M1233">
        <v>60</v>
      </c>
      <c r="N1233">
        <v>120</v>
      </c>
      <c r="P1233" t="s">
        <v>544</v>
      </c>
      <c r="Q1233" t="s">
        <v>208</v>
      </c>
      <c r="R1233" t="s">
        <v>544</v>
      </c>
      <c r="S1233" t="s">
        <v>208</v>
      </c>
      <c r="T1233" t="s">
        <v>53</v>
      </c>
      <c r="U1233" t="s">
        <v>215</v>
      </c>
      <c r="V1233" t="s">
        <v>207</v>
      </c>
      <c r="W1233" t="s">
        <v>207</v>
      </c>
      <c r="X1233" t="s">
        <v>207</v>
      </c>
      <c r="Y1233" t="s">
        <v>207</v>
      </c>
      <c r="Z1233" t="s">
        <v>207</v>
      </c>
      <c r="AA1233" t="s">
        <v>207</v>
      </c>
      <c r="AB1233" t="s">
        <v>207</v>
      </c>
      <c r="AC1233" t="s">
        <v>207</v>
      </c>
      <c r="AD1233" t="s">
        <v>207</v>
      </c>
      <c r="AE1233" t="s">
        <v>207</v>
      </c>
      <c r="AF1233" t="s">
        <v>207</v>
      </c>
      <c r="AG1233" t="s">
        <v>207</v>
      </c>
      <c r="AH1233" t="s">
        <v>207</v>
      </c>
      <c r="AI1233" t="s">
        <v>207</v>
      </c>
      <c r="AJ1233" t="s">
        <v>207</v>
      </c>
      <c r="AK1233" t="s">
        <v>207</v>
      </c>
      <c r="AL1233" t="s">
        <v>207</v>
      </c>
      <c r="AM1233" t="s">
        <v>207</v>
      </c>
      <c r="AN1233" t="s">
        <v>207</v>
      </c>
      <c r="AO1233" t="s">
        <v>207</v>
      </c>
      <c r="AP1233" t="s">
        <v>207</v>
      </c>
      <c r="AQ1233" t="s">
        <v>207</v>
      </c>
      <c r="AR1233" t="s">
        <v>207</v>
      </c>
      <c r="AS1233" t="s">
        <v>207</v>
      </c>
      <c r="AT1233" t="s">
        <v>207</v>
      </c>
      <c r="AU1233" t="s">
        <v>207</v>
      </c>
      <c r="AV1233" t="s">
        <v>207</v>
      </c>
      <c r="AW1233" t="s">
        <v>207</v>
      </c>
      <c r="AX1233" t="s">
        <v>207</v>
      </c>
      <c r="AY1233" t="s">
        <v>207</v>
      </c>
      <c r="AZ1233" t="s">
        <v>207</v>
      </c>
      <c r="BA1233" t="s">
        <v>215</v>
      </c>
      <c r="BB1233" t="s">
        <v>207</v>
      </c>
      <c r="BC1233" t="s">
        <v>207</v>
      </c>
      <c r="BD1233" t="s">
        <v>207</v>
      </c>
      <c r="BE1233" t="s">
        <v>207</v>
      </c>
      <c r="BF1233" t="s">
        <v>207</v>
      </c>
      <c r="BG1233" t="s">
        <v>207</v>
      </c>
      <c r="BH1233" t="s">
        <v>207</v>
      </c>
      <c r="BI1233" t="s">
        <v>207</v>
      </c>
      <c r="BJ1233" t="s">
        <v>207</v>
      </c>
      <c r="BK1233" t="s">
        <v>207</v>
      </c>
      <c r="BL1233" t="s">
        <v>207</v>
      </c>
      <c r="BM1233" t="s">
        <v>207</v>
      </c>
      <c r="BN1233" t="s">
        <v>207</v>
      </c>
      <c r="BO1233" s="18" t="str">
        <f>IF(OR(BO$2=0, BO$2=""), "N/A", IF(ISNUMBER(SEARCH(UPPER(BO$2), UPPER(ProgramsTable[[#This Row],[Type of Service]]))), "Yes", "No"))</f>
        <v>N/A</v>
      </c>
      <c r="BP1233" s="18" t="str">
        <f>IF(BP$2=0, "N/A", IF(ISNUMBER(SEARCH(TRIM(BP$2), ProgramsTable[[#This Row],[Geographic Coverage]])), "Yes", "No"))</f>
        <v>N/A</v>
      </c>
      <c r="BQ1233" s="18" t="str">
        <f>IF(BQ$2=0, "N/A", IF(ISNUMBER(SEARCH(TRIM(BQ$2), ProgramsTable[[#This Row],[Geographic Coverage]])), "Yes", "No"))</f>
        <v>N/A</v>
      </c>
      <c r="BR1233" s="18" t="str">
        <f>IF(AND(BP$2=0, BQ$2=0), "*Required - Please Make a Selection*", IF(OR(ISNUMBER(SEARCH(TRIM(BP$2), ProgramsTable[[#This Row],[Geographic Coverage]])), ISNUMBER(SEARCH(TRIM(BQ$2), ProgramsTable[[#This Row],[Geographic Coverage]]))), "Yes", "No"))</f>
        <v>*Required - Please Make a Selection*</v>
      </c>
      <c r="BS1233" s="18" t="str">
        <f>IF(OR(BS$2="",BS$2=0), "N/A", IF(AND(ProgramsTable[[#This Row],[Age Min]]= "None", ProgramsTable[[#This Row],[Age Max]]= "None"), "Yes", IF(AND(BS$2&gt;=ProgramsTable[[#This Row],[Age Min]], BS$2&lt;=ProgramsTable[[#This Row],[Age Max]]), "Yes", "No")))</f>
        <v>N/A</v>
      </c>
      <c r="BT1233" s="18" t="str" cm="1">
        <f t="array" ref="BT1233">IF(COUNTIF(AM$2:BJ$2,"Yes")=0,"N/A",IF(SUMPRODUCT(--(AM$2:BJ$2="Yes"),--(ProgramsTable[[#This Row],[Developmental Disability]:[Caregivers, Family Members, Advocates, or Practitioners of an Individual with Disabilities or Medical Conditions]]="Yes"))&gt;0,"Yes","No"))</f>
        <v>N/A</v>
      </c>
      <c r="BU12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33" s="18" t="str">
        <f>IF(BV$2=0, "N/A", IF(ISNUMBER(SEARCH(UPPER(BV$2), UPPER(ProgramsTable[[#This Row],[Type of Service]]))), "Yes", "No"))</f>
        <v>N/A</v>
      </c>
      <c r="BW1233" s="18" t="str">
        <f>IF(BW$2=0, "N/A", IF(ISNUMBER(SEARCH(TRIM(BW$2), ProgramsTable[[#This Row],[Geographic Coverage]])), "Yes", "No"))</f>
        <v>N/A</v>
      </c>
      <c r="BX1233" s="18" t="str">
        <f>IF(BX$2=0, "N/A", IF(ISNUMBER(SEARCH(TRIM(BX$2), ProgramsTable[[#This Row],[Geographic Coverage]])), "Yes", "No"))</f>
        <v>N/A</v>
      </c>
      <c r="BY1233" s="18" t="str">
        <f>IF(AND(BW$2=0, BX$2=0), "*Required - Please Make a Selection*", IF(OR(ISNUMBER(SEARCH(TRIM(BW$2), ProgramsTable[[#This Row],[Geographic Coverage]])), ISNUMBER(SEARCH(TRIM(BX$2), ProgramsTable[[#This Row],[Geographic Coverage]]))), "Yes", "No"))</f>
        <v>*Required - Please Make a Selection*</v>
      </c>
      <c r="BZ1233" s="18" t="str">
        <f>IF(I$2=0, "N/A", IF(I$2="Yes", IF(ProgramsTable[[#This Row],[Program Includes Services for Caregivers]]="Yes", IF(ProgramsTable[[#This Row],[Program May Require Caregiver to be Unpaid]]="No", "Yes", "No"), "No"), "N/A"))</f>
        <v>N/A</v>
      </c>
      <c r="CA12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33" s="18" t="str">
        <f>IF(CB$2=0, "N/A", IF(ISNUMBER(SEARCH(TRIM(UPPER(CB$2)), TRIM(UPPER(ProgramsTable[[#This Row],[Type of Service]])))), "Yes", "No"))</f>
        <v>N/A</v>
      </c>
      <c r="CC1233" s="18" t="str">
        <f>IF(CC$2=0, "N/A", IF(ISNUMBER(SEARCH(TRIM(CC$2), ProgramsTable[[#This Row],[Geographic Coverage]])), "Yes", "No"))</f>
        <v>No</v>
      </c>
      <c r="CD1233" s="18" t="str">
        <f>IF(CD$2=0, "N/A", IF(ISNUMBER(SEARCH(TRIM(CD$2), ProgramsTable[[#This Row],[Geographic Coverage]])), "Yes", "No"))</f>
        <v>N/A</v>
      </c>
      <c r="CE1233" s="18" t="str">
        <f>IF(AND(CC$2=0, CD$2=0), "*Required - Please Make a Selection*", IF(OR(ISNUMBER(SEARCH(TRIM(CC$2), ProgramsTable[[#This Row],[Geographic Coverage]])), ISNUMBER(SEARCH(TRIM(CD$2), ProgramsTable[[#This Row],[Geographic Coverage]]))), "Yes", "No"))</f>
        <v>No</v>
      </c>
      <c r="CF1233" s="18" t="str" cm="1">
        <f t="array" ref="CF1233">IF(COUNTIF(BK$2:BN$2, "Yes")=0, "N/A", IF(SUMPRODUCT((BK$2:BN$2="Yes")*(ProgramsTable[[#This Row],[Veteran?]:[Disabled Veteran?]]="Yes"))&gt;0, "Yes", "No"))</f>
        <v>No</v>
      </c>
      <c r="CG12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33"/>
      <c r="CI1233"/>
      <c r="CJ1233"/>
      <c r="CK1233"/>
      <c r="CL1233"/>
      <c r="CM1233"/>
      <c r="CN1233"/>
      <c r="CO1233"/>
      <c r="CP1233"/>
      <c r="CQ1233"/>
      <c r="CR1233"/>
      <c r="CS1233"/>
      <c r="CU1233"/>
      <c r="CV1233"/>
    </row>
    <row r="1234" spans="1:100" hidden="1" x14ac:dyDescent="0.25">
      <c r="A1234" s="10">
        <v>1385</v>
      </c>
      <c r="B1234" t="s">
        <v>658</v>
      </c>
      <c r="C1234" t="s">
        <v>662</v>
      </c>
      <c r="D1234" t="s">
        <v>545</v>
      </c>
      <c r="E1234" t="s">
        <v>546</v>
      </c>
      <c r="F1234" t="s">
        <v>86</v>
      </c>
      <c r="G1234" t="s">
        <v>86</v>
      </c>
      <c r="H1234" t="s">
        <v>207</v>
      </c>
      <c r="I1234" t="s">
        <v>207</v>
      </c>
      <c r="J1234" t="s">
        <v>547</v>
      </c>
      <c r="K1234" t="s">
        <v>208</v>
      </c>
      <c r="L1234" s="11" t="s">
        <v>543</v>
      </c>
      <c r="M1234">
        <v>60</v>
      </c>
      <c r="N1234">
        <v>120</v>
      </c>
      <c r="P1234" t="s">
        <v>548</v>
      </c>
      <c r="Q1234" t="s">
        <v>208</v>
      </c>
      <c r="R1234" t="s">
        <v>548</v>
      </c>
      <c r="S1234" t="s">
        <v>208</v>
      </c>
      <c r="T1234" t="s">
        <v>53</v>
      </c>
      <c r="U1234" t="s">
        <v>215</v>
      </c>
      <c r="V1234" t="s">
        <v>207</v>
      </c>
      <c r="W1234" t="s">
        <v>207</v>
      </c>
      <c r="X1234" t="s">
        <v>207</v>
      </c>
      <c r="Y1234" t="s">
        <v>207</v>
      </c>
      <c r="Z1234" t="s">
        <v>207</v>
      </c>
      <c r="AA1234" t="s">
        <v>215</v>
      </c>
      <c r="AB1234" t="s">
        <v>207</v>
      </c>
      <c r="AC1234" t="s">
        <v>207</v>
      </c>
      <c r="AD1234" t="s">
        <v>207</v>
      </c>
      <c r="AE1234" t="s">
        <v>207</v>
      </c>
      <c r="AF1234" t="s">
        <v>207</v>
      </c>
      <c r="AG1234" t="s">
        <v>207</v>
      </c>
      <c r="AH1234" t="s">
        <v>207</v>
      </c>
      <c r="AI1234" t="s">
        <v>207</v>
      </c>
      <c r="AJ1234" t="s">
        <v>207</v>
      </c>
      <c r="AK1234" t="s">
        <v>207</v>
      </c>
      <c r="AL1234" t="s">
        <v>207</v>
      </c>
      <c r="AM1234" t="s">
        <v>207</v>
      </c>
      <c r="AN1234" t="s">
        <v>207</v>
      </c>
      <c r="AO1234" t="s">
        <v>207</v>
      </c>
      <c r="AP1234" t="s">
        <v>207</v>
      </c>
      <c r="AQ1234" t="s">
        <v>207</v>
      </c>
      <c r="AR1234" t="s">
        <v>207</v>
      </c>
      <c r="AS1234" t="s">
        <v>207</v>
      </c>
      <c r="AT1234" t="s">
        <v>207</v>
      </c>
      <c r="AU1234" t="s">
        <v>207</v>
      </c>
      <c r="AV1234" t="s">
        <v>207</v>
      </c>
      <c r="AW1234" t="s">
        <v>207</v>
      </c>
      <c r="AX1234" t="s">
        <v>207</v>
      </c>
      <c r="AY1234" t="s">
        <v>207</v>
      </c>
      <c r="AZ1234" t="s">
        <v>207</v>
      </c>
      <c r="BA1234" t="s">
        <v>215</v>
      </c>
      <c r="BB1234" t="s">
        <v>207</v>
      </c>
      <c r="BC1234" t="s">
        <v>207</v>
      </c>
      <c r="BD1234" t="s">
        <v>207</v>
      </c>
      <c r="BE1234" t="s">
        <v>207</v>
      </c>
      <c r="BF1234" t="s">
        <v>207</v>
      </c>
      <c r="BG1234" t="s">
        <v>207</v>
      </c>
      <c r="BH1234" t="s">
        <v>207</v>
      </c>
      <c r="BI1234" t="s">
        <v>207</v>
      </c>
      <c r="BJ1234" t="s">
        <v>207</v>
      </c>
      <c r="BK1234" t="s">
        <v>207</v>
      </c>
      <c r="BL1234" t="s">
        <v>207</v>
      </c>
      <c r="BM1234" t="s">
        <v>207</v>
      </c>
      <c r="BN1234" t="s">
        <v>207</v>
      </c>
      <c r="BO1234" s="18" t="str">
        <f>IF(OR(BO$2=0, BO$2=""), "N/A", IF(ISNUMBER(SEARCH(UPPER(BO$2), UPPER(ProgramsTable[[#This Row],[Type of Service]]))), "Yes", "No"))</f>
        <v>N/A</v>
      </c>
      <c r="BP1234" s="18" t="str">
        <f>IF(BP$2=0, "N/A", IF(ISNUMBER(SEARCH(TRIM(BP$2), ProgramsTable[[#This Row],[Geographic Coverage]])), "Yes", "No"))</f>
        <v>N/A</v>
      </c>
      <c r="BQ1234" s="18" t="str">
        <f>IF(BQ$2=0, "N/A", IF(ISNUMBER(SEARCH(TRIM(BQ$2), ProgramsTable[[#This Row],[Geographic Coverage]])), "Yes", "No"))</f>
        <v>N/A</v>
      </c>
      <c r="BR1234" s="18" t="str">
        <f>IF(AND(BP$2=0, BQ$2=0), "*Required - Please Make a Selection*", IF(OR(ISNUMBER(SEARCH(TRIM(BP$2), ProgramsTable[[#This Row],[Geographic Coverage]])), ISNUMBER(SEARCH(TRIM(BQ$2), ProgramsTable[[#This Row],[Geographic Coverage]]))), "Yes", "No"))</f>
        <v>*Required - Please Make a Selection*</v>
      </c>
      <c r="BS1234" s="18" t="str">
        <f>IF(OR(BS$2="",BS$2=0), "N/A", IF(AND(ProgramsTable[[#This Row],[Age Min]]= "None", ProgramsTable[[#This Row],[Age Max]]= "None"), "Yes", IF(AND(BS$2&gt;=ProgramsTable[[#This Row],[Age Min]], BS$2&lt;=ProgramsTable[[#This Row],[Age Max]]), "Yes", "No")))</f>
        <v>N/A</v>
      </c>
      <c r="BT1234" s="18" t="str" cm="1">
        <f t="array" ref="BT1234">IF(COUNTIF(AM$2:BJ$2,"Yes")=0,"N/A",IF(SUMPRODUCT(--(AM$2:BJ$2="Yes"),--(ProgramsTable[[#This Row],[Developmental Disability]:[Caregivers, Family Members, Advocates, or Practitioners of an Individual with Disabilities or Medical Conditions]]="Yes"))&gt;0,"Yes","No"))</f>
        <v>N/A</v>
      </c>
      <c r="BU12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34" s="18" t="str">
        <f>IF(BV$2=0, "N/A", IF(ISNUMBER(SEARCH(UPPER(BV$2), UPPER(ProgramsTable[[#This Row],[Type of Service]]))), "Yes", "No"))</f>
        <v>N/A</v>
      </c>
      <c r="BW1234" s="18" t="str">
        <f>IF(BW$2=0, "N/A", IF(ISNUMBER(SEARCH(TRIM(BW$2), ProgramsTable[[#This Row],[Geographic Coverage]])), "Yes", "No"))</f>
        <v>N/A</v>
      </c>
      <c r="BX1234" s="18" t="str">
        <f>IF(BX$2=0, "N/A", IF(ISNUMBER(SEARCH(TRIM(BX$2), ProgramsTable[[#This Row],[Geographic Coverage]])), "Yes", "No"))</f>
        <v>N/A</v>
      </c>
      <c r="BY1234" s="18" t="str">
        <f>IF(AND(BW$2=0, BX$2=0), "*Required - Please Make a Selection*", IF(OR(ISNUMBER(SEARCH(TRIM(BW$2), ProgramsTable[[#This Row],[Geographic Coverage]])), ISNUMBER(SEARCH(TRIM(BX$2), ProgramsTable[[#This Row],[Geographic Coverage]]))), "Yes", "No"))</f>
        <v>*Required - Please Make a Selection*</v>
      </c>
      <c r="BZ1234" s="18" t="str">
        <f>IF(I$2=0, "N/A", IF(I$2="Yes", IF(ProgramsTable[[#This Row],[Program Includes Services for Caregivers]]="Yes", IF(ProgramsTable[[#This Row],[Program May Require Caregiver to be Unpaid]]="No", "Yes", "No"), "No"), "N/A"))</f>
        <v>N/A</v>
      </c>
      <c r="CA12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34" s="18" t="str">
        <f>IF(CB$2=0, "N/A", IF(ISNUMBER(SEARCH(TRIM(UPPER(CB$2)), TRIM(UPPER(ProgramsTable[[#This Row],[Type of Service]])))), "Yes", "No"))</f>
        <v>N/A</v>
      </c>
      <c r="CC1234" s="18" t="str">
        <f>IF(CC$2=0, "N/A", IF(ISNUMBER(SEARCH(TRIM(CC$2), ProgramsTable[[#This Row],[Geographic Coverage]])), "Yes", "No"))</f>
        <v>No</v>
      </c>
      <c r="CD1234" s="18" t="str">
        <f>IF(CD$2=0, "N/A", IF(ISNUMBER(SEARCH(TRIM(CD$2), ProgramsTable[[#This Row],[Geographic Coverage]])), "Yes", "No"))</f>
        <v>N/A</v>
      </c>
      <c r="CE1234" s="18" t="str">
        <f>IF(AND(CC$2=0, CD$2=0), "*Required - Please Make a Selection*", IF(OR(ISNUMBER(SEARCH(TRIM(CC$2), ProgramsTable[[#This Row],[Geographic Coverage]])), ISNUMBER(SEARCH(TRIM(CD$2), ProgramsTable[[#This Row],[Geographic Coverage]]))), "Yes", "No"))</f>
        <v>No</v>
      </c>
      <c r="CF1234" s="18" t="str" cm="1">
        <f t="array" ref="CF1234">IF(COUNTIF(BK$2:BN$2, "Yes")=0, "N/A", IF(SUMPRODUCT((BK$2:BN$2="Yes")*(ProgramsTable[[#This Row],[Veteran?]:[Disabled Veteran?]]="Yes"))&gt;0, "Yes", "No"))</f>
        <v>No</v>
      </c>
      <c r="CG12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34"/>
      <c r="CI1234"/>
      <c r="CJ1234"/>
      <c r="CK1234"/>
      <c r="CL1234"/>
      <c r="CM1234"/>
      <c r="CN1234"/>
      <c r="CO1234"/>
      <c r="CP1234"/>
      <c r="CQ1234"/>
      <c r="CR1234"/>
      <c r="CS1234"/>
      <c r="CU1234"/>
      <c r="CV1234"/>
    </row>
    <row r="1235" spans="1:100" hidden="1" x14ac:dyDescent="0.25">
      <c r="A1235" s="10">
        <v>1386</v>
      </c>
      <c r="B1235" t="s">
        <v>658</v>
      </c>
      <c r="C1235" t="s">
        <v>662</v>
      </c>
      <c r="D1235" t="s">
        <v>545</v>
      </c>
      <c r="E1235" t="s">
        <v>546</v>
      </c>
      <c r="F1235" t="s">
        <v>549</v>
      </c>
      <c r="G1235" t="s">
        <v>117</v>
      </c>
      <c r="H1235" t="s">
        <v>207</v>
      </c>
      <c r="I1235" t="s">
        <v>207</v>
      </c>
      <c r="J1235" t="s">
        <v>208</v>
      </c>
      <c r="K1235" t="s">
        <v>208</v>
      </c>
      <c r="L1235" s="11" t="s">
        <v>543</v>
      </c>
      <c r="M1235">
        <v>60</v>
      </c>
      <c r="N1235">
        <v>120</v>
      </c>
      <c r="P1235" t="s">
        <v>550</v>
      </c>
      <c r="Q1235" t="s">
        <v>208</v>
      </c>
      <c r="R1235" t="s">
        <v>550</v>
      </c>
      <c r="S1235" t="s">
        <v>208</v>
      </c>
      <c r="T1235" t="s">
        <v>53</v>
      </c>
      <c r="U1235" t="s">
        <v>207</v>
      </c>
      <c r="V1235" t="s">
        <v>207</v>
      </c>
      <c r="W1235" t="s">
        <v>207</v>
      </c>
      <c r="X1235" t="s">
        <v>207</v>
      </c>
      <c r="Y1235" t="s">
        <v>207</v>
      </c>
      <c r="Z1235" t="s">
        <v>207</v>
      </c>
      <c r="AA1235" t="s">
        <v>207</v>
      </c>
      <c r="AB1235" t="s">
        <v>207</v>
      </c>
      <c r="AC1235" t="s">
        <v>207</v>
      </c>
      <c r="AD1235" t="s">
        <v>207</v>
      </c>
      <c r="AE1235" t="s">
        <v>207</v>
      </c>
      <c r="AF1235" t="s">
        <v>207</v>
      </c>
      <c r="AG1235" t="s">
        <v>207</v>
      </c>
      <c r="AH1235" t="s">
        <v>207</v>
      </c>
      <c r="AI1235" t="s">
        <v>207</v>
      </c>
      <c r="AJ1235" t="s">
        <v>207</v>
      </c>
      <c r="AK1235" t="s">
        <v>207</v>
      </c>
      <c r="AL1235" t="s">
        <v>207</v>
      </c>
      <c r="AM1235" t="s">
        <v>207</v>
      </c>
      <c r="AN1235" t="s">
        <v>207</v>
      </c>
      <c r="AO1235" t="s">
        <v>207</v>
      </c>
      <c r="AP1235" t="s">
        <v>207</v>
      </c>
      <c r="AQ1235" t="s">
        <v>207</v>
      </c>
      <c r="AR1235" t="s">
        <v>207</v>
      </c>
      <c r="AS1235" t="s">
        <v>207</v>
      </c>
      <c r="AT1235" t="s">
        <v>207</v>
      </c>
      <c r="AU1235" t="s">
        <v>207</v>
      </c>
      <c r="AV1235" t="s">
        <v>207</v>
      </c>
      <c r="AW1235" t="s">
        <v>207</v>
      </c>
      <c r="AX1235" t="s">
        <v>207</v>
      </c>
      <c r="AY1235" t="s">
        <v>207</v>
      </c>
      <c r="AZ1235" t="s">
        <v>207</v>
      </c>
      <c r="BA1235" t="s">
        <v>215</v>
      </c>
      <c r="BB1235" t="s">
        <v>207</v>
      </c>
      <c r="BC1235" t="s">
        <v>207</v>
      </c>
      <c r="BD1235" t="s">
        <v>207</v>
      </c>
      <c r="BE1235" t="s">
        <v>207</v>
      </c>
      <c r="BF1235" t="s">
        <v>207</v>
      </c>
      <c r="BG1235" t="s">
        <v>207</v>
      </c>
      <c r="BH1235" t="s">
        <v>207</v>
      </c>
      <c r="BI1235" t="s">
        <v>207</v>
      </c>
      <c r="BJ1235" t="s">
        <v>207</v>
      </c>
      <c r="BK1235" t="s">
        <v>207</v>
      </c>
      <c r="BL1235" t="s">
        <v>207</v>
      </c>
      <c r="BM1235" t="s">
        <v>207</v>
      </c>
      <c r="BN1235" t="s">
        <v>207</v>
      </c>
      <c r="BO1235" s="18" t="str">
        <f>IF(OR(BO$2=0, BO$2=""), "N/A", IF(ISNUMBER(SEARCH(UPPER(BO$2), UPPER(ProgramsTable[[#This Row],[Type of Service]]))), "Yes", "No"))</f>
        <v>N/A</v>
      </c>
      <c r="BP1235" s="18" t="str">
        <f>IF(BP$2=0, "N/A", IF(ISNUMBER(SEARCH(TRIM(BP$2), ProgramsTable[[#This Row],[Geographic Coverage]])), "Yes", "No"))</f>
        <v>N/A</v>
      </c>
      <c r="BQ1235" s="18" t="str">
        <f>IF(BQ$2=0, "N/A", IF(ISNUMBER(SEARCH(TRIM(BQ$2), ProgramsTable[[#This Row],[Geographic Coverage]])), "Yes", "No"))</f>
        <v>N/A</v>
      </c>
      <c r="BR1235" s="18" t="str">
        <f>IF(AND(BP$2=0, BQ$2=0), "*Required - Please Make a Selection*", IF(OR(ISNUMBER(SEARCH(TRIM(BP$2), ProgramsTable[[#This Row],[Geographic Coverage]])), ISNUMBER(SEARCH(TRIM(BQ$2), ProgramsTable[[#This Row],[Geographic Coverage]]))), "Yes", "No"))</f>
        <v>*Required - Please Make a Selection*</v>
      </c>
      <c r="BS1235" s="18" t="str">
        <f>IF(OR(BS$2="",BS$2=0), "N/A", IF(AND(ProgramsTable[[#This Row],[Age Min]]= "None", ProgramsTable[[#This Row],[Age Max]]= "None"), "Yes", IF(AND(BS$2&gt;=ProgramsTable[[#This Row],[Age Min]], BS$2&lt;=ProgramsTable[[#This Row],[Age Max]]), "Yes", "No")))</f>
        <v>N/A</v>
      </c>
      <c r="BT1235" s="18" t="str" cm="1">
        <f t="array" ref="BT1235">IF(COUNTIF(AM$2:BJ$2,"Yes")=0,"N/A",IF(SUMPRODUCT(--(AM$2:BJ$2="Yes"),--(ProgramsTable[[#This Row],[Developmental Disability]:[Caregivers, Family Members, Advocates, or Practitioners of an Individual with Disabilities or Medical Conditions]]="Yes"))&gt;0,"Yes","No"))</f>
        <v>N/A</v>
      </c>
      <c r="BU12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35" s="18" t="str">
        <f>IF(BV$2=0, "N/A", IF(ISNUMBER(SEARCH(UPPER(BV$2), UPPER(ProgramsTable[[#This Row],[Type of Service]]))), "Yes", "No"))</f>
        <v>N/A</v>
      </c>
      <c r="BW1235" s="18" t="str">
        <f>IF(BW$2=0, "N/A", IF(ISNUMBER(SEARCH(TRIM(BW$2), ProgramsTable[[#This Row],[Geographic Coverage]])), "Yes", "No"))</f>
        <v>N/A</v>
      </c>
      <c r="BX1235" s="18" t="str">
        <f>IF(BX$2=0, "N/A", IF(ISNUMBER(SEARCH(TRIM(BX$2), ProgramsTable[[#This Row],[Geographic Coverage]])), "Yes", "No"))</f>
        <v>N/A</v>
      </c>
      <c r="BY1235" s="18" t="str">
        <f>IF(AND(BW$2=0, BX$2=0), "*Required - Please Make a Selection*", IF(OR(ISNUMBER(SEARCH(TRIM(BW$2), ProgramsTable[[#This Row],[Geographic Coverage]])), ISNUMBER(SEARCH(TRIM(BX$2), ProgramsTable[[#This Row],[Geographic Coverage]]))), "Yes", "No"))</f>
        <v>*Required - Please Make a Selection*</v>
      </c>
      <c r="BZ1235" s="18" t="str">
        <f>IF(I$2=0, "N/A", IF(I$2="Yes", IF(ProgramsTable[[#This Row],[Program Includes Services for Caregivers]]="Yes", IF(ProgramsTable[[#This Row],[Program May Require Caregiver to be Unpaid]]="No", "Yes", "No"), "No"), "N/A"))</f>
        <v>N/A</v>
      </c>
      <c r="CA12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35" s="18" t="str">
        <f>IF(CB$2=0, "N/A", IF(ISNUMBER(SEARCH(TRIM(UPPER(CB$2)), TRIM(UPPER(ProgramsTable[[#This Row],[Type of Service]])))), "Yes", "No"))</f>
        <v>N/A</v>
      </c>
      <c r="CC1235" s="18" t="str">
        <f>IF(CC$2=0, "N/A", IF(ISNUMBER(SEARCH(TRIM(CC$2), ProgramsTable[[#This Row],[Geographic Coverage]])), "Yes", "No"))</f>
        <v>No</v>
      </c>
      <c r="CD1235" s="18" t="str">
        <f>IF(CD$2=0, "N/A", IF(ISNUMBER(SEARCH(TRIM(CD$2), ProgramsTable[[#This Row],[Geographic Coverage]])), "Yes", "No"))</f>
        <v>N/A</v>
      </c>
      <c r="CE1235" s="18" t="str">
        <f>IF(AND(CC$2=0, CD$2=0), "*Required - Please Make a Selection*", IF(OR(ISNUMBER(SEARCH(TRIM(CC$2), ProgramsTable[[#This Row],[Geographic Coverage]])), ISNUMBER(SEARCH(TRIM(CD$2), ProgramsTable[[#This Row],[Geographic Coverage]]))), "Yes", "No"))</f>
        <v>No</v>
      </c>
      <c r="CF1235" s="18" t="str" cm="1">
        <f t="array" ref="CF1235">IF(COUNTIF(BK$2:BN$2, "Yes")=0, "N/A", IF(SUMPRODUCT((BK$2:BN$2="Yes")*(ProgramsTable[[#This Row],[Veteran?]:[Disabled Veteran?]]="Yes"))&gt;0, "Yes", "No"))</f>
        <v>No</v>
      </c>
      <c r="CG12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35"/>
      <c r="CI1235"/>
      <c r="CJ1235"/>
      <c r="CK1235"/>
      <c r="CL1235"/>
      <c r="CM1235"/>
      <c r="CN1235"/>
      <c r="CO1235"/>
      <c r="CP1235"/>
      <c r="CQ1235"/>
      <c r="CR1235"/>
      <c r="CS1235"/>
      <c r="CU1235"/>
      <c r="CV1235"/>
    </row>
    <row r="1236" spans="1:100" hidden="1" x14ac:dyDescent="0.25">
      <c r="A1236" s="10">
        <v>1387</v>
      </c>
      <c r="B1236" t="s">
        <v>658</v>
      </c>
      <c r="C1236" t="s">
        <v>662</v>
      </c>
      <c r="D1236" t="s">
        <v>545</v>
      </c>
      <c r="E1236" t="s">
        <v>546</v>
      </c>
      <c r="F1236" t="s">
        <v>551</v>
      </c>
      <c r="G1236" t="s">
        <v>92</v>
      </c>
      <c r="H1236" t="s">
        <v>207</v>
      </c>
      <c r="I1236" t="s">
        <v>207</v>
      </c>
      <c r="J1236" t="s">
        <v>547</v>
      </c>
      <c r="K1236" t="s">
        <v>208</v>
      </c>
      <c r="L1236" s="11" t="s">
        <v>543</v>
      </c>
      <c r="M1236">
        <v>60</v>
      </c>
      <c r="N1236">
        <v>120</v>
      </c>
      <c r="P1236" t="s">
        <v>552</v>
      </c>
      <c r="Q1236" t="s">
        <v>208</v>
      </c>
      <c r="R1236" t="s">
        <v>552</v>
      </c>
      <c r="S1236" t="s">
        <v>208</v>
      </c>
      <c r="T1236" t="s">
        <v>53</v>
      </c>
      <c r="U1236" t="s">
        <v>215</v>
      </c>
      <c r="V1236" t="s">
        <v>207</v>
      </c>
      <c r="W1236" t="s">
        <v>207</v>
      </c>
      <c r="X1236" t="s">
        <v>207</v>
      </c>
      <c r="Y1236" t="s">
        <v>207</v>
      </c>
      <c r="Z1236" t="s">
        <v>207</v>
      </c>
      <c r="AA1236" t="s">
        <v>215</v>
      </c>
      <c r="AB1236" t="s">
        <v>207</v>
      </c>
      <c r="AC1236" t="s">
        <v>207</v>
      </c>
      <c r="AD1236" t="s">
        <v>207</v>
      </c>
      <c r="AE1236" t="s">
        <v>207</v>
      </c>
      <c r="AF1236" t="s">
        <v>207</v>
      </c>
      <c r="AG1236" t="s">
        <v>207</v>
      </c>
      <c r="AH1236" t="s">
        <v>207</v>
      </c>
      <c r="AI1236" t="s">
        <v>207</v>
      </c>
      <c r="AJ1236" t="s">
        <v>207</v>
      </c>
      <c r="AK1236" t="s">
        <v>207</v>
      </c>
      <c r="AL1236" t="s">
        <v>207</v>
      </c>
      <c r="AM1236" t="s">
        <v>207</v>
      </c>
      <c r="AN1236" t="s">
        <v>207</v>
      </c>
      <c r="AO1236" t="s">
        <v>207</v>
      </c>
      <c r="AP1236" t="s">
        <v>207</v>
      </c>
      <c r="AQ1236" t="s">
        <v>207</v>
      </c>
      <c r="AR1236" t="s">
        <v>207</v>
      </c>
      <c r="AS1236" t="s">
        <v>207</v>
      </c>
      <c r="AT1236" t="s">
        <v>207</v>
      </c>
      <c r="AU1236" t="s">
        <v>207</v>
      </c>
      <c r="AV1236" t="s">
        <v>207</v>
      </c>
      <c r="AW1236" t="s">
        <v>207</v>
      </c>
      <c r="AX1236" t="s">
        <v>207</v>
      </c>
      <c r="AY1236" t="s">
        <v>207</v>
      </c>
      <c r="AZ1236" t="s">
        <v>207</v>
      </c>
      <c r="BA1236" t="s">
        <v>215</v>
      </c>
      <c r="BB1236" t="s">
        <v>207</v>
      </c>
      <c r="BC1236" t="s">
        <v>207</v>
      </c>
      <c r="BD1236" t="s">
        <v>207</v>
      </c>
      <c r="BE1236" t="s">
        <v>207</v>
      </c>
      <c r="BF1236" t="s">
        <v>207</v>
      </c>
      <c r="BG1236" t="s">
        <v>207</v>
      </c>
      <c r="BH1236" t="s">
        <v>207</v>
      </c>
      <c r="BI1236" t="s">
        <v>207</v>
      </c>
      <c r="BJ1236" t="s">
        <v>207</v>
      </c>
      <c r="BK1236" t="s">
        <v>207</v>
      </c>
      <c r="BL1236" t="s">
        <v>207</v>
      </c>
      <c r="BM1236" t="s">
        <v>207</v>
      </c>
      <c r="BN1236" t="s">
        <v>207</v>
      </c>
      <c r="BO1236" s="18" t="str">
        <f>IF(OR(BO$2=0, BO$2=""), "N/A", IF(ISNUMBER(SEARCH(UPPER(BO$2), UPPER(ProgramsTable[[#This Row],[Type of Service]]))), "Yes", "No"))</f>
        <v>N/A</v>
      </c>
      <c r="BP1236" s="18" t="str">
        <f>IF(BP$2=0, "N/A", IF(ISNUMBER(SEARCH(TRIM(BP$2), ProgramsTable[[#This Row],[Geographic Coverage]])), "Yes", "No"))</f>
        <v>N/A</v>
      </c>
      <c r="BQ1236" s="18" t="str">
        <f>IF(BQ$2=0, "N/A", IF(ISNUMBER(SEARCH(TRIM(BQ$2), ProgramsTable[[#This Row],[Geographic Coverage]])), "Yes", "No"))</f>
        <v>N/A</v>
      </c>
      <c r="BR1236" s="18" t="str">
        <f>IF(AND(BP$2=0, BQ$2=0), "*Required - Please Make a Selection*", IF(OR(ISNUMBER(SEARCH(TRIM(BP$2), ProgramsTable[[#This Row],[Geographic Coverage]])), ISNUMBER(SEARCH(TRIM(BQ$2), ProgramsTable[[#This Row],[Geographic Coverage]]))), "Yes", "No"))</f>
        <v>*Required - Please Make a Selection*</v>
      </c>
      <c r="BS1236" s="18" t="str">
        <f>IF(OR(BS$2="",BS$2=0), "N/A", IF(AND(ProgramsTable[[#This Row],[Age Min]]= "None", ProgramsTable[[#This Row],[Age Max]]= "None"), "Yes", IF(AND(BS$2&gt;=ProgramsTable[[#This Row],[Age Min]], BS$2&lt;=ProgramsTable[[#This Row],[Age Max]]), "Yes", "No")))</f>
        <v>N/A</v>
      </c>
      <c r="BT1236" s="18" t="str" cm="1">
        <f t="array" ref="BT1236">IF(COUNTIF(AM$2:BJ$2,"Yes")=0,"N/A",IF(SUMPRODUCT(--(AM$2:BJ$2="Yes"),--(ProgramsTable[[#This Row],[Developmental Disability]:[Caregivers, Family Members, Advocates, or Practitioners of an Individual with Disabilities or Medical Conditions]]="Yes"))&gt;0,"Yes","No"))</f>
        <v>N/A</v>
      </c>
      <c r="BU12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36" s="18" t="str">
        <f>IF(BV$2=0, "N/A", IF(ISNUMBER(SEARCH(UPPER(BV$2), UPPER(ProgramsTable[[#This Row],[Type of Service]]))), "Yes", "No"))</f>
        <v>N/A</v>
      </c>
      <c r="BW1236" s="18" t="str">
        <f>IF(BW$2=0, "N/A", IF(ISNUMBER(SEARCH(TRIM(BW$2), ProgramsTable[[#This Row],[Geographic Coverage]])), "Yes", "No"))</f>
        <v>N/A</v>
      </c>
      <c r="BX1236" s="18" t="str">
        <f>IF(BX$2=0, "N/A", IF(ISNUMBER(SEARCH(TRIM(BX$2), ProgramsTable[[#This Row],[Geographic Coverage]])), "Yes", "No"))</f>
        <v>N/A</v>
      </c>
      <c r="BY1236" s="18" t="str">
        <f>IF(AND(BW$2=0, BX$2=0), "*Required - Please Make a Selection*", IF(OR(ISNUMBER(SEARCH(TRIM(BW$2), ProgramsTable[[#This Row],[Geographic Coverage]])), ISNUMBER(SEARCH(TRIM(BX$2), ProgramsTable[[#This Row],[Geographic Coverage]]))), "Yes", "No"))</f>
        <v>*Required - Please Make a Selection*</v>
      </c>
      <c r="BZ1236" s="18" t="str">
        <f>IF(I$2=0, "N/A", IF(I$2="Yes", IF(ProgramsTable[[#This Row],[Program Includes Services for Caregivers]]="Yes", IF(ProgramsTable[[#This Row],[Program May Require Caregiver to be Unpaid]]="No", "Yes", "No"), "No"), "N/A"))</f>
        <v>N/A</v>
      </c>
      <c r="CA12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36" s="18" t="str">
        <f>IF(CB$2=0, "N/A", IF(ISNUMBER(SEARCH(TRIM(UPPER(CB$2)), TRIM(UPPER(ProgramsTable[[#This Row],[Type of Service]])))), "Yes", "No"))</f>
        <v>N/A</v>
      </c>
      <c r="CC1236" s="18" t="str">
        <f>IF(CC$2=0, "N/A", IF(ISNUMBER(SEARCH(TRIM(CC$2), ProgramsTable[[#This Row],[Geographic Coverage]])), "Yes", "No"))</f>
        <v>No</v>
      </c>
      <c r="CD1236" s="18" t="str">
        <f>IF(CD$2=0, "N/A", IF(ISNUMBER(SEARCH(TRIM(CD$2), ProgramsTable[[#This Row],[Geographic Coverage]])), "Yes", "No"))</f>
        <v>N/A</v>
      </c>
      <c r="CE1236" s="18" t="str">
        <f>IF(AND(CC$2=0, CD$2=0), "*Required - Please Make a Selection*", IF(OR(ISNUMBER(SEARCH(TRIM(CC$2), ProgramsTable[[#This Row],[Geographic Coverage]])), ISNUMBER(SEARCH(TRIM(CD$2), ProgramsTable[[#This Row],[Geographic Coverage]]))), "Yes", "No"))</f>
        <v>No</v>
      </c>
      <c r="CF1236" s="18" t="str" cm="1">
        <f t="array" ref="CF1236">IF(COUNTIF(BK$2:BN$2, "Yes")=0, "N/A", IF(SUMPRODUCT((BK$2:BN$2="Yes")*(ProgramsTable[[#This Row],[Veteran?]:[Disabled Veteran?]]="Yes"))&gt;0, "Yes", "No"))</f>
        <v>No</v>
      </c>
      <c r="CG12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36"/>
      <c r="CI1236"/>
      <c r="CJ1236"/>
      <c r="CK1236"/>
      <c r="CL1236"/>
      <c r="CM1236"/>
      <c r="CN1236"/>
      <c r="CO1236"/>
      <c r="CP1236"/>
      <c r="CQ1236"/>
      <c r="CR1236"/>
      <c r="CS1236"/>
      <c r="CU1236"/>
      <c r="CV1236"/>
    </row>
    <row r="1237" spans="1:100" hidden="1" x14ac:dyDescent="0.25">
      <c r="A1237" s="10">
        <v>1388</v>
      </c>
      <c r="B1237" t="s">
        <v>658</v>
      </c>
      <c r="C1237" t="s">
        <v>662</v>
      </c>
      <c r="D1237" t="s">
        <v>545</v>
      </c>
      <c r="E1237" t="s">
        <v>546</v>
      </c>
      <c r="F1237" t="s">
        <v>553</v>
      </c>
      <c r="G1237" t="s">
        <v>99</v>
      </c>
      <c r="H1237" t="s">
        <v>207</v>
      </c>
      <c r="I1237" t="s">
        <v>207</v>
      </c>
      <c r="J1237" t="s">
        <v>208</v>
      </c>
      <c r="K1237" t="s">
        <v>208</v>
      </c>
      <c r="L1237" s="11" t="s">
        <v>543</v>
      </c>
      <c r="M1237">
        <v>60</v>
      </c>
      <c r="N1237">
        <v>120</v>
      </c>
      <c r="P1237" t="s">
        <v>554</v>
      </c>
      <c r="Q1237" t="s">
        <v>208</v>
      </c>
      <c r="R1237" t="s">
        <v>554</v>
      </c>
      <c r="S1237" t="s">
        <v>208</v>
      </c>
      <c r="T1237" t="s">
        <v>53</v>
      </c>
      <c r="U1237" t="s">
        <v>207</v>
      </c>
      <c r="V1237" t="s">
        <v>207</v>
      </c>
      <c r="W1237" t="s">
        <v>207</v>
      </c>
      <c r="X1237" t="s">
        <v>207</v>
      </c>
      <c r="Y1237" t="s">
        <v>207</v>
      </c>
      <c r="Z1237" t="s">
        <v>207</v>
      </c>
      <c r="AA1237" t="s">
        <v>207</v>
      </c>
      <c r="AB1237" t="s">
        <v>207</v>
      </c>
      <c r="AC1237" t="s">
        <v>207</v>
      </c>
      <c r="AD1237" t="s">
        <v>207</v>
      </c>
      <c r="AE1237" t="s">
        <v>207</v>
      </c>
      <c r="AF1237" t="s">
        <v>207</v>
      </c>
      <c r="AG1237" t="s">
        <v>207</v>
      </c>
      <c r="AH1237" t="s">
        <v>207</v>
      </c>
      <c r="AI1237" t="s">
        <v>207</v>
      </c>
      <c r="AJ1237" t="s">
        <v>207</v>
      </c>
      <c r="AK1237" t="s">
        <v>207</v>
      </c>
      <c r="AL1237" t="s">
        <v>207</v>
      </c>
      <c r="AM1237" t="s">
        <v>207</v>
      </c>
      <c r="AN1237" t="s">
        <v>207</v>
      </c>
      <c r="AO1237" t="s">
        <v>207</v>
      </c>
      <c r="AP1237" t="s">
        <v>207</v>
      </c>
      <c r="AQ1237" t="s">
        <v>207</v>
      </c>
      <c r="AR1237" t="s">
        <v>207</v>
      </c>
      <c r="AS1237" t="s">
        <v>207</v>
      </c>
      <c r="AT1237" t="s">
        <v>207</v>
      </c>
      <c r="AU1237" t="s">
        <v>207</v>
      </c>
      <c r="AV1237" t="s">
        <v>207</v>
      </c>
      <c r="AW1237" t="s">
        <v>207</v>
      </c>
      <c r="AX1237" t="s">
        <v>207</v>
      </c>
      <c r="AY1237" t="s">
        <v>207</v>
      </c>
      <c r="AZ1237" t="s">
        <v>207</v>
      </c>
      <c r="BA1237" t="s">
        <v>215</v>
      </c>
      <c r="BB1237" t="s">
        <v>207</v>
      </c>
      <c r="BC1237" t="s">
        <v>207</v>
      </c>
      <c r="BD1237" t="s">
        <v>207</v>
      </c>
      <c r="BE1237" t="s">
        <v>207</v>
      </c>
      <c r="BF1237" t="s">
        <v>207</v>
      </c>
      <c r="BG1237" t="s">
        <v>207</v>
      </c>
      <c r="BH1237" t="s">
        <v>207</v>
      </c>
      <c r="BI1237" t="s">
        <v>207</v>
      </c>
      <c r="BJ1237" t="s">
        <v>207</v>
      </c>
      <c r="BK1237" t="s">
        <v>207</v>
      </c>
      <c r="BL1237" t="s">
        <v>207</v>
      </c>
      <c r="BM1237" t="s">
        <v>207</v>
      </c>
      <c r="BN1237" t="s">
        <v>207</v>
      </c>
      <c r="BO1237" s="18" t="str">
        <f>IF(OR(BO$2=0, BO$2=""), "N/A", IF(ISNUMBER(SEARCH(UPPER(BO$2), UPPER(ProgramsTable[[#This Row],[Type of Service]]))), "Yes", "No"))</f>
        <v>N/A</v>
      </c>
      <c r="BP1237" s="18" t="str">
        <f>IF(BP$2=0, "N/A", IF(ISNUMBER(SEARCH(TRIM(BP$2), ProgramsTable[[#This Row],[Geographic Coverage]])), "Yes", "No"))</f>
        <v>N/A</v>
      </c>
      <c r="BQ1237" s="18" t="str">
        <f>IF(BQ$2=0, "N/A", IF(ISNUMBER(SEARCH(TRIM(BQ$2), ProgramsTable[[#This Row],[Geographic Coverage]])), "Yes", "No"))</f>
        <v>N/A</v>
      </c>
      <c r="BR1237" s="18" t="str">
        <f>IF(AND(BP$2=0, BQ$2=0), "*Required - Please Make a Selection*", IF(OR(ISNUMBER(SEARCH(TRIM(BP$2), ProgramsTable[[#This Row],[Geographic Coverage]])), ISNUMBER(SEARCH(TRIM(BQ$2), ProgramsTable[[#This Row],[Geographic Coverage]]))), "Yes", "No"))</f>
        <v>*Required - Please Make a Selection*</v>
      </c>
      <c r="BS1237" s="18" t="str">
        <f>IF(OR(BS$2="",BS$2=0), "N/A", IF(AND(ProgramsTable[[#This Row],[Age Min]]= "None", ProgramsTable[[#This Row],[Age Max]]= "None"), "Yes", IF(AND(BS$2&gt;=ProgramsTable[[#This Row],[Age Min]], BS$2&lt;=ProgramsTable[[#This Row],[Age Max]]), "Yes", "No")))</f>
        <v>N/A</v>
      </c>
      <c r="BT1237" s="18" t="str" cm="1">
        <f t="array" ref="BT1237">IF(COUNTIF(AM$2:BJ$2,"Yes")=0,"N/A",IF(SUMPRODUCT(--(AM$2:BJ$2="Yes"),--(ProgramsTable[[#This Row],[Developmental Disability]:[Caregivers, Family Members, Advocates, or Practitioners of an Individual with Disabilities or Medical Conditions]]="Yes"))&gt;0,"Yes","No"))</f>
        <v>N/A</v>
      </c>
      <c r="BU12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37" s="18" t="str">
        <f>IF(BV$2=0, "N/A", IF(ISNUMBER(SEARCH(UPPER(BV$2), UPPER(ProgramsTable[[#This Row],[Type of Service]]))), "Yes", "No"))</f>
        <v>N/A</v>
      </c>
      <c r="BW1237" s="18" t="str">
        <f>IF(BW$2=0, "N/A", IF(ISNUMBER(SEARCH(TRIM(BW$2), ProgramsTable[[#This Row],[Geographic Coverage]])), "Yes", "No"))</f>
        <v>N/A</v>
      </c>
      <c r="BX1237" s="18" t="str">
        <f>IF(BX$2=0, "N/A", IF(ISNUMBER(SEARCH(TRIM(BX$2), ProgramsTable[[#This Row],[Geographic Coverage]])), "Yes", "No"))</f>
        <v>N/A</v>
      </c>
      <c r="BY1237" s="18" t="str">
        <f>IF(AND(BW$2=0, BX$2=0), "*Required - Please Make a Selection*", IF(OR(ISNUMBER(SEARCH(TRIM(BW$2), ProgramsTable[[#This Row],[Geographic Coverage]])), ISNUMBER(SEARCH(TRIM(BX$2), ProgramsTable[[#This Row],[Geographic Coverage]]))), "Yes", "No"))</f>
        <v>*Required - Please Make a Selection*</v>
      </c>
      <c r="BZ1237" s="18" t="str">
        <f>IF(I$2=0, "N/A", IF(I$2="Yes", IF(ProgramsTable[[#This Row],[Program Includes Services for Caregivers]]="Yes", IF(ProgramsTable[[#This Row],[Program May Require Caregiver to be Unpaid]]="No", "Yes", "No"), "No"), "N/A"))</f>
        <v>N/A</v>
      </c>
      <c r="CA12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37" s="18" t="str">
        <f>IF(CB$2=0, "N/A", IF(ISNUMBER(SEARCH(TRIM(UPPER(CB$2)), TRIM(UPPER(ProgramsTable[[#This Row],[Type of Service]])))), "Yes", "No"))</f>
        <v>N/A</v>
      </c>
      <c r="CC1237" s="18" t="str">
        <f>IF(CC$2=0, "N/A", IF(ISNUMBER(SEARCH(TRIM(CC$2), ProgramsTable[[#This Row],[Geographic Coverage]])), "Yes", "No"))</f>
        <v>No</v>
      </c>
      <c r="CD1237" s="18" t="str">
        <f>IF(CD$2=0, "N/A", IF(ISNUMBER(SEARCH(TRIM(CD$2), ProgramsTable[[#This Row],[Geographic Coverage]])), "Yes", "No"))</f>
        <v>N/A</v>
      </c>
      <c r="CE1237" s="18" t="str">
        <f>IF(AND(CC$2=0, CD$2=0), "*Required - Please Make a Selection*", IF(OR(ISNUMBER(SEARCH(TRIM(CC$2), ProgramsTable[[#This Row],[Geographic Coverage]])), ISNUMBER(SEARCH(TRIM(CD$2), ProgramsTable[[#This Row],[Geographic Coverage]]))), "Yes", "No"))</f>
        <v>No</v>
      </c>
      <c r="CF1237" s="18" t="str" cm="1">
        <f t="array" ref="CF1237">IF(COUNTIF(BK$2:BN$2, "Yes")=0, "N/A", IF(SUMPRODUCT((BK$2:BN$2="Yes")*(ProgramsTable[[#This Row],[Veteran?]:[Disabled Veteran?]]="Yes"))&gt;0, "Yes", "No"))</f>
        <v>No</v>
      </c>
      <c r="CG12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37"/>
      <c r="CI1237"/>
      <c r="CJ1237"/>
      <c r="CK1237"/>
      <c r="CL1237"/>
      <c r="CM1237"/>
      <c r="CN1237"/>
      <c r="CO1237"/>
      <c r="CP1237"/>
      <c r="CQ1237"/>
      <c r="CR1237"/>
      <c r="CS1237"/>
      <c r="CU1237"/>
      <c r="CV1237"/>
    </row>
    <row r="1238" spans="1:100" hidden="1" x14ac:dyDescent="0.25">
      <c r="A1238" s="10">
        <v>1389</v>
      </c>
      <c r="B1238" t="s">
        <v>658</v>
      </c>
      <c r="C1238" t="s">
        <v>662</v>
      </c>
      <c r="D1238" t="s">
        <v>545</v>
      </c>
      <c r="E1238" t="s">
        <v>546</v>
      </c>
      <c r="F1238" t="s">
        <v>555</v>
      </c>
      <c r="G1238" t="s">
        <v>92</v>
      </c>
      <c r="H1238" t="s">
        <v>207</v>
      </c>
      <c r="I1238" t="s">
        <v>207</v>
      </c>
      <c r="J1238" t="s">
        <v>547</v>
      </c>
      <c r="K1238" t="s">
        <v>208</v>
      </c>
      <c r="L1238" s="11" t="s">
        <v>543</v>
      </c>
      <c r="M1238">
        <v>60</v>
      </c>
      <c r="N1238">
        <v>120</v>
      </c>
      <c r="P1238" t="s">
        <v>556</v>
      </c>
      <c r="Q1238" t="s">
        <v>208</v>
      </c>
      <c r="R1238" t="s">
        <v>556</v>
      </c>
      <c r="S1238" t="s">
        <v>208</v>
      </c>
      <c r="T1238" t="s">
        <v>53</v>
      </c>
      <c r="U1238" t="s">
        <v>215</v>
      </c>
      <c r="V1238" t="s">
        <v>207</v>
      </c>
      <c r="W1238" t="s">
        <v>207</v>
      </c>
      <c r="X1238" t="s">
        <v>207</v>
      </c>
      <c r="Y1238" t="s">
        <v>207</v>
      </c>
      <c r="Z1238" t="s">
        <v>207</v>
      </c>
      <c r="AA1238" t="s">
        <v>215</v>
      </c>
      <c r="AB1238" t="s">
        <v>207</v>
      </c>
      <c r="AC1238" t="s">
        <v>207</v>
      </c>
      <c r="AD1238" t="s">
        <v>207</v>
      </c>
      <c r="AE1238" t="s">
        <v>207</v>
      </c>
      <c r="AF1238" t="s">
        <v>207</v>
      </c>
      <c r="AG1238" t="s">
        <v>207</v>
      </c>
      <c r="AH1238" t="s">
        <v>207</v>
      </c>
      <c r="AI1238" t="s">
        <v>207</v>
      </c>
      <c r="AJ1238" t="s">
        <v>207</v>
      </c>
      <c r="AK1238" t="s">
        <v>207</v>
      </c>
      <c r="AL1238" t="s">
        <v>207</v>
      </c>
      <c r="AM1238" t="s">
        <v>207</v>
      </c>
      <c r="AN1238" t="s">
        <v>207</v>
      </c>
      <c r="AO1238" t="s">
        <v>207</v>
      </c>
      <c r="AP1238" t="s">
        <v>207</v>
      </c>
      <c r="AQ1238" t="s">
        <v>207</v>
      </c>
      <c r="AR1238" t="s">
        <v>207</v>
      </c>
      <c r="AS1238" t="s">
        <v>207</v>
      </c>
      <c r="AT1238" t="s">
        <v>207</v>
      </c>
      <c r="AU1238" t="s">
        <v>207</v>
      </c>
      <c r="AV1238" t="s">
        <v>207</v>
      </c>
      <c r="AW1238" t="s">
        <v>207</v>
      </c>
      <c r="AX1238" t="s">
        <v>207</v>
      </c>
      <c r="AY1238" t="s">
        <v>207</v>
      </c>
      <c r="AZ1238" t="s">
        <v>207</v>
      </c>
      <c r="BA1238" t="s">
        <v>215</v>
      </c>
      <c r="BB1238" t="s">
        <v>207</v>
      </c>
      <c r="BC1238" t="s">
        <v>207</v>
      </c>
      <c r="BD1238" t="s">
        <v>207</v>
      </c>
      <c r="BE1238" t="s">
        <v>207</v>
      </c>
      <c r="BF1238" t="s">
        <v>207</v>
      </c>
      <c r="BG1238" t="s">
        <v>207</v>
      </c>
      <c r="BH1238" t="s">
        <v>207</v>
      </c>
      <c r="BI1238" t="s">
        <v>207</v>
      </c>
      <c r="BJ1238" t="s">
        <v>207</v>
      </c>
      <c r="BK1238" t="s">
        <v>207</v>
      </c>
      <c r="BL1238" t="s">
        <v>207</v>
      </c>
      <c r="BM1238" t="s">
        <v>207</v>
      </c>
      <c r="BN1238" t="s">
        <v>207</v>
      </c>
      <c r="BO1238" s="18" t="str">
        <f>IF(OR(BO$2=0, BO$2=""), "N/A", IF(ISNUMBER(SEARCH(UPPER(BO$2), UPPER(ProgramsTable[[#This Row],[Type of Service]]))), "Yes", "No"))</f>
        <v>N/A</v>
      </c>
      <c r="BP1238" s="18" t="str">
        <f>IF(BP$2=0, "N/A", IF(ISNUMBER(SEARCH(TRIM(BP$2), ProgramsTable[[#This Row],[Geographic Coverage]])), "Yes", "No"))</f>
        <v>N/A</v>
      </c>
      <c r="BQ1238" s="18" t="str">
        <f>IF(BQ$2=0, "N/A", IF(ISNUMBER(SEARCH(TRIM(BQ$2), ProgramsTable[[#This Row],[Geographic Coverage]])), "Yes", "No"))</f>
        <v>N/A</v>
      </c>
      <c r="BR1238" s="18" t="str">
        <f>IF(AND(BP$2=0, BQ$2=0), "*Required - Please Make a Selection*", IF(OR(ISNUMBER(SEARCH(TRIM(BP$2), ProgramsTable[[#This Row],[Geographic Coverage]])), ISNUMBER(SEARCH(TRIM(BQ$2), ProgramsTable[[#This Row],[Geographic Coverage]]))), "Yes", "No"))</f>
        <v>*Required - Please Make a Selection*</v>
      </c>
      <c r="BS1238" s="18" t="str">
        <f>IF(OR(BS$2="",BS$2=0), "N/A", IF(AND(ProgramsTable[[#This Row],[Age Min]]= "None", ProgramsTable[[#This Row],[Age Max]]= "None"), "Yes", IF(AND(BS$2&gt;=ProgramsTable[[#This Row],[Age Min]], BS$2&lt;=ProgramsTable[[#This Row],[Age Max]]), "Yes", "No")))</f>
        <v>N/A</v>
      </c>
      <c r="BT1238" s="18" t="str" cm="1">
        <f t="array" ref="BT1238">IF(COUNTIF(AM$2:BJ$2,"Yes")=0,"N/A",IF(SUMPRODUCT(--(AM$2:BJ$2="Yes"),--(ProgramsTable[[#This Row],[Developmental Disability]:[Caregivers, Family Members, Advocates, or Practitioners of an Individual with Disabilities or Medical Conditions]]="Yes"))&gt;0,"Yes","No"))</f>
        <v>N/A</v>
      </c>
      <c r="BU12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38" s="18" t="str">
        <f>IF(BV$2=0, "N/A", IF(ISNUMBER(SEARCH(UPPER(BV$2), UPPER(ProgramsTable[[#This Row],[Type of Service]]))), "Yes", "No"))</f>
        <v>N/A</v>
      </c>
      <c r="BW1238" s="18" t="str">
        <f>IF(BW$2=0, "N/A", IF(ISNUMBER(SEARCH(TRIM(BW$2), ProgramsTable[[#This Row],[Geographic Coverage]])), "Yes", "No"))</f>
        <v>N/A</v>
      </c>
      <c r="BX1238" s="18" t="str">
        <f>IF(BX$2=0, "N/A", IF(ISNUMBER(SEARCH(TRIM(BX$2), ProgramsTable[[#This Row],[Geographic Coverage]])), "Yes", "No"))</f>
        <v>N/A</v>
      </c>
      <c r="BY1238" s="18" t="str">
        <f>IF(AND(BW$2=0, BX$2=0), "*Required - Please Make a Selection*", IF(OR(ISNUMBER(SEARCH(TRIM(BW$2), ProgramsTable[[#This Row],[Geographic Coverage]])), ISNUMBER(SEARCH(TRIM(BX$2), ProgramsTable[[#This Row],[Geographic Coverage]]))), "Yes", "No"))</f>
        <v>*Required - Please Make a Selection*</v>
      </c>
      <c r="BZ1238" s="18" t="str">
        <f>IF(I$2=0, "N/A", IF(I$2="Yes", IF(ProgramsTable[[#This Row],[Program Includes Services for Caregivers]]="Yes", IF(ProgramsTable[[#This Row],[Program May Require Caregiver to be Unpaid]]="No", "Yes", "No"), "No"), "N/A"))</f>
        <v>N/A</v>
      </c>
      <c r="CA12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38" s="18" t="str">
        <f>IF(CB$2=0, "N/A", IF(ISNUMBER(SEARCH(TRIM(UPPER(CB$2)), TRIM(UPPER(ProgramsTable[[#This Row],[Type of Service]])))), "Yes", "No"))</f>
        <v>N/A</v>
      </c>
      <c r="CC1238" s="18" t="str">
        <f>IF(CC$2=0, "N/A", IF(ISNUMBER(SEARCH(TRIM(CC$2), ProgramsTable[[#This Row],[Geographic Coverage]])), "Yes", "No"))</f>
        <v>No</v>
      </c>
      <c r="CD1238" s="18" t="str">
        <f>IF(CD$2=0, "N/A", IF(ISNUMBER(SEARCH(TRIM(CD$2), ProgramsTable[[#This Row],[Geographic Coverage]])), "Yes", "No"))</f>
        <v>N/A</v>
      </c>
      <c r="CE1238" s="18" t="str">
        <f>IF(AND(CC$2=0, CD$2=0), "*Required - Please Make a Selection*", IF(OR(ISNUMBER(SEARCH(TRIM(CC$2), ProgramsTable[[#This Row],[Geographic Coverage]])), ISNUMBER(SEARCH(TRIM(CD$2), ProgramsTable[[#This Row],[Geographic Coverage]]))), "Yes", "No"))</f>
        <v>No</v>
      </c>
      <c r="CF1238" s="18" t="str" cm="1">
        <f t="array" ref="CF1238">IF(COUNTIF(BK$2:BN$2, "Yes")=0, "N/A", IF(SUMPRODUCT((BK$2:BN$2="Yes")*(ProgramsTable[[#This Row],[Veteran?]:[Disabled Veteran?]]="Yes"))&gt;0, "Yes", "No"))</f>
        <v>No</v>
      </c>
      <c r="CG12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38"/>
      <c r="CI1238"/>
      <c r="CJ1238"/>
      <c r="CK1238"/>
      <c r="CL1238"/>
      <c r="CM1238"/>
      <c r="CN1238"/>
      <c r="CO1238"/>
      <c r="CP1238"/>
      <c r="CQ1238"/>
      <c r="CR1238"/>
      <c r="CS1238"/>
      <c r="CU1238"/>
      <c r="CV1238"/>
    </row>
    <row r="1239" spans="1:100" hidden="1" x14ac:dyDescent="0.25">
      <c r="A1239" s="10">
        <v>1390</v>
      </c>
      <c r="B1239" t="s">
        <v>658</v>
      </c>
      <c r="C1239" t="s">
        <v>662</v>
      </c>
      <c r="D1239" t="s">
        <v>545</v>
      </c>
      <c r="E1239" t="s">
        <v>546</v>
      </c>
      <c r="F1239" t="s">
        <v>557</v>
      </c>
      <c r="G1239" t="s">
        <v>91</v>
      </c>
      <c r="H1239" t="s">
        <v>207</v>
      </c>
      <c r="I1239" t="s">
        <v>207</v>
      </c>
      <c r="J1239" t="s">
        <v>208</v>
      </c>
      <c r="K1239" t="s">
        <v>208</v>
      </c>
      <c r="L1239" s="11" t="s">
        <v>543</v>
      </c>
      <c r="M1239">
        <v>60</v>
      </c>
      <c r="N1239">
        <v>120</v>
      </c>
      <c r="P1239" t="s">
        <v>208</v>
      </c>
      <c r="Q1239" t="s">
        <v>208</v>
      </c>
      <c r="R1239" t="s">
        <v>208</v>
      </c>
      <c r="S1239" t="s">
        <v>208</v>
      </c>
      <c r="T1239" t="s">
        <v>53</v>
      </c>
      <c r="U1239" t="s">
        <v>207</v>
      </c>
      <c r="V1239" t="s">
        <v>207</v>
      </c>
      <c r="W1239" t="s">
        <v>207</v>
      </c>
      <c r="X1239" t="s">
        <v>207</v>
      </c>
      <c r="Y1239" t="s">
        <v>207</v>
      </c>
      <c r="Z1239" t="s">
        <v>207</v>
      </c>
      <c r="AA1239" t="s">
        <v>207</v>
      </c>
      <c r="AB1239" t="s">
        <v>207</v>
      </c>
      <c r="AC1239" t="s">
        <v>207</v>
      </c>
      <c r="AD1239" t="s">
        <v>207</v>
      </c>
      <c r="AE1239" t="s">
        <v>207</v>
      </c>
      <c r="AF1239" t="s">
        <v>207</v>
      </c>
      <c r="AG1239" t="s">
        <v>207</v>
      </c>
      <c r="AH1239" t="s">
        <v>207</v>
      </c>
      <c r="AI1239" t="s">
        <v>207</v>
      </c>
      <c r="AJ1239" t="s">
        <v>207</v>
      </c>
      <c r="AK1239" t="s">
        <v>207</v>
      </c>
      <c r="AL1239" t="s">
        <v>207</v>
      </c>
      <c r="AM1239" t="s">
        <v>207</v>
      </c>
      <c r="AN1239" t="s">
        <v>207</v>
      </c>
      <c r="AO1239" t="s">
        <v>207</v>
      </c>
      <c r="AP1239" t="s">
        <v>207</v>
      </c>
      <c r="AQ1239" t="s">
        <v>207</v>
      </c>
      <c r="AR1239" t="s">
        <v>207</v>
      </c>
      <c r="AS1239" t="s">
        <v>207</v>
      </c>
      <c r="AT1239" t="s">
        <v>207</v>
      </c>
      <c r="AU1239" t="s">
        <v>207</v>
      </c>
      <c r="AV1239" t="s">
        <v>207</v>
      </c>
      <c r="AW1239" t="s">
        <v>207</v>
      </c>
      <c r="AX1239" t="s">
        <v>207</v>
      </c>
      <c r="AY1239" t="s">
        <v>207</v>
      </c>
      <c r="AZ1239" t="s">
        <v>207</v>
      </c>
      <c r="BA1239" t="s">
        <v>207</v>
      </c>
      <c r="BB1239" t="s">
        <v>207</v>
      </c>
      <c r="BC1239" t="s">
        <v>207</v>
      </c>
      <c r="BD1239" t="s">
        <v>207</v>
      </c>
      <c r="BE1239" t="s">
        <v>207</v>
      </c>
      <c r="BF1239" t="s">
        <v>207</v>
      </c>
      <c r="BG1239" t="s">
        <v>207</v>
      </c>
      <c r="BH1239" t="s">
        <v>207</v>
      </c>
      <c r="BI1239" t="s">
        <v>207</v>
      </c>
      <c r="BJ1239" t="s">
        <v>207</v>
      </c>
      <c r="BK1239" t="s">
        <v>207</v>
      </c>
      <c r="BL1239" t="s">
        <v>207</v>
      </c>
      <c r="BM1239" t="s">
        <v>207</v>
      </c>
      <c r="BN1239" t="s">
        <v>207</v>
      </c>
      <c r="BO1239" s="18" t="str">
        <f>IF(OR(BO$2=0, BO$2=""), "N/A", IF(ISNUMBER(SEARCH(UPPER(BO$2), UPPER(ProgramsTable[[#This Row],[Type of Service]]))), "Yes", "No"))</f>
        <v>N/A</v>
      </c>
      <c r="BP1239" s="18" t="str">
        <f>IF(BP$2=0, "N/A", IF(ISNUMBER(SEARCH(TRIM(BP$2), ProgramsTable[[#This Row],[Geographic Coverage]])), "Yes", "No"))</f>
        <v>N/A</v>
      </c>
      <c r="BQ1239" s="18" t="str">
        <f>IF(BQ$2=0, "N/A", IF(ISNUMBER(SEARCH(TRIM(BQ$2), ProgramsTable[[#This Row],[Geographic Coverage]])), "Yes", "No"))</f>
        <v>N/A</v>
      </c>
      <c r="BR1239" s="18" t="str">
        <f>IF(AND(BP$2=0, BQ$2=0), "*Required - Please Make a Selection*", IF(OR(ISNUMBER(SEARCH(TRIM(BP$2), ProgramsTable[[#This Row],[Geographic Coverage]])), ISNUMBER(SEARCH(TRIM(BQ$2), ProgramsTable[[#This Row],[Geographic Coverage]]))), "Yes", "No"))</f>
        <v>*Required - Please Make a Selection*</v>
      </c>
      <c r="BS1239" s="18" t="str">
        <f>IF(OR(BS$2="",BS$2=0), "N/A", IF(AND(ProgramsTable[[#This Row],[Age Min]]= "None", ProgramsTable[[#This Row],[Age Max]]= "None"), "Yes", IF(AND(BS$2&gt;=ProgramsTable[[#This Row],[Age Min]], BS$2&lt;=ProgramsTable[[#This Row],[Age Max]]), "Yes", "No")))</f>
        <v>N/A</v>
      </c>
      <c r="BT1239" s="18" t="str" cm="1">
        <f t="array" ref="BT1239">IF(COUNTIF(AM$2:BJ$2,"Yes")=0,"N/A",IF(SUMPRODUCT(--(AM$2:BJ$2="Yes"),--(ProgramsTable[[#This Row],[Developmental Disability]:[Caregivers, Family Members, Advocates, or Practitioners of an Individual with Disabilities or Medical Conditions]]="Yes"))&gt;0,"Yes","No"))</f>
        <v>N/A</v>
      </c>
      <c r="BU12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39" s="18" t="str">
        <f>IF(BV$2=0, "N/A", IF(ISNUMBER(SEARCH(UPPER(BV$2), UPPER(ProgramsTable[[#This Row],[Type of Service]]))), "Yes", "No"))</f>
        <v>N/A</v>
      </c>
      <c r="BW1239" s="18" t="str">
        <f>IF(BW$2=0, "N/A", IF(ISNUMBER(SEARCH(TRIM(BW$2), ProgramsTable[[#This Row],[Geographic Coverage]])), "Yes", "No"))</f>
        <v>N/A</v>
      </c>
      <c r="BX1239" s="18" t="str">
        <f>IF(BX$2=0, "N/A", IF(ISNUMBER(SEARCH(TRIM(BX$2), ProgramsTable[[#This Row],[Geographic Coverage]])), "Yes", "No"))</f>
        <v>N/A</v>
      </c>
      <c r="BY1239" s="18" t="str">
        <f>IF(AND(BW$2=0, BX$2=0), "*Required - Please Make a Selection*", IF(OR(ISNUMBER(SEARCH(TRIM(BW$2), ProgramsTable[[#This Row],[Geographic Coverage]])), ISNUMBER(SEARCH(TRIM(BX$2), ProgramsTable[[#This Row],[Geographic Coverage]]))), "Yes", "No"))</f>
        <v>*Required - Please Make a Selection*</v>
      </c>
      <c r="BZ1239" s="18" t="str">
        <f>IF(I$2=0, "N/A", IF(I$2="Yes", IF(ProgramsTable[[#This Row],[Program Includes Services for Caregivers]]="Yes", IF(ProgramsTable[[#This Row],[Program May Require Caregiver to be Unpaid]]="No", "Yes", "No"), "No"), "N/A"))</f>
        <v>N/A</v>
      </c>
      <c r="CA12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39" s="18" t="str">
        <f>IF(CB$2=0, "N/A", IF(ISNUMBER(SEARCH(TRIM(UPPER(CB$2)), TRIM(UPPER(ProgramsTable[[#This Row],[Type of Service]])))), "Yes", "No"))</f>
        <v>N/A</v>
      </c>
      <c r="CC1239" s="18" t="str">
        <f>IF(CC$2=0, "N/A", IF(ISNUMBER(SEARCH(TRIM(CC$2), ProgramsTable[[#This Row],[Geographic Coverage]])), "Yes", "No"))</f>
        <v>No</v>
      </c>
      <c r="CD1239" s="18" t="str">
        <f>IF(CD$2=0, "N/A", IF(ISNUMBER(SEARCH(TRIM(CD$2), ProgramsTable[[#This Row],[Geographic Coverage]])), "Yes", "No"))</f>
        <v>N/A</v>
      </c>
      <c r="CE1239" s="18" t="str">
        <f>IF(AND(CC$2=0, CD$2=0), "*Required - Please Make a Selection*", IF(OR(ISNUMBER(SEARCH(TRIM(CC$2), ProgramsTable[[#This Row],[Geographic Coverage]])), ISNUMBER(SEARCH(TRIM(CD$2), ProgramsTable[[#This Row],[Geographic Coverage]]))), "Yes", "No"))</f>
        <v>No</v>
      </c>
      <c r="CF1239" s="18" t="str" cm="1">
        <f t="array" ref="CF1239">IF(COUNTIF(BK$2:BN$2, "Yes")=0, "N/A", IF(SUMPRODUCT((BK$2:BN$2="Yes")*(ProgramsTable[[#This Row],[Veteran?]:[Disabled Veteran?]]="Yes"))&gt;0, "Yes", "No"))</f>
        <v>No</v>
      </c>
      <c r="CG12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39"/>
      <c r="CI1239"/>
      <c r="CJ1239"/>
      <c r="CK1239"/>
      <c r="CL1239"/>
      <c r="CM1239"/>
      <c r="CN1239"/>
      <c r="CO1239"/>
      <c r="CP1239"/>
      <c r="CQ1239"/>
      <c r="CR1239"/>
      <c r="CS1239"/>
      <c r="CU1239"/>
      <c r="CV1239"/>
    </row>
    <row r="1240" spans="1:100" hidden="1" x14ac:dyDescent="0.25">
      <c r="A1240" s="10">
        <v>1391</v>
      </c>
      <c r="B1240" t="s">
        <v>658</v>
      </c>
      <c r="C1240" t="s">
        <v>662</v>
      </c>
      <c r="D1240" t="s">
        <v>545</v>
      </c>
      <c r="E1240" t="s">
        <v>546</v>
      </c>
      <c r="F1240" t="s">
        <v>558</v>
      </c>
      <c r="G1240" t="s">
        <v>103</v>
      </c>
      <c r="H1240" t="s">
        <v>207</v>
      </c>
      <c r="I1240" t="s">
        <v>207</v>
      </c>
      <c r="J1240" t="s">
        <v>208</v>
      </c>
      <c r="K1240" t="s">
        <v>208</v>
      </c>
      <c r="L1240" s="11" t="s">
        <v>208</v>
      </c>
      <c r="M1240" t="s">
        <v>208</v>
      </c>
      <c r="N1240" t="s">
        <v>208</v>
      </c>
      <c r="P1240" t="s">
        <v>208</v>
      </c>
      <c r="Q1240" t="s">
        <v>208</v>
      </c>
      <c r="R1240" t="s">
        <v>208</v>
      </c>
      <c r="S1240" t="s">
        <v>208</v>
      </c>
      <c r="T1240" t="s">
        <v>53</v>
      </c>
      <c r="U1240" t="s">
        <v>207</v>
      </c>
      <c r="V1240" t="s">
        <v>207</v>
      </c>
      <c r="W1240" t="s">
        <v>207</v>
      </c>
      <c r="X1240" t="s">
        <v>207</v>
      </c>
      <c r="Y1240" t="s">
        <v>207</v>
      </c>
      <c r="Z1240" t="s">
        <v>207</v>
      </c>
      <c r="AA1240" t="s">
        <v>207</v>
      </c>
      <c r="AB1240" t="s">
        <v>207</v>
      </c>
      <c r="AC1240" t="s">
        <v>207</v>
      </c>
      <c r="AD1240" t="s">
        <v>207</v>
      </c>
      <c r="AE1240" t="s">
        <v>207</v>
      </c>
      <c r="AF1240" t="s">
        <v>207</v>
      </c>
      <c r="AG1240" t="s">
        <v>207</v>
      </c>
      <c r="AH1240" t="s">
        <v>207</v>
      </c>
      <c r="AI1240" t="s">
        <v>207</v>
      </c>
      <c r="AJ1240" t="s">
        <v>207</v>
      </c>
      <c r="AK1240" t="s">
        <v>207</v>
      </c>
      <c r="AL1240" t="s">
        <v>207</v>
      </c>
      <c r="AM1240" t="s">
        <v>207</v>
      </c>
      <c r="AN1240" t="s">
        <v>207</v>
      </c>
      <c r="AO1240" t="s">
        <v>207</v>
      </c>
      <c r="AP1240" t="s">
        <v>207</v>
      </c>
      <c r="AQ1240" t="s">
        <v>207</v>
      </c>
      <c r="AR1240" t="s">
        <v>207</v>
      </c>
      <c r="AS1240" t="s">
        <v>207</v>
      </c>
      <c r="AT1240" t="s">
        <v>207</v>
      </c>
      <c r="AU1240" t="s">
        <v>207</v>
      </c>
      <c r="AV1240" t="s">
        <v>207</v>
      </c>
      <c r="AW1240" t="s">
        <v>207</v>
      </c>
      <c r="AX1240" t="s">
        <v>207</v>
      </c>
      <c r="AY1240" t="s">
        <v>207</v>
      </c>
      <c r="AZ1240" t="s">
        <v>207</v>
      </c>
      <c r="BA1240" t="s">
        <v>207</v>
      </c>
      <c r="BB1240" t="s">
        <v>207</v>
      </c>
      <c r="BC1240" t="s">
        <v>207</v>
      </c>
      <c r="BD1240" t="s">
        <v>207</v>
      </c>
      <c r="BE1240" t="s">
        <v>207</v>
      </c>
      <c r="BF1240" t="s">
        <v>207</v>
      </c>
      <c r="BG1240" t="s">
        <v>207</v>
      </c>
      <c r="BH1240" t="s">
        <v>207</v>
      </c>
      <c r="BI1240" t="s">
        <v>207</v>
      </c>
      <c r="BJ1240" t="s">
        <v>207</v>
      </c>
      <c r="BK1240" t="s">
        <v>207</v>
      </c>
      <c r="BL1240" t="s">
        <v>207</v>
      </c>
      <c r="BM1240" t="s">
        <v>207</v>
      </c>
      <c r="BN1240" t="s">
        <v>207</v>
      </c>
      <c r="BO1240" s="18" t="str">
        <f>IF(OR(BO$2=0, BO$2=""), "N/A", IF(ISNUMBER(SEARCH(UPPER(BO$2), UPPER(ProgramsTable[[#This Row],[Type of Service]]))), "Yes", "No"))</f>
        <v>N/A</v>
      </c>
      <c r="BP1240" s="18" t="str">
        <f>IF(BP$2=0, "N/A", IF(ISNUMBER(SEARCH(TRIM(BP$2), ProgramsTable[[#This Row],[Geographic Coverage]])), "Yes", "No"))</f>
        <v>N/A</v>
      </c>
      <c r="BQ1240" s="18" t="str">
        <f>IF(BQ$2=0, "N/A", IF(ISNUMBER(SEARCH(TRIM(BQ$2), ProgramsTable[[#This Row],[Geographic Coverage]])), "Yes", "No"))</f>
        <v>N/A</v>
      </c>
      <c r="BR1240" s="18" t="str">
        <f>IF(AND(BP$2=0, BQ$2=0), "*Required - Please Make a Selection*", IF(OR(ISNUMBER(SEARCH(TRIM(BP$2), ProgramsTable[[#This Row],[Geographic Coverage]])), ISNUMBER(SEARCH(TRIM(BQ$2), ProgramsTable[[#This Row],[Geographic Coverage]]))), "Yes", "No"))</f>
        <v>*Required - Please Make a Selection*</v>
      </c>
      <c r="BS1240" s="18" t="str">
        <f>IF(OR(BS$2="",BS$2=0), "N/A", IF(AND(ProgramsTable[[#This Row],[Age Min]]= "None", ProgramsTable[[#This Row],[Age Max]]= "None"), "Yes", IF(AND(BS$2&gt;=ProgramsTable[[#This Row],[Age Min]], BS$2&lt;=ProgramsTable[[#This Row],[Age Max]]), "Yes", "No")))</f>
        <v>N/A</v>
      </c>
      <c r="BT1240" s="18" t="str" cm="1">
        <f t="array" ref="BT1240">IF(COUNTIF(AM$2:BJ$2,"Yes")=0,"N/A",IF(SUMPRODUCT(--(AM$2:BJ$2="Yes"),--(ProgramsTable[[#This Row],[Developmental Disability]:[Caregivers, Family Members, Advocates, or Practitioners of an Individual with Disabilities or Medical Conditions]]="Yes"))&gt;0,"Yes","No"))</f>
        <v>N/A</v>
      </c>
      <c r="BU12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40" s="18" t="str">
        <f>IF(BV$2=0, "N/A", IF(ISNUMBER(SEARCH(UPPER(BV$2), UPPER(ProgramsTable[[#This Row],[Type of Service]]))), "Yes", "No"))</f>
        <v>N/A</v>
      </c>
      <c r="BW1240" s="18" t="str">
        <f>IF(BW$2=0, "N/A", IF(ISNUMBER(SEARCH(TRIM(BW$2), ProgramsTable[[#This Row],[Geographic Coverage]])), "Yes", "No"))</f>
        <v>N/A</v>
      </c>
      <c r="BX1240" s="18" t="str">
        <f>IF(BX$2=0, "N/A", IF(ISNUMBER(SEARCH(TRIM(BX$2), ProgramsTable[[#This Row],[Geographic Coverage]])), "Yes", "No"))</f>
        <v>N/A</v>
      </c>
      <c r="BY1240" s="18" t="str">
        <f>IF(AND(BW$2=0, BX$2=0), "*Required - Please Make a Selection*", IF(OR(ISNUMBER(SEARCH(TRIM(BW$2), ProgramsTable[[#This Row],[Geographic Coverage]])), ISNUMBER(SEARCH(TRIM(BX$2), ProgramsTable[[#This Row],[Geographic Coverage]]))), "Yes", "No"))</f>
        <v>*Required - Please Make a Selection*</v>
      </c>
      <c r="BZ1240" s="18" t="str">
        <f>IF(I$2=0, "N/A", IF(I$2="Yes", IF(ProgramsTable[[#This Row],[Program Includes Services for Caregivers]]="Yes", IF(ProgramsTable[[#This Row],[Program May Require Caregiver to be Unpaid]]="No", "Yes", "No"), "No"), "N/A"))</f>
        <v>N/A</v>
      </c>
      <c r="CA12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40" s="18" t="str">
        <f>IF(CB$2=0, "N/A", IF(ISNUMBER(SEARCH(TRIM(UPPER(CB$2)), TRIM(UPPER(ProgramsTable[[#This Row],[Type of Service]])))), "Yes", "No"))</f>
        <v>N/A</v>
      </c>
      <c r="CC1240" s="18" t="str">
        <f>IF(CC$2=0, "N/A", IF(ISNUMBER(SEARCH(TRIM(CC$2), ProgramsTable[[#This Row],[Geographic Coverage]])), "Yes", "No"))</f>
        <v>No</v>
      </c>
      <c r="CD1240" s="18" t="str">
        <f>IF(CD$2=0, "N/A", IF(ISNUMBER(SEARCH(TRIM(CD$2), ProgramsTable[[#This Row],[Geographic Coverage]])), "Yes", "No"))</f>
        <v>N/A</v>
      </c>
      <c r="CE1240" s="18" t="str">
        <f>IF(AND(CC$2=0, CD$2=0), "*Required - Please Make a Selection*", IF(OR(ISNUMBER(SEARCH(TRIM(CC$2), ProgramsTable[[#This Row],[Geographic Coverage]])), ISNUMBER(SEARCH(TRIM(CD$2), ProgramsTable[[#This Row],[Geographic Coverage]]))), "Yes", "No"))</f>
        <v>No</v>
      </c>
      <c r="CF1240" s="18" t="str" cm="1">
        <f t="array" ref="CF1240">IF(COUNTIF(BK$2:BN$2, "Yes")=0, "N/A", IF(SUMPRODUCT((BK$2:BN$2="Yes")*(ProgramsTable[[#This Row],[Veteran?]:[Disabled Veteran?]]="Yes"))&gt;0, "Yes", "No"))</f>
        <v>No</v>
      </c>
      <c r="CG12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40"/>
      <c r="CI1240"/>
      <c r="CJ1240"/>
      <c r="CK1240"/>
      <c r="CL1240"/>
      <c r="CM1240"/>
      <c r="CN1240"/>
      <c r="CO1240"/>
      <c r="CP1240"/>
      <c r="CQ1240"/>
      <c r="CR1240"/>
      <c r="CS1240"/>
      <c r="CU1240"/>
      <c r="CV1240"/>
    </row>
    <row r="1241" spans="1:100" hidden="1" x14ac:dyDescent="0.25">
      <c r="A1241" s="10">
        <v>1392</v>
      </c>
      <c r="B1241" t="s">
        <v>658</v>
      </c>
      <c r="C1241" t="s">
        <v>662</v>
      </c>
      <c r="D1241" t="s">
        <v>545</v>
      </c>
      <c r="E1241" t="s">
        <v>546</v>
      </c>
      <c r="F1241" t="s">
        <v>559</v>
      </c>
      <c r="G1241" t="s">
        <v>105</v>
      </c>
      <c r="H1241" t="s">
        <v>207</v>
      </c>
      <c r="I1241" t="s">
        <v>207</v>
      </c>
      <c r="J1241" t="s">
        <v>208</v>
      </c>
      <c r="K1241" t="s">
        <v>208</v>
      </c>
      <c r="L1241" s="11" t="s">
        <v>543</v>
      </c>
      <c r="M1241">
        <v>60</v>
      </c>
      <c r="N1241">
        <v>120</v>
      </c>
      <c r="P1241" t="s">
        <v>208</v>
      </c>
      <c r="Q1241" t="s">
        <v>208</v>
      </c>
      <c r="R1241" t="s">
        <v>208</v>
      </c>
      <c r="S1241" t="s">
        <v>208</v>
      </c>
      <c r="T1241" t="s">
        <v>53</v>
      </c>
      <c r="U1241" t="s">
        <v>207</v>
      </c>
      <c r="V1241" t="s">
        <v>207</v>
      </c>
      <c r="W1241" t="s">
        <v>207</v>
      </c>
      <c r="X1241" t="s">
        <v>207</v>
      </c>
      <c r="Y1241" t="s">
        <v>207</v>
      </c>
      <c r="Z1241" t="s">
        <v>207</v>
      </c>
      <c r="AA1241" t="s">
        <v>207</v>
      </c>
      <c r="AB1241" t="s">
        <v>207</v>
      </c>
      <c r="AC1241" t="s">
        <v>207</v>
      </c>
      <c r="AD1241" t="s">
        <v>207</v>
      </c>
      <c r="AE1241" t="s">
        <v>207</v>
      </c>
      <c r="AF1241" t="s">
        <v>207</v>
      </c>
      <c r="AG1241" t="s">
        <v>207</v>
      </c>
      <c r="AH1241" t="s">
        <v>207</v>
      </c>
      <c r="AI1241" t="s">
        <v>207</v>
      </c>
      <c r="AJ1241" t="s">
        <v>207</v>
      </c>
      <c r="AK1241" t="s">
        <v>207</v>
      </c>
      <c r="AL1241" t="s">
        <v>207</v>
      </c>
      <c r="AM1241" t="s">
        <v>207</v>
      </c>
      <c r="AN1241" t="s">
        <v>207</v>
      </c>
      <c r="AO1241" t="s">
        <v>207</v>
      </c>
      <c r="AP1241" t="s">
        <v>207</v>
      </c>
      <c r="AQ1241" t="s">
        <v>207</v>
      </c>
      <c r="AR1241" t="s">
        <v>207</v>
      </c>
      <c r="AS1241" t="s">
        <v>207</v>
      </c>
      <c r="AT1241" t="s">
        <v>207</v>
      </c>
      <c r="AU1241" t="s">
        <v>207</v>
      </c>
      <c r="AV1241" t="s">
        <v>207</v>
      </c>
      <c r="AW1241" t="s">
        <v>207</v>
      </c>
      <c r="AX1241" t="s">
        <v>207</v>
      </c>
      <c r="AY1241" t="s">
        <v>207</v>
      </c>
      <c r="AZ1241" t="s">
        <v>207</v>
      </c>
      <c r="BA1241" t="s">
        <v>207</v>
      </c>
      <c r="BB1241" t="s">
        <v>207</v>
      </c>
      <c r="BC1241" t="s">
        <v>207</v>
      </c>
      <c r="BD1241" t="s">
        <v>207</v>
      </c>
      <c r="BE1241" t="s">
        <v>207</v>
      </c>
      <c r="BF1241" t="s">
        <v>207</v>
      </c>
      <c r="BG1241" t="s">
        <v>207</v>
      </c>
      <c r="BH1241" t="s">
        <v>207</v>
      </c>
      <c r="BI1241" t="s">
        <v>207</v>
      </c>
      <c r="BJ1241" t="s">
        <v>207</v>
      </c>
      <c r="BK1241" t="s">
        <v>207</v>
      </c>
      <c r="BL1241" t="s">
        <v>207</v>
      </c>
      <c r="BM1241" t="s">
        <v>207</v>
      </c>
      <c r="BN1241" t="s">
        <v>207</v>
      </c>
      <c r="BO1241" s="18" t="str">
        <f>IF(OR(BO$2=0, BO$2=""), "N/A", IF(ISNUMBER(SEARCH(UPPER(BO$2), UPPER(ProgramsTable[[#This Row],[Type of Service]]))), "Yes", "No"))</f>
        <v>N/A</v>
      </c>
      <c r="BP1241" s="18" t="str">
        <f>IF(BP$2=0, "N/A", IF(ISNUMBER(SEARCH(TRIM(BP$2), ProgramsTable[[#This Row],[Geographic Coverage]])), "Yes", "No"))</f>
        <v>N/A</v>
      </c>
      <c r="BQ1241" s="18" t="str">
        <f>IF(BQ$2=0, "N/A", IF(ISNUMBER(SEARCH(TRIM(BQ$2), ProgramsTable[[#This Row],[Geographic Coverage]])), "Yes", "No"))</f>
        <v>N/A</v>
      </c>
      <c r="BR1241" s="18" t="str">
        <f>IF(AND(BP$2=0, BQ$2=0), "*Required - Please Make a Selection*", IF(OR(ISNUMBER(SEARCH(TRIM(BP$2), ProgramsTable[[#This Row],[Geographic Coverage]])), ISNUMBER(SEARCH(TRIM(BQ$2), ProgramsTable[[#This Row],[Geographic Coverage]]))), "Yes", "No"))</f>
        <v>*Required - Please Make a Selection*</v>
      </c>
      <c r="BS1241" s="18" t="str">
        <f>IF(OR(BS$2="",BS$2=0), "N/A", IF(AND(ProgramsTable[[#This Row],[Age Min]]= "None", ProgramsTable[[#This Row],[Age Max]]= "None"), "Yes", IF(AND(BS$2&gt;=ProgramsTable[[#This Row],[Age Min]], BS$2&lt;=ProgramsTable[[#This Row],[Age Max]]), "Yes", "No")))</f>
        <v>N/A</v>
      </c>
      <c r="BT1241" s="18" t="str" cm="1">
        <f t="array" ref="BT1241">IF(COUNTIF(AM$2:BJ$2,"Yes")=0,"N/A",IF(SUMPRODUCT(--(AM$2:BJ$2="Yes"),--(ProgramsTable[[#This Row],[Developmental Disability]:[Caregivers, Family Members, Advocates, or Practitioners of an Individual with Disabilities or Medical Conditions]]="Yes"))&gt;0,"Yes","No"))</f>
        <v>N/A</v>
      </c>
      <c r="BU12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41" s="18" t="str">
        <f>IF(BV$2=0, "N/A", IF(ISNUMBER(SEARCH(UPPER(BV$2), UPPER(ProgramsTable[[#This Row],[Type of Service]]))), "Yes", "No"))</f>
        <v>N/A</v>
      </c>
      <c r="BW1241" s="18" t="str">
        <f>IF(BW$2=0, "N/A", IF(ISNUMBER(SEARCH(TRIM(BW$2), ProgramsTable[[#This Row],[Geographic Coverage]])), "Yes", "No"))</f>
        <v>N/A</v>
      </c>
      <c r="BX1241" s="18" t="str">
        <f>IF(BX$2=0, "N/A", IF(ISNUMBER(SEARCH(TRIM(BX$2), ProgramsTable[[#This Row],[Geographic Coverage]])), "Yes", "No"))</f>
        <v>N/A</v>
      </c>
      <c r="BY1241" s="18" t="str">
        <f>IF(AND(BW$2=0, BX$2=0), "*Required - Please Make a Selection*", IF(OR(ISNUMBER(SEARCH(TRIM(BW$2), ProgramsTable[[#This Row],[Geographic Coverage]])), ISNUMBER(SEARCH(TRIM(BX$2), ProgramsTable[[#This Row],[Geographic Coverage]]))), "Yes", "No"))</f>
        <v>*Required - Please Make a Selection*</v>
      </c>
      <c r="BZ1241" s="18" t="str">
        <f>IF(I$2=0, "N/A", IF(I$2="Yes", IF(ProgramsTable[[#This Row],[Program Includes Services for Caregivers]]="Yes", IF(ProgramsTable[[#This Row],[Program May Require Caregiver to be Unpaid]]="No", "Yes", "No"), "No"), "N/A"))</f>
        <v>N/A</v>
      </c>
      <c r="CA12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41" s="18" t="str">
        <f>IF(CB$2=0, "N/A", IF(ISNUMBER(SEARCH(TRIM(UPPER(CB$2)), TRIM(UPPER(ProgramsTable[[#This Row],[Type of Service]])))), "Yes", "No"))</f>
        <v>N/A</v>
      </c>
      <c r="CC1241" s="18" t="str">
        <f>IF(CC$2=0, "N/A", IF(ISNUMBER(SEARCH(TRIM(CC$2), ProgramsTable[[#This Row],[Geographic Coverage]])), "Yes", "No"))</f>
        <v>No</v>
      </c>
      <c r="CD1241" s="18" t="str">
        <f>IF(CD$2=0, "N/A", IF(ISNUMBER(SEARCH(TRIM(CD$2), ProgramsTable[[#This Row],[Geographic Coverage]])), "Yes", "No"))</f>
        <v>N/A</v>
      </c>
      <c r="CE1241" s="18" t="str">
        <f>IF(AND(CC$2=0, CD$2=0), "*Required - Please Make a Selection*", IF(OR(ISNUMBER(SEARCH(TRIM(CC$2), ProgramsTable[[#This Row],[Geographic Coverage]])), ISNUMBER(SEARCH(TRIM(CD$2), ProgramsTable[[#This Row],[Geographic Coverage]]))), "Yes", "No"))</f>
        <v>No</v>
      </c>
      <c r="CF1241" s="18" t="str" cm="1">
        <f t="array" ref="CF1241">IF(COUNTIF(BK$2:BN$2, "Yes")=0, "N/A", IF(SUMPRODUCT((BK$2:BN$2="Yes")*(ProgramsTable[[#This Row],[Veteran?]:[Disabled Veteran?]]="Yes"))&gt;0, "Yes", "No"))</f>
        <v>No</v>
      </c>
      <c r="CG12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41"/>
      <c r="CI1241"/>
      <c r="CJ1241"/>
      <c r="CK1241"/>
      <c r="CL1241"/>
      <c r="CM1241"/>
      <c r="CN1241"/>
      <c r="CO1241"/>
      <c r="CP1241"/>
      <c r="CQ1241"/>
      <c r="CR1241"/>
      <c r="CS1241"/>
      <c r="CU1241"/>
      <c r="CV1241"/>
    </row>
    <row r="1242" spans="1:100" hidden="1" x14ac:dyDescent="0.25">
      <c r="A1242" s="10">
        <v>1393</v>
      </c>
      <c r="B1242" t="s">
        <v>658</v>
      </c>
      <c r="C1242" t="s">
        <v>662</v>
      </c>
      <c r="D1242" t="s">
        <v>545</v>
      </c>
      <c r="E1242" t="s">
        <v>546</v>
      </c>
      <c r="F1242" t="s">
        <v>560</v>
      </c>
      <c r="G1242" t="s">
        <v>103</v>
      </c>
      <c r="H1242" t="s">
        <v>207</v>
      </c>
      <c r="I1242" t="s">
        <v>207</v>
      </c>
      <c r="J1242" t="s">
        <v>208</v>
      </c>
      <c r="K1242" t="s">
        <v>208</v>
      </c>
      <c r="L1242" s="11" t="s">
        <v>208</v>
      </c>
      <c r="M1242" t="s">
        <v>208</v>
      </c>
      <c r="N1242" t="s">
        <v>208</v>
      </c>
      <c r="P1242" t="s">
        <v>208</v>
      </c>
      <c r="Q1242" t="s">
        <v>208</v>
      </c>
      <c r="R1242" t="s">
        <v>208</v>
      </c>
      <c r="S1242" t="s">
        <v>208</v>
      </c>
      <c r="T1242" t="s">
        <v>53</v>
      </c>
      <c r="U1242" t="s">
        <v>207</v>
      </c>
      <c r="V1242" t="s">
        <v>207</v>
      </c>
      <c r="W1242" t="s">
        <v>207</v>
      </c>
      <c r="X1242" t="s">
        <v>207</v>
      </c>
      <c r="Y1242" t="s">
        <v>207</v>
      </c>
      <c r="Z1242" t="s">
        <v>207</v>
      </c>
      <c r="AA1242" t="s">
        <v>207</v>
      </c>
      <c r="AB1242" t="s">
        <v>207</v>
      </c>
      <c r="AC1242" t="s">
        <v>207</v>
      </c>
      <c r="AD1242" t="s">
        <v>207</v>
      </c>
      <c r="AE1242" t="s">
        <v>207</v>
      </c>
      <c r="AF1242" t="s">
        <v>207</v>
      </c>
      <c r="AG1242" t="s">
        <v>207</v>
      </c>
      <c r="AH1242" t="s">
        <v>207</v>
      </c>
      <c r="AI1242" t="s">
        <v>207</v>
      </c>
      <c r="AJ1242" t="s">
        <v>207</v>
      </c>
      <c r="AK1242" t="s">
        <v>207</v>
      </c>
      <c r="AL1242" t="s">
        <v>207</v>
      </c>
      <c r="AM1242" t="s">
        <v>207</v>
      </c>
      <c r="AN1242" t="s">
        <v>207</v>
      </c>
      <c r="AO1242" t="s">
        <v>207</v>
      </c>
      <c r="AP1242" t="s">
        <v>207</v>
      </c>
      <c r="AQ1242" t="s">
        <v>207</v>
      </c>
      <c r="AR1242" t="s">
        <v>207</v>
      </c>
      <c r="AS1242" t="s">
        <v>207</v>
      </c>
      <c r="AT1242" t="s">
        <v>207</v>
      </c>
      <c r="AU1242" t="s">
        <v>207</v>
      </c>
      <c r="AV1242" t="s">
        <v>207</v>
      </c>
      <c r="AW1242" t="s">
        <v>207</v>
      </c>
      <c r="AX1242" t="s">
        <v>207</v>
      </c>
      <c r="AY1242" t="s">
        <v>207</v>
      </c>
      <c r="AZ1242" t="s">
        <v>207</v>
      </c>
      <c r="BA1242" t="s">
        <v>207</v>
      </c>
      <c r="BB1242" t="s">
        <v>207</v>
      </c>
      <c r="BC1242" t="s">
        <v>207</v>
      </c>
      <c r="BD1242" t="s">
        <v>207</v>
      </c>
      <c r="BE1242" t="s">
        <v>207</v>
      </c>
      <c r="BF1242" t="s">
        <v>207</v>
      </c>
      <c r="BG1242" t="s">
        <v>207</v>
      </c>
      <c r="BH1242" t="s">
        <v>207</v>
      </c>
      <c r="BI1242" t="s">
        <v>207</v>
      </c>
      <c r="BJ1242" t="s">
        <v>207</v>
      </c>
      <c r="BK1242" t="s">
        <v>207</v>
      </c>
      <c r="BL1242" t="s">
        <v>207</v>
      </c>
      <c r="BM1242" t="s">
        <v>207</v>
      </c>
      <c r="BN1242" t="s">
        <v>207</v>
      </c>
      <c r="BO1242" s="18" t="str">
        <f>IF(OR(BO$2=0, BO$2=""), "N/A", IF(ISNUMBER(SEARCH(UPPER(BO$2), UPPER(ProgramsTable[[#This Row],[Type of Service]]))), "Yes", "No"))</f>
        <v>N/A</v>
      </c>
      <c r="BP1242" s="18" t="str">
        <f>IF(BP$2=0, "N/A", IF(ISNUMBER(SEARCH(TRIM(BP$2), ProgramsTable[[#This Row],[Geographic Coverage]])), "Yes", "No"))</f>
        <v>N/A</v>
      </c>
      <c r="BQ1242" s="18" t="str">
        <f>IF(BQ$2=0, "N/A", IF(ISNUMBER(SEARCH(TRIM(BQ$2), ProgramsTable[[#This Row],[Geographic Coverage]])), "Yes", "No"))</f>
        <v>N/A</v>
      </c>
      <c r="BR1242" s="18" t="str">
        <f>IF(AND(BP$2=0, BQ$2=0), "*Required - Please Make a Selection*", IF(OR(ISNUMBER(SEARCH(TRIM(BP$2), ProgramsTable[[#This Row],[Geographic Coverage]])), ISNUMBER(SEARCH(TRIM(BQ$2), ProgramsTable[[#This Row],[Geographic Coverage]]))), "Yes", "No"))</f>
        <v>*Required - Please Make a Selection*</v>
      </c>
      <c r="BS1242" s="18" t="str">
        <f>IF(OR(BS$2="",BS$2=0), "N/A", IF(AND(ProgramsTable[[#This Row],[Age Min]]= "None", ProgramsTable[[#This Row],[Age Max]]= "None"), "Yes", IF(AND(BS$2&gt;=ProgramsTable[[#This Row],[Age Min]], BS$2&lt;=ProgramsTable[[#This Row],[Age Max]]), "Yes", "No")))</f>
        <v>N/A</v>
      </c>
      <c r="BT1242" s="18" t="str" cm="1">
        <f t="array" ref="BT1242">IF(COUNTIF(AM$2:BJ$2,"Yes")=0,"N/A",IF(SUMPRODUCT(--(AM$2:BJ$2="Yes"),--(ProgramsTable[[#This Row],[Developmental Disability]:[Caregivers, Family Members, Advocates, or Practitioners of an Individual with Disabilities or Medical Conditions]]="Yes"))&gt;0,"Yes","No"))</f>
        <v>N/A</v>
      </c>
      <c r="BU12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42" s="18" t="str">
        <f>IF(BV$2=0, "N/A", IF(ISNUMBER(SEARCH(UPPER(BV$2), UPPER(ProgramsTable[[#This Row],[Type of Service]]))), "Yes", "No"))</f>
        <v>N/A</v>
      </c>
      <c r="BW1242" s="18" t="str">
        <f>IF(BW$2=0, "N/A", IF(ISNUMBER(SEARCH(TRIM(BW$2), ProgramsTable[[#This Row],[Geographic Coverage]])), "Yes", "No"))</f>
        <v>N/A</v>
      </c>
      <c r="BX1242" s="18" t="str">
        <f>IF(BX$2=0, "N/A", IF(ISNUMBER(SEARCH(TRIM(BX$2), ProgramsTable[[#This Row],[Geographic Coverage]])), "Yes", "No"))</f>
        <v>N/A</v>
      </c>
      <c r="BY1242" s="18" t="str">
        <f>IF(AND(BW$2=0, BX$2=0), "*Required - Please Make a Selection*", IF(OR(ISNUMBER(SEARCH(TRIM(BW$2), ProgramsTable[[#This Row],[Geographic Coverage]])), ISNUMBER(SEARCH(TRIM(BX$2), ProgramsTable[[#This Row],[Geographic Coverage]]))), "Yes", "No"))</f>
        <v>*Required - Please Make a Selection*</v>
      </c>
      <c r="BZ1242" s="18" t="str">
        <f>IF(I$2=0, "N/A", IF(I$2="Yes", IF(ProgramsTable[[#This Row],[Program Includes Services for Caregivers]]="Yes", IF(ProgramsTable[[#This Row],[Program May Require Caregiver to be Unpaid]]="No", "Yes", "No"), "No"), "N/A"))</f>
        <v>N/A</v>
      </c>
      <c r="CA12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42" s="18" t="str">
        <f>IF(CB$2=0, "N/A", IF(ISNUMBER(SEARCH(TRIM(UPPER(CB$2)), TRIM(UPPER(ProgramsTable[[#This Row],[Type of Service]])))), "Yes", "No"))</f>
        <v>N/A</v>
      </c>
      <c r="CC1242" s="18" t="str">
        <f>IF(CC$2=0, "N/A", IF(ISNUMBER(SEARCH(TRIM(CC$2), ProgramsTable[[#This Row],[Geographic Coverage]])), "Yes", "No"))</f>
        <v>No</v>
      </c>
      <c r="CD1242" s="18" t="str">
        <f>IF(CD$2=0, "N/A", IF(ISNUMBER(SEARCH(TRIM(CD$2), ProgramsTable[[#This Row],[Geographic Coverage]])), "Yes", "No"))</f>
        <v>N/A</v>
      </c>
      <c r="CE1242" s="18" t="str">
        <f>IF(AND(CC$2=0, CD$2=0), "*Required - Please Make a Selection*", IF(OR(ISNUMBER(SEARCH(TRIM(CC$2), ProgramsTable[[#This Row],[Geographic Coverage]])), ISNUMBER(SEARCH(TRIM(CD$2), ProgramsTable[[#This Row],[Geographic Coverage]]))), "Yes", "No"))</f>
        <v>No</v>
      </c>
      <c r="CF1242" s="18" t="str" cm="1">
        <f t="array" ref="CF1242">IF(COUNTIF(BK$2:BN$2, "Yes")=0, "N/A", IF(SUMPRODUCT((BK$2:BN$2="Yes")*(ProgramsTable[[#This Row],[Veteran?]:[Disabled Veteran?]]="Yes"))&gt;0, "Yes", "No"))</f>
        <v>No</v>
      </c>
      <c r="CG12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42"/>
      <c r="CI1242"/>
      <c r="CJ1242"/>
      <c r="CK1242"/>
      <c r="CL1242"/>
      <c r="CM1242"/>
      <c r="CN1242"/>
      <c r="CO1242"/>
      <c r="CP1242"/>
      <c r="CQ1242"/>
      <c r="CR1242"/>
      <c r="CS1242"/>
      <c r="CU1242"/>
      <c r="CV1242"/>
    </row>
    <row r="1243" spans="1:100" hidden="1" x14ac:dyDescent="0.25">
      <c r="A1243" s="10">
        <v>1394</v>
      </c>
      <c r="B1243" t="s">
        <v>658</v>
      </c>
      <c r="C1243" t="s">
        <v>662</v>
      </c>
      <c r="D1243" t="s">
        <v>545</v>
      </c>
      <c r="E1243" t="s">
        <v>546</v>
      </c>
      <c r="F1243" t="s">
        <v>111</v>
      </c>
      <c r="G1243" t="s">
        <v>111</v>
      </c>
      <c r="H1243" t="s">
        <v>207</v>
      </c>
      <c r="I1243" t="s">
        <v>207</v>
      </c>
      <c r="J1243" t="s">
        <v>547</v>
      </c>
      <c r="K1243" t="s">
        <v>208</v>
      </c>
      <c r="L1243" s="11" t="s">
        <v>543</v>
      </c>
      <c r="M1243">
        <v>60</v>
      </c>
      <c r="N1243">
        <v>120</v>
      </c>
      <c r="P1243" t="s">
        <v>561</v>
      </c>
      <c r="Q1243" t="s">
        <v>208</v>
      </c>
      <c r="R1243" t="s">
        <v>561</v>
      </c>
      <c r="S1243" t="s">
        <v>208</v>
      </c>
      <c r="T1243" t="s">
        <v>53</v>
      </c>
      <c r="U1243" t="s">
        <v>215</v>
      </c>
      <c r="V1243" t="s">
        <v>207</v>
      </c>
      <c r="W1243" t="s">
        <v>207</v>
      </c>
      <c r="X1243" t="s">
        <v>207</v>
      </c>
      <c r="Y1243" t="s">
        <v>207</v>
      </c>
      <c r="Z1243" t="s">
        <v>207</v>
      </c>
      <c r="AA1243" t="s">
        <v>215</v>
      </c>
      <c r="AB1243" t="s">
        <v>207</v>
      </c>
      <c r="AC1243" t="s">
        <v>207</v>
      </c>
      <c r="AD1243" t="s">
        <v>207</v>
      </c>
      <c r="AE1243" t="s">
        <v>207</v>
      </c>
      <c r="AF1243" t="s">
        <v>207</v>
      </c>
      <c r="AG1243" t="s">
        <v>207</v>
      </c>
      <c r="AH1243" t="s">
        <v>207</v>
      </c>
      <c r="AI1243" t="s">
        <v>207</v>
      </c>
      <c r="AJ1243" t="s">
        <v>207</v>
      </c>
      <c r="AK1243" t="s">
        <v>207</v>
      </c>
      <c r="AL1243" t="s">
        <v>207</v>
      </c>
      <c r="AM1243" t="s">
        <v>207</v>
      </c>
      <c r="AN1243" t="s">
        <v>207</v>
      </c>
      <c r="AO1243" t="s">
        <v>207</v>
      </c>
      <c r="AP1243" t="s">
        <v>207</v>
      </c>
      <c r="AQ1243" t="s">
        <v>207</v>
      </c>
      <c r="AR1243" t="s">
        <v>207</v>
      </c>
      <c r="AS1243" t="s">
        <v>207</v>
      </c>
      <c r="AT1243" t="s">
        <v>207</v>
      </c>
      <c r="AU1243" t="s">
        <v>207</v>
      </c>
      <c r="AV1243" t="s">
        <v>207</v>
      </c>
      <c r="AW1243" t="s">
        <v>207</v>
      </c>
      <c r="AX1243" t="s">
        <v>207</v>
      </c>
      <c r="AY1243" t="s">
        <v>207</v>
      </c>
      <c r="AZ1243" t="s">
        <v>207</v>
      </c>
      <c r="BA1243" t="s">
        <v>215</v>
      </c>
      <c r="BB1243" t="s">
        <v>207</v>
      </c>
      <c r="BC1243" t="s">
        <v>207</v>
      </c>
      <c r="BD1243" t="s">
        <v>207</v>
      </c>
      <c r="BE1243" t="s">
        <v>207</v>
      </c>
      <c r="BF1243" t="s">
        <v>207</v>
      </c>
      <c r="BG1243" t="s">
        <v>207</v>
      </c>
      <c r="BH1243" t="s">
        <v>207</v>
      </c>
      <c r="BI1243" t="s">
        <v>207</v>
      </c>
      <c r="BJ1243" t="s">
        <v>207</v>
      </c>
      <c r="BK1243" t="s">
        <v>207</v>
      </c>
      <c r="BL1243" t="s">
        <v>207</v>
      </c>
      <c r="BM1243" t="s">
        <v>207</v>
      </c>
      <c r="BN1243" t="s">
        <v>207</v>
      </c>
      <c r="BO1243" s="18" t="str">
        <f>IF(OR(BO$2=0, BO$2=""), "N/A", IF(ISNUMBER(SEARCH(UPPER(BO$2), UPPER(ProgramsTable[[#This Row],[Type of Service]]))), "Yes", "No"))</f>
        <v>N/A</v>
      </c>
      <c r="BP1243" s="18" t="str">
        <f>IF(BP$2=0, "N/A", IF(ISNUMBER(SEARCH(TRIM(BP$2), ProgramsTable[[#This Row],[Geographic Coverage]])), "Yes", "No"))</f>
        <v>N/A</v>
      </c>
      <c r="BQ1243" s="18" t="str">
        <f>IF(BQ$2=0, "N/A", IF(ISNUMBER(SEARCH(TRIM(BQ$2), ProgramsTable[[#This Row],[Geographic Coverage]])), "Yes", "No"))</f>
        <v>N/A</v>
      </c>
      <c r="BR1243" s="18" t="str">
        <f>IF(AND(BP$2=0, BQ$2=0), "*Required - Please Make a Selection*", IF(OR(ISNUMBER(SEARCH(TRIM(BP$2), ProgramsTable[[#This Row],[Geographic Coverage]])), ISNUMBER(SEARCH(TRIM(BQ$2), ProgramsTable[[#This Row],[Geographic Coverage]]))), "Yes", "No"))</f>
        <v>*Required - Please Make a Selection*</v>
      </c>
      <c r="BS1243" s="18" t="str">
        <f>IF(OR(BS$2="",BS$2=0), "N/A", IF(AND(ProgramsTable[[#This Row],[Age Min]]= "None", ProgramsTable[[#This Row],[Age Max]]= "None"), "Yes", IF(AND(BS$2&gt;=ProgramsTable[[#This Row],[Age Min]], BS$2&lt;=ProgramsTable[[#This Row],[Age Max]]), "Yes", "No")))</f>
        <v>N/A</v>
      </c>
      <c r="BT1243" s="18" t="str" cm="1">
        <f t="array" ref="BT1243">IF(COUNTIF(AM$2:BJ$2,"Yes")=0,"N/A",IF(SUMPRODUCT(--(AM$2:BJ$2="Yes"),--(ProgramsTable[[#This Row],[Developmental Disability]:[Caregivers, Family Members, Advocates, or Practitioners of an Individual with Disabilities or Medical Conditions]]="Yes"))&gt;0,"Yes","No"))</f>
        <v>N/A</v>
      </c>
      <c r="BU12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43" s="18" t="str">
        <f>IF(BV$2=0, "N/A", IF(ISNUMBER(SEARCH(UPPER(BV$2), UPPER(ProgramsTable[[#This Row],[Type of Service]]))), "Yes", "No"))</f>
        <v>N/A</v>
      </c>
      <c r="BW1243" s="18" t="str">
        <f>IF(BW$2=0, "N/A", IF(ISNUMBER(SEARCH(TRIM(BW$2), ProgramsTable[[#This Row],[Geographic Coverage]])), "Yes", "No"))</f>
        <v>N/A</v>
      </c>
      <c r="BX1243" s="18" t="str">
        <f>IF(BX$2=0, "N/A", IF(ISNUMBER(SEARCH(TRIM(BX$2), ProgramsTable[[#This Row],[Geographic Coverage]])), "Yes", "No"))</f>
        <v>N/A</v>
      </c>
      <c r="BY1243" s="18" t="str">
        <f>IF(AND(BW$2=0, BX$2=0), "*Required - Please Make a Selection*", IF(OR(ISNUMBER(SEARCH(TRIM(BW$2), ProgramsTable[[#This Row],[Geographic Coverage]])), ISNUMBER(SEARCH(TRIM(BX$2), ProgramsTable[[#This Row],[Geographic Coverage]]))), "Yes", "No"))</f>
        <v>*Required - Please Make a Selection*</v>
      </c>
      <c r="BZ1243" s="18" t="str">
        <f>IF(I$2=0, "N/A", IF(I$2="Yes", IF(ProgramsTable[[#This Row],[Program Includes Services for Caregivers]]="Yes", IF(ProgramsTable[[#This Row],[Program May Require Caregiver to be Unpaid]]="No", "Yes", "No"), "No"), "N/A"))</f>
        <v>N/A</v>
      </c>
      <c r="CA12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43" s="18" t="str">
        <f>IF(CB$2=0, "N/A", IF(ISNUMBER(SEARCH(TRIM(UPPER(CB$2)), TRIM(UPPER(ProgramsTable[[#This Row],[Type of Service]])))), "Yes", "No"))</f>
        <v>N/A</v>
      </c>
      <c r="CC1243" s="18" t="str">
        <f>IF(CC$2=0, "N/A", IF(ISNUMBER(SEARCH(TRIM(CC$2), ProgramsTable[[#This Row],[Geographic Coverage]])), "Yes", "No"))</f>
        <v>No</v>
      </c>
      <c r="CD1243" s="18" t="str">
        <f>IF(CD$2=0, "N/A", IF(ISNUMBER(SEARCH(TRIM(CD$2), ProgramsTable[[#This Row],[Geographic Coverage]])), "Yes", "No"))</f>
        <v>N/A</v>
      </c>
      <c r="CE1243" s="18" t="str">
        <f>IF(AND(CC$2=0, CD$2=0), "*Required - Please Make a Selection*", IF(OR(ISNUMBER(SEARCH(TRIM(CC$2), ProgramsTable[[#This Row],[Geographic Coverage]])), ISNUMBER(SEARCH(TRIM(CD$2), ProgramsTable[[#This Row],[Geographic Coverage]]))), "Yes", "No"))</f>
        <v>No</v>
      </c>
      <c r="CF1243" s="18" t="str" cm="1">
        <f t="array" ref="CF1243">IF(COUNTIF(BK$2:BN$2, "Yes")=0, "N/A", IF(SUMPRODUCT((BK$2:BN$2="Yes")*(ProgramsTable[[#This Row],[Veteran?]:[Disabled Veteran?]]="Yes"))&gt;0, "Yes", "No"))</f>
        <v>No</v>
      </c>
      <c r="CG12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43"/>
      <c r="CI1243"/>
      <c r="CJ1243"/>
      <c r="CK1243"/>
      <c r="CL1243"/>
      <c r="CM1243"/>
      <c r="CN1243"/>
      <c r="CO1243"/>
      <c r="CP1243"/>
      <c r="CQ1243"/>
      <c r="CR1243"/>
      <c r="CS1243"/>
      <c r="CU1243"/>
      <c r="CV1243"/>
    </row>
    <row r="1244" spans="1:100" hidden="1" x14ac:dyDescent="0.25">
      <c r="A1244" s="10">
        <v>1395</v>
      </c>
      <c r="B1244" t="s">
        <v>658</v>
      </c>
      <c r="C1244" t="s">
        <v>662</v>
      </c>
      <c r="D1244" t="s">
        <v>545</v>
      </c>
      <c r="E1244" t="s">
        <v>546</v>
      </c>
      <c r="F1244" t="s">
        <v>562</v>
      </c>
      <c r="G1244" t="s">
        <v>103</v>
      </c>
      <c r="H1244" t="s">
        <v>207</v>
      </c>
      <c r="I1244" t="s">
        <v>207</v>
      </c>
      <c r="J1244" t="s">
        <v>208</v>
      </c>
      <c r="K1244" t="s">
        <v>208</v>
      </c>
      <c r="L1244" s="11" t="s">
        <v>208</v>
      </c>
      <c r="M1244" t="s">
        <v>208</v>
      </c>
      <c r="N1244" t="s">
        <v>208</v>
      </c>
      <c r="P1244" t="s">
        <v>208</v>
      </c>
      <c r="Q1244" t="s">
        <v>208</v>
      </c>
      <c r="R1244" t="s">
        <v>208</v>
      </c>
      <c r="S1244" t="s">
        <v>208</v>
      </c>
      <c r="T1244" t="s">
        <v>53</v>
      </c>
      <c r="U1244" t="s">
        <v>207</v>
      </c>
      <c r="V1244" t="s">
        <v>207</v>
      </c>
      <c r="W1244" t="s">
        <v>207</v>
      </c>
      <c r="X1244" t="s">
        <v>207</v>
      </c>
      <c r="Y1244" t="s">
        <v>207</v>
      </c>
      <c r="Z1244" t="s">
        <v>207</v>
      </c>
      <c r="AA1244" t="s">
        <v>207</v>
      </c>
      <c r="AB1244" t="s">
        <v>207</v>
      </c>
      <c r="AC1244" t="s">
        <v>207</v>
      </c>
      <c r="AD1244" t="s">
        <v>207</v>
      </c>
      <c r="AE1244" t="s">
        <v>207</v>
      </c>
      <c r="AF1244" t="s">
        <v>207</v>
      </c>
      <c r="AG1244" t="s">
        <v>207</v>
      </c>
      <c r="AH1244" t="s">
        <v>207</v>
      </c>
      <c r="AI1244" t="s">
        <v>207</v>
      </c>
      <c r="AJ1244" t="s">
        <v>207</v>
      </c>
      <c r="AK1244" t="s">
        <v>207</v>
      </c>
      <c r="AL1244" t="s">
        <v>207</v>
      </c>
      <c r="AM1244" t="s">
        <v>207</v>
      </c>
      <c r="AN1244" t="s">
        <v>207</v>
      </c>
      <c r="AO1244" t="s">
        <v>207</v>
      </c>
      <c r="AP1244" t="s">
        <v>207</v>
      </c>
      <c r="AQ1244" t="s">
        <v>207</v>
      </c>
      <c r="AR1244" t="s">
        <v>207</v>
      </c>
      <c r="AS1244" t="s">
        <v>207</v>
      </c>
      <c r="AT1244" t="s">
        <v>207</v>
      </c>
      <c r="AU1244" t="s">
        <v>207</v>
      </c>
      <c r="AV1244" t="s">
        <v>207</v>
      </c>
      <c r="AW1244" t="s">
        <v>207</v>
      </c>
      <c r="AX1244" t="s">
        <v>207</v>
      </c>
      <c r="AY1244" t="s">
        <v>207</v>
      </c>
      <c r="AZ1244" t="s">
        <v>207</v>
      </c>
      <c r="BA1244" t="s">
        <v>207</v>
      </c>
      <c r="BB1244" t="s">
        <v>207</v>
      </c>
      <c r="BC1244" t="s">
        <v>207</v>
      </c>
      <c r="BD1244" t="s">
        <v>207</v>
      </c>
      <c r="BE1244" t="s">
        <v>207</v>
      </c>
      <c r="BF1244" t="s">
        <v>207</v>
      </c>
      <c r="BG1244" t="s">
        <v>207</v>
      </c>
      <c r="BH1244" t="s">
        <v>207</v>
      </c>
      <c r="BI1244" t="s">
        <v>207</v>
      </c>
      <c r="BJ1244" t="s">
        <v>207</v>
      </c>
      <c r="BK1244" t="s">
        <v>207</v>
      </c>
      <c r="BL1244" t="s">
        <v>207</v>
      </c>
      <c r="BM1244" t="s">
        <v>207</v>
      </c>
      <c r="BN1244" t="s">
        <v>207</v>
      </c>
      <c r="BO1244" s="18" t="str">
        <f>IF(OR(BO$2=0, BO$2=""), "N/A", IF(ISNUMBER(SEARCH(UPPER(BO$2), UPPER(ProgramsTable[[#This Row],[Type of Service]]))), "Yes", "No"))</f>
        <v>N/A</v>
      </c>
      <c r="BP1244" s="18" t="str">
        <f>IF(BP$2=0, "N/A", IF(ISNUMBER(SEARCH(TRIM(BP$2), ProgramsTable[[#This Row],[Geographic Coverage]])), "Yes", "No"))</f>
        <v>N/A</v>
      </c>
      <c r="BQ1244" s="18" t="str">
        <f>IF(BQ$2=0, "N/A", IF(ISNUMBER(SEARCH(TRIM(BQ$2), ProgramsTable[[#This Row],[Geographic Coverage]])), "Yes", "No"))</f>
        <v>N/A</v>
      </c>
      <c r="BR1244" s="18" t="str">
        <f>IF(AND(BP$2=0, BQ$2=0), "*Required - Please Make a Selection*", IF(OR(ISNUMBER(SEARCH(TRIM(BP$2), ProgramsTable[[#This Row],[Geographic Coverage]])), ISNUMBER(SEARCH(TRIM(BQ$2), ProgramsTable[[#This Row],[Geographic Coverage]]))), "Yes", "No"))</f>
        <v>*Required - Please Make a Selection*</v>
      </c>
      <c r="BS1244" s="18" t="str">
        <f>IF(OR(BS$2="",BS$2=0), "N/A", IF(AND(ProgramsTable[[#This Row],[Age Min]]= "None", ProgramsTable[[#This Row],[Age Max]]= "None"), "Yes", IF(AND(BS$2&gt;=ProgramsTable[[#This Row],[Age Min]], BS$2&lt;=ProgramsTable[[#This Row],[Age Max]]), "Yes", "No")))</f>
        <v>N/A</v>
      </c>
      <c r="BT1244" s="18" t="str" cm="1">
        <f t="array" ref="BT1244">IF(COUNTIF(AM$2:BJ$2,"Yes")=0,"N/A",IF(SUMPRODUCT(--(AM$2:BJ$2="Yes"),--(ProgramsTable[[#This Row],[Developmental Disability]:[Caregivers, Family Members, Advocates, or Practitioners of an Individual with Disabilities or Medical Conditions]]="Yes"))&gt;0,"Yes","No"))</f>
        <v>N/A</v>
      </c>
      <c r="BU12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44" s="18" t="str">
        <f>IF(BV$2=0, "N/A", IF(ISNUMBER(SEARCH(UPPER(BV$2), UPPER(ProgramsTable[[#This Row],[Type of Service]]))), "Yes", "No"))</f>
        <v>N/A</v>
      </c>
      <c r="BW1244" s="18" t="str">
        <f>IF(BW$2=0, "N/A", IF(ISNUMBER(SEARCH(TRIM(BW$2), ProgramsTable[[#This Row],[Geographic Coverage]])), "Yes", "No"))</f>
        <v>N/A</v>
      </c>
      <c r="BX1244" s="18" t="str">
        <f>IF(BX$2=0, "N/A", IF(ISNUMBER(SEARCH(TRIM(BX$2), ProgramsTable[[#This Row],[Geographic Coverage]])), "Yes", "No"))</f>
        <v>N/A</v>
      </c>
      <c r="BY1244" s="18" t="str">
        <f>IF(AND(BW$2=0, BX$2=0), "*Required - Please Make a Selection*", IF(OR(ISNUMBER(SEARCH(TRIM(BW$2), ProgramsTable[[#This Row],[Geographic Coverage]])), ISNUMBER(SEARCH(TRIM(BX$2), ProgramsTable[[#This Row],[Geographic Coverage]]))), "Yes", "No"))</f>
        <v>*Required - Please Make a Selection*</v>
      </c>
      <c r="BZ1244" s="18" t="str">
        <f>IF(I$2=0, "N/A", IF(I$2="Yes", IF(ProgramsTable[[#This Row],[Program Includes Services for Caregivers]]="Yes", IF(ProgramsTable[[#This Row],[Program May Require Caregiver to be Unpaid]]="No", "Yes", "No"), "No"), "N/A"))</f>
        <v>N/A</v>
      </c>
      <c r="CA12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44" s="18" t="str">
        <f>IF(CB$2=0, "N/A", IF(ISNUMBER(SEARCH(TRIM(UPPER(CB$2)), TRIM(UPPER(ProgramsTable[[#This Row],[Type of Service]])))), "Yes", "No"))</f>
        <v>N/A</v>
      </c>
      <c r="CC1244" s="18" t="str">
        <f>IF(CC$2=0, "N/A", IF(ISNUMBER(SEARCH(TRIM(CC$2), ProgramsTable[[#This Row],[Geographic Coverage]])), "Yes", "No"))</f>
        <v>No</v>
      </c>
      <c r="CD1244" s="18" t="str">
        <f>IF(CD$2=0, "N/A", IF(ISNUMBER(SEARCH(TRIM(CD$2), ProgramsTable[[#This Row],[Geographic Coverage]])), "Yes", "No"))</f>
        <v>N/A</v>
      </c>
      <c r="CE1244" s="18" t="str">
        <f>IF(AND(CC$2=0, CD$2=0), "*Required - Please Make a Selection*", IF(OR(ISNUMBER(SEARCH(TRIM(CC$2), ProgramsTable[[#This Row],[Geographic Coverage]])), ISNUMBER(SEARCH(TRIM(CD$2), ProgramsTable[[#This Row],[Geographic Coverage]]))), "Yes", "No"))</f>
        <v>No</v>
      </c>
      <c r="CF1244" s="18" t="str" cm="1">
        <f t="array" ref="CF1244">IF(COUNTIF(BK$2:BN$2, "Yes")=0, "N/A", IF(SUMPRODUCT((BK$2:BN$2="Yes")*(ProgramsTable[[#This Row],[Veteran?]:[Disabled Veteran?]]="Yes"))&gt;0, "Yes", "No"))</f>
        <v>No</v>
      </c>
      <c r="CG12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44"/>
      <c r="CI1244"/>
      <c r="CJ1244"/>
      <c r="CK1244"/>
      <c r="CL1244"/>
      <c r="CM1244"/>
      <c r="CN1244"/>
      <c r="CO1244"/>
      <c r="CP1244"/>
      <c r="CQ1244"/>
      <c r="CR1244"/>
      <c r="CS1244"/>
      <c r="CU1244"/>
      <c r="CV1244"/>
    </row>
    <row r="1245" spans="1:100" hidden="1" x14ac:dyDescent="0.25">
      <c r="A1245" s="10">
        <v>1396</v>
      </c>
      <c r="B1245" t="s">
        <v>658</v>
      </c>
      <c r="C1245" t="s">
        <v>662</v>
      </c>
      <c r="D1245" t="s">
        <v>545</v>
      </c>
      <c r="E1245" t="s">
        <v>546</v>
      </c>
      <c r="F1245" t="s">
        <v>117</v>
      </c>
      <c r="G1245" t="s">
        <v>117</v>
      </c>
      <c r="H1245" t="s">
        <v>207</v>
      </c>
      <c r="I1245" t="s">
        <v>207</v>
      </c>
      <c r="J1245" t="s">
        <v>208</v>
      </c>
      <c r="K1245" t="s">
        <v>208</v>
      </c>
      <c r="L1245" s="11" t="s">
        <v>543</v>
      </c>
      <c r="M1245">
        <v>60</v>
      </c>
      <c r="N1245">
        <v>120</v>
      </c>
      <c r="P1245" t="s">
        <v>563</v>
      </c>
      <c r="Q1245" t="s">
        <v>208</v>
      </c>
      <c r="R1245" t="s">
        <v>563</v>
      </c>
      <c r="S1245" t="s">
        <v>208</v>
      </c>
      <c r="T1245" t="s">
        <v>53</v>
      </c>
      <c r="U1245" t="s">
        <v>207</v>
      </c>
      <c r="V1245" t="s">
        <v>207</v>
      </c>
      <c r="W1245" t="s">
        <v>207</v>
      </c>
      <c r="X1245" t="s">
        <v>207</v>
      </c>
      <c r="Y1245" t="s">
        <v>207</v>
      </c>
      <c r="Z1245" t="s">
        <v>207</v>
      </c>
      <c r="AA1245" t="s">
        <v>207</v>
      </c>
      <c r="AB1245" t="s">
        <v>207</v>
      </c>
      <c r="AC1245" t="s">
        <v>207</v>
      </c>
      <c r="AD1245" t="s">
        <v>207</v>
      </c>
      <c r="AE1245" t="s">
        <v>207</v>
      </c>
      <c r="AF1245" t="s">
        <v>207</v>
      </c>
      <c r="AG1245" t="s">
        <v>207</v>
      </c>
      <c r="AH1245" t="s">
        <v>207</v>
      </c>
      <c r="AI1245" t="s">
        <v>207</v>
      </c>
      <c r="AJ1245" t="s">
        <v>207</v>
      </c>
      <c r="AK1245" t="s">
        <v>207</v>
      </c>
      <c r="AL1245" t="s">
        <v>207</v>
      </c>
      <c r="AM1245" t="s">
        <v>207</v>
      </c>
      <c r="AN1245" t="s">
        <v>207</v>
      </c>
      <c r="AO1245" t="s">
        <v>207</v>
      </c>
      <c r="AP1245" t="s">
        <v>207</v>
      </c>
      <c r="AQ1245" t="s">
        <v>207</v>
      </c>
      <c r="AR1245" t="s">
        <v>207</v>
      </c>
      <c r="AS1245" t="s">
        <v>207</v>
      </c>
      <c r="AT1245" t="s">
        <v>207</v>
      </c>
      <c r="AU1245" t="s">
        <v>207</v>
      </c>
      <c r="AV1245" t="s">
        <v>207</v>
      </c>
      <c r="AW1245" t="s">
        <v>207</v>
      </c>
      <c r="AX1245" t="s">
        <v>207</v>
      </c>
      <c r="AY1245" t="s">
        <v>207</v>
      </c>
      <c r="AZ1245" t="s">
        <v>207</v>
      </c>
      <c r="BA1245" t="s">
        <v>215</v>
      </c>
      <c r="BB1245" t="s">
        <v>207</v>
      </c>
      <c r="BC1245" t="s">
        <v>207</v>
      </c>
      <c r="BD1245" t="s">
        <v>207</v>
      </c>
      <c r="BE1245" t="s">
        <v>207</v>
      </c>
      <c r="BF1245" t="s">
        <v>207</v>
      </c>
      <c r="BG1245" t="s">
        <v>207</v>
      </c>
      <c r="BH1245" t="s">
        <v>207</v>
      </c>
      <c r="BI1245" t="s">
        <v>207</v>
      </c>
      <c r="BJ1245" t="s">
        <v>207</v>
      </c>
      <c r="BK1245" t="s">
        <v>207</v>
      </c>
      <c r="BL1245" t="s">
        <v>207</v>
      </c>
      <c r="BM1245" t="s">
        <v>207</v>
      </c>
      <c r="BN1245" t="s">
        <v>207</v>
      </c>
      <c r="BO1245" s="18" t="str">
        <f>IF(OR(BO$2=0, BO$2=""), "N/A", IF(ISNUMBER(SEARCH(UPPER(BO$2), UPPER(ProgramsTable[[#This Row],[Type of Service]]))), "Yes", "No"))</f>
        <v>N/A</v>
      </c>
      <c r="BP1245" s="18" t="str">
        <f>IF(BP$2=0, "N/A", IF(ISNUMBER(SEARCH(TRIM(BP$2), ProgramsTable[[#This Row],[Geographic Coverage]])), "Yes", "No"))</f>
        <v>N/A</v>
      </c>
      <c r="BQ1245" s="18" t="str">
        <f>IF(BQ$2=0, "N/A", IF(ISNUMBER(SEARCH(TRIM(BQ$2), ProgramsTable[[#This Row],[Geographic Coverage]])), "Yes", "No"))</f>
        <v>N/A</v>
      </c>
      <c r="BR1245" s="18" t="str">
        <f>IF(AND(BP$2=0, BQ$2=0), "*Required - Please Make a Selection*", IF(OR(ISNUMBER(SEARCH(TRIM(BP$2), ProgramsTable[[#This Row],[Geographic Coverage]])), ISNUMBER(SEARCH(TRIM(BQ$2), ProgramsTable[[#This Row],[Geographic Coverage]]))), "Yes", "No"))</f>
        <v>*Required - Please Make a Selection*</v>
      </c>
      <c r="BS1245" s="18" t="str">
        <f>IF(OR(BS$2="",BS$2=0), "N/A", IF(AND(ProgramsTable[[#This Row],[Age Min]]= "None", ProgramsTable[[#This Row],[Age Max]]= "None"), "Yes", IF(AND(BS$2&gt;=ProgramsTable[[#This Row],[Age Min]], BS$2&lt;=ProgramsTable[[#This Row],[Age Max]]), "Yes", "No")))</f>
        <v>N/A</v>
      </c>
      <c r="BT1245" s="18" t="str" cm="1">
        <f t="array" ref="BT1245">IF(COUNTIF(AM$2:BJ$2,"Yes")=0,"N/A",IF(SUMPRODUCT(--(AM$2:BJ$2="Yes"),--(ProgramsTable[[#This Row],[Developmental Disability]:[Caregivers, Family Members, Advocates, or Practitioners of an Individual with Disabilities or Medical Conditions]]="Yes"))&gt;0,"Yes","No"))</f>
        <v>N/A</v>
      </c>
      <c r="BU12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45" s="18" t="str">
        <f>IF(BV$2=0, "N/A", IF(ISNUMBER(SEARCH(UPPER(BV$2), UPPER(ProgramsTable[[#This Row],[Type of Service]]))), "Yes", "No"))</f>
        <v>N/A</v>
      </c>
      <c r="BW1245" s="18" t="str">
        <f>IF(BW$2=0, "N/A", IF(ISNUMBER(SEARCH(TRIM(BW$2), ProgramsTable[[#This Row],[Geographic Coverage]])), "Yes", "No"))</f>
        <v>N/A</v>
      </c>
      <c r="BX1245" s="18" t="str">
        <f>IF(BX$2=0, "N/A", IF(ISNUMBER(SEARCH(TRIM(BX$2), ProgramsTable[[#This Row],[Geographic Coverage]])), "Yes", "No"))</f>
        <v>N/A</v>
      </c>
      <c r="BY1245" s="18" t="str">
        <f>IF(AND(BW$2=0, BX$2=0), "*Required - Please Make a Selection*", IF(OR(ISNUMBER(SEARCH(TRIM(BW$2), ProgramsTable[[#This Row],[Geographic Coverage]])), ISNUMBER(SEARCH(TRIM(BX$2), ProgramsTable[[#This Row],[Geographic Coverage]]))), "Yes", "No"))</f>
        <v>*Required - Please Make a Selection*</v>
      </c>
      <c r="BZ1245" s="18" t="str">
        <f>IF(I$2=0, "N/A", IF(I$2="Yes", IF(ProgramsTable[[#This Row],[Program Includes Services for Caregivers]]="Yes", IF(ProgramsTable[[#This Row],[Program May Require Caregiver to be Unpaid]]="No", "Yes", "No"), "No"), "N/A"))</f>
        <v>N/A</v>
      </c>
      <c r="CA12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45" s="18" t="str">
        <f>IF(CB$2=0, "N/A", IF(ISNUMBER(SEARCH(TRIM(UPPER(CB$2)), TRIM(UPPER(ProgramsTable[[#This Row],[Type of Service]])))), "Yes", "No"))</f>
        <v>N/A</v>
      </c>
      <c r="CC1245" s="18" t="str">
        <f>IF(CC$2=0, "N/A", IF(ISNUMBER(SEARCH(TRIM(CC$2), ProgramsTable[[#This Row],[Geographic Coverage]])), "Yes", "No"))</f>
        <v>No</v>
      </c>
      <c r="CD1245" s="18" t="str">
        <f>IF(CD$2=0, "N/A", IF(ISNUMBER(SEARCH(TRIM(CD$2), ProgramsTable[[#This Row],[Geographic Coverage]])), "Yes", "No"))</f>
        <v>N/A</v>
      </c>
      <c r="CE1245" s="18" t="str">
        <f>IF(AND(CC$2=0, CD$2=0), "*Required - Please Make a Selection*", IF(OR(ISNUMBER(SEARCH(TRIM(CC$2), ProgramsTable[[#This Row],[Geographic Coverage]])), ISNUMBER(SEARCH(TRIM(CD$2), ProgramsTable[[#This Row],[Geographic Coverage]]))), "Yes", "No"))</f>
        <v>No</v>
      </c>
      <c r="CF1245" s="18" t="str" cm="1">
        <f t="array" ref="CF1245">IF(COUNTIF(BK$2:BN$2, "Yes")=0, "N/A", IF(SUMPRODUCT((BK$2:BN$2="Yes")*(ProgramsTable[[#This Row],[Veteran?]:[Disabled Veteran?]]="Yes"))&gt;0, "Yes", "No"))</f>
        <v>No</v>
      </c>
      <c r="CG12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45"/>
      <c r="CI1245"/>
      <c r="CJ1245"/>
      <c r="CK1245"/>
      <c r="CL1245"/>
      <c r="CM1245"/>
      <c r="CN1245"/>
      <c r="CO1245"/>
      <c r="CP1245"/>
      <c r="CQ1245"/>
      <c r="CR1245"/>
      <c r="CS1245"/>
      <c r="CU1245"/>
      <c r="CV1245"/>
    </row>
    <row r="1246" spans="1:100" x14ac:dyDescent="0.25">
      <c r="A1246" s="10">
        <v>1397</v>
      </c>
      <c r="B1246" t="s">
        <v>658</v>
      </c>
      <c r="C1246" t="s">
        <v>662</v>
      </c>
      <c r="D1246" t="s">
        <v>564</v>
      </c>
      <c r="E1246" t="s">
        <v>546</v>
      </c>
      <c r="F1246" t="s">
        <v>565</v>
      </c>
      <c r="G1246" t="s">
        <v>107</v>
      </c>
      <c r="H1246" t="s">
        <v>207</v>
      </c>
      <c r="I1246" t="s">
        <v>207</v>
      </c>
      <c r="J1246" t="s">
        <v>566</v>
      </c>
      <c r="K1246" t="s">
        <v>208</v>
      </c>
      <c r="L1246" s="11" t="s">
        <v>567</v>
      </c>
      <c r="M1246">
        <v>60</v>
      </c>
      <c r="N1246">
        <v>120</v>
      </c>
      <c r="O1246" t="s">
        <v>568</v>
      </c>
      <c r="P1246" t="s">
        <v>569</v>
      </c>
      <c r="Q1246" t="s">
        <v>208</v>
      </c>
      <c r="R1246" t="s">
        <v>569</v>
      </c>
      <c r="S1246" t="s">
        <v>208</v>
      </c>
      <c r="T1246" t="s">
        <v>53</v>
      </c>
      <c r="U1246" t="s">
        <v>207</v>
      </c>
      <c r="V1246" t="s">
        <v>215</v>
      </c>
      <c r="W1246" t="s">
        <v>207</v>
      </c>
      <c r="X1246" t="s">
        <v>207</v>
      </c>
      <c r="Y1246" t="s">
        <v>207</v>
      </c>
      <c r="Z1246" t="s">
        <v>207</v>
      </c>
      <c r="AA1246" t="s">
        <v>207</v>
      </c>
      <c r="AB1246" t="s">
        <v>207</v>
      </c>
      <c r="AC1246" t="s">
        <v>207</v>
      </c>
      <c r="AD1246" t="s">
        <v>207</v>
      </c>
      <c r="AE1246" t="s">
        <v>207</v>
      </c>
      <c r="AF1246" t="s">
        <v>207</v>
      </c>
      <c r="AG1246" t="s">
        <v>207</v>
      </c>
      <c r="AH1246" t="s">
        <v>207</v>
      </c>
      <c r="AI1246" t="s">
        <v>207</v>
      </c>
      <c r="AJ1246" t="s">
        <v>207</v>
      </c>
      <c r="AK1246" t="s">
        <v>207</v>
      </c>
      <c r="AL1246" t="s">
        <v>207</v>
      </c>
      <c r="AM1246" t="s">
        <v>215</v>
      </c>
      <c r="AN1246" t="s">
        <v>215</v>
      </c>
      <c r="AO1246" t="s">
        <v>215</v>
      </c>
      <c r="AP1246" t="s">
        <v>207</v>
      </c>
      <c r="AQ1246" t="s">
        <v>207</v>
      </c>
      <c r="AR1246" t="s">
        <v>207</v>
      </c>
      <c r="AS1246" t="s">
        <v>207</v>
      </c>
      <c r="AT1246" t="s">
        <v>207</v>
      </c>
      <c r="AU1246" t="s">
        <v>207</v>
      </c>
      <c r="AV1246" t="s">
        <v>207</v>
      </c>
      <c r="AW1246" t="s">
        <v>207</v>
      </c>
      <c r="AX1246" t="s">
        <v>207</v>
      </c>
      <c r="AY1246" t="s">
        <v>207</v>
      </c>
      <c r="AZ1246" t="s">
        <v>207</v>
      </c>
      <c r="BA1246" t="s">
        <v>207</v>
      </c>
      <c r="BB1246" t="s">
        <v>207</v>
      </c>
      <c r="BC1246" t="s">
        <v>207</v>
      </c>
      <c r="BD1246" t="s">
        <v>207</v>
      </c>
      <c r="BE1246" t="s">
        <v>207</v>
      </c>
      <c r="BF1246" t="s">
        <v>207</v>
      </c>
      <c r="BG1246" t="s">
        <v>207</v>
      </c>
      <c r="BH1246" t="s">
        <v>207</v>
      </c>
      <c r="BI1246" t="s">
        <v>207</v>
      </c>
      <c r="BJ1246" t="s">
        <v>207</v>
      </c>
      <c r="BK1246" t="s">
        <v>207</v>
      </c>
      <c r="BL1246" t="s">
        <v>207</v>
      </c>
      <c r="BM1246" t="s">
        <v>207</v>
      </c>
      <c r="BN1246" t="s">
        <v>207</v>
      </c>
      <c r="BO1246" s="18" t="str">
        <f>IF(OR(BO$2=0, BO$2=""), "N/A", IF(ISNUMBER(SEARCH(UPPER(BO$2), UPPER(ProgramsTable[[#This Row],[Type of Service]]))), "Yes", "No"))</f>
        <v>N/A</v>
      </c>
      <c r="BP1246" s="18" t="str">
        <f>IF(BP$2=0, "N/A", IF(ISNUMBER(SEARCH(TRIM(BP$2), ProgramsTable[[#This Row],[Geographic Coverage]])), "Yes", "No"))</f>
        <v>N/A</v>
      </c>
      <c r="BQ1246" s="18" t="str">
        <f>IF(BQ$2=0, "N/A", IF(ISNUMBER(SEARCH(TRIM(BQ$2), ProgramsTable[[#This Row],[Geographic Coverage]])), "Yes", "No"))</f>
        <v>N/A</v>
      </c>
      <c r="BR1246" s="18" t="str">
        <f>IF(AND(BP$2=0, BQ$2=0), "*Required - Please Make a Selection*", IF(OR(ISNUMBER(SEARCH(TRIM(BP$2), ProgramsTable[[#This Row],[Geographic Coverage]])), ISNUMBER(SEARCH(TRIM(BQ$2), ProgramsTable[[#This Row],[Geographic Coverage]]))), "Yes", "No"))</f>
        <v>*Required - Please Make a Selection*</v>
      </c>
      <c r="BS1246" s="18" t="str">
        <f>IF(OR(BS$2="",BS$2=0), "N/A", IF(AND(ProgramsTable[[#This Row],[Age Min]]= "None", ProgramsTable[[#This Row],[Age Max]]= "None"), "Yes", IF(AND(BS$2&gt;=ProgramsTable[[#This Row],[Age Min]], BS$2&lt;=ProgramsTable[[#This Row],[Age Max]]), "Yes", "No")))</f>
        <v>N/A</v>
      </c>
      <c r="BT1246" s="18" t="str" cm="1">
        <f t="array" ref="BT1246">IF(COUNTIF(AM$2:BJ$2,"Yes")=0,"N/A",IF(SUMPRODUCT(--(AM$2:BJ$2="Yes"),--(ProgramsTable[[#This Row],[Developmental Disability]:[Caregivers, Family Members, Advocates, or Practitioners of an Individual with Disabilities or Medical Conditions]]="Yes"))&gt;0,"Yes","No"))</f>
        <v>N/A</v>
      </c>
      <c r="BU12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46" s="18" t="str">
        <f>IF(BV$2=0, "N/A", IF(ISNUMBER(SEARCH(UPPER(BV$2), UPPER(ProgramsTable[[#This Row],[Type of Service]]))), "Yes", "No"))</f>
        <v>N/A</v>
      </c>
      <c r="BW1246" s="18" t="str">
        <f>IF(BW$2=0, "N/A", IF(ISNUMBER(SEARCH(TRIM(BW$2), ProgramsTable[[#This Row],[Geographic Coverage]])), "Yes", "No"))</f>
        <v>N/A</v>
      </c>
      <c r="BX1246" s="18" t="str">
        <f>IF(BX$2=0, "N/A", IF(ISNUMBER(SEARCH(TRIM(BX$2), ProgramsTable[[#This Row],[Geographic Coverage]])), "Yes", "No"))</f>
        <v>N/A</v>
      </c>
      <c r="BY1246" s="18" t="str">
        <f>IF(AND(BW$2=0, BX$2=0), "*Required - Please Make a Selection*", IF(OR(ISNUMBER(SEARCH(TRIM(BW$2), ProgramsTable[[#This Row],[Geographic Coverage]])), ISNUMBER(SEARCH(TRIM(BX$2), ProgramsTable[[#This Row],[Geographic Coverage]]))), "Yes", "No"))</f>
        <v>*Required - Please Make a Selection*</v>
      </c>
      <c r="BZ1246" s="18" t="str">
        <f>IF(I$2=0, "N/A", IF(I$2="Yes", IF(ProgramsTable[[#This Row],[Program Includes Services for Caregivers]]="Yes", IF(ProgramsTable[[#This Row],[Program May Require Caregiver to be Unpaid]]="No", "Yes", "No"), "No"), "N/A"))</f>
        <v>N/A</v>
      </c>
      <c r="CA12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46" s="18" t="str">
        <f>IF(CB$2=0, "N/A", IF(ISNUMBER(SEARCH(TRIM(UPPER(CB$2)), TRIM(UPPER(ProgramsTable[[#This Row],[Type of Service]])))), "Yes", "No"))</f>
        <v>N/A</v>
      </c>
      <c r="CC1246" s="18" t="str">
        <f>IF(CC$2=0, "N/A", IF(ISNUMBER(SEARCH(TRIM(CC$2), ProgramsTable[[#This Row],[Geographic Coverage]])), "Yes", "No"))</f>
        <v>No</v>
      </c>
      <c r="CD1246" s="18" t="str">
        <f>IF(CD$2=0, "N/A", IF(ISNUMBER(SEARCH(TRIM(CD$2), ProgramsTable[[#This Row],[Geographic Coverage]])), "Yes", "No"))</f>
        <v>N/A</v>
      </c>
      <c r="CE1246" s="18" t="str">
        <f>IF(AND(CC$2=0, CD$2=0), "*Required - Please Make a Selection*", IF(OR(ISNUMBER(SEARCH(TRIM(CC$2), ProgramsTable[[#This Row],[Geographic Coverage]])), ISNUMBER(SEARCH(TRIM(CD$2), ProgramsTable[[#This Row],[Geographic Coverage]]))), "Yes", "No"))</f>
        <v>No</v>
      </c>
      <c r="CF1246" s="18" t="str" cm="1">
        <f t="array" ref="CF1246">IF(COUNTIF(BK$2:BN$2, "Yes")=0, "N/A", IF(SUMPRODUCT((BK$2:BN$2="Yes")*(ProgramsTable[[#This Row],[Veteran?]:[Disabled Veteran?]]="Yes"))&gt;0, "Yes", "No"))</f>
        <v>No</v>
      </c>
      <c r="CG12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46"/>
      <c r="CI1246"/>
      <c r="CJ1246"/>
      <c r="CK1246"/>
      <c r="CL1246"/>
      <c r="CM1246"/>
      <c r="CN1246"/>
      <c r="CO1246"/>
      <c r="CP1246"/>
      <c r="CQ1246"/>
      <c r="CR1246"/>
      <c r="CS1246"/>
      <c r="CU1246"/>
      <c r="CV1246"/>
    </row>
    <row r="1247" spans="1:100" hidden="1" x14ac:dyDescent="0.25">
      <c r="A1247" s="10">
        <v>1398</v>
      </c>
      <c r="B1247" t="s">
        <v>658</v>
      </c>
      <c r="C1247" t="s">
        <v>662</v>
      </c>
      <c r="D1247" t="s">
        <v>564</v>
      </c>
      <c r="E1247" t="s">
        <v>546</v>
      </c>
      <c r="F1247" t="s">
        <v>570</v>
      </c>
      <c r="G1247" t="s">
        <v>109</v>
      </c>
      <c r="H1247" t="s">
        <v>207</v>
      </c>
      <c r="I1247" t="s">
        <v>207</v>
      </c>
      <c r="J1247" t="s">
        <v>566</v>
      </c>
      <c r="K1247" t="s">
        <v>208</v>
      </c>
      <c r="L1247" s="11" t="s">
        <v>571</v>
      </c>
      <c r="M1247">
        <v>60</v>
      </c>
      <c r="N1247">
        <v>120</v>
      </c>
      <c r="O1247" t="s">
        <v>572</v>
      </c>
      <c r="P1247" t="s">
        <v>573</v>
      </c>
      <c r="Q1247" t="s">
        <v>208</v>
      </c>
      <c r="R1247" t="s">
        <v>573</v>
      </c>
      <c r="S1247" t="s">
        <v>208</v>
      </c>
      <c r="T1247" t="s">
        <v>53</v>
      </c>
      <c r="U1247" t="s">
        <v>207</v>
      </c>
      <c r="V1247" t="s">
        <v>215</v>
      </c>
      <c r="W1247" t="s">
        <v>207</v>
      </c>
      <c r="X1247" t="s">
        <v>207</v>
      </c>
      <c r="Y1247" t="s">
        <v>207</v>
      </c>
      <c r="Z1247" t="s">
        <v>207</v>
      </c>
      <c r="AA1247" t="s">
        <v>207</v>
      </c>
      <c r="AB1247" t="s">
        <v>207</v>
      </c>
      <c r="AC1247" t="s">
        <v>207</v>
      </c>
      <c r="AD1247" t="s">
        <v>207</v>
      </c>
      <c r="AE1247" t="s">
        <v>207</v>
      </c>
      <c r="AF1247" t="s">
        <v>207</v>
      </c>
      <c r="AG1247" t="s">
        <v>207</v>
      </c>
      <c r="AH1247" t="s">
        <v>207</v>
      </c>
      <c r="AI1247" t="s">
        <v>207</v>
      </c>
      <c r="AJ1247" t="s">
        <v>207</v>
      </c>
      <c r="AK1247" t="s">
        <v>207</v>
      </c>
      <c r="AL1247" t="s">
        <v>207</v>
      </c>
      <c r="AM1247" t="s">
        <v>215</v>
      </c>
      <c r="AN1247" t="s">
        <v>215</v>
      </c>
      <c r="AO1247" t="s">
        <v>215</v>
      </c>
      <c r="AP1247" t="s">
        <v>207</v>
      </c>
      <c r="AQ1247" t="s">
        <v>215</v>
      </c>
      <c r="AR1247" t="s">
        <v>207</v>
      </c>
      <c r="AS1247" t="s">
        <v>207</v>
      </c>
      <c r="AT1247" t="s">
        <v>207</v>
      </c>
      <c r="AU1247" t="s">
        <v>207</v>
      </c>
      <c r="AV1247" t="s">
        <v>207</v>
      </c>
      <c r="AW1247" t="s">
        <v>207</v>
      </c>
      <c r="AX1247" t="s">
        <v>215</v>
      </c>
      <c r="AY1247" t="s">
        <v>215</v>
      </c>
      <c r="AZ1247" t="s">
        <v>207</v>
      </c>
      <c r="BA1247" t="s">
        <v>215</v>
      </c>
      <c r="BB1247" t="s">
        <v>207</v>
      </c>
      <c r="BC1247" t="s">
        <v>207</v>
      </c>
      <c r="BD1247" t="s">
        <v>207</v>
      </c>
      <c r="BE1247" t="s">
        <v>207</v>
      </c>
      <c r="BF1247" t="s">
        <v>207</v>
      </c>
      <c r="BG1247" t="s">
        <v>207</v>
      </c>
      <c r="BH1247" t="s">
        <v>207</v>
      </c>
      <c r="BI1247" t="s">
        <v>207</v>
      </c>
      <c r="BJ1247" t="s">
        <v>207</v>
      </c>
      <c r="BK1247" t="s">
        <v>207</v>
      </c>
      <c r="BL1247" t="s">
        <v>207</v>
      </c>
      <c r="BM1247" t="s">
        <v>207</v>
      </c>
      <c r="BN1247" t="s">
        <v>207</v>
      </c>
      <c r="BO1247" s="18" t="str">
        <f>IF(OR(BO$2=0, BO$2=""), "N/A", IF(ISNUMBER(SEARCH(UPPER(BO$2), UPPER(ProgramsTable[[#This Row],[Type of Service]]))), "Yes", "No"))</f>
        <v>N/A</v>
      </c>
      <c r="BP1247" s="18" t="str">
        <f>IF(BP$2=0, "N/A", IF(ISNUMBER(SEARCH(TRIM(BP$2), ProgramsTable[[#This Row],[Geographic Coverage]])), "Yes", "No"))</f>
        <v>N/A</v>
      </c>
      <c r="BQ1247" s="18" t="str">
        <f>IF(BQ$2=0, "N/A", IF(ISNUMBER(SEARCH(TRIM(BQ$2), ProgramsTable[[#This Row],[Geographic Coverage]])), "Yes", "No"))</f>
        <v>N/A</v>
      </c>
      <c r="BR1247" s="18" t="str">
        <f>IF(AND(BP$2=0, BQ$2=0), "*Required - Please Make a Selection*", IF(OR(ISNUMBER(SEARCH(TRIM(BP$2), ProgramsTable[[#This Row],[Geographic Coverage]])), ISNUMBER(SEARCH(TRIM(BQ$2), ProgramsTable[[#This Row],[Geographic Coverage]]))), "Yes", "No"))</f>
        <v>*Required - Please Make a Selection*</v>
      </c>
      <c r="BS1247" s="18" t="str">
        <f>IF(OR(BS$2="",BS$2=0), "N/A", IF(AND(ProgramsTable[[#This Row],[Age Min]]= "None", ProgramsTable[[#This Row],[Age Max]]= "None"), "Yes", IF(AND(BS$2&gt;=ProgramsTable[[#This Row],[Age Min]], BS$2&lt;=ProgramsTable[[#This Row],[Age Max]]), "Yes", "No")))</f>
        <v>N/A</v>
      </c>
      <c r="BT1247" s="18" t="str" cm="1">
        <f t="array" ref="BT1247">IF(COUNTIF(AM$2:BJ$2,"Yes")=0,"N/A",IF(SUMPRODUCT(--(AM$2:BJ$2="Yes"),--(ProgramsTable[[#This Row],[Developmental Disability]:[Caregivers, Family Members, Advocates, or Practitioners of an Individual with Disabilities or Medical Conditions]]="Yes"))&gt;0,"Yes","No"))</f>
        <v>N/A</v>
      </c>
      <c r="BU12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47" s="18" t="str">
        <f>IF(BV$2=0, "N/A", IF(ISNUMBER(SEARCH(UPPER(BV$2), UPPER(ProgramsTable[[#This Row],[Type of Service]]))), "Yes", "No"))</f>
        <v>N/A</v>
      </c>
      <c r="BW1247" s="18" t="str">
        <f>IF(BW$2=0, "N/A", IF(ISNUMBER(SEARCH(TRIM(BW$2), ProgramsTable[[#This Row],[Geographic Coverage]])), "Yes", "No"))</f>
        <v>N/A</v>
      </c>
      <c r="BX1247" s="18" t="str">
        <f>IF(BX$2=0, "N/A", IF(ISNUMBER(SEARCH(TRIM(BX$2), ProgramsTable[[#This Row],[Geographic Coverage]])), "Yes", "No"))</f>
        <v>N/A</v>
      </c>
      <c r="BY1247" s="18" t="str">
        <f>IF(AND(BW$2=0, BX$2=0), "*Required - Please Make a Selection*", IF(OR(ISNUMBER(SEARCH(TRIM(BW$2), ProgramsTable[[#This Row],[Geographic Coverage]])), ISNUMBER(SEARCH(TRIM(BX$2), ProgramsTable[[#This Row],[Geographic Coverage]]))), "Yes", "No"))</f>
        <v>*Required - Please Make a Selection*</v>
      </c>
      <c r="BZ1247" s="18" t="str">
        <f>IF(I$2=0, "N/A", IF(I$2="Yes", IF(ProgramsTable[[#This Row],[Program Includes Services for Caregivers]]="Yes", IF(ProgramsTable[[#This Row],[Program May Require Caregiver to be Unpaid]]="No", "Yes", "No"), "No"), "N/A"))</f>
        <v>N/A</v>
      </c>
      <c r="CA12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47" s="18" t="str">
        <f>IF(CB$2=0, "N/A", IF(ISNUMBER(SEARCH(TRIM(UPPER(CB$2)), TRIM(UPPER(ProgramsTable[[#This Row],[Type of Service]])))), "Yes", "No"))</f>
        <v>N/A</v>
      </c>
      <c r="CC1247" s="18" t="str">
        <f>IF(CC$2=0, "N/A", IF(ISNUMBER(SEARCH(TRIM(CC$2), ProgramsTable[[#This Row],[Geographic Coverage]])), "Yes", "No"))</f>
        <v>No</v>
      </c>
      <c r="CD1247" s="18" t="str">
        <f>IF(CD$2=0, "N/A", IF(ISNUMBER(SEARCH(TRIM(CD$2), ProgramsTable[[#This Row],[Geographic Coverage]])), "Yes", "No"))</f>
        <v>N/A</v>
      </c>
      <c r="CE1247" s="18" t="str">
        <f>IF(AND(CC$2=0, CD$2=0), "*Required - Please Make a Selection*", IF(OR(ISNUMBER(SEARCH(TRIM(CC$2), ProgramsTable[[#This Row],[Geographic Coverage]])), ISNUMBER(SEARCH(TRIM(CD$2), ProgramsTable[[#This Row],[Geographic Coverage]]))), "Yes", "No"))</f>
        <v>No</v>
      </c>
      <c r="CF1247" s="18" t="str" cm="1">
        <f t="array" ref="CF1247">IF(COUNTIF(BK$2:BN$2, "Yes")=0, "N/A", IF(SUMPRODUCT((BK$2:BN$2="Yes")*(ProgramsTable[[#This Row],[Veteran?]:[Disabled Veteran?]]="Yes"))&gt;0, "Yes", "No"))</f>
        <v>No</v>
      </c>
      <c r="CG12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47"/>
      <c r="CI1247"/>
      <c r="CJ1247"/>
      <c r="CK1247"/>
      <c r="CL1247"/>
      <c r="CM1247"/>
      <c r="CN1247"/>
      <c r="CO1247"/>
      <c r="CP1247"/>
      <c r="CQ1247"/>
      <c r="CR1247"/>
      <c r="CS1247"/>
      <c r="CU1247"/>
      <c r="CV1247"/>
    </row>
    <row r="1248" spans="1:100" hidden="1" x14ac:dyDescent="0.25">
      <c r="A1248" s="10">
        <v>1399</v>
      </c>
      <c r="B1248" t="s">
        <v>658</v>
      </c>
      <c r="C1248" t="s">
        <v>662</v>
      </c>
      <c r="D1248" t="s">
        <v>564</v>
      </c>
      <c r="E1248" t="s">
        <v>546</v>
      </c>
      <c r="F1248" t="s">
        <v>574</v>
      </c>
      <c r="G1248" t="s">
        <v>108</v>
      </c>
      <c r="H1248" t="s">
        <v>207</v>
      </c>
      <c r="I1248" t="s">
        <v>207</v>
      </c>
      <c r="J1248" t="s">
        <v>208</v>
      </c>
      <c r="K1248" t="s">
        <v>208</v>
      </c>
      <c r="L1248" s="11" t="s">
        <v>543</v>
      </c>
      <c r="M1248">
        <v>60</v>
      </c>
      <c r="N1248">
        <v>120</v>
      </c>
      <c r="P1248" t="s">
        <v>575</v>
      </c>
      <c r="Q1248" t="s">
        <v>208</v>
      </c>
      <c r="R1248" t="s">
        <v>575</v>
      </c>
      <c r="S1248" t="s">
        <v>208</v>
      </c>
      <c r="T1248" t="s">
        <v>53</v>
      </c>
      <c r="U1248" t="s">
        <v>207</v>
      </c>
      <c r="V1248" t="s">
        <v>207</v>
      </c>
      <c r="W1248" t="s">
        <v>207</v>
      </c>
      <c r="X1248" t="s">
        <v>207</v>
      </c>
      <c r="Y1248" t="s">
        <v>207</v>
      </c>
      <c r="Z1248" t="s">
        <v>207</v>
      </c>
      <c r="AA1248" t="s">
        <v>207</v>
      </c>
      <c r="AB1248" t="s">
        <v>207</v>
      </c>
      <c r="AC1248" t="s">
        <v>207</v>
      </c>
      <c r="AD1248" t="s">
        <v>207</v>
      </c>
      <c r="AE1248" t="s">
        <v>207</v>
      </c>
      <c r="AF1248" t="s">
        <v>207</v>
      </c>
      <c r="AG1248" t="s">
        <v>207</v>
      </c>
      <c r="AH1248" t="s">
        <v>207</v>
      </c>
      <c r="AI1248" t="s">
        <v>207</v>
      </c>
      <c r="AJ1248" t="s">
        <v>207</v>
      </c>
      <c r="AK1248" t="s">
        <v>207</v>
      </c>
      <c r="AL1248" t="s">
        <v>207</v>
      </c>
      <c r="AM1248" t="s">
        <v>207</v>
      </c>
      <c r="AN1248" t="s">
        <v>207</v>
      </c>
      <c r="AO1248" t="s">
        <v>207</v>
      </c>
      <c r="AP1248" t="s">
        <v>207</v>
      </c>
      <c r="AQ1248" t="s">
        <v>207</v>
      </c>
      <c r="AR1248" t="s">
        <v>207</v>
      </c>
      <c r="AS1248" t="s">
        <v>207</v>
      </c>
      <c r="AT1248" t="s">
        <v>207</v>
      </c>
      <c r="AU1248" t="s">
        <v>207</v>
      </c>
      <c r="AV1248" t="s">
        <v>207</v>
      </c>
      <c r="AW1248" t="s">
        <v>207</v>
      </c>
      <c r="AX1248" t="s">
        <v>207</v>
      </c>
      <c r="AY1248" t="s">
        <v>207</v>
      </c>
      <c r="AZ1248" t="s">
        <v>207</v>
      </c>
      <c r="BA1248" t="s">
        <v>215</v>
      </c>
      <c r="BB1248" t="s">
        <v>207</v>
      </c>
      <c r="BC1248" t="s">
        <v>207</v>
      </c>
      <c r="BD1248" t="s">
        <v>207</v>
      </c>
      <c r="BE1248" t="s">
        <v>207</v>
      </c>
      <c r="BF1248" t="s">
        <v>207</v>
      </c>
      <c r="BG1248" t="s">
        <v>207</v>
      </c>
      <c r="BH1248" t="s">
        <v>207</v>
      </c>
      <c r="BI1248" t="s">
        <v>207</v>
      </c>
      <c r="BJ1248" t="s">
        <v>207</v>
      </c>
      <c r="BK1248" t="s">
        <v>207</v>
      </c>
      <c r="BL1248" t="s">
        <v>207</v>
      </c>
      <c r="BM1248" t="s">
        <v>207</v>
      </c>
      <c r="BN1248" t="s">
        <v>207</v>
      </c>
      <c r="BO1248" s="18" t="str">
        <f>IF(OR(BO$2=0, BO$2=""), "N/A", IF(ISNUMBER(SEARCH(UPPER(BO$2), UPPER(ProgramsTable[[#This Row],[Type of Service]]))), "Yes", "No"))</f>
        <v>N/A</v>
      </c>
      <c r="BP1248" s="18" t="str">
        <f>IF(BP$2=0, "N/A", IF(ISNUMBER(SEARCH(TRIM(BP$2), ProgramsTable[[#This Row],[Geographic Coverage]])), "Yes", "No"))</f>
        <v>N/A</v>
      </c>
      <c r="BQ1248" s="18" t="str">
        <f>IF(BQ$2=0, "N/A", IF(ISNUMBER(SEARCH(TRIM(BQ$2), ProgramsTable[[#This Row],[Geographic Coverage]])), "Yes", "No"))</f>
        <v>N/A</v>
      </c>
      <c r="BR1248" s="18" t="str">
        <f>IF(AND(BP$2=0, BQ$2=0), "*Required - Please Make a Selection*", IF(OR(ISNUMBER(SEARCH(TRIM(BP$2), ProgramsTable[[#This Row],[Geographic Coverage]])), ISNUMBER(SEARCH(TRIM(BQ$2), ProgramsTable[[#This Row],[Geographic Coverage]]))), "Yes", "No"))</f>
        <v>*Required - Please Make a Selection*</v>
      </c>
      <c r="BS1248" s="18" t="str">
        <f>IF(OR(BS$2="",BS$2=0), "N/A", IF(AND(ProgramsTable[[#This Row],[Age Min]]= "None", ProgramsTable[[#This Row],[Age Max]]= "None"), "Yes", IF(AND(BS$2&gt;=ProgramsTable[[#This Row],[Age Min]], BS$2&lt;=ProgramsTable[[#This Row],[Age Max]]), "Yes", "No")))</f>
        <v>N/A</v>
      </c>
      <c r="BT1248" s="18" t="str" cm="1">
        <f t="array" ref="BT1248">IF(COUNTIF(AM$2:BJ$2,"Yes")=0,"N/A",IF(SUMPRODUCT(--(AM$2:BJ$2="Yes"),--(ProgramsTable[[#This Row],[Developmental Disability]:[Caregivers, Family Members, Advocates, or Practitioners of an Individual with Disabilities or Medical Conditions]]="Yes"))&gt;0,"Yes","No"))</f>
        <v>N/A</v>
      </c>
      <c r="BU12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48" s="18" t="str">
        <f>IF(BV$2=0, "N/A", IF(ISNUMBER(SEARCH(UPPER(BV$2), UPPER(ProgramsTable[[#This Row],[Type of Service]]))), "Yes", "No"))</f>
        <v>N/A</v>
      </c>
      <c r="BW1248" s="18" t="str">
        <f>IF(BW$2=0, "N/A", IF(ISNUMBER(SEARCH(TRIM(BW$2), ProgramsTable[[#This Row],[Geographic Coverage]])), "Yes", "No"))</f>
        <v>N/A</v>
      </c>
      <c r="BX1248" s="18" t="str">
        <f>IF(BX$2=0, "N/A", IF(ISNUMBER(SEARCH(TRIM(BX$2), ProgramsTable[[#This Row],[Geographic Coverage]])), "Yes", "No"))</f>
        <v>N/A</v>
      </c>
      <c r="BY1248" s="18" t="str">
        <f>IF(AND(BW$2=0, BX$2=0), "*Required - Please Make a Selection*", IF(OR(ISNUMBER(SEARCH(TRIM(BW$2), ProgramsTable[[#This Row],[Geographic Coverage]])), ISNUMBER(SEARCH(TRIM(BX$2), ProgramsTable[[#This Row],[Geographic Coverage]]))), "Yes", "No"))</f>
        <v>*Required - Please Make a Selection*</v>
      </c>
      <c r="BZ1248" s="18" t="str">
        <f>IF(I$2=0, "N/A", IF(I$2="Yes", IF(ProgramsTable[[#This Row],[Program Includes Services for Caregivers]]="Yes", IF(ProgramsTable[[#This Row],[Program May Require Caregiver to be Unpaid]]="No", "Yes", "No"), "No"), "N/A"))</f>
        <v>N/A</v>
      </c>
      <c r="CA12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48" s="18" t="str">
        <f>IF(CB$2=0, "N/A", IF(ISNUMBER(SEARCH(TRIM(UPPER(CB$2)), TRIM(UPPER(ProgramsTable[[#This Row],[Type of Service]])))), "Yes", "No"))</f>
        <v>N/A</v>
      </c>
      <c r="CC1248" s="18" t="str">
        <f>IF(CC$2=0, "N/A", IF(ISNUMBER(SEARCH(TRIM(CC$2), ProgramsTable[[#This Row],[Geographic Coverage]])), "Yes", "No"))</f>
        <v>No</v>
      </c>
      <c r="CD1248" s="18" t="str">
        <f>IF(CD$2=0, "N/A", IF(ISNUMBER(SEARCH(TRIM(CD$2), ProgramsTable[[#This Row],[Geographic Coverage]])), "Yes", "No"))</f>
        <v>N/A</v>
      </c>
      <c r="CE1248" s="18" t="str">
        <f>IF(AND(CC$2=0, CD$2=0), "*Required - Please Make a Selection*", IF(OR(ISNUMBER(SEARCH(TRIM(CC$2), ProgramsTable[[#This Row],[Geographic Coverage]])), ISNUMBER(SEARCH(TRIM(CD$2), ProgramsTable[[#This Row],[Geographic Coverage]]))), "Yes", "No"))</f>
        <v>No</v>
      </c>
      <c r="CF1248" s="18" t="str" cm="1">
        <f t="array" ref="CF1248">IF(COUNTIF(BK$2:BN$2, "Yes")=0, "N/A", IF(SUMPRODUCT((BK$2:BN$2="Yes")*(ProgramsTable[[#This Row],[Veteran?]:[Disabled Veteran?]]="Yes"))&gt;0, "Yes", "No"))</f>
        <v>No</v>
      </c>
      <c r="CG12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48"/>
      <c r="CI1248"/>
      <c r="CJ1248"/>
      <c r="CK1248"/>
      <c r="CL1248"/>
      <c r="CM1248"/>
      <c r="CN1248"/>
      <c r="CO1248"/>
      <c r="CP1248"/>
      <c r="CQ1248"/>
      <c r="CR1248"/>
      <c r="CS1248"/>
      <c r="CU1248"/>
      <c r="CV1248"/>
    </row>
    <row r="1249" spans="1:100" hidden="1" x14ac:dyDescent="0.25">
      <c r="A1249" s="10">
        <v>1400</v>
      </c>
      <c r="B1249" t="s">
        <v>658</v>
      </c>
      <c r="C1249" t="s">
        <v>662</v>
      </c>
      <c r="D1249" t="s">
        <v>576</v>
      </c>
      <c r="E1249" t="s">
        <v>546</v>
      </c>
      <c r="F1249" t="s">
        <v>606</v>
      </c>
      <c r="G1249" t="s">
        <v>98</v>
      </c>
      <c r="H1249" t="s">
        <v>207</v>
      </c>
      <c r="I1249" t="s">
        <v>207</v>
      </c>
      <c r="J1249" t="s">
        <v>208</v>
      </c>
      <c r="K1249" t="s">
        <v>208</v>
      </c>
      <c r="L1249" s="11" t="s">
        <v>543</v>
      </c>
      <c r="M1249">
        <v>60</v>
      </c>
      <c r="N1249">
        <v>120</v>
      </c>
      <c r="P1249" t="s">
        <v>563</v>
      </c>
      <c r="Q1249" t="s">
        <v>208</v>
      </c>
      <c r="R1249" t="s">
        <v>563</v>
      </c>
      <c r="S1249" t="s">
        <v>208</v>
      </c>
      <c r="T1249" t="s">
        <v>53</v>
      </c>
      <c r="U1249" t="s">
        <v>207</v>
      </c>
      <c r="V1249" t="s">
        <v>207</v>
      </c>
      <c r="W1249" t="s">
        <v>207</v>
      </c>
      <c r="X1249" t="s">
        <v>207</v>
      </c>
      <c r="Y1249" t="s">
        <v>207</v>
      </c>
      <c r="Z1249" t="s">
        <v>207</v>
      </c>
      <c r="AA1249" t="s">
        <v>207</v>
      </c>
      <c r="AB1249" t="s">
        <v>207</v>
      </c>
      <c r="AC1249" t="s">
        <v>207</v>
      </c>
      <c r="AD1249" t="s">
        <v>207</v>
      </c>
      <c r="AE1249" t="s">
        <v>207</v>
      </c>
      <c r="AF1249" t="s">
        <v>207</v>
      </c>
      <c r="AG1249" t="s">
        <v>207</v>
      </c>
      <c r="AH1249" t="s">
        <v>207</v>
      </c>
      <c r="AI1249" t="s">
        <v>207</v>
      </c>
      <c r="AJ1249" t="s">
        <v>207</v>
      </c>
      <c r="AK1249" t="s">
        <v>207</v>
      </c>
      <c r="AL1249" t="s">
        <v>207</v>
      </c>
      <c r="AM1249" t="s">
        <v>207</v>
      </c>
      <c r="AN1249" t="s">
        <v>207</v>
      </c>
      <c r="AO1249" t="s">
        <v>207</v>
      </c>
      <c r="AP1249" t="s">
        <v>207</v>
      </c>
      <c r="AQ1249" t="s">
        <v>207</v>
      </c>
      <c r="AR1249" t="s">
        <v>207</v>
      </c>
      <c r="AS1249" t="s">
        <v>207</v>
      </c>
      <c r="AT1249" t="s">
        <v>207</v>
      </c>
      <c r="AU1249" t="s">
        <v>207</v>
      </c>
      <c r="AV1249" t="s">
        <v>207</v>
      </c>
      <c r="AW1249" t="s">
        <v>207</v>
      </c>
      <c r="AX1249" t="s">
        <v>207</v>
      </c>
      <c r="AY1249" t="s">
        <v>207</v>
      </c>
      <c r="AZ1249" t="s">
        <v>207</v>
      </c>
      <c r="BA1249" t="s">
        <v>215</v>
      </c>
      <c r="BB1249" t="s">
        <v>207</v>
      </c>
      <c r="BC1249" t="s">
        <v>207</v>
      </c>
      <c r="BD1249" t="s">
        <v>207</v>
      </c>
      <c r="BE1249" t="s">
        <v>207</v>
      </c>
      <c r="BF1249" t="s">
        <v>207</v>
      </c>
      <c r="BG1249" t="s">
        <v>207</v>
      </c>
      <c r="BH1249" t="s">
        <v>207</v>
      </c>
      <c r="BI1249" t="s">
        <v>207</v>
      </c>
      <c r="BJ1249" t="s">
        <v>207</v>
      </c>
      <c r="BK1249" t="s">
        <v>207</v>
      </c>
      <c r="BL1249" t="s">
        <v>207</v>
      </c>
      <c r="BM1249" t="s">
        <v>207</v>
      </c>
      <c r="BN1249" t="s">
        <v>207</v>
      </c>
      <c r="BO1249" s="18" t="str">
        <f>IF(OR(BO$2=0, BO$2=""), "N/A", IF(ISNUMBER(SEARCH(UPPER(BO$2), UPPER(ProgramsTable[[#This Row],[Type of Service]]))), "Yes", "No"))</f>
        <v>N/A</v>
      </c>
      <c r="BP1249" s="18" t="str">
        <f>IF(BP$2=0, "N/A", IF(ISNUMBER(SEARCH(TRIM(BP$2), ProgramsTable[[#This Row],[Geographic Coverage]])), "Yes", "No"))</f>
        <v>N/A</v>
      </c>
      <c r="BQ1249" s="18" t="str">
        <f>IF(BQ$2=0, "N/A", IF(ISNUMBER(SEARCH(TRIM(BQ$2), ProgramsTable[[#This Row],[Geographic Coverage]])), "Yes", "No"))</f>
        <v>N/A</v>
      </c>
      <c r="BR1249" s="18" t="str">
        <f>IF(AND(BP$2=0, BQ$2=0), "*Required - Please Make a Selection*", IF(OR(ISNUMBER(SEARCH(TRIM(BP$2), ProgramsTable[[#This Row],[Geographic Coverage]])), ISNUMBER(SEARCH(TRIM(BQ$2), ProgramsTable[[#This Row],[Geographic Coverage]]))), "Yes", "No"))</f>
        <v>*Required - Please Make a Selection*</v>
      </c>
      <c r="BS1249" s="18" t="str">
        <f>IF(OR(BS$2="",BS$2=0), "N/A", IF(AND(ProgramsTable[[#This Row],[Age Min]]= "None", ProgramsTable[[#This Row],[Age Max]]= "None"), "Yes", IF(AND(BS$2&gt;=ProgramsTable[[#This Row],[Age Min]], BS$2&lt;=ProgramsTable[[#This Row],[Age Max]]), "Yes", "No")))</f>
        <v>N/A</v>
      </c>
      <c r="BT1249" s="18" t="str" cm="1">
        <f t="array" ref="BT1249">IF(COUNTIF(AM$2:BJ$2,"Yes")=0,"N/A",IF(SUMPRODUCT(--(AM$2:BJ$2="Yes"),--(ProgramsTable[[#This Row],[Developmental Disability]:[Caregivers, Family Members, Advocates, or Practitioners of an Individual with Disabilities or Medical Conditions]]="Yes"))&gt;0,"Yes","No"))</f>
        <v>N/A</v>
      </c>
      <c r="BU12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49" s="18" t="str">
        <f>IF(BV$2=0, "N/A", IF(ISNUMBER(SEARCH(UPPER(BV$2), UPPER(ProgramsTable[[#This Row],[Type of Service]]))), "Yes", "No"))</f>
        <v>N/A</v>
      </c>
      <c r="BW1249" s="18" t="str">
        <f>IF(BW$2=0, "N/A", IF(ISNUMBER(SEARCH(TRIM(BW$2), ProgramsTable[[#This Row],[Geographic Coverage]])), "Yes", "No"))</f>
        <v>N/A</v>
      </c>
      <c r="BX1249" s="18" t="str">
        <f>IF(BX$2=0, "N/A", IF(ISNUMBER(SEARCH(TRIM(BX$2), ProgramsTable[[#This Row],[Geographic Coverage]])), "Yes", "No"))</f>
        <v>N/A</v>
      </c>
      <c r="BY1249" s="18" t="str">
        <f>IF(AND(BW$2=0, BX$2=0), "*Required - Please Make a Selection*", IF(OR(ISNUMBER(SEARCH(TRIM(BW$2), ProgramsTable[[#This Row],[Geographic Coverage]])), ISNUMBER(SEARCH(TRIM(BX$2), ProgramsTable[[#This Row],[Geographic Coverage]]))), "Yes", "No"))</f>
        <v>*Required - Please Make a Selection*</v>
      </c>
      <c r="BZ1249" s="18" t="str">
        <f>IF(I$2=0, "N/A", IF(I$2="Yes", IF(ProgramsTable[[#This Row],[Program Includes Services for Caregivers]]="Yes", IF(ProgramsTable[[#This Row],[Program May Require Caregiver to be Unpaid]]="No", "Yes", "No"), "No"), "N/A"))</f>
        <v>N/A</v>
      </c>
      <c r="CA12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49" s="18" t="str">
        <f>IF(CB$2=0, "N/A", IF(ISNUMBER(SEARCH(TRIM(UPPER(CB$2)), TRIM(UPPER(ProgramsTable[[#This Row],[Type of Service]])))), "Yes", "No"))</f>
        <v>N/A</v>
      </c>
      <c r="CC1249" s="18" t="str">
        <f>IF(CC$2=0, "N/A", IF(ISNUMBER(SEARCH(TRIM(CC$2), ProgramsTable[[#This Row],[Geographic Coverage]])), "Yes", "No"))</f>
        <v>No</v>
      </c>
      <c r="CD1249" s="18" t="str">
        <f>IF(CD$2=0, "N/A", IF(ISNUMBER(SEARCH(TRIM(CD$2), ProgramsTable[[#This Row],[Geographic Coverage]])), "Yes", "No"))</f>
        <v>N/A</v>
      </c>
      <c r="CE1249" s="18" t="str">
        <f>IF(AND(CC$2=0, CD$2=0), "*Required - Please Make a Selection*", IF(OR(ISNUMBER(SEARCH(TRIM(CC$2), ProgramsTable[[#This Row],[Geographic Coverage]])), ISNUMBER(SEARCH(TRIM(CD$2), ProgramsTable[[#This Row],[Geographic Coverage]]))), "Yes", "No"))</f>
        <v>No</v>
      </c>
      <c r="CF1249" s="18" t="str" cm="1">
        <f t="array" ref="CF1249">IF(COUNTIF(BK$2:BN$2, "Yes")=0, "N/A", IF(SUMPRODUCT((BK$2:BN$2="Yes")*(ProgramsTable[[#This Row],[Veteran?]:[Disabled Veteran?]]="Yes"))&gt;0, "Yes", "No"))</f>
        <v>No</v>
      </c>
      <c r="CG12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49"/>
      <c r="CI1249"/>
      <c r="CJ1249"/>
      <c r="CK1249"/>
      <c r="CL1249"/>
      <c r="CM1249"/>
      <c r="CN1249"/>
      <c r="CO1249"/>
      <c r="CP1249"/>
      <c r="CQ1249"/>
      <c r="CR1249"/>
      <c r="CS1249"/>
      <c r="CU1249"/>
      <c r="CV1249"/>
    </row>
    <row r="1250" spans="1:100" hidden="1" x14ac:dyDescent="0.25">
      <c r="A1250" s="10">
        <v>1412</v>
      </c>
      <c r="B1250" t="s">
        <v>658</v>
      </c>
      <c r="C1250" t="s">
        <v>664</v>
      </c>
      <c r="D1250" t="s">
        <v>537</v>
      </c>
      <c r="E1250" t="s">
        <v>538</v>
      </c>
      <c r="F1250" t="s">
        <v>539</v>
      </c>
      <c r="G1250" t="s">
        <v>540</v>
      </c>
      <c r="H1250" t="s">
        <v>207</v>
      </c>
      <c r="I1250" t="s">
        <v>207</v>
      </c>
      <c r="J1250" t="s">
        <v>541</v>
      </c>
      <c r="K1250" t="s">
        <v>542</v>
      </c>
      <c r="L1250" t="s">
        <v>543</v>
      </c>
      <c r="M1250">
        <v>60</v>
      </c>
      <c r="N1250">
        <v>120</v>
      </c>
      <c r="P1250" t="s">
        <v>544</v>
      </c>
      <c r="Q1250" t="s">
        <v>208</v>
      </c>
      <c r="R1250" t="s">
        <v>544</v>
      </c>
      <c r="S1250" t="s">
        <v>208</v>
      </c>
      <c r="T1250" t="s">
        <v>69</v>
      </c>
      <c r="U1250" t="s">
        <v>215</v>
      </c>
      <c r="V1250" t="s">
        <v>207</v>
      </c>
      <c r="W1250" t="s">
        <v>207</v>
      </c>
      <c r="X1250" t="s">
        <v>207</v>
      </c>
      <c r="Y1250" t="s">
        <v>207</v>
      </c>
      <c r="Z1250" t="s">
        <v>207</v>
      </c>
      <c r="AA1250" t="s">
        <v>207</v>
      </c>
      <c r="AB1250" t="s">
        <v>207</v>
      </c>
      <c r="AC1250" t="s">
        <v>207</v>
      </c>
      <c r="AD1250" t="s">
        <v>207</v>
      </c>
      <c r="AE1250" t="s">
        <v>207</v>
      </c>
      <c r="AF1250" t="s">
        <v>207</v>
      </c>
      <c r="AG1250" t="s">
        <v>207</v>
      </c>
      <c r="AH1250" t="s">
        <v>207</v>
      </c>
      <c r="AI1250" t="s">
        <v>207</v>
      </c>
      <c r="AJ1250" t="s">
        <v>207</v>
      </c>
      <c r="AK1250" t="s">
        <v>207</v>
      </c>
      <c r="AL1250" t="s">
        <v>207</v>
      </c>
      <c r="AM1250" t="s">
        <v>207</v>
      </c>
      <c r="AN1250" t="s">
        <v>207</v>
      </c>
      <c r="AO1250" t="s">
        <v>207</v>
      </c>
      <c r="AP1250" t="s">
        <v>207</v>
      </c>
      <c r="AQ1250" t="s">
        <v>207</v>
      </c>
      <c r="AR1250" t="s">
        <v>207</v>
      </c>
      <c r="AS1250" t="s">
        <v>207</v>
      </c>
      <c r="AT1250" t="s">
        <v>207</v>
      </c>
      <c r="AU1250" t="s">
        <v>207</v>
      </c>
      <c r="AV1250" t="s">
        <v>207</v>
      </c>
      <c r="AW1250" t="s">
        <v>207</v>
      </c>
      <c r="AX1250" t="s">
        <v>207</v>
      </c>
      <c r="AY1250" t="s">
        <v>207</v>
      </c>
      <c r="AZ1250" t="s">
        <v>207</v>
      </c>
      <c r="BA1250" t="s">
        <v>215</v>
      </c>
      <c r="BB1250" t="s">
        <v>207</v>
      </c>
      <c r="BC1250" t="s">
        <v>207</v>
      </c>
      <c r="BD1250" t="s">
        <v>207</v>
      </c>
      <c r="BE1250" t="s">
        <v>207</v>
      </c>
      <c r="BF1250" t="s">
        <v>207</v>
      </c>
      <c r="BG1250" t="s">
        <v>207</v>
      </c>
      <c r="BH1250" t="s">
        <v>207</v>
      </c>
      <c r="BI1250" t="s">
        <v>207</v>
      </c>
      <c r="BJ1250" t="s">
        <v>207</v>
      </c>
      <c r="BK1250" t="s">
        <v>207</v>
      </c>
      <c r="BL1250" t="s">
        <v>207</v>
      </c>
      <c r="BM1250" t="s">
        <v>207</v>
      </c>
      <c r="BN1250" t="s">
        <v>207</v>
      </c>
      <c r="BO1250" s="18" t="str">
        <f>IF(OR(BO$2=0, BO$2=""), "N/A", IF(ISNUMBER(SEARCH(UPPER(BO$2), UPPER(ProgramsTable[[#This Row],[Type of Service]]))), "Yes", "No"))</f>
        <v>N/A</v>
      </c>
      <c r="BP1250" s="18" t="str">
        <f>IF(BP$2=0, "N/A", IF(ISNUMBER(SEARCH(TRIM(BP$2), ProgramsTable[[#This Row],[Geographic Coverage]])), "Yes", "No"))</f>
        <v>N/A</v>
      </c>
      <c r="BQ1250" s="18" t="str">
        <f>IF(BQ$2=0, "N/A", IF(ISNUMBER(SEARCH(TRIM(BQ$2), ProgramsTable[[#This Row],[Geographic Coverage]])), "Yes", "No"))</f>
        <v>N/A</v>
      </c>
      <c r="BR1250" s="18" t="str">
        <f>IF(AND(BP$2=0, BQ$2=0), "*Required - Please Make a Selection*", IF(OR(ISNUMBER(SEARCH(TRIM(BP$2), ProgramsTable[[#This Row],[Geographic Coverage]])), ISNUMBER(SEARCH(TRIM(BQ$2), ProgramsTable[[#This Row],[Geographic Coverage]]))), "Yes", "No"))</f>
        <v>*Required - Please Make a Selection*</v>
      </c>
      <c r="BS1250" s="18" t="str">
        <f>IF(OR(BS$2="",BS$2=0), "N/A", IF(AND(ProgramsTable[[#This Row],[Age Min]]= "None", ProgramsTable[[#This Row],[Age Max]]= "None"), "Yes", IF(AND(BS$2&gt;=ProgramsTable[[#This Row],[Age Min]], BS$2&lt;=ProgramsTable[[#This Row],[Age Max]]), "Yes", "No")))</f>
        <v>N/A</v>
      </c>
      <c r="BT1250" s="18" t="str" cm="1">
        <f t="array" ref="BT1250">IF(COUNTIF(AM$2:BJ$2,"Yes")=0,"N/A",IF(SUMPRODUCT(--(AM$2:BJ$2="Yes"),--(ProgramsTable[[#This Row],[Developmental Disability]:[Caregivers, Family Members, Advocates, or Practitioners of an Individual with Disabilities or Medical Conditions]]="Yes"))&gt;0,"Yes","No"))</f>
        <v>N/A</v>
      </c>
      <c r="BU12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50" s="18" t="str">
        <f>IF(BV$2=0, "N/A", IF(ISNUMBER(SEARCH(UPPER(BV$2), UPPER(ProgramsTable[[#This Row],[Type of Service]]))), "Yes", "No"))</f>
        <v>N/A</v>
      </c>
      <c r="BW1250" s="18" t="str">
        <f>IF(BW$2=0, "N/A", IF(ISNUMBER(SEARCH(TRIM(BW$2), ProgramsTable[[#This Row],[Geographic Coverage]])), "Yes", "No"))</f>
        <v>N/A</v>
      </c>
      <c r="BX1250" s="18" t="str">
        <f>IF(BX$2=0, "N/A", IF(ISNUMBER(SEARCH(TRIM(BX$2), ProgramsTable[[#This Row],[Geographic Coverage]])), "Yes", "No"))</f>
        <v>N/A</v>
      </c>
      <c r="BY1250" s="18" t="str">
        <f>IF(AND(BW$2=0, BX$2=0), "*Required - Please Make a Selection*", IF(OR(ISNUMBER(SEARCH(TRIM(BW$2), ProgramsTable[[#This Row],[Geographic Coverage]])), ISNUMBER(SEARCH(TRIM(BX$2), ProgramsTable[[#This Row],[Geographic Coverage]]))), "Yes", "No"))</f>
        <v>*Required - Please Make a Selection*</v>
      </c>
      <c r="BZ1250" s="18" t="str">
        <f>IF(I$2=0, "N/A", IF(I$2="Yes", IF(ProgramsTable[[#This Row],[Program Includes Services for Caregivers]]="Yes", IF(ProgramsTable[[#This Row],[Program May Require Caregiver to be Unpaid]]="No", "Yes", "No"), "No"), "N/A"))</f>
        <v>N/A</v>
      </c>
      <c r="CA12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50" s="18" t="str">
        <f>IF(CB$2=0, "N/A", IF(ISNUMBER(SEARCH(TRIM(UPPER(CB$2)), TRIM(UPPER(ProgramsTable[[#This Row],[Type of Service]])))), "Yes", "No"))</f>
        <v>N/A</v>
      </c>
      <c r="CC1250" s="18" t="str">
        <f>IF(CC$2=0, "N/A", IF(ISNUMBER(SEARCH(TRIM(CC$2), ProgramsTable[[#This Row],[Geographic Coverage]])), "Yes", "No"))</f>
        <v>No</v>
      </c>
      <c r="CD1250" s="18" t="str">
        <f>IF(CD$2=0, "N/A", IF(ISNUMBER(SEARCH(TRIM(CD$2), ProgramsTable[[#This Row],[Geographic Coverage]])), "Yes", "No"))</f>
        <v>N/A</v>
      </c>
      <c r="CE1250" s="18" t="str">
        <f>IF(AND(CC$2=0, CD$2=0), "*Required - Please Make a Selection*", IF(OR(ISNUMBER(SEARCH(TRIM(CC$2), ProgramsTable[[#This Row],[Geographic Coverage]])), ISNUMBER(SEARCH(TRIM(CD$2), ProgramsTable[[#This Row],[Geographic Coverage]]))), "Yes", "No"))</f>
        <v>No</v>
      </c>
      <c r="CF1250" s="18" t="str" cm="1">
        <f t="array" ref="CF1250">IF(COUNTIF(BK$2:BN$2, "Yes")=0, "N/A", IF(SUMPRODUCT((BK$2:BN$2="Yes")*(ProgramsTable[[#This Row],[Veteran?]:[Disabled Veteran?]]="Yes"))&gt;0, "Yes", "No"))</f>
        <v>No</v>
      </c>
      <c r="CG12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50"/>
      <c r="CI1250"/>
      <c r="CJ1250"/>
      <c r="CK1250"/>
      <c r="CL1250"/>
      <c r="CM1250"/>
      <c r="CN1250"/>
      <c r="CO1250"/>
      <c r="CP1250"/>
      <c r="CQ1250"/>
      <c r="CR1250"/>
      <c r="CS1250"/>
      <c r="CU1250"/>
      <c r="CV1250"/>
    </row>
    <row r="1251" spans="1:100" hidden="1" x14ac:dyDescent="0.25">
      <c r="A1251" s="10">
        <v>1413</v>
      </c>
      <c r="B1251" t="s">
        <v>658</v>
      </c>
      <c r="C1251" t="s">
        <v>664</v>
      </c>
      <c r="D1251" t="s">
        <v>545</v>
      </c>
      <c r="E1251" t="s">
        <v>546</v>
      </c>
      <c r="F1251" t="s">
        <v>86</v>
      </c>
      <c r="G1251" t="s">
        <v>86</v>
      </c>
      <c r="H1251" t="s">
        <v>207</v>
      </c>
      <c r="I1251" t="s">
        <v>207</v>
      </c>
      <c r="J1251" t="s">
        <v>547</v>
      </c>
      <c r="K1251" t="s">
        <v>208</v>
      </c>
      <c r="L1251" s="11" t="s">
        <v>543</v>
      </c>
      <c r="M1251">
        <v>60</v>
      </c>
      <c r="N1251">
        <v>120</v>
      </c>
      <c r="P1251" t="s">
        <v>548</v>
      </c>
      <c r="Q1251" t="s">
        <v>208</v>
      </c>
      <c r="R1251" t="s">
        <v>548</v>
      </c>
      <c r="S1251" t="s">
        <v>208</v>
      </c>
      <c r="T1251" t="s">
        <v>69</v>
      </c>
      <c r="U1251" t="s">
        <v>215</v>
      </c>
      <c r="V1251" t="s">
        <v>207</v>
      </c>
      <c r="W1251" t="s">
        <v>207</v>
      </c>
      <c r="X1251" t="s">
        <v>207</v>
      </c>
      <c r="Y1251" t="s">
        <v>207</v>
      </c>
      <c r="Z1251" t="s">
        <v>207</v>
      </c>
      <c r="AA1251" t="s">
        <v>215</v>
      </c>
      <c r="AB1251" t="s">
        <v>207</v>
      </c>
      <c r="AC1251" t="s">
        <v>207</v>
      </c>
      <c r="AD1251" t="s">
        <v>207</v>
      </c>
      <c r="AE1251" t="s">
        <v>207</v>
      </c>
      <c r="AF1251" t="s">
        <v>207</v>
      </c>
      <c r="AG1251" t="s">
        <v>207</v>
      </c>
      <c r="AH1251" t="s">
        <v>207</v>
      </c>
      <c r="AI1251" t="s">
        <v>207</v>
      </c>
      <c r="AJ1251" t="s">
        <v>207</v>
      </c>
      <c r="AK1251" t="s">
        <v>207</v>
      </c>
      <c r="AL1251" t="s">
        <v>207</v>
      </c>
      <c r="AM1251" t="s">
        <v>207</v>
      </c>
      <c r="AN1251" t="s">
        <v>207</v>
      </c>
      <c r="AO1251" t="s">
        <v>207</v>
      </c>
      <c r="AP1251" t="s">
        <v>207</v>
      </c>
      <c r="AQ1251" t="s">
        <v>207</v>
      </c>
      <c r="AR1251" t="s">
        <v>207</v>
      </c>
      <c r="AS1251" t="s">
        <v>207</v>
      </c>
      <c r="AT1251" t="s">
        <v>207</v>
      </c>
      <c r="AU1251" t="s">
        <v>207</v>
      </c>
      <c r="AV1251" t="s">
        <v>207</v>
      </c>
      <c r="AW1251" t="s">
        <v>207</v>
      </c>
      <c r="AX1251" t="s">
        <v>207</v>
      </c>
      <c r="AY1251" t="s">
        <v>207</v>
      </c>
      <c r="AZ1251" t="s">
        <v>207</v>
      </c>
      <c r="BA1251" t="s">
        <v>215</v>
      </c>
      <c r="BB1251" t="s">
        <v>207</v>
      </c>
      <c r="BC1251" t="s">
        <v>207</v>
      </c>
      <c r="BD1251" t="s">
        <v>207</v>
      </c>
      <c r="BE1251" t="s">
        <v>207</v>
      </c>
      <c r="BF1251" t="s">
        <v>207</v>
      </c>
      <c r="BG1251" t="s">
        <v>207</v>
      </c>
      <c r="BH1251" t="s">
        <v>207</v>
      </c>
      <c r="BI1251" t="s">
        <v>207</v>
      </c>
      <c r="BJ1251" t="s">
        <v>207</v>
      </c>
      <c r="BK1251" t="s">
        <v>207</v>
      </c>
      <c r="BL1251" t="s">
        <v>207</v>
      </c>
      <c r="BM1251" t="s">
        <v>207</v>
      </c>
      <c r="BN1251" t="s">
        <v>207</v>
      </c>
      <c r="BO1251" s="18" t="str">
        <f>IF(OR(BO$2=0, BO$2=""), "N/A", IF(ISNUMBER(SEARCH(UPPER(BO$2), UPPER(ProgramsTable[[#This Row],[Type of Service]]))), "Yes", "No"))</f>
        <v>N/A</v>
      </c>
      <c r="BP1251" s="18" t="str">
        <f>IF(BP$2=0, "N/A", IF(ISNUMBER(SEARCH(TRIM(BP$2), ProgramsTable[[#This Row],[Geographic Coverage]])), "Yes", "No"))</f>
        <v>N/A</v>
      </c>
      <c r="BQ1251" s="18" t="str">
        <f>IF(BQ$2=0, "N/A", IF(ISNUMBER(SEARCH(TRIM(BQ$2), ProgramsTable[[#This Row],[Geographic Coverage]])), "Yes", "No"))</f>
        <v>N/A</v>
      </c>
      <c r="BR1251" s="18" t="str">
        <f>IF(AND(BP$2=0, BQ$2=0), "*Required - Please Make a Selection*", IF(OR(ISNUMBER(SEARCH(TRIM(BP$2), ProgramsTable[[#This Row],[Geographic Coverage]])), ISNUMBER(SEARCH(TRIM(BQ$2), ProgramsTable[[#This Row],[Geographic Coverage]]))), "Yes", "No"))</f>
        <v>*Required - Please Make a Selection*</v>
      </c>
      <c r="BS1251" s="18" t="str">
        <f>IF(OR(BS$2="",BS$2=0), "N/A", IF(AND(ProgramsTable[[#This Row],[Age Min]]= "None", ProgramsTable[[#This Row],[Age Max]]= "None"), "Yes", IF(AND(BS$2&gt;=ProgramsTable[[#This Row],[Age Min]], BS$2&lt;=ProgramsTable[[#This Row],[Age Max]]), "Yes", "No")))</f>
        <v>N/A</v>
      </c>
      <c r="BT1251" s="18" t="str" cm="1">
        <f t="array" ref="BT1251">IF(COUNTIF(AM$2:BJ$2,"Yes")=0,"N/A",IF(SUMPRODUCT(--(AM$2:BJ$2="Yes"),--(ProgramsTable[[#This Row],[Developmental Disability]:[Caregivers, Family Members, Advocates, or Practitioners of an Individual with Disabilities or Medical Conditions]]="Yes"))&gt;0,"Yes","No"))</f>
        <v>N/A</v>
      </c>
      <c r="BU12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51" s="18" t="str">
        <f>IF(BV$2=0, "N/A", IF(ISNUMBER(SEARCH(UPPER(BV$2), UPPER(ProgramsTable[[#This Row],[Type of Service]]))), "Yes", "No"))</f>
        <v>N/A</v>
      </c>
      <c r="BW1251" s="18" t="str">
        <f>IF(BW$2=0, "N/A", IF(ISNUMBER(SEARCH(TRIM(BW$2), ProgramsTable[[#This Row],[Geographic Coverage]])), "Yes", "No"))</f>
        <v>N/A</v>
      </c>
      <c r="BX1251" s="18" t="str">
        <f>IF(BX$2=0, "N/A", IF(ISNUMBER(SEARCH(TRIM(BX$2), ProgramsTable[[#This Row],[Geographic Coverage]])), "Yes", "No"))</f>
        <v>N/A</v>
      </c>
      <c r="BY1251" s="18" t="str">
        <f>IF(AND(BW$2=0, BX$2=0), "*Required - Please Make a Selection*", IF(OR(ISNUMBER(SEARCH(TRIM(BW$2), ProgramsTable[[#This Row],[Geographic Coverage]])), ISNUMBER(SEARCH(TRIM(BX$2), ProgramsTable[[#This Row],[Geographic Coverage]]))), "Yes", "No"))</f>
        <v>*Required - Please Make a Selection*</v>
      </c>
      <c r="BZ1251" s="18" t="str">
        <f>IF(I$2=0, "N/A", IF(I$2="Yes", IF(ProgramsTable[[#This Row],[Program Includes Services for Caregivers]]="Yes", IF(ProgramsTable[[#This Row],[Program May Require Caregiver to be Unpaid]]="No", "Yes", "No"), "No"), "N/A"))</f>
        <v>N/A</v>
      </c>
      <c r="CA12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51" s="18" t="str">
        <f>IF(CB$2=0, "N/A", IF(ISNUMBER(SEARCH(TRIM(UPPER(CB$2)), TRIM(UPPER(ProgramsTable[[#This Row],[Type of Service]])))), "Yes", "No"))</f>
        <v>N/A</v>
      </c>
      <c r="CC1251" s="18" t="str">
        <f>IF(CC$2=0, "N/A", IF(ISNUMBER(SEARCH(TRIM(CC$2), ProgramsTable[[#This Row],[Geographic Coverage]])), "Yes", "No"))</f>
        <v>No</v>
      </c>
      <c r="CD1251" s="18" t="str">
        <f>IF(CD$2=0, "N/A", IF(ISNUMBER(SEARCH(TRIM(CD$2), ProgramsTable[[#This Row],[Geographic Coverage]])), "Yes", "No"))</f>
        <v>N/A</v>
      </c>
      <c r="CE1251" s="18" t="str">
        <f>IF(AND(CC$2=0, CD$2=0), "*Required - Please Make a Selection*", IF(OR(ISNUMBER(SEARCH(TRIM(CC$2), ProgramsTable[[#This Row],[Geographic Coverage]])), ISNUMBER(SEARCH(TRIM(CD$2), ProgramsTable[[#This Row],[Geographic Coverage]]))), "Yes", "No"))</f>
        <v>No</v>
      </c>
      <c r="CF1251" s="18" t="str" cm="1">
        <f t="array" ref="CF1251">IF(COUNTIF(BK$2:BN$2, "Yes")=0, "N/A", IF(SUMPRODUCT((BK$2:BN$2="Yes")*(ProgramsTable[[#This Row],[Veteran?]:[Disabled Veteran?]]="Yes"))&gt;0, "Yes", "No"))</f>
        <v>No</v>
      </c>
      <c r="CG12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51"/>
      <c r="CI1251"/>
      <c r="CJ1251"/>
      <c r="CK1251"/>
      <c r="CL1251"/>
      <c r="CM1251"/>
      <c r="CN1251"/>
      <c r="CO1251"/>
      <c r="CP1251"/>
      <c r="CQ1251"/>
      <c r="CR1251"/>
      <c r="CS1251"/>
      <c r="CU1251"/>
      <c r="CV1251"/>
    </row>
    <row r="1252" spans="1:100" hidden="1" x14ac:dyDescent="0.25">
      <c r="A1252" s="10">
        <v>1414</v>
      </c>
      <c r="B1252" t="s">
        <v>658</v>
      </c>
      <c r="C1252" t="s">
        <v>664</v>
      </c>
      <c r="D1252" t="s">
        <v>545</v>
      </c>
      <c r="E1252" t="s">
        <v>546</v>
      </c>
      <c r="F1252" t="s">
        <v>549</v>
      </c>
      <c r="G1252" t="s">
        <v>117</v>
      </c>
      <c r="H1252" t="s">
        <v>207</v>
      </c>
      <c r="I1252" t="s">
        <v>207</v>
      </c>
      <c r="J1252" t="s">
        <v>208</v>
      </c>
      <c r="K1252" t="s">
        <v>208</v>
      </c>
      <c r="L1252" s="11" t="s">
        <v>543</v>
      </c>
      <c r="M1252">
        <v>60</v>
      </c>
      <c r="N1252">
        <v>120</v>
      </c>
      <c r="P1252" t="s">
        <v>550</v>
      </c>
      <c r="Q1252" t="s">
        <v>208</v>
      </c>
      <c r="R1252" t="s">
        <v>550</v>
      </c>
      <c r="S1252" t="s">
        <v>208</v>
      </c>
      <c r="T1252" t="s">
        <v>69</v>
      </c>
      <c r="U1252" t="s">
        <v>207</v>
      </c>
      <c r="V1252" t="s">
        <v>207</v>
      </c>
      <c r="W1252" t="s">
        <v>207</v>
      </c>
      <c r="X1252" t="s">
        <v>207</v>
      </c>
      <c r="Y1252" t="s">
        <v>207</v>
      </c>
      <c r="Z1252" t="s">
        <v>207</v>
      </c>
      <c r="AA1252" t="s">
        <v>207</v>
      </c>
      <c r="AB1252" t="s">
        <v>207</v>
      </c>
      <c r="AC1252" t="s">
        <v>207</v>
      </c>
      <c r="AD1252" t="s">
        <v>207</v>
      </c>
      <c r="AE1252" t="s">
        <v>207</v>
      </c>
      <c r="AF1252" t="s">
        <v>207</v>
      </c>
      <c r="AG1252" t="s">
        <v>207</v>
      </c>
      <c r="AH1252" t="s">
        <v>207</v>
      </c>
      <c r="AI1252" t="s">
        <v>207</v>
      </c>
      <c r="AJ1252" t="s">
        <v>207</v>
      </c>
      <c r="AK1252" t="s">
        <v>207</v>
      </c>
      <c r="AL1252" t="s">
        <v>207</v>
      </c>
      <c r="AM1252" t="s">
        <v>207</v>
      </c>
      <c r="AN1252" t="s">
        <v>207</v>
      </c>
      <c r="AO1252" t="s">
        <v>207</v>
      </c>
      <c r="AP1252" t="s">
        <v>207</v>
      </c>
      <c r="AQ1252" t="s">
        <v>207</v>
      </c>
      <c r="AR1252" t="s">
        <v>207</v>
      </c>
      <c r="AS1252" t="s">
        <v>207</v>
      </c>
      <c r="AT1252" t="s">
        <v>207</v>
      </c>
      <c r="AU1252" t="s">
        <v>207</v>
      </c>
      <c r="AV1252" t="s">
        <v>207</v>
      </c>
      <c r="AW1252" t="s">
        <v>207</v>
      </c>
      <c r="AX1252" t="s">
        <v>207</v>
      </c>
      <c r="AY1252" t="s">
        <v>207</v>
      </c>
      <c r="AZ1252" t="s">
        <v>207</v>
      </c>
      <c r="BA1252" t="s">
        <v>215</v>
      </c>
      <c r="BB1252" t="s">
        <v>207</v>
      </c>
      <c r="BC1252" t="s">
        <v>207</v>
      </c>
      <c r="BD1252" t="s">
        <v>207</v>
      </c>
      <c r="BE1252" t="s">
        <v>207</v>
      </c>
      <c r="BF1252" t="s">
        <v>207</v>
      </c>
      <c r="BG1252" t="s">
        <v>207</v>
      </c>
      <c r="BH1252" t="s">
        <v>207</v>
      </c>
      <c r="BI1252" t="s">
        <v>207</v>
      </c>
      <c r="BJ1252" t="s">
        <v>207</v>
      </c>
      <c r="BK1252" t="s">
        <v>207</v>
      </c>
      <c r="BL1252" t="s">
        <v>207</v>
      </c>
      <c r="BM1252" t="s">
        <v>207</v>
      </c>
      <c r="BN1252" t="s">
        <v>207</v>
      </c>
      <c r="BO1252" s="18" t="str">
        <f>IF(OR(BO$2=0, BO$2=""), "N/A", IF(ISNUMBER(SEARCH(UPPER(BO$2), UPPER(ProgramsTable[[#This Row],[Type of Service]]))), "Yes", "No"))</f>
        <v>N/A</v>
      </c>
      <c r="BP1252" s="18" t="str">
        <f>IF(BP$2=0, "N/A", IF(ISNUMBER(SEARCH(TRIM(BP$2), ProgramsTable[[#This Row],[Geographic Coverage]])), "Yes", "No"))</f>
        <v>N/A</v>
      </c>
      <c r="BQ1252" s="18" t="str">
        <f>IF(BQ$2=0, "N/A", IF(ISNUMBER(SEARCH(TRIM(BQ$2), ProgramsTable[[#This Row],[Geographic Coverage]])), "Yes", "No"))</f>
        <v>N/A</v>
      </c>
      <c r="BR1252" s="18" t="str">
        <f>IF(AND(BP$2=0, BQ$2=0), "*Required - Please Make a Selection*", IF(OR(ISNUMBER(SEARCH(TRIM(BP$2), ProgramsTable[[#This Row],[Geographic Coverage]])), ISNUMBER(SEARCH(TRIM(BQ$2), ProgramsTable[[#This Row],[Geographic Coverage]]))), "Yes", "No"))</f>
        <v>*Required - Please Make a Selection*</v>
      </c>
      <c r="BS1252" s="18" t="str">
        <f>IF(OR(BS$2="",BS$2=0), "N/A", IF(AND(ProgramsTable[[#This Row],[Age Min]]= "None", ProgramsTable[[#This Row],[Age Max]]= "None"), "Yes", IF(AND(BS$2&gt;=ProgramsTable[[#This Row],[Age Min]], BS$2&lt;=ProgramsTable[[#This Row],[Age Max]]), "Yes", "No")))</f>
        <v>N/A</v>
      </c>
      <c r="BT1252" s="18" t="str" cm="1">
        <f t="array" ref="BT1252">IF(COUNTIF(AM$2:BJ$2,"Yes")=0,"N/A",IF(SUMPRODUCT(--(AM$2:BJ$2="Yes"),--(ProgramsTable[[#This Row],[Developmental Disability]:[Caregivers, Family Members, Advocates, or Practitioners of an Individual with Disabilities or Medical Conditions]]="Yes"))&gt;0,"Yes","No"))</f>
        <v>N/A</v>
      </c>
      <c r="BU12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52" s="18" t="str">
        <f>IF(BV$2=0, "N/A", IF(ISNUMBER(SEARCH(UPPER(BV$2), UPPER(ProgramsTable[[#This Row],[Type of Service]]))), "Yes", "No"))</f>
        <v>N/A</v>
      </c>
      <c r="BW1252" s="18" t="str">
        <f>IF(BW$2=0, "N/A", IF(ISNUMBER(SEARCH(TRIM(BW$2), ProgramsTable[[#This Row],[Geographic Coverage]])), "Yes", "No"))</f>
        <v>N/A</v>
      </c>
      <c r="BX1252" s="18" t="str">
        <f>IF(BX$2=0, "N/A", IF(ISNUMBER(SEARCH(TRIM(BX$2), ProgramsTable[[#This Row],[Geographic Coverage]])), "Yes", "No"))</f>
        <v>N/A</v>
      </c>
      <c r="BY1252" s="18" t="str">
        <f>IF(AND(BW$2=0, BX$2=0), "*Required - Please Make a Selection*", IF(OR(ISNUMBER(SEARCH(TRIM(BW$2), ProgramsTable[[#This Row],[Geographic Coverage]])), ISNUMBER(SEARCH(TRIM(BX$2), ProgramsTable[[#This Row],[Geographic Coverage]]))), "Yes", "No"))</f>
        <v>*Required - Please Make a Selection*</v>
      </c>
      <c r="BZ1252" s="18" t="str">
        <f>IF(I$2=0, "N/A", IF(I$2="Yes", IF(ProgramsTable[[#This Row],[Program Includes Services for Caregivers]]="Yes", IF(ProgramsTable[[#This Row],[Program May Require Caregiver to be Unpaid]]="No", "Yes", "No"), "No"), "N/A"))</f>
        <v>N/A</v>
      </c>
      <c r="CA12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52" s="18" t="str">
        <f>IF(CB$2=0, "N/A", IF(ISNUMBER(SEARCH(TRIM(UPPER(CB$2)), TRIM(UPPER(ProgramsTable[[#This Row],[Type of Service]])))), "Yes", "No"))</f>
        <v>N/A</v>
      </c>
      <c r="CC1252" s="18" t="str">
        <f>IF(CC$2=0, "N/A", IF(ISNUMBER(SEARCH(TRIM(CC$2), ProgramsTable[[#This Row],[Geographic Coverage]])), "Yes", "No"))</f>
        <v>No</v>
      </c>
      <c r="CD1252" s="18" t="str">
        <f>IF(CD$2=0, "N/A", IF(ISNUMBER(SEARCH(TRIM(CD$2), ProgramsTable[[#This Row],[Geographic Coverage]])), "Yes", "No"))</f>
        <v>N/A</v>
      </c>
      <c r="CE1252" s="18" t="str">
        <f>IF(AND(CC$2=0, CD$2=0), "*Required - Please Make a Selection*", IF(OR(ISNUMBER(SEARCH(TRIM(CC$2), ProgramsTable[[#This Row],[Geographic Coverage]])), ISNUMBER(SEARCH(TRIM(CD$2), ProgramsTable[[#This Row],[Geographic Coverage]]))), "Yes", "No"))</f>
        <v>No</v>
      </c>
      <c r="CF1252" s="18" t="str" cm="1">
        <f t="array" ref="CF1252">IF(COUNTIF(BK$2:BN$2, "Yes")=0, "N/A", IF(SUMPRODUCT((BK$2:BN$2="Yes")*(ProgramsTable[[#This Row],[Veteran?]:[Disabled Veteran?]]="Yes"))&gt;0, "Yes", "No"))</f>
        <v>No</v>
      </c>
      <c r="CG12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52"/>
      <c r="CI1252"/>
      <c r="CJ1252"/>
      <c r="CK1252"/>
      <c r="CL1252"/>
      <c r="CM1252"/>
      <c r="CN1252"/>
      <c r="CO1252"/>
      <c r="CP1252"/>
      <c r="CQ1252"/>
      <c r="CR1252"/>
      <c r="CS1252"/>
      <c r="CU1252"/>
      <c r="CV1252"/>
    </row>
    <row r="1253" spans="1:100" hidden="1" x14ac:dyDescent="0.25">
      <c r="A1253" s="10">
        <v>1415</v>
      </c>
      <c r="B1253" t="s">
        <v>658</v>
      </c>
      <c r="C1253" t="s">
        <v>664</v>
      </c>
      <c r="D1253" t="s">
        <v>545</v>
      </c>
      <c r="E1253" t="s">
        <v>546</v>
      </c>
      <c r="F1253" t="s">
        <v>551</v>
      </c>
      <c r="G1253" t="s">
        <v>92</v>
      </c>
      <c r="H1253" t="s">
        <v>207</v>
      </c>
      <c r="I1253" t="s">
        <v>207</v>
      </c>
      <c r="J1253" t="s">
        <v>547</v>
      </c>
      <c r="K1253" t="s">
        <v>208</v>
      </c>
      <c r="L1253" s="11" t="s">
        <v>543</v>
      </c>
      <c r="M1253">
        <v>60</v>
      </c>
      <c r="N1253">
        <v>120</v>
      </c>
      <c r="P1253" t="s">
        <v>552</v>
      </c>
      <c r="Q1253" t="s">
        <v>208</v>
      </c>
      <c r="R1253" t="s">
        <v>552</v>
      </c>
      <c r="S1253" t="s">
        <v>208</v>
      </c>
      <c r="T1253" t="s">
        <v>69</v>
      </c>
      <c r="U1253" t="s">
        <v>215</v>
      </c>
      <c r="V1253" t="s">
        <v>207</v>
      </c>
      <c r="W1253" t="s">
        <v>207</v>
      </c>
      <c r="X1253" t="s">
        <v>207</v>
      </c>
      <c r="Y1253" t="s">
        <v>207</v>
      </c>
      <c r="Z1253" t="s">
        <v>207</v>
      </c>
      <c r="AA1253" t="s">
        <v>215</v>
      </c>
      <c r="AB1253" t="s">
        <v>207</v>
      </c>
      <c r="AC1253" t="s">
        <v>207</v>
      </c>
      <c r="AD1253" t="s">
        <v>207</v>
      </c>
      <c r="AE1253" t="s">
        <v>207</v>
      </c>
      <c r="AF1253" t="s">
        <v>207</v>
      </c>
      <c r="AG1253" t="s">
        <v>207</v>
      </c>
      <c r="AH1253" t="s">
        <v>207</v>
      </c>
      <c r="AI1253" t="s">
        <v>207</v>
      </c>
      <c r="AJ1253" t="s">
        <v>207</v>
      </c>
      <c r="AK1253" t="s">
        <v>207</v>
      </c>
      <c r="AL1253" t="s">
        <v>207</v>
      </c>
      <c r="AM1253" t="s">
        <v>207</v>
      </c>
      <c r="AN1253" t="s">
        <v>207</v>
      </c>
      <c r="AO1253" t="s">
        <v>207</v>
      </c>
      <c r="AP1253" t="s">
        <v>207</v>
      </c>
      <c r="AQ1253" t="s">
        <v>207</v>
      </c>
      <c r="AR1253" t="s">
        <v>207</v>
      </c>
      <c r="AS1253" t="s">
        <v>207</v>
      </c>
      <c r="AT1253" t="s">
        <v>207</v>
      </c>
      <c r="AU1253" t="s">
        <v>207</v>
      </c>
      <c r="AV1253" t="s">
        <v>207</v>
      </c>
      <c r="AW1253" t="s">
        <v>207</v>
      </c>
      <c r="AX1253" t="s">
        <v>207</v>
      </c>
      <c r="AY1253" t="s">
        <v>207</v>
      </c>
      <c r="AZ1253" t="s">
        <v>207</v>
      </c>
      <c r="BA1253" t="s">
        <v>215</v>
      </c>
      <c r="BB1253" t="s">
        <v>207</v>
      </c>
      <c r="BC1253" t="s">
        <v>207</v>
      </c>
      <c r="BD1253" t="s">
        <v>207</v>
      </c>
      <c r="BE1253" t="s">
        <v>207</v>
      </c>
      <c r="BF1253" t="s">
        <v>207</v>
      </c>
      <c r="BG1253" t="s">
        <v>207</v>
      </c>
      <c r="BH1253" t="s">
        <v>207</v>
      </c>
      <c r="BI1253" t="s">
        <v>207</v>
      </c>
      <c r="BJ1253" t="s">
        <v>207</v>
      </c>
      <c r="BK1253" t="s">
        <v>207</v>
      </c>
      <c r="BL1253" t="s">
        <v>207</v>
      </c>
      <c r="BM1253" t="s">
        <v>207</v>
      </c>
      <c r="BN1253" t="s">
        <v>207</v>
      </c>
      <c r="BO1253" s="18" t="str">
        <f>IF(OR(BO$2=0, BO$2=""), "N/A", IF(ISNUMBER(SEARCH(UPPER(BO$2), UPPER(ProgramsTable[[#This Row],[Type of Service]]))), "Yes", "No"))</f>
        <v>N/A</v>
      </c>
      <c r="BP1253" s="18" t="str">
        <f>IF(BP$2=0, "N/A", IF(ISNUMBER(SEARCH(TRIM(BP$2), ProgramsTable[[#This Row],[Geographic Coverage]])), "Yes", "No"))</f>
        <v>N/A</v>
      </c>
      <c r="BQ1253" s="18" t="str">
        <f>IF(BQ$2=0, "N/A", IF(ISNUMBER(SEARCH(TRIM(BQ$2), ProgramsTable[[#This Row],[Geographic Coverage]])), "Yes", "No"))</f>
        <v>N/A</v>
      </c>
      <c r="BR1253" s="18" t="str">
        <f>IF(AND(BP$2=0, BQ$2=0), "*Required - Please Make a Selection*", IF(OR(ISNUMBER(SEARCH(TRIM(BP$2), ProgramsTable[[#This Row],[Geographic Coverage]])), ISNUMBER(SEARCH(TRIM(BQ$2), ProgramsTable[[#This Row],[Geographic Coverage]]))), "Yes", "No"))</f>
        <v>*Required - Please Make a Selection*</v>
      </c>
      <c r="BS1253" s="18" t="str">
        <f>IF(OR(BS$2="",BS$2=0), "N/A", IF(AND(ProgramsTable[[#This Row],[Age Min]]= "None", ProgramsTable[[#This Row],[Age Max]]= "None"), "Yes", IF(AND(BS$2&gt;=ProgramsTable[[#This Row],[Age Min]], BS$2&lt;=ProgramsTable[[#This Row],[Age Max]]), "Yes", "No")))</f>
        <v>N/A</v>
      </c>
      <c r="BT1253" s="18" t="str" cm="1">
        <f t="array" ref="BT1253">IF(COUNTIF(AM$2:BJ$2,"Yes")=0,"N/A",IF(SUMPRODUCT(--(AM$2:BJ$2="Yes"),--(ProgramsTable[[#This Row],[Developmental Disability]:[Caregivers, Family Members, Advocates, or Practitioners of an Individual with Disabilities or Medical Conditions]]="Yes"))&gt;0,"Yes","No"))</f>
        <v>N/A</v>
      </c>
      <c r="BU12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53" s="18" t="str">
        <f>IF(BV$2=0, "N/A", IF(ISNUMBER(SEARCH(UPPER(BV$2), UPPER(ProgramsTable[[#This Row],[Type of Service]]))), "Yes", "No"))</f>
        <v>N/A</v>
      </c>
      <c r="BW1253" s="18" t="str">
        <f>IF(BW$2=0, "N/A", IF(ISNUMBER(SEARCH(TRIM(BW$2), ProgramsTable[[#This Row],[Geographic Coverage]])), "Yes", "No"))</f>
        <v>N/A</v>
      </c>
      <c r="BX1253" s="18" t="str">
        <f>IF(BX$2=0, "N/A", IF(ISNUMBER(SEARCH(TRIM(BX$2), ProgramsTable[[#This Row],[Geographic Coverage]])), "Yes", "No"))</f>
        <v>N/A</v>
      </c>
      <c r="BY1253" s="18" t="str">
        <f>IF(AND(BW$2=0, BX$2=0), "*Required - Please Make a Selection*", IF(OR(ISNUMBER(SEARCH(TRIM(BW$2), ProgramsTable[[#This Row],[Geographic Coverage]])), ISNUMBER(SEARCH(TRIM(BX$2), ProgramsTable[[#This Row],[Geographic Coverage]]))), "Yes", "No"))</f>
        <v>*Required - Please Make a Selection*</v>
      </c>
      <c r="BZ1253" s="18" t="str">
        <f>IF(I$2=0, "N/A", IF(I$2="Yes", IF(ProgramsTable[[#This Row],[Program Includes Services for Caregivers]]="Yes", IF(ProgramsTable[[#This Row],[Program May Require Caregiver to be Unpaid]]="No", "Yes", "No"), "No"), "N/A"))</f>
        <v>N/A</v>
      </c>
      <c r="CA12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53" s="18" t="str">
        <f>IF(CB$2=0, "N/A", IF(ISNUMBER(SEARCH(TRIM(UPPER(CB$2)), TRIM(UPPER(ProgramsTable[[#This Row],[Type of Service]])))), "Yes", "No"))</f>
        <v>N/A</v>
      </c>
      <c r="CC1253" s="18" t="str">
        <f>IF(CC$2=0, "N/A", IF(ISNUMBER(SEARCH(TRIM(CC$2), ProgramsTable[[#This Row],[Geographic Coverage]])), "Yes", "No"))</f>
        <v>No</v>
      </c>
      <c r="CD1253" s="18" t="str">
        <f>IF(CD$2=0, "N/A", IF(ISNUMBER(SEARCH(TRIM(CD$2), ProgramsTable[[#This Row],[Geographic Coverage]])), "Yes", "No"))</f>
        <v>N/A</v>
      </c>
      <c r="CE1253" s="18" t="str">
        <f>IF(AND(CC$2=0, CD$2=0), "*Required - Please Make a Selection*", IF(OR(ISNUMBER(SEARCH(TRIM(CC$2), ProgramsTable[[#This Row],[Geographic Coverage]])), ISNUMBER(SEARCH(TRIM(CD$2), ProgramsTable[[#This Row],[Geographic Coverage]]))), "Yes", "No"))</f>
        <v>No</v>
      </c>
      <c r="CF1253" s="18" t="str" cm="1">
        <f t="array" ref="CF1253">IF(COUNTIF(BK$2:BN$2, "Yes")=0, "N/A", IF(SUMPRODUCT((BK$2:BN$2="Yes")*(ProgramsTable[[#This Row],[Veteran?]:[Disabled Veteran?]]="Yes"))&gt;0, "Yes", "No"))</f>
        <v>No</v>
      </c>
      <c r="CG12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53"/>
      <c r="CI1253"/>
      <c r="CJ1253"/>
      <c r="CK1253"/>
      <c r="CL1253"/>
      <c r="CM1253"/>
      <c r="CN1253"/>
      <c r="CO1253"/>
      <c r="CP1253"/>
      <c r="CQ1253"/>
      <c r="CR1253"/>
      <c r="CS1253"/>
      <c r="CU1253"/>
      <c r="CV1253"/>
    </row>
    <row r="1254" spans="1:100" hidden="1" x14ac:dyDescent="0.25">
      <c r="A1254" s="10">
        <v>1416</v>
      </c>
      <c r="B1254" t="s">
        <v>658</v>
      </c>
      <c r="C1254" t="s">
        <v>664</v>
      </c>
      <c r="D1254" t="s">
        <v>545</v>
      </c>
      <c r="E1254" t="s">
        <v>546</v>
      </c>
      <c r="F1254" t="s">
        <v>553</v>
      </c>
      <c r="G1254" t="s">
        <v>99</v>
      </c>
      <c r="H1254" t="s">
        <v>207</v>
      </c>
      <c r="I1254" t="s">
        <v>207</v>
      </c>
      <c r="J1254" t="s">
        <v>208</v>
      </c>
      <c r="K1254" t="s">
        <v>208</v>
      </c>
      <c r="L1254" s="11" t="s">
        <v>543</v>
      </c>
      <c r="M1254">
        <v>60</v>
      </c>
      <c r="N1254">
        <v>120</v>
      </c>
      <c r="P1254" t="s">
        <v>554</v>
      </c>
      <c r="Q1254" t="s">
        <v>208</v>
      </c>
      <c r="R1254" t="s">
        <v>554</v>
      </c>
      <c r="S1254" t="s">
        <v>208</v>
      </c>
      <c r="T1254" t="s">
        <v>69</v>
      </c>
      <c r="U1254" t="s">
        <v>207</v>
      </c>
      <c r="V1254" t="s">
        <v>207</v>
      </c>
      <c r="W1254" t="s">
        <v>207</v>
      </c>
      <c r="X1254" t="s">
        <v>207</v>
      </c>
      <c r="Y1254" t="s">
        <v>207</v>
      </c>
      <c r="Z1254" t="s">
        <v>207</v>
      </c>
      <c r="AA1254" t="s">
        <v>207</v>
      </c>
      <c r="AB1254" t="s">
        <v>207</v>
      </c>
      <c r="AC1254" t="s">
        <v>207</v>
      </c>
      <c r="AD1254" t="s">
        <v>207</v>
      </c>
      <c r="AE1254" t="s">
        <v>207</v>
      </c>
      <c r="AF1254" t="s">
        <v>207</v>
      </c>
      <c r="AG1254" t="s">
        <v>207</v>
      </c>
      <c r="AH1254" t="s">
        <v>207</v>
      </c>
      <c r="AI1254" t="s">
        <v>207</v>
      </c>
      <c r="AJ1254" t="s">
        <v>207</v>
      </c>
      <c r="AK1254" t="s">
        <v>207</v>
      </c>
      <c r="AL1254" t="s">
        <v>207</v>
      </c>
      <c r="AM1254" t="s">
        <v>207</v>
      </c>
      <c r="AN1254" t="s">
        <v>207</v>
      </c>
      <c r="AO1254" t="s">
        <v>207</v>
      </c>
      <c r="AP1254" t="s">
        <v>207</v>
      </c>
      <c r="AQ1254" t="s">
        <v>207</v>
      </c>
      <c r="AR1254" t="s">
        <v>207</v>
      </c>
      <c r="AS1254" t="s">
        <v>207</v>
      </c>
      <c r="AT1254" t="s">
        <v>207</v>
      </c>
      <c r="AU1254" t="s">
        <v>207</v>
      </c>
      <c r="AV1254" t="s">
        <v>207</v>
      </c>
      <c r="AW1254" t="s">
        <v>207</v>
      </c>
      <c r="AX1254" t="s">
        <v>207</v>
      </c>
      <c r="AY1254" t="s">
        <v>207</v>
      </c>
      <c r="AZ1254" t="s">
        <v>207</v>
      </c>
      <c r="BA1254" t="s">
        <v>215</v>
      </c>
      <c r="BB1254" t="s">
        <v>207</v>
      </c>
      <c r="BC1254" t="s">
        <v>207</v>
      </c>
      <c r="BD1254" t="s">
        <v>207</v>
      </c>
      <c r="BE1254" t="s">
        <v>207</v>
      </c>
      <c r="BF1254" t="s">
        <v>207</v>
      </c>
      <c r="BG1254" t="s">
        <v>207</v>
      </c>
      <c r="BH1254" t="s">
        <v>207</v>
      </c>
      <c r="BI1254" t="s">
        <v>207</v>
      </c>
      <c r="BJ1254" t="s">
        <v>207</v>
      </c>
      <c r="BK1254" t="s">
        <v>207</v>
      </c>
      <c r="BL1254" t="s">
        <v>207</v>
      </c>
      <c r="BM1254" t="s">
        <v>207</v>
      </c>
      <c r="BN1254" t="s">
        <v>207</v>
      </c>
      <c r="BO1254" s="18" t="str">
        <f>IF(OR(BO$2=0, BO$2=""), "N/A", IF(ISNUMBER(SEARCH(UPPER(BO$2), UPPER(ProgramsTable[[#This Row],[Type of Service]]))), "Yes", "No"))</f>
        <v>N/A</v>
      </c>
      <c r="BP1254" s="18" t="str">
        <f>IF(BP$2=0, "N/A", IF(ISNUMBER(SEARCH(TRIM(BP$2), ProgramsTable[[#This Row],[Geographic Coverage]])), "Yes", "No"))</f>
        <v>N/A</v>
      </c>
      <c r="BQ1254" s="18" t="str">
        <f>IF(BQ$2=0, "N/A", IF(ISNUMBER(SEARCH(TRIM(BQ$2), ProgramsTable[[#This Row],[Geographic Coverage]])), "Yes", "No"))</f>
        <v>N/A</v>
      </c>
      <c r="BR1254" s="18" t="str">
        <f>IF(AND(BP$2=0, BQ$2=0), "*Required - Please Make a Selection*", IF(OR(ISNUMBER(SEARCH(TRIM(BP$2), ProgramsTable[[#This Row],[Geographic Coverage]])), ISNUMBER(SEARCH(TRIM(BQ$2), ProgramsTable[[#This Row],[Geographic Coverage]]))), "Yes", "No"))</f>
        <v>*Required - Please Make a Selection*</v>
      </c>
      <c r="BS1254" s="18" t="str">
        <f>IF(OR(BS$2="",BS$2=0), "N/A", IF(AND(ProgramsTable[[#This Row],[Age Min]]= "None", ProgramsTable[[#This Row],[Age Max]]= "None"), "Yes", IF(AND(BS$2&gt;=ProgramsTable[[#This Row],[Age Min]], BS$2&lt;=ProgramsTable[[#This Row],[Age Max]]), "Yes", "No")))</f>
        <v>N/A</v>
      </c>
      <c r="BT1254" s="18" t="str" cm="1">
        <f t="array" ref="BT1254">IF(COUNTIF(AM$2:BJ$2,"Yes")=0,"N/A",IF(SUMPRODUCT(--(AM$2:BJ$2="Yes"),--(ProgramsTable[[#This Row],[Developmental Disability]:[Caregivers, Family Members, Advocates, or Practitioners of an Individual with Disabilities or Medical Conditions]]="Yes"))&gt;0,"Yes","No"))</f>
        <v>N/A</v>
      </c>
      <c r="BU12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54" s="18" t="str">
        <f>IF(BV$2=0, "N/A", IF(ISNUMBER(SEARCH(UPPER(BV$2), UPPER(ProgramsTable[[#This Row],[Type of Service]]))), "Yes", "No"))</f>
        <v>N/A</v>
      </c>
      <c r="BW1254" s="18" t="str">
        <f>IF(BW$2=0, "N/A", IF(ISNUMBER(SEARCH(TRIM(BW$2), ProgramsTable[[#This Row],[Geographic Coverage]])), "Yes", "No"))</f>
        <v>N/A</v>
      </c>
      <c r="BX1254" s="18" t="str">
        <f>IF(BX$2=0, "N/A", IF(ISNUMBER(SEARCH(TRIM(BX$2), ProgramsTable[[#This Row],[Geographic Coverage]])), "Yes", "No"))</f>
        <v>N/A</v>
      </c>
      <c r="BY1254" s="18" t="str">
        <f>IF(AND(BW$2=0, BX$2=0), "*Required - Please Make a Selection*", IF(OR(ISNUMBER(SEARCH(TRIM(BW$2), ProgramsTable[[#This Row],[Geographic Coverage]])), ISNUMBER(SEARCH(TRIM(BX$2), ProgramsTable[[#This Row],[Geographic Coverage]]))), "Yes", "No"))</f>
        <v>*Required - Please Make a Selection*</v>
      </c>
      <c r="BZ1254" s="18" t="str">
        <f>IF(I$2=0, "N/A", IF(I$2="Yes", IF(ProgramsTable[[#This Row],[Program Includes Services for Caregivers]]="Yes", IF(ProgramsTable[[#This Row],[Program May Require Caregiver to be Unpaid]]="No", "Yes", "No"), "No"), "N/A"))</f>
        <v>N/A</v>
      </c>
      <c r="CA12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54" s="18" t="str">
        <f>IF(CB$2=0, "N/A", IF(ISNUMBER(SEARCH(TRIM(UPPER(CB$2)), TRIM(UPPER(ProgramsTable[[#This Row],[Type of Service]])))), "Yes", "No"))</f>
        <v>N/A</v>
      </c>
      <c r="CC1254" s="18" t="str">
        <f>IF(CC$2=0, "N/A", IF(ISNUMBER(SEARCH(TRIM(CC$2), ProgramsTable[[#This Row],[Geographic Coverage]])), "Yes", "No"))</f>
        <v>No</v>
      </c>
      <c r="CD1254" s="18" t="str">
        <f>IF(CD$2=0, "N/A", IF(ISNUMBER(SEARCH(TRIM(CD$2), ProgramsTable[[#This Row],[Geographic Coverage]])), "Yes", "No"))</f>
        <v>N/A</v>
      </c>
      <c r="CE1254" s="18" t="str">
        <f>IF(AND(CC$2=0, CD$2=0), "*Required - Please Make a Selection*", IF(OR(ISNUMBER(SEARCH(TRIM(CC$2), ProgramsTable[[#This Row],[Geographic Coverage]])), ISNUMBER(SEARCH(TRIM(CD$2), ProgramsTable[[#This Row],[Geographic Coverage]]))), "Yes", "No"))</f>
        <v>No</v>
      </c>
      <c r="CF1254" s="18" t="str" cm="1">
        <f t="array" ref="CF1254">IF(COUNTIF(BK$2:BN$2, "Yes")=0, "N/A", IF(SUMPRODUCT((BK$2:BN$2="Yes")*(ProgramsTable[[#This Row],[Veteran?]:[Disabled Veteran?]]="Yes"))&gt;0, "Yes", "No"))</f>
        <v>No</v>
      </c>
      <c r="CG12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54"/>
      <c r="CI1254"/>
      <c r="CJ1254"/>
      <c r="CK1254"/>
      <c r="CL1254"/>
      <c r="CM1254"/>
      <c r="CN1254"/>
      <c r="CO1254"/>
      <c r="CP1254"/>
      <c r="CQ1254"/>
      <c r="CR1254"/>
      <c r="CS1254"/>
      <c r="CU1254"/>
      <c r="CV1254"/>
    </row>
    <row r="1255" spans="1:100" hidden="1" x14ac:dyDescent="0.25">
      <c r="A1255" s="10">
        <v>1417</v>
      </c>
      <c r="B1255" t="s">
        <v>658</v>
      </c>
      <c r="C1255" t="s">
        <v>664</v>
      </c>
      <c r="D1255" t="s">
        <v>545</v>
      </c>
      <c r="E1255" t="s">
        <v>546</v>
      </c>
      <c r="F1255" t="s">
        <v>555</v>
      </c>
      <c r="G1255" t="s">
        <v>92</v>
      </c>
      <c r="H1255" t="s">
        <v>207</v>
      </c>
      <c r="I1255" t="s">
        <v>207</v>
      </c>
      <c r="J1255" t="s">
        <v>547</v>
      </c>
      <c r="K1255" t="s">
        <v>208</v>
      </c>
      <c r="L1255" s="11" t="s">
        <v>543</v>
      </c>
      <c r="M1255">
        <v>60</v>
      </c>
      <c r="N1255">
        <v>120</v>
      </c>
      <c r="P1255" t="s">
        <v>556</v>
      </c>
      <c r="Q1255" t="s">
        <v>208</v>
      </c>
      <c r="R1255" t="s">
        <v>556</v>
      </c>
      <c r="S1255" t="s">
        <v>208</v>
      </c>
      <c r="T1255" t="s">
        <v>69</v>
      </c>
      <c r="U1255" t="s">
        <v>215</v>
      </c>
      <c r="V1255" t="s">
        <v>207</v>
      </c>
      <c r="W1255" t="s">
        <v>207</v>
      </c>
      <c r="X1255" t="s">
        <v>207</v>
      </c>
      <c r="Y1255" t="s">
        <v>207</v>
      </c>
      <c r="Z1255" t="s">
        <v>207</v>
      </c>
      <c r="AA1255" t="s">
        <v>215</v>
      </c>
      <c r="AB1255" t="s">
        <v>207</v>
      </c>
      <c r="AC1255" t="s">
        <v>207</v>
      </c>
      <c r="AD1255" t="s">
        <v>207</v>
      </c>
      <c r="AE1255" t="s">
        <v>207</v>
      </c>
      <c r="AF1255" t="s">
        <v>207</v>
      </c>
      <c r="AG1255" t="s">
        <v>207</v>
      </c>
      <c r="AH1255" t="s">
        <v>207</v>
      </c>
      <c r="AI1255" t="s">
        <v>207</v>
      </c>
      <c r="AJ1255" t="s">
        <v>207</v>
      </c>
      <c r="AK1255" t="s">
        <v>207</v>
      </c>
      <c r="AL1255" t="s">
        <v>207</v>
      </c>
      <c r="AM1255" t="s">
        <v>207</v>
      </c>
      <c r="AN1255" t="s">
        <v>207</v>
      </c>
      <c r="AO1255" t="s">
        <v>207</v>
      </c>
      <c r="AP1255" t="s">
        <v>207</v>
      </c>
      <c r="AQ1255" t="s">
        <v>207</v>
      </c>
      <c r="AR1255" t="s">
        <v>207</v>
      </c>
      <c r="AS1255" t="s">
        <v>207</v>
      </c>
      <c r="AT1255" t="s">
        <v>207</v>
      </c>
      <c r="AU1255" t="s">
        <v>207</v>
      </c>
      <c r="AV1255" t="s">
        <v>207</v>
      </c>
      <c r="AW1255" t="s">
        <v>207</v>
      </c>
      <c r="AX1255" t="s">
        <v>207</v>
      </c>
      <c r="AY1255" t="s">
        <v>207</v>
      </c>
      <c r="AZ1255" t="s">
        <v>207</v>
      </c>
      <c r="BA1255" t="s">
        <v>215</v>
      </c>
      <c r="BB1255" t="s">
        <v>207</v>
      </c>
      <c r="BC1255" t="s">
        <v>207</v>
      </c>
      <c r="BD1255" t="s">
        <v>207</v>
      </c>
      <c r="BE1255" t="s">
        <v>207</v>
      </c>
      <c r="BF1255" t="s">
        <v>207</v>
      </c>
      <c r="BG1255" t="s">
        <v>207</v>
      </c>
      <c r="BH1255" t="s">
        <v>207</v>
      </c>
      <c r="BI1255" t="s">
        <v>207</v>
      </c>
      <c r="BJ1255" t="s">
        <v>207</v>
      </c>
      <c r="BK1255" t="s">
        <v>207</v>
      </c>
      <c r="BL1255" t="s">
        <v>207</v>
      </c>
      <c r="BM1255" t="s">
        <v>207</v>
      </c>
      <c r="BN1255" t="s">
        <v>207</v>
      </c>
      <c r="BO1255" s="18" t="str">
        <f>IF(OR(BO$2=0, BO$2=""), "N/A", IF(ISNUMBER(SEARCH(UPPER(BO$2), UPPER(ProgramsTable[[#This Row],[Type of Service]]))), "Yes", "No"))</f>
        <v>N/A</v>
      </c>
      <c r="BP1255" s="18" t="str">
        <f>IF(BP$2=0, "N/A", IF(ISNUMBER(SEARCH(TRIM(BP$2), ProgramsTable[[#This Row],[Geographic Coverage]])), "Yes", "No"))</f>
        <v>N/A</v>
      </c>
      <c r="BQ1255" s="18" t="str">
        <f>IF(BQ$2=0, "N/A", IF(ISNUMBER(SEARCH(TRIM(BQ$2), ProgramsTable[[#This Row],[Geographic Coverage]])), "Yes", "No"))</f>
        <v>N/A</v>
      </c>
      <c r="BR1255" s="18" t="str">
        <f>IF(AND(BP$2=0, BQ$2=0), "*Required - Please Make a Selection*", IF(OR(ISNUMBER(SEARCH(TRIM(BP$2), ProgramsTable[[#This Row],[Geographic Coverage]])), ISNUMBER(SEARCH(TRIM(BQ$2), ProgramsTable[[#This Row],[Geographic Coverage]]))), "Yes", "No"))</f>
        <v>*Required - Please Make a Selection*</v>
      </c>
      <c r="BS1255" s="18" t="str">
        <f>IF(OR(BS$2="",BS$2=0), "N/A", IF(AND(ProgramsTable[[#This Row],[Age Min]]= "None", ProgramsTable[[#This Row],[Age Max]]= "None"), "Yes", IF(AND(BS$2&gt;=ProgramsTable[[#This Row],[Age Min]], BS$2&lt;=ProgramsTable[[#This Row],[Age Max]]), "Yes", "No")))</f>
        <v>N/A</v>
      </c>
      <c r="BT1255" s="18" t="str" cm="1">
        <f t="array" ref="BT1255">IF(COUNTIF(AM$2:BJ$2,"Yes")=0,"N/A",IF(SUMPRODUCT(--(AM$2:BJ$2="Yes"),--(ProgramsTable[[#This Row],[Developmental Disability]:[Caregivers, Family Members, Advocates, or Practitioners of an Individual with Disabilities or Medical Conditions]]="Yes"))&gt;0,"Yes","No"))</f>
        <v>N/A</v>
      </c>
      <c r="BU12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55" s="18" t="str">
        <f>IF(BV$2=0, "N/A", IF(ISNUMBER(SEARCH(UPPER(BV$2), UPPER(ProgramsTable[[#This Row],[Type of Service]]))), "Yes", "No"))</f>
        <v>N/A</v>
      </c>
      <c r="BW1255" s="18" t="str">
        <f>IF(BW$2=0, "N/A", IF(ISNUMBER(SEARCH(TRIM(BW$2), ProgramsTable[[#This Row],[Geographic Coverage]])), "Yes", "No"))</f>
        <v>N/A</v>
      </c>
      <c r="BX1255" s="18" t="str">
        <f>IF(BX$2=0, "N/A", IF(ISNUMBER(SEARCH(TRIM(BX$2), ProgramsTable[[#This Row],[Geographic Coverage]])), "Yes", "No"))</f>
        <v>N/A</v>
      </c>
      <c r="BY1255" s="18" t="str">
        <f>IF(AND(BW$2=0, BX$2=0), "*Required - Please Make a Selection*", IF(OR(ISNUMBER(SEARCH(TRIM(BW$2), ProgramsTable[[#This Row],[Geographic Coverage]])), ISNUMBER(SEARCH(TRIM(BX$2), ProgramsTable[[#This Row],[Geographic Coverage]]))), "Yes", "No"))</f>
        <v>*Required - Please Make a Selection*</v>
      </c>
      <c r="BZ1255" s="18" t="str">
        <f>IF(I$2=0, "N/A", IF(I$2="Yes", IF(ProgramsTable[[#This Row],[Program Includes Services for Caregivers]]="Yes", IF(ProgramsTable[[#This Row],[Program May Require Caregiver to be Unpaid]]="No", "Yes", "No"), "No"), "N/A"))</f>
        <v>N/A</v>
      </c>
      <c r="CA12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55" s="18" t="str">
        <f>IF(CB$2=0, "N/A", IF(ISNUMBER(SEARCH(TRIM(UPPER(CB$2)), TRIM(UPPER(ProgramsTable[[#This Row],[Type of Service]])))), "Yes", "No"))</f>
        <v>N/A</v>
      </c>
      <c r="CC1255" s="18" t="str">
        <f>IF(CC$2=0, "N/A", IF(ISNUMBER(SEARCH(TRIM(CC$2), ProgramsTable[[#This Row],[Geographic Coverage]])), "Yes", "No"))</f>
        <v>No</v>
      </c>
      <c r="CD1255" s="18" t="str">
        <f>IF(CD$2=0, "N/A", IF(ISNUMBER(SEARCH(TRIM(CD$2), ProgramsTable[[#This Row],[Geographic Coverage]])), "Yes", "No"))</f>
        <v>N/A</v>
      </c>
      <c r="CE1255" s="18" t="str">
        <f>IF(AND(CC$2=0, CD$2=0), "*Required - Please Make a Selection*", IF(OR(ISNUMBER(SEARCH(TRIM(CC$2), ProgramsTable[[#This Row],[Geographic Coverage]])), ISNUMBER(SEARCH(TRIM(CD$2), ProgramsTable[[#This Row],[Geographic Coverage]]))), "Yes", "No"))</f>
        <v>No</v>
      </c>
      <c r="CF1255" s="18" t="str" cm="1">
        <f t="array" ref="CF1255">IF(COUNTIF(BK$2:BN$2, "Yes")=0, "N/A", IF(SUMPRODUCT((BK$2:BN$2="Yes")*(ProgramsTable[[#This Row],[Veteran?]:[Disabled Veteran?]]="Yes"))&gt;0, "Yes", "No"))</f>
        <v>No</v>
      </c>
      <c r="CG12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55"/>
      <c r="CI1255"/>
      <c r="CJ1255"/>
      <c r="CK1255"/>
      <c r="CL1255"/>
      <c r="CM1255"/>
      <c r="CN1255"/>
      <c r="CO1255"/>
      <c r="CP1255"/>
      <c r="CQ1255"/>
      <c r="CR1255"/>
      <c r="CS1255"/>
      <c r="CU1255"/>
      <c r="CV1255"/>
    </row>
    <row r="1256" spans="1:100" hidden="1" x14ac:dyDescent="0.25">
      <c r="A1256" s="10">
        <v>1418</v>
      </c>
      <c r="B1256" t="s">
        <v>658</v>
      </c>
      <c r="C1256" t="s">
        <v>664</v>
      </c>
      <c r="D1256" t="s">
        <v>545</v>
      </c>
      <c r="E1256" t="s">
        <v>546</v>
      </c>
      <c r="F1256" t="s">
        <v>557</v>
      </c>
      <c r="G1256" t="s">
        <v>91</v>
      </c>
      <c r="H1256" t="s">
        <v>207</v>
      </c>
      <c r="I1256" t="s">
        <v>207</v>
      </c>
      <c r="J1256" t="s">
        <v>208</v>
      </c>
      <c r="K1256" t="s">
        <v>208</v>
      </c>
      <c r="L1256" s="11" t="s">
        <v>543</v>
      </c>
      <c r="M1256">
        <v>60</v>
      </c>
      <c r="N1256">
        <v>120</v>
      </c>
      <c r="P1256" t="s">
        <v>208</v>
      </c>
      <c r="Q1256" t="s">
        <v>208</v>
      </c>
      <c r="R1256" t="s">
        <v>208</v>
      </c>
      <c r="S1256" t="s">
        <v>208</v>
      </c>
      <c r="T1256" t="s">
        <v>69</v>
      </c>
      <c r="U1256" t="s">
        <v>207</v>
      </c>
      <c r="V1256" t="s">
        <v>207</v>
      </c>
      <c r="W1256" t="s">
        <v>207</v>
      </c>
      <c r="X1256" t="s">
        <v>207</v>
      </c>
      <c r="Y1256" t="s">
        <v>207</v>
      </c>
      <c r="Z1256" t="s">
        <v>207</v>
      </c>
      <c r="AA1256" t="s">
        <v>207</v>
      </c>
      <c r="AB1256" t="s">
        <v>207</v>
      </c>
      <c r="AC1256" t="s">
        <v>207</v>
      </c>
      <c r="AD1256" t="s">
        <v>207</v>
      </c>
      <c r="AE1256" t="s">
        <v>207</v>
      </c>
      <c r="AF1256" t="s">
        <v>207</v>
      </c>
      <c r="AG1256" t="s">
        <v>207</v>
      </c>
      <c r="AH1256" t="s">
        <v>207</v>
      </c>
      <c r="AI1256" t="s">
        <v>207</v>
      </c>
      <c r="AJ1256" t="s">
        <v>207</v>
      </c>
      <c r="AK1256" t="s">
        <v>207</v>
      </c>
      <c r="AL1256" t="s">
        <v>207</v>
      </c>
      <c r="AM1256" t="s">
        <v>207</v>
      </c>
      <c r="AN1256" t="s">
        <v>207</v>
      </c>
      <c r="AO1256" t="s">
        <v>207</v>
      </c>
      <c r="AP1256" t="s">
        <v>207</v>
      </c>
      <c r="AQ1256" t="s">
        <v>207</v>
      </c>
      <c r="AR1256" t="s">
        <v>207</v>
      </c>
      <c r="AS1256" t="s">
        <v>207</v>
      </c>
      <c r="AT1256" t="s">
        <v>207</v>
      </c>
      <c r="AU1256" t="s">
        <v>207</v>
      </c>
      <c r="AV1256" t="s">
        <v>207</v>
      </c>
      <c r="AW1256" t="s">
        <v>207</v>
      </c>
      <c r="AX1256" t="s">
        <v>207</v>
      </c>
      <c r="AY1256" t="s">
        <v>207</v>
      </c>
      <c r="AZ1256" t="s">
        <v>207</v>
      </c>
      <c r="BA1256" t="s">
        <v>207</v>
      </c>
      <c r="BB1256" t="s">
        <v>207</v>
      </c>
      <c r="BC1256" t="s">
        <v>207</v>
      </c>
      <c r="BD1256" t="s">
        <v>207</v>
      </c>
      <c r="BE1256" t="s">
        <v>207</v>
      </c>
      <c r="BF1256" t="s">
        <v>207</v>
      </c>
      <c r="BG1256" t="s">
        <v>207</v>
      </c>
      <c r="BH1256" t="s">
        <v>207</v>
      </c>
      <c r="BI1256" t="s">
        <v>207</v>
      </c>
      <c r="BJ1256" t="s">
        <v>207</v>
      </c>
      <c r="BK1256" t="s">
        <v>207</v>
      </c>
      <c r="BL1256" t="s">
        <v>207</v>
      </c>
      <c r="BM1256" t="s">
        <v>207</v>
      </c>
      <c r="BN1256" t="s">
        <v>207</v>
      </c>
      <c r="BO1256" s="18" t="str">
        <f>IF(OR(BO$2=0, BO$2=""), "N/A", IF(ISNUMBER(SEARCH(UPPER(BO$2), UPPER(ProgramsTable[[#This Row],[Type of Service]]))), "Yes", "No"))</f>
        <v>N/A</v>
      </c>
      <c r="BP1256" s="18" t="str">
        <f>IF(BP$2=0, "N/A", IF(ISNUMBER(SEARCH(TRIM(BP$2), ProgramsTable[[#This Row],[Geographic Coverage]])), "Yes", "No"))</f>
        <v>N/A</v>
      </c>
      <c r="BQ1256" s="18" t="str">
        <f>IF(BQ$2=0, "N/A", IF(ISNUMBER(SEARCH(TRIM(BQ$2), ProgramsTable[[#This Row],[Geographic Coverage]])), "Yes", "No"))</f>
        <v>N/A</v>
      </c>
      <c r="BR1256" s="18" t="str">
        <f>IF(AND(BP$2=0, BQ$2=0), "*Required - Please Make a Selection*", IF(OR(ISNUMBER(SEARCH(TRIM(BP$2), ProgramsTable[[#This Row],[Geographic Coverage]])), ISNUMBER(SEARCH(TRIM(BQ$2), ProgramsTable[[#This Row],[Geographic Coverage]]))), "Yes", "No"))</f>
        <v>*Required - Please Make a Selection*</v>
      </c>
      <c r="BS1256" s="18" t="str">
        <f>IF(OR(BS$2="",BS$2=0), "N/A", IF(AND(ProgramsTable[[#This Row],[Age Min]]= "None", ProgramsTable[[#This Row],[Age Max]]= "None"), "Yes", IF(AND(BS$2&gt;=ProgramsTable[[#This Row],[Age Min]], BS$2&lt;=ProgramsTable[[#This Row],[Age Max]]), "Yes", "No")))</f>
        <v>N/A</v>
      </c>
      <c r="BT1256" s="18" t="str" cm="1">
        <f t="array" ref="BT1256">IF(COUNTIF(AM$2:BJ$2,"Yes")=0,"N/A",IF(SUMPRODUCT(--(AM$2:BJ$2="Yes"),--(ProgramsTable[[#This Row],[Developmental Disability]:[Caregivers, Family Members, Advocates, or Practitioners of an Individual with Disabilities or Medical Conditions]]="Yes"))&gt;0,"Yes","No"))</f>
        <v>N/A</v>
      </c>
      <c r="BU12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56" s="18" t="str">
        <f>IF(BV$2=0, "N/A", IF(ISNUMBER(SEARCH(UPPER(BV$2), UPPER(ProgramsTable[[#This Row],[Type of Service]]))), "Yes", "No"))</f>
        <v>N/A</v>
      </c>
      <c r="BW1256" s="18" t="str">
        <f>IF(BW$2=0, "N/A", IF(ISNUMBER(SEARCH(TRIM(BW$2), ProgramsTable[[#This Row],[Geographic Coverage]])), "Yes", "No"))</f>
        <v>N/A</v>
      </c>
      <c r="BX1256" s="18" t="str">
        <f>IF(BX$2=0, "N/A", IF(ISNUMBER(SEARCH(TRIM(BX$2), ProgramsTable[[#This Row],[Geographic Coverage]])), "Yes", "No"))</f>
        <v>N/A</v>
      </c>
      <c r="BY1256" s="18" t="str">
        <f>IF(AND(BW$2=0, BX$2=0), "*Required - Please Make a Selection*", IF(OR(ISNUMBER(SEARCH(TRIM(BW$2), ProgramsTable[[#This Row],[Geographic Coverage]])), ISNUMBER(SEARCH(TRIM(BX$2), ProgramsTable[[#This Row],[Geographic Coverage]]))), "Yes", "No"))</f>
        <v>*Required - Please Make a Selection*</v>
      </c>
      <c r="BZ1256" s="18" t="str">
        <f>IF(I$2=0, "N/A", IF(I$2="Yes", IF(ProgramsTable[[#This Row],[Program Includes Services for Caregivers]]="Yes", IF(ProgramsTable[[#This Row],[Program May Require Caregiver to be Unpaid]]="No", "Yes", "No"), "No"), "N/A"))</f>
        <v>N/A</v>
      </c>
      <c r="CA12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56" s="18" t="str">
        <f>IF(CB$2=0, "N/A", IF(ISNUMBER(SEARCH(TRIM(UPPER(CB$2)), TRIM(UPPER(ProgramsTable[[#This Row],[Type of Service]])))), "Yes", "No"))</f>
        <v>N/A</v>
      </c>
      <c r="CC1256" s="18" t="str">
        <f>IF(CC$2=0, "N/A", IF(ISNUMBER(SEARCH(TRIM(CC$2), ProgramsTable[[#This Row],[Geographic Coverage]])), "Yes", "No"))</f>
        <v>No</v>
      </c>
      <c r="CD1256" s="18" t="str">
        <f>IF(CD$2=0, "N/A", IF(ISNUMBER(SEARCH(TRIM(CD$2), ProgramsTable[[#This Row],[Geographic Coverage]])), "Yes", "No"))</f>
        <v>N/A</v>
      </c>
      <c r="CE1256" s="18" t="str">
        <f>IF(AND(CC$2=0, CD$2=0), "*Required - Please Make a Selection*", IF(OR(ISNUMBER(SEARCH(TRIM(CC$2), ProgramsTable[[#This Row],[Geographic Coverage]])), ISNUMBER(SEARCH(TRIM(CD$2), ProgramsTable[[#This Row],[Geographic Coverage]]))), "Yes", "No"))</f>
        <v>No</v>
      </c>
      <c r="CF1256" s="18" t="str" cm="1">
        <f t="array" ref="CF1256">IF(COUNTIF(BK$2:BN$2, "Yes")=0, "N/A", IF(SUMPRODUCT((BK$2:BN$2="Yes")*(ProgramsTable[[#This Row],[Veteran?]:[Disabled Veteran?]]="Yes"))&gt;0, "Yes", "No"))</f>
        <v>No</v>
      </c>
      <c r="CG12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56"/>
      <c r="CI1256"/>
      <c r="CJ1256"/>
      <c r="CK1256"/>
      <c r="CL1256"/>
      <c r="CM1256"/>
      <c r="CN1256"/>
      <c r="CO1256"/>
      <c r="CP1256"/>
      <c r="CQ1256"/>
      <c r="CR1256"/>
      <c r="CS1256"/>
      <c r="CU1256"/>
      <c r="CV1256"/>
    </row>
    <row r="1257" spans="1:100" hidden="1" x14ac:dyDescent="0.25">
      <c r="A1257" s="10">
        <v>1419</v>
      </c>
      <c r="B1257" t="s">
        <v>658</v>
      </c>
      <c r="C1257" t="s">
        <v>664</v>
      </c>
      <c r="D1257" t="s">
        <v>545</v>
      </c>
      <c r="E1257" t="s">
        <v>546</v>
      </c>
      <c r="F1257" t="s">
        <v>558</v>
      </c>
      <c r="G1257" t="s">
        <v>103</v>
      </c>
      <c r="H1257" t="s">
        <v>207</v>
      </c>
      <c r="I1257" t="s">
        <v>207</v>
      </c>
      <c r="J1257" t="s">
        <v>208</v>
      </c>
      <c r="K1257" t="s">
        <v>208</v>
      </c>
      <c r="L1257" s="11" t="s">
        <v>208</v>
      </c>
      <c r="M1257" t="s">
        <v>208</v>
      </c>
      <c r="N1257" t="s">
        <v>208</v>
      </c>
      <c r="P1257" t="s">
        <v>208</v>
      </c>
      <c r="Q1257" t="s">
        <v>208</v>
      </c>
      <c r="R1257" t="s">
        <v>208</v>
      </c>
      <c r="S1257" t="s">
        <v>208</v>
      </c>
      <c r="T1257" t="s">
        <v>69</v>
      </c>
      <c r="U1257" t="s">
        <v>207</v>
      </c>
      <c r="V1257" t="s">
        <v>207</v>
      </c>
      <c r="W1257" t="s">
        <v>207</v>
      </c>
      <c r="X1257" t="s">
        <v>207</v>
      </c>
      <c r="Y1257" t="s">
        <v>207</v>
      </c>
      <c r="Z1257" t="s">
        <v>207</v>
      </c>
      <c r="AA1257" t="s">
        <v>207</v>
      </c>
      <c r="AB1257" t="s">
        <v>207</v>
      </c>
      <c r="AC1257" t="s">
        <v>207</v>
      </c>
      <c r="AD1257" t="s">
        <v>207</v>
      </c>
      <c r="AE1257" t="s">
        <v>207</v>
      </c>
      <c r="AF1257" t="s">
        <v>207</v>
      </c>
      <c r="AG1257" t="s">
        <v>207</v>
      </c>
      <c r="AH1257" t="s">
        <v>207</v>
      </c>
      <c r="AI1257" t="s">
        <v>207</v>
      </c>
      <c r="AJ1257" t="s">
        <v>207</v>
      </c>
      <c r="AK1257" t="s">
        <v>207</v>
      </c>
      <c r="AL1257" t="s">
        <v>207</v>
      </c>
      <c r="AM1257" t="s">
        <v>207</v>
      </c>
      <c r="AN1257" t="s">
        <v>207</v>
      </c>
      <c r="AO1257" t="s">
        <v>207</v>
      </c>
      <c r="AP1257" t="s">
        <v>207</v>
      </c>
      <c r="AQ1257" t="s">
        <v>207</v>
      </c>
      <c r="AR1257" t="s">
        <v>207</v>
      </c>
      <c r="AS1257" t="s">
        <v>207</v>
      </c>
      <c r="AT1257" t="s">
        <v>207</v>
      </c>
      <c r="AU1257" t="s">
        <v>207</v>
      </c>
      <c r="AV1257" t="s">
        <v>207</v>
      </c>
      <c r="AW1257" t="s">
        <v>207</v>
      </c>
      <c r="AX1257" t="s">
        <v>207</v>
      </c>
      <c r="AY1257" t="s">
        <v>207</v>
      </c>
      <c r="AZ1257" t="s">
        <v>207</v>
      </c>
      <c r="BA1257" t="s">
        <v>207</v>
      </c>
      <c r="BB1257" t="s">
        <v>207</v>
      </c>
      <c r="BC1257" t="s">
        <v>207</v>
      </c>
      <c r="BD1257" t="s">
        <v>207</v>
      </c>
      <c r="BE1257" t="s">
        <v>207</v>
      </c>
      <c r="BF1257" t="s">
        <v>207</v>
      </c>
      <c r="BG1257" t="s">
        <v>207</v>
      </c>
      <c r="BH1257" t="s">
        <v>207</v>
      </c>
      <c r="BI1257" t="s">
        <v>207</v>
      </c>
      <c r="BJ1257" t="s">
        <v>207</v>
      </c>
      <c r="BK1257" t="s">
        <v>207</v>
      </c>
      <c r="BL1257" t="s">
        <v>207</v>
      </c>
      <c r="BM1257" t="s">
        <v>207</v>
      </c>
      <c r="BN1257" t="s">
        <v>207</v>
      </c>
      <c r="BO1257" s="18" t="str">
        <f>IF(OR(BO$2=0, BO$2=""), "N/A", IF(ISNUMBER(SEARCH(UPPER(BO$2), UPPER(ProgramsTable[[#This Row],[Type of Service]]))), "Yes", "No"))</f>
        <v>N/A</v>
      </c>
      <c r="BP1257" s="18" t="str">
        <f>IF(BP$2=0, "N/A", IF(ISNUMBER(SEARCH(TRIM(BP$2), ProgramsTable[[#This Row],[Geographic Coverage]])), "Yes", "No"))</f>
        <v>N/A</v>
      </c>
      <c r="BQ1257" s="18" t="str">
        <f>IF(BQ$2=0, "N/A", IF(ISNUMBER(SEARCH(TRIM(BQ$2), ProgramsTable[[#This Row],[Geographic Coverage]])), "Yes", "No"))</f>
        <v>N/A</v>
      </c>
      <c r="BR1257" s="18" t="str">
        <f>IF(AND(BP$2=0, BQ$2=0), "*Required - Please Make a Selection*", IF(OR(ISNUMBER(SEARCH(TRIM(BP$2), ProgramsTable[[#This Row],[Geographic Coverage]])), ISNUMBER(SEARCH(TRIM(BQ$2), ProgramsTable[[#This Row],[Geographic Coverage]]))), "Yes", "No"))</f>
        <v>*Required - Please Make a Selection*</v>
      </c>
      <c r="BS1257" s="18" t="str">
        <f>IF(OR(BS$2="",BS$2=0), "N/A", IF(AND(ProgramsTable[[#This Row],[Age Min]]= "None", ProgramsTable[[#This Row],[Age Max]]= "None"), "Yes", IF(AND(BS$2&gt;=ProgramsTable[[#This Row],[Age Min]], BS$2&lt;=ProgramsTable[[#This Row],[Age Max]]), "Yes", "No")))</f>
        <v>N/A</v>
      </c>
      <c r="BT1257" s="18" t="str" cm="1">
        <f t="array" ref="BT1257">IF(COUNTIF(AM$2:BJ$2,"Yes")=0,"N/A",IF(SUMPRODUCT(--(AM$2:BJ$2="Yes"),--(ProgramsTable[[#This Row],[Developmental Disability]:[Caregivers, Family Members, Advocates, or Practitioners of an Individual with Disabilities or Medical Conditions]]="Yes"))&gt;0,"Yes","No"))</f>
        <v>N/A</v>
      </c>
      <c r="BU12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57" s="18" t="str">
        <f>IF(BV$2=0, "N/A", IF(ISNUMBER(SEARCH(UPPER(BV$2), UPPER(ProgramsTable[[#This Row],[Type of Service]]))), "Yes", "No"))</f>
        <v>N/A</v>
      </c>
      <c r="BW1257" s="18" t="str">
        <f>IF(BW$2=0, "N/A", IF(ISNUMBER(SEARCH(TRIM(BW$2), ProgramsTable[[#This Row],[Geographic Coverage]])), "Yes", "No"))</f>
        <v>N/A</v>
      </c>
      <c r="BX1257" s="18" t="str">
        <f>IF(BX$2=0, "N/A", IF(ISNUMBER(SEARCH(TRIM(BX$2), ProgramsTable[[#This Row],[Geographic Coverage]])), "Yes", "No"))</f>
        <v>N/A</v>
      </c>
      <c r="BY1257" s="18" t="str">
        <f>IF(AND(BW$2=0, BX$2=0), "*Required - Please Make a Selection*", IF(OR(ISNUMBER(SEARCH(TRIM(BW$2), ProgramsTable[[#This Row],[Geographic Coverage]])), ISNUMBER(SEARCH(TRIM(BX$2), ProgramsTable[[#This Row],[Geographic Coverage]]))), "Yes", "No"))</f>
        <v>*Required - Please Make a Selection*</v>
      </c>
      <c r="BZ1257" s="18" t="str">
        <f>IF(I$2=0, "N/A", IF(I$2="Yes", IF(ProgramsTable[[#This Row],[Program Includes Services for Caregivers]]="Yes", IF(ProgramsTable[[#This Row],[Program May Require Caregiver to be Unpaid]]="No", "Yes", "No"), "No"), "N/A"))</f>
        <v>N/A</v>
      </c>
      <c r="CA12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57" s="18" t="str">
        <f>IF(CB$2=0, "N/A", IF(ISNUMBER(SEARCH(TRIM(UPPER(CB$2)), TRIM(UPPER(ProgramsTable[[#This Row],[Type of Service]])))), "Yes", "No"))</f>
        <v>N/A</v>
      </c>
      <c r="CC1257" s="18" t="str">
        <f>IF(CC$2=0, "N/A", IF(ISNUMBER(SEARCH(TRIM(CC$2), ProgramsTable[[#This Row],[Geographic Coverage]])), "Yes", "No"))</f>
        <v>No</v>
      </c>
      <c r="CD1257" s="18" t="str">
        <f>IF(CD$2=0, "N/A", IF(ISNUMBER(SEARCH(TRIM(CD$2), ProgramsTable[[#This Row],[Geographic Coverage]])), "Yes", "No"))</f>
        <v>N/A</v>
      </c>
      <c r="CE1257" s="18" t="str">
        <f>IF(AND(CC$2=0, CD$2=0), "*Required - Please Make a Selection*", IF(OR(ISNUMBER(SEARCH(TRIM(CC$2), ProgramsTable[[#This Row],[Geographic Coverage]])), ISNUMBER(SEARCH(TRIM(CD$2), ProgramsTable[[#This Row],[Geographic Coverage]]))), "Yes", "No"))</f>
        <v>No</v>
      </c>
      <c r="CF1257" s="18" t="str" cm="1">
        <f t="array" ref="CF1257">IF(COUNTIF(BK$2:BN$2, "Yes")=0, "N/A", IF(SUMPRODUCT((BK$2:BN$2="Yes")*(ProgramsTable[[#This Row],[Veteran?]:[Disabled Veteran?]]="Yes"))&gt;0, "Yes", "No"))</f>
        <v>No</v>
      </c>
      <c r="CG12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57"/>
      <c r="CI1257"/>
      <c r="CJ1257"/>
      <c r="CK1257"/>
      <c r="CL1257"/>
      <c r="CM1257"/>
      <c r="CN1257"/>
      <c r="CO1257"/>
      <c r="CP1257"/>
      <c r="CQ1257"/>
      <c r="CR1257"/>
      <c r="CS1257"/>
      <c r="CU1257"/>
      <c r="CV1257"/>
    </row>
    <row r="1258" spans="1:100" hidden="1" x14ac:dyDescent="0.25">
      <c r="A1258" s="10">
        <v>1420</v>
      </c>
      <c r="B1258" t="s">
        <v>658</v>
      </c>
      <c r="C1258" t="s">
        <v>664</v>
      </c>
      <c r="D1258" t="s">
        <v>545</v>
      </c>
      <c r="E1258" t="s">
        <v>546</v>
      </c>
      <c r="F1258" t="s">
        <v>559</v>
      </c>
      <c r="G1258" t="s">
        <v>105</v>
      </c>
      <c r="H1258" t="s">
        <v>207</v>
      </c>
      <c r="I1258" t="s">
        <v>207</v>
      </c>
      <c r="J1258" t="s">
        <v>208</v>
      </c>
      <c r="K1258" t="s">
        <v>208</v>
      </c>
      <c r="L1258" s="11" t="s">
        <v>543</v>
      </c>
      <c r="M1258">
        <v>60</v>
      </c>
      <c r="N1258">
        <v>120</v>
      </c>
      <c r="P1258" t="s">
        <v>208</v>
      </c>
      <c r="Q1258" t="s">
        <v>208</v>
      </c>
      <c r="R1258" t="s">
        <v>208</v>
      </c>
      <c r="S1258" t="s">
        <v>208</v>
      </c>
      <c r="T1258" t="s">
        <v>69</v>
      </c>
      <c r="U1258" t="s">
        <v>207</v>
      </c>
      <c r="V1258" t="s">
        <v>207</v>
      </c>
      <c r="W1258" t="s">
        <v>207</v>
      </c>
      <c r="X1258" t="s">
        <v>207</v>
      </c>
      <c r="Y1258" t="s">
        <v>207</v>
      </c>
      <c r="Z1258" t="s">
        <v>207</v>
      </c>
      <c r="AA1258" t="s">
        <v>207</v>
      </c>
      <c r="AB1258" t="s">
        <v>207</v>
      </c>
      <c r="AC1258" t="s">
        <v>207</v>
      </c>
      <c r="AD1258" t="s">
        <v>207</v>
      </c>
      <c r="AE1258" t="s">
        <v>207</v>
      </c>
      <c r="AF1258" t="s">
        <v>207</v>
      </c>
      <c r="AG1258" t="s">
        <v>207</v>
      </c>
      <c r="AH1258" t="s">
        <v>207</v>
      </c>
      <c r="AI1258" t="s">
        <v>207</v>
      </c>
      <c r="AJ1258" t="s">
        <v>207</v>
      </c>
      <c r="AK1258" t="s">
        <v>207</v>
      </c>
      <c r="AL1258" t="s">
        <v>207</v>
      </c>
      <c r="AM1258" t="s">
        <v>207</v>
      </c>
      <c r="AN1258" t="s">
        <v>207</v>
      </c>
      <c r="AO1258" t="s">
        <v>207</v>
      </c>
      <c r="AP1258" t="s">
        <v>207</v>
      </c>
      <c r="AQ1258" t="s">
        <v>207</v>
      </c>
      <c r="AR1258" t="s">
        <v>207</v>
      </c>
      <c r="AS1258" t="s">
        <v>207</v>
      </c>
      <c r="AT1258" t="s">
        <v>207</v>
      </c>
      <c r="AU1258" t="s">
        <v>207</v>
      </c>
      <c r="AV1258" t="s">
        <v>207</v>
      </c>
      <c r="AW1258" t="s">
        <v>207</v>
      </c>
      <c r="AX1258" t="s">
        <v>207</v>
      </c>
      <c r="AY1258" t="s">
        <v>207</v>
      </c>
      <c r="AZ1258" t="s">
        <v>207</v>
      </c>
      <c r="BA1258" t="s">
        <v>207</v>
      </c>
      <c r="BB1258" t="s">
        <v>207</v>
      </c>
      <c r="BC1258" t="s">
        <v>207</v>
      </c>
      <c r="BD1258" t="s">
        <v>207</v>
      </c>
      <c r="BE1258" t="s">
        <v>207</v>
      </c>
      <c r="BF1258" t="s">
        <v>207</v>
      </c>
      <c r="BG1258" t="s">
        <v>207</v>
      </c>
      <c r="BH1258" t="s">
        <v>207</v>
      </c>
      <c r="BI1258" t="s">
        <v>207</v>
      </c>
      <c r="BJ1258" t="s">
        <v>207</v>
      </c>
      <c r="BK1258" t="s">
        <v>207</v>
      </c>
      <c r="BL1258" t="s">
        <v>207</v>
      </c>
      <c r="BM1258" t="s">
        <v>207</v>
      </c>
      <c r="BN1258" t="s">
        <v>207</v>
      </c>
      <c r="BO1258" s="18" t="str">
        <f>IF(OR(BO$2=0, BO$2=""), "N/A", IF(ISNUMBER(SEARCH(UPPER(BO$2), UPPER(ProgramsTable[[#This Row],[Type of Service]]))), "Yes", "No"))</f>
        <v>N/A</v>
      </c>
      <c r="BP1258" s="18" t="str">
        <f>IF(BP$2=0, "N/A", IF(ISNUMBER(SEARCH(TRIM(BP$2), ProgramsTable[[#This Row],[Geographic Coverage]])), "Yes", "No"))</f>
        <v>N/A</v>
      </c>
      <c r="BQ1258" s="18" t="str">
        <f>IF(BQ$2=0, "N/A", IF(ISNUMBER(SEARCH(TRIM(BQ$2), ProgramsTable[[#This Row],[Geographic Coverage]])), "Yes", "No"))</f>
        <v>N/A</v>
      </c>
      <c r="BR1258" s="18" t="str">
        <f>IF(AND(BP$2=0, BQ$2=0), "*Required - Please Make a Selection*", IF(OR(ISNUMBER(SEARCH(TRIM(BP$2), ProgramsTable[[#This Row],[Geographic Coverage]])), ISNUMBER(SEARCH(TRIM(BQ$2), ProgramsTable[[#This Row],[Geographic Coverage]]))), "Yes", "No"))</f>
        <v>*Required - Please Make a Selection*</v>
      </c>
      <c r="BS1258" s="18" t="str">
        <f>IF(OR(BS$2="",BS$2=0), "N/A", IF(AND(ProgramsTable[[#This Row],[Age Min]]= "None", ProgramsTable[[#This Row],[Age Max]]= "None"), "Yes", IF(AND(BS$2&gt;=ProgramsTable[[#This Row],[Age Min]], BS$2&lt;=ProgramsTable[[#This Row],[Age Max]]), "Yes", "No")))</f>
        <v>N/A</v>
      </c>
      <c r="BT1258" s="18" t="str" cm="1">
        <f t="array" ref="BT1258">IF(COUNTIF(AM$2:BJ$2,"Yes")=0,"N/A",IF(SUMPRODUCT(--(AM$2:BJ$2="Yes"),--(ProgramsTable[[#This Row],[Developmental Disability]:[Caregivers, Family Members, Advocates, or Practitioners of an Individual with Disabilities or Medical Conditions]]="Yes"))&gt;0,"Yes","No"))</f>
        <v>N/A</v>
      </c>
      <c r="BU12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58" s="18" t="str">
        <f>IF(BV$2=0, "N/A", IF(ISNUMBER(SEARCH(UPPER(BV$2), UPPER(ProgramsTable[[#This Row],[Type of Service]]))), "Yes", "No"))</f>
        <v>N/A</v>
      </c>
      <c r="BW1258" s="18" t="str">
        <f>IF(BW$2=0, "N/A", IF(ISNUMBER(SEARCH(TRIM(BW$2), ProgramsTable[[#This Row],[Geographic Coverage]])), "Yes", "No"))</f>
        <v>N/A</v>
      </c>
      <c r="BX1258" s="18" t="str">
        <f>IF(BX$2=0, "N/A", IF(ISNUMBER(SEARCH(TRIM(BX$2), ProgramsTable[[#This Row],[Geographic Coverage]])), "Yes", "No"))</f>
        <v>N/A</v>
      </c>
      <c r="BY1258" s="18" t="str">
        <f>IF(AND(BW$2=0, BX$2=0), "*Required - Please Make a Selection*", IF(OR(ISNUMBER(SEARCH(TRIM(BW$2), ProgramsTable[[#This Row],[Geographic Coverage]])), ISNUMBER(SEARCH(TRIM(BX$2), ProgramsTable[[#This Row],[Geographic Coverage]]))), "Yes", "No"))</f>
        <v>*Required - Please Make a Selection*</v>
      </c>
      <c r="BZ1258" s="18" t="str">
        <f>IF(I$2=0, "N/A", IF(I$2="Yes", IF(ProgramsTable[[#This Row],[Program Includes Services for Caregivers]]="Yes", IF(ProgramsTable[[#This Row],[Program May Require Caregiver to be Unpaid]]="No", "Yes", "No"), "No"), "N/A"))</f>
        <v>N/A</v>
      </c>
      <c r="CA12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58" s="18" t="str">
        <f>IF(CB$2=0, "N/A", IF(ISNUMBER(SEARCH(TRIM(UPPER(CB$2)), TRIM(UPPER(ProgramsTable[[#This Row],[Type of Service]])))), "Yes", "No"))</f>
        <v>N/A</v>
      </c>
      <c r="CC1258" s="18" t="str">
        <f>IF(CC$2=0, "N/A", IF(ISNUMBER(SEARCH(TRIM(CC$2), ProgramsTable[[#This Row],[Geographic Coverage]])), "Yes", "No"))</f>
        <v>No</v>
      </c>
      <c r="CD1258" s="18" t="str">
        <f>IF(CD$2=0, "N/A", IF(ISNUMBER(SEARCH(TRIM(CD$2), ProgramsTable[[#This Row],[Geographic Coverage]])), "Yes", "No"))</f>
        <v>N/A</v>
      </c>
      <c r="CE1258" s="18" t="str">
        <f>IF(AND(CC$2=0, CD$2=0), "*Required - Please Make a Selection*", IF(OR(ISNUMBER(SEARCH(TRIM(CC$2), ProgramsTable[[#This Row],[Geographic Coverage]])), ISNUMBER(SEARCH(TRIM(CD$2), ProgramsTable[[#This Row],[Geographic Coverage]]))), "Yes", "No"))</f>
        <v>No</v>
      </c>
      <c r="CF1258" s="18" t="str" cm="1">
        <f t="array" ref="CF1258">IF(COUNTIF(BK$2:BN$2, "Yes")=0, "N/A", IF(SUMPRODUCT((BK$2:BN$2="Yes")*(ProgramsTable[[#This Row],[Veteran?]:[Disabled Veteran?]]="Yes"))&gt;0, "Yes", "No"))</f>
        <v>No</v>
      </c>
      <c r="CG125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58"/>
      <c r="CI1258"/>
      <c r="CJ1258"/>
      <c r="CK1258"/>
      <c r="CL1258"/>
      <c r="CM1258"/>
      <c r="CN1258"/>
      <c r="CO1258"/>
      <c r="CP1258"/>
      <c r="CQ1258"/>
      <c r="CR1258"/>
      <c r="CS1258"/>
      <c r="CU1258"/>
      <c r="CV1258"/>
    </row>
    <row r="1259" spans="1:100" hidden="1" x14ac:dyDescent="0.25">
      <c r="A1259" s="10">
        <v>1421</v>
      </c>
      <c r="B1259" t="s">
        <v>658</v>
      </c>
      <c r="C1259" t="s">
        <v>664</v>
      </c>
      <c r="D1259" t="s">
        <v>545</v>
      </c>
      <c r="E1259" t="s">
        <v>546</v>
      </c>
      <c r="F1259" t="s">
        <v>560</v>
      </c>
      <c r="G1259" t="s">
        <v>103</v>
      </c>
      <c r="H1259" t="s">
        <v>207</v>
      </c>
      <c r="I1259" t="s">
        <v>207</v>
      </c>
      <c r="J1259" t="s">
        <v>208</v>
      </c>
      <c r="K1259" t="s">
        <v>208</v>
      </c>
      <c r="L1259" s="11" t="s">
        <v>208</v>
      </c>
      <c r="M1259" t="s">
        <v>208</v>
      </c>
      <c r="N1259" t="s">
        <v>208</v>
      </c>
      <c r="P1259" t="s">
        <v>208</v>
      </c>
      <c r="Q1259" t="s">
        <v>208</v>
      </c>
      <c r="R1259" t="s">
        <v>208</v>
      </c>
      <c r="S1259" t="s">
        <v>208</v>
      </c>
      <c r="T1259" t="s">
        <v>69</v>
      </c>
      <c r="U1259" t="s">
        <v>207</v>
      </c>
      <c r="V1259" t="s">
        <v>207</v>
      </c>
      <c r="W1259" t="s">
        <v>207</v>
      </c>
      <c r="X1259" t="s">
        <v>207</v>
      </c>
      <c r="Y1259" t="s">
        <v>207</v>
      </c>
      <c r="Z1259" t="s">
        <v>207</v>
      </c>
      <c r="AA1259" t="s">
        <v>207</v>
      </c>
      <c r="AB1259" t="s">
        <v>207</v>
      </c>
      <c r="AC1259" t="s">
        <v>207</v>
      </c>
      <c r="AD1259" t="s">
        <v>207</v>
      </c>
      <c r="AE1259" t="s">
        <v>207</v>
      </c>
      <c r="AF1259" t="s">
        <v>207</v>
      </c>
      <c r="AG1259" t="s">
        <v>207</v>
      </c>
      <c r="AH1259" t="s">
        <v>207</v>
      </c>
      <c r="AI1259" t="s">
        <v>207</v>
      </c>
      <c r="AJ1259" t="s">
        <v>207</v>
      </c>
      <c r="AK1259" t="s">
        <v>207</v>
      </c>
      <c r="AL1259" t="s">
        <v>207</v>
      </c>
      <c r="AM1259" t="s">
        <v>207</v>
      </c>
      <c r="AN1259" t="s">
        <v>207</v>
      </c>
      <c r="AO1259" t="s">
        <v>207</v>
      </c>
      <c r="AP1259" t="s">
        <v>207</v>
      </c>
      <c r="AQ1259" t="s">
        <v>207</v>
      </c>
      <c r="AR1259" t="s">
        <v>207</v>
      </c>
      <c r="AS1259" t="s">
        <v>207</v>
      </c>
      <c r="AT1259" t="s">
        <v>207</v>
      </c>
      <c r="AU1259" t="s">
        <v>207</v>
      </c>
      <c r="AV1259" t="s">
        <v>207</v>
      </c>
      <c r="AW1259" t="s">
        <v>207</v>
      </c>
      <c r="AX1259" t="s">
        <v>207</v>
      </c>
      <c r="AY1259" t="s">
        <v>207</v>
      </c>
      <c r="AZ1259" t="s">
        <v>207</v>
      </c>
      <c r="BA1259" t="s">
        <v>207</v>
      </c>
      <c r="BB1259" t="s">
        <v>207</v>
      </c>
      <c r="BC1259" t="s">
        <v>207</v>
      </c>
      <c r="BD1259" t="s">
        <v>207</v>
      </c>
      <c r="BE1259" t="s">
        <v>207</v>
      </c>
      <c r="BF1259" t="s">
        <v>207</v>
      </c>
      <c r="BG1259" t="s">
        <v>207</v>
      </c>
      <c r="BH1259" t="s">
        <v>207</v>
      </c>
      <c r="BI1259" t="s">
        <v>207</v>
      </c>
      <c r="BJ1259" t="s">
        <v>207</v>
      </c>
      <c r="BK1259" t="s">
        <v>207</v>
      </c>
      <c r="BL1259" t="s">
        <v>207</v>
      </c>
      <c r="BM1259" t="s">
        <v>207</v>
      </c>
      <c r="BN1259" t="s">
        <v>207</v>
      </c>
      <c r="BO1259" s="18" t="str">
        <f>IF(OR(BO$2=0, BO$2=""), "N/A", IF(ISNUMBER(SEARCH(UPPER(BO$2), UPPER(ProgramsTable[[#This Row],[Type of Service]]))), "Yes", "No"))</f>
        <v>N/A</v>
      </c>
      <c r="BP1259" s="18" t="str">
        <f>IF(BP$2=0, "N/A", IF(ISNUMBER(SEARCH(TRIM(BP$2), ProgramsTable[[#This Row],[Geographic Coverage]])), "Yes", "No"))</f>
        <v>N/A</v>
      </c>
      <c r="BQ1259" s="18" t="str">
        <f>IF(BQ$2=0, "N/A", IF(ISNUMBER(SEARCH(TRIM(BQ$2), ProgramsTable[[#This Row],[Geographic Coverage]])), "Yes", "No"))</f>
        <v>N/A</v>
      </c>
      <c r="BR1259" s="18" t="str">
        <f>IF(AND(BP$2=0, BQ$2=0), "*Required - Please Make a Selection*", IF(OR(ISNUMBER(SEARCH(TRIM(BP$2), ProgramsTable[[#This Row],[Geographic Coverage]])), ISNUMBER(SEARCH(TRIM(BQ$2), ProgramsTable[[#This Row],[Geographic Coverage]]))), "Yes", "No"))</f>
        <v>*Required - Please Make a Selection*</v>
      </c>
      <c r="BS1259" s="18" t="str">
        <f>IF(OR(BS$2="",BS$2=0), "N/A", IF(AND(ProgramsTable[[#This Row],[Age Min]]= "None", ProgramsTable[[#This Row],[Age Max]]= "None"), "Yes", IF(AND(BS$2&gt;=ProgramsTable[[#This Row],[Age Min]], BS$2&lt;=ProgramsTable[[#This Row],[Age Max]]), "Yes", "No")))</f>
        <v>N/A</v>
      </c>
      <c r="BT1259" s="18" t="str" cm="1">
        <f t="array" ref="BT1259">IF(COUNTIF(AM$2:BJ$2,"Yes")=0,"N/A",IF(SUMPRODUCT(--(AM$2:BJ$2="Yes"),--(ProgramsTable[[#This Row],[Developmental Disability]:[Caregivers, Family Members, Advocates, or Practitioners of an Individual with Disabilities or Medical Conditions]]="Yes"))&gt;0,"Yes","No"))</f>
        <v>N/A</v>
      </c>
      <c r="BU12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59" s="18" t="str">
        <f>IF(BV$2=0, "N/A", IF(ISNUMBER(SEARCH(UPPER(BV$2), UPPER(ProgramsTable[[#This Row],[Type of Service]]))), "Yes", "No"))</f>
        <v>N/A</v>
      </c>
      <c r="BW1259" s="18" t="str">
        <f>IF(BW$2=0, "N/A", IF(ISNUMBER(SEARCH(TRIM(BW$2), ProgramsTable[[#This Row],[Geographic Coverage]])), "Yes", "No"))</f>
        <v>N/A</v>
      </c>
      <c r="BX1259" s="18" t="str">
        <f>IF(BX$2=0, "N/A", IF(ISNUMBER(SEARCH(TRIM(BX$2), ProgramsTable[[#This Row],[Geographic Coverage]])), "Yes", "No"))</f>
        <v>N/A</v>
      </c>
      <c r="BY1259" s="18" t="str">
        <f>IF(AND(BW$2=0, BX$2=0), "*Required - Please Make a Selection*", IF(OR(ISNUMBER(SEARCH(TRIM(BW$2), ProgramsTable[[#This Row],[Geographic Coverage]])), ISNUMBER(SEARCH(TRIM(BX$2), ProgramsTable[[#This Row],[Geographic Coverage]]))), "Yes", "No"))</f>
        <v>*Required - Please Make a Selection*</v>
      </c>
      <c r="BZ1259" s="18" t="str">
        <f>IF(I$2=0, "N/A", IF(I$2="Yes", IF(ProgramsTable[[#This Row],[Program Includes Services for Caregivers]]="Yes", IF(ProgramsTable[[#This Row],[Program May Require Caregiver to be Unpaid]]="No", "Yes", "No"), "No"), "N/A"))</f>
        <v>N/A</v>
      </c>
      <c r="CA12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59" s="18" t="str">
        <f>IF(CB$2=0, "N/A", IF(ISNUMBER(SEARCH(TRIM(UPPER(CB$2)), TRIM(UPPER(ProgramsTable[[#This Row],[Type of Service]])))), "Yes", "No"))</f>
        <v>N/A</v>
      </c>
      <c r="CC1259" s="18" t="str">
        <f>IF(CC$2=0, "N/A", IF(ISNUMBER(SEARCH(TRIM(CC$2), ProgramsTable[[#This Row],[Geographic Coverage]])), "Yes", "No"))</f>
        <v>No</v>
      </c>
      <c r="CD1259" s="18" t="str">
        <f>IF(CD$2=0, "N/A", IF(ISNUMBER(SEARCH(TRIM(CD$2), ProgramsTable[[#This Row],[Geographic Coverage]])), "Yes", "No"))</f>
        <v>N/A</v>
      </c>
      <c r="CE1259" s="18" t="str">
        <f>IF(AND(CC$2=0, CD$2=0), "*Required - Please Make a Selection*", IF(OR(ISNUMBER(SEARCH(TRIM(CC$2), ProgramsTable[[#This Row],[Geographic Coverage]])), ISNUMBER(SEARCH(TRIM(CD$2), ProgramsTable[[#This Row],[Geographic Coverage]]))), "Yes", "No"))</f>
        <v>No</v>
      </c>
      <c r="CF1259" s="18" t="str" cm="1">
        <f t="array" ref="CF1259">IF(COUNTIF(BK$2:BN$2, "Yes")=0, "N/A", IF(SUMPRODUCT((BK$2:BN$2="Yes")*(ProgramsTable[[#This Row],[Veteran?]:[Disabled Veteran?]]="Yes"))&gt;0, "Yes", "No"))</f>
        <v>No</v>
      </c>
      <c r="CG125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59"/>
      <c r="CI1259"/>
      <c r="CJ1259"/>
      <c r="CK1259"/>
      <c r="CL1259"/>
      <c r="CM1259"/>
      <c r="CN1259"/>
      <c r="CO1259"/>
      <c r="CP1259"/>
      <c r="CQ1259"/>
      <c r="CR1259"/>
      <c r="CS1259"/>
      <c r="CU1259"/>
      <c r="CV1259"/>
    </row>
    <row r="1260" spans="1:100" hidden="1" x14ac:dyDescent="0.25">
      <c r="A1260" s="10">
        <v>1422</v>
      </c>
      <c r="B1260" t="s">
        <v>658</v>
      </c>
      <c r="C1260" t="s">
        <v>664</v>
      </c>
      <c r="D1260" t="s">
        <v>545</v>
      </c>
      <c r="E1260" t="s">
        <v>546</v>
      </c>
      <c r="F1260" t="s">
        <v>111</v>
      </c>
      <c r="G1260" t="s">
        <v>111</v>
      </c>
      <c r="H1260" t="s">
        <v>207</v>
      </c>
      <c r="I1260" t="s">
        <v>207</v>
      </c>
      <c r="J1260" t="s">
        <v>547</v>
      </c>
      <c r="K1260" t="s">
        <v>208</v>
      </c>
      <c r="L1260" s="11" t="s">
        <v>543</v>
      </c>
      <c r="M1260">
        <v>60</v>
      </c>
      <c r="N1260">
        <v>120</v>
      </c>
      <c r="P1260" t="s">
        <v>561</v>
      </c>
      <c r="Q1260" t="s">
        <v>208</v>
      </c>
      <c r="R1260" t="s">
        <v>561</v>
      </c>
      <c r="S1260" t="s">
        <v>208</v>
      </c>
      <c r="T1260" t="s">
        <v>69</v>
      </c>
      <c r="U1260" t="s">
        <v>215</v>
      </c>
      <c r="V1260" t="s">
        <v>207</v>
      </c>
      <c r="W1260" t="s">
        <v>207</v>
      </c>
      <c r="X1260" t="s">
        <v>207</v>
      </c>
      <c r="Y1260" t="s">
        <v>207</v>
      </c>
      <c r="Z1260" t="s">
        <v>207</v>
      </c>
      <c r="AA1260" t="s">
        <v>215</v>
      </c>
      <c r="AB1260" t="s">
        <v>207</v>
      </c>
      <c r="AC1260" t="s">
        <v>207</v>
      </c>
      <c r="AD1260" t="s">
        <v>207</v>
      </c>
      <c r="AE1260" t="s">
        <v>207</v>
      </c>
      <c r="AF1260" t="s">
        <v>207</v>
      </c>
      <c r="AG1260" t="s">
        <v>207</v>
      </c>
      <c r="AH1260" t="s">
        <v>207</v>
      </c>
      <c r="AI1260" t="s">
        <v>207</v>
      </c>
      <c r="AJ1260" t="s">
        <v>207</v>
      </c>
      <c r="AK1260" t="s">
        <v>207</v>
      </c>
      <c r="AL1260" t="s">
        <v>207</v>
      </c>
      <c r="AM1260" t="s">
        <v>207</v>
      </c>
      <c r="AN1260" t="s">
        <v>207</v>
      </c>
      <c r="AO1260" t="s">
        <v>207</v>
      </c>
      <c r="AP1260" t="s">
        <v>207</v>
      </c>
      <c r="AQ1260" t="s">
        <v>207</v>
      </c>
      <c r="AR1260" t="s">
        <v>207</v>
      </c>
      <c r="AS1260" t="s">
        <v>207</v>
      </c>
      <c r="AT1260" t="s">
        <v>207</v>
      </c>
      <c r="AU1260" t="s">
        <v>207</v>
      </c>
      <c r="AV1260" t="s">
        <v>207</v>
      </c>
      <c r="AW1260" t="s">
        <v>207</v>
      </c>
      <c r="AX1260" t="s">
        <v>207</v>
      </c>
      <c r="AY1260" t="s">
        <v>207</v>
      </c>
      <c r="AZ1260" t="s">
        <v>207</v>
      </c>
      <c r="BA1260" t="s">
        <v>215</v>
      </c>
      <c r="BB1260" t="s">
        <v>207</v>
      </c>
      <c r="BC1260" t="s">
        <v>207</v>
      </c>
      <c r="BD1260" t="s">
        <v>207</v>
      </c>
      <c r="BE1260" t="s">
        <v>207</v>
      </c>
      <c r="BF1260" t="s">
        <v>207</v>
      </c>
      <c r="BG1260" t="s">
        <v>207</v>
      </c>
      <c r="BH1260" t="s">
        <v>207</v>
      </c>
      <c r="BI1260" t="s">
        <v>207</v>
      </c>
      <c r="BJ1260" t="s">
        <v>207</v>
      </c>
      <c r="BK1260" t="s">
        <v>207</v>
      </c>
      <c r="BL1260" t="s">
        <v>207</v>
      </c>
      <c r="BM1260" t="s">
        <v>207</v>
      </c>
      <c r="BN1260" t="s">
        <v>207</v>
      </c>
      <c r="BO1260" s="18" t="str">
        <f>IF(OR(BO$2=0, BO$2=""), "N/A", IF(ISNUMBER(SEARCH(UPPER(BO$2), UPPER(ProgramsTable[[#This Row],[Type of Service]]))), "Yes", "No"))</f>
        <v>N/A</v>
      </c>
      <c r="BP1260" s="18" t="str">
        <f>IF(BP$2=0, "N/A", IF(ISNUMBER(SEARCH(TRIM(BP$2), ProgramsTable[[#This Row],[Geographic Coverage]])), "Yes", "No"))</f>
        <v>N/A</v>
      </c>
      <c r="BQ1260" s="18" t="str">
        <f>IF(BQ$2=0, "N/A", IF(ISNUMBER(SEARCH(TRIM(BQ$2), ProgramsTable[[#This Row],[Geographic Coverage]])), "Yes", "No"))</f>
        <v>N/A</v>
      </c>
      <c r="BR1260" s="18" t="str">
        <f>IF(AND(BP$2=0, BQ$2=0), "*Required - Please Make a Selection*", IF(OR(ISNUMBER(SEARCH(TRIM(BP$2), ProgramsTable[[#This Row],[Geographic Coverage]])), ISNUMBER(SEARCH(TRIM(BQ$2), ProgramsTable[[#This Row],[Geographic Coverage]]))), "Yes", "No"))</f>
        <v>*Required - Please Make a Selection*</v>
      </c>
      <c r="BS1260" s="18" t="str">
        <f>IF(OR(BS$2="",BS$2=0), "N/A", IF(AND(ProgramsTable[[#This Row],[Age Min]]= "None", ProgramsTable[[#This Row],[Age Max]]= "None"), "Yes", IF(AND(BS$2&gt;=ProgramsTable[[#This Row],[Age Min]], BS$2&lt;=ProgramsTable[[#This Row],[Age Max]]), "Yes", "No")))</f>
        <v>N/A</v>
      </c>
      <c r="BT1260" s="18" t="str" cm="1">
        <f t="array" ref="BT1260">IF(COUNTIF(AM$2:BJ$2,"Yes")=0,"N/A",IF(SUMPRODUCT(--(AM$2:BJ$2="Yes"),--(ProgramsTable[[#This Row],[Developmental Disability]:[Caregivers, Family Members, Advocates, or Practitioners of an Individual with Disabilities or Medical Conditions]]="Yes"))&gt;0,"Yes","No"))</f>
        <v>N/A</v>
      </c>
      <c r="BU12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60" s="18" t="str">
        <f>IF(BV$2=0, "N/A", IF(ISNUMBER(SEARCH(UPPER(BV$2), UPPER(ProgramsTable[[#This Row],[Type of Service]]))), "Yes", "No"))</f>
        <v>N/A</v>
      </c>
      <c r="BW1260" s="18" t="str">
        <f>IF(BW$2=0, "N/A", IF(ISNUMBER(SEARCH(TRIM(BW$2), ProgramsTable[[#This Row],[Geographic Coverage]])), "Yes", "No"))</f>
        <v>N/A</v>
      </c>
      <c r="BX1260" s="18" t="str">
        <f>IF(BX$2=0, "N/A", IF(ISNUMBER(SEARCH(TRIM(BX$2), ProgramsTable[[#This Row],[Geographic Coverage]])), "Yes", "No"))</f>
        <v>N/A</v>
      </c>
      <c r="BY1260" s="18" t="str">
        <f>IF(AND(BW$2=0, BX$2=0), "*Required - Please Make a Selection*", IF(OR(ISNUMBER(SEARCH(TRIM(BW$2), ProgramsTable[[#This Row],[Geographic Coverage]])), ISNUMBER(SEARCH(TRIM(BX$2), ProgramsTable[[#This Row],[Geographic Coverage]]))), "Yes", "No"))</f>
        <v>*Required - Please Make a Selection*</v>
      </c>
      <c r="BZ1260" s="18" t="str">
        <f>IF(I$2=0, "N/A", IF(I$2="Yes", IF(ProgramsTable[[#This Row],[Program Includes Services for Caregivers]]="Yes", IF(ProgramsTable[[#This Row],[Program May Require Caregiver to be Unpaid]]="No", "Yes", "No"), "No"), "N/A"))</f>
        <v>N/A</v>
      </c>
      <c r="CA12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60" s="18" t="str">
        <f>IF(CB$2=0, "N/A", IF(ISNUMBER(SEARCH(TRIM(UPPER(CB$2)), TRIM(UPPER(ProgramsTable[[#This Row],[Type of Service]])))), "Yes", "No"))</f>
        <v>N/A</v>
      </c>
      <c r="CC1260" s="18" t="str">
        <f>IF(CC$2=0, "N/A", IF(ISNUMBER(SEARCH(TRIM(CC$2), ProgramsTable[[#This Row],[Geographic Coverage]])), "Yes", "No"))</f>
        <v>No</v>
      </c>
      <c r="CD1260" s="18" t="str">
        <f>IF(CD$2=0, "N/A", IF(ISNUMBER(SEARCH(TRIM(CD$2), ProgramsTable[[#This Row],[Geographic Coverage]])), "Yes", "No"))</f>
        <v>N/A</v>
      </c>
      <c r="CE1260" s="18" t="str">
        <f>IF(AND(CC$2=0, CD$2=0), "*Required - Please Make a Selection*", IF(OR(ISNUMBER(SEARCH(TRIM(CC$2), ProgramsTable[[#This Row],[Geographic Coverage]])), ISNUMBER(SEARCH(TRIM(CD$2), ProgramsTable[[#This Row],[Geographic Coverage]]))), "Yes", "No"))</f>
        <v>No</v>
      </c>
      <c r="CF1260" s="18" t="str" cm="1">
        <f t="array" ref="CF1260">IF(COUNTIF(BK$2:BN$2, "Yes")=0, "N/A", IF(SUMPRODUCT((BK$2:BN$2="Yes")*(ProgramsTable[[#This Row],[Veteran?]:[Disabled Veteran?]]="Yes"))&gt;0, "Yes", "No"))</f>
        <v>No</v>
      </c>
      <c r="CG126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60"/>
      <c r="CI1260"/>
      <c r="CJ1260"/>
      <c r="CK1260"/>
      <c r="CL1260"/>
      <c r="CM1260"/>
      <c r="CN1260"/>
      <c r="CO1260"/>
      <c r="CP1260"/>
      <c r="CQ1260"/>
      <c r="CR1260"/>
      <c r="CS1260"/>
      <c r="CU1260"/>
      <c r="CV1260"/>
    </row>
    <row r="1261" spans="1:100" hidden="1" x14ac:dyDescent="0.25">
      <c r="A1261" s="10">
        <v>1423</v>
      </c>
      <c r="B1261" t="s">
        <v>658</v>
      </c>
      <c r="C1261" t="s">
        <v>664</v>
      </c>
      <c r="D1261" t="s">
        <v>545</v>
      </c>
      <c r="E1261" t="s">
        <v>546</v>
      </c>
      <c r="F1261" t="s">
        <v>562</v>
      </c>
      <c r="G1261" t="s">
        <v>103</v>
      </c>
      <c r="H1261" t="s">
        <v>207</v>
      </c>
      <c r="I1261" t="s">
        <v>207</v>
      </c>
      <c r="J1261" t="s">
        <v>208</v>
      </c>
      <c r="K1261" t="s">
        <v>208</v>
      </c>
      <c r="L1261" s="11" t="s">
        <v>208</v>
      </c>
      <c r="M1261" t="s">
        <v>208</v>
      </c>
      <c r="N1261" t="s">
        <v>208</v>
      </c>
      <c r="P1261" t="s">
        <v>208</v>
      </c>
      <c r="Q1261" t="s">
        <v>208</v>
      </c>
      <c r="R1261" t="s">
        <v>208</v>
      </c>
      <c r="S1261" t="s">
        <v>208</v>
      </c>
      <c r="T1261" t="s">
        <v>69</v>
      </c>
      <c r="U1261" t="s">
        <v>207</v>
      </c>
      <c r="V1261" t="s">
        <v>207</v>
      </c>
      <c r="W1261" t="s">
        <v>207</v>
      </c>
      <c r="X1261" t="s">
        <v>207</v>
      </c>
      <c r="Y1261" t="s">
        <v>207</v>
      </c>
      <c r="Z1261" t="s">
        <v>207</v>
      </c>
      <c r="AA1261" t="s">
        <v>207</v>
      </c>
      <c r="AB1261" t="s">
        <v>207</v>
      </c>
      <c r="AC1261" t="s">
        <v>207</v>
      </c>
      <c r="AD1261" t="s">
        <v>207</v>
      </c>
      <c r="AE1261" t="s">
        <v>207</v>
      </c>
      <c r="AF1261" t="s">
        <v>207</v>
      </c>
      <c r="AG1261" t="s">
        <v>207</v>
      </c>
      <c r="AH1261" t="s">
        <v>207</v>
      </c>
      <c r="AI1261" t="s">
        <v>207</v>
      </c>
      <c r="AJ1261" t="s">
        <v>207</v>
      </c>
      <c r="AK1261" t="s">
        <v>207</v>
      </c>
      <c r="AL1261" t="s">
        <v>207</v>
      </c>
      <c r="AM1261" t="s">
        <v>207</v>
      </c>
      <c r="AN1261" t="s">
        <v>207</v>
      </c>
      <c r="AO1261" t="s">
        <v>207</v>
      </c>
      <c r="AP1261" t="s">
        <v>207</v>
      </c>
      <c r="AQ1261" t="s">
        <v>207</v>
      </c>
      <c r="AR1261" t="s">
        <v>207</v>
      </c>
      <c r="AS1261" t="s">
        <v>207</v>
      </c>
      <c r="AT1261" t="s">
        <v>207</v>
      </c>
      <c r="AU1261" t="s">
        <v>207</v>
      </c>
      <c r="AV1261" t="s">
        <v>207</v>
      </c>
      <c r="AW1261" t="s">
        <v>207</v>
      </c>
      <c r="AX1261" t="s">
        <v>207</v>
      </c>
      <c r="AY1261" t="s">
        <v>207</v>
      </c>
      <c r="AZ1261" t="s">
        <v>207</v>
      </c>
      <c r="BA1261" t="s">
        <v>207</v>
      </c>
      <c r="BB1261" t="s">
        <v>207</v>
      </c>
      <c r="BC1261" t="s">
        <v>207</v>
      </c>
      <c r="BD1261" t="s">
        <v>207</v>
      </c>
      <c r="BE1261" t="s">
        <v>207</v>
      </c>
      <c r="BF1261" t="s">
        <v>207</v>
      </c>
      <c r="BG1261" t="s">
        <v>207</v>
      </c>
      <c r="BH1261" t="s">
        <v>207</v>
      </c>
      <c r="BI1261" t="s">
        <v>207</v>
      </c>
      <c r="BJ1261" t="s">
        <v>207</v>
      </c>
      <c r="BK1261" t="s">
        <v>207</v>
      </c>
      <c r="BL1261" t="s">
        <v>207</v>
      </c>
      <c r="BM1261" t="s">
        <v>207</v>
      </c>
      <c r="BN1261" t="s">
        <v>207</v>
      </c>
      <c r="BO1261" s="18" t="str">
        <f>IF(OR(BO$2=0, BO$2=""), "N/A", IF(ISNUMBER(SEARCH(UPPER(BO$2), UPPER(ProgramsTable[[#This Row],[Type of Service]]))), "Yes", "No"))</f>
        <v>N/A</v>
      </c>
      <c r="BP1261" s="18" t="str">
        <f>IF(BP$2=0, "N/A", IF(ISNUMBER(SEARCH(TRIM(BP$2), ProgramsTable[[#This Row],[Geographic Coverage]])), "Yes", "No"))</f>
        <v>N/A</v>
      </c>
      <c r="BQ1261" s="18" t="str">
        <f>IF(BQ$2=0, "N/A", IF(ISNUMBER(SEARCH(TRIM(BQ$2), ProgramsTable[[#This Row],[Geographic Coverage]])), "Yes", "No"))</f>
        <v>N/A</v>
      </c>
      <c r="BR1261" s="18" t="str">
        <f>IF(AND(BP$2=0, BQ$2=0), "*Required - Please Make a Selection*", IF(OR(ISNUMBER(SEARCH(TRIM(BP$2), ProgramsTable[[#This Row],[Geographic Coverage]])), ISNUMBER(SEARCH(TRIM(BQ$2), ProgramsTable[[#This Row],[Geographic Coverage]]))), "Yes", "No"))</f>
        <v>*Required - Please Make a Selection*</v>
      </c>
      <c r="BS1261" s="18" t="str">
        <f>IF(OR(BS$2="",BS$2=0), "N/A", IF(AND(ProgramsTable[[#This Row],[Age Min]]= "None", ProgramsTable[[#This Row],[Age Max]]= "None"), "Yes", IF(AND(BS$2&gt;=ProgramsTable[[#This Row],[Age Min]], BS$2&lt;=ProgramsTable[[#This Row],[Age Max]]), "Yes", "No")))</f>
        <v>N/A</v>
      </c>
      <c r="BT1261" s="18" t="str" cm="1">
        <f t="array" ref="BT1261">IF(COUNTIF(AM$2:BJ$2,"Yes")=0,"N/A",IF(SUMPRODUCT(--(AM$2:BJ$2="Yes"),--(ProgramsTable[[#This Row],[Developmental Disability]:[Caregivers, Family Members, Advocates, or Practitioners of an Individual with Disabilities or Medical Conditions]]="Yes"))&gt;0,"Yes","No"))</f>
        <v>N/A</v>
      </c>
      <c r="BU12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61" s="18" t="str">
        <f>IF(BV$2=0, "N/A", IF(ISNUMBER(SEARCH(UPPER(BV$2), UPPER(ProgramsTable[[#This Row],[Type of Service]]))), "Yes", "No"))</f>
        <v>N/A</v>
      </c>
      <c r="BW1261" s="18" t="str">
        <f>IF(BW$2=0, "N/A", IF(ISNUMBER(SEARCH(TRIM(BW$2), ProgramsTable[[#This Row],[Geographic Coverage]])), "Yes", "No"))</f>
        <v>N/A</v>
      </c>
      <c r="BX1261" s="18" t="str">
        <f>IF(BX$2=0, "N/A", IF(ISNUMBER(SEARCH(TRIM(BX$2), ProgramsTable[[#This Row],[Geographic Coverage]])), "Yes", "No"))</f>
        <v>N/A</v>
      </c>
      <c r="BY1261" s="18" t="str">
        <f>IF(AND(BW$2=0, BX$2=0), "*Required - Please Make a Selection*", IF(OR(ISNUMBER(SEARCH(TRIM(BW$2), ProgramsTable[[#This Row],[Geographic Coverage]])), ISNUMBER(SEARCH(TRIM(BX$2), ProgramsTable[[#This Row],[Geographic Coverage]]))), "Yes", "No"))</f>
        <v>*Required - Please Make a Selection*</v>
      </c>
      <c r="BZ1261" s="18" t="str">
        <f>IF(I$2=0, "N/A", IF(I$2="Yes", IF(ProgramsTable[[#This Row],[Program Includes Services for Caregivers]]="Yes", IF(ProgramsTable[[#This Row],[Program May Require Caregiver to be Unpaid]]="No", "Yes", "No"), "No"), "N/A"))</f>
        <v>N/A</v>
      </c>
      <c r="CA12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61" s="18" t="str">
        <f>IF(CB$2=0, "N/A", IF(ISNUMBER(SEARCH(TRIM(UPPER(CB$2)), TRIM(UPPER(ProgramsTable[[#This Row],[Type of Service]])))), "Yes", "No"))</f>
        <v>N/A</v>
      </c>
      <c r="CC1261" s="18" t="str">
        <f>IF(CC$2=0, "N/A", IF(ISNUMBER(SEARCH(TRIM(CC$2), ProgramsTable[[#This Row],[Geographic Coverage]])), "Yes", "No"))</f>
        <v>No</v>
      </c>
      <c r="CD1261" s="18" t="str">
        <f>IF(CD$2=0, "N/A", IF(ISNUMBER(SEARCH(TRIM(CD$2), ProgramsTable[[#This Row],[Geographic Coverage]])), "Yes", "No"))</f>
        <v>N/A</v>
      </c>
      <c r="CE1261" s="18" t="str">
        <f>IF(AND(CC$2=0, CD$2=0), "*Required - Please Make a Selection*", IF(OR(ISNUMBER(SEARCH(TRIM(CC$2), ProgramsTable[[#This Row],[Geographic Coverage]])), ISNUMBER(SEARCH(TRIM(CD$2), ProgramsTable[[#This Row],[Geographic Coverage]]))), "Yes", "No"))</f>
        <v>No</v>
      </c>
      <c r="CF1261" s="18" t="str" cm="1">
        <f t="array" ref="CF1261">IF(COUNTIF(BK$2:BN$2, "Yes")=0, "N/A", IF(SUMPRODUCT((BK$2:BN$2="Yes")*(ProgramsTable[[#This Row],[Veteran?]:[Disabled Veteran?]]="Yes"))&gt;0, "Yes", "No"))</f>
        <v>No</v>
      </c>
      <c r="CG12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61"/>
      <c r="CI1261"/>
      <c r="CJ1261"/>
      <c r="CK1261"/>
      <c r="CL1261"/>
      <c r="CM1261"/>
      <c r="CN1261"/>
      <c r="CO1261"/>
      <c r="CP1261"/>
      <c r="CQ1261"/>
      <c r="CR1261"/>
      <c r="CS1261"/>
      <c r="CU1261"/>
      <c r="CV1261"/>
    </row>
    <row r="1262" spans="1:100" hidden="1" x14ac:dyDescent="0.25">
      <c r="A1262" s="10">
        <v>1424</v>
      </c>
      <c r="B1262" t="s">
        <v>658</v>
      </c>
      <c r="C1262" t="s">
        <v>664</v>
      </c>
      <c r="D1262" t="s">
        <v>545</v>
      </c>
      <c r="E1262" t="s">
        <v>546</v>
      </c>
      <c r="F1262" t="s">
        <v>117</v>
      </c>
      <c r="G1262" t="s">
        <v>117</v>
      </c>
      <c r="H1262" t="s">
        <v>207</v>
      </c>
      <c r="I1262" t="s">
        <v>207</v>
      </c>
      <c r="J1262" t="s">
        <v>208</v>
      </c>
      <c r="K1262" t="s">
        <v>208</v>
      </c>
      <c r="L1262" s="11" t="s">
        <v>543</v>
      </c>
      <c r="M1262">
        <v>60</v>
      </c>
      <c r="N1262">
        <v>120</v>
      </c>
      <c r="P1262" t="s">
        <v>563</v>
      </c>
      <c r="Q1262" t="s">
        <v>208</v>
      </c>
      <c r="R1262" t="s">
        <v>563</v>
      </c>
      <c r="S1262" t="s">
        <v>208</v>
      </c>
      <c r="T1262" t="s">
        <v>69</v>
      </c>
      <c r="U1262" t="s">
        <v>207</v>
      </c>
      <c r="V1262" t="s">
        <v>207</v>
      </c>
      <c r="W1262" t="s">
        <v>207</v>
      </c>
      <c r="X1262" t="s">
        <v>207</v>
      </c>
      <c r="Y1262" t="s">
        <v>207</v>
      </c>
      <c r="Z1262" t="s">
        <v>207</v>
      </c>
      <c r="AA1262" t="s">
        <v>207</v>
      </c>
      <c r="AB1262" t="s">
        <v>207</v>
      </c>
      <c r="AC1262" t="s">
        <v>207</v>
      </c>
      <c r="AD1262" t="s">
        <v>207</v>
      </c>
      <c r="AE1262" t="s">
        <v>207</v>
      </c>
      <c r="AF1262" t="s">
        <v>207</v>
      </c>
      <c r="AG1262" t="s">
        <v>207</v>
      </c>
      <c r="AH1262" t="s">
        <v>207</v>
      </c>
      <c r="AI1262" t="s">
        <v>207</v>
      </c>
      <c r="AJ1262" t="s">
        <v>207</v>
      </c>
      <c r="AK1262" t="s">
        <v>207</v>
      </c>
      <c r="AL1262" t="s">
        <v>207</v>
      </c>
      <c r="AM1262" t="s">
        <v>207</v>
      </c>
      <c r="AN1262" t="s">
        <v>207</v>
      </c>
      <c r="AO1262" t="s">
        <v>207</v>
      </c>
      <c r="AP1262" t="s">
        <v>207</v>
      </c>
      <c r="AQ1262" t="s">
        <v>207</v>
      </c>
      <c r="AR1262" t="s">
        <v>207</v>
      </c>
      <c r="AS1262" t="s">
        <v>207</v>
      </c>
      <c r="AT1262" t="s">
        <v>207</v>
      </c>
      <c r="AU1262" t="s">
        <v>207</v>
      </c>
      <c r="AV1262" t="s">
        <v>207</v>
      </c>
      <c r="AW1262" t="s">
        <v>207</v>
      </c>
      <c r="AX1262" t="s">
        <v>207</v>
      </c>
      <c r="AY1262" t="s">
        <v>207</v>
      </c>
      <c r="AZ1262" t="s">
        <v>207</v>
      </c>
      <c r="BA1262" t="s">
        <v>215</v>
      </c>
      <c r="BB1262" t="s">
        <v>207</v>
      </c>
      <c r="BC1262" t="s">
        <v>207</v>
      </c>
      <c r="BD1262" t="s">
        <v>207</v>
      </c>
      <c r="BE1262" t="s">
        <v>207</v>
      </c>
      <c r="BF1262" t="s">
        <v>207</v>
      </c>
      <c r="BG1262" t="s">
        <v>207</v>
      </c>
      <c r="BH1262" t="s">
        <v>207</v>
      </c>
      <c r="BI1262" t="s">
        <v>207</v>
      </c>
      <c r="BJ1262" t="s">
        <v>207</v>
      </c>
      <c r="BK1262" t="s">
        <v>207</v>
      </c>
      <c r="BL1262" t="s">
        <v>207</v>
      </c>
      <c r="BM1262" t="s">
        <v>207</v>
      </c>
      <c r="BN1262" t="s">
        <v>207</v>
      </c>
      <c r="BO1262" s="18" t="str">
        <f>IF(OR(BO$2=0, BO$2=""), "N/A", IF(ISNUMBER(SEARCH(UPPER(BO$2), UPPER(ProgramsTable[[#This Row],[Type of Service]]))), "Yes", "No"))</f>
        <v>N/A</v>
      </c>
      <c r="BP1262" s="18" t="str">
        <f>IF(BP$2=0, "N/A", IF(ISNUMBER(SEARCH(TRIM(BP$2), ProgramsTable[[#This Row],[Geographic Coverage]])), "Yes", "No"))</f>
        <v>N/A</v>
      </c>
      <c r="BQ1262" s="18" t="str">
        <f>IF(BQ$2=0, "N/A", IF(ISNUMBER(SEARCH(TRIM(BQ$2), ProgramsTable[[#This Row],[Geographic Coverage]])), "Yes", "No"))</f>
        <v>N/A</v>
      </c>
      <c r="BR1262" s="18" t="str">
        <f>IF(AND(BP$2=0, BQ$2=0), "*Required - Please Make a Selection*", IF(OR(ISNUMBER(SEARCH(TRIM(BP$2), ProgramsTable[[#This Row],[Geographic Coverage]])), ISNUMBER(SEARCH(TRIM(BQ$2), ProgramsTable[[#This Row],[Geographic Coverage]]))), "Yes", "No"))</f>
        <v>*Required - Please Make a Selection*</v>
      </c>
      <c r="BS1262" s="18" t="str">
        <f>IF(OR(BS$2="",BS$2=0), "N/A", IF(AND(ProgramsTable[[#This Row],[Age Min]]= "None", ProgramsTable[[#This Row],[Age Max]]= "None"), "Yes", IF(AND(BS$2&gt;=ProgramsTable[[#This Row],[Age Min]], BS$2&lt;=ProgramsTable[[#This Row],[Age Max]]), "Yes", "No")))</f>
        <v>N/A</v>
      </c>
      <c r="BT1262" s="18" t="str" cm="1">
        <f t="array" ref="BT1262">IF(COUNTIF(AM$2:BJ$2,"Yes")=0,"N/A",IF(SUMPRODUCT(--(AM$2:BJ$2="Yes"),--(ProgramsTable[[#This Row],[Developmental Disability]:[Caregivers, Family Members, Advocates, or Practitioners of an Individual with Disabilities or Medical Conditions]]="Yes"))&gt;0,"Yes","No"))</f>
        <v>N/A</v>
      </c>
      <c r="BU12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62" s="18" t="str">
        <f>IF(BV$2=0, "N/A", IF(ISNUMBER(SEARCH(UPPER(BV$2), UPPER(ProgramsTable[[#This Row],[Type of Service]]))), "Yes", "No"))</f>
        <v>N/A</v>
      </c>
      <c r="BW1262" s="18" t="str">
        <f>IF(BW$2=0, "N/A", IF(ISNUMBER(SEARCH(TRIM(BW$2), ProgramsTable[[#This Row],[Geographic Coverage]])), "Yes", "No"))</f>
        <v>N/A</v>
      </c>
      <c r="BX1262" s="18" t="str">
        <f>IF(BX$2=0, "N/A", IF(ISNUMBER(SEARCH(TRIM(BX$2), ProgramsTable[[#This Row],[Geographic Coverage]])), "Yes", "No"))</f>
        <v>N/A</v>
      </c>
      <c r="BY1262" s="18" t="str">
        <f>IF(AND(BW$2=0, BX$2=0), "*Required - Please Make a Selection*", IF(OR(ISNUMBER(SEARCH(TRIM(BW$2), ProgramsTable[[#This Row],[Geographic Coverage]])), ISNUMBER(SEARCH(TRIM(BX$2), ProgramsTable[[#This Row],[Geographic Coverage]]))), "Yes", "No"))</f>
        <v>*Required - Please Make a Selection*</v>
      </c>
      <c r="BZ1262" s="18" t="str">
        <f>IF(I$2=0, "N/A", IF(I$2="Yes", IF(ProgramsTable[[#This Row],[Program Includes Services for Caregivers]]="Yes", IF(ProgramsTable[[#This Row],[Program May Require Caregiver to be Unpaid]]="No", "Yes", "No"), "No"), "N/A"))</f>
        <v>N/A</v>
      </c>
      <c r="CA12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62" s="18" t="str">
        <f>IF(CB$2=0, "N/A", IF(ISNUMBER(SEARCH(TRIM(UPPER(CB$2)), TRIM(UPPER(ProgramsTable[[#This Row],[Type of Service]])))), "Yes", "No"))</f>
        <v>N/A</v>
      </c>
      <c r="CC1262" s="18" t="str">
        <f>IF(CC$2=0, "N/A", IF(ISNUMBER(SEARCH(TRIM(CC$2), ProgramsTable[[#This Row],[Geographic Coverage]])), "Yes", "No"))</f>
        <v>No</v>
      </c>
      <c r="CD1262" s="18" t="str">
        <f>IF(CD$2=0, "N/A", IF(ISNUMBER(SEARCH(TRIM(CD$2), ProgramsTable[[#This Row],[Geographic Coverage]])), "Yes", "No"))</f>
        <v>N/A</v>
      </c>
      <c r="CE1262" s="18" t="str">
        <f>IF(AND(CC$2=0, CD$2=0), "*Required - Please Make a Selection*", IF(OR(ISNUMBER(SEARCH(TRIM(CC$2), ProgramsTable[[#This Row],[Geographic Coverage]])), ISNUMBER(SEARCH(TRIM(CD$2), ProgramsTable[[#This Row],[Geographic Coverage]]))), "Yes", "No"))</f>
        <v>No</v>
      </c>
      <c r="CF1262" s="18" t="str" cm="1">
        <f t="array" ref="CF1262">IF(COUNTIF(BK$2:BN$2, "Yes")=0, "N/A", IF(SUMPRODUCT((BK$2:BN$2="Yes")*(ProgramsTable[[#This Row],[Veteran?]:[Disabled Veteran?]]="Yes"))&gt;0, "Yes", "No"))</f>
        <v>No</v>
      </c>
      <c r="CG12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62"/>
      <c r="CI1262"/>
      <c r="CJ1262"/>
      <c r="CK1262"/>
      <c r="CL1262"/>
      <c r="CM1262"/>
      <c r="CN1262"/>
      <c r="CO1262"/>
      <c r="CP1262"/>
      <c r="CQ1262"/>
      <c r="CR1262"/>
      <c r="CS1262"/>
      <c r="CU1262"/>
      <c r="CV1262"/>
    </row>
    <row r="1263" spans="1:100" x14ac:dyDescent="0.25">
      <c r="A1263" s="10">
        <v>1425</v>
      </c>
      <c r="B1263" t="s">
        <v>658</v>
      </c>
      <c r="C1263" t="s">
        <v>664</v>
      </c>
      <c r="D1263" t="s">
        <v>564</v>
      </c>
      <c r="E1263" t="s">
        <v>546</v>
      </c>
      <c r="F1263" t="s">
        <v>565</v>
      </c>
      <c r="G1263" t="s">
        <v>107</v>
      </c>
      <c r="H1263" t="s">
        <v>207</v>
      </c>
      <c r="I1263" t="s">
        <v>207</v>
      </c>
      <c r="J1263" t="s">
        <v>566</v>
      </c>
      <c r="K1263" t="s">
        <v>208</v>
      </c>
      <c r="L1263" s="11" t="s">
        <v>567</v>
      </c>
      <c r="M1263">
        <v>60</v>
      </c>
      <c r="N1263">
        <v>120</v>
      </c>
      <c r="O1263" t="s">
        <v>568</v>
      </c>
      <c r="P1263" t="s">
        <v>569</v>
      </c>
      <c r="Q1263" t="s">
        <v>208</v>
      </c>
      <c r="R1263" t="s">
        <v>569</v>
      </c>
      <c r="S1263" t="s">
        <v>208</v>
      </c>
      <c r="T1263" t="s">
        <v>69</v>
      </c>
      <c r="U1263" t="s">
        <v>207</v>
      </c>
      <c r="V1263" t="s">
        <v>215</v>
      </c>
      <c r="W1263" t="s">
        <v>207</v>
      </c>
      <c r="X1263" t="s">
        <v>207</v>
      </c>
      <c r="Y1263" t="s">
        <v>207</v>
      </c>
      <c r="Z1263" t="s">
        <v>207</v>
      </c>
      <c r="AA1263" t="s">
        <v>207</v>
      </c>
      <c r="AB1263" t="s">
        <v>207</v>
      </c>
      <c r="AC1263" t="s">
        <v>207</v>
      </c>
      <c r="AD1263" t="s">
        <v>207</v>
      </c>
      <c r="AE1263" t="s">
        <v>207</v>
      </c>
      <c r="AF1263" t="s">
        <v>207</v>
      </c>
      <c r="AG1263" t="s">
        <v>207</v>
      </c>
      <c r="AH1263" t="s">
        <v>207</v>
      </c>
      <c r="AI1263" t="s">
        <v>207</v>
      </c>
      <c r="AJ1263" t="s">
        <v>207</v>
      </c>
      <c r="AK1263" t="s">
        <v>207</v>
      </c>
      <c r="AL1263" t="s">
        <v>207</v>
      </c>
      <c r="AM1263" t="s">
        <v>215</v>
      </c>
      <c r="AN1263" t="s">
        <v>215</v>
      </c>
      <c r="AO1263" t="s">
        <v>215</v>
      </c>
      <c r="AP1263" t="s">
        <v>207</v>
      </c>
      <c r="AQ1263" t="s">
        <v>207</v>
      </c>
      <c r="AR1263" t="s">
        <v>207</v>
      </c>
      <c r="AS1263" t="s">
        <v>207</v>
      </c>
      <c r="AT1263" t="s">
        <v>207</v>
      </c>
      <c r="AU1263" t="s">
        <v>207</v>
      </c>
      <c r="AV1263" t="s">
        <v>207</v>
      </c>
      <c r="AW1263" t="s">
        <v>207</v>
      </c>
      <c r="AX1263" t="s">
        <v>207</v>
      </c>
      <c r="AY1263" t="s">
        <v>207</v>
      </c>
      <c r="AZ1263" t="s">
        <v>207</v>
      </c>
      <c r="BA1263" t="s">
        <v>207</v>
      </c>
      <c r="BB1263" t="s">
        <v>207</v>
      </c>
      <c r="BC1263" t="s">
        <v>207</v>
      </c>
      <c r="BD1263" t="s">
        <v>207</v>
      </c>
      <c r="BE1263" t="s">
        <v>207</v>
      </c>
      <c r="BF1263" t="s">
        <v>207</v>
      </c>
      <c r="BG1263" t="s">
        <v>207</v>
      </c>
      <c r="BH1263" t="s">
        <v>207</v>
      </c>
      <c r="BI1263" t="s">
        <v>207</v>
      </c>
      <c r="BJ1263" t="s">
        <v>207</v>
      </c>
      <c r="BK1263" t="s">
        <v>207</v>
      </c>
      <c r="BL1263" t="s">
        <v>207</v>
      </c>
      <c r="BM1263" t="s">
        <v>207</v>
      </c>
      <c r="BN1263" t="s">
        <v>207</v>
      </c>
      <c r="BO1263" s="18" t="str">
        <f>IF(OR(BO$2=0, BO$2=""), "N/A", IF(ISNUMBER(SEARCH(UPPER(BO$2), UPPER(ProgramsTable[[#This Row],[Type of Service]]))), "Yes", "No"))</f>
        <v>N/A</v>
      </c>
      <c r="BP1263" s="18" t="str">
        <f>IF(BP$2=0, "N/A", IF(ISNUMBER(SEARCH(TRIM(BP$2), ProgramsTable[[#This Row],[Geographic Coverage]])), "Yes", "No"))</f>
        <v>N/A</v>
      </c>
      <c r="BQ1263" s="18" t="str">
        <f>IF(BQ$2=0, "N/A", IF(ISNUMBER(SEARCH(TRIM(BQ$2), ProgramsTable[[#This Row],[Geographic Coverage]])), "Yes", "No"))</f>
        <v>N/A</v>
      </c>
      <c r="BR1263" s="18" t="str">
        <f>IF(AND(BP$2=0, BQ$2=0), "*Required - Please Make a Selection*", IF(OR(ISNUMBER(SEARCH(TRIM(BP$2), ProgramsTable[[#This Row],[Geographic Coverage]])), ISNUMBER(SEARCH(TRIM(BQ$2), ProgramsTable[[#This Row],[Geographic Coverage]]))), "Yes", "No"))</f>
        <v>*Required - Please Make a Selection*</v>
      </c>
      <c r="BS1263" s="18" t="str">
        <f>IF(OR(BS$2="",BS$2=0), "N/A", IF(AND(ProgramsTable[[#This Row],[Age Min]]= "None", ProgramsTable[[#This Row],[Age Max]]= "None"), "Yes", IF(AND(BS$2&gt;=ProgramsTable[[#This Row],[Age Min]], BS$2&lt;=ProgramsTable[[#This Row],[Age Max]]), "Yes", "No")))</f>
        <v>N/A</v>
      </c>
      <c r="BT1263" s="18" t="str" cm="1">
        <f t="array" ref="BT1263">IF(COUNTIF(AM$2:BJ$2,"Yes")=0,"N/A",IF(SUMPRODUCT(--(AM$2:BJ$2="Yes"),--(ProgramsTable[[#This Row],[Developmental Disability]:[Caregivers, Family Members, Advocates, or Practitioners of an Individual with Disabilities or Medical Conditions]]="Yes"))&gt;0,"Yes","No"))</f>
        <v>N/A</v>
      </c>
      <c r="BU12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63" s="18" t="str">
        <f>IF(BV$2=0, "N/A", IF(ISNUMBER(SEARCH(UPPER(BV$2), UPPER(ProgramsTable[[#This Row],[Type of Service]]))), "Yes", "No"))</f>
        <v>N/A</v>
      </c>
      <c r="BW1263" s="18" t="str">
        <f>IF(BW$2=0, "N/A", IF(ISNUMBER(SEARCH(TRIM(BW$2), ProgramsTable[[#This Row],[Geographic Coverage]])), "Yes", "No"))</f>
        <v>N/A</v>
      </c>
      <c r="BX1263" s="18" t="str">
        <f>IF(BX$2=0, "N/A", IF(ISNUMBER(SEARCH(TRIM(BX$2), ProgramsTable[[#This Row],[Geographic Coverage]])), "Yes", "No"))</f>
        <v>N/A</v>
      </c>
      <c r="BY1263" s="18" t="str">
        <f>IF(AND(BW$2=0, BX$2=0), "*Required - Please Make a Selection*", IF(OR(ISNUMBER(SEARCH(TRIM(BW$2), ProgramsTable[[#This Row],[Geographic Coverage]])), ISNUMBER(SEARCH(TRIM(BX$2), ProgramsTable[[#This Row],[Geographic Coverage]]))), "Yes", "No"))</f>
        <v>*Required - Please Make a Selection*</v>
      </c>
      <c r="BZ1263" s="18" t="str">
        <f>IF(I$2=0, "N/A", IF(I$2="Yes", IF(ProgramsTable[[#This Row],[Program Includes Services for Caregivers]]="Yes", IF(ProgramsTable[[#This Row],[Program May Require Caregiver to be Unpaid]]="No", "Yes", "No"), "No"), "N/A"))</f>
        <v>N/A</v>
      </c>
      <c r="CA12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63" s="18" t="str">
        <f>IF(CB$2=0, "N/A", IF(ISNUMBER(SEARCH(TRIM(UPPER(CB$2)), TRIM(UPPER(ProgramsTable[[#This Row],[Type of Service]])))), "Yes", "No"))</f>
        <v>N/A</v>
      </c>
      <c r="CC1263" s="18" t="str">
        <f>IF(CC$2=0, "N/A", IF(ISNUMBER(SEARCH(TRIM(CC$2), ProgramsTable[[#This Row],[Geographic Coverage]])), "Yes", "No"))</f>
        <v>No</v>
      </c>
      <c r="CD1263" s="18" t="str">
        <f>IF(CD$2=0, "N/A", IF(ISNUMBER(SEARCH(TRIM(CD$2), ProgramsTable[[#This Row],[Geographic Coverage]])), "Yes", "No"))</f>
        <v>N/A</v>
      </c>
      <c r="CE1263" s="18" t="str">
        <f>IF(AND(CC$2=0, CD$2=0), "*Required - Please Make a Selection*", IF(OR(ISNUMBER(SEARCH(TRIM(CC$2), ProgramsTable[[#This Row],[Geographic Coverage]])), ISNUMBER(SEARCH(TRIM(CD$2), ProgramsTable[[#This Row],[Geographic Coverage]]))), "Yes", "No"))</f>
        <v>No</v>
      </c>
      <c r="CF1263" s="18" t="str" cm="1">
        <f t="array" ref="CF1263">IF(COUNTIF(BK$2:BN$2, "Yes")=0, "N/A", IF(SUMPRODUCT((BK$2:BN$2="Yes")*(ProgramsTable[[#This Row],[Veteran?]:[Disabled Veteran?]]="Yes"))&gt;0, "Yes", "No"))</f>
        <v>No</v>
      </c>
      <c r="CG12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63"/>
      <c r="CI1263"/>
      <c r="CJ1263"/>
      <c r="CK1263"/>
      <c r="CL1263"/>
      <c r="CM1263"/>
      <c r="CN1263"/>
      <c r="CO1263"/>
      <c r="CP1263"/>
      <c r="CQ1263"/>
      <c r="CR1263"/>
      <c r="CS1263"/>
      <c r="CU1263"/>
      <c r="CV1263"/>
    </row>
    <row r="1264" spans="1:100" hidden="1" x14ac:dyDescent="0.25">
      <c r="A1264" s="10">
        <v>1426</v>
      </c>
      <c r="B1264" t="s">
        <v>658</v>
      </c>
      <c r="C1264" t="s">
        <v>664</v>
      </c>
      <c r="D1264" t="s">
        <v>564</v>
      </c>
      <c r="E1264" t="s">
        <v>546</v>
      </c>
      <c r="F1264" t="s">
        <v>570</v>
      </c>
      <c r="G1264" t="s">
        <v>109</v>
      </c>
      <c r="H1264" t="s">
        <v>207</v>
      </c>
      <c r="I1264" t="s">
        <v>207</v>
      </c>
      <c r="J1264" t="s">
        <v>566</v>
      </c>
      <c r="K1264" t="s">
        <v>208</v>
      </c>
      <c r="L1264" s="11" t="s">
        <v>571</v>
      </c>
      <c r="M1264">
        <v>60</v>
      </c>
      <c r="N1264">
        <v>120</v>
      </c>
      <c r="O1264" t="s">
        <v>572</v>
      </c>
      <c r="P1264" t="s">
        <v>573</v>
      </c>
      <c r="Q1264" t="s">
        <v>208</v>
      </c>
      <c r="R1264" t="s">
        <v>573</v>
      </c>
      <c r="S1264" t="s">
        <v>208</v>
      </c>
      <c r="T1264" t="s">
        <v>69</v>
      </c>
      <c r="U1264" t="s">
        <v>207</v>
      </c>
      <c r="V1264" t="s">
        <v>215</v>
      </c>
      <c r="W1264" t="s">
        <v>207</v>
      </c>
      <c r="X1264" t="s">
        <v>207</v>
      </c>
      <c r="Y1264" t="s">
        <v>207</v>
      </c>
      <c r="Z1264" t="s">
        <v>207</v>
      </c>
      <c r="AA1264" t="s">
        <v>207</v>
      </c>
      <c r="AB1264" t="s">
        <v>207</v>
      </c>
      <c r="AC1264" t="s">
        <v>207</v>
      </c>
      <c r="AD1264" t="s">
        <v>207</v>
      </c>
      <c r="AE1264" t="s">
        <v>207</v>
      </c>
      <c r="AF1264" t="s">
        <v>207</v>
      </c>
      <c r="AG1264" t="s">
        <v>207</v>
      </c>
      <c r="AH1264" t="s">
        <v>207</v>
      </c>
      <c r="AI1264" t="s">
        <v>207</v>
      </c>
      <c r="AJ1264" t="s">
        <v>207</v>
      </c>
      <c r="AK1264" t="s">
        <v>207</v>
      </c>
      <c r="AL1264" t="s">
        <v>207</v>
      </c>
      <c r="AM1264" t="s">
        <v>215</v>
      </c>
      <c r="AN1264" t="s">
        <v>215</v>
      </c>
      <c r="AO1264" t="s">
        <v>215</v>
      </c>
      <c r="AP1264" t="s">
        <v>207</v>
      </c>
      <c r="AQ1264" t="s">
        <v>215</v>
      </c>
      <c r="AR1264" t="s">
        <v>207</v>
      </c>
      <c r="AS1264" t="s">
        <v>207</v>
      </c>
      <c r="AT1264" t="s">
        <v>207</v>
      </c>
      <c r="AU1264" t="s">
        <v>207</v>
      </c>
      <c r="AV1264" t="s">
        <v>207</v>
      </c>
      <c r="AW1264" t="s">
        <v>207</v>
      </c>
      <c r="AX1264" t="s">
        <v>215</v>
      </c>
      <c r="AY1264" t="s">
        <v>215</v>
      </c>
      <c r="AZ1264" t="s">
        <v>207</v>
      </c>
      <c r="BA1264" t="s">
        <v>215</v>
      </c>
      <c r="BB1264" t="s">
        <v>207</v>
      </c>
      <c r="BC1264" t="s">
        <v>207</v>
      </c>
      <c r="BD1264" t="s">
        <v>207</v>
      </c>
      <c r="BE1264" t="s">
        <v>207</v>
      </c>
      <c r="BF1264" t="s">
        <v>207</v>
      </c>
      <c r="BG1264" t="s">
        <v>207</v>
      </c>
      <c r="BH1264" t="s">
        <v>207</v>
      </c>
      <c r="BI1264" t="s">
        <v>207</v>
      </c>
      <c r="BJ1264" t="s">
        <v>207</v>
      </c>
      <c r="BK1264" t="s">
        <v>207</v>
      </c>
      <c r="BL1264" t="s">
        <v>207</v>
      </c>
      <c r="BM1264" t="s">
        <v>207</v>
      </c>
      <c r="BN1264" t="s">
        <v>207</v>
      </c>
      <c r="BO1264" s="18" t="str">
        <f>IF(OR(BO$2=0, BO$2=""), "N/A", IF(ISNUMBER(SEARCH(UPPER(BO$2), UPPER(ProgramsTable[[#This Row],[Type of Service]]))), "Yes", "No"))</f>
        <v>N/A</v>
      </c>
      <c r="BP1264" s="18" t="str">
        <f>IF(BP$2=0, "N/A", IF(ISNUMBER(SEARCH(TRIM(BP$2), ProgramsTable[[#This Row],[Geographic Coverage]])), "Yes", "No"))</f>
        <v>N/A</v>
      </c>
      <c r="BQ1264" s="18" t="str">
        <f>IF(BQ$2=0, "N/A", IF(ISNUMBER(SEARCH(TRIM(BQ$2), ProgramsTable[[#This Row],[Geographic Coverage]])), "Yes", "No"))</f>
        <v>N/A</v>
      </c>
      <c r="BR1264" s="18" t="str">
        <f>IF(AND(BP$2=0, BQ$2=0), "*Required - Please Make a Selection*", IF(OR(ISNUMBER(SEARCH(TRIM(BP$2), ProgramsTable[[#This Row],[Geographic Coverage]])), ISNUMBER(SEARCH(TRIM(BQ$2), ProgramsTable[[#This Row],[Geographic Coverage]]))), "Yes", "No"))</f>
        <v>*Required - Please Make a Selection*</v>
      </c>
      <c r="BS1264" s="18" t="str">
        <f>IF(OR(BS$2="",BS$2=0), "N/A", IF(AND(ProgramsTable[[#This Row],[Age Min]]= "None", ProgramsTable[[#This Row],[Age Max]]= "None"), "Yes", IF(AND(BS$2&gt;=ProgramsTable[[#This Row],[Age Min]], BS$2&lt;=ProgramsTable[[#This Row],[Age Max]]), "Yes", "No")))</f>
        <v>N/A</v>
      </c>
      <c r="BT1264" s="18" t="str" cm="1">
        <f t="array" ref="BT1264">IF(COUNTIF(AM$2:BJ$2,"Yes")=0,"N/A",IF(SUMPRODUCT(--(AM$2:BJ$2="Yes"),--(ProgramsTable[[#This Row],[Developmental Disability]:[Caregivers, Family Members, Advocates, or Practitioners of an Individual with Disabilities or Medical Conditions]]="Yes"))&gt;0,"Yes","No"))</f>
        <v>N/A</v>
      </c>
      <c r="BU12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64" s="18" t="str">
        <f>IF(BV$2=0, "N/A", IF(ISNUMBER(SEARCH(UPPER(BV$2), UPPER(ProgramsTable[[#This Row],[Type of Service]]))), "Yes", "No"))</f>
        <v>N/A</v>
      </c>
      <c r="BW1264" s="18" t="str">
        <f>IF(BW$2=0, "N/A", IF(ISNUMBER(SEARCH(TRIM(BW$2), ProgramsTable[[#This Row],[Geographic Coverage]])), "Yes", "No"))</f>
        <v>N/A</v>
      </c>
      <c r="BX1264" s="18" t="str">
        <f>IF(BX$2=0, "N/A", IF(ISNUMBER(SEARCH(TRIM(BX$2), ProgramsTable[[#This Row],[Geographic Coverage]])), "Yes", "No"))</f>
        <v>N/A</v>
      </c>
      <c r="BY1264" s="18" t="str">
        <f>IF(AND(BW$2=0, BX$2=0), "*Required - Please Make a Selection*", IF(OR(ISNUMBER(SEARCH(TRIM(BW$2), ProgramsTable[[#This Row],[Geographic Coverage]])), ISNUMBER(SEARCH(TRIM(BX$2), ProgramsTable[[#This Row],[Geographic Coverage]]))), "Yes", "No"))</f>
        <v>*Required - Please Make a Selection*</v>
      </c>
      <c r="BZ1264" s="18" t="str">
        <f>IF(I$2=0, "N/A", IF(I$2="Yes", IF(ProgramsTable[[#This Row],[Program Includes Services for Caregivers]]="Yes", IF(ProgramsTable[[#This Row],[Program May Require Caregiver to be Unpaid]]="No", "Yes", "No"), "No"), "N/A"))</f>
        <v>N/A</v>
      </c>
      <c r="CA12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64" s="18" t="str">
        <f>IF(CB$2=0, "N/A", IF(ISNUMBER(SEARCH(TRIM(UPPER(CB$2)), TRIM(UPPER(ProgramsTable[[#This Row],[Type of Service]])))), "Yes", "No"))</f>
        <v>N/A</v>
      </c>
      <c r="CC1264" s="18" t="str">
        <f>IF(CC$2=0, "N/A", IF(ISNUMBER(SEARCH(TRIM(CC$2), ProgramsTable[[#This Row],[Geographic Coverage]])), "Yes", "No"))</f>
        <v>No</v>
      </c>
      <c r="CD1264" s="18" t="str">
        <f>IF(CD$2=0, "N/A", IF(ISNUMBER(SEARCH(TRIM(CD$2), ProgramsTable[[#This Row],[Geographic Coverage]])), "Yes", "No"))</f>
        <v>N/A</v>
      </c>
      <c r="CE1264" s="18" t="str">
        <f>IF(AND(CC$2=0, CD$2=0), "*Required - Please Make a Selection*", IF(OR(ISNUMBER(SEARCH(TRIM(CC$2), ProgramsTable[[#This Row],[Geographic Coverage]])), ISNUMBER(SEARCH(TRIM(CD$2), ProgramsTable[[#This Row],[Geographic Coverage]]))), "Yes", "No"))</f>
        <v>No</v>
      </c>
      <c r="CF1264" s="18" t="str" cm="1">
        <f t="array" ref="CF1264">IF(COUNTIF(BK$2:BN$2, "Yes")=0, "N/A", IF(SUMPRODUCT((BK$2:BN$2="Yes")*(ProgramsTable[[#This Row],[Veteran?]:[Disabled Veteran?]]="Yes"))&gt;0, "Yes", "No"))</f>
        <v>No</v>
      </c>
      <c r="CG12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64"/>
      <c r="CI1264"/>
      <c r="CJ1264"/>
      <c r="CK1264"/>
      <c r="CL1264"/>
      <c r="CM1264"/>
      <c r="CN1264"/>
      <c r="CO1264"/>
      <c r="CP1264"/>
      <c r="CQ1264"/>
      <c r="CR1264"/>
      <c r="CS1264"/>
      <c r="CU1264"/>
      <c r="CV1264"/>
    </row>
    <row r="1265" spans="1:100" hidden="1" x14ac:dyDescent="0.25">
      <c r="A1265" s="10">
        <v>1427</v>
      </c>
      <c r="B1265" t="s">
        <v>658</v>
      </c>
      <c r="C1265" t="s">
        <v>664</v>
      </c>
      <c r="D1265" t="s">
        <v>564</v>
      </c>
      <c r="E1265" t="s">
        <v>546</v>
      </c>
      <c r="F1265" t="s">
        <v>574</v>
      </c>
      <c r="G1265" t="s">
        <v>108</v>
      </c>
      <c r="H1265" t="s">
        <v>207</v>
      </c>
      <c r="I1265" t="s">
        <v>207</v>
      </c>
      <c r="J1265" t="s">
        <v>208</v>
      </c>
      <c r="K1265" t="s">
        <v>208</v>
      </c>
      <c r="L1265" s="11" t="s">
        <v>543</v>
      </c>
      <c r="M1265">
        <v>60</v>
      </c>
      <c r="N1265">
        <v>120</v>
      </c>
      <c r="P1265" t="s">
        <v>575</v>
      </c>
      <c r="Q1265" t="s">
        <v>208</v>
      </c>
      <c r="R1265" t="s">
        <v>575</v>
      </c>
      <c r="S1265" t="s">
        <v>208</v>
      </c>
      <c r="T1265" t="s">
        <v>69</v>
      </c>
      <c r="U1265" t="s">
        <v>207</v>
      </c>
      <c r="V1265" t="s">
        <v>207</v>
      </c>
      <c r="W1265" t="s">
        <v>207</v>
      </c>
      <c r="X1265" t="s">
        <v>207</v>
      </c>
      <c r="Y1265" t="s">
        <v>207</v>
      </c>
      <c r="Z1265" t="s">
        <v>207</v>
      </c>
      <c r="AA1265" t="s">
        <v>207</v>
      </c>
      <c r="AB1265" t="s">
        <v>207</v>
      </c>
      <c r="AC1265" t="s">
        <v>207</v>
      </c>
      <c r="AD1265" t="s">
        <v>207</v>
      </c>
      <c r="AE1265" t="s">
        <v>207</v>
      </c>
      <c r="AF1265" t="s">
        <v>207</v>
      </c>
      <c r="AG1265" t="s">
        <v>207</v>
      </c>
      <c r="AH1265" t="s">
        <v>207</v>
      </c>
      <c r="AI1265" t="s">
        <v>207</v>
      </c>
      <c r="AJ1265" t="s">
        <v>207</v>
      </c>
      <c r="AK1265" t="s">
        <v>207</v>
      </c>
      <c r="AL1265" t="s">
        <v>207</v>
      </c>
      <c r="AM1265" t="s">
        <v>207</v>
      </c>
      <c r="AN1265" t="s">
        <v>207</v>
      </c>
      <c r="AO1265" t="s">
        <v>207</v>
      </c>
      <c r="AP1265" t="s">
        <v>207</v>
      </c>
      <c r="AQ1265" t="s">
        <v>207</v>
      </c>
      <c r="AR1265" t="s">
        <v>207</v>
      </c>
      <c r="AS1265" t="s">
        <v>207</v>
      </c>
      <c r="AT1265" t="s">
        <v>207</v>
      </c>
      <c r="AU1265" t="s">
        <v>207</v>
      </c>
      <c r="AV1265" t="s">
        <v>207</v>
      </c>
      <c r="AW1265" t="s">
        <v>207</v>
      </c>
      <c r="AX1265" t="s">
        <v>207</v>
      </c>
      <c r="AY1265" t="s">
        <v>207</v>
      </c>
      <c r="AZ1265" t="s">
        <v>207</v>
      </c>
      <c r="BA1265" t="s">
        <v>215</v>
      </c>
      <c r="BB1265" t="s">
        <v>207</v>
      </c>
      <c r="BC1265" t="s">
        <v>207</v>
      </c>
      <c r="BD1265" t="s">
        <v>207</v>
      </c>
      <c r="BE1265" t="s">
        <v>207</v>
      </c>
      <c r="BF1265" t="s">
        <v>207</v>
      </c>
      <c r="BG1265" t="s">
        <v>207</v>
      </c>
      <c r="BH1265" t="s">
        <v>207</v>
      </c>
      <c r="BI1265" t="s">
        <v>207</v>
      </c>
      <c r="BJ1265" t="s">
        <v>207</v>
      </c>
      <c r="BK1265" t="s">
        <v>207</v>
      </c>
      <c r="BL1265" t="s">
        <v>207</v>
      </c>
      <c r="BM1265" t="s">
        <v>207</v>
      </c>
      <c r="BN1265" t="s">
        <v>207</v>
      </c>
      <c r="BO1265" s="18" t="str">
        <f>IF(OR(BO$2=0, BO$2=""), "N/A", IF(ISNUMBER(SEARCH(UPPER(BO$2), UPPER(ProgramsTable[[#This Row],[Type of Service]]))), "Yes", "No"))</f>
        <v>N/A</v>
      </c>
      <c r="BP1265" s="18" t="str">
        <f>IF(BP$2=0, "N/A", IF(ISNUMBER(SEARCH(TRIM(BP$2), ProgramsTable[[#This Row],[Geographic Coverage]])), "Yes", "No"))</f>
        <v>N/A</v>
      </c>
      <c r="BQ1265" s="18" t="str">
        <f>IF(BQ$2=0, "N/A", IF(ISNUMBER(SEARCH(TRIM(BQ$2), ProgramsTable[[#This Row],[Geographic Coverage]])), "Yes", "No"))</f>
        <v>N/A</v>
      </c>
      <c r="BR1265" s="18" t="str">
        <f>IF(AND(BP$2=0, BQ$2=0), "*Required - Please Make a Selection*", IF(OR(ISNUMBER(SEARCH(TRIM(BP$2), ProgramsTable[[#This Row],[Geographic Coverage]])), ISNUMBER(SEARCH(TRIM(BQ$2), ProgramsTable[[#This Row],[Geographic Coverage]]))), "Yes", "No"))</f>
        <v>*Required - Please Make a Selection*</v>
      </c>
      <c r="BS1265" s="18" t="str">
        <f>IF(OR(BS$2="",BS$2=0), "N/A", IF(AND(ProgramsTable[[#This Row],[Age Min]]= "None", ProgramsTable[[#This Row],[Age Max]]= "None"), "Yes", IF(AND(BS$2&gt;=ProgramsTable[[#This Row],[Age Min]], BS$2&lt;=ProgramsTable[[#This Row],[Age Max]]), "Yes", "No")))</f>
        <v>N/A</v>
      </c>
      <c r="BT1265" s="18" t="str" cm="1">
        <f t="array" ref="BT1265">IF(COUNTIF(AM$2:BJ$2,"Yes")=0,"N/A",IF(SUMPRODUCT(--(AM$2:BJ$2="Yes"),--(ProgramsTable[[#This Row],[Developmental Disability]:[Caregivers, Family Members, Advocates, or Practitioners of an Individual with Disabilities or Medical Conditions]]="Yes"))&gt;0,"Yes","No"))</f>
        <v>N/A</v>
      </c>
      <c r="BU12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65" s="18" t="str">
        <f>IF(BV$2=0, "N/A", IF(ISNUMBER(SEARCH(UPPER(BV$2), UPPER(ProgramsTable[[#This Row],[Type of Service]]))), "Yes", "No"))</f>
        <v>N/A</v>
      </c>
      <c r="BW1265" s="18" t="str">
        <f>IF(BW$2=0, "N/A", IF(ISNUMBER(SEARCH(TRIM(BW$2), ProgramsTable[[#This Row],[Geographic Coverage]])), "Yes", "No"))</f>
        <v>N/A</v>
      </c>
      <c r="BX1265" s="18" t="str">
        <f>IF(BX$2=0, "N/A", IF(ISNUMBER(SEARCH(TRIM(BX$2), ProgramsTable[[#This Row],[Geographic Coverage]])), "Yes", "No"))</f>
        <v>N/A</v>
      </c>
      <c r="BY1265" s="18" t="str">
        <f>IF(AND(BW$2=0, BX$2=0), "*Required - Please Make a Selection*", IF(OR(ISNUMBER(SEARCH(TRIM(BW$2), ProgramsTable[[#This Row],[Geographic Coverage]])), ISNUMBER(SEARCH(TRIM(BX$2), ProgramsTable[[#This Row],[Geographic Coverage]]))), "Yes", "No"))</f>
        <v>*Required - Please Make a Selection*</v>
      </c>
      <c r="BZ1265" s="18" t="str">
        <f>IF(I$2=0, "N/A", IF(I$2="Yes", IF(ProgramsTable[[#This Row],[Program Includes Services for Caregivers]]="Yes", IF(ProgramsTable[[#This Row],[Program May Require Caregiver to be Unpaid]]="No", "Yes", "No"), "No"), "N/A"))</f>
        <v>N/A</v>
      </c>
      <c r="CA12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65" s="18" t="str">
        <f>IF(CB$2=0, "N/A", IF(ISNUMBER(SEARCH(TRIM(UPPER(CB$2)), TRIM(UPPER(ProgramsTable[[#This Row],[Type of Service]])))), "Yes", "No"))</f>
        <v>N/A</v>
      </c>
      <c r="CC1265" s="18" t="str">
        <f>IF(CC$2=0, "N/A", IF(ISNUMBER(SEARCH(TRIM(CC$2), ProgramsTable[[#This Row],[Geographic Coverage]])), "Yes", "No"))</f>
        <v>No</v>
      </c>
      <c r="CD1265" s="18" t="str">
        <f>IF(CD$2=0, "N/A", IF(ISNUMBER(SEARCH(TRIM(CD$2), ProgramsTable[[#This Row],[Geographic Coverage]])), "Yes", "No"))</f>
        <v>N/A</v>
      </c>
      <c r="CE1265" s="18" t="str">
        <f>IF(AND(CC$2=0, CD$2=0), "*Required - Please Make a Selection*", IF(OR(ISNUMBER(SEARCH(TRIM(CC$2), ProgramsTable[[#This Row],[Geographic Coverage]])), ISNUMBER(SEARCH(TRIM(CD$2), ProgramsTable[[#This Row],[Geographic Coverage]]))), "Yes", "No"))</f>
        <v>No</v>
      </c>
      <c r="CF1265" s="18" t="str" cm="1">
        <f t="array" ref="CF1265">IF(COUNTIF(BK$2:BN$2, "Yes")=0, "N/A", IF(SUMPRODUCT((BK$2:BN$2="Yes")*(ProgramsTable[[#This Row],[Veteran?]:[Disabled Veteran?]]="Yes"))&gt;0, "Yes", "No"))</f>
        <v>No</v>
      </c>
      <c r="CG12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65"/>
      <c r="CI1265"/>
      <c r="CJ1265"/>
      <c r="CK1265"/>
      <c r="CL1265"/>
      <c r="CM1265"/>
      <c r="CN1265"/>
      <c r="CO1265"/>
      <c r="CP1265"/>
      <c r="CQ1265"/>
      <c r="CR1265"/>
      <c r="CS1265"/>
      <c r="CU1265"/>
      <c r="CV1265"/>
    </row>
    <row r="1266" spans="1:100" hidden="1" x14ac:dyDescent="0.25">
      <c r="A1266" s="10">
        <v>1428</v>
      </c>
      <c r="B1266" t="s">
        <v>658</v>
      </c>
      <c r="C1266" t="s">
        <v>664</v>
      </c>
      <c r="D1266" t="s">
        <v>576</v>
      </c>
      <c r="E1266" t="s">
        <v>546</v>
      </c>
      <c r="F1266" t="s">
        <v>577</v>
      </c>
      <c r="G1266" t="s">
        <v>98</v>
      </c>
      <c r="H1266" t="s">
        <v>207</v>
      </c>
      <c r="I1266" t="s">
        <v>207</v>
      </c>
      <c r="J1266" t="s">
        <v>208</v>
      </c>
      <c r="K1266" t="s">
        <v>208</v>
      </c>
      <c r="L1266" s="11" t="s">
        <v>543</v>
      </c>
      <c r="M1266">
        <v>60</v>
      </c>
      <c r="N1266">
        <v>120</v>
      </c>
      <c r="P1266" t="s">
        <v>563</v>
      </c>
      <c r="Q1266" t="s">
        <v>208</v>
      </c>
      <c r="R1266" t="s">
        <v>563</v>
      </c>
      <c r="S1266" t="s">
        <v>208</v>
      </c>
      <c r="T1266" t="s">
        <v>69</v>
      </c>
      <c r="U1266" t="s">
        <v>207</v>
      </c>
      <c r="V1266" t="s">
        <v>207</v>
      </c>
      <c r="W1266" t="s">
        <v>207</v>
      </c>
      <c r="X1266" t="s">
        <v>207</v>
      </c>
      <c r="Y1266" t="s">
        <v>207</v>
      </c>
      <c r="Z1266" t="s">
        <v>207</v>
      </c>
      <c r="AA1266" t="s">
        <v>207</v>
      </c>
      <c r="AB1266" t="s">
        <v>207</v>
      </c>
      <c r="AC1266" t="s">
        <v>207</v>
      </c>
      <c r="AD1266" t="s">
        <v>207</v>
      </c>
      <c r="AE1266" t="s">
        <v>207</v>
      </c>
      <c r="AF1266" t="s">
        <v>207</v>
      </c>
      <c r="AG1266" t="s">
        <v>207</v>
      </c>
      <c r="AH1266" t="s">
        <v>207</v>
      </c>
      <c r="AI1266" t="s">
        <v>207</v>
      </c>
      <c r="AJ1266" t="s">
        <v>207</v>
      </c>
      <c r="AK1266" t="s">
        <v>207</v>
      </c>
      <c r="AL1266" t="s">
        <v>207</v>
      </c>
      <c r="AM1266" t="s">
        <v>207</v>
      </c>
      <c r="AN1266" t="s">
        <v>207</v>
      </c>
      <c r="AO1266" t="s">
        <v>207</v>
      </c>
      <c r="AP1266" t="s">
        <v>207</v>
      </c>
      <c r="AQ1266" t="s">
        <v>207</v>
      </c>
      <c r="AR1266" t="s">
        <v>207</v>
      </c>
      <c r="AS1266" t="s">
        <v>207</v>
      </c>
      <c r="AT1266" t="s">
        <v>207</v>
      </c>
      <c r="AU1266" t="s">
        <v>207</v>
      </c>
      <c r="AV1266" t="s">
        <v>207</v>
      </c>
      <c r="AW1266" t="s">
        <v>207</v>
      </c>
      <c r="AX1266" t="s">
        <v>207</v>
      </c>
      <c r="AY1266" t="s">
        <v>207</v>
      </c>
      <c r="AZ1266" t="s">
        <v>207</v>
      </c>
      <c r="BA1266" t="s">
        <v>215</v>
      </c>
      <c r="BB1266" t="s">
        <v>207</v>
      </c>
      <c r="BC1266" t="s">
        <v>207</v>
      </c>
      <c r="BD1266" t="s">
        <v>207</v>
      </c>
      <c r="BE1266" t="s">
        <v>207</v>
      </c>
      <c r="BF1266" t="s">
        <v>207</v>
      </c>
      <c r="BG1266" t="s">
        <v>207</v>
      </c>
      <c r="BH1266" t="s">
        <v>207</v>
      </c>
      <c r="BI1266" t="s">
        <v>207</v>
      </c>
      <c r="BJ1266" t="s">
        <v>207</v>
      </c>
      <c r="BK1266" t="s">
        <v>207</v>
      </c>
      <c r="BL1266" t="s">
        <v>207</v>
      </c>
      <c r="BM1266" t="s">
        <v>207</v>
      </c>
      <c r="BN1266" t="s">
        <v>207</v>
      </c>
      <c r="BO1266" s="18" t="str">
        <f>IF(OR(BO$2=0, BO$2=""), "N/A", IF(ISNUMBER(SEARCH(UPPER(BO$2), UPPER(ProgramsTable[[#This Row],[Type of Service]]))), "Yes", "No"))</f>
        <v>N/A</v>
      </c>
      <c r="BP1266" s="18" t="str">
        <f>IF(BP$2=0, "N/A", IF(ISNUMBER(SEARCH(TRIM(BP$2), ProgramsTable[[#This Row],[Geographic Coverage]])), "Yes", "No"))</f>
        <v>N/A</v>
      </c>
      <c r="BQ1266" s="18" t="str">
        <f>IF(BQ$2=0, "N/A", IF(ISNUMBER(SEARCH(TRIM(BQ$2), ProgramsTable[[#This Row],[Geographic Coverage]])), "Yes", "No"))</f>
        <v>N/A</v>
      </c>
      <c r="BR1266" s="18" t="str">
        <f>IF(AND(BP$2=0, BQ$2=0), "*Required - Please Make a Selection*", IF(OR(ISNUMBER(SEARCH(TRIM(BP$2), ProgramsTable[[#This Row],[Geographic Coverage]])), ISNUMBER(SEARCH(TRIM(BQ$2), ProgramsTable[[#This Row],[Geographic Coverage]]))), "Yes", "No"))</f>
        <v>*Required - Please Make a Selection*</v>
      </c>
      <c r="BS1266" s="18" t="str">
        <f>IF(OR(BS$2="",BS$2=0), "N/A", IF(AND(ProgramsTable[[#This Row],[Age Min]]= "None", ProgramsTable[[#This Row],[Age Max]]= "None"), "Yes", IF(AND(BS$2&gt;=ProgramsTable[[#This Row],[Age Min]], BS$2&lt;=ProgramsTable[[#This Row],[Age Max]]), "Yes", "No")))</f>
        <v>N/A</v>
      </c>
      <c r="BT1266" s="18" t="str" cm="1">
        <f t="array" ref="BT1266">IF(COUNTIF(AM$2:BJ$2,"Yes")=0,"N/A",IF(SUMPRODUCT(--(AM$2:BJ$2="Yes"),--(ProgramsTable[[#This Row],[Developmental Disability]:[Caregivers, Family Members, Advocates, or Practitioners of an Individual with Disabilities or Medical Conditions]]="Yes"))&gt;0,"Yes","No"))</f>
        <v>N/A</v>
      </c>
      <c r="BU12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66" s="18" t="str">
        <f>IF(BV$2=0, "N/A", IF(ISNUMBER(SEARCH(UPPER(BV$2), UPPER(ProgramsTable[[#This Row],[Type of Service]]))), "Yes", "No"))</f>
        <v>N/A</v>
      </c>
      <c r="BW1266" s="18" t="str">
        <f>IF(BW$2=0, "N/A", IF(ISNUMBER(SEARCH(TRIM(BW$2), ProgramsTable[[#This Row],[Geographic Coverage]])), "Yes", "No"))</f>
        <v>N/A</v>
      </c>
      <c r="BX1266" s="18" t="str">
        <f>IF(BX$2=0, "N/A", IF(ISNUMBER(SEARCH(TRIM(BX$2), ProgramsTable[[#This Row],[Geographic Coverage]])), "Yes", "No"))</f>
        <v>N/A</v>
      </c>
      <c r="BY1266" s="18" t="str">
        <f>IF(AND(BW$2=0, BX$2=0), "*Required - Please Make a Selection*", IF(OR(ISNUMBER(SEARCH(TRIM(BW$2), ProgramsTable[[#This Row],[Geographic Coverage]])), ISNUMBER(SEARCH(TRIM(BX$2), ProgramsTable[[#This Row],[Geographic Coverage]]))), "Yes", "No"))</f>
        <v>*Required - Please Make a Selection*</v>
      </c>
      <c r="BZ1266" s="18" t="str">
        <f>IF(I$2=0, "N/A", IF(I$2="Yes", IF(ProgramsTable[[#This Row],[Program Includes Services for Caregivers]]="Yes", IF(ProgramsTable[[#This Row],[Program May Require Caregiver to be Unpaid]]="No", "Yes", "No"), "No"), "N/A"))</f>
        <v>N/A</v>
      </c>
      <c r="CA12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66" s="18" t="str">
        <f>IF(CB$2=0, "N/A", IF(ISNUMBER(SEARCH(TRIM(UPPER(CB$2)), TRIM(UPPER(ProgramsTable[[#This Row],[Type of Service]])))), "Yes", "No"))</f>
        <v>N/A</v>
      </c>
      <c r="CC1266" s="18" t="str">
        <f>IF(CC$2=0, "N/A", IF(ISNUMBER(SEARCH(TRIM(CC$2), ProgramsTable[[#This Row],[Geographic Coverage]])), "Yes", "No"))</f>
        <v>No</v>
      </c>
      <c r="CD1266" s="18" t="str">
        <f>IF(CD$2=0, "N/A", IF(ISNUMBER(SEARCH(TRIM(CD$2), ProgramsTable[[#This Row],[Geographic Coverage]])), "Yes", "No"))</f>
        <v>N/A</v>
      </c>
      <c r="CE1266" s="18" t="str">
        <f>IF(AND(CC$2=0, CD$2=0), "*Required - Please Make a Selection*", IF(OR(ISNUMBER(SEARCH(TRIM(CC$2), ProgramsTable[[#This Row],[Geographic Coverage]])), ISNUMBER(SEARCH(TRIM(CD$2), ProgramsTable[[#This Row],[Geographic Coverage]]))), "Yes", "No"))</f>
        <v>No</v>
      </c>
      <c r="CF1266" s="18" t="str" cm="1">
        <f t="array" ref="CF1266">IF(COUNTIF(BK$2:BN$2, "Yes")=0, "N/A", IF(SUMPRODUCT((BK$2:BN$2="Yes")*(ProgramsTable[[#This Row],[Veteran?]:[Disabled Veteran?]]="Yes"))&gt;0, "Yes", "No"))</f>
        <v>No</v>
      </c>
      <c r="CG12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66"/>
      <c r="CI1266"/>
      <c r="CJ1266"/>
      <c r="CK1266"/>
      <c r="CL1266"/>
      <c r="CM1266"/>
      <c r="CN1266"/>
      <c r="CO1266"/>
      <c r="CP1266"/>
      <c r="CQ1266"/>
      <c r="CR1266"/>
      <c r="CS1266"/>
      <c r="CU1266"/>
      <c r="CV1266"/>
    </row>
    <row r="1267" spans="1:100" hidden="1" x14ac:dyDescent="0.25">
      <c r="A1267" s="10">
        <v>1440</v>
      </c>
      <c r="B1267" t="s">
        <v>658</v>
      </c>
      <c r="C1267" t="s">
        <v>665</v>
      </c>
      <c r="D1267" t="s">
        <v>537</v>
      </c>
      <c r="E1267" t="s">
        <v>538</v>
      </c>
      <c r="F1267" t="s">
        <v>539</v>
      </c>
      <c r="G1267" t="s">
        <v>540</v>
      </c>
      <c r="H1267" t="s">
        <v>207</v>
      </c>
      <c r="I1267" t="s">
        <v>207</v>
      </c>
      <c r="J1267" t="s">
        <v>541</v>
      </c>
      <c r="K1267" t="s">
        <v>542</v>
      </c>
      <c r="L1267" t="s">
        <v>543</v>
      </c>
      <c r="M1267">
        <v>60</v>
      </c>
      <c r="N1267">
        <v>120</v>
      </c>
      <c r="P1267" t="s">
        <v>544</v>
      </c>
      <c r="Q1267" t="s">
        <v>208</v>
      </c>
      <c r="R1267" t="s">
        <v>544</v>
      </c>
      <c r="S1267" t="s">
        <v>208</v>
      </c>
      <c r="T1267" t="s">
        <v>73</v>
      </c>
      <c r="U1267" t="s">
        <v>215</v>
      </c>
      <c r="V1267" t="s">
        <v>207</v>
      </c>
      <c r="W1267" t="s">
        <v>207</v>
      </c>
      <c r="X1267" t="s">
        <v>207</v>
      </c>
      <c r="Y1267" t="s">
        <v>207</v>
      </c>
      <c r="Z1267" t="s">
        <v>207</v>
      </c>
      <c r="AA1267" t="s">
        <v>207</v>
      </c>
      <c r="AB1267" t="s">
        <v>207</v>
      </c>
      <c r="AC1267" t="s">
        <v>207</v>
      </c>
      <c r="AD1267" t="s">
        <v>207</v>
      </c>
      <c r="AE1267" t="s">
        <v>207</v>
      </c>
      <c r="AF1267" t="s">
        <v>207</v>
      </c>
      <c r="AG1267" t="s">
        <v>207</v>
      </c>
      <c r="AH1267" t="s">
        <v>207</v>
      </c>
      <c r="AI1267" t="s">
        <v>207</v>
      </c>
      <c r="AJ1267" t="s">
        <v>207</v>
      </c>
      <c r="AK1267" t="s">
        <v>207</v>
      </c>
      <c r="AL1267" t="s">
        <v>207</v>
      </c>
      <c r="AM1267" t="s">
        <v>207</v>
      </c>
      <c r="AN1267" t="s">
        <v>207</v>
      </c>
      <c r="AO1267" t="s">
        <v>207</v>
      </c>
      <c r="AP1267" t="s">
        <v>207</v>
      </c>
      <c r="AQ1267" t="s">
        <v>207</v>
      </c>
      <c r="AR1267" t="s">
        <v>207</v>
      </c>
      <c r="AS1267" t="s">
        <v>207</v>
      </c>
      <c r="AT1267" t="s">
        <v>207</v>
      </c>
      <c r="AU1267" t="s">
        <v>207</v>
      </c>
      <c r="AV1267" t="s">
        <v>207</v>
      </c>
      <c r="AW1267" t="s">
        <v>207</v>
      </c>
      <c r="AX1267" t="s">
        <v>207</v>
      </c>
      <c r="AY1267" t="s">
        <v>207</v>
      </c>
      <c r="AZ1267" t="s">
        <v>207</v>
      </c>
      <c r="BA1267" t="s">
        <v>215</v>
      </c>
      <c r="BB1267" t="s">
        <v>207</v>
      </c>
      <c r="BC1267" t="s">
        <v>207</v>
      </c>
      <c r="BD1267" t="s">
        <v>207</v>
      </c>
      <c r="BE1267" t="s">
        <v>207</v>
      </c>
      <c r="BF1267" t="s">
        <v>207</v>
      </c>
      <c r="BG1267" t="s">
        <v>207</v>
      </c>
      <c r="BH1267" t="s">
        <v>207</v>
      </c>
      <c r="BI1267" t="s">
        <v>207</v>
      </c>
      <c r="BJ1267" t="s">
        <v>207</v>
      </c>
      <c r="BK1267" t="s">
        <v>207</v>
      </c>
      <c r="BL1267" t="s">
        <v>207</v>
      </c>
      <c r="BM1267" t="s">
        <v>207</v>
      </c>
      <c r="BN1267" t="s">
        <v>207</v>
      </c>
      <c r="BO1267" s="18" t="str">
        <f>IF(OR(BO$2=0, BO$2=""), "N/A", IF(ISNUMBER(SEARCH(UPPER(BO$2), UPPER(ProgramsTable[[#This Row],[Type of Service]]))), "Yes", "No"))</f>
        <v>N/A</v>
      </c>
      <c r="BP1267" s="18" t="str">
        <f>IF(BP$2=0, "N/A", IF(ISNUMBER(SEARCH(TRIM(BP$2), ProgramsTable[[#This Row],[Geographic Coverage]])), "Yes", "No"))</f>
        <v>N/A</v>
      </c>
      <c r="BQ1267" s="18" t="str">
        <f>IF(BQ$2=0, "N/A", IF(ISNUMBER(SEARCH(TRIM(BQ$2), ProgramsTable[[#This Row],[Geographic Coverage]])), "Yes", "No"))</f>
        <v>N/A</v>
      </c>
      <c r="BR1267" s="18" t="str">
        <f>IF(AND(BP$2=0, BQ$2=0), "*Required - Please Make a Selection*", IF(OR(ISNUMBER(SEARCH(TRIM(BP$2), ProgramsTable[[#This Row],[Geographic Coverage]])), ISNUMBER(SEARCH(TRIM(BQ$2), ProgramsTable[[#This Row],[Geographic Coverage]]))), "Yes", "No"))</f>
        <v>*Required - Please Make a Selection*</v>
      </c>
      <c r="BS1267" s="18" t="str">
        <f>IF(OR(BS$2="",BS$2=0), "N/A", IF(AND(ProgramsTable[[#This Row],[Age Min]]= "None", ProgramsTable[[#This Row],[Age Max]]= "None"), "Yes", IF(AND(BS$2&gt;=ProgramsTable[[#This Row],[Age Min]], BS$2&lt;=ProgramsTable[[#This Row],[Age Max]]), "Yes", "No")))</f>
        <v>N/A</v>
      </c>
      <c r="BT1267" s="18" t="str" cm="1">
        <f t="array" ref="BT1267">IF(COUNTIF(AM$2:BJ$2,"Yes")=0,"N/A",IF(SUMPRODUCT(--(AM$2:BJ$2="Yes"),--(ProgramsTable[[#This Row],[Developmental Disability]:[Caregivers, Family Members, Advocates, or Practitioners of an Individual with Disabilities or Medical Conditions]]="Yes"))&gt;0,"Yes","No"))</f>
        <v>N/A</v>
      </c>
      <c r="BU12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67" s="18" t="str">
        <f>IF(BV$2=0, "N/A", IF(ISNUMBER(SEARCH(UPPER(BV$2), UPPER(ProgramsTable[[#This Row],[Type of Service]]))), "Yes", "No"))</f>
        <v>N/A</v>
      </c>
      <c r="BW1267" s="18" t="str">
        <f>IF(BW$2=0, "N/A", IF(ISNUMBER(SEARCH(TRIM(BW$2), ProgramsTable[[#This Row],[Geographic Coverage]])), "Yes", "No"))</f>
        <v>N/A</v>
      </c>
      <c r="BX1267" s="18" t="str">
        <f>IF(BX$2=0, "N/A", IF(ISNUMBER(SEARCH(TRIM(BX$2), ProgramsTable[[#This Row],[Geographic Coverage]])), "Yes", "No"))</f>
        <v>N/A</v>
      </c>
      <c r="BY1267" s="18" t="str">
        <f>IF(AND(BW$2=0, BX$2=0), "*Required - Please Make a Selection*", IF(OR(ISNUMBER(SEARCH(TRIM(BW$2), ProgramsTable[[#This Row],[Geographic Coverage]])), ISNUMBER(SEARCH(TRIM(BX$2), ProgramsTable[[#This Row],[Geographic Coverage]]))), "Yes", "No"))</f>
        <v>*Required - Please Make a Selection*</v>
      </c>
      <c r="BZ1267" s="18" t="str">
        <f>IF(I$2=0, "N/A", IF(I$2="Yes", IF(ProgramsTable[[#This Row],[Program Includes Services for Caregivers]]="Yes", IF(ProgramsTable[[#This Row],[Program May Require Caregiver to be Unpaid]]="No", "Yes", "No"), "No"), "N/A"))</f>
        <v>N/A</v>
      </c>
      <c r="CA12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67" s="18" t="str">
        <f>IF(CB$2=0, "N/A", IF(ISNUMBER(SEARCH(TRIM(UPPER(CB$2)), TRIM(UPPER(ProgramsTable[[#This Row],[Type of Service]])))), "Yes", "No"))</f>
        <v>N/A</v>
      </c>
      <c r="CC1267" s="18" t="str">
        <f>IF(CC$2=0, "N/A", IF(ISNUMBER(SEARCH(TRIM(CC$2), ProgramsTable[[#This Row],[Geographic Coverage]])), "Yes", "No"))</f>
        <v>No</v>
      </c>
      <c r="CD1267" s="18" t="str">
        <f>IF(CD$2=0, "N/A", IF(ISNUMBER(SEARCH(TRIM(CD$2), ProgramsTable[[#This Row],[Geographic Coverage]])), "Yes", "No"))</f>
        <v>N/A</v>
      </c>
      <c r="CE1267" s="18" t="str">
        <f>IF(AND(CC$2=0, CD$2=0), "*Required - Please Make a Selection*", IF(OR(ISNUMBER(SEARCH(TRIM(CC$2), ProgramsTable[[#This Row],[Geographic Coverage]])), ISNUMBER(SEARCH(TRIM(CD$2), ProgramsTable[[#This Row],[Geographic Coverage]]))), "Yes", "No"))</f>
        <v>No</v>
      </c>
      <c r="CF1267" s="18" t="str" cm="1">
        <f t="array" ref="CF1267">IF(COUNTIF(BK$2:BN$2, "Yes")=0, "N/A", IF(SUMPRODUCT((BK$2:BN$2="Yes")*(ProgramsTable[[#This Row],[Veteran?]:[Disabled Veteran?]]="Yes"))&gt;0, "Yes", "No"))</f>
        <v>No</v>
      </c>
      <c r="CG12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67"/>
      <c r="CI1267"/>
      <c r="CJ1267"/>
      <c r="CK1267"/>
      <c r="CL1267"/>
      <c r="CM1267"/>
      <c r="CN1267"/>
      <c r="CO1267"/>
      <c r="CP1267"/>
      <c r="CQ1267"/>
      <c r="CR1267"/>
      <c r="CS1267"/>
      <c r="CU1267"/>
      <c r="CV1267"/>
    </row>
    <row r="1268" spans="1:100" hidden="1" x14ac:dyDescent="0.25">
      <c r="A1268" s="10">
        <v>1441</v>
      </c>
      <c r="B1268" t="s">
        <v>658</v>
      </c>
      <c r="C1268" t="s">
        <v>665</v>
      </c>
      <c r="D1268" t="s">
        <v>545</v>
      </c>
      <c r="E1268" t="s">
        <v>546</v>
      </c>
      <c r="F1268" t="s">
        <v>86</v>
      </c>
      <c r="G1268" t="s">
        <v>86</v>
      </c>
      <c r="H1268" t="s">
        <v>207</v>
      </c>
      <c r="I1268" t="s">
        <v>207</v>
      </c>
      <c r="J1268" t="s">
        <v>547</v>
      </c>
      <c r="K1268" t="s">
        <v>208</v>
      </c>
      <c r="L1268" s="11" t="s">
        <v>543</v>
      </c>
      <c r="M1268">
        <v>60</v>
      </c>
      <c r="N1268">
        <v>120</v>
      </c>
      <c r="P1268" t="s">
        <v>548</v>
      </c>
      <c r="Q1268" t="s">
        <v>208</v>
      </c>
      <c r="R1268" t="s">
        <v>548</v>
      </c>
      <c r="S1268" t="s">
        <v>208</v>
      </c>
      <c r="T1268" t="s">
        <v>73</v>
      </c>
      <c r="U1268" t="s">
        <v>215</v>
      </c>
      <c r="V1268" t="s">
        <v>207</v>
      </c>
      <c r="W1268" t="s">
        <v>207</v>
      </c>
      <c r="X1268" t="s">
        <v>207</v>
      </c>
      <c r="Y1268" t="s">
        <v>207</v>
      </c>
      <c r="Z1268" t="s">
        <v>207</v>
      </c>
      <c r="AA1268" t="s">
        <v>215</v>
      </c>
      <c r="AB1268" t="s">
        <v>207</v>
      </c>
      <c r="AC1268" t="s">
        <v>207</v>
      </c>
      <c r="AD1268" t="s">
        <v>207</v>
      </c>
      <c r="AE1268" t="s">
        <v>207</v>
      </c>
      <c r="AF1268" t="s">
        <v>207</v>
      </c>
      <c r="AG1268" t="s">
        <v>207</v>
      </c>
      <c r="AH1268" t="s">
        <v>207</v>
      </c>
      <c r="AI1268" t="s">
        <v>207</v>
      </c>
      <c r="AJ1268" t="s">
        <v>207</v>
      </c>
      <c r="AK1268" t="s">
        <v>207</v>
      </c>
      <c r="AL1268" t="s">
        <v>207</v>
      </c>
      <c r="AM1268" t="s">
        <v>207</v>
      </c>
      <c r="AN1268" t="s">
        <v>207</v>
      </c>
      <c r="AO1268" t="s">
        <v>207</v>
      </c>
      <c r="AP1268" t="s">
        <v>207</v>
      </c>
      <c r="AQ1268" t="s">
        <v>207</v>
      </c>
      <c r="AR1268" t="s">
        <v>207</v>
      </c>
      <c r="AS1268" t="s">
        <v>207</v>
      </c>
      <c r="AT1268" t="s">
        <v>207</v>
      </c>
      <c r="AU1268" t="s">
        <v>207</v>
      </c>
      <c r="AV1268" t="s">
        <v>207</v>
      </c>
      <c r="AW1268" t="s">
        <v>207</v>
      </c>
      <c r="AX1268" t="s">
        <v>207</v>
      </c>
      <c r="AY1268" t="s">
        <v>207</v>
      </c>
      <c r="AZ1268" t="s">
        <v>207</v>
      </c>
      <c r="BA1268" t="s">
        <v>215</v>
      </c>
      <c r="BB1268" t="s">
        <v>207</v>
      </c>
      <c r="BC1268" t="s">
        <v>207</v>
      </c>
      <c r="BD1268" t="s">
        <v>207</v>
      </c>
      <c r="BE1268" t="s">
        <v>207</v>
      </c>
      <c r="BF1268" t="s">
        <v>207</v>
      </c>
      <c r="BG1268" t="s">
        <v>207</v>
      </c>
      <c r="BH1268" t="s">
        <v>207</v>
      </c>
      <c r="BI1268" t="s">
        <v>207</v>
      </c>
      <c r="BJ1268" t="s">
        <v>207</v>
      </c>
      <c r="BK1268" t="s">
        <v>207</v>
      </c>
      <c r="BL1268" t="s">
        <v>207</v>
      </c>
      <c r="BM1268" t="s">
        <v>207</v>
      </c>
      <c r="BN1268" t="s">
        <v>207</v>
      </c>
      <c r="BO1268" s="18" t="str">
        <f>IF(OR(BO$2=0, BO$2=""), "N/A", IF(ISNUMBER(SEARCH(UPPER(BO$2), UPPER(ProgramsTable[[#This Row],[Type of Service]]))), "Yes", "No"))</f>
        <v>N/A</v>
      </c>
      <c r="BP1268" s="18" t="str">
        <f>IF(BP$2=0, "N/A", IF(ISNUMBER(SEARCH(TRIM(BP$2), ProgramsTable[[#This Row],[Geographic Coverage]])), "Yes", "No"))</f>
        <v>N/A</v>
      </c>
      <c r="BQ1268" s="18" t="str">
        <f>IF(BQ$2=0, "N/A", IF(ISNUMBER(SEARCH(TRIM(BQ$2), ProgramsTable[[#This Row],[Geographic Coverage]])), "Yes", "No"))</f>
        <v>N/A</v>
      </c>
      <c r="BR1268" s="18" t="str">
        <f>IF(AND(BP$2=0, BQ$2=0), "*Required - Please Make a Selection*", IF(OR(ISNUMBER(SEARCH(TRIM(BP$2), ProgramsTable[[#This Row],[Geographic Coverage]])), ISNUMBER(SEARCH(TRIM(BQ$2), ProgramsTable[[#This Row],[Geographic Coverage]]))), "Yes", "No"))</f>
        <v>*Required - Please Make a Selection*</v>
      </c>
      <c r="BS1268" s="18" t="str">
        <f>IF(OR(BS$2="",BS$2=0), "N/A", IF(AND(ProgramsTable[[#This Row],[Age Min]]= "None", ProgramsTable[[#This Row],[Age Max]]= "None"), "Yes", IF(AND(BS$2&gt;=ProgramsTable[[#This Row],[Age Min]], BS$2&lt;=ProgramsTable[[#This Row],[Age Max]]), "Yes", "No")))</f>
        <v>N/A</v>
      </c>
      <c r="BT1268" s="18" t="str" cm="1">
        <f t="array" ref="BT1268">IF(COUNTIF(AM$2:BJ$2,"Yes")=0,"N/A",IF(SUMPRODUCT(--(AM$2:BJ$2="Yes"),--(ProgramsTable[[#This Row],[Developmental Disability]:[Caregivers, Family Members, Advocates, or Practitioners of an Individual with Disabilities or Medical Conditions]]="Yes"))&gt;0,"Yes","No"))</f>
        <v>N/A</v>
      </c>
      <c r="BU12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68" s="18" t="str">
        <f>IF(BV$2=0, "N/A", IF(ISNUMBER(SEARCH(UPPER(BV$2), UPPER(ProgramsTable[[#This Row],[Type of Service]]))), "Yes", "No"))</f>
        <v>N/A</v>
      </c>
      <c r="BW1268" s="18" t="str">
        <f>IF(BW$2=0, "N/A", IF(ISNUMBER(SEARCH(TRIM(BW$2), ProgramsTable[[#This Row],[Geographic Coverage]])), "Yes", "No"))</f>
        <v>N/A</v>
      </c>
      <c r="BX1268" s="18" t="str">
        <f>IF(BX$2=0, "N/A", IF(ISNUMBER(SEARCH(TRIM(BX$2), ProgramsTable[[#This Row],[Geographic Coverage]])), "Yes", "No"))</f>
        <v>N/A</v>
      </c>
      <c r="BY1268" s="18" t="str">
        <f>IF(AND(BW$2=0, BX$2=0), "*Required - Please Make a Selection*", IF(OR(ISNUMBER(SEARCH(TRIM(BW$2), ProgramsTable[[#This Row],[Geographic Coverage]])), ISNUMBER(SEARCH(TRIM(BX$2), ProgramsTable[[#This Row],[Geographic Coverage]]))), "Yes", "No"))</f>
        <v>*Required - Please Make a Selection*</v>
      </c>
      <c r="BZ1268" s="18" t="str">
        <f>IF(I$2=0, "N/A", IF(I$2="Yes", IF(ProgramsTable[[#This Row],[Program Includes Services for Caregivers]]="Yes", IF(ProgramsTable[[#This Row],[Program May Require Caregiver to be Unpaid]]="No", "Yes", "No"), "No"), "N/A"))</f>
        <v>N/A</v>
      </c>
      <c r="CA12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68" s="18" t="str">
        <f>IF(CB$2=0, "N/A", IF(ISNUMBER(SEARCH(TRIM(UPPER(CB$2)), TRIM(UPPER(ProgramsTable[[#This Row],[Type of Service]])))), "Yes", "No"))</f>
        <v>N/A</v>
      </c>
      <c r="CC1268" s="18" t="str">
        <f>IF(CC$2=0, "N/A", IF(ISNUMBER(SEARCH(TRIM(CC$2), ProgramsTable[[#This Row],[Geographic Coverage]])), "Yes", "No"))</f>
        <v>No</v>
      </c>
      <c r="CD1268" s="18" t="str">
        <f>IF(CD$2=0, "N/A", IF(ISNUMBER(SEARCH(TRIM(CD$2), ProgramsTable[[#This Row],[Geographic Coverage]])), "Yes", "No"))</f>
        <v>N/A</v>
      </c>
      <c r="CE1268" s="18" t="str">
        <f>IF(AND(CC$2=0, CD$2=0), "*Required - Please Make a Selection*", IF(OR(ISNUMBER(SEARCH(TRIM(CC$2), ProgramsTable[[#This Row],[Geographic Coverage]])), ISNUMBER(SEARCH(TRIM(CD$2), ProgramsTable[[#This Row],[Geographic Coverage]]))), "Yes", "No"))</f>
        <v>No</v>
      </c>
      <c r="CF1268" s="18" t="str" cm="1">
        <f t="array" ref="CF1268">IF(COUNTIF(BK$2:BN$2, "Yes")=0, "N/A", IF(SUMPRODUCT((BK$2:BN$2="Yes")*(ProgramsTable[[#This Row],[Veteran?]:[Disabled Veteran?]]="Yes"))&gt;0, "Yes", "No"))</f>
        <v>No</v>
      </c>
      <c r="CG126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68"/>
      <c r="CI1268"/>
      <c r="CJ1268"/>
      <c r="CK1268"/>
      <c r="CL1268"/>
      <c r="CM1268"/>
      <c r="CN1268"/>
      <c r="CO1268"/>
      <c r="CP1268"/>
      <c r="CQ1268"/>
      <c r="CR1268"/>
      <c r="CS1268"/>
      <c r="CU1268"/>
      <c r="CV1268"/>
    </row>
    <row r="1269" spans="1:100" hidden="1" x14ac:dyDescent="0.25">
      <c r="A1269" s="10">
        <v>1442</v>
      </c>
      <c r="B1269" t="s">
        <v>658</v>
      </c>
      <c r="C1269" t="s">
        <v>665</v>
      </c>
      <c r="D1269" t="s">
        <v>545</v>
      </c>
      <c r="E1269" t="s">
        <v>546</v>
      </c>
      <c r="F1269" t="s">
        <v>549</v>
      </c>
      <c r="G1269" t="s">
        <v>117</v>
      </c>
      <c r="H1269" t="s">
        <v>207</v>
      </c>
      <c r="I1269" t="s">
        <v>207</v>
      </c>
      <c r="J1269" t="s">
        <v>208</v>
      </c>
      <c r="K1269" t="s">
        <v>208</v>
      </c>
      <c r="L1269" s="11" t="s">
        <v>543</v>
      </c>
      <c r="M1269">
        <v>60</v>
      </c>
      <c r="N1269">
        <v>120</v>
      </c>
      <c r="P1269" t="s">
        <v>550</v>
      </c>
      <c r="Q1269" t="s">
        <v>208</v>
      </c>
      <c r="R1269" t="s">
        <v>550</v>
      </c>
      <c r="S1269" t="s">
        <v>208</v>
      </c>
      <c r="T1269" t="s">
        <v>73</v>
      </c>
      <c r="U1269" t="s">
        <v>207</v>
      </c>
      <c r="V1269" t="s">
        <v>207</v>
      </c>
      <c r="W1269" t="s">
        <v>207</v>
      </c>
      <c r="X1269" t="s">
        <v>207</v>
      </c>
      <c r="Y1269" t="s">
        <v>207</v>
      </c>
      <c r="Z1269" t="s">
        <v>207</v>
      </c>
      <c r="AA1269" t="s">
        <v>207</v>
      </c>
      <c r="AB1269" t="s">
        <v>207</v>
      </c>
      <c r="AC1269" t="s">
        <v>207</v>
      </c>
      <c r="AD1269" t="s">
        <v>207</v>
      </c>
      <c r="AE1269" t="s">
        <v>207</v>
      </c>
      <c r="AF1269" t="s">
        <v>207</v>
      </c>
      <c r="AG1269" t="s">
        <v>207</v>
      </c>
      <c r="AH1269" t="s">
        <v>207</v>
      </c>
      <c r="AI1269" t="s">
        <v>207</v>
      </c>
      <c r="AJ1269" t="s">
        <v>207</v>
      </c>
      <c r="AK1269" t="s">
        <v>207</v>
      </c>
      <c r="AL1269" t="s">
        <v>207</v>
      </c>
      <c r="AM1269" t="s">
        <v>207</v>
      </c>
      <c r="AN1269" t="s">
        <v>207</v>
      </c>
      <c r="AO1269" t="s">
        <v>207</v>
      </c>
      <c r="AP1269" t="s">
        <v>207</v>
      </c>
      <c r="AQ1269" t="s">
        <v>207</v>
      </c>
      <c r="AR1269" t="s">
        <v>207</v>
      </c>
      <c r="AS1269" t="s">
        <v>207</v>
      </c>
      <c r="AT1269" t="s">
        <v>207</v>
      </c>
      <c r="AU1269" t="s">
        <v>207</v>
      </c>
      <c r="AV1269" t="s">
        <v>207</v>
      </c>
      <c r="AW1269" t="s">
        <v>207</v>
      </c>
      <c r="AX1269" t="s">
        <v>207</v>
      </c>
      <c r="AY1269" t="s">
        <v>207</v>
      </c>
      <c r="AZ1269" t="s">
        <v>207</v>
      </c>
      <c r="BA1269" t="s">
        <v>215</v>
      </c>
      <c r="BB1269" t="s">
        <v>207</v>
      </c>
      <c r="BC1269" t="s">
        <v>207</v>
      </c>
      <c r="BD1269" t="s">
        <v>207</v>
      </c>
      <c r="BE1269" t="s">
        <v>207</v>
      </c>
      <c r="BF1269" t="s">
        <v>207</v>
      </c>
      <c r="BG1269" t="s">
        <v>207</v>
      </c>
      <c r="BH1269" t="s">
        <v>207</v>
      </c>
      <c r="BI1269" t="s">
        <v>207</v>
      </c>
      <c r="BJ1269" t="s">
        <v>207</v>
      </c>
      <c r="BK1269" t="s">
        <v>207</v>
      </c>
      <c r="BL1269" t="s">
        <v>207</v>
      </c>
      <c r="BM1269" t="s">
        <v>207</v>
      </c>
      <c r="BN1269" t="s">
        <v>207</v>
      </c>
      <c r="BO1269" s="18" t="str">
        <f>IF(OR(BO$2=0, BO$2=""), "N/A", IF(ISNUMBER(SEARCH(UPPER(BO$2), UPPER(ProgramsTable[[#This Row],[Type of Service]]))), "Yes", "No"))</f>
        <v>N/A</v>
      </c>
      <c r="BP1269" s="18" t="str">
        <f>IF(BP$2=0, "N/A", IF(ISNUMBER(SEARCH(TRIM(BP$2), ProgramsTable[[#This Row],[Geographic Coverage]])), "Yes", "No"))</f>
        <v>N/A</v>
      </c>
      <c r="BQ1269" s="18" t="str">
        <f>IF(BQ$2=0, "N/A", IF(ISNUMBER(SEARCH(TRIM(BQ$2), ProgramsTable[[#This Row],[Geographic Coverage]])), "Yes", "No"))</f>
        <v>N/A</v>
      </c>
      <c r="BR1269" s="18" t="str">
        <f>IF(AND(BP$2=0, BQ$2=0), "*Required - Please Make a Selection*", IF(OR(ISNUMBER(SEARCH(TRIM(BP$2), ProgramsTable[[#This Row],[Geographic Coverage]])), ISNUMBER(SEARCH(TRIM(BQ$2), ProgramsTable[[#This Row],[Geographic Coverage]]))), "Yes", "No"))</f>
        <v>*Required - Please Make a Selection*</v>
      </c>
      <c r="BS1269" s="18" t="str">
        <f>IF(OR(BS$2="",BS$2=0), "N/A", IF(AND(ProgramsTable[[#This Row],[Age Min]]= "None", ProgramsTable[[#This Row],[Age Max]]= "None"), "Yes", IF(AND(BS$2&gt;=ProgramsTable[[#This Row],[Age Min]], BS$2&lt;=ProgramsTable[[#This Row],[Age Max]]), "Yes", "No")))</f>
        <v>N/A</v>
      </c>
      <c r="BT1269" s="18" t="str" cm="1">
        <f t="array" ref="BT1269">IF(COUNTIF(AM$2:BJ$2,"Yes")=0,"N/A",IF(SUMPRODUCT(--(AM$2:BJ$2="Yes"),--(ProgramsTable[[#This Row],[Developmental Disability]:[Caregivers, Family Members, Advocates, or Practitioners of an Individual with Disabilities or Medical Conditions]]="Yes"))&gt;0,"Yes","No"))</f>
        <v>N/A</v>
      </c>
      <c r="BU12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69" s="18" t="str">
        <f>IF(BV$2=0, "N/A", IF(ISNUMBER(SEARCH(UPPER(BV$2), UPPER(ProgramsTable[[#This Row],[Type of Service]]))), "Yes", "No"))</f>
        <v>N/A</v>
      </c>
      <c r="BW1269" s="18" t="str">
        <f>IF(BW$2=0, "N/A", IF(ISNUMBER(SEARCH(TRIM(BW$2), ProgramsTable[[#This Row],[Geographic Coverage]])), "Yes", "No"))</f>
        <v>N/A</v>
      </c>
      <c r="BX1269" s="18" t="str">
        <f>IF(BX$2=0, "N/A", IF(ISNUMBER(SEARCH(TRIM(BX$2), ProgramsTable[[#This Row],[Geographic Coverage]])), "Yes", "No"))</f>
        <v>N/A</v>
      </c>
      <c r="BY1269" s="18" t="str">
        <f>IF(AND(BW$2=0, BX$2=0), "*Required - Please Make a Selection*", IF(OR(ISNUMBER(SEARCH(TRIM(BW$2), ProgramsTable[[#This Row],[Geographic Coverage]])), ISNUMBER(SEARCH(TRIM(BX$2), ProgramsTable[[#This Row],[Geographic Coverage]]))), "Yes", "No"))</f>
        <v>*Required - Please Make a Selection*</v>
      </c>
      <c r="BZ1269" s="18" t="str">
        <f>IF(I$2=0, "N/A", IF(I$2="Yes", IF(ProgramsTable[[#This Row],[Program Includes Services for Caregivers]]="Yes", IF(ProgramsTable[[#This Row],[Program May Require Caregiver to be Unpaid]]="No", "Yes", "No"), "No"), "N/A"))</f>
        <v>N/A</v>
      </c>
      <c r="CA12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69" s="18" t="str">
        <f>IF(CB$2=0, "N/A", IF(ISNUMBER(SEARCH(TRIM(UPPER(CB$2)), TRIM(UPPER(ProgramsTable[[#This Row],[Type of Service]])))), "Yes", "No"))</f>
        <v>N/A</v>
      </c>
      <c r="CC1269" s="18" t="str">
        <f>IF(CC$2=0, "N/A", IF(ISNUMBER(SEARCH(TRIM(CC$2), ProgramsTable[[#This Row],[Geographic Coverage]])), "Yes", "No"))</f>
        <v>No</v>
      </c>
      <c r="CD1269" s="18" t="str">
        <f>IF(CD$2=0, "N/A", IF(ISNUMBER(SEARCH(TRIM(CD$2), ProgramsTable[[#This Row],[Geographic Coverage]])), "Yes", "No"))</f>
        <v>N/A</v>
      </c>
      <c r="CE1269" s="18" t="str">
        <f>IF(AND(CC$2=0, CD$2=0), "*Required - Please Make a Selection*", IF(OR(ISNUMBER(SEARCH(TRIM(CC$2), ProgramsTable[[#This Row],[Geographic Coverage]])), ISNUMBER(SEARCH(TRIM(CD$2), ProgramsTable[[#This Row],[Geographic Coverage]]))), "Yes", "No"))</f>
        <v>No</v>
      </c>
      <c r="CF1269" s="18" t="str" cm="1">
        <f t="array" ref="CF1269">IF(COUNTIF(BK$2:BN$2, "Yes")=0, "N/A", IF(SUMPRODUCT((BK$2:BN$2="Yes")*(ProgramsTable[[#This Row],[Veteran?]:[Disabled Veteran?]]="Yes"))&gt;0, "Yes", "No"))</f>
        <v>No</v>
      </c>
      <c r="CG126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69"/>
      <c r="CI1269"/>
      <c r="CJ1269"/>
      <c r="CK1269"/>
      <c r="CL1269"/>
      <c r="CM1269"/>
      <c r="CN1269"/>
      <c r="CO1269"/>
      <c r="CP1269"/>
      <c r="CQ1269"/>
      <c r="CR1269"/>
      <c r="CS1269"/>
      <c r="CU1269"/>
      <c r="CV1269"/>
    </row>
    <row r="1270" spans="1:100" hidden="1" x14ac:dyDescent="0.25">
      <c r="A1270" s="10">
        <v>1443</v>
      </c>
      <c r="B1270" t="s">
        <v>658</v>
      </c>
      <c r="C1270" t="s">
        <v>665</v>
      </c>
      <c r="D1270" t="s">
        <v>545</v>
      </c>
      <c r="E1270" t="s">
        <v>546</v>
      </c>
      <c r="F1270" t="s">
        <v>551</v>
      </c>
      <c r="G1270" t="s">
        <v>92</v>
      </c>
      <c r="H1270" t="s">
        <v>207</v>
      </c>
      <c r="I1270" t="s">
        <v>207</v>
      </c>
      <c r="J1270" t="s">
        <v>547</v>
      </c>
      <c r="K1270" t="s">
        <v>208</v>
      </c>
      <c r="L1270" s="11" t="s">
        <v>543</v>
      </c>
      <c r="M1270">
        <v>60</v>
      </c>
      <c r="N1270">
        <v>120</v>
      </c>
      <c r="P1270" t="s">
        <v>552</v>
      </c>
      <c r="Q1270" t="s">
        <v>208</v>
      </c>
      <c r="R1270" t="s">
        <v>552</v>
      </c>
      <c r="S1270" t="s">
        <v>208</v>
      </c>
      <c r="T1270" t="s">
        <v>73</v>
      </c>
      <c r="U1270" t="s">
        <v>215</v>
      </c>
      <c r="V1270" t="s">
        <v>207</v>
      </c>
      <c r="W1270" t="s">
        <v>207</v>
      </c>
      <c r="X1270" t="s">
        <v>207</v>
      </c>
      <c r="Y1270" t="s">
        <v>207</v>
      </c>
      <c r="Z1270" t="s">
        <v>207</v>
      </c>
      <c r="AA1270" t="s">
        <v>215</v>
      </c>
      <c r="AB1270" t="s">
        <v>207</v>
      </c>
      <c r="AC1270" t="s">
        <v>207</v>
      </c>
      <c r="AD1270" t="s">
        <v>207</v>
      </c>
      <c r="AE1270" t="s">
        <v>207</v>
      </c>
      <c r="AF1270" t="s">
        <v>207</v>
      </c>
      <c r="AG1270" t="s">
        <v>207</v>
      </c>
      <c r="AH1270" t="s">
        <v>207</v>
      </c>
      <c r="AI1270" t="s">
        <v>207</v>
      </c>
      <c r="AJ1270" t="s">
        <v>207</v>
      </c>
      <c r="AK1270" t="s">
        <v>207</v>
      </c>
      <c r="AL1270" t="s">
        <v>207</v>
      </c>
      <c r="AM1270" t="s">
        <v>207</v>
      </c>
      <c r="AN1270" t="s">
        <v>207</v>
      </c>
      <c r="AO1270" t="s">
        <v>207</v>
      </c>
      <c r="AP1270" t="s">
        <v>207</v>
      </c>
      <c r="AQ1270" t="s">
        <v>207</v>
      </c>
      <c r="AR1270" t="s">
        <v>207</v>
      </c>
      <c r="AS1270" t="s">
        <v>207</v>
      </c>
      <c r="AT1270" t="s">
        <v>207</v>
      </c>
      <c r="AU1270" t="s">
        <v>207</v>
      </c>
      <c r="AV1270" t="s">
        <v>207</v>
      </c>
      <c r="AW1270" t="s">
        <v>207</v>
      </c>
      <c r="AX1270" t="s">
        <v>207</v>
      </c>
      <c r="AY1270" t="s">
        <v>207</v>
      </c>
      <c r="AZ1270" t="s">
        <v>207</v>
      </c>
      <c r="BA1270" t="s">
        <v>215</v>
      </c>
      <c r="BB1270" t="s">
        <v>207</v>
      </c>
      <c r="BC1270" t="s">
        <v>207</v>
      </c>
      <c r="BD1270" t="s">
        <v>207</v>
      </c>
      <c r="BE1270" t="s">
        <v>207</v>
      </c>
      <c r="BF1270" t="s">
        <v>207</v>
      </c>
      <c r="BG1270" t="s">
        <v>207</v>
      </c>
      <c r="BH1270" t="s">
        <v>207</v>
      </c>
      <c r="BI1270" t="s">
        <v>207</v>
      </c>
      <c r="BJ1270" t="s">
        <v>207</v>
      </c>
      <c r="BK1270" t="s">
        <v>207</v>
      </c>
      <c r="BL1270" t="s">
        <v>207</v>
      </c>
      <c r="BM1270" t="s">
        <v>207</v>
      </c>
      <c r="BN1270" t="s">
        <v>207</v>
      </c>
      <c r="BO1270" s="18" t="str">
        <f>IF(OR(BO$2=0, BO$2=""), "N/A", IF(ISNUMBER(SEARCH(UPPER(BO$2), UPPER(ProgramsTable[[#This Row],[Type of Service]]))), "Yes", "No"))</f>
        <v>N/A</v>
      </c>
      <c r="BP1270" s="18" t="str">
        <f>IF(BP$2=0, "N/A", IF(ISNUMBER(SEARCH(TRIM(BP$2), ProgramsTable[[#This Row],[Geographic Coverage]])), "Yes", "No"))</f>
        <v>N/A</v>
      </c>
      <c r="BQ1270" s="18" t="str">
        <f>IF(BQ$2=0, "N/A", IF(ISNUMBER(SEARCH(TRIM(BQ$2), ProgramsTable[[#This Row],[Geographic Coverage]])), "Yes", "No"))</f>
        <v>N/A</v>
      </c>
      <c r="BR1270" s="18" t="str">
        <f>IF(AND(BP$2=0, BQ$2=0), "*Required - Please Make a Selection*", IF(OR(ISNUMBER(SEARCH(TRIM(BP$2), ProgramsTable[[#This Row],[Geographic Coverage]])), ISNUMBER(SEARCH(TRIM(BQ$2), ProgramsTable[[#This Row],[Geographic Coverage]]))), "Yes", "No"))</f>
        <v>*Required - Please Make a Selection*</v>
      </c>
      <c r="BS1270" s="18" t="str">
        <f>IF(OR(BS$2="",BS$2=0), "N/A", IF(AND(ProgramsTable[[#This Row],[Age Min]]= "None", ProgramsTable[[#This Row],[Age Max]]= "None"), "Yes", IF(AND(BS$2&gt;=ProgramsTable[[#This Row],[Age Min]], BS$2&lt;=ProgramsTable[[#This Row],[Age Max]]), "Yes", "No")))</f>
        <v>N/A</v>
      </c>
      <c r="BT1270" s="18" t="str" cm="1">
        <f t="array" ref="BT1270">IF(COUNTIF(AM$2:BJ$2,"Yes")=0,"N/A",IF(SUMPRODUCT(--(AM$2:BJ$2="Yes"),--(ProgramsTable[[#This Row],[Developmental Disability]:[Caregivers, Family Members, Advocates, or Practitioners of an Individual with Disabilities or Medical Conditions]]="Yes"))&gt;0,"Yes","No"))</f>
        <v>N/A</v>
      </c>
      <c r="BU12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70" s="18" t="str">
        <f>IF(BV$2=0, "N/A", IF(ISNUMBER(SEARCH(UPPER(BV$2), UPPER(ProgramsTable[[#This Row],[Type of Service]]))), "Yes", "No"))</f>
        <v>N/A</v>
      </c>
      <c r="BW1270" s="18" t="str">
        <f>IF(BW$2=0, "N/A", IF(ISNUMBER(SEARCH(TRIM(BW$2), ProgramsTable[[#This Row],[Geographic Coverage]])), "Yes", "No"))</f>
        <v>N/A</v>
      </c>
      <c r="BX1270" s="18" t="str">
        <f>IF(BX$2=0, "N/A", IF(ISNUMBER(SEARCH(TRIM(BX$2), ProgramsTable[[#This Row],[Geographic Coverage]])), "Yes", "No"))</f>
        <v>N/A</v>
      </c>
      <c r="BY1270" s="18" t="str">
        <f>IF(AND(BW$2=0, BX$2=0), "*Required - Please Make a Selection*", IF(OR(ISNUMBER(SEARCH(TRIM(BW$2), ProgramsTable[[#This Row],[Geographic Coverage]])), ISNUMBER(SEARCH(TRIM(BX$2), ProgramsTable[[#This Row],[Geographic Coverage]]))), "Yes", "No"))</f>
        <v>*Required - Please Make a Selection*</v>
      </c>
      <c r="BZ1270" s="18" t="str">
        <f>IF(I$2=0, "N/A", IF(I$2="Yes", IF(ProgramsTable[[#This Row],[Program Includes Services for Caregivers]]="Yes", IF(ProgramsTable[[#This Row],[Program May Require Caregiver to be Unpaid]]="No", "Yes", "No"), "No"), "N/A"))</f>
        <v>N/A</v>
      </c>
      <c r="CA12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70" s="18" t="str">
        <f>IF(CB$2=0, "N/A", IF(ISNUMBER(SEARCH(TRIM(UPPER(CB$2)), TRIM(UPPER(ProgramsTable[[#This Row],[Type of Service]])))), "Yes", "No"))</f>
        <v>N/A</v>
      </c>
      <c r="CC1270" s="18" t="str">
        <f>IF(CC$2=0, "N/A", IF(ISNUMBER(SEARCH(TRIM(CC$2), ProgramsTable[[#This Row],[Geographic Coverage]])), "Yes", "No"))</f>
        <v>No</v>
      </c>
      <c r="CD1270" s="18" t="str">
        <f>IF(CD$2=0, "N/A", IF(ISNUMBER(SEARCH(TRIM(CD$2), ProgramsTable[[#This Row],[Geographic Coverage]])), "Yes", "No"))</f>
        <v>N/A</v>
      </c>
      <c r="CE1270" s="18" t="str">
        <f>IF(AND(CC$2=0, CD$2=0), "*Required - Please Make a Selection*", IF(OR(ISNUMBER(SEARCH(TRIM(CC$2), ProgramsTable[[#This Row],[Geographic Coverage]])), ISNUMBER(SEARCH(TRIM(CD$2), ProgramsTable[[#This Row],[Geographic Coverage]]))), "Yes", "No"))</f>
        <v>No</v>
      </c>
      <c r="CF1270" s="18" t="str" cm="1">
        <f t="array" ref="CF1270">IF(COUNTIF(BK$2:BN$2, "Yes")=0, "N/A", IF(SUMPRODUCT((BK$2:BN$2="Yes")*(ProgramsTable[[#This Row],[Veteran?]:[Disabled Veteran?]]="Yes"))&gt;0, "Yes", "No"))</f>
        <v>No</v>
      </c>
      <c r="CG12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70"/>
      <c r="CI1270"/>
      <c r="CJ1270"/>
      <c r="CK1270"/>
      <c r="CL1270"/>
      <c r="CM1270"/>
      <c r="CN1270"/>
      <c r="CO1270"/>
      <c r="CP1270"/>
      <c r="CQ1270"/>
      <c r="CR1270"/>
      <c r="CS1270"/>
      <c r="CU1270"/>
      <c r="CV1270"/>
    </row>
    <row r="1271" spans="1:100" hidden="1" x14ac:dyDescent="0.25">
      <c r="A1271" s="10">
        <v>1444</v>
      </c>
      <c r="B1271" t="s">
        <v>658</v>
      </c>
      <c r="C1271" t="s">
        <v>665</v>
      </c>
      <c r="D1271" t="s">
        <v>545</v>
      </c>
      <c r="E1271" t="s">
        <v>546</v>
      </c>
      <c r="F1271" t="s">
        <v>553</v>
      </c>
      <c r="G1271" t="s">
        <v>99</v>
      </c>
      <c r="H1271" t="s">
        <v>207</v>
      </c>
      <c r="I1271" t="s">
        <v>207</v>
      </c>
      <c r="J1271" t="s">
        <v>208</v>
      </c>
      <c r="K1271" t="s">
        <v>208</v>
      </c>
      <c r="L1271" s="11" t="s">
        <v>543</v>
      </c>
      <c r="M1271">
        <v>60</v>
      </c>
      <c r="N1271">
        <v>120</v>
      </c>
      <c r="P1271" t="s">
        <v>554</v>
      </c>
      <c r="Q1271" t="s">
        <v>208</v>
      </c>
      <c r="R1271" t="s">
        <v>554</v>
      </c>
      <c r="S1271" t="s">
        <v>208</v>
      </c>
      <c r="T1271" t="s">
        <v>73</v>
      </c>
      <c r="U1271" t="s">
        <v>207</v>
      </c>
      <c r="V1271" t="s">
        <v>207</v>
      </c>
      <c r="W1271" t="s">
        <v>207</v>
      </c>
      <c r="X1271" t="s">
        <v>207</v>
      </c>
      <c r="Y1271" t="s">
        <v>207</v>
      </c>
      <c r="Z1271" t="s">
        <v>207</v>
      </c>
      <c r="AA1271" t="s">
        <v>207</v>
      </c>
      <c r="AB1271" t="s">
        <v>207</v>
      </c>
      <c r="AC1271" t="s">
        <v>207</v>
      </c>
      <c r="AD1271" t="s">
        <v>207</v>
      </c>
      <c r="AE1271" t="s">
        <v>207</v>
      </c>
      <c r="AF1271" t="s">
        <v>207</v>
      </c>
      <c r="AG1271" t="s">
        <v>207</v>
      </c>
      <c r="AH1271" t="s">
        <v>207</v>
      </c>
      <c r="AI1271" t="s">
        <v>207</v>
      </c>
      <c r="AJ1271" t="s">
        <v>207</v>
      </c>
      <c r="AK1271" t="s">
        <v>207</v>
      </c>
      <c r="AL1271" t="s">
        <v>207</v>
      </c>
      <c r="AM1271" t="s">
        <v>207</v>
      </c>
      <c r="AN1271" t="s">
        <v>207</v>
      </c>
      <c r="AO1271" t="s">
        <v>207</v>
      </c>
      <c r="AP1271" t="s">
        <v>207</v>
      </c>
      <c r="AQ1271" t="s">
        <v>207</v>
      </c>
      <c r="AR1271" t="s">
        <v>207</v>
      </c>
      <c r="AS1271" t="s">
        <v>207</v>
      </c>
      <c r="AT1271" t="s">
        <v>207</v>
      </c>
      <c r="AU1271" t="s">
        <v>207</v>
      </c>
      <c r="AV1271" t="s">
        <v>207</v>
      </c>
      <c r="AW1271" t="s">
        <v>207</v>
      </c>
      <c r="AX1271" t="s">
        <v>207</v>
      </c>
      <c r="AY1271" t="s">
        <v>207</v>
      </c>
      <c r="AZ1271" t="s">
        <v>207</v>
      </c>
      <c r="BA1271" t="s">
        <v>215</v>
      </c>
      <c r="BB1271" t="s">
        <v>207</v>
      </c>
      <c r="BC1271" t="s">
        <v>207</v>
      </c>
      <c r="BD1271" t="s">
        <v>207</v>
      </c>
      <c r="BE1271" t="s">
        <v>207</v>
      </c>
      <c r="BF1271" t="s">
        <v>207</v>
      </c>
      <c r="BG1271" t="s">
        <v>207</v>
      </c>
      <c r="BH1271" t="s">
        <v>207</v>
      </c>
      <c r="BI1271" t="s">
        <v>207</v>
      </c>
      <c r="BJ1271" t="s">
        <v>207</v>
      </c>
      <c r="BK1271" t="s">
        <v>207</v>
      </c>
      <c r="BL1271" t="s">
        <v>207</v>
      </c>
      <c r="BM1271" t="s">
        <v>207</v>
      </c>
      <c r="BN1271" t="s">
        <v>207</v>
      </c>
      <c r="BO1271" s="18" t="str">
        <f>IF(OR(BO$2=0, BO$2=""), "N/A", IF(ISNUMBER(SEARCH(UPPER(BO$2), UPPER(ProgramsTable[[#This Row],[Type of Service]]))), "Yes", "No"))</f>
        <v>N/A</v>
      </c>
      <c r="BP1271" s="18" t="str">
        <f>IF(BP$2=0, "N/A", IF(ISNUMBER(SEARCH(TRIM(BP$2), ProgramsTable[[#This Row],[Geographic Coverage]])), "Yes", "No"))</f>
        <v>N/A</v>
      </c>
      <c r="BQ1271" s="18" t="str">
        <f>IF(BQ$2=0, "N/A", IF(ISNUMBER(SEARCH(TRIM(BQ$2), ProgramsTable[[#This Row],[Geographic Coverage]])), "Yes", "No"))</f>
        <v>N/A</v>
      </c>
      <c r="BR1271" s="18" t="str">
        <f>IF(AND(BP$2=0, BQ$2=0), "*Required - Please Make a Selection*", IF(OR(ISNUMBER(SEARCH(TRIM(BP$2), ProgramsTable[[#This Row],[Geographic Coverage]])), ISNUMBER(SEARCH(TRIM(BQ$2), ProgramsTable[[#This Row],[Geographic Coverage]]))), "Yes", "No"))</f>
        <v>*Required - Please Make a Selection*</v>
      </c>
      <c r="BS1271" s="18" t="str">
        <f>IF(OR(BS$2="",BS$2=0), "N/A", IF(AND(ProgramsTable[[#This Row],[Age Min]]= "None", ProgramsTable[[#This Row],[Age Max]]= "None"), "Yes", IF(AND(BS$2&gt;=ProgramsTable[[#This Row],[Age Min]], BS$2&lt;=ProgramsTable[[#This Row],[Age Max]]), "Yes", "No")))</f>
        <v>N/A</v>
      </c>
      <c r="BT1271" s="18" t="str" cm="1">
        <f t="array" ref="BT1271">IF(COUNTIF(AM$2:BJ$2,"Yes")=0,"N/A",IF(SUMPRODUCT(--(AM$2:BJ$2="Yes"),--(ProgramsTable[[#This Row],[Developmental Disability]:[Caregivers, Family Members, Advocates, or Practitioners of an Individual with Disabilities or Medical Conditions]]="Yes"))&gt;0,"Yes","No"))</f>
        <v>N/A</v>
      </c>
      <c r="BU12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71" s="18" t="str">
        <f>IF(BV$2=0, "N/A", IF(ISNUMBER(SEARCH(UPPER(BV$2), UPPER(ProgramsTable[[#This Row],[Type of Service]]))), "Yes", "No"))</f>
        <v>N/A</v>
      </c>
      <c r="BW1271" s="18" t="str">
        <f>IF(BW$2=0, "N/A", IF(ISNUMBER(SEARCH(TRIM(BW$2), ProgramsTable[[#This Row],[Geographic Coverage]])), "Yes", "No"))</f>
        <v>N/A</v>
      </c>
      <c r="BX1271" s="18" t="str">
        <f>IF(BX$2=0, "N/A", IF(ISNUMBER(SEARCH(TRIM(BX$2), ProgramsTable[[#This Row],[Geographic Coverage]])), "Yes", "No"))</f>
        <v>N/A</v>
      </c>
      <c r="BY1271" s="18" t="str">
        <f>IF(AND(BW$2=0, BX$2=0), "*Required - Please Make a Selection*", IF(OR(ISNUMBER(SEARCH(TRIM(BW$2), ProgramsTable[[#This Row],[Geographic Coverage]])), ISNUMBER(SEARCH(TRIM(BX$2), ProgramsTable[[#This Row],[Geographic Coverage]]))), "Yes", "No"))</f>
        <v>*Required - Please Make a Selection*</v>
      </c>
      <c r="BZ1271" s="18" t="str">
        <f>IF(I$2=0, "N/A", IF(I$2="Yes", IF(ProgramsTable[[#This Row],[Program Includes Services for Caregivers]]="Yes", IF(ProgramsTable[[#This Row],[Program May Require Caregiver to be Unpaid]]="No", "Yes", "No"), "No"), "N/A"))</f>
        <v>N/A</v>
      </c>
      <c r="CA12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71" s="18" t="str">
        <f>IF(CB$2=0, "N/A", IF(ISNUMBER(SEARCH(TRIM(UPPER(CB$2)), TRIM(UPPER(ProgramsTable[[#This Row],[Type of Service]])))), "Yes", "No"))</f>
        <v>N/A</v>
      </c>
      <c r="CC1271" s="18" t="str">
        <f>IF(CC$2=0, "N/A", IF(ISNUMBER(SEARCH(TRIM(CC$2), ProgramsTable[[#This Row],[Geographic Coverage]])), "Yes", "No"))</f>
        <v>No</v>
      </c>
      <c r="CD1271" s="18" t="str">
        <f>IF(CD$2=0, "N/A", IF(ISNUMBER(SEARCH(TRIM(CD$2), ProgramsTable[[#This Row],[Geographic Coverage]])), "Yes", "No"))</f>
        <v>N/A</v>
      </c>
      <c r="CE1271" s="18" t="str">
        <f>IF(AND(CC$2=0, CD$2=0), "*Required - Please Make a Selection*", IF(OR(ISNUMBER(SEARCH(TRIM(CC$2), ProgramsTable[[#This Row],[Geographic Coverage]])), ISNUMBER(SEARCH(TRIM(CD$2), ProgramsTable[[#This Row],[Geographic Coverage]]))), "Yes", "No"))</f>
        <v>No</v>
      </c>
      <c r="CF1271" s="18" t="str" cm="1">
        <f t="array" ref="CF1271">IF(COUNTIF(BK$2:BN$2, "Yes")=0, "N/A", IF(SUMPRODUCT((BK$2:BN$2="Yes")*(ProgramsTable[[#This Row],[Veteran?]:[Disabled Veteran?]]="Yes"))&gt;0, "Yes", "No"))</f>
        <v>No</v>
      </c>
      <c r="CG12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71"/>
      <c r="CI1271"/>
      <c r="CJ1271"/>
      <c r="CK1271"/>
      <c r="CL1271"/>
      <c r="CM1271"/>
      <c r="CN1271"/>
      <c r="CO1271"/>
      <c r="CP1271"/>
      <c r="CQ1271"/>
      <c r="CR1271"/>
      <c r="CS1271"/>
      <c r="CU1271"/>
      <c r="CV1271"/>
    </row>
    <row r="1272" spans="1:100" hidden="1" x14ac:dyDescent="0.25">
      <c r="A1272" s="10">
        <v>1445</v>
      </c>
      <c r="B1272" t="s">
        <v>658</v>
      </c>
      <c r="C1272" t="s">
        <v>665</v>
      </c>
      <c r="D1272" t="s">
        <v>545</v>
      </c>
      <c r="E1272" t="s">
        <v>546</v>
      </c>
      <c r="F1272" t="s">
        <v>555</v>
      </c>
      <c r="G1272" t="s">
        <v>92</v>
      </c>
      <c r="H1272" t="s">
        <v>207</v>
      </c>
      <c r="I1272" t="s">
        <v>207</v>
      </c>
      <c r="J1272" t="s">
        <v>547</v>
      </c>
      <c r="K1272" t="s">
        <v>208</v>
      </c>
      <c r="L1272" s="11" t="s">
        <v>543</v>
      </c>
      <c r="M1272">
        <v>60</v>
      </c>
      <c r="N1272">
        <v>120</v>
      </c>
      <c r="P1272" t="s">
        <v>556</v>
      </c>
      <c r="Q1272" t="s">
        <v>208</v>
      </c>
      <c r="R1272" t="s">
        <v>556</v>
      </c>
      <c r="S1272" t="s">
        <v>208</v>
      </c>
      <c r="T1272" t="s">
        <v>73</v>
      </c>
      <c r="U1272" t="s">
        <v>215</v>
      </c>
      <c r="V1272" t="s">
        <v>207</v>
      </c>
      <c r="W1272" t="s">
        <v>207</v>
      </c>
      <c r="X1272" t="s">
        <v>207</v>
      </c>
      <c r="Y1272" t="s">
        <v>207</v>
      </c>
      <c r="Z1272" t="s">
        <v>207</v>
      </c>
      <c r="AA1272" t="s">
        <v>215</v>
      </c>
      <c r="AB1272" t="s">
        <v>207</v>
      </c>
      <c r="AC1272" t="s">
        <v>207</v>
      </c>
      <c r="AD1272" t="s">
        <v>207</v>
      </c>
      <c r="AE1272" t="s">
        <v>207</v>
      </c>
      <c r="AF1272" t="s">
        <v>207</v>
      </c>
      <c r="AG1272" t="s">
        <v>207</v>
      </c>
      <c r="AH1272" t="s">
        <v>207</v>
      </c>
      <c r="AI1272" t="s">
        <v>207</v>
      </c>
      <c r="AJ1272" t="s">
        <v>207</v>
      </c>
      <c r="AK1272" t="s">
        <v>207</v>
      </c>
      <c r="AL1272" t="s">
        <v>207</v>
      </c>
      <c r="AM1272" t="s">
        <v>207</v>
      </c>
      <c r="AN1272" t="s">
        <v>207</v>
      </c>
      <c r="AO1272" t="s">
        <v>207</v>
      </c>
      <c r="AP1272" t="s">
        <v>207</v>
      </c>
      <c r="AQ1272" t="s">
        <v>207</v>
      </c>
      <c r="AR1272" t="s">
        <v>207</v>
      </c>
      <c r="AS1272" t="s">
        <v>207</v>
      </c>
      <c r="AT1272" t="s">
        <v>207</v>
      </c>
      <c r="AU1272" t="s">
        <v>207</v>
      </c>
      <c r="AV1272" t="s">
        <v>207</v>
      </c>
      <c r="AW1272" t="s">
        <v>207</v>
      </c>
      <c r="AX1272" t="s">
        <v>207</v>
      </c>
      <c r="AY1272" t="s">
        <v>207</v>
      </c>
      <c r="AZ1272" t="s">
        <v>207</v>
      </c>
      <c r="BA1272" t="s">
        <v>215</v>
      </c>
      <c r="BB1272" t="s">
        <v>207</v>
      </c>
      <c r="BC1272" t="s">
        <v>207</v>
      </c>
      <c r="BD1272" t="s">
        <v>207</v>
      </c>
      <c r="BE1272" t="s">
        <v>207</v>
      </c>
      <c r="BF1272" t="s">
        <v>207</v>
      </c>
      <c r="BG1272" t="s">
        <v>207</v>
      </c>
      <c r="BH1272" t="s">
        <v>207</v>
      </c>
      <c r="BI1272" t="s">
        <v>207</v>
      </c>
      <c r="BJ1272" t="s">
        <v>207</v>
      </c>
      <c r="BK1272" t="s">
        <v>207</v>
      </c>
      <c r="BL1272" t="s">
        <v>207</v>
      </c>
      <c r="BM1272" t="s">
        <v>207</v>
      </c>
      <c r="BN1272" t="s">
        <v>207</v>
      </c>
      <c r="BO1272" s="18" t="str">
        <f>IF(OR(BO$2=0, BO$2=""), "N/A", IF(ISNUMBER(SEARCH(UPPER(BO$2), UPPER(ProgramsTable[[#This Row],[Type of Service]]))), "Yes", "No"))</f>
        <v>N/A</v>
      </c>
      <c r="BP1272" s="18" t="str">
        <f>IF(BP$2=0, "N/A", IF(ISNUMBER(SEARCH(TRIM(BP$2), ProgramsTable[[#This Row],[Geographic Coverage]])), "Yes", "No"))</f>
        <v>N/A</v>
      </c>
      <c r="BQ1272" s="18" t="str">
        <f>IF(BQ$2=0, "N/A", IF(ISNUMBER(SEARCH(TRIM(BQ$2), ProgramsTable[[#This Row],[Geographic Coverage]])), "Yes", "No"))</f>
        <v>N/A</v>
      </c>
      <c r="BR1272" s="18" t="str">
        <f>IF(AND(BP$2=0, BQ$2=0), "*Required - Please Make a Selection*", IF(OR(ISNUMBER(SEARCH(TRIM(BP$2), ProgramsTable[[#This Row],[Geographic Coverage]])), ISNUMBER(SEARCH(TRIM(BQ$2), ProgramsTable[[#This Row],[Geographic Coverage]]))), "Yes", "No"))</f>
        <v>*Required - Please Make a Selection*</v>
      </c>
      <c r="BS1272" s="18" t="str">
        <f>IF(OR(BS$2="",BS$2=0), "N/A", IF(AND(ProgramsTable[[#This Row],[Age Min]]= "None", ProgramsTable[[#This Row],[Age Max]]= "None"), "Yes", IF(AND(BS$2&gt;=ProgramsTable[[#This Row],[Age Min]], BS$2&lt;=ProgramsTable[[#This Row],[Age Max]]), "Yes", "No")))</f>
        <v>N/A</v>
      </c>
      <c r="BT1272" s="18" t="str" cm="1">
        <f t="array" ref="BT1272">IF(COUNTIF(AM$2:BJ$2,"Yes")=0,"N/A",IF(SUMPRODUCT(--(AM$2:BJ$2="Yes"),--(ProgramsTable[[#This Row],[Developmental Disability]:[Caregivers, Family Members, Advocates, or Practitioners of an Individual with Disabilities or Medical Conditions]]="Yes"))&gt;0,"Yes","No"))</f>
        <v>N/A</v>
      </c>
      <c r="BU12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72" s="18" t="str">
        <f>IF(BV$2=0, "N/A", IF(ISNUMBER(SEARCH(UPPER(BV$2), UPPER(ProgramsTable[[#This Row],[Type of Service]]))), "Yes", "No"))</f>
        <v>N/A</v>
      </c>
      <c r="BW1272" s="18" t="str">
        <f>IF(BW$2=0, "N/A", IF(ISNUMBER(SEARCH(TRIM(BW$2), ProgramsTable[[#This Row],[Geographic Coverage]])), "Yes", "No"))</f>
        <v>N/A</v>
      </c>
      <c r="BX1272" s="18" t="str">
        <f>IF(BX$2=0, "N/A", IF(ISNUMBER(SEARCH(TRIM(BX$2), ProgramsTable[[#This Row],[Geographic Coverage]])), "Yes", "No"))</f>
        <v>N/A</v>
      </c>
      <c r="BY1272" s="18" t="str">
        <f>IF(AND(BW$2=0, BX$2=0), "*Required - Please Make a Selection*", IF(OR(ISNUMBER(SEARCH(TRIM(BW$2), ProgramsTable[[#This Row],[Geographic Coverage]])), ISNUMBER(SEARCH(TRIM(BX$2), ProgramsTable[[#This Row],[Geographic Coverage]]))), "Yes", "No"))</f>
        <v>*Required - Please Make a Selection*</v>
      </c>
      <c r="BZ1272" s="18" t="str">
        <f>IF(I$2=0, "N/A", IF(I$2="Yes", IF(ProgramsTable[[#This Row],[Program Includes Services for Caregivers]]="Yes", IF(ProgramsTable[[#This Row],[Program May Require Caregiver to be Unpaid]]="No", "Yes", "No"), "No"), "N/A"))</f>
        <v>N/A</v>
      </c>
      <c r="CA12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72" s="18" t="str">
        <f>IF(CB$2=0, "N/A", IF(ISNUMBER(SEARCH(TRIM(UPPER(CB$2)), TRIM(UPPER(ProgramsTable[[#This Row],[Type of Service]])))), "Yes", "No"))</f>
        <v>N/A</v>
      </c>
      <c r="CC1272" s="18" t="str">
        <f>IF(CC$2=0, "N/A", IF(ISNUMBER(SEARCH(TRIM(CC$2), ProgramsTable[[#This Row],[Geographic Coverage]])), "Yes", "No"))</f>
        <v>No</v>
      </c>
      <c r="CD1272" s="18" t="str">
        <f>IF(CD$2=0, "N/A", IF(ISNUMBER(SEARCH(TRIM(CD$2), ProgramsTable[[#This Row],[Geographic Coverage]])), "Yes", "No"))</f>
        <v>N/A</v>
      </c>
      <c r="CE1272" s="18" t="str">
        <f>IF(AND(CC$2=0, CD$2=0), "*Required - Please Make a Selection*", IF(OR(ISNUMBER(SEARCH(TRIM(CC$2), ProgramsTable[[#This Row],[Geographic Coverage]])), ISNUMBER(SEARCH(TRIM(CD$2), ProgramsTable[[#This Row],[Geographic Coverage]]))), "Yes", "No"))</f>
        <v>No</v>
      </c>
      <c r="CF1272" s="18" t="str" cm="1">
        <f t="array" ref="CF1272">IF(COUNTIF(BK$2:BN$2, "Yes")=0, "N/A", IF(SUMPRODUCT((BK$2:BN$2="Yes")*(ProgramsTable[[#This Row],[Veteran?]:[Disabled Veteran?]]="Yes"))&gt;0, "Yes", "No"))</f>
        <v>No</v>
      </c>
      <c r="CG12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72"/>
      <c r="CI1272"/>
      <c r="CJ1272"/>
      <c r="CK1272"/>
      <c r="CL1272"/>
      <c r="CM1272"/>
      <c r="CN1272"/>
      <c r="CO1272"/>
      <c r="CP1272"/>
      <c r="CQ1272"/>
      <c r="CR1272"/>
      <c r="CS1272"/>
      <c r="CU1272"/>
      <c r="CV1272"/>
    </row>
    <row r="1273" spans="1:100" hidden="1" x14ac:dyDescent="0.25">
      <c r="A1273" s="10">
        <v>1446</v>
      </c>
      <c r="B1273" t="s">
        <v>658</v>
      </c>
      <c r="C1273" t="s">
        <v>665</v>
      </c>
      <c r="D1273" t="s">
        <v>545</v>
      </c>
      <c r="E1273" t="s">
        <v>546</v>
      </c>
      <c r="F1273" t="s">
        <v>557</v>
      </c>
      <c r="G1273" t="s">
        <v>91</v>
      </c>
      <c r="H1273" t="s">
        <v>207</v>
      </c>
      <c r="I1273" t="s">
        <v>207</v>
      </c>
      <c r="J1273" t="s">
        <v>208</v>
      </c>
      <c r="K1273" t="s">
        <v>208</v>
      </c>
      <c r="L1273" s="11" t="s">
        <v>543</v>
      </c>
      <c r="M1273">
        <v>60</v>
      </c>
      <c r="N1273">
        <v>120</v>
      </c>
      <c r="P1273" t="s">
        <v>208</v>
      </c>
      <c r="Q1273" t="s">
        <v>208</v>
      </c>
      <c r="R1273" t="s">
        <v>208</v>
      </c>
      <c r="S1273" t="s">
        <v>208</v>
      </c>
      <c r="T1273" t="s">
        <v>73</v>
      </c>
      <c r="U1273" t="s">
        <v>207</v>
      </c>
      <c r="V1273" t="s">
        <v>207</v>
      </c>
      <c r="W1273" t="s">
        <v>207</v>
      </c>
      <c r="X1273" t="s">
        <v>207</v>
      </c>
      <c r="Y1273" t="s">
        <v>207</v>
      </c>
      <c r="Z1273" t="s">
        <v>207</v>
      </c>
      <c r="AA1273" t="s">
        <v>207</v>
      </c>
      <c r="AB1273" t="s">
        <v>207</v>
      </c>
      <c r="AC1273" t="s">
        <v>207</v>
      </c>
      <c r="AD1273" t="s">
        <v>207</v>
      </c>
      <c r="AE1273" t="s">
        <v>207</v>
      </c>
      <c r="AF1273" t="s">
        <v>207</v>
      </c>
      <c r="AG1273" t="s">
        <v>207</v>
      </c>
      <c r="AH1273" t="s">
        <v>207</v>
      </c>
      <c r="AI1273" t="s">
        <v>207</v>
      </c>
      <c r="AJ1273" t="s">
        <v>207</v>
      </c>
      <c r="AK1273" t="s">
        <v>207</v>
      </c>
      <c r="AL1273" t="s">
        <v>207</v>
      </c>
      <c r="AM1273" t="s">
        <v>207</v>
      </c>
      <c r="AN1273" t="s">
        <v>207</v>
      </c>
      <c r="AO1273" t="s">
        <v>207</v>
      </c>
      <c r="AP1273" t="s">
        <v>207</v>
      </c>
      <c r="AQ1273" t="s">
        <v>207</v>
      </c>
      <c r="AR1273" t="s">
        <v>207</v>
      </c>
      <c r="AS1273" t="s">
        <v>207</v>
      </c>
      <c r="AT1273" t="s">
        <v>207</v>
      </c>
      <c r="AU1273" t="s">
        <v>207</v>
      </c>
      <c r="AV1273" t="s">
        <v>207</v>
      </c>
      <c r="AW1273" t="s">
        <v>207</v>
      </c>
      <c r="AX1273" t="s">
        <v>207</v>
      </c>
      <c r="AY1273" t="s">
        <v>207</v>
      </c>
      <c r="AZ1273" t="s">
        <v>207</v>
      </c>
      <c r="BA1273" t="s">
        <v>207</v>
      </c>
      <c r="BB1273" t="s">
        <v>207</v>
      </c>
      <c r="BC1273" t="s">
        <v>207</v>
      </c>
      <c r="BD1273" t="s">
        <v>207</v>
      </c>
      <c r="BE1273" t="s">
        <v>207</v>
      </c>
      <c r="BF1273" t="s">
        <v>207</v>
      </c>
      <c r="BG1273" t="s">
        <v>207</v>
      </c>
      <c r="BH1273" t="s">
        <v>207</v>
      </c>
      <c r="BI1273" t="s">
        <v>207</v>
      </c>
      <c r="BJ1273" t="s">
        <v>207</v>
      </c>
      <c r="BK1273" t="s">
        <v>207</v>
      </c>
      <c r="BL1273" t="s">
        <v>207</v>
      </c>
      <c r="BM1273" t="s">
        <v>207</v>
      </c>
      <c r="BN1273" t="s">
        <v>207</v>
      </c>
      <c r="BO1273" s="18" t="str">
        <f>IF(OR(BO$2=0, BO$2=""), "N/A", IF(ISNUMBER(SEARCH(UPPER(BO$2), UPPER(ProgramsTable[[#This Row],[Type of Service]]))), "Yes", "No"))</f>
        <v>N/A</v>
      </c>
      <c r="BP1273" s="18" t="str">
        <f>IF(BP$2=0, "N/A", IF(ISNUMBER(SEARCH(TRIM(BP$2), ProgramsTable[[#This Row],[Geographic Coverage]])), "Yes", "No"))</f>
        <v>N/A</v>
      </c>
      <c r="BQ1273" s="18" t="str">
        <f>IF(BQ$2=0, "N/A", IF(ISNUMBER(SEARCH(TRIM(BQ$2), ProgramsTable[[#This Row],[Geographic Coverage]])), "Yes", "No"))</f>
        <v>N/A</v>
      </c>
      <c r="BR1273" s="18" t="str">
        <f>IF(AND(BP$2=0, BQ$2=0), "*Required - Please Make a Selection*", IF(OR(ISNUMBER(SEARCH(TRIM(BP$2), ProgramsTable[[#This Row],[Geographic Coverage]])), ISNUMBER(SEARCH(TRIM(BQ$2), ProgramsTable[[#This Row],[Geographic Coverage]]))), "Yes", "No"))</f>
        <v>*Required - Please Make a Selection*</v>
      </c>
      <c r="BS1273" s="18" t="str">
        <f>IF(OR(BS$2="",BS$2=0), "N/A", IF(AND(ProgramsTable[[#This Row],[Age Min]]= "None", ProgramsTable[[#This Row],[Age Max]]= "None"), "Yes", IF(AND(BS$2&gt;=ProgramsTable[[#This Row],[Age Min]], BS$2&lt;=ProgramsTable[[#This Row],[Age Max]]), "Yes", "No")))</f>
        <v>N/A</v>
      </c>
      <c r="BT1273" s="18" t="str" cm="1">
        <f t="array" ref="BT1273">IF(COUNTIF(AM$2:BJ$2,"Yes")=0,"N/A",IF(SUMPRODUCT(--(AM$2:BJ$2="Yes"),--(ProgramsTable[[#This Row],[Developmental Disability]:[Caregivers, Family Members, Advocates, or Practitioners of an Individual with Disabilities or Medical Conditions]]="Yes"))&gt;0,"Yes","No"))</f>
        <v>N/A</v>
      </c>
      <c r="BU12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73" s="18" t="str">
        <f>IF(BV$2=0, "N/A", IF(ISNUMBER(SEARCH(UPPER(BV$2), UPPER(ProgramsTable[[#This Row],[Type of Service]]))), "Yes", "No"))</f>
        <v>N/A</v>
      </c>
      <c r="BW1273" s="18" t="str">
        <f>IF(BW$2=0, "N/A", IF(ISNUMBER(SEARCH(TRIM(BW$2), ProgramsTable[[#This Row],[Geographic Coverage]])), "Yes", "No"))</f>
        <v>N/A</v>
      </c>
      <c r="BX1273" s="18" t="str">
        <f>IF(BX$2=0, "N/A", IF(ISNUMBER(SEARCH(TRIM(BX$2), ProgramsTable[[#This Row],[Geographic Coverage]])), "Yes", "No"))</f>
        <v>N/A</v>
      </c>
      <c r="BY1273" s="18" t="str">
        <f>IF(AND(BW$2=0, BX$2=0), "*Required - Please Make a Selection*", IF(OR(ISNUMBER(SEARCH(TRIM(BW$2), ProgramsTable[[#This Row],[Geographic Coverage]])), ISNUMBER(SEARCH(TRIM(BX$2), ProgramsTable[[#This Row],[Geographic Coverage]]))), "Yes", "No"))</f>
        <v>*Required - Please Make a Selection*</v>
      </c>
      <c r="BZ1273" s="18" t="str">
        <f>IF(I$2=0, "N/A", IF(I$2="Yes", IF(ProgramsTable[[#This Row],[Program Includes Services for Caregivers]]="Yes", IF(ProgramsTable[[#This Row],[Program May Require Caregiver to be Unpaid]]="No", "Yes", "No"), "No"), "N/A"))</f>
        <v>N/A</v>
      </c>
      <c r="CA12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73" s="18" t="str">
        <f>IF(CB$2=0, "N/A", IF(ISNUMBER(SEARCH(TRIM(UPPER(CB$2)), TRIM(UPPER(ProgramsTable[[#This Row],[Type of Service]])))), "Yes", "No"))</f>
        <v>N/A</v>
      </c>
      <c r="CC1273" s="18" t="str">
        <f>IF(CC$2=0, "N/A", IF(ISNUMBER(SEARCH(TRIM(CC$2), ProgramsTable[[#This Row],[Geographic Coverage]])), "Yes", "No"))</f>
        <v>No</v>
      </c>
      <c r="CD1273" s="18" t="str">
        <f>IF(CD$2=0, "N/A", IF(ISNUMBER(SEARCH(TRIM(CD$2), ProgramsTable[[#This Row],[Geographic Coverage]])), "Yes", "No"))</f>
        <v>N/A</v>
      </c>
      <c r="CE1273" s="18" t="str">
        <f>IF(AND(CC$2=0, CD$2=0), "*Required - Please Make a Selection*", IF(OR(ISNUMBER(SEARCH(TRIM(CC$2), ProgramsTable[[#This Row],[Geographic Coverage]])), ISNUMBER(SEARCH(TRIM(CD$2), ProgramsTable[[#This Row],[Geographic Coverage]]))), "Yes", "No"))</f>
        <v>No</v>
      </c>
      <c r="CF1273" s="18" t="str" cm="1">
        <f t="array" ref="CF1273">IF(COUNTIF(BK$2:BN$2, "Yes")=0, "N/A", IF(SUMPRODUCT((BK$2:BN$2="Yes")*(ProgramsTable[[#This Row],[Veteran?]:[Disabled Veteran?]]="Yes"))&gt;0, "Yes", "No"))</f>
        <v>No</v>
      </c>
      <c r="CG12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73"/>
      <c r="CI1273"/>
      <c r="CJ1273"/>
      <c r="CK1273"/>
      <c r="CL1273"/>
      <c r="CM1273"/>
      <c r="CN1273"/>
      <c r="CO1273"/>
      <c r="CP1273"/>
      <c r="CQ1273"/>
      <c r="CR1273"/>
      <c r="CS1273"/>
      <c r="CU1273"/>
      <c r="CV1273"/>
    </row>
    <row r="1274" spans="1:100" hidden="1" x14ac:dyDescent="0.25">
      <c r="A1274" s="10">
        <v>1447</v>
      </c>
      <c r="B1274" t="s">
        <v>658</v>
      </c>
      <c r="C1274" t="s">
        <v>665</v>
      </c>
      <c r="D1274" t="s">
        <v>545</v>
      </c>
      <c r="E1274" t="s">
        <v>546</v>
      </c>
      <c r="F1274" t="s">
        <v>558</v>
      </c>
      <c r="G1274" t="s">
        <v>103</v>
      </c>
      <c r="H1274" t="s">
        <v>207</v>
      </c>
      <c r="I1274" t="s">
        <v>207</v>
      </c>
      <c r="J1274" t="s">
        <v>208</v>
      </c>
      <c r="K1274" t="s">
        <v>208</v>
      </c>
      <c r="L1274" s="11" t="s">
        <v>208</v>
      </c>
      <c r="M1274" t="s">
        <v>208</v>
      </c>
      <c r="N1274" t="s">
        <v>208</v>
      </c>
      <c r="P1274" t="s">
        <v>208</v>
      </c>
      <c r="Q1274" t="s">
        <v>208</v>
      </c>
      <c r="R1274" t="s">
        <v>208</v>
      </c>
      <c r="S1274" t="s">
        <v>208</v>
      </c>
      <c r="T1274" t="s">
        <v>73</v>
      </c>
      <c r="U1274" t="s">
        <v>207</v>
      </c>
      <c r="V1274" t="s">
        <v>207</v>
      </c>
      <c r="W1274" t="s">
        <v>207</v>
      </c>
      <c r="X1274" t="s">
        <v>207</v>
      </c>
      <c r="Y1274" t="s">
        <v>207</v>
      </c>
      <c r="Z1274" t="s">
        <v>207</v>
      </c>
      <c r="AA1274" t="s">
        <v>207</v>
      </c>
      <c r="AB1274" t="s">
        <v>207</v>
      </c>
      <c r="AC1274" t="s">
        <v>207</v>
      </c>
      <c r="AD1274" t="s">
        <v>207</v>
      </c>
      <c r="AE1274" t="s">
        <v>207</v>
      </c>
      <c r="AF1274" t="s">
        <v>207</v>
      </c>
      <c r="AG1274" t="s">
        <v>207</v>
      </c>
      <c r="AH1274" t="s">
        <v>207</v>
      </c>
      <c r="AI1274" t="s">
        <v>207</v>
      </c>
      <c r="AJ1274" t="s">
        <v>207</v>
      </c>
      <c r="AK1274" t="s">
        <v>207</v>
      </c>
      <c r="AL1274" t="s">
        <v>207</v>
      </c>
      <c r="AM1274" t="s">
        <v>207</v>
      </c>
      <c r="AN1274" t="s">
        <v>207</v>
      </c>
      <c r="AO1274" t="s">
        <v>207</v>
      </c>
      <c r="AP1274" t="s">
        <v>207</v>
      </c>
      <c r="AQ1274" t="s">
        <v>207</v>
      </c>
      <c r="AR1274" t="s">
        <v>207</v>
      </c>
      <c r="AS1274" t="s">
        <v>207</v>
      </c>
      <c r="AT1274" t="s">
        <v>207</v>
      </c>
      <c r="AU1274" t="s">
        <v>207</v>
      </c>
      <c r="AV1274" t="s">
        <v>207</v>
      </c>
      <c r="AW1274" t="s">
        <v>207</v>
      </c>
      <c r="AX1274" t="s">
        <v>207</v>
      </c>
      <c r="AY1274" t="s">
        <v>207</v>
      </c>
      <c r="AZ1274" t="s">
        <v>207</v>
      </c>
      <c r="BA1274" t="s">
        <v>207</v>
      </c>
      <c r="BB1274" t="s">
        <v>207</v>
      </c>
      <c r="BC1274" t="s">
        <v>207</v>
      </c>
      <c r="BD1274" t="s">
        <v>207</v>
      </c>
      <c r="BE1274" t="s">
        <v>207</v>
      </c>
      <c r="BF1274" t="s">
        <v>207</v>
      </c>
      <c r="BG1274" t="s">
        <v>207</v>
      </c>
      <c r="BH1274" t="s">
        <v>207</v>
      </c>
      <c r="BI1274" t="s">
        <v>207</v>
      </c>
      <c r="BJ1274" t="s">
        <v>207</v>
      </c>
      <c r="BK1274" t="s">
        <v>207</v>
      </c>
      <c r="BL1274" t="s">
        <v>207</v>
      </c>
      <c r="BM1274" t="s">
        <v>207</v>
      </c>
      <c r="BN1274" t="s">
        <v>207</v>
      </c>
      <c r="BO1274" s="18" t="str">
        <f>IF(OR(BO$2=0, BO$2=""), "N/A", IF(ISNUMBER(SEARCH(UPPER(BO$2), UPPER(ProgramsTable[[#This Row],[Type of Service]]))), "Yes", "No"))</f>
        <v>N/A</v>
      </c>
      <c r="BP1274" s="18" t="str">
        <f>IF(BP$2=0, "N/A", IF(ISNUMBER(SEARCH(TRIM(BP$2), ProgramsTable[[#This Row],[Geographic Coverage]])), "Yes", "No"))</f>
        <v>N/A</v>
      </c>
      <c r="BQ1274" s="18" t="str">
        <f>IF(BQ$2=0, "N/A", IF(ISNUMBER(SEARCH(TRIM(BQ$2), ProgramsTable[[#This Row],[Geographic Coverage]])), "Yes", "No"))</f>
        <v>N/A</v>
      </c>
      <c r="BR1274" s="18" t="str">
        <f>IF(AND(BP$2=0, BQ$2=0), "*Required - Please Make a Selection*", IF(OR(ISNUMBER(SEARCH(TRIM(BP$2), ProgramsTable[[#This Row],[Geographic Coverage]])), ISNUMBER(SEARCH(TRIM(BQ$2), ProgramsTable[[#This Row],[Geographic Coverage]]))), "Yes", "No"))</f>
        <v>*Required - Please Make a Selection*</v>
      </c>
      <c r="BS1274" s="18" t="str">
        <f>IF(OR(BS$2="",BS$2=0), "N/A", IF(AND(ProgramsTable[[#This Row],[Age Min]]= "None", ProgramsTable[[#This Row],[Age Max]]= "None"), "Yes", IF(AND(BS$2&gt;=ProgramsTable[[#This Row],[Age Min]], BS$2&lt;=ProgramsTable[[#This Row],[Age Max]]), "Yes", "No")))</f>
        <v>N/A</v>
      </c>
      <c r="BT1274" s="18" t="str" cm="1">
        <f t="array" ref="BT1274">IF(COUNTIF(AM$2:BJ$2,"Yes")=0,"N/A",IF(SUMPRODUCT(--(AM$2:BJ$2="Yes"),--(ProgramsTable[[#This Row],[Developmental Disability]:[Caregivers, Family Members, Advocates, or Practitioners of an Individual with Disabilities or Medical Conditions]]="Yes"))&gt;0,"Yes","No"))</f>
        <v>N/A</v>
      </c>
      <c r="BU12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74" s="18" t="str">
        <f>IF(BV$2=0, "N/A", IF(ISNUMBER(SEARCH(UPPER(BV$2), UPPER(ProgramsTable[[#This Row],[Type of Service]]))), "Yes", "No"))</f>
        <v>N/A</v>
      </c>
      <c r="BW1274" s="18" t="str">
        <f>IF(BW$2=0, "N/A", IF(ISNUMBER(SEARCH(TRIM(BW$2), ProgramsTable[[#This Row],[Geographic Coverage]])), "Yes", "No"))</f>
        <v>N/A</v>
      </c>
      <c r="BX1274" s="18" t="str">
        <f>IF(BX$2=0, "N/A", IF(ISNUMBER(SEARCH(TRIM(BX$2), ProgramsTable[[#This Row],[Geographic Coverage]])), "Yes", "No"))</f>
        <v>N/A</v>
      </c>
      <c r="BY1274" s="18" t="str">
        <f>IF(AND(BW$2=0, BX$2=0), "*Required - Please Make a Selection*", IF(OR(ISNUMBER(SEARCH(TRIM(BW$2), ProgramsTable[[#This Row],[Geographic Coverage]])), ISNUMBER(SEARCH(TRIM(BX$2), ProgramsTable[[#This Row],[Geographic Coverage]]))), "Yes", "No"))</f>
        <v>*Required - Please Make a Selection*</v>
      </c>
      <c r="BZ1274" s="18" t="str">
        <f>IF(I$2=0, "N/A", IF(I$2="Yes", IF(ProgramsTable[[#This Row],[Program Includes Services for Caregivers]]="Yes", IF(ProgramsTable[[#This Row],[Program May Require Caregiver to be Unpaid]]="No", "Yes", "No"), "No"), "N/A"))</f>
        <v>N/A</v>
      </c>
      <c r="CA12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74" s="18" t="str">
        <f>IF(CB$2=0, "N/A", IF(ISNUMBER(SEARCH(TRIM(UPPER(CB$2)), TRIM(UPPER(ProgramsTable[[#This Row],[Type of Service]])))), "Yes", "No"))</f>
        <v>N/A</v>
      </c>
      <c r="CC1274" s="18" t="str">
        <f>IF(CC$2=0, "N/A", IF(ISNUMBER(SEARCH(TRIM(CC$2), ProgramsTable[[#This Row],[Geographic Coverage]])), "Yes", "No"))</f>
        <v>No</v>
      </c>
      <c r="CD1274" s="18" t="str">
        <f>IF(CD$2=0, "N/A", IF(ISNUMBER(SEARCH(TRIM(CD$2), ProgramsTable[[#This Row],[Geographic Coverage]])), "Yes", "No"))</f>
        <v>N/A</v>
      </c>
      <c r="CE1274" s="18" t="str">
        <f>IF(AND(CC$2=0, CD$2=0), "*Required - Please Make a Selection*", IF(OR(ISNUMBER(SEARCH(TRIM(CC$2), ProgramsTable[[#This Row],[Geographic Coverage]])), ISNUMBER(SEARCH(TRIM(CD$2), ProgramsTable[[#This Row],[Geographic Coverage]]))), "Yes", "No"))</f>
        <v>No</v>
      </c>
      <c r="CF1274" s="18" t="str" cm="1">
        <f t="array" ref="CF1274">IF(COUNTIF(BK$2:BN$2, "Yes")=0, "N/A", IF(SUMPRODUCT((BK$2:BN$2="Yes")*(ProgramsTable[[#This Row],[Veteran?]:[Disabled Veteran?]]="Yes"))&gt;0, "Yes", "No"))</f>
        <v>No</v>
      </c>
      <c r="CG12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74"/>
      <c r="CI1274"/>
      <c r="CJ1274"/>
      <c r="CK1274"/>
      <c r="CL1274"/>
      <c r="CM1274"/>
      <c r="CN1274"/>
      <c r="CO1274"/>
      <c r="CP1274"/>
      <c r="CQ1274"/>
      <c r="CR1274"/>
      <c r="CS1274"/>
      <c r="CU1274"/>
      <c r="CV1274"/>
    </row>
    <row r="1275" spans="1:100" hidden="1" x14ac:dyDescent="0.25">
      <c r="A1275" s="10">
        <v>1448</v>
      </c>
      <c r="B1275" t="s">
        <v>658</v>
      </c>
      <c r="C1275" t="s">
        <v>665</v>
      </c>
      <c r="D1275" t="s">
        <v>545</v>
      </c>
      <c r="E1275" t="s">
        <v>546</v>
      </c>
      <c r="F1275" t="s">
        <v>559</v>
      </c>
      <c r="G1275" t="s">
        <v>105</v>
      </c>
      <c r="H1275" t="s">
        <v>207</v>
      </c>
      <c r="I1275" t="s">
        <v>207</v>
      </c>
      <c r="J1275" t="s">
        <v>208</v>
      </c>
      <c r="K1275" t="s">
        <v>208</v>
      </c>
      <c r="L1275" s="11" t="s">
        <v>543</v>
      </c>
      <c r="M1275">
        <v>60</v>
      </c>
      <c r="N1275">
        <v>120</v>
      </c>
      <c r="P1275" t="s">
        <v>208</v>
      </c>
      <c r="Q1275" t="s">
        <v>208</v>
      </c>
      <c r="R1275" t="s">
        <v>208</v>
      </c>
      <c r="S1275" t="s">
        <v>208</v>
      </c>
      <c r="T1275" t="s">
        <v>73</v>
      </c>
      <c r="U1275" t="s">
        <v>207</v>
      </c>
      <c r="V1275" t="s">
        <v>207</v>
      </c>
      <c r="W1275" t="s">
        <v>207</v>
      </c>
      <c r="X1275" t="s">
        <v>207</v>
      </c>
      <c r="Y1275" t="s">
        <v>207</v>
      </c>
      <c r="Z1275" t="s">
        <v>207</v>
      </c>
      <c r="AA1275" t="s">
        <v>207</v>
      </c>
      <c r="AB1275" t="s">
        <v>207</v>
      </c>
      <c r="AC1275" t="s">
        <v>207</v>
      </c>
      <c r="AD1275" t="s">
        <v>207</v>
      </c>
      <c r="AE1275" t="s">
        <v>207</v>
      </c>
      <c r="AF1275" t="s">
        <v>207</v>
      </c>
      <c r="AG1275" t="s">
        <v>207</v>
      </c>
      <c r="AH1275" t="s">
        <v>207</v>
      </c>
      <c r="AI1275" t="s">
        <v>207</v>
      </c>
      <c r="AJ1275" t="s">
        <v>207</v>
      </c>
      <c r="AK1275" t="s">
        <v>207</v>
      </c>
      <c r="AL1275" t="s">
        <v>207</v>
      </c>
      <c r="AM1275" t="s">
        <v>207</v>
      </c>
      <c r="AN1275" t="s">
        <v>207</v>
      </c>
      <c r="AO1275" t="s">
        <v>207</v>
      </c>
      <c r="AP1275" t="s">
        <v>207</v>
      </c>
      <c r="AQ1275" t="s">
        <v>207</v>
      </c>
      <c r="AR1275" t="s">
        <v>207</v>
      </c>
      <c r="AS1275" t="s">
        <v>207</v>
      </c>
      <c r="AT1275" t="s">
        <v>207</v>
      </c>
      <c r="AU1275" t="s">
        <v>207</v>
      </c>
      <c r="AV1275" t="s">
        <v>207</v>
      </c>
      <c r="AW1275" t="s">
        <v>207</v>
      </c>
      <c r="AX1275" t="s">
        <v>207</v>
      </c>
      <c r="AY1275" t="s">
        <v>207</v>
      </c>
      <c r="AZ1275" t="s">
        <v>207</v>
      </c>
      <c r="BA1275" t="s">
        <v>207</v>
      </c>
      <c r="BB1275" t="s">
        <v>207</v>
      </c>
      <c r="BC1275" t="s">
        <v>207</v>
      </c>
      <c r="BD1275" t="s">
        <v>207</v>
      </c>
      <c r="BE1275" t="s">
        <v>207</v>
      </c>
      <c r="BF1275" t="s">
        <v>207</v>
      </c>
      <c r="BG1275" t="s">
        <v>207</v>
      </c>
      <c r="BH1275" t="s">
        <v>207</v>
      </c>
      <c r="BI1275" t="s">
        <v>207</v>
      </c>
      <c r="BJ1275" t="s">
        <v>207</v>
      </c>
      <c r="BK1275" t="s">
        <v>207</v>
      </c>
      <c r="BL1275" t="s">
        <v>207</v>
      </c>
      <c r="BM1275" t="s">
        <v>207</v>
      </c>
      <c r="BN1275" t="s">
        <v>207</v>
      </c>
      <c r="BO1275" s="18" t="str">
        <f>IF(OR(BO$2=0, BO$2=""), "N/A", IF(ISNUMBER(SEARCH(UPPER(BO$2), UPPER(ProgramsTable[[#This Row],[Type of Service]]))), "Yes", "No"))</f>
        <v>N/A</v>
      </c>
      <c r="BP1275" s="18" t="str">
        <f>IF(BP$2=0, "N/A", IF(ISNUMBER(SEARCH(TRIM(BP$2), ProgramsTable[[#This Row],[Geographic Coverage]])), "Yes", "No"))</f>
        <v>N/A</v>
      </c>
      <c r="BQ1275" s="18" t="str">
        <f>IF(BQ$2=0, "N/A", IF(ISNUMBER(SEARCH(TRIM(BQ$2), ProgramsTable[[#This Row],[Geographic Coverage]])), "Yes", "No"))</f>
        <v>N/A</v>
      </c>
      <c r="BR1275" s="18" t="str">
        <f>IF(AND(BP$2=0, BQ$2=0), "*Required - Please Make a Selection*", IF(OR(ISNUMBER(SEARCH(TRIM(BP$2), ProgramsTable[[#This Row],[Geographic Coverage]])), ISNUMBER(SEARCH(TRIM(BQ$2), ProgramsTable[[#This Row],[Geographic Coverage]]))), "Yes", "No"))</f>
        <v>*Required - Please Make a Selection*</v>
      </c>
      <c r="BS1275" s="18" t="str">
        <f>IF(OR(BS$2="",BS$2=0), "N/A", IF(AND(ProgramsTable[[#This Row],[Age Min]]= "None", ProgramsTable[[#This Row],[Age Max]]= "None"), "Yes", IF(AND(BS$2&gt;=ProgramsTable[[#This Row],[Age Min]], BS$2&lt;=ProgramsTable[[#This Row],[Age Max]]), "Yes", "No")))</f>
        <v>N/A</v>
      </c>
      <c r="BT1275" s="18" t="str" cm="1">
        <f t="array" ref="BT1275">IF(COUNTIF(AM$2:BJ$2,"Yes")=0,"N/A",IF(SUMPRODUCT(--(AM$2:BJ$2="Yes"),--(ProgramsTable[[#This Row],[Developmental Disability]:[Caregivers, Family Members, Advocates, or Practitioners of an Individual with Disabilities or Medical Conditions]]="Yes"))&gt;0,"Yes","No"))</f>
        <v>N/A</v>
      </c>
      <c r="BU12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75" s="18" t="str">
        <f>IF(BV$2=0, "N/A", IF(ISNUMBER(SEARCH(UPPER(BV$2), UPPER(ProgramsTable[[#This Row],[Type of Service]]))), "Yes", "No"))</f>
        <v>N/A</v>
      </c>
      <c r="BW1275" s="18" t="str">
        <f>IF(BW$2=0, "N/A", IF(ISNUMBER(SEARCH(TRIM(BW$2), ProgramsTable[[#This Row],[Geographic Coverage]])), "Yes", "No"))</f>
        <v>N/A</v>
      </c>
      <c r="BX1275" s="18" t="str">
        <f>IF(BX$2=0, "N/A", IF(ISNUMBER(SEARCH(TRIM(BX$2), ProgramsTable[[#This Row],[Geographic Coverage]])), "Yes", "No"))</f>
        <v>N/A</v>
      </c>
      <c r="BY1275" s="18" t="str">
        <f>IF(AND(BW$2=0, BX$2=0), "*Required - Please Make a Selection*", IF(OR(ISNUMBER(SEARCH(TRIM(BW$2), ProgramsTable[[#This Row],[Geographic Coverage]])), ISNUMBER(SEARCH(TRIM(BX$2), ProgramsTable[[#This Row],[Geographic Coverage]]))), "Yes", "No"))</f>
        <v>*Required - Please Make a Selection*</v>
      </c>
      <c r="BZ1275" s="18" t="str">
        <f>IF(I$2=0, "N/A", IF(I$2="Yes", IF(ProgramsTable[[#This Row],[Program Includes Services for Caregivers]]="Yes", IF(ProgramsTable[[#This Row],[Program May Require Caregiver to be Unpaid]]="No", "Yes", "No"), "No"), "N/A"))</f>
        <v>N/A</v>
      </c>
      <c r="CA12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75" s="18" t="str">
        <f>IF(CB$2=0, "N/A", IF(ISNUMBER(SEARCH(TRIM(UPPER(CB$2)), TRIM(UPPER(ProgramsTable[[#This Row],[Type of Service]])))), "Yes", "No"))</f>
        <v>N/A</v>
      </c>
      <c r="CC1275" s="18" t="str">
        <f>IF(CC$2=0, "N/A", IF(ISNUMBER(SEARCH(TRIM(CC$2), ProgramsTable[[#This Row],[Geographic Coverage]])), "Yes", "No"))</f>
        <v>No</v>
      </c>
      <c r="CD1275" s="18" t="str">
        <f>IF(CD$2=0, "N/A", IF(ISNUMBER(SEARCH(TRIM(CD$2), ProgramsTable[[#This Row],[Geographic Coverage]])), "Yes", "No"))</f>
        <v>N/A</v>
      </c>
      <c r="CE1275" s="18" t="str">
        <f>IF(AND(CC$2=0, CD$2=0), "*Required - Please Make a Selection*", IF(OR(ISNUMBER(SEARCH(TRIM(CC$2), ProgramsTable[[#This Row],[Geographic Coverage]])), ISNUMBER(SEARCH(TRIM(CD$2), ProgramsTable[[#This Row],[Geographic Coverage]]))), "Yes", "No"))</f>
        <v>No</v>
      </c>
      <c r="CF1275" s="18" t="str" cm="1">
        <f t="array" ref="CF1275">IF(COUNTIF(BK$2:BN$2, "Yes")=0, "N/A", IF(SUMPRODUCT((BK$2:BN$2="Yes")*(ProgramsTable[[#This Row],[Veteran?]:[Disabled Veteran?]]="Yes"))&gt;0, "Yes", "No"))</f>
        <v>No</v>
      </c>
      <c r="CG12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75"/>
      <c r="CI1275"/>
      <c r="CJ1275"/>
      <c r="CK1275"/>
      <c r="CL1275"/>
      <c r="CM1275"/>
      <c r="CN1275"/>
      <c r="CO1275"/>
      <c r="CP1275"/>
      <c r="CQ1275"/>
      <c r="CR1275"/>
      <c r="CS1275"/>
      <c r="CU1275"/>
      <c r="CV1275"/>
    </row>
    <row r="1276" spans="1:100" hidden="1" x14ac:dyDescent="0.25">
      <c r="A1276" s="10">
        <v>1449</v>
      </c>
      <c r="B1276" t="s">
        <v>658</v>
      </c>
      <c r="C1276" t="s">
        <v>665</v>
      </c>
      <c r="D1276" t="s">
        <v>545</v>
      </c>
      <c r="E1276" t="s">
        <v>546</v>
      </c>
      <c r="F1276" t="s">
        <v>560</v>
      </c>
      <c r="G1276" t="s">
        <v>103</v>
      </c>
      <c r="H1276" t="s">
        <v>207</v>
      </c>
      <c r="I1276" t="s">
        <v>207</v>
      </c>
      <c r="J1276" t="s">
        <v>208</v>
      </c>
      <c r="K1276" t="s">
        <v>208</v>
      </c>
      <c r="L1276" s="11" t="s">
        <v>208</v>
      </c>
      <c r="M1276" t="s">
        <v>208</v>
      </c>
      <c r="N1276" t="s">
        <v>208</v>
      </c>
      <c r="P1276" t="s">
        <v>208</v>
      </c>
      <c r="Q1276" t="s">
        <v>208</v>
      </c>
      <c r="R1276" t="s">
        <v>208</v>
      </c>
      <c r="S1276" t="s">
        <v>208</v>
      </c>
      <c r="T1276" t="s">
        <v>73</v>
      </c>
      <c r="U1276" t="s">
        <v>207</v>
      </c>
      <c r="V1276" t="s">
        <v>207</v>
      </c>
      <c r="W1276" t="s">
        <v>207</v>
      </c>
      <c r="X1276" t="s">
        <v>207</v>
      </c>
      <c r="Y1276" t="s">
        <v>207</v>
      </c>
      <c r="Z1276" t="s">
        <v>207</v>
      </c>
      <c r="AA1276" t="s">
        <v>207</v>
      </c>
      <c r="AB1276" t="s">
        <v>207</v>
      </c>
      <c r="AC1276" t="s">
        <v>207</v>
      </c>
      <c r="AD1276" t="s">
        <v>207</v>
      </c>
      <c r="AE1276" t="s">
        <v>207</v>
      </c>
      <c r="AF1276" t="s">
        <v>207</v>
      </c>
      <c r="AG1276" t="s">
        <v>207</v>
      </c>
      <c r="AH1276" t="s">
        <v>207</v>
      </c>
      <c r="AI1276" t="s">
        <v>207</v>
      </c>
      <c r="AJ1276" t="s">
        <v>207</v>
      </c>
      <c r="AK1276" t="s">
        <v>207</v>
      </c>
      <c r="AL1276" t="s">
        <v>207</v>
      </c>
      <c r="AM1276" t="s">
        <v>207</v>
      </c>
      <c r="AN1276" t="s">
        <v>207</v>
      </c>
      <c r="AO1276" t="s">
        <v>207</v>
      </c>
      <c r="AP1276" t="s">
        <v>207</v>
      </c>
      <c r="AQ1276" t="s">
        <v>207</v>
      </c>
      <c r="AR1276" t="s">
        <v>207</v>
      </c>
      <c r="AS1276" t="s">
        <v>207</v>
      </c>
      <c r="AT1276" t="s">
        <v>207</v>
      </c>
      <c r="AU1276" t="s">
        <v>207</v>
      </c>
      <c r="AV1276" t="s">
        <v>207</v>
      </c>
      <c r="AW1276" t="s">
        <v>207</v>
      </c>
      <c r="AX1276" t="s">
        <v>207</v>
      </c>
      <c r="AY1276" t="s">
        <v>207</v>
      </c>
      <c r="AZ1276" t="s">
        <v>207</v>
      </c>
      <c r="BA1276" t="s">
        <v>207</v>
      </c>
      <c r="BB1276" t="s">
        <v>207</v>
      </c>
      <c r="BC1276" t="s">
        <v>207</v>
      </c>
      <c r="BD1276" t="s">
        <v>207</v>
      </c>
      <c r="BE1276" t="s">
        <v>207</v>
      </c>
      <c r="BF1276" t="s">
        <v>207</v>
      </c>
      <c r="BG1276" t="s">
        <v>207</v>
      </c>
      <c r="BH1276" t="s">
        <v>207</v>
      </c>
      <c r="BI1276" t="s">
        <v>207</v>
      </c>
      <c r="BJ1276" t="s">
        <v>207</v>
      </c>
      <c r="BK1276" t="s">
        <v>207</v>
      </c>
      <c r="BL1276" t="s">
        <v>207</v>
      </c>
      <c r="BM1276" t="s">
        <v>207</v>
      </c>
      <c r="BN1276" t="s">
        <v>207</v>
      </c>
      <c r="BO1276" s="18" t="str">
        <f>IF(OR(BO$2=0, BO$2=""), "N/A", IF(ISNUMBER(SEARCH(UPPER(BO$2), UPPER(ProgramsTable[[#This Row],[Type of Service]]))), "Yes", "No"))</f>
        <v>N/A</v>
      </c>
      <c r="BP1276" s="18" t="str">
        <f>IF(BP$2=0, "N/A", IF(ISNUMBER(SEARCH(TRIM(BP$2), ProgramsTable[[#This Row],[Geographic Coverage]])), "Yes", "No"))</f>
        <v>N/A</v>
      </c>
      <c r="BQ1276" s="18" t="str">
        <f>IF(BQ$2=0, "N/A", IF(ISNUMBER(SEARCH(TRIM(BQ$2), ProgramsTable[[#This Row],[Geographic Coverage]])), "Yes", "No"))</f>
        <v>N/A</v>
      </c>
      <c r="BR1276" s="18" t="str">
        <f>IF(AND(BP$2=0, BQ$2=0), "*Required - Please Make a Selection*", IF(OR(ISNUMBER(SEARCH(TRIM(BP$2), ProgramsTable[[#This Row],[Geographic Coverage]])), ISNUMBER(SEARCH(TRIM(BQ$2), ProgramsTable[[#This Row],[Geographic Coverage]]))), "Yes", "No"))</f>
        <v>*Required - Please Make a Selection*</v>
      </c>
      <c r="BS1276" s="18" t="str">
        <f>IF(OR(BS$2="",BS$2=0), "N/A", IF(AND(ProgramsTable[[#This Row],[Age Min]]= "None", ProgramsTable[[#This Row],[Age Max]]= "None"), "Yes", IF(AND(BS$2&gt;=ProgramsTable[[#This Row],[Age Min]], BS$2&lt;=ProgramsTable[[#This Row],[Age Max]]), "Yes", "No")))</f>
        <v>N/A</v>
      </c>
      <c r="BT1276" s="18" t="str" cm="1">
        <f t="array" ref="BT1276">IF(COUNTIF(AM$2:BJ$2,"Yes")=0,"N/A",IF(SUMPRODUCT(--(AM$2:BJ$2="Yes"),--(ProgramsTable[[#This Row],[Developmental Disability]:[Caregivers, Family Members, Advocates, or Practitioners of an Individual with Disabilities or Medical Conditions]]="Yes"))&gt;0,"Yes","No"))</f>
        <v>N/A</v>
      </c>
      <c r="BU12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76" s="18" t="str">
        <f>IF(BV$2=0, "N/A", IF(ISNUMBER(SEARCH(UPPER(BV$2), UPPER(ProgramsTable[[#This Row],[Type of Service]]))), "Yes", "No"))</f>
        <v>N/A</v>
      </c>
      <c r="BW1276" s="18" t="str">
        <f>IF(BW$2=0, "N/A", IF(ISNUMBER(SEARCH(TRIM(BW$2), ProgramsTable[[#This Row],[Geographic Coverage]])), "Yes", "No"))</f>
        <v>N/A</v>
      </c>
      <c r="BX1276" s="18" t="str">
        <f>IF(BX$2=0, "N/A", IF(ISNUMBER(SEARCH(TRIM(BX$2), ProgramsTable[[#This Row],[Geographic Coverage]])), "Yes", "No"))</f>
        <v>N/A</v>
      </c>
      <c r="BY1276" s="18" t="str">
        <f>IF(AND(BW$2=0, BX$2=0), "*Required - Please Make a Selection*", IF(OR(ISNUMBER(SEARCH(TRIM(BW$2), ProgramsTable[[#This Row],[Geographic Coverage]])), ISNUMBER(SEARCH(TRIM(BX$2), ProgramsTable[[#This Row],[Geographic Coverage]]))), "Yes", "No"))</f>
        <v>*Required - Please Make a Selection*</v>
      </c>
      <c r="BZ1276" s="18" t="str">
        <f>IF(I$2=0, "N/A", IF(I$2="Yes", IF(ProgramsTable[[#This Row],[Program Includes Services for Caregivers]]="Yes", IF(ProgramsTable[[#This Row],[Program May Require Caregiver to be Unpaid]]="No", "Yes", "No"), "No"), "N/A"))</f>
        <v>N/A</v>
      </c>
      <c r="CA12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76" s="18" t="str">
        <f>IF(CB$2=0, "N/A", IF(ISNUMBER(SEARCH(TRIM(UPPER(CB$2)), TRIM(UPPER(ProgramsTable[[#This Row],[Type of Service]])))), "Yes", "No"))</f>
        <v>N/A</v>
      </c>
      <c r="CC1276" s="18" t="str">
        <f>IF(CC$2=0, "N/A", IF(ISNUMBER(SEARCH(TRIM(CC$2), ProgramsTable[[#This Row],[Geographic Coverage]])), "Yes", "No"))</f>
        <v>No</v>
      </c>
      <c r="CD1276" s="18" t="str">
        <f>IF(CD$2=0, "N/A", IF(ISNUMBER(SEARCH(TRIM(CD$2), ProgramsTable[[#This Row],[Geographic Coverage]])), "Yes", "No"))</f>
        <v>N/A</v>
      </c>
      <c r="CE1276" s="18" t="str">
        <f>IF(AND(CC$2=0, CD$2=0), "*Required - Please Make a Selection*", IF(OR(ISNUMBER(SEARCH(TRIM(CC$2), ProgramsTable[[#This Row],[Geographic Coverage]])), ISNUMBER(SEARCH(TRIM(CD$2), ProgramsTable[[#This Row],[Geographic Coverage]]))), "Yes", "No"))</f>
        <v>No</v>
      </c>
      <c r="CF1276" s="18" t="str" cm="1">
        <f t="array" ref="CF1276">IF(COUNTIF(BK$2:BN$2, "Yes")=0, "N/A", IF(SUMPRODUCT((BK$2:BN$2="Yes")*(ProgramsTable[[#This Row],[Veteran?]:[Disabled Veteran?]]="Yes"))&gt;0, "Yes", "No"))</f>
        <v>No</v>
      </c>
      <c r="CG127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76"/>
      <c r="CI1276"/>
      <c r="CJ1276"/>
      <c r="CK1276"/>
      <c r="CL1276"/>
      <c r="CM1276"/>
      <c r="CN1276"/>
      <c r="CO1276"/>
      <c r="CP1276"/>
      <c r="CQ1276"/>
      <c r="CR1276"/>
      <c r="CS1276"/>
      <c r="CU1276"/>
      <c r="CV1276"/>
    </row>
    <row r="1277" spans="1:100" hidden="1" x14ac:dyDescent="0.25">
      <c r="A1277" s="10">
        <v>1450</v>
      </c>
      <c r="B1277" t="s">
        <v>658</v>
      </c>
      <c r="C1277" t="s">
        <v>665</v>
      </c>
      <c r="D1277" t="s">
        <v>545</v>
      </c>
      <c r="E1277" t="s">
        <v>546</v>
      </c>
      <c r="F1277" t="s">
        <v>111</v>
      </c>
      <c r="G1277" t="s">
        <v>111</v>
      </c>
      <c r="H1277" t="s">
        <v>207</v>
      </c>
      <c r="I1277" t="s">
        <v>207</v>
      </c>
      <c r="J1277" t="s">
        <v>547</v>
      </c>
      <c r="K1277" t="s">
        <v>208</v>
      </c>
      <c r="L1277" s="11" t="s">
        <v>543</v>
      </c>
      <c r="M1277">
        <v>60</v>
      </c>
      <c r="N1277">
        <v>120</v>
      </c>
      <c r="P1277" t="s">
        <v>561</v>
      </c>
      <c r="Q1277" t="s">
        <v>208</v>
      </c>
      <c r="R1277" t="s">
        <v>561</v>
      </c>
      <c r="S1277" t="s">
        <v>208</v>
      </c>
      <c r="T1277" t="s">
        <v>73</v>
      </c>
      <c r="U1277" t="s">
        <v>215</v>
      </c>
      <c r="V1277" t="s">
        <v>207</v>
      </c>
      <c r="W1277" t="s">
        <v>207</v>
      </c>
      <c r="X1277" t="s">
        <v>207</v>
      </c>
      <c r="Y1277" t="s">
        <v>207</v>
      </c>
      <c r="Z1277" t="s">
        <v>207</v>
      </c>
      <c r="AA1277" t="s">
        <v>215</v>
      </c>
      <c r="AB1277" t="s">
        <v>207</v>
      </c>
      <c r="AC1277" t="s">
        <v>207</v>
      </c>
      <c r="AD1277" t="s">
        <v>207</v>
      </c>
      <c r="AE1277" t="s">
        <v>207</v>
      </c>
      <c r="AF1277" t="s">
        <v>207</v>
      </c>
      <c r="AG1277" t="s">
        <v>207</v>
      </c>
      <c r="AH1277" t="s">
        <v>207</v>
      </c>
      <c r="AI1277" t="s">
        <v>207</v>
      </c>
      <c r="AJ1277" t="s">
        <v>207</v>
      </c>
      <c r="AK1277" t="s">
        <v>207</v>
      </c>
      <c r="AL1277" t="s">
        <v>207</v>
      </c>
      <c r="AM1277" t="s">
        <v>207</v>
      </c>
      <c r="AN1277" t="s">
        <v>207</v>
      </c>
      <c r="AO1277" t="s">
        <v>207</v>
      </c>
      <c r="AP1277" t="s">
        <v>207</v>
      </c>
      <c r="AQ1277" t="s">
        <v>207</v>
      </c>
      <c r="AR1277" t="s">
        <v>207</v>
      </c>
      <c r="AS1277" t="s">
        <v>207</v>
      </c>
      <c r="AT1277" t="s">
        <v>207</v>
      </c>
      <c r="AU1277" t="s">
        <v>207</v>
      </c>
      <c r="AV1277" t="s">
        <v>207</v>
      </c>
      <c r="AW1277" t="s">
        <v>207</v>
      </c>
      <c r="AX1277" t="s">
        <v>207</v>
      </c>
      <c r="AY1277" t="s">
        <v>207</v>
      </c>
      <c r="AZ1277" t="s">
        <v>207</v>
      </c>
      <c r="BA1277" t="s">
        <v>215</v>
      </c>
      <c r="BB1277" t="s">
        <v>207</v>
      </c>
      <c r="BC1277" t="s">
        <v>207</v>
      </c>
      <c r="BD1277" t="s">
        <v>207</v>
      </c>
      <c r="BE1277" t="s">
        <v>207</v>
      </c>
      <c r="BF1277" t="s">
        <v>207</v>
      </c>
      <c r="BG1277" t="s">
        <v>207</v>
      </c>
      <c r="BH1277" t="s">
        <v>207</v>
      </c>
      <c r="BI1277" t="s">
        <v>207</v>
      </c>
      <c r="BJ1277" t="s">
        <v>207</v>
      </c>
      <c r="BK1277" t="s">
        <v>207</v>
      </c>
      <c r="BL1277" t="s">
        <v>207</v>
      </c>
      <c r="BM1277" t="s">
        <v>207</v>
      </c>
      <c r="BN1277" t="s">
        <v>207</v>
      </c>
      <c r="BO1277" s="18" t="str">
        <f>IF(OR(BO$2=0, BO$2=""), "N/A", IF(ISNUMBER(SEARCH(UPPER(BO$2), UPPER(ProgramsTable[[#This Row],[Type of Service]]))), "Yes", "No"))</f>
        <v>N/A</v>
      </c>
      <c r="BP1277" s="18" t="str">
        <f>IF(BP$2=0, "N/A", IF(ISNUMBER(SEARCH(TRIM(BP$2), ProgramsTable[[#This Row],[Geographic Coverage]])), "Yes", "No"))</f>
        <v>N/A</v>
      </c>
      <c r="BQ1277" s="18" t="str">
        <f>IF(BQ$2=0, "N/A", IF(ISNUMBER(SEARCH(TRIM(BQ$2), ProgramsTable[[#This Row],[Geographic Coverage]])), "Yes", "No"))</f>
        <v>N/A</v>
      </c>
      <c r="BR1277" s="18" t="str">
        <f>IF(AND(BP$2=0, BQ$2=0), "*Required - Please Make a Selection*", IF(OR(ISNUMBER(SEARCH(TRIM(BP$2), ProgramsTable[[#This Row],[Geographic Coverage]])), ISNUMBER(SEARCH(TRIM(BQ$2), ProgramsTable[[#This Row],[Geographic Coverage]]))), "Yes", "No"))</f>
        <v>*Required - Please Make a Selection*</v>
      </c>
      <c r="BS1277" s="18" t="str">
        <f>IF(OR(BS$2="",BS$2=0), "N/A", IF(AND(ProgramsTable[[#This Row],[Age Min]]= "None", ProgramsTable[[#This Row],[Age Max]]= "None"), "Yes", IF(AND(BS$2&gt;=ProgramsTable[[#This Row],[Age Min]], BS$2&lt;=ProgramsTable[[#This Row],[Age Max]]), "Yes", "No")))</f>
        <v>N/A</v>
      </c>
      <c r="BT1277" s="18" t="str" cm="1">
        <f t="array" ref="BT1277">IF(COUNTIF(AM$2:BJ$2,"Yes")=0,"N/A",IF(SUMPRODUCT(--(AM$2:BJ$2="Yes"),--(ProgramsTable[[#This Row],[Developmental Disability]:[Caregivers, Family Members, Advocates, or Practitioners of an Individual with Disabilities or Medical Conditions]]="Yes"))&gt;0,"Yes","No"))</f>
        <v>N/A</v>
      </c>
      <c r="BU12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77" s="18" t="str">
        <f>IF(BV$2=0, "N/A", IF(ISNUMBER(SEARCH(UPPER(BV$2), UPPER(ProgramsTable[[#This Row],[Type of Service]]))), "Yes", "No"))</f>
        <v>N/A</v>
      </c>
      <c r="BW1277" s="18" t="str">
        <f>IF(BW$2=0, "N/A", IF(ISNUMBER(SEARCH(TRIM(BW$2), ProgramsTable[[#This Row],[Geographic Coverage]])), "Yes", "No"))</f>
        <v>N/A</v>
      </c>
      <c r="BX1277" s="18" t="str">
        <f>IF(BX$2=0, "N/A", IF(ISNUMBER(SEARCH(TRIM(BX$2), ProgramsTable[[#This Row],[Geographic Coverage]])), "Yes", "No"))</f>
        <v>N/A</v>
      </c>
      <c r="BY1277" s="18" t="str">
        <f>IF(AND(BW$2=0, BX$2=0), "*Required - Please Make a Selection*", IF(OR(ISNUMBER(SEARCH(TRIM(BW$2), ProgramsTable[[#This Row],[Geographic Coverage]])), ISNUMBER(SEARCH(TRIM(BX$2), ProgramsTable[[#This Row],[Geographic Coverage]]))), "Yes", "No"))</f>
        <v>*Required - Please Make a Selection*</v>
      </c>
      <c r="BZ1277" s="18" t="str">
        <f>IF(I$2=0, "N/A", IF(I$2="Yes", IF(ProgramsTable[[#This Row],[Program Includes Services for Caregivers]]="Yes", IF(ProgramsTable[[#This Row],[Program May Require Caregiver to be Unpaid]]="No", "Yes", "No"), "No"), "N/A"))</f>
        <v>N/A</v>
      </c>
      <c r="CA12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77" s="18" t="str">
        <f>IF(CB$2=0, "N/A", IF(ISNUMBER(SEARCH(TRIM(UPPER(CB$2)), TRIM(UPPER(ProgramsTable[[#This Row],[Type of Service]])))), "Yes", "No"))</f>
        <v>N/A</v>
      </c>
      <c r="CC1277" s="18" t="str">
        <f>IF(CC$2=0, "N/A", IF(ISNUMBER(SEARCH(TRIM(CC$2), ProgramsTable[[#This Row],[Geographic Coverage]])), "Yes", "No"))</f>
        <v>No</v>
      </c>
      <c r="CD1277" s="18" t="str">
        <f>IF(CD$2=0, "N/A", IF(ISNUMBER(SEARCH(TRIM(CD$2), ProgramsTable[[#This Row],[Geographic Coverage]])), "Yes", "No"))</f>
        <v>N/A</v>
      </c>
      <c r="CE1277" s="18" t="str">
        <f>IF(AND(CC$2=0, CD$2=0), "*Required - Please Make a Selection*", IF(OR(ISNUMBER(SEARCH(TRIM(CC$2), ProgramsTable[[#This Row],[Geographic Coverage]])), ISNUMBER(SEARCH(TRIM(CD$2), ProgramsTable[[#This Row],[Geographic Coverage]]))), "Yes", "No"))</f>
        <v>No</v>
      </c>
      <c r="CF1277" s="18" t="str" cm="1">
        <f t="array" ref="CF1277">IF(COUNTIF(BK$2:BN$2, "Yes")=0, "N/A", IF(SUMPRODUCT((BK$2:BN$2="Yes")*(ProgramsTable[[#This Row],[Veteran?]:[Disabled Veteran?]]="Yes"))&gt;0, "Yes", "No"))</f>
        <v>No</v>
      </c>
      <c r="CG127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77"/>
      <c r="CI1277"/>
      <c r="CJ1277"/>
      <c r="CK1277"/>
      <c r="CL1277"/>
      <c r="CM1277"/>
      <c r="CN1277"/>
      <c r="CO1277"/>
      <c r="CP1277"/>
      <c r="CQ1277"/>
      <c r="CR1277"/>
      <c r="CS1277"/>
      <c r="CU1277"/>
      <c r="CV1277"/>
    </row>
    <row r="1278" spans="1:100" hidden="1" x14ac:dyDescent="0.25">
      <c r="A1278" s="10">
        <v>1451</v>
      </c>
      <c r="B1278" t="s">
        <v>658</v>
      </c>
      <c r="C1278" t="s">
        <v>665</v>
      </c>
      <c r="D1278" t="s">
        <v>545</v>
      </c>
      <c r="E1278" t="s">
        <v>546</v>
      </c>
      <c r="F1278" t="s">
        <v>562</v>
      </c>
      <c r="G1278" t="s">
        <v>103</v>
      </c>
      <c r="H1278" t="s">
        <v>207</v>
      </c>
      <c r="I1278" t="s">
        <v>207</v>
      </c>
      <c r="J1278" t="s">
        <v>208</v>
      </c>
      <c r="K1278" t="s">
        <v>208</v>
      </c>
      <c r="L1278" s="11" t="s">
        <v>208</v>
      </c>
      <c r="M1278" t="s">
        <v>208</v>
      </c>
      <c r="N1278" t="s">
        <v>208</v>
      </c>
      <c r="P1278" t="s">
        <v>208</v>
      </c>
      <c r="Q1278" t="s">
        <v>208</v>
      </c>
      <c r="R1278" t="s">
        <v>208</v>
      </c>
      <c r="S1278" t="s">
        <v>208</v>
      </c>
      <c r="T1278" t="s">
        <v>73</v>
      </c>
      <c r="U1278" t="s">
        <v>207</v>
      </c>
      <c r="V1278" t="s">
        <v>207</v>
      </c>
      <c r="W1278" t="s">
        <v>207</v>
      </c>
      <c r="X1278" t="s">
        <v>207</v>
      </c>
      <c r="Y1278" t="s">
        <v>207</v>
      </c>
      <c r="Z1278" t="s">
        <v>207</v>
      </c>
      <c r="AA1278" t="s">
        <v>207</v>
      </c>
      <c r="AB1278" t="s">
        <v>207</v>
      </c>
      <c r="AC1278" t="s">
        <v>207</v>
      </c>
      <c r="AD1278" t="s">
        <v>207</v>
      </c>
      <c r="AE1278" t="s">
        <v>207</v>
      </c>
      <c r="AF1278" t="s">
        <v>207</v>
      </c>
      <c r="AG1278" t="s">
        <v>207</v>
      </c>
      <c r="AH1278" t="s">
        <v>207</v>
      </c>
      <c r="AI1278" t="s">
        <v>207</v>
      </c>
      <c r="AJ1278" t="s">
        <v>207</v>
      </c>
      <c r="AK1278" t="s">
        <v>207</v>
      </c>
      <c r="AL1278" t="s">
        <v>207</v>
      </c>
      <c r="AM1278" t="s">
        <v>207</v>
      </c>
      <c r="AN1278" t="s">
        <v>207</v>
      </c>
      <c r="AO1278" t="s">
        <v>207</v>
      </c>
      <c r="AP1278" t="s">
        <v>207</v>
      </c>
      <c r="AQ1278" t="s">
        <v>207</v>
      </c>
      <c r="AR1278" t="s">
        <v>207</v>
      </c>
      <c r="AS1278" t="s">
        <v>207</v>
      </c>
      <c r="AT1278" t="s">
        <v>207</v>
      </c>
      <c r="AU1278" t="s">
        <v>207</v>
      </c>
      <c r="AV1278" t="s">
        <v>207</v>
      </c>
      <c r="AW1278" t="s">
        <v>207</v>
      </c>
      <c r="AX1278" t="s">
        <v>207</v>
      </c>
      <c r="AY1278" t="s">
        <v>207</v>
      </c>
      <c r="AZ1278" t="s">
        <v>207</v>
      </c>
      <c r="BA1278" t="s">
        <v>207</v>
      </c>
      <c r="BB1278" t="s">
        <v>207</v>
      </c>
      <c r="BC1278" t="s">
        <v>207</v>
      </c>
      <c r="BD1278" t="s">
        <v>207</v>
      </c>
      <c r="BE1278" t="s">
        <v>207</v>
      </c>
      <c r="BF1278" t="s">
        <v>207</v>
      </c>
      <c r="BG1278" t="s">
        <v>207</v>
      </c>
      <c r="BH1278" t="s">
        <v>207</v>
      </c>
      <c r="BI1278" t="s">
        <v>207</v>
      </c>
      <c r="BJ1278" t="s">
        <v>207</v>
      </c>
      <c r="BK1278" t="s">
        <v>207</v>
      </c>
      <c r="BL1278" t="s">
        <v>207</v>
      </c>
      <c r="BM1278" t="s">
        <v>207</v>
      </c>
      <c r="BN1278" t="s">
        <v>207</v>
      </c>
      <c r="BO1278" s="18" t="str">
        <f>IF(OR(BO$2=0, BO$2=""), "N/A", IF(ISNUMBER(SEARCH(UPPER(BO$2), UPPER(ProgramsTable[[#This Row],[Type of Service]]))), "Yes", "No"))</f>
        <v>N/A</v>
      </c>
      <c r="BP1278" s="18" t="str">
        <f>IF(BP$2=0, "N/A", IF(ISNUMBER(SEARCH(TRIM(BP$2), ProgramsTable[[#This Row],[Geographic Coverage]])), "Yes", "No"))</f>
        <v>N/A</v>
      </c>
      <c r="BQ1278" s="18" t="str">
        <f>IF(BQ$2=0, "N/A", IF(ISNUMBER(SEARCH(TRIM(BQ$2), ProgramsTable[[#This Row],[Geographic Coverage]])), "Yes", "No"))</f>
        <v>N/A</v>
      </c>
      <c r="BR1278" s="18" t="str">
        <f>IF(AND(BP$2=0, BQ$2=0), "*Required - Please Make a Selection*", IF(OR(ISNUMBER(SEARCH(TRIM(BP$2), ProgramsTable[[#This Row],[Geographic Coverage]])), ISNUMBER(SEARCH(TRIM(BQ$2), ProgramsTable[[#This Row],[Geographic Coverage]]))), "Yes", "No"))</f>
        <v>*Required - Please Make a Selection*</v>
      </c>
      <c r="BS1278" s="18" t="str">
        <f>IF(OR(BS$2="",BS$2=0), "N/A", IF(AND(ProgramsTable[[#This Row],[Age Min]]= "None", ProgramsTable[[#This Row],[Age Max]]= "None"), "Yes", IF(AND(BS$2&gt;=ProgramsTable[[#This Row],[Age Min]], BS$2&lt;=ProgramsTable[[#This Row],[Age Max]]), "Yes", "No")))</f>
        <v>N/A</v>
      </c>
      <c r="BT1278" s="18" t="str" cm="1">
        <f t="array" ref="BT1278">IF(COUNTIF(AM$2:BJ$2,"Yes")=0,"N/A",IF(SUMPRODUCT(--(AM$2:BJ$2="Yes"),--(ProgramsTable[[#This Row],[Developmental Disability]:[Caregivers, Family Members, Advocates, or Practitioners of an Individual with Disabilities or Medical Conditions]]="Yes"))&gt;0,"Yes","No"))</f>
        <v>N/A</v>
      </c>
      <c r="BU12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78" s="18" t="str">
        <f>IF(BV$2=0, "N/A", IF(ISNUMBER(SEARCH(UPPER(BV$2), UPPER(ProgramsTable[[#This Row],[Type of Service]]))), "Yes", "No"))</f>
        <v>N/A</v>
      </c>
      <c r="BW1278" s="18" t="str">
        <f>IF(BW$2=0, "N/A", IF(ISNUMBER(SEARCH(TRIM(BW$2), ProgramsTable[[#This Row],[Geographic Coverage]])), "Yes", "No"))</f>
        <v>N/A</v>
      </c>
      <c r="BX1278" s="18" t="str">
        <f>IF(BX$2=0, "N/A", IF(ISNUMBER(SEARCH(TRIM(BX$2), ProgramsTable[[#This Row],[Geographic Coverage]])), "Yes", "No"))</f>
        <v>N/A</v>
      </c>
      <c r="BY1278" s="18" t="str">
        <f>IF(AND(BW$2=0, BX$2=0), "*Required - Please Make a Selection*", IF(OR(ISNUMBER(SEARCH(TRIM(BW$2), ProgramsTable[[#This Row],[Geographic Coverage]])), ISNUMBER(SEARCH(TRIM(BX$2), ProgramsTable[[#This Row],[Geographic Coverage]]))), "Yes", "No"))</f>
        <v>*Required - Please Make a Selection*</v>
      </c>
      <c r="BZ1278" s="18" t="str">
        <f>IF(I$2=0, "N/A", IF(I$2="Yes", IF(ProgramsTable[[#This Row],[Program Includes Services for Caregivers]]="Yes", IF(ProgramsTable[[#This Row],[Program May Require Caregiver to be Unpaid]]="No", "Yes", "No"), "No"), "N/A"))</f>
        <v>N/A</v>
      </c>
      <c r="CA12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78" s="18" t="str">
        <f>IF(CB$2=0, "N/A", IF(ISNUMBER(SEARCH(TRIM(UPPER(CB$2)), TRIM(UPPER(ProgramsTable[[#This Row],[Type of Service]])))), "Yes", "No"))</f>
        <v>N/A</v>
      </c>
      <c r="CC1278" s="18" t="str">
        <f>IF(CC$2=0, "N/A", IF(ISNUMBER(SEARCH(TRIM(CC$2), ProgramsTable[[#This Row],[Geographic Coverage]])), "Yes", "No"))</f>
        <v>No</v>
      </c>
      <c r="CD1278" s="18" t="str">
        <f>IF(CD$2=0, "N/A", IF(ISNUMBER(SEARCH(TRIM(CD$2), ProgramsTable[[#This Row],[Geographic Coverage]])), "Yes", "No"))</f>
        <v>N/A</v>
      </c>
      <c r="CE1278" s="18" t="str">
        <f>IF(AND(CC$2=0, CD$2=0), "*Required - Please Make a Selection*", IF(OR(ISNUMBER(SEARCH(TRIM(CC$2), ProgramsTable[[#This Row],[Geographic Coverage]])), ISNUMBER(SEARCH(TRIM(CD$2), ProgramsTable[[#This Row],[Geographic Coverage]]))), "Yes", "No"))</f>
        <v>No</v>
      </c>
      <c r="CF1278" s="18" t="str" cm="1">
        <f t="array" ref="CF1278">IF(COUNTIF(BK$2:BN$2, "Yes")=0, "N/A", IF(SUMPRODUCT((BK$2:BN$2="Yes")*(ProgramsTable[[#This Row],[Veteran?]:[Disabled Veteran?]]="Yes"))&gt;0, "Yes", "No"))</f>
        <v>No</v>
      </c>
      <c r="CG12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78"/>
      <c r="CI1278"/>
      <c r="CJ1278"/>
      <c r="CK1278"/>
      <c r="CL1278"/>
      <c r="CM1278"/>
      <c r="CN1278"/>
      <c r="CO1278"/>
      <c r="CP1278"/>
      <c r="CQ1278"/>
      <c r="CR1278"/>
      <c r="CS1278"/>
      <c r="CU1278"/>
      <c r="CV1278"/>
    </row>
    <row r="1279" spans="1:100" hidden="1" x14ac:dyDescent="0.25">
      <c r="A1279" s="10">
        <v>1452</v>
      </c>
      <c r="B1279" t="s">
        <v>658</v>
      </c>
      <c r="C1279" t="s">
        <v>665</v>
      </c>
      <c r="D1279" t="s">
        <v>545</v>
      </c>
      <c r="E1279" t="s">
        <v>546</v>
      </c>
      <c r="F1279" t="s">
        <v>117</v>
      </c>
      <c r="G1279" t="s">
        <v>117</v>
      </c>
      <c r="H1279" t="s">
        <v>207</v>
      </c>
      <c r="I1279" t="s">
        <v>207</v>
      </c>
      <c r="J1279" t="s">
        <v>208</v>
      </c>
      <c r="K1279" t="s">
        <v>208</v>
      </c>
      <c r="L1279" s="11" t="s">
        <v>543</v>
      </c>
      <c r="M1279">
        <v>60</v>
      </c>
      <c r="N1279">
        <v>120</v>
      </c>
      <c r="P1279" t="s">
        <v>563</v>
      </c>
      <c r="Q1279" t="s">
        <v>208</v>
      </c>
      <c r="R1279" t="s">
        <v>563</v>
      </c>
      <c r="S1279" t="s">
        <v>208</v>
      </c>
      <c r="T1279" t="s">
        <v>73</v>
      </c>
      <c r="U1279" t="s">
        <v>207</v>
      </c>
      <c r="V1279" t="s">
        <v>207</v>
      </c>
      <c r="W1279" t="s">
        <v>207</v>
      </c>
      <c r="X1279" t="s">
        <v>207</v>
      </c>
      <c r="Y1279" t="s">
        <v>207</v>
      </c>
      <c r="Z1279" t="s">
        <v>207</v>
      </c>
      <c r="AA1279" t="s">
        <v>207</v>
      </c>
      <c r="AB1279" t="s">
        <v>207</v>
      </c>
      <c r="AC1279" t="s">
        <v>207</v>
      </c>
      <c r="AD1279" t="s">
        <v>207</v>
      </c>
      <c r="AE1279" t="s">
        <v>207</v>
      </c>
      <c r="AF1279" t="s">
        <v>207</v>
      </c>
      <c r="AG1279" t="s">
        <v>207</v>
      </c>
      <c r="AH1279" t="s">
        <v>207</v>
      </c>
      <c r="AI1279" t="s">
        <v>207</v>
      </c>
      <c r="AJ1279" t="s">
        <v>207</v>
      </c>
      <c r="AK1279" t="s">
        <v>207</v>
      </c>
      <c r="AL1279" t="s">
        <v>207</v>
      </c>
      <c r="AM1279" t="s">
        <v>207</v>
      </c>
      <c r="AN1279" t="s">
        <v>207</v>
      </c>
      <c r="AO1279" t="s">
        <v>207</v>
      </c>
      <c r="AP1279" t="s">
        <v>207</v>
      </c>
      <c r="AQ1279" t="s">
        <v>207</v>
      </c>
      <c r="AR1279" t="s">
        <v>207</v>
      </c>
      <c r="AS1279" t="s">
        <v>207</v>
      </c>
      <c r="AT1279" t="s">
        <v>207</v>
      </c>
      <c r="AU1279" t="s">
        <v>207</v>
      </c>
      <c r="AV1279" t="s">
        <v>207</v>
      </c>
      <c r="AW1279" t="s">
        <v>207</v>
      </c>
      <c r="AX1279" t="s">
        <v>207</v>
      </c>
      <c r="AY1279" t="s">
        <v>207</v>
      </c>
      <c r="AZ1279" t="s">
        <v>207</v>
      </c>
      <c r="BA1279" t="s">
        <v>215</v>
      </c>
      <c r="BB1279" t="s">
        <v>207</v>
      </c>
      <c r="BC1279" t="s">
        <v>207</v>
      </c>
      <c r="BD1279" t="s">
        <v>207</v>
      </c>
      <c r="BE1279" t="s">
        <v>207</v>
      </c>
      <c r="BF1279" t="s">
        <v>207</v>
      </c>
      <c r="BG1279" t="s">
        <v>207</v>
      </c>
      <c r="BH1279" t="s">
        <v>207</v>
      </c>
      <c r="BI1279" t="s">
        <v>207</v>
      </c>
      <c r="BJ1279" t="s">
        <v>207</v>
      </c>
      <c r="BK1279" t="s">
        <v>207</v>
      </c>
      <c r="BL1279" t="s">
        <v>207</v>
      </c>
      <c r="BM1279" t="s">
        <v>207</v>
      </c>
      <c r="BN1279" t="s">
        <v>207</v>
      </c>
      <c r="BO1279" s="18" t="str">
        <f>IF(OR(BO$2=0, BO$2=""), "N/A", IF(ISNUMBER(SEARCH(UPPER(BO$2), UPPER(ProgramsTable[[#This Row],[Type of Service]]))), "Yes", "No"))</f>
        <v>N/A</v>
      </c>
      <c r="BP1279" s="18" t="str">
        <f>IF(BP$2=0, "N/A", IF(ISNUMBER(SEARCH(TRIM(BP$2), ProgramsTable[[#This Row],[Geographic Coverage]])), "Yes", "No"))</f>
        <v>N/A</v>
      </c>
      <c r="BQ1279" s="18" t="str">
        <f>IF(BQ$2=0, "N/A", IF(ISNUMBER(SEARCH(TRIM(BQ$2), ProgramsTable[[#This Row],[Geographic Coverage]])), "Yes", "No"))</f>
        <v>N/A</v>
      </c>
      <c r="BR1279" s="18" t="str">
        <f>IF(AND(BP$2=0, BQ$2=0), "*Required - Please Make a Selection*", IF(OR(ISNUMBER(SEARCH(TRIM(BP$2), ProgramsTable[[#This Row],[Geographic Coverage]])), ISNUMBER(SEARCH(TRIM(BQ$2), ProgramsTable[[#This Row],[Geographic Coverage]]))), "Yes", "No"))</f>
        <v>*Required - Please Make a Selection*</v>
      </c>
      <c r="BS1279" s="18" t="str">
        <f>IF(OR(BS$2="",BS$2=0), "N/A", IF(AND(ProgramsTable[[#This Row],[Age Min]]= "None", ProgramsTable[[#This Row],[Age Max]]= "None"), "Yes", IF(AND(BS$2&gt;=ProgramsTable[[#This Row],[Age Min]], BS$2&lt;=ProgramsTable[[#This Row],[Age Max]]), "Yes", "No")))</f>
        <v>N/A</v>
      </c>
      <c r="BT1279" s="18" t="str" cm="1">
        <f t="array" ref="BT1279">IF(COUNTIF(AM$2:BJ$2,"Yes")=0,"N/A",IF(SUMPRODUCT(--(AM$2:BJ$2="Yes"),--(ProgramsTable[[#This Row],[Developmental Disability]:[Caregivers, Family Members, Advocates, or Practitioners of an Individual with Disabilities or Medical Conditions]]="Yes"))&gt;0,"Yes","No"))</f>
        <v>N/A</v>
      </c>
      <c r="BU12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79" s="18" t="str">
        <f>IF(BV$2=0, "N/A", IF(ISNUMBER(SEARCH(UPPER(BV$2), UPPER(ProgramsTable[[#This Row],[Type of Service]]))), "Yes", "No"))</f>
        <v>N/A</v>
      </c>
      <c r="BW1279" s="18" t="str">
        <f>IF(BW$2=0, "N/A", IF(ISNUMBER(SEARCH(TRIM(BW$2), ProgramsTable[[#This Row],[Geographic Coverage]])), "Yes", "No"))</f>
        <v>N/A</v>
      </c>
      <c r="BX1279" s="18" t="str">
        <f>IF(BX$2=0, "N/A", IF(ISNUMBER(SEARCH(TRIM(BX$2), ProgramsTable[[#This Row],[Geographic Coverage]])), "Yes", "No"))</f>
        <v>N/A</v>
      </c>
      <c r="BY1279" s="18" t="str">
        <f>IF(AND(BW$2=0, BX$2=0), "*Required - Please Make a Selection*", IF(OR(ISNUMBER(SEARCH(TRIM(BW$2), ProgramsTable[[#This Row],[Geographic Coverage]])), ISNUMBER(SEARCH(TRIM(BX$2), ProgramsTable[[#This Row],[Geographic Coverage]]))), "Yes", "No"))</f>
        <v>*Required - Please Make a Selection*</v>
      </c>
      <c r="BZ1279" s="18" t="str">
        <f>IF(I$2=0, "N/A", IF(I$2="Yes", IF(ProgramsTable[[#This Row],[Program Includes Services for Caregivers]]="Yes", IF(ProgramsTable[[#This Row],[Program May Require Caregiver to be Unpaid]]="No", "Yes", "No"), "No"), "N/A"))</f>
        <v>N/A</v>
      </c>
      <c r="CA12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79" s="18" t="str">
        <f>IF(CB$2=0, "N/A", IF(ISNUMBER(SEARCH(TRIM(UPPER(CB$2)), TRIM(UPPER(ProgramsTable[[#This Row],[Type of Service]])))), "Yes", "No"))</f>
        <v>N/A</v>
      </c>
      <c r="CC1279" s="18" t="str">
        <f>IF(CC$2=0, "N/A", IF(ISNUMBER(SEARCH(TRIM(CC$2), ProgramsTable[[#This Row],[Geographic Coverage]])), "Yes", "No"))</f>
        <v>No</v>
      </c>
      <c r="CD1279" s="18" t="str">
        <f>IF(CD$2=0, "N/A", IF(ISNUMBER(SEARCH(TRIM(CD$2), ProgramsTable[[#This Row],[Geographic Coverage]])), "Yes", "No"))</f>
        <v>N/A</v>
      </c>
      <c r="CE1279" s="18" t="str">
        <f>IF(AND(CC$2=0, CD$2=0), "*Required - Please Make a Selection*", IF(OR(ISNUMBER(SEARCH(TRIM(CC$2), ProgramsTable[[#This Row],[Geographic Coverage]])), ISNUMBER(SEARCH(TRIM(CD$2), ProgramsTable[[#This Row],[Geographic Coverage]]))), "Yes", "No"))</f>
        <v>No</v>
      </c>
      <c r="CF1279" s="18" t="str" cm="1">
        <f t="array" ref="CF1279">IF(COUNTIF(BK$2:BN$2, "Yes")=0, "N/A", IF(SUMPRODUCT((BK$2:BN$2="Yes")*(ProgramsTable[[#This Row],[Veteran?]:[Disabled Veteran?]]="Yes"))&gt;0, "Yes", "No"))</f>
        <v>No</v>
      </c>
      <c r="CG12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79"/>
      <c r="CI1279"/>
      <c r="CJ1279"/>
      <c r="CK1279"/>
      <c r="CL1279"/>
      <c r="CM1279"/>
      <c r="CN1279"/>
      <c r="CO1279"/>
      <c r="CP1279"/>
      <c r="CQ1279"/>
      <c r="CR1279"/>
      <c r="CS1279"/>
      <c r="CU1279"/>
      <c r="CV1279"/>
    </row>
    <row r="1280" spans="1:100" x14ac:dyDescent="0.25">
      <c r="A1280" s="10">
        <v>1453</v>
      </c>
      <c r="B1280" t="s">
        <v>658</v>
      </c>
      <c r="C1280" t="s">
        <v>665</v>
      </c>
      <c r="D1280" t="s">
        <v>564</v>
      </c>
      <c r="E1280" t="s">
        <v>546</v>
      </c>
      <c r="F1280" t="s">
        <v>565</v>
      </c>
      <c r="G1280" t="s">
        <v>107</v>
      </c>
      <c r="H1280" t="s">
        <v>207</v>
      </c>
      <c r="I1280" t="s">
        <v>207</v>
      </c>
      <c r="J1280" t="s">
        <v>566</v>
      </c>
      <c r="K1280" t="s">
        <v>208</v>
      </c>
      <c r="L1280" s="11" t="s">
        <v>567</v>
      </c>
      <c r="M1280">
        <v>60</v>
      </c>
      <c r="N1280">
        <v>120</v>
      </c>
      <c r="O1280" t="s">
        <v>568</v>
      </c>
      <c r="P1280" t="s">
        <v>569</v>
      </c>
      <c r="Q1280" t="s">
        <v>208</v>
      </c>
      <c r="R1280" t="s">
        <v>569</v>
      </c>
      <c r="S1280" t="s">
        <v>208</v>
      </c>
      <c r="T1280" t="s">
        <v>73</v>
      </c>
      <c r="U1280" t="s">
        <v>207</v>
      </c>
      <c r="V1280" t="s">
        <v>215</v>
      </c>
      <c r="W1280" t="s">
        <v>207</v>
      </c>
      <c r="X1280" t="s">
        <v>207</v>
      </c>
      <c r="Y1280" t="s">
        <v>207</v>
      </c>
      <c r="Z1280" t="s">
        <v>207</v>
      </c>
      <c r="AA1280" t="s">
        <v>207</v>
      </c>
      <c r="AB1280" t="s">
        <v>207</v>
      </c>
      <c r="AC1280" t="s">
        <v>207</v>
      </c>
      <c r="AD1280" t="s">
        <v>207</v>
      </c>
      <c r="AE1280" t="s">
        <v>207</v>
      </c>
      <c r="AF1280" t="s">
        <v>207</v>
      </c>
      <c r="AG1280" t="s">
        <v>207</v>
      </c>
      <c r="AH1280" t="s">
        <v>207</v>
      </c>
      <c r="AI1280" t="s">
        <v>207</v>
      </c>
      <c r="AJ1280" t="s">
        <v>207</v>
      </c>
      <c r="AK1280" t="s">
        <v>207</v>
      </c>
      <c r="AL1280" t="s">
        <v>207</v>
      </c>
      <c r="AM1280" t="s">
        <v>215</v>
      </c>
      <c r="AN1280" t="s">
        <v>215</v>
      </c>
      <c r="AO1280" t="s">
        <v>215</v>
      </c>
      <c r="AP1280" t="s">
        <v>207</v>
      </c>
      <c r="AQ1280" t="s">
        <v>207</v>
      </c>
      <c r="AR1280" t="s">
        <v>207</v>
      </c>
      <c r="AS1280" t="s">
        <v>207</v>
      </c>
      <c r="AT1280" t="s">
        <v>207</v>
      </c>
      <c r="AU1280" t="s">
        <v>207</v>
      </c>
      <c r="AV1280" t="s">
        <v>207</v>
      </c>
      <c r="AW1280" t="s">
        <v>207</v>
      </c>
      <c r="AX1280" t="s">
        <v>207</v>
      </c>
      <c r="AY1280" t="s">
        <v>207</v>
      </c>
      <c r="AZ1280" t="s">
        <v>207</v>
      </c>
      <c r="BA1280" t="s">
        <v>207</v>
      </c>
      <c r="BB1280" t="s">
        <v>207</v>
      </c>
      <c r="BC1280" t="s">
        <v>207</v>
      </c>
      <c r="BD1280" t="s">
        <v>207</v>
      </c>
      <c r="BE1280" t="s">
        <v>207</v>
      </c>
      <c r="BF1280" t="s">
        <v>207</v>
      </c>
      <c r="BG1280" t="s">
        <v>207</v>
      </c>
      <c r="BH1280" t="s">
        <v>207</v>
      </c>
      <c r="BI1280" t="s">
        <v>207</v>
      </c>
      <c r="BJ1280" t="s">
        <v>207</v>
      </c>
      <c r="BK1280" t="s">
        <v>207</v>
      </c>
      <c r="BL1280" t="s">
        <v>207</v>
      </c>
      <c r="BM1280" t="s">
        <v>207</v>
      </c>
      <c r="BN1280" t="s">
        <v>207</v>
      </c>
      <c r="BO1280" s="18" t="str">
        <f>IF(OR(BO$2=0, BO$2=""), "N/A", IF(ISNUMBER(SEARCH(UPPER(BO$2), UPPER(ProgramsTable[[#This Row],[Type of Service]]))), "Yes", "No"))</f>
        <v>N/A</v>
      </c>
      <c r="BP1280" s="18" t="str">
        <f>IF(BP$2=0, "N/A", IF(ISNUMBER(SEARCH(TRIM(BP$2), ProgramsTable[[#This Row],[Geographic Coverage]])), "Yes", "No"))</f>
        <v>N/A</v>
      </c>
      <c r="BQ1280" s="18" t="str">
        <f>IF(BQ$2=0, "N/A", IF(ISNUMBER(SEARCH(TRIM(BQ$2), ProgramsTable[[#This Row],[Geographic Coverage]])), "Yes", "No"))</f>
        <v>N/A</v>
      </c>
      <c r="BR1280" s="18" t="str">
        <f>IF(AND(BP$2=0, BQ$2=0), "*Required - Please Make a Selection*", IF(OR(ISNUMBER(SEARCH(TRIM(BP$2), ProgramsTable[[#This Row],[Geographic Coverage]])), ISNUMBER(SEARCH(TRIM(BQ$2), ProgramsTable[[#This Row],[Geographic Coverage]]))), "Yes", "No"))</f>
        <v>*Required - Please Make a Selection*</v>
      </c>
      <c r="BS1280" s="18" t="str">
        <f>IF(OR(BS$2="",BS$2=0), "N/A", IF(AND(ProgramsTable[[#This Row],[Age Min]]= "None", ProgramsTable[[#This Row],[Age Max]]= "None"), "Yes", IF(AND(BS$2&gt;=ProgramsTable[[#This Row],[Age Min]], BS$2&lt;=ProgramsTable[[#This Row],[Age Max]]), "Yes", "No")))</f>
        <v>N/A</v>
      </c>
      <c r="BT1280" s="18" t="str" cm="1">
        <f t="array" ref="BT1280">IF(COUNTIF(AM$2:BJ$2,"Yes")=0,"N/A",IF(SUMPRODUCT(--(AM$2:BJ$2="Yes"),--(ProgramsTable[[#This Row],[Developmental Disability]:[Caregivers, Family Members, Advocates, or Practitioners of an Individual with Disabilities or Medical Conditions]]="Yes"))&gt;0,"Yes","No"))</f>
        <v>N/A</v>
      </c>
      <c r="BU12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80" s="18" t="str">
        <f>IF(BV$2=0, "N/A", IF(ISNUMBER(SEARCH(UPPER(BV$2), UPPER(ProgramsTable[[#This Row],[Type of Service]]))), "Yes", "No"))</f>
        <v>N/A</v>
      </c>
      <c r="BW1280" s="18" t="str">
        <f>IF(BW$2=0, "N/A", IF(ISNUMBER(SEARCH(TRIM(BW$2), ProgramsTable[[#This Row],[Geographic Coverage]])), "Yes", "No"))</f>
        <v>N/A</v>
      </c>
      <c r="BX1280" s="18" t="str">
        <f>IF(BX$2=0, "N/A", IF(ISNUMBER(SEARCH(TRIM(BX$2), ProgramsTable[[#This Row],[Geographic Coverage]])), "Yes", "No"))</f>
        <v>N/A</v>
      </c>
      <c r="BY1280" s="18" t="str">
        <f>IF(AND(BW$2=0, BX$2=0), "*Required - Please Make a Selection*", IF(OR(ISNUMBER(SEARCH(TRIM(BW$2), ProgramsTable[[#This Row],[Geographic Coverage]])), ISNUMBER(SEARCH(TRIM(BX$2), ProgramsTable[[#This Row],[Geographic Coverage]]))), "Yes", "No"))</f>
        <v>*Required - Please Make a Selection*</v>
      </c>
      <c r="BZ1280" s="18" t="str">
        <f>IF(I$2=0, "N/A", IF(I$2="Yes", IF(ProgramsTable[[#This Row],[Program Includes Services for Caregivers]]="Yes", IF(ProgramsTable[[#This Row],[Program May Require Caregiver to be Unpaid]]="No", "Yes", "No"), "No"), "N/A"))</f>
        <v>N/A</v>
      </c>
      <c r="CA12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80" s="18" t="str">
        <f>IF(CB$2=0, "N/A", IF(ISNUMBER(SEARCH(TRIM(UPPER(CB$2)), TRIM(UPPER(ProgramsTable[[#This Row],[Type of Service]])))), "Yes", "No"))</f>
        <v>N/A</v>
      </c>
      <c r="CC1280" s="18" t="str">
        <f>IF(CC$2=0, "N/A", IF(ISNUMBER(SEARCH(TRIM(CC$2), ProgramsTable[[#This Row],[Geographic Coverage]])), "Yes", "No"))</f>
        <v>No</v>
      </c>
      <c r="CD1280" s="18" t="str">
        <f>IF(CD$2=0, "N/A", IF(ISNUMBER(SEARCH(TRIM(CD$2), ProgramsTable[[#This Row],[Geographic Coverage]])), "Yes", "No"))</f>
        <v>N/A</v>
      </c>
      <c r="CE1280" s="18" t="str">
        <f>IF(AND(CC$2=0, CD$2=0), "*Required - Please Make a Selection*", IF(OR(ISNUMBER(SEARCH(TRIM(CC$2), ProgramsTable[[#This Row],[Geographic Coverage]])), ISNUMBER(SEARCH(TRIM(CD$2), ProgramsTable[[#This Row],[Geographic Coverage]]))), "Yes", "No"))</f>
        <v>No</v>
      </c>
      <c r="CF1280" s="18" t="str" cm="1">
        <f t="array" ref="CF1280">IF(COUNTIF(BK$2:BN$2, "Yes")=0, "N/A", IF(SUMPRODUCT((BK$2:BN$2="Yes")*(ProgramsTable[[#This Row],[Veteran?]:[Disabled Veteran?]]="Yes"))&gt;0, "Yes", "No"))</f>
        <v>No</v>
      </c>
      <c r="CG12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80"/>
      <c r="CI1280"/>
      <c r="CJ1280"/>
      <c r="CK1280"/>
      <c r="CL1280"/>
      <c r="CM1280"/>
      <c r="CN1280"/>
      <c r="CO1280"/>
      <c r="CP1280"/>
      <c r="CQ1280"/>
      <c r="CR1280"/>
      <c r="CS1280"/>
      <c r="CU1280"/>
      <c r="CV1280"/>
    </row>
    <row r="1281" spans="1:100" hidden="1" x14ac:dyDescent="0.25">
      <c r="A1281" s="10">
        <v>1454</v>
      </c>
      <c r="B1281" t="s">
        <v>658</v>
      </c>
      <c r="C1281" t="s">
        <v>665</v>
      </c>
      <c r="D1281" t="s">
        <v>564</v>
      </c>
      <c r="E1281" t="s">
        <v>546</v>
      </c>
      <c r="F1281" t="s">
        <v>570</v>
      </c>
      <c r="G1281" t="s">
        <v>109</v>
      </c>
      <c r="H1281" t="s">
        <v>207</v>
      </c>
      <c r="I1281" t="s">
        <v>207</v>
      </c>
      <c r="J1281" t="s">
        <v>566</v>
      </c>
      <c r="K1281" t="s">
        <v>208</v>
      </c>
      <c r="L1281" s="11" t="s">
        <v>571</v>
      </c>
      <c r="M1281">
        <v>60</v>
      </c>
      <c r="N1281">
        <v>120</v>
      </c>
      <c r="O1281" t="s">
        <v>572</v>
      </c>
      <c r="P1281" t="s">
        <v>573</v>
      </c>
      <c r="Q1281" t="s">
        <v>208</v>
      </c>
      <c r="R1281" t="s">
        <v>573</v>
      </c>
      <c r="S1281" t="s">
        <v>208</v>
      </c>
      <c r="T1281" t="s">
        <v>73</v>
      </c>
      <c r="U1281" t="s">
        <v>207</v>
      </c>
      <c r="V1281" t="s">
        <v>215</v>
      </c>
      <c r="W1281" t="s">
        <v>207</v>
      </c>
      <c r="X1281" t="s">
        <v>207</v>
      </c>
      <c r="Y1281" t="s">
        <v>207</v>
      </c>
      <c r="Z1281" t="s">
        <v>207</v>
      </c>
      <c r="AA1281" t="s">
        <v>207</v>
      </c>
      <c r="AB1281" t="s">
        <v>207</v>
      </c>
      <c r="AC1281" t="s">
        <v>207</v>
      </c>
      <c r="AD1281" t="s">
        <v>207</v>
      </c>
      <c r="AE1281" t="s">
        <v>207</v>
      </c>
      <c r="AF1281" t="s">
        <v>207</v>
      </c>
      <c r="AG1281" t="s">
        <v>207</v>
      </c>
      <c r="AH1281" t="s">
        <v>207</v>
      </c>
      <c r="AI1281" t="s">
        <v>207</v>
      </c>
      <c r="AJ1281" t="s">
        <v>207</v>
      </c>
      <c r="AK1281" t="s">
        <v>207</v>
      </c>
      <c r="AL1281" t="s">
        <v>207</v>
      </c>
      <c r="AM1281" t="s">
        <v>215</v>
      </c>
      <c r="AN1281" t="s">
        <v>215</v>
      </c>
      <c r="AO1281" t="s">
        <v>215</v>
      </c>
      <c r="AP1281" t="s">
        <v>207</v>
      </c>
      <c r="AQ1281" t="s">
        <v>215</v>
      </c>
      <c r="AR1281" t="s">
        <v>207</v>
      </c>
      <c r="AS1281" t="s">
        <v>207</v>
      </c>
      <c r="AT1281" t="s">
        <v>207</v>
      </c>
      <c r="AU1281" t="s">
        <v>207</v>
      </c>
      <c r="AV1281" t="s">
        <v>207</v>
      </c>
      <c r="AW1281" t="s">
        <v>207</v>
      </c>
      <c r="AX1281" t="s">
        <v>215</v>
      </c>
      <c r="AY1281" t="s">
        <v>215</v>
      </c>
      <c r="AZ1281" t="s">
        <v>207</v>
      </c>
      <c r="BA1281" t="s">
        <v>215</v>
      </c>
      <c r="BB1281" t="s">
        <v>207</v>
      </c>
      <c r="BC1281" t="s">
        <v>207</v>
      </c>
      <c r="BD1281" t="s">
        <v>207</v>
      </c>
      <c r="BE1281" t="s">
        <v>207</v>
      </c>
      <c r="BF1281" t="s">
        <v>207</v>
      </c>
      <c r="BG1281" t="s">
        <v>207</v>
      </c>
      <c r="BH1281" t="s">
        <v>207</v>
      </c>
      <c r="BI1281" t="s">
        <v>207</v>
      </c>
      <c r="BJ1281" t="s">
        <v>207</v>
      </c>
      <c r="BK1281" t="s">
        <v>207</v>
      </c>
      <c r="BL1281" t="s">
        <v>207</v>
      </c>
      <c r="BM1281" t="s">
        <v>207</v>
      </c>
      <c r="BN1281" t="s">
        <v>207</v>
      </c>
      <c r="BO1281" s="18" t="str">
        <f>IF(OR(BO$2=0, BO$2=""), "N/A", IF(ISNUMBER(SEARCH(UPPER(BO$2), UPPER(ProgramsTable[[#This Row],[Type of Service]]))), "Yes", "No"))</f>
        <v>N/A</v>
      </c>
      <c r="BP1281" s="18" t="str">
        <f>IF(BP$2=0, "N/A", IF(ISNUMBER(SEARCH(TRIM(BP$2), ProgramsTable[[#This Row],[Geographic Coverage]])), "Yes", "No"))</f>
        <v>N/A</v>
      </c>
      <c r="BQ1281" s="18" t="str">
        <f>IF(BQ$2=0, "N/A", IF(ISNUMBER(SEARCH(TRIM(BQ$2), ProgramsTable[[#This Row],[Geographic Coverage]])), "Yes", "No"))</f>
        <v>N/A</v>
      </c>
      <c r="BR1281" s="18" t="str">
        <f>IF(AND(BP$2=0, BQ$2=0), "*Required - Please Make a Selection*", IF(OR(ISNUMBER(SEARCH(TRIM(BP$2), ProgramsTable[[#This Row],[Geographic Coverage]])), ISNUMBER(SEARCH(TRIM(BQ$2), ProgramsTable[[#This Row],[Geographic Coverage]]))), "Yes", "No"))</f>
        <v>*Required - Please Make a Selection*</v>
      </c>
      <c r="BS1281" s="18" t="str">
        <f>IF(OR(BS$2="",BS$2=0), "N/A", IF(AND(ProgramsTable[[#This Row],[Age Min]]= "None", ProgramsTable[[#This Row],[Age Max]]= "None"), "Yes", IF(AND(BS$2&gt;=ProgramsTable[[#This Row],[Age Min]], BS$2&lt;=ProgramsTable[[#This Row],[Age Max]]), "Yes", "No")))</f>
        <v>N/A</v>
      </c>
      <c r="BT1281" s="18" t="str" cm="1">
        <f t="array" ref="BT1281">IF(COUNTIF(AM$2:BJ$2,"Yes")=0,"N/A",IF(SUMPRODUCT(--(AM$2:BJ$2="Yes"),--(ProgramsTable[[#This Row],[Developmental Disability]:[Caregivers, Family Members, Advocates, or Practitioners of an Individual with Disabilities or Medical Conditions]]="Yes"))&gt;0,"Yes","No"))</f>
        <v>N/A</v>
      </c>
      <c r="BU12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81" s="18" t="str">
        <f>IF(BV$2=0, "N/A", IF(ISNUMBER(SEARCH(UPPER(BV$2), UPPER(ProgramsTable[[#This Row],[Type of Service]]))), "Yes", "No"))</f>
        <v>N/A</v>
      </c>
      <c r="BW1281" s="18" t="str">
        <f>IF(BW$2=0, "N/A", IF(ISNUMBER(SEARCH(TRIM(BW$2), ProgramsTable[[#This Row],[Geographic Coverage]])), "Yes", "No"))</f>
        <v>N/A</v>
      </c>
      <c r="BX1281" s="18" t="str">
        <f>IF(BX$2=0, "N/A", IF(ISNUMBER(SEARCH(TRIM(BX$2), ProgramsTable[[#This Row],[Geographic Coverage]])), "Yes", "No"))</f>
        <v>N/A</v>
      </c>
      <c r="BY1281" s="18" t="str">
        <f>IF(AND(BW$2=0, BX$2=0), "*Required - Please Make a Selection*", IF(OR(ISNUMBER(SEARCH(TRIM(BW$2), ProgramsTable[[#This Row],[Geographic Coverage]])), ISNUMBER(SEARCH(TRIM(BX$2), ProgramsTable[[#This Row],[Geographic Coverage]]))), "Yes", "No"))</f>
        <v>*Required - Please Make a Selection*</v>
      </c>
      <c r="BZ1281" s="18" t="str">
        <f>IF(I$2=0, "N/A", IF(I$2="Yes", IF(ProgramsTable[[#This Row],[Program Includes Services for Caregivers]]="Yes", IF(ProgramsTable[[#This Row],[Program May Require Caregiver to be Unpaid]]="No", "Yes", "No"), "No"), "N/A"))</f>
        <v>N/A</v>
      </c>
      <c r="CA12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81" s="18" t="str">
        <f>IF(CB$2=0, "N/A", IF(ISNUMBER(SEARCH(TRIM(UPPER(CB$2)), TRIM(UPPER(ProgramsTable[[#This Row],[Type of Service]])))), "Yes", "No"))</f>
        <v>N/A</v>
      </c>
      <c r="CC1281" s="18" t="str">
        <f>IF(CC$2=0, "N/A", IF(ISNUMBER(SEARCH(TRIM(CC$2), ProgramsTable[[#This Row],[Geographic Coverage]])), "Yes", "No"))</f>
        <v>No</v>
      </c>
      <c r="CD1281" s="18" t="str">
        <f>IF(CD$2=0, "N/A", IF(ISNUMBER(SEARCH(TRIM(CD$2), ProgramsTable[[#This Row],[Geographic Coverage]])), "Yes", "No"))</f>
        <v>N/A</v>
      </c>
      <c r="CE1281" s="18" t="str">
        <f>IF(AND(CC$2=0, CD$2=0), "*Required - Please Make a Selection*", IF(OR(ISNUMBER(SEARCH(TRIM(CC$2), ProgramsTable[[#This Row],[Geographic Coverage]])), ISNUMBER(SEARCH(TRIM(CD$2), ProgramsTable[[#This Row],[Geographic Coverage]]))), "Yes", "No"))</f>
        <v>No</v>
      </c>
      <c r="CF1281" s="18" t="str" cm="1">
        <f t="array" ref="CF1281">IF(COUNTIF(BK$2:BN$2, "Yes")=0, "N/A", IF(SUMPRODUCT((BK$2:BN$2="Yes")*(ProgramsTable[[#This Row],[Veteran?]:[Disabled Veteran?]]="Yes"))&gt;0, "Yes", "No"))</f>
        <v>No</v>
      </c>
      <c r="CG12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81"/>
      <c r="CI1281"/>
      <c r="CJ1281"/>
      <c r="CK1281"/>
      <c r="CL1281"/>
      <c r="CM1281"/>
      <c r="CN1281"/>
      <c r="CO1281"/>
      <c r="CP1281"/>
      <c r="CQ1281"/>
      <c r="CR1281"/>
      <c r="CS1281"/>
      <c r="CU1281"/>
      <c r="CV1281"/>
    </row>
    <row r="1282" spans="1:100" hidden="1" x14ac:dyDescent="0.25">
      <c r="A1282" s="10">
        <v>1455</v>
      </c>
      <c r="B1282" t="s">
        <v>658</v>
      </c>
      <c r="C1282" t="s">
        <v>665</v>
      </c>
      <c r="D1282" t="s">
        <v>564</v>
      </c>
      <c r="E1282" t="s">
        <v>546</v>
      </c>
      <c r="F1282" t="s">
        <v>574</v>
      </c>
      <c r="G1282" t="s">
        <v>108</v>
      </c>
      <c r="H1282" t="s">
        <v>207</v>
      </c>
      <c r="I1282" t="s">
        <v>207</v>
      </c>
      <c r="J1282" t="s">
        <v>208</v>
      </c>
      <c r="K1282" t="s">
        <v>208</v>
      </c>
      <c r="L1282" s="11" t="s">
        <v>543</v>
      </c>
      <c r="M1282">
        <v>60</v>
      </c>
      <c r="N1282">
        <v>120</v>
      </c>
      <c r="P1282" t="s">
        <v>575</v>
      </c>
      <c r="Q1282" t="s">
        <v>208</v>
      </c>
      <c r="R1282" t="s">
        <v>575</v>
      </c>
      <c r="S1282" t="s">
        <v>208</v>
      </c>
      <c r="T1282" t="s">
        <v>73</v>
      </c>
      <c r="U1282" t="s">
        <v>207</v>
      </c>
      <c r="V1282" t="s">
        <v>207</v>
      </c>
      <c r="W1282" t="s">
        <v>207</v>
      </c>
      <c r="X1282" t="s">
        <v>207</v>
      </c>
      <c r="Y1282" t="s">
        <v>207</v>
      </c>
      <c r="Z1282" t="s">
        <v>207</v>
      </c>
      <c r="AA1282" t="s">
        <v>207</v>
      </c>
      <c r="AB1282" t="s">
        <v>207</v>
      </c>
      <c r="AC1282" t="s">
        <v>207</v>
      </c>
      <c r="AD1282" t="s">
        <v>207</v>
      </c>
      <c r="AE1282" t="s">
        <v>207</v>
      </c>
      <c r="AF1282" t="s">
        <v>207</v>
      </c>
      <c r="AG1282" t="s">
        <v>207</v>
      </c>
      <c r="AH1282" t="s">
        <v>207</v>
      </c>
      <c r="AI1282" t="s">
        <v>207</v>
      </c>
      <c r="AJ1282" t="s">
        <v>207</v>
      </c>
      <c r="AK1282" t="s">
        <v>207</v>
      </c>
      <c r="AL1282" t="s">
        <v>207</v>
      </c>
      <c r="AM1282" t="s">
        <v>207</v>
      </c>
      <c r="AN1282" t="s">
        <v>207</v>
      </c>
      <c r="AO1282" t="s">
        <v>207</v>
      </c>
      <c r="AP1282" t="s">
        <v>207</v>
      </c>
      <c r="AQ1282" t="s">
        <v>207</v>
      </c>
      <c r="AR1282" t="s">
        <v>207</v>
      </c>
      <c r="AS1282" t="s">
        <v>207</v>
      </c>
      <c r="AT1282" t="s">
        <v>207</v>
      </c>
      <c r="AU1282" t="s">
        <v>207</v>
      </c>
      <c r="AV1282" t="s">
        <v>207</v>
      </c>
      <c r="AW1282" t="s">
        <v>207</v>
      </c>
      <c r="AX1282" t="s">
        <v>207</v>
      </c>
      <c r="AY1282" t="s">
        <v>207</v>
      </c>
      <c r="AZ1282" t="s">
        <v>207</v>
      </c>
      <c r="BA1282" t="s">
        <v>215</v>
      </c>
      <c r="BB1282" t="s">
        <v>207</v>
      </c>
      <c r="BC1282" t="s">
        <v>207</v>
      </c>
      <c r="BD1282" t="s">
        <v>207</v>
      </c>
      <c r="BE1282" t="s">
        <v>207</v>
      </c>
      <c r="BF1282" t="s">
        <v>207</v>
      </c>
      <c r="BG1282" t="s">
        <v>207</v>
      </c>
      <c r="BH1282" t="s">
        <v>207</v>
      </c>
      <c r="BI1282" t="s">
        <v>207</v>
      </c>
      <c r="BJ1282" t="s">
        <v>207</v>
      </c>
      <c r="BK1282" t="s">
        <v>207</v>
      </c>
      <c r="BL1282" t="s">
        <v>207</v>
      </c>
      <c r="BM1282" t="s">
        <v>207</v>
      </c>
      <c r="BN1282" t="s">
        <v>207</v>
      </c>
      <c r="BO1282" s="18" t="str">
        <f>IF(OR(BO$2=0, BO$2=""), "N/A", IF(ISNUMBER(SEARCH(UPPER(BO$2), UPPER(ProgramsTable[[#This Row],[Type of Service]]))), "Yes", "No"))</f>
        <v>N/A</v>
      </c>
      <c r="BP1282" s="18" t="str">
        <f>IF(BP$2=0, "N/A", IF(ISNUMBER(SEARCH(TRIM(BP$2), ProgramsTable[[#This Row],[Geographic Coverage]])), "Yes", "No"))</f>
        <v>N/A</v>
      </c>
      <c r="BQ1282" s="18" t="str">
        <f>IF(BQ$2=0, "N/A", IF(ISNUMBER(SEARCH(TRIM(BQ$2), ProgramsTable[[#This Row],[Geographic Coverage]])), "Yes", "No"))</f>
        <v>N/A</v>
      </c>
      <c r="BR1282" s="18" t="str">
        <f>IF(AND(BP$2=0, BQ$2=0), "*Required - Please Make a Selection*", IF(OR(ISNUMBER(SEARCH(TRIM(BP$2), ProgramsTable[[#This Row],[Geographic Coverage]])), ISNUMBER(SEARCH(TRIM(BQ$2), ProgramsTable[[#This Row],[Geographic Coverage]]))), "Yes", "No"))</f>
        <v>*Required - Please Make a Selection*</v>
      </c>
      <c r="BS1282" s="18" t="str">
        <f>IF(OR(BS$2="",BS$2=0), "N/A", IF(AND(ProgramsTable[[#This Row],[Age Min]]= "None", ProgramsTable[[#This Row],[Age Max]]= "None"), "Yes", IF(AND(BS$2&gt;=ProgramsTable[[#This Row],[Age Min]], BS$2&lt;=ProgramsTable[[#This Row],[Age Max]]), "Yes", "No")))</f>
        <v>N/A</v>
      </c>
      <c r="BT1282" s="18" t="str" cm="1">
        <f t="array" ref="BT1282">IF(COUNTIF(AM$2:BJ$2,"Yes")=0,"N/A",IF(SUMPRODUCT(--(AM$2:BJ$2="Yes"),--(ProgramsTable[[#This Row],[Developmental Disability]:[Caregivers, Family Members, Advocates, or Practitioners of an Individual with Disabilities or Medical Conditions]]="Yes"))&gt;0,"Yes","No"))</f>
        <v>N/A</v>
      </c>
      <c r="BU12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82" s="18" t="str">
        <f>IF(BV$2=0, "N/A", IF(ISNUMBER(SEARCH(UPPER(BV$2), UPPER(ProgramsTable[[#This Row],[Type of Service]]))), "Yes", "No"))</f>
        <v>N/A</v>
      </c>
      <c r="BW1282" s="18" t="str">
        <f>IF(BW$2=0, "N/A", IF(ISNUMBER(SEARCH(TRIM(BW$2), ProgramsTable[[#This Row],[Geographic Coverage]])), "Yes", "No"))</f>
        <v>N/A</v>
      </c>
      <c r="BX1282" s="18" t="str">
        <f>IF(BX$2=0, "N/A", IF(ISNUMBER(SEARCH(TRIM(BX$2), ProgramsTable[[#This Row],[Geographic Coverage]])), "Yes", "No"))</f>
        <v>N/A</v>
      </c>
      <c r="BY1282" s="18" t="str">
        <f>IF(AND(BW$2=0, BX$2=0), "*Required - Please Make a Selection*", IF(OR(ISNUMBER(SEARCH(TRIM(BW$2), ProgramsTable[[#This Row],[Geographic Coverage]])), ISNUMBER(SEARCH(TRIM(BX$2), ProgramsTable[[#This Row],[Geographic Coverage]]))), "Yes", "No"))</f>
        <v>*Required - Please Make a Selection*</v>
      </c>
      <c r="BZ1282" s="18" t="str">
        <f>IF(I$2=0, "N/A", IF(I$2="Yes", IF(ProgramsTable[[#This Row],[Program Includes Services for Caregivers]]="Yes", IF(ProgramsTable[[#This Row],[Program May Require Caregiver to be Unpaid]]="No", "Yes", "No"), "No"), "N/A"))</f>
        <v>N/A</v>
      </c>
      <c r="CA12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82" s="18" t="str">
        <f>IF(CB$2=0, "N/A", IF(ISNUMBER(SEARCH(TRIM(UPPER(CB$2)), TRIM(UPPER(ProgramsTable[[#This Row],[Type of Service]])))), "Yes", "No"))</f>
        <v>N/A</v>
      </c>
      <c r="CC1282" s="18" t="str">
        <f>IF(CC$2=0, "N/A", IF(ISNUMBER(SEARCH(TRIM(CC$2), ProgramsTable[[#This Row],[Geographic Coverage]])), "Yes", "No"))</f>
        <v>No</v>
      </c>
      <c r="CD1282" s="18" t="str">
        <f>IF(CD$2=0, "N/A", IF(ISNUMBER(SEARCH(TRIM(CD$2), ProgramsTable[[#This Row],[Geographic Coverage]])), "Yes", "No"))</f>
        <v>N/A</v>
      </c>
      <c r="CE1282" s="18" t="str">
        <f>IF(AND(CC$2=0, CD$2=0), "*Required - Please Make a Selection*", IF(OR(ISNUMBER(SEARCH(TRIM(CC$2), ProgramsTable[[#This Row],[Geographic Coverage]])), ISNUMBER(SEARCH(TRIM(CD$2), ProgramsTable[[#This Row],[Geographic Coverage]]))), "Yes", "No"))</f>
        <v>No</v>
      </c>
      <c r="CF1282" s="18" t="str" cm="1">
        <f t="array" ref="CF1282">IF(COUNTIF(BK$2:BN$2, "Yes")=0, "N/A", IF(SUMPRODUCT((BK$2:BN$2="Yes")*(ProgramsTable[[#This Row],[Veteran?]:[Disabled Veteran?]]="Yes"))&gt;0, "Yes", "No"))</f>
        <v>No</v>
      </c>
      <c r="CG12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82"/>
      <c r="CI1282"/>
      <c r="CJ1282"/>
      <c r="CK1282"/>
      <c r="CL1282"/>
      <c r="CM1282"/>
      <c r="CN1282"/>
      <c r="CO1282"/>
      <c r="CP1282"/>
      <c r="CQ1282"/>
      <c r="CR1282"/>
      <c r="CS1282"/>
      <c r="CU1282"/>
      <c r="CV1282"/>
    </row>
    <row r="1283" spans="1:100" hidden="1" x14ac:dyDescent="0.25">
      <c r="A1283" s="10">
        <v>1467</v>
      </c>
      <c r="B1283" t="s">
        <v>658</v>
      </c>
      <c r="C1283" t="s">
        <v>666</v>
      </c>
      <c r="D1283" t="s">
        <v>537</v>
      </c>
      <c r="E1283" t="s">
        <v>538</v>
      </c>
      <c r="F1283" t="s">
        <v>539</v>
      </c>
      <c r="G1283" t="s">
        <v>540</v>
      </c>
      <c r="H1283" t="s">
        <v>207</v>
      </c>
      <c r="I1283" t="s">
        <v>207</v>
      </c>
      <c r="J1283" t="s">
        <v>541</v>
      </c>
      <c r="K1283" t="s">
        <v>542</v>
      </c>
      <c r="L1283" t="s">
        <v>543</v>
      </c>
      <c r="M1283">
        <v>60</v>
      </c>
      <c r="N1283">
        <v>120</v>
      </c>
      <c r="P1283" t="s">
        <v>544</v>
      </c>
      <c r="Q1283" t="s">
        <v>208</v>
      </c>
      <c r="R1283" t="s">
        <v>544</v>
      </c>
      <c r="S1283" t="s">
        <v>208</v>
      </c>
      <c r="T1283" t="s">
        <v>79</v>
      </c>
      <c r="U1283" t="s">
        <v>215</v>
      </c>
      <c r="V1283" t="s">
        <v>207</v>
      </c>
      <c r="W1283" t="s">
        <v>207</v>
      </c>
      <c r="X1283" t="s">
        <v>207</v>
      </c>
      <c r="Y1283" t="s">
        <v>207</v>
      </c>
      <c r="Z1283" t="s">
        <v>207</v>
      </c>
      <c r="AA1283" t="s">
        <v>207</v>
      </c>
      <c r="AB1283" t="s">
        <v>207</v>
      </c>
      <c r="AC1283" t="s">
        <v>207</v>
      </c>
      <c r="AD1283" t="s">
        <v>207</v>
      </c>
      <c r="AE1283" t="s">
        <v>207</v>
      </c>
      <c r="AF1283" t="s">
        <v>207</v>
      </c>
      <c r="AG1283" t="s">
        <v>207</v>
      </c>
      <c r="AH1283" t="s">
        <v>207</v>
      </c>
      <c r="AI1283" t="s">
        <v>207</v>
      </c>
      <c r="AJ1283" t="s">
        <v>207</v>
      </c>
      <c r="AK1283" t="s">
        <v>207</v>
      </c>
      <c r="AL1283" t="s">
        <v>207</v>
      </c>
      <c r="AM1283" t="s">
        <v>207</v>
      </c>
      <c r="AN1283" t="s">
        <v>207</v>
      </c>
      <c r="AO1283" t="s">
        <v>207</v>
      </c>
      <c r="AP1283" t="s">
        <v>207</v>
      </c>
      <c r="AQ1283" t="s">
        <v>207</v>
      </c>
      <c r="AR1283" t="s">
        <v>207</v>
      </c>
      <c r="AS1283" t="s">
        <v>207</v>
      </c>
      <c r="AT1283" t="s">
        <v>207</v>
      </c>
      <c r="AU1283" t="s">
        <v>207</v>
      </c>
      <c r="AV1283" t="s">
        <v>207</v>
      </c>
      <c r="AW1283" t="s">
        <v>207</v>
      </c>
      <c r="AX1283" t="s">
        <v>207</v>
      </c>
      <c r="AY1283" t="s">
        <v>207</v>
      </c>
      <c r="AZ1283" t="s">
        <v>207</v>
      </c>
      <c r="BA1283" t="s">
        <v>215</v>
      </c>
      <c r="BB1283" t="s">
        <v>207</v>
      </c>
      <c r="BC1283" t="s">
        <v>207</v>
      </c>
      <c r="BD1283" t="s">
        <v>207</v>
      </c>
      <c r="BE1283" t="s">
        <v>207</v>
      </c>
      <c r="BF1283" t="s">
        <v>207</v>
      </c>
      <c r="BG1283" t="s">
        <v>207</v>
      </c>
      <c r="BH1283" t="s">
        <v>207</v>
      </c>
      <c r="BI1283" t="s">
        <v>207</v>
      </c>
      <c r="BJ1283" t="s">
        <v>207</v>
      </c>
      <c r="BK1283" t="s">
        <v>207</v>
      </c>
      <c r="BL1283" t="s">
        <v>207</v>
      </c>
      <c r="BM1283" t="s">
        <v>207</v>
      </c>
      <c r="BN1283" t="s">
        <v>207</v>
      </c>
      <c r="BO1283" s="18" t="str">
        <f>IF(OR(BO$2=0, BO$2=""), "N/A", IF(ISNUMBER(SEARCH(UPPER(BO$2), UPPER(ProgramsTable[[#This Row],[Type of Service]]))), "Yes", "No"))</f>
        <v>N/A</v>
      </c>
      <c r="BP1283" s="18" t="str">
        <f>IF(BP$2=0, "N/A", IF(ISNUMBER(SEARCH(TRIM(BP$2), ProgramsTable[[#This Row],[Geographic Coverage]])), "Yes", "No"))</f>
        <v>N/A</v>
      </c>
      <c r="BQ1283" s="18" t="str">
        <f>IF(BQ$2=0, "N/A", IF(ISNUMBER(SEARCH(TRIM(BQ$2), ProgramsTable[[#This Row],[Geographic Coverage]])), "Yes", "No"))</f>
        <v>N/A</v>
      </c>
      <c r="BR1283" s="18" t="str">
        <f>IF(AND(BP$2=0, BQ$2=0), "*Required - Please Make a Selection*", IF(OR(ISNUMBER(SEARCH(TRIM(BP$2), ProgramsTable[[#This Row],[Geographic Coverage]])), ISNUMBER(SEARCH(TRIM(BQ$2), ProgramsTable[[#This Row],[Geographic Coverage]]))), "Yes", "No"))</f>
        <v>*Required - Please Make a Selection*</v>
      </c>
      <c r="BS1283" s="18" t="str">
        <f>IF(OR(BS$2="",BS$2=0), "N/A", IF(AND(ProgramsTable[[#This Row],[Age Min]]= "None", ProgramsTable[[#This Row],[Age Max]]= "None"), "Yes", IF(AND(BS$2&gt;=ProgramsTable[[#This Row],[Age Min]], BS$2&lt;=ProgramsTable[[#This Row],[Age Max]]), "Yes", "No")))</f>
        <v>N/A</v>
      </c>
      <c r="BT1283" s="18" t="str" cm="1">
        <f t="array" ref="BT1283">IF(COUNTIF(AM$2:BJ$2,"Yes")=0,"N/A",IF(SUMPRODUCT(--(AM$2:BJ$2="Yes"),--(ProgramsTable[[#This Row],[Developmental Disability]:[Caregivers, Family Members, Advocates, or Practitioners of an Individual with Disabilities or Medical Conditions]]="Yes"))&gt;0,"Yes","No"))</f>
        <v>N/A</v>
      </c>
      <c r="BU12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83" s="18" t="str">
        <f>IF(BV$2=0, "N/A", IF(ISNUMBER(SEARCH(UPPER(BV$2), UPPER(ProgramsTable[[#This Row],[Type of Service]]))), "Yes", "No"))</f>
        <v>N/A</v>
      </c>
      <c r="BW1283" s="18" t="str">
        <f>IF(BW$2=0, "N/A", IF(ISNUMBER(SEARCH(TRIM(BW$2), ProgramsTable[[#This Row],[Geographic Coverage]])), "Yes", "No"))</f>
        <v>N/A</v>
      </c>
      <c r="BX1283" s="18" t="str">
        <f>IF(BX$2=0, "N/A", IF(ISNUMBER(SEARCH(TRIM(BX$2), ProgramsTable[[#This Row],[Geographic Coverage]])), "Yes", "No"))</f>
        <v>N/A</v>
      </c>
      <c r="BY1283" s="18" t="str">
        <f>IF(AND(BW$2=0, BX$2=0), "*Required - Please Make a Selection*", IF(OR(ISNUMBER(SEARCH(TRIM(BW$2), ProgramsTable[[#This Row],[Geographic Coverage]])), ISNUMBER(SEARCH(TRIM(BX$2), ProgramsTable[[#This Row],[Geographic Coverage]]))), "Yes", "No"))</f>
        <v>*Required - Please Make a Selection*</v>
      </c>
      <c r="BZ1283" s="18" t="str">
        <f>IF(I$2=0, "N/A", IF(I$2="Yes", IF(ProgramsTable[[#This Row],[Program Includes Services for Caregivers]]="Yes", IF(ProgramsTable[[#This Row],[Program May Require Caregiver to be Unpaid]]="No", "Yes", "No"), "No"), "N/A"))</f>
        <v>N/A</v>
      </c>
      <c r="CA12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83" s="18" t="str">
        <f>IF(CB$2=0, "N/A", IF(ISNUMBER(SEARCH(TRIM(UPPER(CB$2)), TRIM(UPPER(ProgramsTable[[#This Row],[Type of Service]])))), "Yes", "No"))</f>
        <v>N/A</v>
      </c>
      <c r="CC1283" s="18" t="str">
        <f>IF(CC$2=0, "N/A", IF(ISNUMBER(SEARCH(TRIM(CC$2), ProgramsTable[[#This Row],[Geographic Coverage]])), "Yes", "No"))</f>
        <v>No</v>
      </c>
      <c r="CD1283" s="18" t="str">
        <f>IF(CD$2=0, "N/A", IF(ISNUMBER(SEARCH(TRIM(CD$2), ProgramsTable[[#This Row],[Geographic Coverage]])), "Yes", "No"))</f>
        <v>N/A</v>
      </c>
      <c r="CE1283" s="18" t="str">
        <f>IF(AND(CC$2=0, CD$2=0), "*Required - Please Make a Selection*", IF(OR(ISNUMBER(SEARCH(TRIM(CC$2), ProgramsTable[[#This Row],[Geographic Coverage]])), ISNUMBER(SEARCH(TRIM(CD$2), ProgramsTable[[#This Row],[Geographic Coverage]]))), "Yes", "No"))</f>
        <v>No</v>
      </c>
      <c r="CF1283" s="18" t="str" cm="1">
        <f t="array" ref="CF1283">IF(COUNTIF(BK$2:BN$2, "Yes")=0, "N/A", IF(SUMPRODUCT((BK$2:BN$2="Yes")*(ProgramsTable[[#This Row],[Veteran?]:[Disabled Veteran?]]="Yes"))&gt;0, "Yes", "No"))</f>
        <v>No</v>
      </c>
      <c r="CG12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83"/>
      <c r="CI1283"/>
      <c r="CJ1283"/>
      <c r="CK1283"/>
      <c r="CL1283"/>
      <c r="CM1283"/>
      <c r="CN1283"/>
      <c r="CO1283"/>
      <c r="CP1283"/>
      <c r="CQ1283"/>
      <c r="CR1283"/>
      <c r="CS1283"/>
      <c r="CU1283"/>
      <c r="CV1283"/>
    </row>
    <row r="1284" spans="1:100" hidden="1" x14ac:dyDescent="0.25">
      <c r="A1284" s="10">
        <v>1468</v>
      </c>
      <c r="B1284" t="s">
        <v>658</v>
      </c>
      <c r="C1284" t="s">
        <v>666</v>
      </c>
      <c r="D1284" t="s">
        <v>545</v>
      </c>
      <c r="E1284" t="s">
        <v>546</v>
      </c>
      <c r="F1284" t="s">
        <v>86</v>
      </c>
      <c r="G1284" t="s">
        <v>86</v>
      </c>
      <c r="H1284" t="s">
        <v>207</v>
      </c>
      <c r="I1284" t="s">
        <v>207</v>
      </c>
      <c r="J1284" t="s">
        <v>547</v>
      </c>
      <c r="K1284" t="s">
        <v>208</v>
      </c>
      <c r="L1284" s="11" t="s">
        <v>543</v>
      </c>
      <c r="M1284">
        <v>60</v>
      </c>
      <c r="N1284">
        <v>120</v>
      </c>
      <c r="P1284" t="s">
        <v>548</v>
      </c>
      <c r="Q1284" t="s">
        <v>208</v>
      </c>
      <c r="R1284" t="s">
        <v>548</v>
      </c>
      <c r="S1284" t="s">
        <v>208</v>
      </c>
      <c r="T1284" t="s">
        <v>79</v>
      </c>
      <c r="U1284" t="s">
        <v>215</v>
      </c>
      <c r="V1284" t="s">
        <v>207</v>
      </c>
      <c r="W1284" t="s">
        <v>207</v>
      </c>
      <c r="X1284" t="s">
        <v>207</v>
      </c>
      <c r="Y1284" t="s">
        <v>207</v>
      </c>
      <c r="Z1284" t="s">
        <v>207</v>
      </c>
      <c r="AA1284" t="s">
        <v>215</v>
      </c>
      <c r="AB1284" t="s">
        <v>207</v>
      </c>
      <c r="AC1284" t="s">
        <v>207</v>
      </c>
      <c r="AD1284" t="s">
        <v>207</v>
      </c>
      <c r="AE1284" t="s">
        <v>207</v>
      </c>
      <c r="AF1284" t="s">
        <v>207</v>
      </c>
      <c r="AG1284" t="s">
        <v>207</v>
      </c>
      <c r="AH1284" t="s">
        <v>207</v>
      </c>
      <c r="AI1284" t="s">
        <v>207</v>
      </c>
      <c r="AJ1284" t="s">
        <v>207</v>
      </c>
      <c r="AK1284" t="s">
        <v>207</v>
      </c>
      <c r="AL1284" t="s">
        <v>207</v>
      </c>
      <c r="AM1284" t="s">
        <v>207</v>
      </c>
      <c r="AN1284" t="s">
        <v>207</v>
      </c>
      <c r="AO1284" t="s">
        <v>207</v>
      </c>
      <c r="AP1284" t="s">
        <v>207</v>
      </c>
      <c r="AQ1284" t="s">
        <v>207</v>
      </c>
      <c r="AR1284" t="s">
        <v>207</v>
      </c>
      <c r="AS1284" t="s">
        <v>207</v>
      </c>
      <c r="AT1284" t="s">
        <v>207</v>
      </c>
      <c r="AU1284" t="s">
        <v>207</v>
      </c>
      <c r="AV1284" t="s">
        <v>207</v>
      </c>
      <c r="AW1284" t="s">
        <v>207</v>
      </c>
      <c r="AX1284" t="s">
        <v>207</v>
      </c>
      <c r="AY1284" t="s">
        <v>207</v>
      </c>
      <c r="AZ1284" t="s">
        <v>207</v>
      </c>
      <c r="BA1284" t="s">
        <v>215</v>
      </c>
      <c r="BB1284" t="s">
        <v>207</v>
      </c>
      <c r="BC1284" t="s">
        <v>207</v>
      </c>
      <c r="BD1284" t="s">
        <v>207</v>
      </c>
      <c r="BE1284" t="s">
        <v>207</v>
      </c>
      <c r="BF1284" t="s">
        <v>207</v>
      </c>
      <c r="BG1284" t="s">
        <v>207</v>
      </c>
      <c r="BH1284" t="s">
        <v>207</v>
      </c>
      <c r="BI1284" t="s">
        <v>207</v>
      </c>
      <c r="BJ1284" t="s">
        <v>207</v>
      </c>
      <c r="BK1284" t="s">
        <v>207</v>
      </c>
      <c r="BL1284" t="s">
        <v>207</v>
      </c>
      <c r="BM1284" t="s">
        <v>207</v>
      </c>
      <c r="BN1284" t="s">
        <v>207</v>
      </c>
      <c r="BO1284" s="18" t="str">
        <f>IF(OR(BO$2=0, BO$2=""), "N/A", IF(ISNUMBER(SEARCH(UPPER(BO$2), UPPER(ProgramsTable[[#This Row],[Type of Service]]))), "Yes", "No"))</f>
        <v>N/A</v>
      </c>
      <c r="BP1284" s="18" t="str">
        <f>IF(BP$2=0, "N/A", IF(ISNUMBER(SEARCH(TRIM(BP$2), ProgramsTable[[#This Row],[Geographic Coverage]])), "Yes", "No"))</f>
        <v>N/A</v>
      </c>
      <c r="BQ1284" s="18" t="str">
        <f>IF(BQ$2=0, "N/A", IF(ISNUMBER(SEARCH(TRIM(BQ$2), ProgramsTable[[#This Row],[Geographic Coverage]])), "Yes", "No"))</f>
        <v>N/A</v>
      </c>
      <c r="BR1284" s="18" t="str">
        <f>IF(AND(BP$2=0, BQ$2=0), "*Required - Please Make a Selection*", IF(OR(ISNUMBER(SEARCH(TRIM(BP$2), ProgramsTable[[#This Row],[Geographic Coverage]])), ISNUMBER(SEARCH(TRIM(BQ$2), ProgramsTable[[#This Row],[Geographic Coverage]]))), "Yes", "No"))</f>
        <v>*Required - Please Make a Selection*</v>
      </c>
      <c r="BS1284" s="18" t="str">
        <f>IF(OR(BS$2="",BS$2=0), "N/A", IF(AND(ProgramsTable[[#This Row],[Age Min]]= "None", ProgramsTable[[#This Row],[Age Max]]= "None"), "Yes", IF(AND(BS$2&gt;=ProgramsTable[[#This Row],[Age Min]], BS$2&lt;=ProgramsTable[[#This Row],[Age Max]]), "Yes", "No")))</f>
        <v>N/A</v>
      </c>
      <c r="BT1284" s="18" t="str" cm="1">
        <f t="array" ref="BT1284">IF(COUNTIF(AM$2:BJ$2,"Yes")=0,"N/A",IF(SUMPRODUCT(--(AM$2:BJ$2="Yes"),--(ProgramsTable[[#This Row],[Developmental Disability]:[Caregivers, Family Members, Advocates, or Practitioners of an Individual with Disabilities or Medical Conditions]]="Yes"))&gt;0,"Yes","No"))</f>
        <v>N/A</v>
      </c>
      <c r="BU12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84" s="18" t="str">
        <f>IF(BV$2=0, "N/A", IF(ISNUMBER(SEARCH(UPPER(BV$2), UPPER(ProgramsTable[[#This Row],[Type of Service]]))), "Yes", "No"))</f>
        <v>N/A</v>
      </c>
      <c r="BW1284" s="18" t="str">
        <f>IF(BW$2=0, "N/A", IF(ISNUMBER(SEARCH(TRIM(BW$2), ProgramsTable[[#This Row],[Geographic Coverage]])), "Yes", "No"))</f>
        <v>N/A</v>
      </c>
      <c r="BX1284" s="18" t="str">
        <f>IF(BX$2=0, "N/A", IF(ISNUMBER(SEARCH(TRIM(BX$2), ProgramsTable[[#This Row],[Geographic Coverage]])), "Yes", "No"))</f>
        <v>N/A</v>
      </c>
      <c r="BY1284" s="18" t="str">
        <f>IF(AND(BW$2=0, BX$2=0), "*Required - Please Make a Selection*", IF(OR(ISNUMBER(SEARCH(TRIM(BW$2), ProgramsTable[[#This Row],[Geographic Coverage]])), ISNUMBER(SEARCH(TRIM(BX$2), ProgramsTable[[#This Row],[Geographic Coverage]]))), "Yes", "No"))</f>
        <v>*Required - Please Make a Selection*</v>
      </c>
      <c r="BZ1284" s="18" t="str">
        <f>IF(I$2=0, "N/A", IF(I$2="Yes", IF(ProgramsTable[[#This Row],[Program Includes Services for Caregivers]]="Yes", IF(ProgramsTable[[#This Row],[Program May Require Caregiver to be Unpaid]]="No", "Yes", "No"), "No"), "N/A"))</f>
        <v>N/A</v>
      </c>
      <c r="CA12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84" s="18" t="str">
        <f>IF(CB$2=0, "N/A", IF(ISNUMBER(SEARCH(TRIM(UPPER(CB$2)), TRIM(UPPER(ProgramsTable[[#This Row],[Type of Service]])))), "Yes", "No"))</f>
        <v>N/A</v>
      </c>
      <c r="CC1284" s="18" t="str">
        <f>IF(CC$2=0, "N/A", IF(ISNUMBER(SEARCH(TRIM(CC$2), ProgramsTable[[#This Row],[Geographic Coverage]])), "Yes", "No"))</f>
        <v>No</v>
      </c>
      <c r="CD1284" s="18" t="str">
        <f>IF(CD$2=0, "N/A", IF(ISNUMBER(SEARCH(TRIM(CD$2), ProgramsTable[[#This Row],[Geographic Coverage]])), "Yes", "No"))</f>
        <v>N/A</v>
      </c>
      <c r="CE1284" s="18" t="str">
        <f>IF(AND(CC$2=0, CD$2=0), "*Required - Please Make a Selection*", IF(OR(ISNUMBER(SEARCH(TRIM(CC$2), ProgramsTable[[#This Row],[Geographic Coverage]])), ISNUMBER(SEARCH(TRIM(CD$2), ProgramsTable[[#This Row],[Geographic Coverage]]))), "Yes", "No"))</f>
        <v>No</v>
      </c>
      <c r="CF1284" s="18" t="str" cm="1">
        <f t="array" ref="CF1284">IF(COUNTIF(BK$2:BN$2, "Yes")=0, "N/A", IF(SUMPRODUCT((BK$2:BN$2="Yes")*(ProgramsTable[[#This Row],[Veteran?]:[Disabled Veteran?]]="Yes"))&gt;0, "Yes", "No"))</f>
        <v>No</v>
      </c>
      <c r="CG12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84"/>
      <c r="CI1284"/>
      <c r="CJ1284"/>
      <c r="CK1284"/>
      <c r="CL1284"/>
      <c r="CM1284"/>
      <c r="CN1284"/>
      <c r="CO1284"/>
      <c r="CP1284"/>
      <c r="CQ1284"/>
      <c r="CR1284"/>
      <c r="CS1284"/>
      <c r="CU1284"/>
      <c r="CV1284"/>
    </row>
    <row r="1285" spans="1:100" hidden="1" x14ac:dyDescent="0.25">
      <c r="A1285" s="10">
        <v>1469</v>
      </c>
      <c r="B1285" t="s">
        <v>658</v>
      </c>
      <c r="C1285" t="s">
        <v>666</v>
      </c>
      <c r="D1285" t="s">
        <v>545</v>
      </c>
      <c r="E1285" t="s">
        <v>546</v>
      </c>
      <c r="F1285" t="s">
        <v>549</v>
      </c>
      <c r="G1285" t="s">
        <v>117</v>
      </c>
      <c r="H1285" t="s">
        <v>207</v>
      </c>
      <c r="I1285" t="s">
        <v>207</v>
      </c>
      <c r="J1285" t="s">
        <v>208</v>
      </c>
      <c r="K1285" t="s">
        <v>208</v>
      </c>
      <c r="L1285" s="11" t="s">
        <v>543</v>
      </c>
      <c r="M1285">
        <v>60</v>
      </c>
      <c r="N1285">
        <v>120</v>
      </c>
      <c r="P1285" t="s">
        <v>550</v>
      </c>
      <c r="Q1285" t="s">
        <v>208</v>
      </c>
      <c r="R1285" t="s">
        <v>550</v>
      </c>
      <c r="S1285" t="s">
        <v>208</v>
      </c>
      <c r="T1285" t="s">
        <v>79</v>
      </c>
      <c r="U1285" t="s">
        <v>207</v>
      </c>
      <c r="V1285" t="s">
        <v>207</v>
      </c>
      <c r="W1285" t="s">
        <v>207</v>
      </c>
      <c r="X1285" t="s">
        <v>207</v>
      </c>
      <c r="Y1285" t="s">
        <v>207</v>
      </c>
      <c r="Z1285" t="s">
        <v>207</v>
      </c>
      <c r="AA1285" t="s">
        <v>207</v>
      </c>
      <c r="AB1285" t="s">
        <v>207</v>
      </c>
      <c r="AC1285" t="s">
        <v>207</v>
      </c>
      <c r="AD1285" t="s">
        <v>207</v>
      </c>
      <c r="AE1285" t="s">
        <v>207</v>
      </c>
      <c r="AF1285" t="s">
        <v>207</v>
      </c>
      <c r="AG1285" t="s">
        <v>207</v>
      </c>
      <c r="AH1285" t="s">
        <v>207</v>
      </c>
      <c r="AI1285" t="s">
        <v>207</v>
      </c>
      <c r="AJ1285" t="s">
        <v>207</v>
      </c>
      <c r="AK1285" t="s">
        <v>207</v>
      </c>
      <c r="AL1285" t="s">
        <v>207</v>
      </c>
      <c r="AM1285" t="s">
        <v>207</v>
      </c>
      <c r="AN1285" t="s">
        <v>207</v>
      </c>
      <c r="AO1285" t="s">
        <v>207</v>
      </c>
      <c r="AP1285" t="s">
        <v>207</v>
      </c>
      <c r="AQ1285" t="s">
        <v>207</v>
      </c>
      <c r="AR1285" t="s">
        <v>207</v>
      </c>
      <c r="AS1285" t="s">
        <v>207</v>
      </c>
      <c r="AT1285" t="s">
        <v>207</v>
      </c>
      <c r="AU1285" t="s">
        <v>207</v>
      </c>
      <c r="AV1285" t="s">
        <v>207</v>
      </c>
      <c r="AW1285" t="s">
        <v>207</v>
      </c>
      <c r="AX1285" t="s">
        <v>207</v>
      </c>
      <c r="AY1285" t="s">
        <v>207</v>
      </c>
      <c r="AZ1285" t="s">
        <v>207</v>
      </c>
      <c r="BA1285" t="s">
        <v>215</v>
      </c>
      <c r="BB1285" t="s">
        <v>207</v>
      </c>
      <c r="BC1285" t="s">
        <v>207</v>
      </c>
      <c r="BD1285" t="s">
        <v>207</v>
      </c>
      <c r="BE1285" t="s">
        <v>207</v>
      </c>
      <c r="BF1285" t="s">
        <v>207</v>
      </c>
      <c r="BG1285" t="s">
        <v>207</v>
      </c>
      <c r="BH1285" t="s">
        <v>207</v>
      </c>
      <c r="BI1285" t="s">
        <v>207</v>
      </c>
      <c r="BJ1285" t="s">
        <v>207</v>
      </c>
      <c r="BK1285" t="s">
        <v>207</v>
      </c>
      <c r="BL1285" t="s">
        <v>207</v>
      </c>
      <c r="BM1285" t="s">
        <v>207</v>
      </c>
      <c r="BN1285" t="s">
        <v>207</v>
      </c>
      <c r="BO1285" s="18" t="str">
        <f>IF(OR(BO$2=0, BO$2=""), "N/A", IF(ISNUMBER(SEARCH(UPPER(BO$2), UPPER(ProgramsTable[[#This Row],[Type of Service]]))), "Yes", "No"))</f>
        <v>N/A</v>
      </c>
      <c r="BP1285" s="18" t="str">
        <f>IF(BP$2=0, "N/A", IF(ISNUMBER(SEARCH(TRIM(BP$2), ProgramsTable[[#This Row],[Geographic Coverage]])), "Yes", "No"))</f>
        <v>N/A</v>
      </c>
      <c r="BQ1285" s="18" t="str">
        <f>IF(BQ$2=0, "N/A", IF(ISNUMBER(SEARCH(TRIM(BQ$2), ProgramsTable[[#This Row],[Geographic Coverage]])), "Yes", "No"))</f>
        <v>N/A</v>
      </c>
      <c r="BR1285" s="18" t="str">
        <f>IF(AND(BP$2=0, BQ$2=0), "*Required - Please Make a Selection*", IF(OR(ISNUMBER(SEARCH(TRIM(BP$2), ProgramsTable[[#This Row],[Geographic Coverage]])), ISNUMBER(SEARCH(TRIM(BQ$2), ProgramsTable[[#This Row],[Geographic Coverage]]))), "Yes", "No"))</f>
        <v>*Required - Please Make a Selection*</v>
      </c>
      <c r="BS1285" s="18" t="str">
        <f>IF(OR(BS$2="",BS$2=0), "N/A", IF(AND(ProgramsTable[[#This Row],[Age Min]]= "None", ProgramsTable[[#This Row],[Age Max]]= "None"), "Yes", IF(AND(BS$2&gt;=ProgramsTable[[#This Row],[Age Min]], BS$2&lt;=ProgramsTable[[#This Row],[Age Max]]), "Yes", "No")))</f>
        <v>N/A</v>
      </c>
      <c r="BT1285" s="18" t="str" cm="1">
        <f t="array" ref="BT1285">IF(COUNTIF(AM$2:BJ$2,"Yes")=0,"N/A",IF(SUMPRODUCT(--(AM$2:BJ$2="Yes"),--(ProgramsTable[[#This Row],[Developmental Disability]:[Caregivers, Family Members, Advocates, or Practitioners of an Individual with Disabilities or Medical Conditions]]="Yes"))&gt;0,"Yes","No"))</f>
        <v>N/A</v>
      </c>
      <c r="BU12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85" s="18" t="str">
        <f>IF(BV$2=0, "N/A", IF(ISNUMBER(SEARCH(UPPER(BV$2), UPPER(ProgramsTable[[#This Row],[Type of Service]]))), "Yes", "No"))</f>
        <v>N/A</v>
      </c>
      <c r="BW1285" s="18" t="str">
        <f>IF(BW$2=0, "N/A", IF(ISNUMBER(SEARCH(TRIM(BW$2), ProgramsTable[[#This Row],[Geographic Coverage]])), "Yes", "No"))</f>
        <v>N/A</v>
      </c>
      <c r="BX1285" s="18" t="str">
        <f>IF(BX$2=0, "N/A", IF(ISNUMBER(SEARCH(TRIM(BX$2), ProgramsTable[[#This Row],[Geographic Coverage]])), "Yes", "No"))</f>
        <v>N/A</v>
      </c>
      <c r="BY1285" s="18" t="str">
        <f>IF(AND(BW$2=0, BX$2=0), "*Required - Please Make a Selection*", IF(OR(ISNUMBER(SEARCH(TRIM(BW$2), ProgramsTable[[#This Row],[Geographic Coverage]])), ISNUMBER(SEARCH(TRIM(BX$2), ProgramsTable[[#This Row],[Geographic Coverage]]))), "Yes", "No"))</f>
        <v>*Required - Please Make a Selection*</v>
      </c>
      <c r="BZ1285" s="18" t="str">
        <f>IF(I$2=0, "N/A", IF(I$2="Yes", IF(ProgramsTable[[#This Row],[Program Includes Services for Caregivers]]="Yes", IF(ProgramsTable[[#This Row],[Program May Require Caregiver to be Unpaid]]="No", "Yes", "No"), "No"), "N/A"))</f>
        <v>N/A</v>
      </c>
      <c r="CA12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85" s="18" t="str">
        <f>IF(CB$2=0, "N/A", IF(ISNUMBER(SEARCH(TRIM(UPPER(CB$2)), TRIM(UPPER(ProgramsTable[[#This Row],[Type of Service]])))), "Yes", "No"))</f>
        <v>N/A</v>
      </c>
      <c r="CC1285" s="18" t="str">
        <f>IF(CC$2=0, "N/A", IF(ISNUMBER(SEARCH(TRIM(CC$2), ProgramsTable[[#This Row],[Geographic Coverage]])), "Yes", "No"))</f>
        <v>No</v>
      </c>
      <c r="CD1285" s="18" t="str">
        <f>IF(CD$2=0, "N/A", IF(ISNUMBER(SEARCH(TRIM(CD$2), ProgramsTable[[#This Row],[Geographic Coverage]])), "Yes", "No"))</f>
        <v>N/A</v>
      </c>
      <c r="CE1285" s="18" t="str">
        <f>IF(AND(CC$2=0, CD$2=0), "*Required - Please Make a Selection*", IF(OR(ISNUMBER(SEARCH(TRIM(CC$2), ProgramsTable[[#This Row],[Geographic Coverage]])), ISNUMBER(SEARCH(TRIM(CD$2), ProgramsTable[[#This Row],[Geographic Coverage]]))), "Yes", "No"))</f>
        <v>No</v>
      </c>
      <c r="CF1285" s="18" t="str" cm="1">
        <f t="array" ref="CF1285">IF(COUNTIF(BK$2:BN$2, "Yes")=0, "N/A", IF(SUMPRODUCT((BK$2:BN$2="Yes")*(ProgramsTable[[#This Row],[Veteran?]:[Disabled Veteran?]]="Yes"))&gt;0, "Yes", "No"))</f>
        <v>No</v>
      </c>
      <c r="CG12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85"/>
      <c r="CI1285"/>
      <c r="CJ1285"/>
      <c r="CK1285"/>
      <c r="CL1285"/>
      <c r="CM1285"/>
      <c r="CN1285"/>
      <c r="CO1285"/>
      <c r="CP1285"/>
      <c r="CQ1285"/>
      <c r="CR1285"/>
      <c r="CS1285"/>
      <c r="CU1285"/>
      <c r="CV1285"/>
    </row>
    <row r="1286" spans="1:100" hidden="1" x14ac:dyDescent="0.25">
      <c r="A1286" s="10">
        <v>1470</v>
      </c>
      <c r="B1286" t="s">
        <v>658</v>
      </c>
      <c r="C1286" t="s">
        <v>666</v>
      </c>
      <c r="D1286" t="s">
        <v>545</v>
      </c>
      <c r="E1286" t="s">
        <v>546</v>
      </c>
      <c r="F1286" t="s">
        <v>551</v>
      </c>
      <c r="G1286" t="s">
        <v>92</v>
      </c>
      <c r="H1286" t="s">
        <v>207</v>
      </c>
      <c r="I1286" t="s">
        <v>207</v>
      </c>
      <c r="J1286" t="s">
        <v>547</v>
      </c>
      <c r="K1286" t="s">
        <v>208</v>
      </c>
      <c r="L1286" s="11" t="s">
        <v>543</v>
      </c>
      <c r="M1286">
        <v>60</v>
      </c>
      <c r="N1286">
        <v>120</v>
      </c>
      <c r="P1286" t="s">
        <v>552</v>
      </c>
      <c r="Q1286" t="s">
        <v>208</v>
      </c>
      <c r="R1286" t="s">
        <v>552</v>
      </c>
      <c r="S1286" t="s">
        <v>208</v>
      </c>
      <c r="T1286" t="s">
        <v>79</v>
      </c>
      <c r="U1286" t="s">
        <v>215</v>
      </c>
      <c r="V1286" t="s">
        <v>207</v>
      </c>
      <c r="W1286" t="s">
        <v>207</v>
      </c>
      <c r="X1286" t="s">
        <v>207</v>
      </c>
      <c r="Y1286" t="s">
        <v>207</v>
      </c>
      <c r="Z1286" t="s">
        <v>207</v>
      </c>
      <c r="AA1286" t="s">
        <v>215</v>
      </c>
      <c r="AB1286" t="s">
        <v>207</v>
      </c>
      <c r="AC1286" t="s">
        <v>207</v>
      </c>
      <c r="AD1286" t="s">
        <v>207</v>
      </c>
      <c r="AE1286" t="s">
        <v>207</v>
      </c>
      <c r="AF1286" t="s">
        <v>207</v>
      </c>
      <c r="AG1286" t="s">
        <v>207</v>
      </c>
      <c r="AH1286" t="s">
        <v>207</v>
      </c>
      <c r="AI1286" t="s">
        <v>207</v>
      </c>
      <c r="AJ1286" t="s">
        <v>207</v>
      </c>
      <c r="AK1286" t="s">
        <v>207</v>
      </c>
      <c r="AL1286" t="s">
        <v>207</v>
      </c>
      <c r="AM1286" t="s">
        <v>207</v>
      </c>
      <c r="AN1286" t="s">
        <v>207</v>
      </c>
      <c r="AO1286" t="s">
        <v>207</v>
      </c>
      <c r="AP1286" t="s">
        <v>207</v>
      </c>
      <c r="AQ1286" t="s">
        <v>207</v>
      </c>
      <c r="AR1286" t="s">
        <v>207</v>
      </c>
      <c r="AS1286" t="s">
        <v>207</v>
      </c>
      <c r="AT1286" t="s">
        <v>207</v>
      </c>
      <c r="AU1286" t="s">
        <v>207</v>
      </c>
      <c r="AV1286" t="s">
        <v>207</v>
      </c>
      <c r="AW1286" t="s">
        <v>207</v>
      </c>
      <c r="AX1286" t="s">
        <v>207</v>
      </c>
      <c r="AY1286" t="s">
        <v>207</v>
      </c>
      <c r="AZ1286" t="s">
        <v>207</v>
      </c>
      <c r="BA1286" t="s">
        <v>215</v>
      </c>
      <c r="BB1286" t="s">
        <v>207</v>
      </c>
      <c r="BC1286" t="s">
        <v>207</v>
      </c>
      <c r="BD1286" t="s">
        <v>207</v>
      </c>
      <c r="BE1286" t="s">
        <v>207</v>
      </c>
      <c r="BF1286" t="s">
        <v>207</v>
      </c>
      <c r="BG1286" t="s">
        <v>207</v>
      </c>
      <c r="BH1286" t="s">
        <v>207</v>
      </c>
      <c r="BI1286" t="s">
        <v>207</v>
      </c>
      <c r="BJ1286" t="s">
        <v>207</v>
      </c>
      <c r="BK1286" t="s">
        <v>207</v>
      </c>
      <c r="BL1286" t="s">
        <v>207</v>
      </c>
      <c r="BM1286" t="s">
        <v>207</v>
      </c>
      <c r="BN1286" t="s">
        <v>207</v>
      </c>
      <c r="BO1286" s="18" t="str">
        <f>IF(OR(BO$2=0, BO$2=""), "N/A", IF(ISNUMBER(SEARCH(UPPER(BO$2), UPPER(ProgramsTable[[#This Row],[Type of Service]]))), "Yes", "No"))</f>
        <v>N/A</v>
      </c>
      <c r="BP1286" s="18" t="str">
        <f>IF(BP$2=0, "N/A", IF(ISNUMBER(SEARCH(TRIM(BP$2), ProgramsTable[[#This Row],[Geographic Coverage]])), "Yes", "No"))</f>
        <v>N/A</v>
      </c>
      <c r="BQ1286" s="18" t="str">
        <f>IF(BQ$2=0, "N/A", IF(ISNUMBER(SEARCH(TRIM(BQ$2), ProgramsTable[[#This Row],[Geographic Coverage]])), "Yes", "No"))</f>
        <v>N/A</v>
      </c>
      <c r="BR1286" s="18" t="str">
        <f>IF(AND(BP$2=0, BQ$2=0), "*Required - Please Make a Selection*", IF(OR(ISNUMBER(SEARCH(TRIM(BP$2), ProgramsTable[[#This Row],[Geographic Coverage]])), ISNUMBER(SEARCH(TRIM(BQ$2), ProgramsTable[[#This Row],[Geographic Coverage]]))), "Yes", "No"))</f>
        <v>*Required - Please Make a Selection*</v>
      </c>
      <c r="BS1286" s="18" t="str">
        <f>IF(OR(BS$2="",BS$2=0), "N/A", IF(AND(ProgramsTable[[#This Row],[Age Min]]= "None", ProgramsTable[[#This Row],[Age Max]]= "None"), "Yes", IF(AND(BS$2&gt;=ProgramsTable[[#This Row],[Age Min]], BS$2&lt;=ProgramsTable[[#This Row],[Age Max]]), "Yes", "No")))</f>
        <v>N/A</v>
      </c>
      <c r="BT1286" s="18" t="str" cm="1">
        <f t="array" ref="BT1286">IF(COUNTIF(AM$2:BJ$2,"Yes")=0,"N/A",IF(SUMPRODUCT(--(AM$2:BJ$2="Yes"),--(ProgramsTable[[#This Row],[Developmental Disability]:[Caregivers, Family Members, Advocates, or Practitioners of an Individual with Disabilities or Medical Conditions]]="Yes"))&gt;0,"Yes","No"))</f>
        <v>N/A</v>
      </c>
      <c r="BU12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86" s="18" t="str">
        <f>IF(BV$2=0, "N/A", IF(ISNUMBER(SEARCH(UPPER(BV$2), UPPER(ProgramsTable[[#This Row],[Type of Service]]))), "Yes", "No"))</f>
        <v>N/A</v>
      </c>
      <c r="BW1286" s="18" t="str">
        <f>IF(BW$2=0, "N/A", IF(ISNUMBER(SEARCH(TRIM(BW$2), ProgramsTable[[#This Row],[Geographic Coverage]])), "Yes", "No"))</f>
        <v>N/A</v>
      </c>
      <c r="BX1286" s="18" t="str">
        <f>IF(BX$2=0, "N/A", IF(ISNUMBER(SEARCH(TRIM(BX$2), ProgramsTable[[#This Row],[Geographic Coverage]])), "Yes", "No"))</f>
        <v>N/A</v>
      </c>
      <c r="BY1286" s="18" t="str">
        <f>IF(AND(BW$2=0, BX$2=0), "*Required - Please Make a Selection*", IF(OR(ISNUMBER(SEARCH(TRIM(BW$2), ProgramsTable[[#This Row],[Geographic Coverage]])), ISNUMBER(SEARCH(TRIM(BX$2), ProgramsTable[[#This Row],[Geographic Coverage]]))), "Yes", "No"))</f>
        <v>*Required - Please Make a Selection*</v>
      </c>
      <c r="BZ1286" s="18" t="str">
        <f>IF(I$2=0, "N/A", IF(I$2="Yes", IF(ProgramsTable[[#This Row],[Program Includes Services for Caregivers]]="Yes", IF(ProgramsTable[[#This Row],[Program May Require Caregiver to be Unpaid]]="No", "Yes", "No"), "No"), "N/A"))</f>
        <v>N/A</v>
      </c>
      <c r="CA12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86" s="18" t="str">
        <f>IF(CB$2=0, "N/A", IF(ISNUMBER(SEARCH(TRIM(UPPER(CB$2)), TRIM(UPPER(ProgramsTable[[#This Row],[Type of Service]])))), "Yes", "No"))</f>
        <v>N/A</v>
      </c>
      <c r="CC1286" s="18" t="str">
        <f>IF(CC$2=0, "N/A", IF(ISNUMBER(SEARCH(TRIM(CC$2), ProgramsTable[[#This Row],[Geographic Coverage]])), "Yes", "No"))</f>
        <v>No</v>
      </c>
      <c r="CD1286" s="18" t="str">
        <f>IF(CD$2=0, "N/A", IF(ISNUMBER(SEARCH(TRIM(CD$2), ProgramsTable[[#This Row],[Geographic Coverage]])), "Yes", "No"))</f>
        <v>N/A</v>
      </c>
      <c r="CE1286" s="18" t="str">
        <f>IF(AND(CC$2=0, CD$2=0), "*Required - Please Make a Selection*", IF(OR(ISNUMBER(SEARCH(TRIM(CC$2), ProgramsTable[[#This Row],[Geographic Coverage]])), ISNUMBER(SEARCH(TRIM(CD$2), ProgramsTable[[#This Row],[Geographic Coverage]]))), "Yes", "No"))</f>
        <v>No</v>
      </c>
      <c r="CF1286" s="18" t="str" cm="1">
        <f t="array" ref="CF1286">IF(COUNTIF(BK$2:BN$2, "Yes")=0, "N/A", IF(SUMPRODUCT((BK$2:BN$2="Yes")*(ProgramsTable[[#This Row],[Veteran?]:[Disabled Veteran?]]="Yes"))&gt;0, "Yes", "No"))</f>
        <v>No</v>
      </c>
      <c r="CG128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86"/>
      <c r="CI1286"/>
      <c r="CJ1286"/>
      <c r="CK1286"/>
      <c r="CL1286"/>
      <c r="CM1286"/>
      <c r="CN1286"/>
      <c r="CO1286"/>
      <c r="CP1286"/>
      <c r="CQ1286"/>
      <c r="CR1286"/>
      <c r="CS1286"/>
      <c r="CU1286"/>
      <c r="CV1286"/>
    </row>
    <row r="1287" spans="1:100" hidden="1" x14ac:dyDescent="0.25">
      <c r="A1287" s="10">
        <v>1471</v>
      </c>
      <c r="B1287" t="s">
        <v>658</v>
      </c>
      <c r="C1287" t="s">
        <v>666</v>
      </c>
      <c r="D1287" t="s">
        <v>545</v>
      </c>
      <c r="E1287" t="s">
        <v>546</v>
      </c>
      <c r="F1287" t="s">
        <v>553</v>
      </c>
      <c r="G1287" t="s">
        <v>99</v>
      </c>
      <c r="H1287" t="s">
        <v>207</v>
      </c>
      <c r="I1287" t="s">
        <v>207</v>
      </c>
      <c r="J1287" t="s">
        <v>208</v>
      </c>
      <c r="K1287" t="s">
        <v>208</v>
      </c>
      <c r="L1287" s="11" t="s">
        <v>543</v>
      </c>
      <c r="M1287">
        <v>60</v>
      </c>
      <c r="N1287">
        <v>120</v>
      </c>
      <c r="P1287" t="s">
        <v>554</v>
      </c>
      <c r="Q1287" t="s">
        <v>208</v>
      </c>
      <c r="R1287" t="s">
        <v>554</v>
      </c>
      <c r="S1287" t="s">
        <v>208</v>
      </c>
      <c r="T1287" t="s">
        <v>79</v>
      </c>
      <c r="U1287" t="s">
        <v>207</v>
      </c>
      <c r="V1287" t="s">
        <v>207</v>
      </c>
      <c r="W1287" t="s">
        <v>207</v>
      </c>
      <c r="X1287" t="s">
        <v>207</v>
      </c>
      <c r="Y1287" t="s">
        <v>207</v>
      </c>
      <c r="Z1287" t="s">
        <v>207</v>
      </c>
      <c r="AA1287" t="s">
        <v>207</v>
      </c>
      <c r="AB1287" t="s">
        <v>207</v>
      </c>
      <c r="AC1287" t="s">
        <v>207</v>
      </c>
      <c r="AD1287" t="s">
        <v>207</v>
      </c>
      <c r="AE1287" t="s">
        <v>207</v>
      </c>
      <c r="AF1287" t="s">
        <v>207</v>
      </c>
      <c r="AG1287" t="s">
        <v>207</v>
      </c>
      <c r="AH1287" t="s">
        <v>207</v>
      </c>
      <c r="AI1287" t="s">
        <v>207</v>
      </c>
      <c r="AJ1287" t="s">
        <v>207</v>
      </c>
      <c r="AK1287" t="s">
        <v>207</v>
      </c>
      <c r="AL1287" t="s">
        <v>207</v>
      </c>
      <c r="AM1287" t="s">
        <v>207</v>
      </c>
      <c r="AN1287" t="s">
        <v>207</v>
      </c>
      <c r="AO1287" t="s">
        <v>207</v>
      </c>
      <c r="AP1287" t="s">
        <v>207</v>
      </c>
      <c r="AQ1287" t="s">
        <v>207</v>
      </c>
      <c r="AR1287" t="s">
        <v>207</v>
      </c>
      <c r="AS1287" t="s">
        <v>207</v>
      </c>
      <c r="AT1287" t="s">
        <v>207</v>
      </c>
      <c r="AU1287" t="s">
        <v>207</v>
      </c>
      <c r="AV1287" t="s">
        <v>207</v>
      </c>
      <c r="AW1287" t="s">
        <v>207</v>
      </c>
      <c r="AX1287" t="s">
        <v>207</v>
      </c>
      <c r="AY1287" t="s">
        <v>207</v>
      </c>
      <c r="AZ1287" t="s">
        <v>207</v>
      </c>
      <c r="BA1287" t="s">
        <v>215</v>
      </c>
      <c r="BB1287" t="s">
        <v>207</v>
      </c>
      <c r="BC1287" t="s">
        <v>207</v>
      </c>
      <c r="BD1287" t="s">
        <v>207</v>
      </c>
      <c r="BE1287" t="s">
        <v>207</v>
      </c>
      <c r="BF1287" t="s">
        <v>207</v>
      </c>
      <c r="BG1287" t="s">
        <v>207</v>
      </c>
      <c r="BH1287" t="s">
        <v>207</v>
      </c>
      <c r="BI1287" t="s">
        <v>207</v>
      </c>
      <c r="BJ1287" t="s">
        <v>207</v>
      </c>
      <c r="BK1287" t="s">
        <v>207</v>
      </c>
      <c r="BL1287" t="s">
        <v>207</v>
      </c>
      <c r="BM1287" t="s">
        <v>207</v>
      </c>
      <c r="BN1287" t="s">
        <v>207</v>
      </c>
      <c r="BO1287" s="18" t="str">
        <f>IF(OR(BO$2=0, BO$2=""), "N/A", IF(ISNUMBER(SEARCH(UPPER(BO$2), UPPER(ProgramsTable[[#This Row],[Type of Service]]))), "Yes", "No"))</f>
        <v>N/A</v>
      </c>
      <c r="BP1287" s="18" t="str">
        <f>IF(BP$2=0, "N/A", IF(ISNUMBER(SEARCH(TRIM(BP$2), ProgramsTable[[#This Row],[Geographic Coverage]])), "Yes", "No"))</f>
        <v>N/A</v>
      </c>
      <c r="BQ1287" s="18" t="str">
        <f>IF(BQ$2=0, "N/A", IF(ISNUMBER(SEARCH(TRIM(BQ$2), ProgramsTable[[#This Row],[Geographic Coverage]])), "Yes", "No"))</f>
        <v>N/A</v>
      </c>
      <c r="BR1287" s="18" t="str">
        <f>IF(AND(BP$2=0, BQ$2=0), "*Required - Please Make a Selection*", IF(OR(ISNUMBER(SEARCH(TRIM(BP$2), ProgramsTable[[#This Row],[Geographic Coverage]])), ISNUMBER(SEARCH(TRIM(BQ$2), ProgramsTable[[#This Row],[Geographic Coverage]]))), "Yes", "No"))</f>
        <v>*Required - Please Make a Selection*</v>
      </c>
      <c r="BS1287" s="18" t="str">
        <f>IF(OR(BS$2="",BS$2=0), "N/A", IF(AND(ProgramsTable[[#This Row],[Age Min]]= "None", ProgramsTable[[#This Row],[Age Max]]= "None"), "Yes", IF(AND(BS$2&gt;=ProgramsTable[[#This Row],[Age Min]], BS$2&lt;=ProgramsTable[[#This Row],[Age Max]]), "Yes", "No")))</f>
        <v>N/A</v>
      </c>
      <c r="BT1287" s="18" t="str" cm="1">
        <f t="array" ref="BT1287">IF(COUNTIF(AM$2:BJ$2,"Yes")=0,"N/A",IF(SUMPRODUCT(--(AM$2:BJ$2="Yes"),--(ProgramsTable[[#This Row],[Developmental Disability]:[Caregivers, Family Members, Advocates, or Practitioners of an Individual with Disabilities or Medical Conditions]]="Yes"))&gt;0,"Yes","No"))</f>
        <v>N/A</v>
      </c>
      <c r="BU12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87" s="18" t="str">
        <f>IF(BV$2=0, "N/A", IF(ISNUMBER(SEARCH(UPPER(BV$2), UPPER(ProgramsTable[[#This Row],[Type of Service]]))), "Yes", "No"))</f>
        <v>N/A</v>
      </c>
      <c r="BW1287" s="18" t="str">
        <f>IF(BW$2=0, "N/A", IF(ISNUMBER(SEARCH(TRIM(BW$2), ProgramsTable[[#This Row],[Geographic Coverage]])), "Yes", "No"))</f>
        <v>N/A</v>
      </c>
      <c r="BX1287" s="18" t="str">
        <f>IF(BX$2=0, "N/A", IF(ISNUMBER(SEARCH(TRIM(BX$2), ProgramsTable[[#This Row],[Geographic Coverage]])), "Yes", "No"))</f>
        <v>N/A</v>
      </c>
      <c r="BY1287" s="18" t="str">
        <f>IF(AND(BW$2=0, BX$2=0), "*Required - Please Make a Selection*", IF(OR(ISNUMBER(SEARCH(TRIM(BW$2), ProgramsTable[[#This Row],[Geographic Coverage]])), ISNUMBER(SEARCH(TRIM(BX$2), ProgramsTable[[#This Row],[Geographic Coverage]]))), "Yes", "No"))</f>
        <v>*Required - Please Make a Selection*</v>
      </c>
      <c r="BZ1287" s="18" t="str">
        <f>IF(I$2=0, "N/A", IF(I$2="Yes", IF(ProgramsTable[[#This Row],[Program Includes Services for Caregivers]]="Yes", IF(ProgramsTable[[#This Row],[Program May Require Caregiver to be Unpaid]]="No", "Yes", "No"), "No"), "N/A"))</f>
        <v>N/A</v>
      </c>
      <c r="CA12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87" s="18" t="str">
        <f>IF(CB$2=0, "N/A", IF(ISNUMBER(SEARCH(TRIM(UPPER(CB$2)), TRIM(UPPER(ProgramsTable[[#This Row],[Type of Service]])))), "Yes", "No"))</f>
        <v>N/A</v>
      </c>
      <c r="CC1287" s="18" t="str">
        <f>IF(CC$2=0, "N/A", IF(ISNUMBER(SEARCH(TRIM(CC$2), ProgramsTable[[#This Row],[Geographic Coverage]])), "Yes", "No"))</f>
        <v>No</v>
      </c>
      <c r="CD1287" s="18" t="str">
        <f>IF(CD$2=0, "N/A", IF(ISNUMBER(SEARCH(TRIM(CD$2), ProgramsTable[[#This Row],[Geographic Coverage]])), "Yes", "No"))</f>
        <v>N/A</v>
      </c>
      <c r="CE1287" s="18" t="str">
        <f>IF(AND(CC$2=0, CD$2=0), "*Required - Please Make a Selection*", IF(OR(ISNUMBER(SEARCH(TRIM(CC$2), ProgramsTable[[#This Row],[Geographic Coverage]])), ISNUMBER(SEARCH(TRIM(CD$2), ProgramsTable[[#This Row],[Geographic Coverage]]))), "Yes", "No"))</f>
        <v>No</v>
      </c>
      <c r="CF1287" s="18" t="str" cm="1">
        <f t="array" ref="CF1287">IF(COUNTIF(BK$2:BN$2, "Yes")=0, "N/A", IF(SUMPRODUCT((BK$2:BN$2="Yes")*(ProgramsTable[[#This Row],[Veteran?]:[Disabled Veteran?]]="Yes"))&gt;0, "Yes", "No"))</f>
        <v>No</v>
      </c>
      <c r="CG128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87"/>
      <c r="CI1287"/>
      <c r="CJ1287"/>
      <c r="CK1287"/>
      <c r="CL1287"/>
      <c r="CM1287"/>
      <c r="CN1287"/>
      <c r="CO1287"/>
      <c r="CP1287"/>
      <c r="CQ1287"/>
      <c r="CR1287"/>
      <c r="CS1287"/>
      <c r="CU1287"/>
      <c r="CV1287"/>
    </row>
    <row r="1288" spans="1:100" hidden="1" x14ac:dyDescent="0.25">
      <c r="A1288" s="10">
        <v>1472</v>
      </c>
      <c r="B1288" t="s">
        <v>658</v>
      </c>
      <c r="C1288" t="s">
        <v>666</v>
      </c>
      <c r="D1288" t="s">
        <v>545</v>
      </c>
      <c r="E1288" t="s">
        <v>546</v>
      </c>
      <c r="F1288" t="s">
        <v>555</v>
      </c>
      <c r="G1288" t="s">
        <v>92</v>
      </c>
      <c r="H1288" t="s">
        <v>207</v>
      </c>
      <c r="I1288" t="s">
        <v>207</v>
      </c>
      <c r="J1288" t="s">
        <v>547</v>
      </c>
      <c r="K1288" t="s">
        <v>208</v>
      </c>
      <c r="L1288" s="11" t="s">
        <v>543</v>
      </c>
      <c r="M1288">
        <v>60</v>
      </c>
      <c r="N1288">
        <v>120</v>
      </c>
      <c r="P1288" t="s">
        <v>556</v>
      </c>
      <c r="Q1288" t="s">
        <v>208</v>
      </c>
      <c r="R1288" t="s">
        <v>556</v>
      </c>
      <c r="S1288" t="s">
        <v>208</v>
      </c>
      <c r="T1288" t="s">
        <v>79</v>
      </c>
      <c r="U1288" t="s">
        <v>215</v>
      </c>
      <c r="V1288" t="s">
        <v>207</v>
      </c>
      <c r="W1288" t="s">
        <v>207</v>
      </c>
      <c r="X1288" t="s">
        <v>207</v>
      </c>
      <c r="Y1288" t="s">
        <v>207</v>
      </c>
      <c r="Z1288" t="s">
        <v>207</v>
      </c>
      <c r="AA1288" t="s">
        <v>215</v>
      </c>
      <c r="AB1288" t="s">
        <v>207</v>
      </c>
      <c r="AC1288" t="s">
        <v>207</v>
      </c>
      <c r="AD1288" t="s">
        <v>207</v>
      </c>
      <c r="AE1288" t="s">
        <v>207</v>
      </c>
      <c r="AF1288" t="s">
        <v>207</v>
      </c>
      <c r="AG1288" t="s">
        <v>207</v>
      </c>
      <c r="AH1288" t="s">
        <v>207</v>
      </c>
      <c r="AI1288" t="s">
        <v>207</v>
      </c>
      <c r="AJ1288" t="s">
        <v>207</v>
      </c>
      <c r="AK1288" t="s">
        <v>207</v>
      </c>
      <c r="AL1288" t="s">
        <v>207</v>
      </c>
      <c r="AM1288" t="s">
        <v>207</v>
      </c>
      <c r="AN1288" t="s">
        <v>207</v>
      </c>
      <c r="AO1288" t="s">
        <v>207</v>
      </c>
      <c r="AP1288" t="s">
        <v>207</v>
      </c>
      <c r="AQ1288" t="s">
        <v>207</v>
      </c>
      <c r="AR1288" t="s">
        <v>207</v>
      </c>
      <c r="AS1288" t="s">
        <v>207</v>
      </c>
      <c r="AT1288" t="s">
        <v>207</v>
      </c>
      <c r="AU1288" t="s">
        <v>207</v>
      </c>
      <c r="AV1288" t="s">
        <v>207</v>
      </c>
      <c r="AW1288" t="s">
        <v>207</v>
      </c>
      <c r="AX1288" t="s">
        <v>207</v>
      </c>
      <c r="AY1288" t="s">
        <v>207</v>
      </c>
      <c r="AZ1288" t="s">
        <v>207</v>
      </c>
      <c r="BA1288" t="s">
        <v>215</v>
      </c>
      <c r="BB1288" t="s">
        <v>207</v>
      </c>
      <c r="BC1288" t="s">
        <v>207</v>
      </c>
      <c r="BD1288" t="s">
        <v>207</v>
      </c>
      <c r="BE1288" t="s">
        <v>207</v>
      </c>
      <c r="BF1288" t="s">
        <v>207</v>
      </c>
      <c r="BG1288" t="s">
        <v>207</v>
      </c>
      <c r="BH1288" t="s">
        <v>207</v>
      </c>
      <c r="BI1288" t="s">
        <v>207</v>
      </c>
      <c r="BJ1288" t="s">
        <v>207</v>
      </c>
      <c r="BK1288" t="s">
        <v>207</v>
      </c>
      <c r="BL1288" t="s">
        <v>207</v>
      </c>
      <c r="BM1288" t="s">
        <v>207</v>
      </c>
      <c r="BN1288" t="s">
        <v>207</v>
      </c>
      <c r="BO1288" s="18" t="str">
        <f>IF(OR(BO$2=0, BO$2=""), "N/A", IF(ISNUMBER(SEARCH(UPPER(BO$2), UPPER(ProgramsTable[[#This Row],[Type of Service]]))), "Yes", "No"))</f>
        <v>N/A</v>
      </c>
      <c r="BP1288" s="18" t="str">
        <f>IF(BP$2=0, "N/A", IF(ISNUMBER(SEARCH(TRIM(BP$2), ProgramsTable[[#This Row],[Geographic Coverage]])), "Yes", "No"))</f>
        <v>N/A</v>
      </c>
      <c r="BQ1288" s="18" t="str">
        <f>IF(BQ$2=0, "N/A", IF(ISNUMBER(SEARCH(TRIM(BQ$2), ProgramsTable[[#This Row],[Geographic Coverage]])), "Yes", "No"))</f>
        <v>N/A</v>
      </c>
      <c r="BR1288" s="18" t="str">
        <f>IF(AND(BP$2=0, BQ$2=0), "*Required - Please Make a Selection*", IF(OR(ISNUMBER(SEARCH(TRIM(BP$2), ProgramsTable[[#This Row],[Geographic Coverage]])), ISNUMBER(SEARCH(TRIM(BQ$2), ProgramsTable[[#This Row],[Geographic Coverage]]))), "Yes", "No"))</f>
        <v>*Required - Please Make a Selection*</v>
      </c>
      <c r="BS1288" s="18" t="str">
        <f>IF(OR(BS$2="",BS$2=0), "N/A", IF(AND(ProgramsTable[[#This Row],[Age Min]]= "None", ProgramsTable[[#This Row],[Age Max]]= "None"), "Yes", IF(AND(BS$2&gt;=ProgramsTable[[#This Row],[Age Min]], BS$2&lt;=ProgramsTable[[#This Row],[Age Max]]), "Yes", "No")))</f>
        <v>N/A</v>
      </c>
      <c r="BT1288" s="18" t="str" cm="1">
        <f t="array" ref="BT1288">IF(COUNTIF(AM$2:BJ$2,"Yes")=0,"N/A",IF(SUMPRODUCT(--(AM$2:BJ$2="Yes"),--(ProgramsTable[[#This Row],[Developmental Disability]:[Caregivers, Family Members, Advocates, or Practitioners of an Individual with Disabilities or Medical Conditions]]="Yes"))&gt;0,"Yes","No"))</f>
        <v>N/A</v>
      </c>
      <c r="BU12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88" s="18" t="str">
        <f>IF(BV$2=0, "N/A", IF(ISNUMBER(SEARCH(UPPER(BV$2), UPPER(ProgramsTable[[#This Row],[Type of Service]]))), "Yes", "No"))</f>
        <v>N/A</v>
      </c>
      <c r="BW1288" s="18" t="str">
        <f>IF(BW$2=0, "N/A", IF(ISNUMBER(SEARCH(TRIM(BW$2), ProgramsTable[[#This Row],[Geographic Coverage]])), "Yes", "No"))</f>
        <v>N/A</v>
      </c>
      <c r="BX1288" s="18" t="str">
        <f>IF(BX$2=0, "N/A", IF(ISNUMBER(SEARCH(TRIM(BX$2), ProgramsTable[[#This Row],[Geographic Coverage]])), "Yes", "No"))</f>
        <v>N/A</v>
      </c>
      <c r="BY1288" s="18" t="str">
        <f>IF(AND(BW$2=0, BX$2=0), "*Required - Please Make a Selection*", IF(OR(ISNUMBER(SEARCH(TRIM(BW$2), ProgramsTable[[#This Row],[Geographic Coverage]])), ISNUMBER(SEARCH(TRIM(BX$2), ProgramsTable[[#This Row],[Geographic Coverage]]))), "Yes", "No"))</f>
        <v>*Required - Please Make a Selection*</v>
      </c>
      <c r="BZ1288" s="18" t="str">
        <f>IF(I$2=0, "N/A", IF(I$2="Yes", IF(ProgramsTable[[#This Row],[Program Includes Services for Caregivers]]="Yes", IF(ProgramsTable[[#This Row],[Program May Require Caregiver to be Unpaid]]="No", "Yes", "No"), "No"), "N/A"))</f>
        <v>N/A</v>
      </c>
      <c r="CA12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88" s="18" t="str">
        <f>IF(CB$2=0, "N/A", IF(ISNUMBER(SEARCH(TRIM(UPPER(CB$2)), TRIM(UPPER(ProgramsTable[[#This Row],[Type of Service]])))), "Yes", "No"))</f>
        <v>N/A</v>
      </c>
      <c r="CC1288" s="18" t="str">
        <f>IF(CC$2=0, "N/A", IF(ISNUMBER(SEARCH(TRIM(CC$2), ProgramsTable[[#This Row],[Geographic Coverage]])), "Yes", "No"))</f>
        <v>No</v>
      </c>
      <c r="CD1288" s="18" t="str">
        <f>IF(CD$2=0, "N/A", IF(ISNUMBER(SEARCH(TRIM(CD$2), ProgramsTable[[#This Row],[Geographic Coverage]])), "Yes", "No"))</f>
        <v>N/A</v>
      </c>
      <c r="CE1288" s="18" t="str">
        <f>IF(AND(CC$2=0, CD$2=0), "*Required - Please Make a Selection*", IF(OR(ISNUMBER(SEARCH(TRIM(CC$2), ProgramsTable[[#This Row],[Geographic Coverage]])), ISNUMBER(SEARCH(TRIM(CD$2), ProgramsTable[[#This Row],[Geographic Coverage]]))), "Yes", "No"))</f>
        <v>No</v>
      </c>
      <c r="CF1288" s="18" t="str" cm="1">
        <f t="array" ref="CF1288">IF(COUNTIF(BK$2:BN$2, "Yes")=0, "N/A", IF(SUMPRODUCT((BK$2:BN$2="Yes")*(ProgramsTable[[#This Row],[Veteran?]:[Disabled Veteran?]]="Yes"))&gt;0, "Yes", "No"))</f>
        <v>No</v>
      </c>
      <c r="CG128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88"/>
      <c r="CI1288"/>
      <c r="CJ1288"/>
      <c r="CK1288"/>
      <c r="CL1288"/>
      <c r="CM1288"/>
      <c r="CN1288"/>
      <c r="CO1288"/>
      <c r="CP1288"/>
      <c r="CQ1288"/>
      <c r="CR1288"/>
      <c r="CS1288"/>
      <c r="CU1288"/>
      <c r="CV1288"/>
    </row>
    <row r="1289" spans="1:100" hidden="1" x14ac:dyDescent="0.25">
      <c r="A1289" s="10">
        <v>1473</v>
      </c>
      <c r="B1289" t="s">
        <v>658</v>
      </c>
      <c r="C1289" t="s">
        <v>666</v>
      </c>
      <c r="D1289" t="s">
        <v>545</v>
      </c>
      <c r="E1289" t="s">
        <v>546</v>
      </c>
      <c r="F1289" t="s">
        <v>557</v>
      </c>
      <c r="G1289" t="s">
        <v>91</v>
      </c>
      <c r="H1289" t="s">
        <v>207</v>
      </c>
      <c r="I1289" t="s">
        <v>207</v>
      </c>
      <c r="J1289" t="s">
        <v>208</v>
      </c>
      <c r="K1289" t="s">
        <v>208</v>
      </c>
      <c r="L1289" s="11" t="s">
        <v>543</v>
      </c>
      <c r="M1289">
        <v>60</v>
      </c>
      <c r="N1289">
        <v>120</v>
      </c>
      <c r="P1289" t="s">
        <v>208</v>
      </c>
      <c r="Q1289" t="s">
        <v>208</v>
      </c>
      <c r="R1289" t="s">
        <v>208</v>
      </c>
      <c r="S1289" t="s">
        <v>208</v>
      </c>
      <c r="T1289" t="s">
        <v>79</v>
      </c>
      <c r="U1289" t="s">
        <v>207</v>
      </c>
      <c r="V1289" t="s">
        <v>207</v>
      </c>
      <c r="W1289" t="s">
        <v>207</v>
      </c>
      <c r="X1289" t="s">
        <v>207</v>
      </c>
      <c r="Y1289" t="s">
        <v>207</v>
      </c>
      <c r="Z1289" t="s">
        <v>207</v>
      </c>
      <c r="AA1289" t="s">
        <v>207</v>
      </c>
      <c r="AB1289" t="s">
        <v>207</v>
      </c>
      <c r="AC1289" t="s">
        <v>207</v>
      </c>
      <c r="AD1289" t="s">
        <v>207</v>
      </c>
      <c r="AE1289" t="s">
        <v>207</v>
      </c>
      <c r="AF1289" t="s">
        <v>207</v>
      </c>
      <c r="AG1289" t="s">
        <v>207</v>
      </c>
      <c r="AH1289" t="s">
        <v>207</v>
      </c>
      <c r="AI1289" t="s">
        <v>207</v>
      </c>
      <c r="AJ1289" t="s">
        <v>207</v>
      </c>
      <c r="AK1289" t="s">
        <v>207</v>
      </c>
      <c r="AL1289" t="s">
        <v>207</v>
      </c>
      <c r="AM1289" t="s">
        <v>207</v>
      </c>
      <c r="AN1289" t="s">
        <v>207</v>
      </c>
      <c r="AO1289" t="s">
        <v>207</v>
      </c>
      <c r="AP1289" t="s">
        <v>207</v>
      </c>
      <c r="AQ1289" t="s">
        <v>207</v>
      </c>
      <c r="AR1289" t="s">
        <v>207</v>
      </c>
      <c r="AS1289" t="s">
        <v>207</v>
      </c>
      <c r="AT1289" t="s">
        <v>207</v>
      </c>
      <c r="AU1289" t="s">
        <v>207</v>
      </c>
      <c r="AV1289" t="s">
        <v>207</v>
      </c>
      <c r="AW1289" t="s">
        <v>207</v>
      </c>
      <c r="AX1289" t="s">
        <v>207</v>
      </c>
      <c r="AY1289" t="s">
        <v>207</v>
      </c>
      <c r="AZ1289" t="s">
        <v>207</v>
      </c>
      <c r="BA1289" t="s">
        <v>207</v>
      </c>
      <c r="BB1289" t="s">
        <v>207</v>
      </c>
      <c r="BC1289" t="s">
        <v>207</v>
      </c>
      <c r="BD1289" t="s">
        <v>207</v>
      </c>
      <c r="BE1289" t="s">
        <v>207</v>
      </c>
      <c r="BF1289" t="s">
        <v>207</v>
      </c>
      <c r="BG1289" t="s">
        <v>207</v>
      </c>
      <c r="BH1289" t="s">
        <v>207</v>
      </c>
      <c r="BI1289" t="s">
        <v>207</v>
      </c>
      <c r="BJ1289" t="s">
        <v>207</v>
      </c>
      <c r="BK1289" t="s">
        <v>207</v>
      </c>
      <c r="BL1289" t="s">
        <v>207</v>
      </c>
      <c r="BM1289" t="s">
        <v>207</v>
      </c>
      <c r="BN1289" t="s">
        <v>207</v>
      </c>
      <c r="BO1289" s="18" t="str">
        <f>IF(OR(BO$2=0, BO$2=""), "N/A", IF(ISNUMBER(SEARCH(UPPER(BO$2), UPPER(ProgramsTable[[#This Row],[Type of Service]]))), "Yes", "No"))</f>
        <v>N/A</v>
      </c>
      <c r="BP1289" s="18" t="str">
        <f>IF(BP$2=0, "N/A", IF(ISNUMBER(SEARCH(TRIM(BP$2), ProgramsTable[[#This Row],[Geographic Coverage]])), "Yes", "No"))</f>
        <v>N/A</v>
      </c>
      <c r="BQ1289" s="18" t="str">
        <f>IF(BQ$2=0, "N/A", IF(ISNUMBER(SEARCH(TRIM(BQ$2), ProgramsTable[[#This Row],[Geographic Coverage]])), "Yes", "No"))</f>
        <v>N/A</v>
      </c>
      <c r="BR1289" s="18" t="str">
        <f>IF(AND(BP$2=0, BQ$2=0), "*Required - Please Make a Selection*", IF(OR(ISNUMBER(SEARCH(TRIM(BP$2), ProgramsTable[[#This Row],[Geographic Coverage]])), ISNUMBER(SEARCH(TRIM(BQ$2), ProgramsTable[[#This Row],[Geographic Coverage]]))), "Yes", "No"))</f>
        <v>*Required - Please Make a Selection*</v>
      </c>
      <c r="BS1289" s="18" t="str">
        <f>IF(OR(BS$2="",BS$2=0), "N/A", IF(AND(ProgramsTable[[#This Row],[Age Min]]= "None", ProgramsTable[[#This Row],[Age Max]]= "None"), "Yes", IF(AND(BS$2&gt;=ProgramsTable[[#This Row],[Age Min]], BS$2&lt;=ProgramsTable[[#This Row],[Age Max]]), "Yes", "No")))</f>
        <v>N/A</v>
      </c>
      <c r="BT1289" s="18" t="str" cm="1">
        <f t="array" ref="BT1289">IF(COUNTIF(AM$2:BJ$2,"Yes")=0,"N/A",IF(SUMPRODUCT(--(AM$2:BJ$2="Yes"),--(ProgramsTable[[#This Row],[Developmental Disability]:[Caregivers, Family Members, Advocates, or Practitioners of an Individual with Disabilities or Medical Conditions]]="Yes"))&gt;0,"Yes","No"))</f>
        <v>N/A</v>
      </c>
      <c r="BU12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89" s="18" t="str">
        <f>IF(BV$2=0, "N/A", IF(ISNUMBER(SEARCH(UPPER(BV$2), UPPER(ProgramsTable[[#This Row],[Type of Service]]))), "Yes", "No"))</f>
        <v>N/A</v>
      </c>
      <c r="BW1289" s="18" t="str">
        <f>IF(BW$2=0, "N/A", IF(ISNUMBER(SEARCH(TRIM(BW$2), ProgramsTable[[#This Row],[Geographic Coverage]])), "Yes", "No"))</f>
        <v>N/A</v>
      </c>
      <c r="BX1289" s="18" t="str">
        <f>IF(BX$2=0, "N/A", IF(ISNUMBER(SEARCH(TRIM(BX$2), ProgramsTable[[#This Row],[Geographic Coverage]])), "Yes", "No"))</f>
        <v>N/A</v>
      </c>
      <c r="BY1289" s="18" t="str">
        <f>IF(AND(BW$2=0, BX$2=0), "*Required - Please Make a Selection*", IF(OR(ISNUMBER(SEARCH(TRIM(BW$2), ProgramsTable[[#This Row],[Geographic Coverage]])), ISNUMBER(SEARCH(TRIM(BX$2), ProgramsTable[[#This Row],[Geographic Coverage]]))), "Yes", "No"))</f>
        <v>*Required - Please Make a Selection*</v>
      </c>
      <c r="BZ1289" s="18" t="str">
        <f>IF(I$2=0, "N/A", IF(I$2="Yes", IF(ProgramsTable[[#This Row],[Program Includes Services for Caregivers]]="Yes", IF(ProgramsTable[[#This Row],[Program May Require Caregiver to be Unpaid]]="No", "Yes", "No"), "No"), "N/A"))</f>
        <v>N/A</v>
      </c>
      <c r="CA12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89" s="18" t="str">
        <f>IF(CB$2=0, "N/A", IF(ISNUMBER(SEARCH(TRIM(UPPER(CB$2)), TRIM(UPPER(ProgramsTable[[#This Row],[Type of Service]])))), "Yes", "No"))</f>
        <v>N/A</v>
      </c>
      <c r="CC1289" s="18" t="str">
        <f>IF(CC$2=0, "N/A", IF(ISNUMBER(SEARCH(TRIM(CC$2), ProgramsTable[[#This Row],[Geographic Coverage]])), "Yes", "No"))</f>
        <v>No</v>
      </c>
      <c r="CD1289" s="18" t="str">
        <f>IF(CD$2=0, "N/A", IF(ISNUMBER(SEARCH(TRIM(CD$2), ProgramsTable[[#This Row],[Geographic Coverage]])), "Yes", "No"))</f>
        <v>N/A</v>
      </c>
      <c r="CE1289" s="18" t="str">
        <f>IF(AND(CC$2=0, CD$2=0), "*Required - Please Make a Selection*", IF(OR(ISNUMBER(SEARCH(TRIM(CC$2), ProgramsTable[[#This Row],[Geographic Coverage]])), ISNUMBER(SEARCH(TRIM(CD$2), ProgramsTable[[#This Row],[Geographic Coverage]]))), "Yes", "No"))</f>
        <v>No</v>
      </c>
      <c r="CF1289" s="18" t="str" cm="1">
        <f t="array" ref="CF1289">IF(COUNTIF(BK$2:BN$2, "Yes")=0, "N/A", IF(SUMPRODUCT((BK$2:BN$2="Yes")*(ProgramsTable[[#This Row],[Veteran?]:[Disabled Veteran?]]="Yes"))&gt;0, "Yes", "No"))</f>
        <v>No</v>
      </c>
      <c r="CG128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89"/>
      <c r="CI1289"/>
      <c r="CJ1289"/>
      <c r="CK1289"/>
      <c r="CL1289"/>
      <c r="CM1289"/>
      <c r="CN1289"/>
      <c r="CO1289"/>
      <c r="CP1289"/>
      <c r="CQ1289"/>
      <c r="CR1289"/>
      <c r="CS1289"/>
      <c r="CU1289"/>
      <c r="CV1289"/>
    </row>
    <row r="1290" spans="1:100" hidden="1" x14ac:dyDescent="0.25">
      <c r="A1290" s="10">
        <v>1474</v>
      </c>
      <c r="B1290" t="s">
        <v>658</v>
      </c>
      <c r="C1290" t="s">
        <v>666</v>
      </c>
      <c r="D1290" t="s">
        <v>545</v>
      </c>
      <c r="E1290" t="s">
        <v>546</v>
      </c>
      <c r="F1290" t="s">
        <v>558</v>
      </c>
      <c r="G1290" t="s">
        <v>103</v>
      </c>
      <c r="H1290" t="s">
        <v>207</v>
      </c>
      <c r="I1290" t="s">
        <v>207</v>
      </c>
      <c r="J1290" t="s">
        <v>208</v>
      </c>
      <c r="K1290" t="s">
        <v>208</v>
      </c>
      <c r="L1290" s="11" t="s">
        <v>208</v>
      </c>
      <c r="M1290" t="s">
        <v>208</v>
      </c>
      <c r="N1290" t="s">
        <v>208</v>
      </c>
      <c r="P1290" t="s">
        <v>208</v>
      </c>
      <c r="Q1290" t="s">
        <v>208</v>
      </c>
      <c r="R1290" t="s">
        <v>208</v>
      </c>
      <c r="S1290" t="s">
        <v>208</v>
      </c>
      <c r="T1290" t="s">
        <v>79</v>
      </c>
      <c r="U1290" t="s">
        <v>207</v>
      </c>
      <c r="V1290" t="s">
        <v>207</v>
      </c>
      <c r="W1290" t="s">
        <v>207</v>
      </c>
      <c r="X1290" t="s">
        <v>207</v>
      </c>
      <c r="Y1290" t="s">
        <v>207</v>
      </c>
      <c r="Z1290" t="s">
        <v>207</v>
      </c>
      <c r="AA1290" t="s">
        <v>207</v>
      </c>
      <c r="AB1290" t="s">
        <v>207</v>
      </c>
      <c r="AC1290" t="s">
        <v>207</v>
      </c>
      <c r="AD1290" t="s">
        <v>207</v>
      </c>
      <c r="AE1290" t="s">
        <v>207</v>
      </c>
      <c r="AF1290" t="s">
        <v>207</v>
      </c>
      <c r="AG1290" t="s">
        <v>207</v>
      </c>
      <c r="AH1290" t="s">
        <v>207</v>
      </c>
      <c r="AI1290" t="s">
        <v>207</v>
      </c>
      <c r="AJ1290" t="s">
        <v>207</v>
      </c>
      <c r="AK1290" t="s">
        <v>207</v>
      </c>
      <c r="AL1290" t="s">
        <v>207</v>
      </c>
      <c r="AM1290" t="s">
        <v>207</v>
      </c>
      <c r="AN1290" t="s">
        <v>207</v>
      </c>
      <c r="AO1290" t="s">
        <v>207</v>
      </c>
      <c r="AP1290" t="s">
        <v>207</v>
      </c>
      <c r="AQ1290" t="s">
        <v>207</v>
      </c>
      <c r="AR1290" t="s">
        <v>207</v>
      </c>
      <c r="AS1290" t="s">
        <v>207</v>
      </c>
      <c r="AT1290" t="s">
        <v>207</v>
      </c>
      <c r="AU1290" t="s">
        <v>207</v>
      </c>
      <c r="AV1290" t="s">
        <v>207</v>
      </c>
      <c r="AW1290" t="s">
        <v>207</v>
      </c>
      <c r="AX1290" t="s">
        <v>207</v>
      </c>
      <c r="AY1290" t="s">
        <v>207</v>
      </c>
      <c r="AZ1290" t="s">
        <v>207</v>
      </c>
      <c r="BA1290" t="s">
        <v>207</v>
      </c>
      <c r="BB1290" t="s">
        <v>207</v>
      </c>
      <c r="BC1290" t="s">
        <v>207</v>
      </c>
      <c r="BD1290" t="s">
        <v>207</v>
      </c>
      <c r="BE1290" t="s">
        <v>207</v>
      </c>
      <c r="BF1290" t="s">
        <v>207</v>
      </c>
      <c r="BG1290" t="s">
        <v>207</v>
      </c>
      <c r="BH1290" t="s">
        <v>207</v>
      </c>
      <c r="BI1290" t="s">
        <v>207</v>
      </c>
      <c r="BJ1290" t="s">
        <v>207</v>
      </c>
      <c r="BK1290" t="s">
        <v>207</v>
      </c>
      <c r="BL1290" t="s">
        <v>207</v>
      </c>
      <c r="BM1290" t="s">
        <v>207</v>
      </c>
      <c r="BN1290" t="s">
        <v>207</v>
      </c>
      <c r="BO1290" s="18" t="str">
        <f>IF(OR(BO$2=0, BO$2=""), "N/A", IF(ISNUMBER(SEARCH(UPPER(BO$2), UPPER(ProgramsTable[[#This Row],[Type of Service]]))), "Yes", "No"))</f>
        <v>N/A</v>
      </c>
      <c r="BP1290" s="18" t="str">
        <f>IF(BP$2=0, "N/A", IF(ISNUMBER(SEARCH(TRIM(BP$2), ProgramsTable[[#This Row],[Geographic Coverage]])), "Yes", "No"))</f>
        <v>N/A</v>
      </c>
      <c r="BQ1290" s="18" t="str">
        <f>IF(BQ$2=0, "N/A", IF(ISNUMBER(SEARCH(TRIM(BQ$2), ProgramsTable[[#This Row],[Geographic Coverage]])), "Yes", "No"))</f>
        <v>N/A</v>
      </c>
      <c r="BR1290" s="18" t="str">
        <f>IF(AND(BP$2=0, BQ$2=0), "*Required - Please Make a Selection*", IF(OR(ISNUMBER(SEARCH(TRIM(BP$2), ProgramsTable[[#This Row],[Geographic Coverage]])), ISNUMBER(SEARCH(TRIM(BQ$2), ProgramsTable[[#This Row],[Geographic Coverage]]))), "Yes", "No"))</f>
        <v>*Required - Please Make a Selection*</v>
      </c>
      <c r="BS1290" s="18" t="str">
        <f>IF(OR(BS$2="",BS$2=0), "N/A", IF(AND(ProgramsTable[[#This Row],[Age Min]]= "None", ProgramsTable[[#This Row],[Age Max]]= "None"), "Yes", IF(AND(BS$2&gt;=ProgramsTable[[#This Row],[Age Min]], BS$2&lt;=ProgramsTable[[#This Row],[Age Max]]), "Yes", "No")))</f>
        <v>N/A</v>
      </c>
      <c r="BT1290" s="18" t="str" cm="1">
        <f t="array" ref="BT1290">IF(COUNTIF(AM$2:BJ$2,"Yes")=0,"N/A",IF(SUMPRODUCT(--(AM$2:BJ$2="Yes"),--(ProgramsTable[[#This Row],[Developmental Disability]:[Caregivers, Family Members, Advocates, or Practitioners of an Individual with Disabilities or Medical Conditions]]="Yes"))&gt;0,"Yes","No"))</f>
        <v>N/A</v>
      </c>
      <c r="BU12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90" s="18" t="str">
        <f>IF(BV$2=0, "N/A", IF(ISNUMBER(SEARCH(UPPER(BV$2), UPPER(ProgramsTable[[#This Row],[Type of Service]]))), "Yes", "No"))</f>
        <v>N/A</v>
      </c>
      <c r="BW1290" s="18" t="str">
        <f>IF(BW$2=0, "N/A", IF(ISNUMBER(SEARCH(TRIM(BW$2), ProgramsTable[[#This Row],[Geographic Coverage]])), "Yes", "No"))</f>
        <v>N/A</v>
      </c>
      <c r="BX1290" s="18" t="str">
        <f>IF(BX$2=0, "N/A", IF(ISNUMBER(SEARCH(TRIM(BX$2), ProgramsTable[[#This Row],[Geographic Coverage]])), "Yes", "No"))</f>
        <v>N/A</v>
      </c>
      <c r="BY1290" s="18" t="str">
        <f>IF(AND(BW$2=0, BX$2=0), "*Required - Please Make a Selection*", IF(OR(ISNUMBER(SEARCH(TRIM(BW$2), ProgramsTable[[#This Row],[Geographic Coverage]])), ISNUMBER(SEARCH(TRIM(BX$2), ProgramsTable[[#This Row],[Geographic Coverage]]))), "Yes", "No"))</f>
        <v>*Required - Please Make a Selection*</v>
      </c>
      <c r="BZ1290" s="18" t="str">
        <f>IF(I$2=0, "N/A", IF(I$2="Yes", IF(ProgramsTable[[#This Row],[Program Includes Services for Caregivers]]="Yes", IF(ProgramsTable[[#This Row],[Program May Require Caregiver to be Unpaid]]="No", "Yes", "No"), "No"), "N/A"))</f>
        <v>N/A</v>
      </c>
      <c r="CA12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90" s="18" t="str">
        <f>IF(CB$2=0, "N/A", IF(ISNUMBER(SEARCH(TRIM(UPPER(CB$2)), TRIM(UPPER(ProgramsTable[[#This Row],[Type of Service]])))), "Yes", "No"))</f>
        <v>N/A</v>
      </c>
      <c r="CC1290" s="18" t="str">
        <f>IF(CC$2=0, "N/A", IF(ISNUMBER(SEARCH(TRIM(CC$2), ProgramsTable[[#This Row],[Geographic Coverage]])), "Yes", "No"))</f>
        <v>No</v>
      </c>
      <c r="CD1290" s="18" t="str">
        <f>IF(CD$2=0, "N/A", IF(ISNUMBER(SEARCH(TRIM(CD$2), ProgramsTable[[#This Row],[Geographic Coverage]])), "Yes", "No"))</f>
        <v>N/A</v>
      </c>
      <c r="CE1290" s="18" t="str">
        <f>IF(AND(CC$2=0, CD$2=0), "*Required - Please Make a Selection*", IF(OR(ISNUMBER(SEARCH(TRIM(CC$2), ProgramsTable[[#This Row],[Geographic Coverage]])), ISNUMBER(SEARCH(TRIM(CD$2), ProgramsTable[[#This Row],[Geographic Coverage]]))), "Yes", "No"))</f>
        <v>No</v>
      </c>
      <c r="CF1290" s="18" t="str" cm="1">
        <f t="array" ref="CF1290">IF(COUNTIF(BK$2:BN$2, "Yes")=0, "N/A", IF(SUMPRODUCT((BK$2:BN$2="Yes")*(ProgramsTable[[#This Row],[Veteran?]:[Disabled Veteran?]]="Yes"))&gt;0, "Yes", "No"))</f>
        <v>No</v>
      </c>
      <c r="CG12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90"/>
      <c r="CI1290"/>
      <c r="CJ1290"/>
      <c r="CK1290"/>
      <c r="CL1290"/>
      <c r="CM1290"/>
      <c r="CN1290"/>
      <c r="CO1290"/>
      <c r="CP1290"/>
      <c r="CQ1290"/>
      <c r="CR1290"/>
      <c r="CS1290"/>
      <c r="CU1290"/>
      <c r="CV1290"/>
    </row>
    <row r="1291" spans="1:100" hidden="1" x14ac:dyDescent="0.25">
      <c r="A1291" s="10">
        <v>1475</v>
      </c>
      <c r="B1291" t="s">
        <v>658</v>
      </c>
      <c r="C1291" t="s">
        <v>666</v>
      </c>
      <c r="D1291" t="s">
        <v>545</v>
      </c>
      <c r="E1291" t="s">
        <v>546</v>
      </c>
      <c r="F1291" t="s">
        <v>559</v>
      </c>
      <c r="G1291" t="s">
        <v>105</v>
      </c>
      <c r="H1291" t="s">
        <v>207</v>
      </c>
      <c r="I1291" t="s">
        <v>207</v>
      </c>
      <c r="J1291" t="s">
        <v>208</v>
      </c>
      <c r="K1291" t="s">
        <v>208</v>
      </c>
      <c r="L1291" s="11" t="s">
        <v>543</v>
      </c>
      <c r="M1291">
        <v>60</v>
      </c>
      <c r="N1291">
        <v>120</v>
      </c>
      <c r="P1291" t="s">
        <v>208</v>
      </c>
      <c r="Q1291" t="s">
        <v>208</v>
      </c>
      <c r="R1291" t="s">
        <v>208</v>
      </c>
      <c r="S1291" t="s">
        <v>208</v>
      </c>
      <c r="T1291" t="s">
        <v>79</v>
      </c>
      <c r="U1291" t="s">
        <v>207</v>
      </c>
      <c r="V1291" t="s">
        <v>207</v>
      </c>
      <c r="W1291" t="s">
        <v>207</v>
      </c>
      <c r="X1291" t="s">
        <v>207</v>
      </c>
      <c r="Y1291" t="s">
        <v>207</v>
      </c>
      <c r="Z1291" t="s">
        <v>207</v>
      </c>
      <c r="AA1291" t="s">
        <v>207</v>
      </c>
      <c r="AB1291" t="s">
        <v>207</v>
      </c>
      <c r="AC1291" t="s">
        <v>207</v>
      </c>
      <c r="AD1291" t="s">
        <v>207</v>
      </c>
      <c r="AE1291" t="s">
        <v>207</v>
      </c>
      <c r="AF1291" t="s">
        <v>207</v>
      </c>
      <c r="AG1291" t="s">
        <v>207</v>
      </c>
      <c r="AH1291" t="s">
        <v>207</v>
      </c>
      <c r="AI1291" t="s">
        <v>207</v>
      </c>
      <c r="AJ1291" t="s">
        <v>207</v>
      </c>
      <c r="AK1291" t="s">
        <v>207</v>
      </c>
      <c r="AL1291" t="s">
        <v>207</v>
      </c>
      <c r="AM1291" t="s">
        <v>207</v>
      </c>
      <c r="AN1291" t="s">
        <v>207</v>
      </c>
      <c r="AO1291" t="s">
        <v>207</v>
      </c>
      <c r="AP1291" t="s">
        <v>207</v>
      </c>
      <c r="AQ1291" t="s">
        <v>207</v>
      </c>
      <c r="AR1291" t="s">
        <v>207</v>
      </c>
      <c r="AS1291" t="s">
        <v>207</v>
      </c>
      <c r="AT1291" t="s">
        <v>207</v>
      </c>
      <c r="AU1291" t="s">
        <v>207</v>
      </c>
      <c r="AV1291" t="s">
        <v>207</v>
      </c>
      <c r="AW1291" t="s">
        <v>207</v>
      </c>
      <c r="AX1291" t="s">
        <v>207</v>
      </c>
      <c r="AY1291" t="s">
        <v>207</v>
      </c>
      <c r="AZ1291" t="s">
        <v>207</v>
      </c>
      <c r="BA1291" t="s">
        <v>207</v>
      </c>
      <c r="BB1291" t="s">
        <v>207</v>
      </c>
      <c r="BC1291" t="s">
        <v>207</v>
      </c>
      <c r="BD1291" t="s">
        <v>207</v>
      </c>
      <c r="BE1291" t="s">
        <v>207</v>
      </c>
      <c r="BF1291" t="s">
        <v>207</v>
      </c>
      <c r="BG1291" t="s">
        <v>207</v>
      </c>
      <c r="BH1291" t="s">
        <v>207</v>
      </c>
      <c r="BI1291" t="s">
        <v>207</v>
      </c>
      <c r="BJ1291" t="s">
        <v>207</v>
      </c>
      <c r="BK1291" t="s">
        <v>207</v>
      </c>
      <c r="BL1291" t="s">
        <v>207</v>
      </c>
      <c r="BM1291" t="s">
        <v>207</v>
      </c>
      <c r="BN1291" t="s">
        <v>207</v>
      </c>
      <c r="BO1291" s="18" t="str">
        <f>IF(OR(BO$2=0, BO$2=""), "N/A", IF(ISNUMBER(SEARCH(UPPER(BO$2), UPPER(ProgramsTable[[#This Row],[Type of Service]]))), "Yes", "No"))</f>
        <v>N/A</v>
      </c>
      <c r="BP1291" s="18" t="str">
        <f>IF(BP$2=0, "N/A", IF(ISNUMBER(SEARCH(TRIM(BP$2), ProgramsTable[[#This Row],[Geographic Coverage]])), "Yes", "No"))</f>
        <v>N/A</v>
      </c>
      <c r="BQ1291" s="18" t="str">
        <f>IF(BQ$2=0, "N/A", IF(ISNUMBER(SEARCH(TRIM(BQ$2), ProgramsTable[[#This Row],[Geographic Coverage]])), "Yes", "No"))</f>
        <v>N/A</v>
      </c>
      <c r="BR1291" s="18" t="str">
        <f>IF(AND(BP$2=0, BQ$2=0), "*Required - Please Make a Selection*", IF(OR(ISNUMBER(SEARCH(TRIM(BP$2), ProgramsTable[[#This Row],[Geographic Coverage]])), ISNUMBER(SEARCH(TRIM(BQ$2), ProgramsTable[[#This Row],[Geographic Coverage]]))), "Yes", "No"))</f>
        <v>*Required - Please Make a Selection*</v>
      </c>
      <c r="BS1291" s="18" t="str">
        <f>IF(OR(BS$2="",BS$2=0), "N/A", IF(AND(ProgramsTable[[#This Row],[Age Min]]= "None", ProgramsTable[[#This Row],[Age Max]]= "None"), "Yes", IF(AND(BS$2&gt;=ProgramsTable[[#This Row],[Age Min]], BS$2&lt;=ProgramsTable[[#This Row],[Age Max]]), "Yes", "No")))</f>
        <v>N/A</v>
      </c>
      <c r="BT1291" s="18" t="str" cm="1">
        <f t="array" ref="BT1291">IF(COUNTIF(AM$2:BJ$2,"Yes")=0,"N/A",IF(SUMPRODUCT(--(AM$2:BJ$2="Yes"),--(ProgramsTable[[#This Row],[Developmental Disability]:[Caregivers, Family Members, Advocates, or Practitioners of an Individual with Disabilities or Medical Conditions]]="Yes"))&gt;0,"Yes","No"))</f>
        <v>N/A</v>
      </c>
      <c r="BU12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91" s="18" t="str">
        <f>IF(BV$2=0, "N/A", IF(ISNUMBER(SEARCH(UPPER(BV$2), UPPER(ProgramsTable[[#This Row],[Type of Service]]))), "Yes", "No"))</f>
        <v>N/A</v>
      </c>
      <c r="BW1291" s="18" t="str">
        <f>IF(BW$2=0, "N/A", IF(ISNUMBER(SEARCH(TRIM(BW$2), ProgramsTable[[#This Row],[Geographic Coverage]])), "Yes", "No"))</f>
        <v>N/A</v>
      </c>
      <c r="BX1291" s="18" t="str">
        <f>IF(BX$2=0, "N/A", IF(ISNUMBER(SEARCH(TRIM(BX$2), ProgramsTable[[#This Row],[Geographic Coverage]])), "Yes", "No"))</f>
        <v>N/A</v>
      </c>
      <c r="BY1291" s="18" t="str">
        <f>IF(AND(BW$2=0, BX$2=0), "*Required - Please Make a Selection*", IF(OR(ISNUMBER(SEARCH(TRIM(BW$2), ProgramsTable[[#This Row],[Geographic Coverage]])), ISNUMBER(SEARCH(TRIM(BX$2), ProgramsTable[[#This Row],[Geographic Coverage]]))), "Yes", "No"))</f>
        <v>*Required - Please Make a Selection*</v>
      </c>
      <c r="BZ1291" s="18" t="str">
        <f>IF(I$2=0, "N/A", IF(I$2="Yes", IF(ProgramsTable[[#This Row],[Program Includes Services for Caregivers]]="Yes", IF(ProgramsTable[[#This Row],[Program May Require Caregiver to be Unpaid]]="No", "Yes", "No"), "No"), "N/A"))</f>
        <v>N/A</v>
      </c>
      <c r="CA12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91" s="18" t="str">
        <f>IF(CB$2=0, "N/A", IF(ISNUMBER(SEARCH(TRIM(UPPER(CB$2)), TRIM(UPPER(ProgramsTable[[#This Row],[Type of Service]])))), "Yes", "No"))</f>
        <v>N/A</v>
      </c>
      <c r="CC1291" s="18" t="str">
        <f>IF(CC$2=0, "N/A", IF(ISNUMBER(SEARCH(TRIM(CC$2), ProgramsTable[[#This Row],[Geographic Coverage]])), "Yes", "No"))</f>
        <v>No</v>
      </c>
      <c r="CD1291" s="18" t="str">
        <f>IF(CD$2=0, "N/A", IF(ISNUMBER(SEARCH(TRIM(CD$2), ProgramsTable[[#This Row],[Geographic Coverage]])), "Yes", "No"))</f>
        <v>N/A</v>
      </c>
      <c r="CE1291" s="18" t="str">
        <f>IF(AND(CC$2=0, CD$2=0), "*Required - Please Make a Selection*", IF(OR(ISNUMBER(SEARCH(TRIM(CC$2), ProgramsTable[[#This Row],[Geographic Coverage]])), ISNUMBER(SEARCH(TRIM(CD$2), ProgramsTable[[#This Row],[Geographic Coverage]]))), "Yes", "No"))</f>
        <v>No</v>
      </c>
      <c r="CF1291" s="18" t="str" cm="1">
        <f t="array" ref="CF1291">IF(COUNTIF(BK$2:BN$2, "Yes")=0, "N/A", IF(SUMPRODUCT((BK$2:BN$2="Yes")*(ProgramsTable[[#This Row],[Veteran?]:[Disabled Veteran?]]="Yes"))&gt;0, "Yes", "No"))</f>
        <v>No</v>
      </c>
      <c r="CG12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91"/>
      <c r="CI1291"/>
      <c r="CJ1291"/>
      <c r="CK1291"/>
      <c r="CL1291"/>
      <c r="CM1291"/>
      <c r="CN1291"/>
      <c r="CO1291"/>
      <c r="CP1291"/>
      <c r="CQ1291"/>
      <c r="CR1291"/>
      <c r="CS1291"/>
      <c r="CU1291"/>
      <c r="CV1291"/>
    </row>
    <row r="1292" spans="1:100" hidden="1" x14ac:dyDescent="0.25">
      <c r="A1292" s="10">
        <v>1476</v>
      </c>
      <c r="B1292" t="s">
        <v>658</v>
      </c>
      <c r="C1292" t="s">
        <v>666</v>
      </c>
      <c r="D1292" t="s">
        <v>545</v>
      </c>
      <c r="E1292" t="s">
        <v>546</v>
      </c>
      <c r="F1292" t="s">
        <v>560</v>
      </c>
      <c r="G1292" t="s">
        <v>103</v>
      </c>
      <c r="H1292" t="s">
        <v>207</v>
      </c>
      <c r="I1292" t="s">
        <v>207</v>
      </c>
      <c r="J1292" t="s">
        <v>208</v>
      </c>
      <c r="K1292" t="s">
        <v>208</v>
      </c>
      <c r="L1292" s="11" t="s">
        <v>208</v>
      </c>
      <c r="M1292" t="s">
        <v>208</v>
      </c>
      <c r="N1292" t="s">
        <v>208</v>
      </c>
      <c r="P1292" t="s">
        <v>208</v>
      </c>
      <c r="Q1292" t="s">
        <v>208</v>
      </c>
      <c r="R1292" t="s">
        <v>208</v>
      </c>
      <c r="S1292" t="s">
        <v>208</v>
      </c>
      <c r="T1292" t="s">
        <v>79</v>
      </c>
      <c r="U1292" t="s">
        <v>207</v>
      </c>
      <c r="V1292" t="s">
        <v>207</v>
      </c>
      <c r="W1292" t="s">
        <v>207</v>
      </c>
      <c r="X1292" t="s">
        <v>207</v>
      </c>
      <c r="Y1292" t="s">
        <v>207</v>
      </c>
      <c r="Z1292" t="s">
        <v>207</v>
      </c>
      <c r="AA1292" t="s">
        <v>207</v>
      </c>
      <c r="AB1292" t="s">
        <v>207</v>
      </c>
      <c r="AC1292" t="s">
        <v>207</v>
      </c>
      <c r="AD1292" t="s">
        <v>207</v>
      </c>
      <c r="AE1292" t="s">
        <v>207</v>
      </c>
      <c r="AF1292" t="s">
        <v>207</v>
      </c>
      <c r="AG1292" t="s">
        <v>207</v>
      </c>
      <c r="AH1292" t="s">
        <v>207</v>
      </c>
      <c r="AI1292" t="s">
        <v>207</v>
      </c>
      <c r="AJ1292" t="s">
        <v>207</v>
      </c>
      <c r="AK1292" t="s">
        <v>207</v>
      </c>
      <c r="AL1292" t="s">
        <v>207</v>
      </c>
      <c r="AM1292" t="s">
        <v>207</v>
      </c>
      <c r="AN1292" t="s">
        <v>207</v>
      </c>
      <c r="AO1292" t="s">
        <v>207</v>
      </c>
      <c r="AP1292" t="s">
        <v>207</v>
      </c>
      <c r="AQ1292" t="s">
        <v>207</v>
      </c>
      <c r="AR1292" t="s">
        <v>207</v>
      </c>
      <c r="AS1292" t="s">
        <v>207</v>
      </c>
      <c r="AT1292" t="s">
        <v>207</v>
      </c>
      <c r="AU1292" t="s">
        <v>207</v>
      </c>
      <c r="AV1292" t="s">
        <v>207</v>
      </c>
      <c r="AW1292" t="s">
        <v>207</v>
      </c>
      <c r="AX1292" t="s">
        <v>207</v>
      </c>
      <c r="AY1292" t="s">
        <v>207</v>
      </c>
      <c r="AZ1292" t="s">
        <v>207</v>
      </c>
      <c r="BA1292" t="s">
        <v>207</v>
      </c>
      <c r="BB1292" t="s">
        <v>207</v>
      </c>
      <c r="BC1292" t="s">
        <v>207</v>
      </c>
      <c r="BD1292" t="s">
        <v>207</v>
      </c>
      <c r="BE1292" t="s">
        <v>207</v>
      </c>
      <c r="BF1292" t="s">
        <v>207</v>
      </c>
      <c r="BG1292" t="s">
        <v>207</v>
      </c>
      <c r="BH1292" t="s">
        <v>207</v>
      </c>
      <c r="BI1292" t="s">
        <v>207</v>
      </c>
      <c r="BJ1292" t="s">
        <v>207</v>
      </c>
      <c r="BK1292" t="s">
        <v>207</v>
      </c>
      <c r="BL1292" t="s">
        <v>207</v>
      </c>
      <c r="BM1292" t="s">
        <v>207</v>
      </c>
      <c r="BN1292" t="s">
        <v>207</v>
      </c>
      <c r="BO1292" s="18" t="str">
        <f>IF(OR(BO$2=0, BO$2=""), "N/A", IF(ISNUMBER(SEARCH(UPPER(BO$2), UPPER(ProgramsTable[[#This Row],[Type of Service]]))), "Yes", "No"))</f>
        <v>N/A</v>
      </c>
      <c r="BP1292" s="18" t="str">
        <f>IF(BP$2=0, "N/A", IF(ISNUMBER(SEARCH(TRIM(BP$2), ProgramsTable[[#This Row],[Geographic Coverage]])), "Yes", "No"))</f>
        <v>N/A</v>
      </c>
      <c r="BQ1292" s="18" t="str">
        <f>IF(BQ$2=0, "N/A", IF(ISNUMBER(SEARCH(TRIM(BQ$2), ProgramsTable[[#This Row],[Geographic Coverage]])), "Yes", "No"))</f>
        <v>N/A</v>
      </c>
      <c r="BR1292" s="18" t="str">
        <f>IF(AND(BP$2=0, BQ$2=0), "*Required - Please Make a Selection*", IF(OR(ISNUMBER(SEARCH(TRIM(BP$2), ProgramsTable[[#This Row],[Geographic Coverage]])), ISNUMBER(SEARCH(TRIM(BQ$2), ProgramsTable[[#This Row],[Geographic Coverage]]))), "Yes", "No"))</f>
        <v>*Required - Please Make a Selection*</v>
      </c>
      <c r="BS1292" s="18" t="str">
        <f>IF(OR(BS$2="",BS$2=0), "N/A", IF(AND(ProgramsTable[[#This Row],[Age Min]]= "None", ProgramsTable[[#This Row],[Age Max]]= "None"), "Yes", IF(AND(BS$2&gt;=ProgramsTable[[#This Row],[Age Min]], BS$2&lt;=ProgramsTable[[#This Row],[Age Max]]), "Yes", "No")))</f>
        <v>N/A</v>
      </c>
      <c r="BT1292" s="18" t="str" cm="1">
        <f t="array" ref="BT1292">IF(COUNTIF(AM$2:BJ$2,"Yes")=0,"N/A",IF(SUMPRODUCT(--(AM$2:BJ$2="Yes"),--(ProgramsTable[[#This Row],[Developmental Disability]:[Caregivers, Family Members, Advocates, or Practitioners of an Individual with Disabilities or Medical Conditions]]="Yes"))&gt;0,"Yes","No"))</f>
        <v>N/A</v>
      </c>
      <c r="BU12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92" s="18" t="str">
        <f>IF(BV$2=0, "N/A", IF(ISNUMBER(SEARCH(UPPER(BV$2), UPPER(ProgramsTable[[#This Row],[Type of Service]]))), "Yes", "No"))</f>
        <v>N/A</v>
      </c>
      <c r="BW1292" s="18" t="str">
        <f>IF(BW$2=0, "N/A", IF(ISNUMBER(SEARCH(TRIM(BW$2), ProgramsTable[[#This Row],[Geographic Coverage]])), "Yes", "No"))</f>
        <v>N/A</v>
      </c>
      <c r="BX1292" s="18" t="str">
        <f>IF(BX$2=0, "N/A", IF(ISNUMBER(SEARCH(TRIM(BX$2), ProgramsTable[[#This Row],[Geographic Coverage]])), "Yes", "No"))</f>
        <v>N/A</v>
      </c>
      <c r="BY1292" s="18" t="str">
        <f>IF(AND(BW$2=0, BX$2=0), "*Required - Please Make a Selection*", IF(OR(ISNUMBER(SEARCH(TRIM(BW$2), ProgramsTable[[#This Row],[Geographic Coverage]])), ISNUMBER(SEARCH(TRIM(BX$2), ProgramsTable[[#This Row],[Geographic Coverage]]))), "Yes", "No"))</f>
        <v>*Required - Please Make a Selection*</v>
      </c>
      <c r="BZ1292" s="18" t="str">
        <f>IF(I$2=0, "N/A", IF(I$2="Yes", IF(ProgramsTable[[#This Row],[Program Includes Services for Caregivers]]="Yes", IF(ProgramsTable[[#This Row],[Program May Require Caregiver to be Unpaid]]="No", "Yes", "No"), "No"), "N/A"))</f>
        <v>N/A</v>
      </c>
      <c r="CA12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92" s="18" t="str">
        <f>IF(CB$2=0, "N/A", IF(ISNUMBER(SEARCH(TRIM(UPPER(CB$2)), TRIM(UPPER(ProgramsTable[[#This Row],[Type of Service]])))), "Yes", "No"))</f>
        <v>N/A</v>
      </c>
      <c r="CC1292" s="18" t="str">
        <f>IF(CC$2=0, "N/A", IF(ISNUMBER(SEARCH(TRIM(CC$2), ProgramsTable[[#This Row],[Geographic Coverage]])), "Yes", "No"))</f>
        <v>No</v>
      </c>
      <c r="CD1292" s="18" t="str">
        <f>IF(CD$2=0, "N/A", IF(ISNUMBER(SEARCH(TRIM(CD$2), ProgramsTable[[#This Row],[Geographic Coverage]])), "Yes", "No"))</f>
        <v>N/A</v>
      </c>
      <c r="CE1292" s="18" t="str">
        <f>IF(AND(CC$2=0, CD$2=0), "*Required - Please Make a Selection*", IF(OR(ISNUMBER(SEARCH(TRIM(CC$2), ProgramsTable[[#This Row],[Geographic Coverage]])), ISNUMBER(SEARCH(TRIM(CD$2), ProgramsTable[[#This Row],[Geographic Coverage]]))), "Yes", "No"))</f>
        <v>No</v>
      </c>
      <c r="CF1292" s="18" t="str" cm="1">
        <f t="array" ref="CF1292">IF(COUNTIF(BK$2:BN$2, "Yes")=0, "N/A", IF(SUMPRODUCT((BK$2:BN$2="Yes")*(ProgramsTable[[#This Row],[Veteran?]:[Disabled Veteran?]]="Yes"))&gt;0, "Yes", "No"))</f>
        <v>No</v>
      </c>
      <c r="CG12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92"/>
      <c r="CI1292"/>
      <c r="CJ1292"/>
      <c r="CK1292"/>
      <c r="CL1292"/>
      <c r="CM1292"/>
      <c r="CN1292"/>
      <c r="CO1292"/>
      <c r="CP1292"/>
      <c r="CQ1292"/>
      <c r="CR1292"/>
      <c r="CS1292"/>
      <c r="CU1292"/>
      <c r="CV1292"/>
    </row>
    <row r="1293" spans="1:100" hidden="1" x14ac:dyDescent="0.25">
      <c r="A1293" s="10">
        <v>1477</v>
      </c>
      <c r="B1293" t="s">
        <v>658</v>
      </c>
      <c r="C1293" t="s">
        <v>666</v>
      </c>
      <c r="D1293" t="s">
        <v>545</v>
      </c>
      <c r="E1293" t="s">
        <v>546</v>
      </c>
      <c r="F1293" t="s">
        <v>111</v>
      </c>
      <c r="G1293" t="s">
        <v>111</v>
      </c>
      <c r="H1293" t="s">
        <v>207</v>
      </c>
      <c r="I1293" t="s">
        <v>207</v>
      </c>
      <c r="J1293" t="s">
        <v>547</v>
      </c>
      <c r="K1293" t="s">
        <v>208</v>
      </c>
      <c r="L1293" s="11" t="s">
        <v>543</v>
      </c>
      <c r="M1293">
        <v>60</v>
      </c>
      <c r="N1293">
        <v>120</v>
      </c>
      <c r="P1293" t="s">
        <v>561</v>
      </c>
      <c r="Q1293" t="s">
        <v>208</v>
      </c>
      <c r="R1293" t="s">
        <v>561</v>
      </c>
      <c r="S1293" t="s">
        <v>208</v>
      </c>
      <c r="T1293" t="s">
        <v>79</v>
      </c>
      <c r="U1293" t="s">
        <v>215</v>
      </c>
      <c r="V1293" t="s">
        <v>207</v>
      </c>
      <c r="W1293" t="s">
        <v>207</v>
      </c>
      <c r="X1293" t="s">
        <v>207</v>
      </c>
      <c r="Y1293" t="s">
        <v>207</v>
      </c>
      <c r="Z1293" t="s">
        <v>207</v>
      </c>
      <c r="AA1293" t="s">
        <v>215</v>
      </c>
      <c r="AB1293" t="s">
        <v>207</v>
      </c>
      <c r="AC1293" t="s">
        <v>207</v>
      </c>
      <c r="AD1293" t="s">
        <v>207</v>
      </c>
      <c r="AE1293" t="s">
        <v>207</v>
      </c>
      <c r="AF1293" t="s">
        <v>207</v>
      </c>
      <c r="AG1293" t="s">
        <v>207</v>
      </c>
      <c r="AH1293" t="s">
        <v>207</v>
      </c>
      <c r="AI1293" t="s">
        <v>207</v>
      </c>
      <c r="AJ1293" t="s">
        <v>207</v>
      </c>
      <c r="AK1293" t="s">
        <v>207</v>
      </c>
      <c r="AL1293" t="s">
        <v>207</v>
      </c>
      <c r="AM1293" t="s">
        <v>207</v>
      </c>
      <c r="AN1293" t="s">
        <v>207</v>
      </c>
      <c r="AO1293" t="s">
        <v>207</v>
      </c>
      <c r="AP1293" t="s">
        <v>207</v>
      </c>
      <c r="AQ1293" t="s">
        <v>207</v>
      </c>
      <c r="AR1293" t="s">
        <v>207</v>
      </c>
      <c r="AS1293" t="s">
        <v>207</v>
      </c>
      <c r="AT1293" t="s">
        <v>207</v>
      </c>
      <c r="AU1293" t="s">
        <v>207</v>
      </c>
      <c r="AV1293" t="s">
        <v>207</v>
      </c>
      <c r="AW1293" t="s">
        <v>207</v>
      </c>
      <c r="AX1293" t="s">
        <v>207</v>
      </c>
      <c r="AY1293" t="s">
        <v>207</v>
      </c>
      <c r="AZ1293" t="s">
        <v>207</v>
      </c>
      <c r="BA1293" t="s">
        <v>215</v>
      </c>
      <c r="BB1293" t="s">
        <v>207</v>
      </c>
      <c r="BC1293" t="s">
        <v>207</v>
      </c>
      <c r="BD1293" t="s">
        <v>207</v>
      </c>
      <c r="BE1293" t="s">
        <v>207</v>
      </c>
      <c r="BF1293" t="s">
        <v>207</v>
      </c>
      <c r="BG1293" t="s">
        <v>207</v>
      </c>
      <c r="BH1293" t="s">
        <v>207</v>
      </c>
      <c r="BI1293" t="s">
        <v>207</v>
      </c>
      <c r="BJ1293" t="s">
        <v>207</v>
      </c>
      <c r="BK1293" t="s">
        <v>207</v>
      </c>
      <c r="BL1293" t="s">
        <v>207</v>
      </c>
      <c r="BM1293" t="s">
        <v>207</v>
      </c>
      <c r="BN1293" t="s">
        <v>207</v>
      </c>
      <c r="BO1293" s="18" t="str">
        <f>IF(OR(BO$2=0, BO$2=""), "N/A", IF(ISNUMBER(SEARCH(UPPER(BO$2), UPPER(ProgramsTable[[#This Row],[Type of Service]]))), "Yes", "No"))</f>
        <v>N/A</v>
      </c>
      <c r="BP1293" s="18" t="str">
        <f>IF(BP$2=0, "N/A", IF(ISNUMBER(SEARCH(TRIM(BP$2), ProgramsTable[[#This Row],[Geographic Coverage]])), "Yes", "No"))</f>
        <v>N/A</v>
      </c>
      <c r="BQ1293" s="18" t="str">
        <f>IF(BQ$2=0, "N/A", IF(ISNUMBER(SEARCH(TRIM(BQ$2), ProgramsTable[[#This Row],[Geographic Coverage]])), "Yes", "No"))</f>
        <v>N/A</v>
      </c>
      <c r="BR1293" s="18" t="str">
        <f>IF(AND(BP$2=0, BQ$2=0), "*Required - Please Make a Selection*", IF(OR(ISNUMBER(SEARCH(TRIM(BP$2), ProgramsTable[[#This Row],[Geographic Coverage]])), ISNUMBER(SEARCH(TRIM(BQ$2), ProgramsTable[[#This Row],[Geographic Coverage]]))), "Yes", "No"))</f>
        <v>*Required - Please Make a Selection*</v>
      </c>
      <c r="BS1293" s="18" t="str">
        <f>IF(OR(BS$2="",BS$2=0), "N/A", IF(AND(ProgramsTable[[#This Row],[Age Min]]= "None", ProgramsTable[[#This Row],[Age Max]]= "None"), "Yes", IF(AND(BS$2&gt;=ProgramsTable[[#This Row],[Age Min]], BS$2&lt;=ProgramsTable[[#This Row],[Age Max]]), "Yes", "No")))</f>
        <v>N/A</v>
      </c>
      <c r="BT1293" s="18" t="str" cm="1">
        <f t="array" ref="BT1293">IF(COUNTIF(AM$2:BJ$2,"Yes")=0,"N/A",IF(SUMPRODUCT(--(AM$2:BJ$2="Yes"),--(ProgramsTable[[#This Row],[Developmental Disability]:[Caregivers, Family Members, Advocates, or Practitioners of an Individual with Disabilities or Medical Conditions]]="Yes"))&gt;0,"Yes","No"))</f>
        <v>N/A</v>
      </c>
      <c r="BU12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93" s="18" t="str">
        <f>IF(BV$2=0, "N/A", IF(ISNUMBER(SEARCH(UPPER(BV$2), UPPER(ProgramsTable[[#This Row],[Type of Service]]))), "Yes", "No"))</f>
        <v>N/A</v>
      </c>
      <c r="BW1293" s="18" t="str">
        <f>IF(BW$2=0, "N/A", IF(ISNUMBER(SEARCH(TRIM(BW$2), ProgramsTable[[#This Row],[Geographic Coverage]])), "Yes", "No"))</f>
        <v>N/A</v>
      </c>
      <c r="BX1293" s="18" t="str">
        <f>IF(BX$2=0, "N/A", IF(ISNUMBER(SEARCH(TRIM(BX$2), ProgramsTable[[#This Row],[Geographic Coverage]])), "Yes", "No"))</f>
        <v>N/A</v>
      </c>
      <c r="BY1293" s="18" t="str">
        <f>IF(AND(BW$2=0, BX$2=0), "*Required - Please Make a Selection*", IF(OR(ISNUMBER(SEARCH(TRIM(BW$2), ProgramsTable[[#This Row],[Geographic Coverage]])), ISNUMBER(SEARCH(TRIM(BX$2), ProgramsTable[[#This Row],[Geographic Coverage]]))), "Yes", "No"))</f>
        <v>*Required - Please Make a Selection*</v>
      </c>
      <c r="BZ1293" s="18" t="str">
        <f>IF(I$2=0, "N/A", IF(I$2="Yes", IF(ProgramsTable[[#This Row],[Program Includes Services for Caregivers]]="Yes", IF(ProgramsTable[[#This Row],[Program May Require Caregiver to be Unpaid]]="No", "Yes", "No"), "No"), "N/A"))</f>
        <v>N/A</v>
      </c>
      <c r="CA12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93" s="18" t="str">
        <f>IF(CB$2=0, "N/A", IF(ISNUMBER(SEARCH(TRIM(UPPER(CB$2)), TRIM(UPPER(ProgramsTable[[#This Row],[Type of Service]])))), "Yes", "No"))</f>
        <v>N/A</v>
      </c>
      <c r="CC1293" s="18" t="str">
        <f>IF(CC$2=0, "N/A", IF(ISNUMBER(SEARCH(TRIM(CC$2), ProgramsTable[[#This Row],[Geographic Coverage]])), "Yes", "No"))</f>
        <v>No</v>
      </c>
      <c r="CD1293" s="18" t="str">
        <f>IF(CD$2=0, "N/A", IF(ISNUMBER(SEARCH(TRIM(CD$2), ProgramsTable[[#This Row],[Geographic Coverage]])), "Yes", "No"))</f>
        <v>N/A</v>
      </c>
      <c r="CE1293" s="18" t="str">
        <f>IF(AND(CC$2=0, CD$2=0), "*Required - Please Make a Selection*", IF(OR(ISNUMBER(SEARCH(TRIM(CC$2), ProgramsTable[[#This Row],[Geographic Coverage]])), ISNUMBER(SEARCH(TRIM(CD$2), ProgramsTable[[#This Row],[Geographic Coverage]]))), "Yes", "No"))</f>
        <v>No</v>
      </c>
      <c r="CF1293" s="18" t="str" cm="1">
        <f t="array" ref="CF1293">IF(COUNTIF(BK$2:BN$2, "Yes")=0, "N/A", IF(SUMPRODUCT((BK$2:BN$2="Yes")*(ProgramsTable[[#This Row],[Veteran?]:[Disabled Veteran?]]="Yes"))&gt;0, "Yes", "No"))</f>
        <v>No</v>
      </c>
      <c r="CG12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93"/>
      <c r="CI1293"/>
      <c r="CJ1293"/>
      <c r="CK1293"/>
      <c r="CL1293"/>
      <c r="CM1293"/>
      <c r="CN1293"/>
      <c r="CO1293"/>
      <c r="CP1293"/>
      <c r="CQ1293"/>
      <c r="CR1293"/>
      <c r="CS1293"/>
      <c r="CU1293"/>
      <c r="CV1293"/>
    </row>
    <row r="1294" spans="1:100" hidden="1" x14ac:dyDescent="0.25">
      <c r="A1294" s="10">
        <v>1478</v>
      </c>
      <c r="B1294" t="s">
        <v>658</v>
      </c>
      <c r="C1294" t="s">
        <v>666</v>
      </c>
      <c r="D1294" t="s">
        <v>545</v>
      </c>
      <c r="E1294" t="s">
        <v>546</v>
      </c>
      <c r="F1294" t="s">
        <v>562</v>
      </c>
      <c r="G1294" t="s">
        <v>103</v>
      </c>
      <c r="H1294" t="s">
        <v>207</v>
      </c>
      <c r="I1294" t="s">
        <v>207</v>
      </c>
      <c r="J1294" t="s">
        <v>208</v>
      </c>
      <c r="K1294" t="s">
        <v>208</v>
      </c>
      <c r="L1294" s="11" t="s">
        <v>208</v>
      </c>
      <c r="M1294" t="s">
        <v>208</v>
      </c>
      <c r="N1294" t="s">
        <v>208</v>
      </c>
      <c r="P1294" t="s">
        <v>208</v>
      </c>
      <c r="Q1294" t="s">
        <v>208</v>
      </c>
      <c r="R1294" t="s">
        <v>208</v>
      </c>
      <c r="S1294" t="s">
        <v>208</v>
      </c>
      <c r="T1294" t="s">
        <v>79</v>
      </c>
      <c r="U1294" t="s">
        <v>207</v>
      </c>
      <c r="V1294" t="s">
        <v>207</v>
      </c>
      <c r="W1294" t="s">
        <v>207</v>
      </c>
      <c r="X1294" t="s">
        <v>207</v>
      </c>
      <c r="Y1294" t="s">
        <v>207</v>
      </c>
      <c r="Z1294" t="s">
        <v>207</v>
      </c>
      <c r="AA1294" t="s">
        <v>207</v>
      </c>
      <c r="AB1294" t="s">
        <v>207</v>
      </c>
      <c r="AC1294" t="s">
        <v>207</v>
      </c>
      <c r="AD1294" t="s">
        <v>207</v>
      </c>
      <c r="AE1294" t="s">
        <v>207</v>
      </c>
      <c r="AF1294" t="s">
        <v>207</v>
      </c>
      <c r="AG1294" t="s">
        <v>207</v>
      </c>
      <c r="AH1294" t="s">
        <v>207</v>
      </c>
      <c r="AI1294" t="s">
        <v>207</v>
      </c>
      <c r="AJ1294" t="s">
        <v>207</v>
      </c>
      <c r="AK1294" t="s">
        <v>207</v>
      </c>
      <c r="AL1294" t="s">
        <v>207</v>
      </c>
      <c r="AM1294" t="s">
        <v>207</v>
      </c>
      <c r="AN1294" t="s">
        <v>207</v>
      </c>
      <c r="AO1294" t="s">
        <v>207</v>
      </c>
      <c r="AP1294" t="s">
        <v>207</v>
      </c>
      <c r="AQ1294" t="s">
        <v>207</v>
      </c>
      <c r="AR1294" t="s">
        <v>207</v>
      </c>
      <c r="AS1294" t="s">
        <v>207</v>
      </c>
      <c r="AT1294" t="s">
        <v>207</v>
      </c>
      <c r="AU1294" t="s">
        <v>207</v>
      </c>
      <c r="AV1294" t="s">
        <v>207</v>
      </c>
      <c r="AW1294" t="s">
        <v>207</v>
      </c>
      <c r="AX1294" t="s">
        <v>207</v>
      </c>
      <c r="AY1294" t="s">
        <v>207</v>
      </c>
      <c r="AZ1294" t="s">
        <v>207</v>
      </c>
      <c r="BA1294" t="s">
        <v>207</v>
      </c>
      <c r="BB1294" t="s">
        <v>207</v>
      </c>
      <c r="BC1294" t="s">
        <v>207</v>
      </c>
      <c r="BD1294" t="s">
        <v>207</v>
      </c>
      <c r="BE1294" t="s">
        <v>207</v>
      </c>
      <c r="BF1294" t="s">
        <v>207</v>
      </c>
      <c r="BG1294" t="s">
        <v>207</v>
      </c>
      <c r="BH1294" t="s">
        <v>207</v>
      </c>
      <c r="BI1294" t="s">
        <v>207</v>
      </c>
      <c r="BJ1294" t="s">
        <v>207</v>
      </c>
      <c r="BK1294" t="s">
        <v>207</v>
      </c>
      <c r="BL1294" t="s">
        <v>207</v>
      </c>
      <c r="BM1294" t="s">
        <v>207</v>
      </c>
      <c r="BN1294" t="s">
        <v>207</v>
      </c>
      <c r="BO1294" s="18" t="str">
        <f>IF(OR(BO$2=0, BO$2=""), "N/A", IF(ISNUMBER(SEARCH(UPPER(BO$2), UPPER(ProgramsTable[[#This Row],[Type of Service]]))), "Yes", "No"))</f>
        <v>N/A</v>
      </c>
      <c r="BP1294" s="18" t="str">
        <f>IF(BP$2=0, "N/A", IF(ISNUMBER(SEARCH(TRIM(BP$2), ProgramsTable[[#This Row],[Geographic Coverage]])), "Yes", "No"))</f>
        <v>N/A</v>
      </c>
      <c r="BQ1294" s="18" t="str">
        <f>IF(BQ$2=0, "N/A", IF(ISNUMBER(SEARCH(TRIM(BQ$2), ProgramsTable[[#This Row],[Geographic Coverage]])), "Yes", "No"))</f>
        <v>N/A</v>
      </c>
      <c r="BR1294" s="18" t="str">
        <f>IF(AND(BP$2=0, BQ$2=0), "*Required - Please Make a Selection*", IF(OR(ISNUMBER(SEARCH(TRIM(BP$2), ProgramsTable[[#This Row],[Geographic Coverage]])), ISNUMBER(SEARCH(TRIM(BQ$2), ProgramsTable[[#This Row],[Geographic Coverage]]))), "Yes", "No"))</f>
        <v>*Required - Please Make a Selection*</v>
      </c>
      <c r="BS1294" s="18" t="str">
        <f>IF(OR(BS$2="",BS$2=0), "N/A", IF(AND(ProgramsTable[[#This Row],[Age Min]]= "None", ProgramsTable[[#This Row],[Age Max]]= "None"), "Yes", IF(AND(BS$2&gt;=ProgramsTable[[#This Row],[Age Min]], BS$2&lt;=ProgramsTable[[#This Row],[Age Max]]), "Yes", "No")))</f>
        <v>N/A</v>
      </c>
      <c r="BT1294" s="18" t="str" cm="1">
        <f t="array" ref="BT1294">IF(COUNTIF(AM$2:BJ$2,"Yes")=0,"N/A",IF(SUMPRODUCT(--(AM$2:BJ$2="Yes"),--(ProgramsTable[[#This Row],[Developmental Disability]:[Caregivers, Family Members, Advocates, or Practitioners of an Individual with Disabilities or Medical Conditions]]="Yes"))&gt;0,"Yes","No"))</f>
        <v>N/A</v>
      </c>
      <c r="BU12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94" s="18" t="str">
        <f>IF(BV$2=0, "N/A", IF(ISNUMBER(SEARCH(UPPER(BV$2), UPPER(ProgramsTable[[#This Row],[Type of Service]]))), "Yes", "No"))</f>
        <v>N/A</v>
      </c>
      <c r="BW1294" s="18" t="str">
        <f>IF(BW$2=0, "N/A", IF(ISNUMBER(SEARCH(TRIM(BW$2), ProgramsTable[[#This Row],[Geographic Coverage]])), "Yes", "No"))</f>
        <v>N/A</v>
      </c>
      <c r="BX1294" s="18" t="str">
        <f>IF(BX$2=0, "N/A", IF(ISNUMBER(SEARCH(TRIM(BX$2), ProgramsTable[[#This Row],[Geographic Coverage]])), "Yes", "No"))</f>
        <v>N/A</v>
      </c>
      <c r="BY1294" s="18" t="str">
        <f>IF(AND(BW$2=0, BX$2=0), "*Required - Please Make a Selection*", IF(OR(ISNUMBER(SEARCH(TRIM(BW$2), ProgramsTable[[#This Row],[Geographic Coverage]])), ISNUMBER(SEARCH(TRIM(BX$2), ProgramsTable[[#This Row],[Geographic Coverage]]))), "Yes", "No"))</f>
        <v>*Required - Please Make a Selection*</v>
      </c>
      <c r="BZ1294" s="18" t="str">
        <f>IF(I$2=0, "N/A", IF(I$2="Yes", IF(ProgramsTable[[#This Row],[Program Includes Services for Caregivers]]="Yes", IF(ProgramsTable[[#This Row],[Program May Require Caregiver to be Unpaid]]="No", "Yes", "No"), "No"), "N/A"))</f>
        <v>N/A</v>
      </c>
      <c r="CA12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94" s="18" t="str">
        <f>IF(CB$2=0, "N/A", IF(ISNUMBER(SEARCH(TRIM(UPPER(CB$2)), TRIM(UPPER(ProgramsTable[[#This Row],[Type of Service]])))), "Yes", "No"))</f>
        <v>N/A</v>
      </c>
      <c r="CC1294" s="18" t="str">
        <f>IF(CC$2=0, "N/A", IF(ISNUMBER(SEARCH(TRIM(CC$2), ProgramsTable[[#This Row],[Geographic Coverage]])), "Yes", "No"))</f>
        <v>No</v>
      </c>
      <c r="CD1294" s="18" t="str">
        <f>IF(CD$2=0, "N/A", IF(ISNUMBER(SEARCH(TRIM(CD$2), ProgramsTable[[#This Row],[Geographic Coverage]])), "Yes", "No"))</f>
        <v>N/A</v>
      </c>
      <c r="CE1294" s="18" t="str">
        <f>IF(AND(CC$2=0, CD$2=0), "*Required - Please Make a Selection*", IF(OR(ISNUMBER(SEARCH(TRIM(CC$2), ProgramsTable[[#This Row],[Geographic Coverage]])), ISNUMBER(SEARCH(TRIM(CD$2), ProgramsTable[[#This Row],[Geographic Coverage]]))), "Yes", "No"))</f>
        <v>No</v>
      </c>
      <c r="CF1294" s="18" t="str" cm="1">
        <f t="array" ref="CF1294">IF(COUNTIF(BK$2:BN$2, "Yes")=0, "N/A", IF(SUMPRODUCT((BK$2:BN$2="Yes")*(ProgramsTable[[#This Row],[Veteran?]:[Disabled Veteran?]]="Yes"))&gt;0, "Yes", "No"))</f>
        <v>No</v>
      </c>
      <c r="CG12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94"/>
      <c r="CI1294"/>
      <c r="CJ1294"/>
      <c r="CK1294"/>
      <c r="CL1294"/>
      <c r="CM1294"/>
      <c r="CN1294"/>
      <c r="CO1294"/>
      <c r="CP1294"/>
      <c r="CQ1294"/>
      <c r="CR1294"/>
      <c r="CS1294"/>
      <c r="CU1294"/>
      <c r="CV1294"/>
    </row>
    <row r="1295" spans="1:100" hidden="1" x14ac:dyDescent="0.25">
      <c r="A1295" s="10">
        <v>1479</v>
      </c>
      <c r="B1295" t="s">
        <v>658</v>
      </c>
      <c r="C1295" t="s">
        <v>666</v>
      </c>
      <c r="D1295" t="s">
        <v>545</v>
      </c>
      <c r="E1295" t="s">
        <v>546</v>
      </c>
      <c r="F1295" t="s">
        <v>117</v>
      </c>
      <c r="G1295" t="s">
        <v>117</v>
      </c>
      <c r="H1295" t="s">
        <v>207</v>
      </c>
      <c r="I1295" t="s">
        <v>207</v>
      </c>
      <c r="J1295" t="s">
        <v>208</v>
      </c>
      <c r="K1295" t="s">
        <v>208</v>
      </c>
      <c r="L1295" s="11" t="s">
        <v>543</v>
      </c>
      <c r="M1295">
        <v>60</v>
      </c>
      <c r="N1295">
        <v>120</v>
      </c>
      <c r="P1295" t="s">
        <v>563</v>
      </c>
      <c r="Q1295" t="s">
        <v>208</v>
      </c>
      <c r="R1295" t="s">
        <v>563</v>
      </c>
      <c r="S1295" t="s">
        <v>208</v>
      </c>
      <c r="T1295" t="s">
        <v>79</v>
      </c>
      <c r="U1295" t="s">
        <v>207</v>
      </c>
      <c r="V1295" t="s">
        <v>207</v>
      </c>
      <c r="W1295" t="s">
        <v>207</v>
      </c>
      <c r="X1295" t="s">
        <v>207</v>
      </c>
      <c r="Y1295" t="s">
        <v>207</v>
      </c>
      <c r="Z1295" t="s">
        <v>207</v>
      </c>
      <c r="AA1295" t="s">
        <v>207</v>
      </c>
      <c r="AB1295" t="s">
        <v>207</v>
      </c>
      <c r="AC1295" t="s">
        <v>207</v>
      </c>
      <c r="AD1295" t="s">
        <v>207</v>
      </c>
      <c r="AE1295" t="s">
        <v>207</v>
      </c>
      <c r="AF1295" t="s">
        <v>207</v>
      </c>
      <c r="AG1295" t="s">
        <v>207</v>
      </c>
      <c r="AH1295" t="s">
        <v>207</v>
      </c>
      <c r="AI1295" t="s">
        <v>207</v>
      </c>
      <c r="AJ1295" t="s">
        <v>207</v>
      </c>
      <c r="AK1295" t="s">
        <v>207</v>
      </c>
      <c r="AL1295" t="s">
        <v>207</v>
      </c>
      <c r="AM1295" t="s">
        <v>207</v>
      </c>
      <c r="AN1295" t="s">
        <v>207</v>
      </c>
      <c r="AO1295" t="s">
        <v>207</v>
      </c>
      <c r="AP1295" t="s">
        <v>207</v>
      </c>
      <c r="AQ1295" t="s">
        <v>207</v>
      </c>
      <c r="AR1295" t="s">
        <v>207</v>
      </c>
      <c r="AS1295" t="s">
        <v>207</v>
      </c>
      <c r="AT1295" t="s">
        <v>207</v>
      </c>
      <c r="AU1295" t="s">
        <v>207</v>
      </c>
      <c r="AV1295" t="s">
        <v>207</v>
      </c>
      <c r="AW1295" t="s">
        <v>207</v>
      </c>
      <c r="AX1295" t="s">
        <v>207</v>
      </c>
      <c r="AY1295" t="s">
        <v>207</v>
      </c>
      <c r="AZ1295" t="s">
        <v>207</v>
      </c>
      <c r="BA1295" t="s">
        <v>215</v>
      </c>
      <c r="BB1295" t="s">
        <v>207</v>
      </c>
      <c r="BC1295" t="s">
        <v>207</v>
      </c>
      <c r="BD1295" t="s">
        <v>207</v>
      </c>
      <c r="BE1295" t="s">
        <v>207</v>
      </c>
      <c r="BF1295" t="s">
        <v>207</v>
      </c>
      <c r="BG1295" t="s">
        <v>207</v>
      </c>
      <c r="BH1295" t="s">
        <v>207</v>
      </c>
      <c r="BI1295" t="s">
        <v>207</v>
      </c>
      <c r="BJ1295" t="s">
        <v>207</v>
      </c>
      <c r="BK1295" t="s">
        <v>207</v>
      </c>
      <c r="BL1295" t="s">
        <v>207</v>
      </c>
      <c r="BM1295" t="s">
        <v>207</v>
      </c>
      <c r="BN1295" t="s">
        <v>207</v>
      </c>
      <c r="BO1295" s="18" t="str">
        <f>IF(OR(BO$2=0, BO$2=""), "N/A", IF(ISNUMBER(SEARCH(UPPER(BO$2), UPPER(ProgramsTable[[#This Row],[Type of Service]]))), "Yes", "No"))</f>
        <v>N/A</v>
      </c>
      <c r="BP1295" s="18" t="str">
        <f>IF(BP$2=0, "N/A", IF(ISNUMBER(SEARCH(TRIM(BP$2), ProgramsTable[[#This Row],[Geographic Coverage]])), "Yes", "No"))</f>
        <v>N/A</v>
      </c>
      <c r="BQ1295" s="18" t="str">
        <f>IF(BQ$2=0, "N/A", IF(ISNUMBER(SEARCH(TRIM(BQ$2), ProgramsTable[[#This Row],[Geographic Coverage]])), "Yes", "No"))</f>
        <v>N/A</v>
      </c>
      <c r="BR1295" s="18" t="str">
        <f>IF(AND(BP$2=0, BQ$2=0), "*Required - Please Make a Selection*", IF(OR(ISNUMBER(SEARCH(TRIM(BP$2), ProgramsTable[[#This Row],[Geographic Coverage]])), ISNUMBER(SEARCH(TRIM(BQ$2), ProgramsTable[[#This Row],[Geographic Coverage]]))), "Yes", "No"))</f>
        <v>*Required - Please Make a Selection*</v>
      </c>
      <c r="BS1295" s="18" t="str">
        <f>IF(OR(BS$2="",BS$2=0), "N/A", IF(AND(ProgramsTable[[#This Row],[Age Min]]= "None", ProgramsTable[[#This Row],[Age Max]]= "None"), "Yes", IF(AND(BS$2&gt;=ProgramsTable[[#This Row],[Age Min]], BS$2&lt;=ProgramsTable[[#This Row],[Age Max]]), "Yes", "No")))</f>
        <v>N/A</v>
      </c>
      <c r="BT1295" s="18" t="str" cm="1">
        <f t="array" ref="BT1295">IF(COUNTIF(AM$2:BJ$2,"Yes")=0,"N/A",IF(SUMPRODUCT(--(AM$2:BJ$2="Yes"),--(ProgramsTable[[#This Row],[Developmental Disability]:[Caregivers, Family Members, Advocates, or Practitioners of an Individual with Disabilities or Medical Conditions]]="Yes"))&gt;0,"Yes","No"))</f>
        <v>N/A</v>
      </c>
      <c r="BU12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95" s="18" t="str">
        <f>IF(BV$2=0, "N/A", IF(ISNUMBER(SEARCH(UPPER(BV$2), UPPER(ProgramsTable[[#This Row],[Type of Service]]))), "Yes", "No"))</f>
        <v>N/A</v>
      </c>
      <c r="BW1295" s="18" t="str">
        <f>IF(BW$2=0, "N/A", IF(ISNUMBER(SEARCH(TRIM(BW$2), ProgramsTable[[#This Row],[Geographic Coverage]])), "Yes", "No"))</f>
        <v>N/A</v>
      </c>
      <c r="BX1295" s="18" t="str">
        <f>IF(BX$2=0, "N/A", IF(ISNUMBER(SEARCH(TRIM(BX$2), ProgramsTable[[#This Row],[Geographic Coverage]])), "Yes", "No"))</f>
        <v>N/A</v>
      </c>
      <c r="BY1295" s="18" t="str">
        <f>IF(AND(BW$2=0, BX$2=0), "*Required - Please Make a Selection*", IF(OR(ISNUMBER(SEARCH(TRIM(BW$2), ProgramsTable[[#This Row],[Geographic Coverage]])), ISNUMBER(SEARCH(TRIM(BX$2), ProgramsTable[[#This Row],[Geographic Coverage]]))), "Yes", "No"))</f>
        <v>*Required - Please Make a Selection*</v>
      </c>
      <c r="BZ1295" s="18" t="str">
        <f>IF(I$2=0, "N/A", IF(I$2="Yes", IF(ProgramsTable[[#This Row],[Program Includes Services for Caregivers]]="Yes", IF(ProgramsTable[[#This Row],[Program May Require Caregiver to be Unpaid]]="No", "Yes", "No"), "No"), "N/A"))</f>
        <v>N/A</v>
      </c>
      <c r="CA12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95" s="18" t="str">
        <f>IF(CB$2=0, "N/A", IF(ISNUMBER(SEARCH(TRIM(UPPER(CB$2)), TRIM(UPPER(ProgramsTable[[#This Row],[Type of Service]])))), "Yes", "No"))</f>
        <v>N/A</v>
      </c>
      <c r="CC1295" s="18" t="str">
        <f>IF(CC$2=0, "N/A", IF(ISNUMBER(SEARCH(TRIM(CC$2), ProgramsTable[[#This Row],[Geographic Coverage]])), "Yes", "No"))</f>
        <v>No</v>
      </c>
      <c r="CD1295" s="18" t="str">
        <f>IF(CD$2=0, "N/A", IF(ISNUMBER(SEARCH(TRIM(CD$2), ProgramsTable[[#This Row],[Geographic Coverage]])), "Yes", "No"))</f>
        <v>N/A</v>
      </c>
      <c r="CE1295" s="18" t="str">
        <f>IF(AND(CC$2=0, CD$2=0), "*Required - Please Make a Selection*", IF(OR(ISNUMBER(SEARCH(TRIM(CC$2), ProgramsTable[[#This Row],[Geographic Coverage]])), ISNUMBER(SEARCH(TRIM(CD$2), ProgramsTable[[#This Row],[Geographic Coverage]]))), "Yes", "No"))</f>
        <v>No</v>
      </c>
      <c r="CF1295" s="18" t="str" cm="1">
        <f t="array" ref="CF1295">IF(COUNTIF(BK$2:BN$2, "Yes")=0, "N/A", IF(SUMPRODUCT((BK$2:BN$2="Yes")*(ProgramsTable[[#This Row],[Veteran?]:[Disabled Veteran?]]="Yes"))&gt;0, "Yes", "No"))</f>
        <v>No</v>
      </c>
      <c r="CG12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95"/>
      <c r="CI1295"/>
      <c r="CJ1295"/>
      <c r="CK1295"/>
      <c r="CL1295"/>
      <c r="CM1295"/>
      <c r="CN1295"/>
      <c r="CO1295"/>
      <c r="CP1295"/>
      <c r="CQ1295"/>
      <c r="CR1295"/>
      <c r="CS1295"/>
      <c r="CU1295"/>
      <c r="CV1295"/>
    </row>
    <row r="1296" spans="1:100" x14ac:dyDescent="0.25">
      <c r="A1296" s="10">
        <v>1480</v>
      </c>
      <c r="B1296" t="s">
        <v>658</v>
      </c>
      <c r="C1296" t="s">
        <v>666</v>
      </c>
      <c r="D1296" t="s">
        <v>564</v>
      </c>
      <c r="E1296" t="s">
        <v>546</v>
      </c>
      <c r="F1296" t="s">
        <v>565</v>
      </c>
      <c r="G1296" t="s">
        <v>107</v>
      </c>
      <c r="H1296" t="s">
        <v>207</v>
      </c>
      <c r="I1296" t="s">
        <v>207</v>
      </c>
      <c r="J1296" t="s">
        <v>566</v>
      </c>
      <c r="K1296" t="s">
        <v>208</v>
      </c>
      <c r="L1296" s="11" t="s">
        <v>567</v>
      </c>
      <c r="M1296">
        <v>60</v>
      </c>
      <c r="N1296">
        <v>120</v>
      </c>
      <c r="O1296" t="s">
        <v>568</v>
      </c>
      <c r="P1296" t="s">
        <v>569</v>
      </c>
      <c r="Q1296" t="s">
        <v>208</v>
      </c>
      <c r="R1296" t="s">
        <v>569</v>
      </c>
      <c r="S1296" t="s">
        <v>208</v>
      </c>
      <c r="T1296" t="s">
        <v>79</v>
      </c>
      <c r="U1296" t="s">
        <v>207</v>
      </c>
      <c r="V1296" t="s">
        <v>215</v>
      </c>
      <c r="W1296" t="s">
        <v>207</v>
      </c>
      <c r="X1296" t="s">
        <v>207</v>
      </c>
      <c r="Y1296" t="s">
        <v>207</v>
      </c>
      <c r="Z1296" t="s">
        <v>207</v>
      </c>
      <c r="AA1296" t="s">
        <v>207</v>
      </c>
      <c r="AB1296" t="s">
        <v>207</v>
      </c>
      <c r="AC1296" t="s">
        <v>207</v>
      </c>
      <c r="AD1296" t="s">
        <v>207</v>
      </c>
      <c r="AE1296" t="s">
        <v>207</v>
      </c>
      <c r="AF1296" t="s">
        <v>207</v>
      </c>
      <c r="AG1296" t="s">
        <v>207</v>
      </c>
      <c r="AH1296" t="s">
        <v>207</v>
      </c>
      <c r="AI1296" t="s">
        <v>207</v>
      </c>
      <c r="AJ1296" t="s">
        <v>207</v>
      </c>
      <c r="AK1296" t="s">
        <v>207</v>
      </c>
      <c r="AL1296" t="s">
        <v>207</v>
      </c>
      <c r="AM1296" t="s">
        <v>215</v>
      </c>
      <c r="AN1296" t="s">
        <v>215</v>
      </c>
      <c r="AO1296" t="s">
        <v>215</v>
      </c>
      <c r="AP1296" t="s">
        <v>207</v>
      </c>
      <c r="AQ1296" t="s">
        <v>207</v>
      </c>
      <c r="AR1296" t="s">
        <v>207</v>
      </c>
      <c r="AS1296" t="s">
        <v>207</v>
      </c>
      <c r="AT1296" t="s">
        <v>207</v>
      </c>
      <c r="AU1296" t="s">
        <v>207</v>
      </c>
      <c r="AV1296" t="s">
        <v>207</v>
      </c>
      <c r="AW1296" t="s">
        <v>207</v>
      </c>
      <c r="AX1296" t="s">
        <v>207</v>
      </c>
      <c r="AY1296" t="s">
        <v>207</v>
      </c>
      <c r="AZ1296" t="s">
        <v>207</v>
      </c>
      <c r="BA1296" t="s">
        <v>207</v>
      </c>
      <c r="BB1296" t="s">
        <v>207</v>
      </c>
      <c r="BC1296" t="s">
        <v>207</v>
      </c>
      <c r="BD1296" t="s">
        <v>207</v>
      </c>
      <c r="BE1296" t="s">
        <v>207</v>
      </c>
      <c r="BF1296" t="s">
        <v>207</v>
      </c>
      <c r="BG1296" t="s">
        <v>207</v>
      </c>
      <c r="BH1296" t="s">
        <v>207</v>
      </c>
      <c r="BI1296" t="s">
        <v>207</v>
      </c>
      <c r="BJ1296" t="s">
        <v>207</v>
      </c>
      <c r="BK1296" t="s">
        <v>207</v>
      </c>
      <c r="BL1296" t="s">
        <v>207</v>
      </c>
      <c r="BM1296" t="s">
        <v>207</v>
      </c>
      <c r="BN1296" t="s">
        <v>207</v>
      </c>
      <c r="BO1296" s="18" t="str">
        <f>IF(OR(BO$2=0, BO$2=""), "N/A", IF(ISNUMBER(SEARCH(UPPER(BO$2), UPPER(ProgramsTable[[#This Row],[Type of Service]]))), "Yes", "No"))</f>
        <v>N/A</v>
      </c>
      <c r="BP1296" s="18" t="str">
        <f>IF(BP$2=0, "N/A", IF(ISNUMBER(SEARCH(TRIM(BP$2), ProgramsTable[[#This Row],[Geographic Coverage]])), "Yes", "No"))</f>
        <v>N/A</v>
      </c>
      <c r="BQ1296" s="18" t="str">
        <f>IF(BQ$2=0, "N/A", IF(ISNUMBER(SEARCH(TRIM(BQ$2), ProgramsTable[[#This Row],[Geographic Coverage]])), "Yes", "No"))</f>
        <v>N/A</v>
      </c>
      <c r="BR1296" s="18" t="str">
        <f>IF(AND(BP$2=0, BQ$2=0), "*Required - Please Make a Selection*", IF(OR(ISNUMBER(SEARCH(TRIM(BP$2), ProgramsTable[[#This Row],[Geographic Coverage]])), ISNUMBER(SEARCH(TRIM(BQ$2), ProgramsTable[[#This Row],[Geographic Coverage]]))), "Yes", "No"))</f>
        <v>*Required - Please Make a Selection*</v>
      </c>
      <c r="BS1296" s="18" t="str">
        <f>IF(OR(BS$2="",BS$2=0), "N/A", IF(AND(ProgramsTable[[#This Row],[Age Min]]= "None", ProgramsTable[[#This Row],[Age Max]]= "None"), "Yes", IF(AND(BS$2&gt;=ProgramsTable[[#This Row],[Age Min]], BS$2&lt;=ProgramsTable[[#This Row],[Age Max]]), "Yes", "No")))</f>
        <v>N/A</v>
      </c>
      <c r="BT1296" s="18" t="str" cm="1">
        <f t="array" ref="BT1296">IF(COUNTIF(AM$2:BJ$2,"Yes")=0,"N/A",IF(SUMPRODUCT(--(AM$2:BJ$2="Yes"),--(ProgramsTable[[#This Row],[Developmental Disability]:[Caregivers, Family Members, Advocates, or Practitioners of an Individual with Disabilities or Medical Conditions]]="Yes"))&gt;0,"Yes","No"))</f>
        <v>N/A</v>
      </c>
      <c r="BU12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96" s="18" t="str">
        <f>IF(BV$2=0, "N/A", IF(ISNUMBER(SEARCH(UPPER(BV$2), UPPER(ProgramsTable[[#This Row],[Type of Service]]))), "Yes", "No"))</f>
        <v>N/A</v>
      </c>
      <c r="BW1296" s="18" t="str">
        <f>IF(BW$2=0, "N/A", IF(ISNUMBER(SEARCH(TRIM(BW$2), ProgramsTable[[#This Row],[Geographic Coverage]])), "Yes", "No"))</f>
        <v>N/A</v>
      </c>
      <c r="BX1296" s="18" t="str">
        <f>IF(BX$2=0, "N/A", IF(ISNUMBER(SEARCH(TRIM(BX$2), ProgramsTable[[#This Row],[Geographic Coverage]])), "Yes", "No"))</f>
        <v>N/A</v>
      </c>
      <c r="BY1296" s="18" t="str">
        <f>IF(AND(BW$2=0, BX$2=0), "*Required - Please Make a Selection*", IF(OR(ISNUMBER(SEARCH(TRIM(BW$2), ProgramsTable[[#This Row],[Geographic Coverage]])), ISNUMBER(SEARCH(TRIM(BX$2), ProgramsTable[[#This Row],[Geographic Coverage]]))), "Yes", "No"))</f>
        <v>*Required - Please Make a Selection*</v>
      </c>
      <c r="BZ1296" s="18" t="str">
        <f>IF(I$2=0, "N/A", IF(I$2="Yes", IF(ProgramsTable[[#This Row],[Program Includes Services for Caregivers]]="Yes", IF(ProgramsTable[[#This Row],[Program May Require Caregiver to be Unpaid]]="No", "Yes", "No"), "No"), "N/A"))</f>
        <v>N/A</v>
      </c>
      <c r="CA12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96" s="18" t="str">
        <f>IF(CB$2=0, "N/A", IF(ISNUMBER(SEARCH(TRIM(UPPER(CB$2)), TRIM(UPPER(ProgramsTable[[#This Row],[Type of Service]])))), "Yes", "No"))</f>
        <v>N/A</v>
      </c>
      <c r="CC1296" s="18" t="str">
        <f>IF(CC$2=0, "N/A", IF(ISNUMBER(SEARCH(TRIM(CC$2), ProgramsTable[[#This Row],[Geographic Coverage]])), "Yes", "No"))</f>
        <v>No</v>
      </c>
      <c r="CD1296" s="18" t="str">
        <f>IF(CD$2=0, "N/A", IF(ISNUMBER(SEARCH(TRIM(CD$2), ProgramsTable[[#This Row],[Geographic Coverage]])), "Yes", "No"))</f>
        <v>N/A</v>
      </c>
      <c r="CE1296" s="18" t="str">
        <f>IF(AND(CC$2=0, CD$2=0), "*Required - Please Make a Selection*", IF(OR(ISNUMBER(SEARCH(TRIM(CC$2), ProgramsTable[[#This Row],[Geographic Coverage]])), ISNUMBER(SEARCH(TRIM(CD$2), ProgramsTable[[#This Row],[Geographic Coverage]]))), "Yes", "No"))</f>
        <v>No</v>
      </c>
      <c r="CF1296" s="18" t="str" cm="1">
        <f t="array" ref="CF1296">IF(COUNTIF(BK$2:BN$2, "Yes")=0, "N/A", IF(SUMPRODUCT((BK$2:BN$2="Yes")*(ProgramsTable[[#This Row],[Veteran?]:[Disabled Veteran?]]="Yes"))&gt;0, "Yes", "No"))</f>
        <v>No</v>
      </c>
      <c r="CG12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96"/>
      <c r="CI1296"/>
      <c r="CJ1296"/>
      <c r="CK1296"/>
      <c r="CL1296"/>
      <c r="CM1296"/>
      <c r="CN1296"/>
      <c r="CO1296"/>
      <c r="CP1296"/>
      <c r="CQ1296"/>
      <c r="CR1296"/>
      <c r="CS1296"/>
      <c r="CU1296"/>
      <c r="CV1296"/>
    </row>
    <row r="1297" spans="1:100" hidden="1" x14ac:dyDescent="0.25">
      <c r="A1297" s="10">
        <v>1481</v>
      </c>
      <c r="B1297" t="s">
        <v>658</v>
      </c>
      <c r="C1297" t="s">
        <v>666</v>
      </c>
      <c r="D1297" t="s">
        <v>564</v>
      </c>
      <c r="E1297" t="s">
        <v>546</v>
      </c>
      <c r="F1297" t="s">
        <v>570</v>
      </c>
      <c r="G1297" t="s">
        <v>109</v>
      </c>
      <c r="H1297" t="s">
        <v>207</v>
      </c>
      <c r="I1297" t="s">
        <v>207</v>
      </c>
      <c r="J1297" t="s">
        <v>566</v>
      </c>
      <c r="K1297" t="s">
        <v>208</v>
      </c>
      <c r="L1297" s="11" t="s">
        <v>571</v>
      </c>
      <c r="M1297">
        <v>60</v>
      </c>
      <c r="N1297">
        <v>120</v>
      </c>
      <c r="O1297" t="s">
        <v>572</v>
      </c>
      <c r="P1297" t="s">
        <v>573</v>
      </c>
      <c r="Q1297" t="s">
        <v>208</v>
      </c>
      <c r="R1297" t="s">
        <v>573</v>
      </c>
      <c r="S1297" t="s">
        <v>208</v>
      </c>
      <c r="T1297" t="s">
        <v>79</v>
      </c>
      <c r="U1297" t="s">
        <v>207</v>
      </c>
      <c r="V1297" t="s">
        <v>215</v>
      </c>
      <c r="W1297" t="s">
        <v>207</v>
      </c>
      <c r="X1297" t="s">
        <v>207</v>
      </c>
      <c r="Y1297" t="s">
        <v>207</v>
      </c>
      <c r="Z1297" t="s">
        <v>207</v>
      </c>
      <c r="AA1297" t="s">
        <v>207</v>
      </c>
      <c r="AB1297" t="s">
        <v>207</v>
      </c>
      <c r="AC1297" t="s">
        <v>207</v>
      </c>
      <c r="AD1297" t="s">
        <v>207</v>
      </c>
      <c r="AE1297" t="s">
        <v>207</v>
      </c>
      <c r="AF1297" t="s">
        <v>207</v>
      </c>
      <c r="AG1297" t="s">
        <v>207</v>
      </c>
      <c r="AH1297" t="s">
        <v>207</v>
      </c>
      <c r="AI1297" t="s">
        <v>207</v>
      </c>
      <c r="AJ1297" t="s">
        <v>207</v>
      </c>
      <c r="AK1297" t="s">
        <v>207</v>
      </c>
      <c r="AL1297" t="s">
        <v>207</v>
      </c>
      <c r="AM1297" t="s">
        <v>215</v>
      </c>
      <c r="AN1297" t="s">
        <v>215</v>
      </c>
      <c r="AO1297" t="s">
        <v>215</v>
      </c>
      <c r="AP1297" t="s">
        <v>207</v>
      </c>
      <c r="AQ1297" t="s">
        <v>215</v>
      </c>
      <c r="AR1297" t="s">
        <v>207</v>
      </c>
      <c r="AS1297" t="s">
        <v>207</v>
      </c>
      <c r="AT1297" t="s">
        <v>207</v>
      </c>
      <c r="AU1297" t="s">
        <v>207</v>
      </c>
      <c r="AV1297" t="s">
        <v>207</v>
      </c>
      <c r="AW1297" t="s">
        <v>207</v>
      </c>
      <c r="AX1297" t="s">
        <v>215</v>
      </c>
      <c r="AY1297" t="s">
        <v>215</v>
      </c>
      <c r="AZ1297" t="s">
        <v>207</v>
      </c>
      <c r="BA1297" t="s">
        <v>215</v>
      </c>
      <c r="BB1297" t="s">
        <v>207</v>
      </c>
      <c r="BC1297" t="s">
        <v>207</v>
      </c>
      <c r="BD1297" t="s">
        <v>207</v>
      </c>
      <c r="BE1297" t="s">
        <v>207</v>
      </c>
      <c r="BF1297" t="s">
        <v>207</v>
      </c>
      <c r="BG1297" t="s">
        <v>207</v>
      </c>
      <c r="BH1297" t="s">
        <v>207</v>
      </c>
      <c r="BI1297" t="s">
        <v>207</v>
      </c>
      <c r="BJ1297" t="s">
        <v>207</v>
      </c>
      <c r="BK1297" t="s">
        <v>207</v>
      </c>
      <c r="BL1297" t="s">
        <v>207</v>
      </c>
      <c r="BM1297" t="s">
        <v>207</v>
      </c>
      <c r="BN1297" t="s">
        <v>207</v>
      </c>
      <c r="BO1297" s="18" t="str">
        <f>IF(OR(BO$2=0, BO$2=""), "N/A", IF(ISNUMBER(SEARCH(UPPER(BO$2), UPPER(ProgramsTable[[#This Row],[Type of Service]]))), "Yes", "No"))</f>
        <v>N/A</v>
      </c>
      <c r="BP1297" s="18" t="str">
        <f>IF(BP$2=0, "N/A", IF(ISNUMBER(SEARCH(TRIM(BP$2), ProgramsTable[[#This Row],[Geographic Coverage]])), "Yes", "No"))</f>
        <v>N/A</v>
      </c>
      <c r="BQ1297" s="18" t="str">
        <f>IF(BQ$2=0, "N/A", IF(ISNUMBER(SEARCH(TRIM(BQ$2), ProgramsTable[[#This Row],[Geographic Coverage]])), "Yes", "No"))</f>
        <v>N/A</v>
      </c>
      <c r="BR1297" s="18" t="str">
        <f>IF(AND(BP$2=0, BQ$2=0), "*Required - Please Make a Selection*", IF(OR(ISNUMBER(SEARCH(TRIM(BP$2), ProgramsTable[[#This Row],[Geographic Coverage]])), ISNUMBER(SEARCH(TRIM(BQ$2), ProgramsTable[[#This Row],[Geographic Coverage]]))), "Yes", "No"))</f>
        <v>*Required - Please Make a Selection*</v>
      </c>
      <c r="BS1297" s="18" t="str">
        <f>IF(OR(BS$2="",BS$2=0), "N/A", IF(AND(ProgramsTable[[#This Row],[Age Min]]= "None", ProgramsTable[[#This Row],[Age Max]]= "None"), "Yes", IF(AND(BS$2&gt;=ProgramsTable[[#This Row],[Age Min]], BS$2&lt;=ProgramsTable[[#This Row],[Age Max]]), "Yes", "No")))</f>
        <v>N/A</v>
      </c>
      <c r="BT1297" s="18" t="str" cm="1">
        <f t="array" ref="BT1297">IF(COUNTIF(AM$2:BJ$2,"Yes")=0,"N/A",IF(SUMPRODUCT(--(AM$2:BJ$2="Yes"),--(ProgramsTable[[#This Row],[Developmental Disability]:[Caregivers, Family Members, Advocates, or Practitioners of an Individual with Disabilities or Medical Conditions]]="Yes"))&gt;0,"Yes","No"))</f>
        <v>N/A</v>
      </c>
      <c r="BU12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97" s="18" t="str">
        <f>IF(BV$2=0, "N/A", IF(ISNUMBER(SEARCH(UPPER(BV$2), UPPER(ProgramsTable[[#This Row],[Type of Service]]))), "Yes", "No"))</f>
        <v>N/A</v>
      </c>
      <c r="BW1297" s="18" t="str">
        <f>IF(BW$2=0, "N/A", IF(ISNUMBER(SEARCH(TRIM(BW$2), ProgramsTable[[#This Row],[Geographic Coverage]])), "Yes", "No"))</f>
        <v>N/A</v>
      </c>
      <c r="BX1297" s="18" t="str">
        <f>IF(BX$2=0, "N/A", IF(ISNUMBER(SEARCH(TRIM(BX$2), ProgramsTable[[#This Row],[Geographic Coverage]])), "Yes", "No"))</f>
        <v>N/A</v>
      </c>
      <c r="BY1297" s="18" t="str">
        <f>IF(AND(BW$2=0, BX$2=0), "*Required - Please Make a Selection*", IF(OR(ISNUMBER(SEARCH(TRIM(BW$2), ProgramsTable[[#This Row],[Geographic Coverage]])), ISNUMBER(SEARCH(TRIM(BX$2), ProgramsTable[[#This Row],[Geographic Coverage]]))), "Yes", "No"))</f>
        <v>*Required - Please Make a Selection*</v>
      </c>
      <c r="BZ1297" s="18" t="str">
        <f>IF(I$2=0, "N/A", IF(I$2="Yes", IF(ProgramsTable[[#This Row],[Program Includes Services for Caregivers]]="Yes", IF(ProgramsTable[[#This Row],[Program May Require Caregiver to be Unpaid]]="No", "Yes", "No"), "No"), "N/A"))</f>
        <v>N/A</v>
      </c>
      <c r="CA12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97" s="18" t="str">
        <f>IF(CB$2=0, "N/A", IF(ISNUMBER(SEARCH(TRIM(UPPER(CB$2)), TRIM(UPPER(ProgramsTable[[#This Row],[Type of Service]])))), "Yes", "No"))</f>
        <v>N/A</v>
      </c>
      <c r="CC1297" s="18" t="str">
        <f>IF(CC$2=0, "N/A", IF(ISNUMBER(SEARCH(TRIM(CC$2), ProgramsTable[[#This Row],[Geographic Coverage]])), "Yes", "No"))</f>
        <v>No</v>
      </c>
      <c r="CD1297" s="18" t="str">
        <f>IF(CD$2=0, "N/A", IF(ISNUMBER(SEARCH(TRIM(CD$2), ProgramsTable[[#This Row],[Geographic Coverage]])), "Yes", "No"))</f>
        <v>N/A</v>
      </c>
      <c r="CE1297" s="18" t="str">
        <f>IF(AND(CC$2=0, CD$2=0), "*Required - Please Make a Selection*", IF(OR(ISNUMBER(SEARCH(TRIM(CC$2), ProgramsTable[[#This Row],[Geographic Coverage]])), ISNUMBER(SEARCH(TRIM(CD$2), ProgramsTable[[#This Row],[Geographic Coverage]]))), "Yes", "No"))</f>
        <v>No</v>
      </c>
      <c r="CF1297" s="18" t="str" cm="1">
        <f t="array" ref="CF1297">IF(COUNTIF(BK$2:BN$2, "Yes")=0, "N/A", IF(SUMPRODUCT((BK$2:BN$2="Yes")*(ProgramsTable[[#This Row],[Veteran?]:[Disabled Veteran?]]="Yes"))&gt;0, "Yes", "No"))</f>
        <v>No</v>
      </c>
      <c r="CG12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97"/>
      <c r="CI1297"/>
      <c r="CJ1297"/>
      <c r="CK1297"/>
      <c r="CL1297"/>
      <c r="CM1297"/>
      <c r="CN1297"/>
      <c r="CO1297"/>
      <c r="CP1297"/>
      <c r="CQ1297"/>
      <c r="CR1297"/>
      <c r="CS1297"/>
      <c r="CU1297"/>
      <c r="CV1297"/>
    </row>
    <row r="1298" spans="1:100" hidden="1" x14ac:dyDescent="0.25">
      <c r="A1298" s="10">
        <v>1482</v>
      </c>
      <c r="B1298" t="s">
        <v>658</v>
      </c>
      <c r="C1298" t="s">
        <v>666</v>
      </c>
      <c r="D1298" t="s">
        <v>564</v>
      </c>
      <c r="E1298" t="s">
        <v>546</v>
      </c>
      <c r="F1298" t="s">
        <v>574</v>
      </c>
      <c r="G1298" t="s">
        <v>108</v>
      </c>
      <c r="H1298" t="s">
        <v>207</v>
      </c>
      <c r="I1298" t="s">
        <v>207</v>
      </c>
      <c r="J1298" t="s">
        <v>208</v>
      </c>
      <c r="K1298" t="s">
        <v>208</v>
      </c>
      <c r="L1298" s="11" t="s">
        <v>543</v>
      </c>
      <c r="M1298">
        <v>60</v>
      </c>
      <c r="N1298">
        <v>120</v>
      </c>
      <c r="P1298" t="s">
        <v>575</v>
      </c>
      <c r="Q1298" t="s">
        <v>208</v>
      </c>
      <c r="R1298" t="s">
        <v>575</v>
      </c>
      <c r="S1298" t="s">
        <v>208</v>
      </c>
      <c r="T1298" t="s">
        <v>79</v>
      </c>
      <c r="U1298" t="s">
        <v>207</v>
      </c>
      <c r="V1298" t="s">
        <v>207</v>
      </c>
      <c r="W1298" t="s">
        <v>207</v>
      </c>
      <c r="X1298" t="s">
        <v>207</v>
      </c>
      <c r="Y1298" t="s">
        <v>207</v>
      </c>
      <c r="Z1298" t="s">
        <v>207</v>
      </c>
      <c r="AA1298" t="s">
        <v>207</v>
      </c>
      <c r="AB1298" t="s">
        <v>207</v>
      </c>
      <c r="AC1298" t="s">
        <v>207</v>
      </c>
      <c r="AD1298" t="s">
        <v>207</v>
      </c>
      <c r="AE1298" t="s">
        <v>207</v>
      </c>
      <c r="AF1298" t="s">
        <v>207</v>
      </c>
      <c r="AG1298" t="s">
        <v>207</v>
      </c>
      <c r="AH1298" t="s">
        <v>207</v>
      </c>
      <c r="AI1298" t="s">
        <v>207</v>
      </c>
      <c r="AJ1298" t="s">
        <v>207</v>
      </c>
      <c r="AK1298" t="s">
        <v>207</v>
      </c>
      <c r="AL1298" t="s">
        <v>207</v>
      </c>
      <c r="AM1298" t="s">
        <v>207</v>
      </c>
      <c r="AN1298" t="s">
        <v>207</v>
      </c>
      <c r="AO1298" t="s">
        <v>207</v>
      </c>
      <c r="AP1298" t="s">
        <v>207</v>
      </c>
      <c r="AQ1298" t="s">
        <v>207</v>
      </c>
      <c r="AR1298" t="s">
        <v>207</v>
      </c>
      <c r="AS1298" t="s">
        <v>207</v>
      </c>
      <c r="AT1298" t="s">
        <v>207</v>
      </c>
      <c r="AU1298" t="s">
        <v>207</v>
      </c>
      <c r="AV1298" t="s">
        <v>207</v>
      </c>
      <c r="AW1298" t="s">
        <v>207</v>
      </c>
      <c r="AX1298" t="s">
        <v>207</v>
      </c>
      <c r="AY1298" t="s">
        <v>207</v>
      </c>
      <c r="AZ1298" t="s">
        <v>207</v>
      </c>
      <c r="BA1298" t="s">
        <v>215</v>
      </c>
      <c r="BB1298" t="s">
        <v>207</v>
      </c>
      <c r="BC1298" t="s">
        <v>207</v>
      </c>
      <c r="BD1298" t="s">
        <v>207</v>
      </c>
      <c r="BE1298" t="s">
        <v>207</v>
      </c>
      <c r="BF1298" t="s">
        <v>207</v>
      </c>
      <c r="BG1298" t="s">
        <v>207</v>
      </c>
      <c r="BH1298" t="s">
        <v>207</v>
      </c>
      <c r="BI1298" t="s">
        <v>207</v>
      </c>
      <c r="BJ1298" t="s">
        <v>207</v>
      </c>
      <c r="BK1298" t="s">
        <v>207</v>
      </c>
      <c r="BL1298" t="s">
        <v>207</v>
      </c>
      <c r="BM1298" t="s">
        <v>207</v>
      </c>
      <c r="BN1298" t="s">
        <v>207</v>
      </c>
      <c r="BO1298" s="18" t="str">
        <f>IF(OR(BO$2=0, BO$2=""), "N/A", IF(ISNUMBER(SEARCH(UPPER(BO$2), UPPER(ProgramsTable[[#This Row],[Type of Service]]))), "Yes", "No"))</f>
        <v>N/A</v>
      </c>
      <c r="BP1298" s="18" t="str">
        <f>IF(BP$2=0, "N/A", IF(ISNUMBER(SEARCH(TRIM(BP$2), ProgramsTable[[#This Row],[Geographic Coverage]])), "Yes", "No"))</f>
        <v>N/A</v>
      </c>
      <c r="BQ1298" s="18" t="str">
        <f>IF(BQ$2=0, "N/A", IF(ISNUMBER(SEARCH(TRIM(BQ$2), ProgramsTable[[#This Row],[Geographic Coverage]])), "Yes", "No"))</f>
        <v>N/A</v>
      </c>
      <c r="BR1298" s="18" t="str">
        <f>IF(AND(BP$2=0, BQ$2=0), "*Required - Please Make a Selection*", IF(OR(ISNUMBER(SEARCH(TRIM(BP$2), ProgramsTable[[#This Row],[Geographic Coverage]])), ISNUMBER(SEARCH(TRIM(BQ$2), ProgramsTable[[#This Row],[Geographic Coverage]]))), "Yes", "No"))</f>
        <v>*Required - Please Make a Selection*</v>
      </c>
      <c r="BS1298" s="18" t="str">
        <f>IF(OR(BS$2="",BS$2=0), "N/A", IF(AND(ProgramsTable[[#This Row],[Age Min]]= "None", ProgramsTable[[#This Row],[Age Max]]= "None"), "Yes", IF(AND(BS$2&gt;=ProgramsTable[[#This Row],[Age Min]], BS$2&lt;=ProgramsTable[[#This Row],[Age Max]]), "Yes", "No")))</f>
        <v>N/A</v>
      </c>
      <c r="BT1298" s="18" t="str" cm="1">
        <f t="array" ref="BT1298">IF(COUNTIF(AM$2:BJ$2,"Yes")=0,"N/A",IF(SUMPRODUCT(--(AM$2:BJ$2="Yes"),--(ProgramsTable[[#This Row],[Developmental Disability]:[Caregivers, Family Members, Advocates, or Practitioners of an Individual with Disabilities or Medical Conditions]]="Yes"))&gt;0,"Yes","No"))</f>
        <v>N/A</v>
      </c>
      <c r="BU12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98" s="18" t="str">
        <f>IF(BV$2=0, "N/A", IF(ISNUMBER(SEARCH(UPPER(BV$2), UPPER(ProgramsTable[[#This Row],[Type of Service]]))), "Yes", "No"))</f>
        <v>N/A</v>
      </c>
      <c r="BW1298" s="18" t="str">
        <f>IF(BW$2=0, "N/A", IF(ISNUMBER(SEARCH(TRIM(BW$2), ProgramsTable[[#This Row],[Geographic Coverage]])), "Yes", "No"))</f>
        <v>N/A</v>
      </c>
      <c r="BX1298" s="18" t="str">
        <f>IF(BX$2=0, "N/A", IF(ISNUMBER(SEARCH(TRIM(BX$2), ProgramsTable[[#This Row],[Geographic Coverage]])), "Yes", "No"))</f>
        <v>N/A</v>
      </c>
      <c r="BY1298" s="18" t="str">
        <f>IF(AND(BW$2=0, BX$2=0), "*Required - Please Make a Selection*", IF(OR(ISNUMBER(SEARCH(TRIM(BW$2), ProgramsTable[[#This Row],[Geographic Coverage]])), ISNUMBER(SEARCH(TRIM(BX$2), ProgramsTable[[#This Row],[Geographic Coverage]]))), "Yes", "No"))</f>
        <v>*Required - Please Make a Selection*</v>
      </c>
      <c r="BZ1298" s="18" t="str">
        <f>IF(I$2=0, "N/A", IF(I$2="Yes", IF(ProgramsTable[[#This Row],[Program Includes Services for Caregivers]]="Yes", IF(ProgramsTable[[#This Row],[Program May Require Caregiver to be Unpaid]]="No", "Yes", "No"), "No"), "N/A"))</f>
        <v>N/A</v>
      </c>
      <c r="CA12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98" s="18" t="str">
        <f>IF(CB$2=0, "N/A", IF(ISNUMBER(SEARCH(TRIM(UPPER(CB$2)), TRIM(UPPER(ProgramsTable[[#This Row],[Type of Service]])))), "Yes", "No"))</f>
        <v>N/A</v>
      </c>
      <c r="CC1298" s="18" t="str">
        <f>IF(CC$2=0, "N/A", IF(ISNUMBER(SEARCH(TRIM(CC$2), ProgramsTable[[#This Row],[Geographic Coverage]])), "Yes", "No"))</f>
        <v>No</v>
      </c>
      <c r="CD1298" s="18" t="str">
        <f>IF(CD$2=0, "N/A", IF(ISNUMBER(SEARCH(TRIM(CD$2), ProgramsTable[[#This Row],[Geographic Coverage]])), "Yes", "No"))</f>
        <v>N/A</v>
      </c>
      <c r="CE1298" s="18" t="str">
        <f>IF(AND(CC$2=0, CD$2=0), "*Required - Please Make a Selection*", IF(OR(ISNUMBER(SEARCH(TRIM(CC$2), ProgramsTable[[#This Row],[Geographic Coverage]])), ISNUMBER(SEARCH(TRIM(CD$2), ProgramsTable[[#This Row],[Geographic Coverage]]))), "Yes", "No"))</f>
        <v>No</v>
      </c>
      <c r="CF1298" s="18" t="str" cm="1">
        <f t="array" ref="CF1298">IF(COUNTIF(BK$2:BN$2, "Yes")=0, "N/A", IF(SUMPRODUCT((BK$2:BN$2="Yes")*(ProgramsTable[[#This Row],[Veteran?]:[Disabled Veteran?]]="Yes"))&gt;0, "Yes", "No"))</f>
        <v>No</v>
      </c>
      <c r="CG12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98"/>
      <c r="CI1298"/>
      <c r="CJ1298"/>
      <c r="CK1298"/>
      <c r="CL1298"/>
      <c r="CM1298"/>
      <c r="CN1298"/>
      <c r="CO1298"/>
      <c r="CP1298"/>
      <c r="CQ1298"/>
      <c r="CR1298"/>
      <c r="CS1298"/>
      <c r="CU1298"/>
      <c r="CV1298"/>
    </row>
    <row r="1299" spans="1:100" hidden="1" x14ac:dyDescent="0.25">
      <c r="A1299" s="10">
        <v>1492</v>
      </c>
      <c r="B1299" t="s">
        <v>667</v>
      </c>
      <c r="C1299" t="s">
        <v>667</v>
      </c>
      <c r="D1299" t="s">
        <v>668</v>
      </c>
      <c r="E1299" t="s">
        <v>669</v>
      </c>
      <c r="F1299" t="s">
        <v>670</v>
      </c>
      <c r="G1299" t="s">
        <v>87</v>
      </c>
      <c r="H1299" t="s">
        <v>207</v>
      </c>
      <c r="I1299" t="s">
        <v>207</v>
      </c>
      <c r="J1299" t="s">
        <v>208</v>
      </c>
      <c r="K1299" t="s">
        <v>208</v>
      </c>
      <c r="L1299" s="11" t="s">
        <v>208</v>
      </c>
      <c r="M1299" t="s">
        <v>208</v>
      </c>
      <c r="N1299" t="s">
        <v>208</v>
      </c>
      <c r="P1299" t="s">
        <v>235</v>
      </c>
      <c r="Q1299" t="s">
        <v>208</v>
      </c>
      <c r="R1299" t="s">
        <v>235</v>
      </c>
      <c r="S1299" t="s">
        <v>208</v>
      </c>
      <c r="T1299" t="s">
        <v>230</v>
      </c>
      <c r="U1299" t="s">
        <v>207</v>
      </c>
      <c r="V1299" t="s">
        <v>207</v>
      </c>
      <c r="W1299" t="s">
        <v>207</v>
      </c>
      <c r="X1299" t="s">
        <v>207</v>
      </c>
      <c r="Y1299" t="s">
        <v>207</v>
      </c>
      <c r="Z1299" t="s">
        <v>207</v>
      </c>
      <c r="AA1299" t="s">
        <v>207</v>
      </c>
      <c r="AB1299" t="s">
        <v>207</v>
      </c>
      <c r="AC1299" t="s">
        <v>207</v>
      </c>
      <c r="AD1299" t="s">
        <v>207</v>
      </c>
      <c r="AE1299" t="s">
        <v>207</v>
      </c>
      <c r="AF1299" t="s">
        <v>207</v>
      </c>
      <c r="AG1299" t="s">
        <v>207</v>
      </c>
      <c r="AH1299" t="s">
        <v>207</v>
      </c>
      <c r="AI1299" t="s">
        <v>207</v>
      </c>
      <c r="AJ1299" t="s">
        <v>207</v>
      </c>
      <c r="AK1299" t="s">
        <v>207</v>
      </c>
      <c r="AL1299" t="s">
        <v>207</v>
      </c>
      <c r="AM1299" t="s">
        <v>215</v>
      </c>
      <c r="AN1299" t="s">
        <v>215</v>
      </c>
      <c r="AO1299" t="s">
        <v>215</v>
      </c>
      <c r="AP1299" t="s">
        <v>207</v>
      </c>
      <c r="AQ1299" t="s">
        <v>207</v>
      </c>
      <c r="AR1299" t="s">
        <v>207</v>
      </c>
      <c r="AS1299" t="s">
        <v>207</v>
      </c>
      <c r="AT1299" t="s">
        <v>207</v>
      </c>
      <c r="AU1299" t="s">
        <v>207</v>
      </c>
      <c r="AV1299" t="s">
        <v>207</v>
      </c>
      <c r="AW1299" t="s">
        <v>207</v>
      </c>
      <c r="AX1299" t="s">
        <v>207</v>
      </c>
      <c r="AY1299" t="s">
        <v>207</v>
      </c>
      <c r="AZ1299" t="s">
        <v>207</v>
      </c>
      <c r="BA1299" t="s">
        <v>207</v>
      </c>
      <c r="BB1299" t="s">
        <v>207</v>
      </c>
      <c r="BC1299" t="s">
        <v>207</v>
      </c>
      <c r="BD1299" t="s">
        <v>207</v>
      </c>
      <c r="BE1299" t="s">
        <v>207</v>
      </c>
      <c r="BF1299" t="s">
        <v>207</v>
      </c>
      <c r="BG1299" t="s">
        <v>207</v>
      </c>
      <c r="BH1299" t="s">
        <v>207</v>
      </c>
      <c r="BI1299" t="s">
        <v>207</v>
      </c>
      <c r="BJ1299" t="s">
        <v>207</v>
      </c>
      <c r="BK1299" t="s">
        <v>207</v>
      </c>
      <c r="BL1299" t="s">
        <v>207</v>
      </c>
      <c r="BM1299" t="s">
        <v>207</v>
      </c>
      <c r="BN1299" t="s">
        <v>207</v>
      </c>
      <c r="BO1299" s="18" t="str">
        <f>IF(OR(BO$2=0, BO$2=""), "N/A", IF(ISNUMBER(SEARCH(UPPER(BO$2), UPPER(ProgramsTable[[#This Row],[Type of Service]]))), "Yes", "No"))</f>
        <v>N/A</v>
      </c>
      <c r="BP1299" s="18" t="str">
        <f>IF(BP$2=0, "N/A", IF(ISNUMBER(SEARCH(TRIM(BP$2), ProgramsTable[[#This Row],[Geographic Coverage]])), "Yes", "No"))</f>
        <v>N/A</v>
      </c>
      <c r="BQ1299" s="18" t="str">
        <f>IF(BQ$2=0, "N/A", IF(ISNUMBER(SEARCH(TRIM(BQ$2), ProgramsTable[[#This Row],[Geographic Coverage]])), "Yes", "No"))</f>
        <v>N/A</v>
      </c>
      <c r="BR1299" s="18" t="str">
        <f>IF(AND(BP$2=0, BQ$2=0), "*Required - Please Make a Selection*", IF(OR(ISNUMBER(SEARCH(TRIM(BP$2), ProgramsTable[[#This Row],[Geographic Coverage]])), ISNUMBER(SEARCH(TRIM(BQ$2), ProgramsTable[[#This Row],[Geographic Coverage]]))), "Yes", "No"))</f>
        <v>*Required - Please Make a Selection*</v>
      </c>
      <c r="BS1299" s="18" t="str">
        <f>IF(OR(BS$2="",BS$2=0), "N/A", IF(AND(ProgramsTable[[#This Row],[Age Min]]= "None", ProgramsTable[[#This Row],[Age Max]]= "None"), "Yes", IF(AND(BS$2&gt;=ProgramsTable[[#This Row],[Age Min]], BS$2&lt;=ProgramsTable[[#This Row],[Age Max]]), "Yes", "No")))</f>
        <v>N/A</v>
      </c>
      <c r="BT1299" s="18" t="str" cm="1">
        <f t="array" ref="BT1299">IF(COUNTIF(AM$2:BJ$2,"Yes")=0,"N/A",IF(SUMPRODUCT(--(AM$2:BJ$2="Yes"),--(ProgramsTable[[#This Row],[Developmental Disability]:[Caregivers, Family Members, Advocates, or Practitioners of an Individual with Disabilities or Medical Conditions]]="Yes"))&gt;0,"Yes","No"))</f>
        <v>N/A</v>
      </c>
      <c r="BU12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299" s="18" t="str">
        <f>IF(BV$2=0, "N/A", IF(ISNUMBER(SEARCH(UPPER(BV$2), UPPER(ProgramsTable[[#This Row],[Type of Service]]))), "Yes", "No"))</f>
        <v>N/A</v>
      </c>
      <c r="BW1299" s="18" t="str">
        <f>IF(BW$2=0, "N/A", IF(ISNUMBER(SEARCH(TRIM(BW$2), ProgramsTable[[#This Row],[Geographic Coverage]])), "Yes", "No"))</f>
        <v>N/A</v>
      </c>
      <c r="BX1299" s="18" t="str">
        <f>IF(BX$2=0, "N/A", IF(ISNUMBER(SEARCH(TRIM(BX$2), ProgramsTable[[#This Row],[Geographic Coverage]])), "Yes", "No"))</f>
        <v>N/A</v>
      </c>
      <c r="BY1299" s="18" t="str">
        <f>IF(AND(BW$2=0, BX$2=0), "*Required - Please Make a Selection*", IF(OR(ISNUMBER(SEARCH(TRIM(BW$2), ProgramsTable[[#This Row],[Geographic Coverage]])), ISNUMBER(SEARCH(TRIM(BX$2), ProgramsTable[[#This Row],[Geographic Coverage]]))), "Yes", "No"))</f>
        <v>*Required - Please Make a Selection*</v>
      </c>
      <c r="BZ1299" s="18" t="str">
        <f>IF(I$2=0, "N/A", IF(I$2="Yes", IF(ProgramsTable[[#This Row],[Program Includes Services for Caregivers]]="Yes", IF(ProgramsTable[[#This Row],[Program May Require Caregiver to be Unpaid]]="No", "Yes", "No"), "No"), "N/A"))</f>
        <v>N/A</v>
      </c>
      <c r="CA12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299" s="18" t="str">
        <f>IF(CB$2=0, "N/A", IF(ISNUMBER(SEARCH(TRIM(UPPER(CB$2)), TRIM(UPPER(ProgramsTable[[#This Row],[Type of Service]])))), "Yes", "No"))</f>
        <v>N/A</v>
      </c>
      <c r="CC1299" s="18" t="str">
        <f>IF(CC$2=0, "N/A", IF(ISNUMBER(SEARCH(TRIM(CC$2), ProgramsTable[[#This Row],[Geographic Coverage]])), "Yes", "No"))</f>
        <v>Yes</v>
      </c>
      <c r="CD1299" s="18" t="str">
        <f>IF(CD$2=0, "N/A", IF(ISNUMBER(SEARCH(TRIM(CD$2), ProgramsTable[[#This Row],[Geographic Coverage]])), "Yes", "No"))</f>
        <v>N/A</v>
      </c>
      <c r="CE1299" s="18" t="str">
        <f>IF(AND(CC$2=0, CD$2=0), "*Required - Please Make a Selection*", IF(OR(ISNUMBER(SEARCH(TRIM(CC$2), ProgramsTable[[#This Row],[Geographic Coverage]])), ISNUMBER(SEARCH(TRIM(CD$2), ProgramsTable[[#This Row],[Geographic Coverage]]))), "Yes", "No"))</f>
        <v>Yes</v>
      </c>
      <c r="CF1299" s="18" t="str" cm="1">
        <f t="array" ref="CF1299">IF(COUNTIF(BK$2:BN$2, "Yes")=0, "N/A", IF(SUMPRODUCT((BK$2:BN$2="Yes")*(ProgramsTable[[#This Row],[Veteran?]:[Disabled Veteran?]]="Yes"))&gt;0, "Yes", "No"))</f>
        <v>No</v>
      </c>
      <c r="CG12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299"/>
      <c r="CI1299"/>
      <c r="CJ1299"/>
      <c r="CK1299"/>
      <c r="CL1299"/>
      <c r="CM1299"/>
      <c r="CN1299"/>
      <c r="CO1299"/>
      <c r="CP1299"/>
      <c r="CQ1299"/>
      <c r="CR1299"/>
      <c r="CS1299"/>
      <c r="CU1299"/>
      <c r="CV1299"/>
    </row>
    <row r="1300" spans="1:100" hidden="1" x14ac:dyDescent="0.25">
      <c r="A1300" s="10">
        <v>1493</v>
      </c>
      <c r="B1300" t="s">
        <v>667</v>
      </c>
      <c r="C1300" t="s">
        <v>667</v>
      </c>
      <c r="D1300" t="s">
        <v>671</v>
      </c>
      <c r="E1300" t="s">
        <v>672</v>
      </c>
      <c r="F1300" t="s">
        <v>673</v>
      </c>
      <c r="G1300" t="s">
        <v>87</v>
      </c>
      <c r="H1300" t="s">
        <v>207</v>
      </c>
      <c r="I1300" t="s">
        <v>207</v>
      </c>
      <c r="J1300" t="s">
        <v>208</v>
      </c>
      <c r="K1300" t="s">
        <v>208</v>
      </c>
      <c r="L1300" s="11" t="s">
        <v>674</v>
      </c>
      <c r="M1300">
        <v>69</v>
      </c>
      <c r="N1300">
        <v>120</v>
      </c>
      <c r="O1300" t="s">
        <v>674</v>
      </c>
      <c r="P1300" t="s">
        <v>675</v>
      </c>
      <c r="Q1300" t="s">
        <v>208</v>
      </c>
      <c r="R1300" t="s">
        <v>675</v>
      </c>
      <c r="S1300" t="s">
        <v>208</v>
      </c>
      <c r="T1300" t="s">
        <v>230</v>
      </c>
      <c r="U1300" t="s">
        <v>207</v>
      </c>
      <c r="V1300" t="s">
        <v>207</v>
      </c>
      <c r="W1300" t="s">
        <v>207</v>
      </c>
      <c r="X1300" t="s">
        <v>207</v>
      </c>
      <c r="Y1300" t="s">
        <v>207</v>
      </c>
      <c r="Z1300" t="s">
        <v>207</v>
      </c>
      <c r="AA1300" t="s">
        <v>207</v>
      </c>
      <c r="AB1300" t="s">
        <v>207</v>
      </c>
      <c r="AC1300" t="s">
        <v>207</v>
      </c>
      <c r="AD1300" t="s">
        <v>207</v>
      </c>
      <c r="AE1300" t="s">
        <v>207</v>
      </c>
      <c r="AF1300" t="s">
        <v>207</v>
      </c>
      <c r="AG1300" t="s">
        <v>207</v>
      </c>
      <c r="AH1300" t="s">
        <v>207</v>
      </c>
      <c r="AI1300" t="s">
        <v>207</v>
      </c>
      <c r="AJ1300" t="s">
        <v>207</v>
      </c>
      <c r="AK1300" t="s">
        <v>207</v>
      </c>
      <c r="AL1300" t="s">
        <v>207</v>
      </c>
      <c r="AM1300" t="s">
        <v>207</v>
      </c>
      <c r="AN1300" t="s">
        <v>215</v>
      </c>
      <c r="AO1300" t="s">
        <v>207</v>
      </c>
      <c r="AP1300" t="s">
        <v>207</v>
      </c>
      <c r="AQ1300" t="s">
        <v>207</v>
      </c>
      <c r="AR1300" t="s">
        <v>207</v>
      </c>
      <c r="AS1300" t="s">
        <v>207</v>
      </c>
      <c r="AT1300" t="s">
        <v>207</v>
      </c>
      <c r="AU1300" t="s">
        <v>207</v>
      </c>
      <c r="AV1300" t="s">
        <v>207</v>
      </c>
      <c r="AW1300" t="s">
        <v>207</v>
      </c>
      <c r="AX1300" t="s">
        <v>207</v>
      </c>
      <c r="AY1300" t="s">
        <v>207</v>
      </c>
      <c r="AZ1300" t="s">
        <v>207</v>
      </c>
      <c r="BA1300" t="s">
        <v>207</v>
      </c>
      <c r="BB1300" t="s">
        <v>207</v>
      </c>
      <c r="BC1300" t="s">
        <v>207</v>
      </c>
      <c r="BD1300" t="s">
        <v>207</v>
      </c>
      <c r="BE1300" t="s">
        <v>207</v>
      </c>
      <c r="BF1300" t="s">
        <v>207</v>
      </c>
      <c r="BG1300" t="s">
        <v>207</v>
      </c>
      <c r="BH1300" t="s">
        <v>207</v>
      </c>
      <c r="BI1300" t="s">
        <v>207</v>
      </c>
      <c r="BJ1300" t="s">
        <v>207</v>
      </c>
      <c r="BK1300" t="s">
        <v>207</v>
      </c>
      <c r="BL1300" t="s">
        <v>207</v>
      </c>
      <c r="BM1300" t="s">
        <v>207</v>
      </c>
      <c r="BN1300" t="s">
        <v>207</v>
      </c>
      <c r="BO1300" s="18" t="str">
        <f>IF(OR(BO$2=0, BO$2=""), "N/A", IF(ISNUMBER(SEARCH(UPPER(BO$2), UPPER(ProgramsTable[[#This Row],[Type of Service]]))), "Yes", "No"))</f>
        <v>N/A</v>
      </c>
      <c r="BP1300" s="18" t="str">
        <f>IF(BP$2=0, "N/A", IF(ISNUMBER(SEARCH(TRIM(BP$2), ProgramsTable[[#This Row],[Geographic Coverage]])), "Yes", "No"))</f>
        <v>N/A</v>
      </c>
      <c r="BQ1300" s="18" t="str">
        <f>IF(BQ$2=0, "N/A", IF(ISNUMBER(SEARCH(TRIM(BQ$2), ProgramsTable[[#This Row],[Geographic Coverage]])), "Yes", "No"))</f>
        <v>N/A</v>
      </c>
      <c r="BR1300" s="18" t="str">
        <f>IF(AND(BP$2=0, BQ$2=0), "*Required - Please Make a Selection*", IF(OR(ISNUMBER(SEARCH(TRIM(BP$2), ProgramsTable[[#This Row],[Geographic Coverage]])), ISNUMBER(SEARCH(TRIM(BQ$2), ProgramsTable[[#This Row],[Geographic Coverage]]))), "Yes", "No"))</f>
        <v>*Required - Please Make a Selection*</v>
      </c>
      <c r="BS1300" s="18" t="str">
        <f>IF(OR(BS$2="",BS$2=0), "N/A", IF(AND(ProgramsTable[[#This Row],[Age Min]]= "None", ProgramsTable[[#This Row],[Age Max]]= "None"), "Yes", IF(AND(BS$2&gt;=ProgramsTable[[#This Row],[Age Min]], BS$2&lt;=ProgramsTable[[#This Row],[Age Max]]), "Yes", "No")))</f>
        <v>N/A</v>
      </c>
      <c r="BT1300" s="18" t="str" cm="1">
        <f t="array" ref="BT1300">IF(COUNTIF(AM$2:BJ$2,"Yes")=0,"N/A",IF(SUMPRODUCT(--(AM$2:BJ$2="Yes"),--(ProgramsTable[[#This Row],[Developmental Disability]:[Caregivers, Family Members, Advocates, or Practitioners of an Individual with Disabilities or Medical Conditions]]="Yes"))&gt;0,"Yes","No"))</f>
        <v>N/A</v>
      </c>
      <c r="BU13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00" s="18" t="str">
        <f>IF(BV$2=0, "N/A", IF(ISNUMBER(SEARCH(UPPER(BV$2), UPPER(ProgramsTable[[#This Row],[Type of Service]]))), "Yes", "No"))</f>
        <v>N/A</v>
      </c>
      <c r="BW1300" s="18" t="str">
        <f>IF(BW$2=0, "N/A", IF(ISNUMBER(SEARCH(TRIM(BW$2), ProgramsTable[[#This Row],[Geographic Coverage]])), "Yes", "No"))</f>
        <v>N/A</v>
      </c>
      <c r="BX1300" s="18" t="str">
        <f>IF(BX$2=0, "N/A", IF(ISNUMBER(SEARCH(TRIM(BX$2), ProgramsTable[[#This Row],[Geographic Coverage]])), "Yes", "No"))</f>
        <v>N/A</v>
      </c>
      <c r="BY1300" s="18" t="str">
        <f>IF(AND(BW$2=0, BX$2=0), "*Required - Please Make a Selection*", IF(OR(ISNUMBER(SEARCH(TRIM(BW$2), ProgramsTable[[#This Row],[Geographic Coverage]])), ISNUMBER(SEARCH(TRIM(BX$2), ProgramsTable[[#This Row],[Geographic Coverage]]))), "Yes", "No"))</f>
        <v>*Required - Please Make a Selection*</v>
      </c>
      <c r="BZ1300" s="18" t="str">
        <f>IF(I$2=0, "N/A", IF(I$2="Yes", IF(ProgramsTable[[#This Row],[Program Includes Services for Caregivers]]="Yes", IF(ProgramsTable[[#This Row],[Program May Require Caregiver to be Unpaid]]="No", "Yes", "No"), "No"), "N/A"))</f>
        <v>N/A</v>
      </c>
      <c r="CA13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00" s="18" t="str">
        <f>IF(CB$2=0, "N/A", IF(ISNUMBER(SEARCH(TRIM(UPPER(CB$2)), TRIM(UPPER(ProgramsTable[[#This Row],[Type of Service]])))), "Yes", "No"))</f>
        <v>N/A</v>
      </c>
      <c r="CC1300" s="18" t="str">
        <f>IF(CC$2=0, "N/A", IF(ISNUMBER(SEARCH(TRIM(CC$2), ProgramsTable[[#This Row],[Geographic Coverage]])), "Yes", "No"))</f>
        <v>Yes</v>
      </c>
      <c r="CD1300" s="18" t="str">
        <f>IF(CD$2=0, "N/A", IF(ISNUMBER(SEARCH(TRIM(CD$2), ProgramsTable[[#This Row],[Geographic Coverage]])), "Yes", "No"))</f>
        <v>N/A</v>
      </c>
      <c r="CE1300" s="18" t="str">
        <f>IF(AND(CC$2=0, CD$2=0), "*Required - Please Make a Selection*", IF(OR(ISNUMBER(SEARCH(TRIM(CC$2), ProgramsTable[[#This Row],[Geographic Coverage]])), ISNUMBER(SEARCH(TRIM(CD$2), ProgramsTable[[#This Row],[Geographic Coverage]]))), "Yes", "No"))</f>
        <v>Yes</v>
      </c>
      <c r="CF1300" s="18" t="str" cm="1">
        <f t="array" ref="CF1300">IF(COUNTIF(BK$2:BN$2, "Yes")=0, "N/A", IF(SUMPRODUCT((BK$2:BN$2="Yes")*(ProgramsTable[[#This Row],[Veteran?]:[Disabled Veteran?]]="Yes"))&gt;0, "Yes", "No"))</f>
        <v>No</v>
      </c>
      <c r="CG13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00"/>
      <c r="CI1300"/>
      <c r="CJ1300"/>
      <c r="CK1300"/>
      <c r="CL1300"/>
      <c r="CM1300"/>
      <c r="CN1300"/>
      <c r="CO1300"/>
      <c r="CP1300"/>
      <c r="CQ1300"/>
      <c r="CR1300"/>
      <c r="CS1300"/>
      <c r="CU1300"/>
      <c r="CV1300"/>
    </row>
    <row r="1301" spans="1:100" hidden="1" x14ac:dyDescent="0.25">
      <c r="A1301" s="10">
        <v>1494</v>
      </c>
      <c r="B1301" t="s">
        <v>667</v>
      </c>
      <c r="C1301" t="s">
        <v>667</v>
      </c>
      <c r="D1301" t="s">
        <v>676</v>
      </c>
      <c r="E1301" t="s">
        <v>677</v>
      </c>
      <c r="F1301" t="s">
        <v>678</v>
      </c>
      <c r="G1301" t="s">
        <v>87</v>
      </c>
      <c r="H1301" t="s">
        <v>207</v>
      </c>
      <c r="I1301" t="s">
        <v>207</v>
      </c>
      <c r="J1301" t="s">
        <v>208</v>
      </c>
      <c r="K1301" t="s">
        <v>208</v>
      </c>
      <c r="L1301" s="11" t="s">
        <v>208</v>
      </c>
      <c r="M1301" t="s">
        <v>208</v>
      </c>
      <c r="N1301" t="s">
        <v>208</v>
      </c>
      <c r="P1301" t="s">
        <v>208</v>
      </c>
      <c r="Q1301" t="s">
        <v>208</v>
      </c>
      <c r="R1301" t="s">
        <v>208</v>
      </c>
      <c r="S1301" t="s">
        <v>208</v>
      </c>
      <c r="T1301" t="s">
        <v>230</v>
      </c>
      <c r="U1301" t="s">
        <v>207</v>
      </c>
      <c r="V1301" t="s">
        <v>207</v>
      </c>
      <c r="W1301" t="s">
        <v>207</v>
      </c>
      <c r="X1301" t="s">
        <v>207</v>
      </c>
      <c r="Y1301" t="s">
        <v>207</v>
      </c>
      <c r="Z1301" t="s">
        <v>207</v>
      </c>
      <c r="AA1301" t="s">
        <v>207</v>
      </c>
      <c r="AB1301" t="s">
        <v>207</v>
      </c>
      <c r="AC1301" t="s">
        <v>207</v>
      </c>
      <c r="AD1301" t="s">
        <v>207</v>
      </c>
      <c r="AE1301" t="s">
        <v>207</v>
      </c>
      <c r="AF1301" t="s">
        <v>207</v>
      </c>
      <c r="AG1301" t="s">
        <v>207</v>
      </c>
      <c r="AH1301" t="s">
        <v>207</v>
      </c>
      <c r="AI1301" t="s">
        <v>207</v>
      </c>
      <c r="AJ1301" t="s">
        <v>207</v>
      </c>
      <c r="AK1301" t="s">
        <v>207</v>
      </c>
      <c r="AL1301" t="s">
        <v>207</v>
      </c>
      <c r="AM1301" t="s">
        <v>207</v>
      </c>
      <c r="AN1301" t="s">
        <v>207</v>
      </c>
      <c r="AO1301" t="s">
        <v>207</v>
      </c>
      <c r="AP1301" t="s">
        <v>207</v>
      </c>
      <c r="AQ1301" t="s">
        <v>207</v>
      </c>
      <c r="AR1301" t="s">
        <v>207</v>
      </c>
      <c r="AS1301" t="s">
        <v>207</v>
      </c>
      <c r="AT1301" t="s">
        <v>207</v>
      </c>
      <c r="AU1301" t="s">
        <v>207</v>
      </c>
      <c r="AV1301" t="s">
        <v>207</v>
      </c>
      <c r="AW1301" t="s">
        <v>207</v>
      </c>
      <c r="AX1301" t="s">
        <v>207</v>
      </c>
      <c r="AY1301" t="s">
        <v>207</v>
      </c>
      <c r="AZ1301" t="s">
        <v>207</v>
      </c>
      <c r="BA1301" t="s">
        <v>207</v>
      </c>
      <c r="BB1301" t="s">
        <v>207</v>
      </c>
      <c r="BC1301" t="s">
        <v>207</v>
      </c>
      <c r="BD1301" t="s">
        <v>207</v>
      </c>
      <c r="BE1301" t="s">
        <v>207</v>
      </c>
      <c r="BF1301" t="s">
        <v>207</v>
      </c>
      <c r="BG1301" t="s">
        <v>207</v>
      </c>
      <c r="BH1301" t="s">
        <v>207</v>
      </c>
      <c r="BI1301" t="s">
        <v>207</v>
      </c>
      <c r="BJ1301" t="s">
        <v>207</v>
      </c>
      <c r="BK1301" t="s">
        <v>207</v>
      </c>
      <c r="BL1301" t="s">
        <v>207</v>
      </c>
      <c r="BM1301" t="s">
        <v>207</v>
      </c>
      <c r="BN1301" t="s">
        <v>207</v>
      </c>
      <c r="BO1301" s="18" t="str">
        <f>IF(OR(BO$2=0, BO$2=""), "N/A", IF(ISNUMBER(SEARCH(UPPER(BO$2), UPPER(ProgramsTable[[#This Row],[Type of Service]]))), "Yes", "No"))</f>
        <v>N/A</v>
      </c>
      <c r="BP1301" s="18" t="str">
        <f>IF(BP$2=0, "N/A", IF(ISNUMBER(SEARCH(TRIM(BP$2), ProgramsTable[[#This Row],[Geographic Coverage]])), "Yes", "No"))</f>
        <v>N/A</v>
      </c>
      <c r="BQ1301" s="18" t="str">
        <f>IF(BQ$2=0, "N/A", IF(ISNUMBER(SEARCH(TRIM(BQ$2), ProgramsTable[[#This Row],[Geographic Coverage]])), "Yes", "No"))</f>
        <v>N/A</v>
      </c>
      <c r="BR1301" s="18" t="str">
        <f>IF(AND(BP$2=0, BQ$2=0), "*Required - Please Make a Selection*", IF(OR(ISNUMBER(SEARCH(TRIM(BP$2), ProgramsTable[[#This Row],[Geographic Coverage]])), ISNUMBER(SEARCH(TRIM(BQ$2), ProgramsTable[[#This Row],[Geographic Coverage]]))), "Yes", "No"))</f>
        <v>*Required - Please Make a Selection*</v>
      </c>
      <c r="BS1301" s="18" t="str">
        <f>IF(OR(BS$2="",BS$2=0), "N/A", IF(AND(ProgramsTable[[#This Row],[Age Min]]= "None", ProgramsTable[[#This Row],[Age Max]]= "None"), "Yes", IF(AND(BS$2&gt;=ProgramsTable[[#This Row],[Age Min]], BS$2&lt;=ProgramsTable[[#This Row],[Age Max]]), "Yes", "No")))</f>
        <v>N/A</v>
      </c>
      <c r="BT1301" s="18" t="str" cm="1">
        <f t="array" ref="BT1301">IF(COUNTIF(AM$2:BJ$2,"Yes")=0,"N/A",IF(SUMPRODUCT(--(AM$2:BJ$2="Yes"),--(ProgramsTable[[#This Row],[Developmental Disability]:[Caregivers, Family Members, Advocates, or Practitioners of an Individual with Disabilities or Medical Conditions]]="Yes"))&gt;0,"Yes","No"))</f>
        <v>N/A</v>
      </c>
      <c r="BU13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01" s="18" t="str">
        <f>IF(BV$2=0, "N/A", IF(ISNUMBER(SEARCH(UPPER(BV$2), UPPER(ProgramsTable[[#This Row],[Type of Service]]))), "Yes", "No"))</f>
        <v>N/A</v>
      </c>
      <c r="BW1301" s="18" t="str">
        <f>IF(BW$2=0, "N/A", IF(ISNUMBER(SEARCH(TRIM(BW$2), ProgramsTable[[#This Row],[Geographic Coverage]])), "Yes", "No"))</f>
        <v>N/A</v>
      </c>
      <c r="BX1301" s="18" t="str">
        <f>IF(BX$2=0, "N/A", IF(ISNUMBER(SEARCH(TRIM(BX$2), ProgramsTable[[#This Row],[Geographic Coverage]])), "Yes", "No"))</f>
        <v>N/A</v>
      </c>
      <c r="BY1301" s="18" t="str">
        <f>IF(AND(BW$2=0, BX$2=0), "*Required - Please Make a Selection*", IF(OR(ISNUMBER(SEARCH(TRIM(BW$2), ProgramsTable[[#This Row],[Geographic Coverage]])), ISNUMBER(SEARCH(TRIM(BX$2), ProgramsTable[[#This Row],[Geographic Coverage]]))), "Yes", "No"))</f>
        <v>*Required - Please Make a Selection*</v>
      </c>
      <c r="BZ1301" s="18" t="str">
        <f>IF(I$2=0, "N/A", IF(I$2="Yes", IF(ProgramsTable[[#This Row],[Program Includes Services for Caregivers]]="Yes", IF(ProgramsTable[[#This Row],[Program May Require Caregiver to be Unpaid]]="No", "Yes", "No"), "No"), "N/A"))</f>
        <v>N/A</v>
      </c>
      <c r="CA13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01" s="18" t="str">
        <f>IF(CB$2=0, "N/A", IF(ISNUMBER(SEARCH(TRIM(UPPER(CB$2)), TRIM(UPPER(ProgramsTable[[#This Row],[Type of Service]])))), "Yes", "No"))</f>
        <v>N/A</v>
      </c>
      <c r="CC1301" s="18" t="str">
        <f>IF(CC$2=0, "N/A", IF(ISNUMBER(SEARCH(TRIM(CC$2), ProgramsTable[[#This Row],[Geographic Coverage]])), "Yes", "No"))</f>
        <v>Yes</v>
      </c>
      <c r="CD1301" s="18" t="str">
        <f>IF(CD$2=0, "N/A", IF(ISNUMBER(SEARCH(TRIM(CD$2), ProgramsTable[[#This Row],[Geographic Coverage]])), "Yes", "No"))</f>
        <v>N/A</v>
      </c>
      <c r="CE1301" s="18" t="str">
        <f>IF(AND(CC$2=0, CD$2=0), "*Required - Please Make a Selection*", IF(OR(ISNUMBER(SEARCH(TRIM(CC$2), ProgramsTable[[#This Row],[Geographic Coverage]])), ISNUMBER(SEARCH(TRIM(CD$2), ProgramsTable[[#This Row],[Geographic Coverage]]))), "Yes", "No"))</f>
        <v>Yes</v>
      </c>
      <c r="CF1301" s="18" t="str" cm="1">
        <f t="array" ref="CF1301">IF(COUNTIF(BK$2:BN$2, "Yes")=0, "N/A", IF(SUMPRODUCT((BK$2:BN$2="Yes")*(ProgramsTable[[#This Row],[Veteran?]:[Disabled Veteran?]]="Yes"))&gt;0, "Yes", "No"))</f>
        <v>No</v>
      </c>
      <c r="CG13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01"/>
      <c r="CI1301"/>
      <c r="CJ1301"/>
      <c r="CK1301"/>
      <c r="CL1301"/>
      <c r="CM1301"/>
      <c r="CN1301"/>
      <c r="CO1301"/>
      <c r="CP1301"/>
      <c r="CQ1301"/>
      <c r="CR1301"/>
      <c r="CS1301"/>
      <c r="CU1301"/>
      <c r="CV1301"/>
    </row>
    <row r="1302" spans="1:100" hidden="1" x14ac:dyDescent="0.25">
      <c r="A1302" s="10">
        <v>1495</v>
      </c>
      <c r="B1302" t="s">
        <v>667</v>
      </c>
      <c r="C1302" t="s">
        <v>667</v>
      </c>
      <c r="D1302" t="s">
        <v>679</v>
      </c>
      <c r="E1302" t="s">
        <v>680</v>
      </c>
      <c r="F1302" t="s">
        <v>681</v>
      </c>
      <c r="G1302" t="s">
        <v>87</v>
      </c>
      <c r="H1302" t="s">
        <v>207</v>
      </c>
      <c r="I1302" t="s">
        <v>207</v>
      </c>
      <c r="J1302" t="s">
        <v>208</v>
      </c>
      <c r="K1302" t="s">
        <v>682</v>
      </c>
      <c r="L1302" t="s">
        <v>682</v>
      </c>
      <c r="M1302" t="s">
        <v>208</v>
      </c>
      <c r="N1302" t="s">
        <v>208</v>
      </c>
      <c r="O1302" t="s">
        <v>683</v>
      </c>
      <c r="P1302" t="s">
        <v>682</v>
      </c>
      <c r="Q1302" t="s">
        <v>208</v>
      </c>
      <c r="R1302" t="s">
        <v>682</v>
      </c>
      <c r="S1302" t="s">
        <v>208</v>
      </c>
      <c r="T1302" t="s">
        <v>230</v>
      </c>
      <c r="U1302" t="s">
        <v>207</v>
      </c>
      <c r="V1302" t="s">
        <v>207</v>
      </c>
      <c r="W1302" t="s">
        <v>207</v>
      </c>
      <c r="X1302" t="s">
        <v>207</v>
      </c>
      <c r="Y1302" t="s">
        <v>207</v>
      </c>
      <c r="Z1302" t="s">
        <v>207</v>
      </c>
      <c r="AA1302" t="s">
        <v>207</v>
      </c>
      <c r="AB1302" t="s">
        <v>207</v>
      </c>
      <c r="AC1302" t="s">
        <v>207</v>
      </c>
      <c r="AD1302" t="s">
        <v>207</v>
      </c>
      <c r="AE1302" t="s">
        <v>207</v>
      </c>
      <c r="AF1302" t="s">
        <v>207</v>
      </c>
      <c r="AG1302" t="s">
        <v>215</v>
      </c>
      <c r="AH1302" t="s">
        <v>207</v>
      </c>
      <c r="AI1302" t="s">
        <v>207</v>
      </c>
      <c r="AJ1302" t="s">
        <v>207</v>
      </c>
      <c r="AK1302" t="s">
        <v>207</v>
      </c>
      <c r="AL1302" t="s">
        <v>207</v>
      </c>
      <c r="AM1302" t="s">
        <v>207</v>
      </c>
      <c r="AN1302" t="s">
        <v>207</v>
      </c>
      <c r="AO1302" t="s">
        <v>207</v>
      </c>
      <c r="AP1302" t="s">
        <v>215</v>
      </c>
      <c r="AQ1302" t="s">
        <v>207</v>
      </c>
      <c r="AR1302" t="s">
        <v>207</v>
      </c>
      <c r="AS1302" t="s">
        <v>207</v>
      </c>
      <c r="AT1302" t="s">
        <v>207</v>
      </c>
      <c r="AU1302" t="s">
        <v>207</v>
      </c>
      <c r="AV1302" t="s">
        <v>207</v>
      </c>
      <c r="AW1302" t="s">
        <v>207</v>
      </c>
      <c r="AX1302" t="s">
        <v>207</v>
      </c>
      <c r="AY1302" t="s">
        <v>207</v>
      </c>
      <c r="AZ1302" t="s">
        <v>207</v>
      </c>
      <c r="BA1302" t="s">
        <v>207</v>
      </c>
      <c r="BB1302" t="s">
        <v>207</v>
      </c>
      <c r="BC1302" t="s">
        <v>207</v>
      </c>
      <c r="BD1302" t="s">
        <v>207</v>
      </c>
      <c r="BE1302" t="s">
        <v>207</v>
      </c>
      <c r="BF1302" t="s">
        <v>207</v>
      </c>
      <c r="BG1302" t="s">
        <v>207</v>
      </c>
      <c r="BH1302" t="s">
        <v>207</v>
      </c>
      <c r="BI1302" t="s">
        <v>207</v>
      </c>
      <c r="BJ1302" t="s">
        <v>207</v>
      </c>
      <c r="BK1302" t="s">
        <v>207</v>
      </c>
      <c r="BL1302" t="s">
        <v>207</v>
      </c>
      <c r="BM1302" t="s">
        <v>207</v>
      </c>
      <c r="BN1302" t="s">
        <v>207</v>
      </c>
      <c r="BO1302" s="18" t="str">
        <f>IF(OR(BO$2=0, BO$2=""), "N/A", IF(ISNUMBER(SEARCH(UPPER(BO$2), UPPER(ProgramsTable[[#This Row],[Type of Service]]))), "Yes", "No"))</f>
        <v>N/A</v>
      </c>
      <c r="BP1302" s="18" t="str">
        <f>IF(BP$2=0, "N/A", IF(ISNUMBER(SEARCH(TRIM(BP$2), ProgramsTable[[#This Row],[Geographic Coverage]])), "Yes", "No"))</f>
        <v>N/A</v>
      </c>
      <c r="BQ1302" s="18" t="str">
        <f>IF(BQ$2=0, "N/A", IF(ISNUMBER(SEARCH(TRIM(BQ$2), ProgramsTable[[#This Row],[Geographic Coverage]])), "Yes", "No"))</f>
        <v>N/A</v>
      </c>
      <c r="BR1302" s="18" t="str">
        <f>IF(AND(BP$2=0, BQ$2=0), "*Required - Please Make a Selection*", IF(OR(ISNUMBER(SEARCH(TRIM(BP$2), ProgramsTable[[#This Row],[Geographic Coverage]])), ISNUMBER(SEARCH(TRIM(BQ$2), ProgramsTable[[#This Row],[Geographic Coverage]]))), "Yes", "No"))</f>
        <v>*Required - Please Make a Selection*</v>
      </c>
      <c r="BS1302" s="18" t="str">
        <f>IF(OR(BS$2="",BS$2=0), "N/A", IF(AND(ProgramsTable[[#This Row],[Age Min]]= "None", ProgramsTable[[#This Row],[Age Max]]= "None"), "Yes", IF(AND(BS$2&gt;=ProgramsTable[[#This Row],[Age Min]], BS$2&lt;=ProgramsTable[[#This Row],[Age Max]]), "Yes", "No")))</f>
        <v>N/A</v>
      </c>
      <c r="BT1302" s="18" t="str" cm="1">
        <f t="array" ref="BT1302">IF(COUNTIF(AM$2:BJ$2,"Yes")=0,"N/A",IF(SUMPRODUCT(--(AM$2:BJ$2="Yes"),--(ProgramsTable[[#This Row],[Developmental Disability]:[Caregivers, Family Members, Advocates, or Practitioners of an Individual with Disabilities or Medical Conditions]]="Yes"))&gt;0,"Yes","No"))</f>
        <v>N/A</v>
      </c>
      <c r="BU13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02" s="18" t="str">
        <f>IF(BV$2=0, "N/A", IF(ISNUMBER(SEARCH(UPPER(BV$2), UPPER(ProgramsTable[[#This Row],[Type of Service]]))), "Yes", "No"))</f>
        <v>N/A</v>
      </c>
      <c r="BW1302" s="18" t="str">
        <f>IF(BW$2=0, "N/A", IF(ISNUMBER(SEARCH(TRIM(BW$2), ProgramsTable[[#This Row],[Geographic Coverage]])), "Yes", "No"))</f>
        <v>N/A</v>
      </c>
      <c r="BX1302" s="18" t="str">
        <f>IF(BX$2=0, "N/A", IF(ISNUMBER(SEARCH(TRIM(BX$2), ProgramsTable[[#This Row],[Geographic Coverage]])), "Yes", "No"))</f>
        <v>N/A</v>
      </c>
      <c r="BY1302" s="18" t="str">
        <f>IF(AND(BW$2=0, BX$2=0), "*Required - Please Make a Selection*", IF(OR(ISNUMBER(SEARCH(TRIM(BW$2), ProgramsTable[[#This Row],[Geographic Coverage]])), ISNUMBER(SEARCH(TRIM(BX$2), ProgramsTable[[#This Row],[Geographic Coverage]]))), "Yes", "No"))</f>
        <v>*Required - Please Make a Selection*</v>
      </c>
      <c r="BZ1302" s="18" t="str">
        <f>IF(I$2=0, "N/A", IF(I$2="Yes", IF(ProgramsTable[[#This Row],[Program Includes Services for Caregivers]]="Yes", IF(ProgramsTable[[#This Row],[Program May Require Caregiver to be Unpaid]]="No", "Yes", "No"), "No"), "N/A"))</f>
        <v>N/A</v>
      </c>
      <c r="CA13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02" s="18" t="str">
        <f>IF(CB$2=0, "N/A", IF(ISNUMBER(SEARCH(TRIM(UPPER(CB$2)), TRIM(UPPER(ProgramsTable[[#This Row],[Type of Service]])))), "Yes", "No"))</f>
        <v>N/A</v>
      </c>
      <c r="CC1302" s="18" t="str">
        <f>IF(CC$2=0, "N/A", IF(ISNUMBER(SEARCH(TRIM(CC$2), ProgramsTable[[#This Row],[Geographic Coverage]])), "Yes", "No"))</f>
        <v>Yes</v>
      </c>
      <c r="CD1302" s="18" t="str">
        <f>IF(CD$2=0, "N/A", IF(ISNUMBER(SEARCH(TRIM(CD$2), ProgramsTable[[#This Row],[Geographic Coverage]])), "Yes", "No"))</f>
        <v>N/A</v>
      </c>
      <c r="CE1302" s="18" t="str">
        <f>IF(AND(CC$2=0, CD$2=0), "*Required - Please Make a Selection*", IF(OR(ISNUMBER(SEARCH(TRIM(CC$2), ProgramsTable[[#This Row],[Geographic Coverage]])), ISNUMBER(SEARCH(TRIM(CD$2), ProgramsTable[[#This Row],[Geographic Coverage]]))), "Yes", "No"))</f>
        <v>Yes</v>
      </c>
      <c r="CF1302" s="18" t="str" cm="1">
        <f t="array" ref="CF1302">IF(COUNTIF(BK$2:BN$2, "Yes")=0, "N/A", IF(SUMPRODUCT((BK$2:BN$2="Yes")*(ProgramsTable[[#This Row],[Veteran?]:[Disabled Veteran?]]="Yes"))&gt;0, "Yes", "No"))</f>
        <v>No</v>
      </c>
      <c r="CG13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02"/>
      <c r="CI1302"/>
      <c r="CJ1302"/>
      <c r="CK1302"/>
      <c r="CL1302"/>
      <c r="CM1302"/>
      <c r="CN1302"/>
      <c r="CO1302"/>
      <c r="CP1302"/>
      <c r="CQ1302"/>
      <c r="CR1302"/>
      <c r="CS1302"/>
      <c r="CU1302"/>
      <c r="CV1302"/>
    </row>
    <row r="1303" spans="1:100" hidden="1" x14ac:dyDescent="0.25">
      <c r="A1303" s="10">
        <v>1496</v>
      </c>
      <c r="B1303" t="s">
        <v>667</v>
      </c>
      <c r="C1303" t="s">
        <v>667</v>
      </c>
      <c r="D1303" t="s">
        <v>684</v>
      </c>
      <c r="E1303" t="s">
        <v>685</v>
      </c>
      <c r="F1303" t="s">
        <v>686</v>
      </c>
      <c r="G1303" t="s">
        <v>87</v>
      </c>
      <c r="H1303" t="s">
        <v>207</v>
      </c>
      <c r="I1303" t="s">
        <v>207</v>
      </c>
      <c r="J1303" t="s">
        <v>208</v>
      </c>
      <c r="K1303" t="s">
        <v>683</v>
      </c>
      <c r="L1303" t="s">
        <v>683</v>
      </c>
      <c r="M1303" t="s">
        <v>208</v>
      </c>
      <c r="N1303" t="s">
        <v>208</v>
      </c>
      <c r="O1303" t="s">
        <v>683</v>
      </c>
      <c r="P1303" t="s">
        <v>683</v>
      </c>
      <c r="Q1303" t="s">
        <v>208</v>
      </c>
      <c r="R1303" t="s">
        <v>683</v>
      </c>
      <c r="S1303" t="s">
        <v>208</v>
      </c>
      <c r="T1303" t="s">
        <v>230</v>
      </c>
      <c r="U1303" t="s">
        <v>207</v>
      </c>
      <c r="V1303" t="s">
        <v>207</v>
      </c>
      <c r="W1303" t="s">
        <v>207</v>
      </c>
      <c r="X1303" t="s">
        <v>207</v>
      </c>
      <c r="Y1303" t="s">
        <v>207</v>
      </c>
      <c r="Z1303" t="s">
        <v>207</v>
      </c>
      <c r="AA1303" t="s">
        <v>207</v>
      </c>
      <c r="AB1303" t="s">
        <v>207</v>
      </c>
      <c r="AC1303" t="s">
        <v>207</v>
      </c>
      <c r="AD1303" t="s">
        <v>207</v>
      </c>
      <c r="AE1303" t="s">
        <v>207</v>
      </c>
      <c r="AF1303" t="s">
        <v>207</v>
      </c>
      <c r="AG1303" t="s">
        <v>215</v>
      </c>
      <c r="AH1303" t="s">
        <v>207</v>
      </c>
      <c r="AI1303" t="s">
        <v>207</v>
      </c>
      <c r="AJ1303" t="s">
        <v>207</v>
      </c>
      <c r="AK1303" t="s">
        <v>207</v>
      </c>
      <c r="AL1303" t="s">
        <v>207</v>
      </c>
      <c r="AM1303" t="s">
        <v>207</v>
      </c>
      <c r="AN1303" t="s">
        <v>207</v>
      </c>
      <c r="AO1303" t="s">
        <v>207</v>
      </c>
      <c r="AP1303" t="s">
        <v>215</v>
      </c>
      <c r="AQ1303" t="s">
        <v>207</v>
      </c>
      <c r="AR1303" t="s">
        <v>207</v>
      </c>
      <c r="AS1303" t="s">
        <v>207</v>
      </c>
      <c r="AT1303" t="s">
        <v>207</v>
      </c>
      <c r="AU1303" t="s">
        <v>207</v>
      </c>
      <c r="AV1303" t="s">
        <v>207</v>
      </c>
      <c r="AW1303" t="s">
        <v>207</v>
      </c>
      <c r="AX1303" t="s">
        <v>207</v>
      </c>
      <c r="AY1303" t="s">
        <v>207</v>
      </c>
      <c r="AZ1303" t="s">
        <v>207</v>
      </c>
      <c r="BA1303" t="s">
        <v>207</v>
      </c>
      <c r="BB1303" t="s">
        <v>207</v>
      </c>
      <c r="BC1303" t="s">
        <v>207</v>
      </c>
      <c r="BD1303" t="s">
        <v>207</v>
      </c>
      <c r="BE1303" t="s">
        <v>207</v>
      </c>
      <c r="BF1303" t="s">
        <v>207</v>
      </c>
      <c r="BG1303" t="s">
        <v>207</v>
      </c>
      <c r="BH1303" t="s">
        <v>207</v>
      </c>
      <c r="BI1303" t="s">
        <v>207</v>
      </c>
      <c r="BJ1303" t="s">
        <v>207</v>
      </c>
      <c r="BK1303" t="s">
        <v>207</v>
      </c>
      <c r="BL1303" t="s">
        <v>207</v>
      </c>
      <c r="BM1303" t="s">
        <v>207</v>
      </c>
      <c r="BN1303" t="s">
        <v>207</v>
      </c>
      <c r="BO1303" s="18" t="str">
        <f>IF(OR(BO$2=0, BO$2=""), "N/A", IF(ISNUMBER(SEARCH(UPPER(BO$2), UPPER(ProgramsTable[[#This Row],[Type of Service]]))), "Yes", "No"))</f>
        <v>N/A</v>
      </c>
      <c r="BP1303" s="18" t="str">
        <f>IF(BP$2=0, "N/A", IF(ISNUMBER(SEARCH(TRIM(BP$2), ProgramsTable[[#This Row],[Geographic Coverage]])), "Yes", "No"))</f>
        <v>N/A</v>
      </c>
      <c r="BQ1303" s="18" t="str">
        <f>IF(BQ$2=0, "N/A", IF(ISNUMBER(SEARCH(TRIM(BQ$2), ProgramsTable[[#This Row],[Geographic Coverage]])), "Yes", "No"))</f>
        <v>N/A</v>
      </c>
      <c r="BR1303" s="18" t="str">
        <f>IF(AND(BP$2=0, BQ$2=0), "*Required - Please Make a Selection*", IF(OR(ISNUMBER(SEARCH(TRIM(BP$2), ProgramsTable[[#This Row],[Geographic Coverage]])), ISNUMBER(SEARCH(TRIM(BQ$2), ProgramsTable[[#This Row],[Geographic Coverage]]))), "Yes", "No"))</f>
        <v>*Required - Please Make a Selection*</v>
      </c>
      <c r="BS1303" s="18" t="str">
        <f>IF(OR(BS$2="",BS$2=0), "N/A", IF(AND(ProgramsTable[[#This Row],[Age Min]]= "None", ProgramsTable[[#This Row],[Age Max]]= "None"), "Yes", IF(AND(BS$2&gt;=ProgramsTable[[#This Row],[Age Min]], BS$2&lt;=ProgramsTable[[#This Row],[Age Max]]), "Yes", "No")))</f>
        <v>N/A</v>
      </c>
      <c r="BT1303" s="18" t="str" cm="1">
        <f t="array" ref="BT1303">IF(COUNTIF(AM$2:BJ$2,"Yes")=0,"N/A",IF(SUMPRODUCT(--(AM$2:BJ$2="Yes"),--(ProgramsTable[[#This Row],[Developmental Disability]:[Caregivers, Family Members, Advocates, or Practitioners of an Individual with Disabilities or Medical Conditions]]="Yes"))&gt;0,"Yes","No"))</f>
        <v>N/A</v>
      </c>
      <c r="BU13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03" s="18" t="str">
        <f>IF(BV$2=0, "N/A", IF(ISNUMBER(SEARCH(UPPER(BV$2), UPPER(ProgramsTable[[#This Row],[Type of Service]]))), "Yes", "No"))</f>
        <v>N/A</v>
      </c>
      <c r="BW1303" s="18" t="str">
        <f>IF(BW$2=0, "N/A", IF(ISNUMBER(SEARCH(TRIM(BW$2), ProgramsTable[[#This Row],[Geographic Coverage]])), "Yes", "No"))</f>
        <v>N/A</v>
      </c>
      <c r="BX1303" s="18" t="str">
        <f>IF(BX$2=0, "N/A", IF(ISNUMBER(SEARCH(TRIM(BX$2), ProgramsTable[[#This Row],[Geographic Coverage]])), "Yes", "No"))</f>
        <v>N/A</v>
      </c>
      <c r="BY1303" s="18" t="str">
        <f>IF(AND(BW$2=0, BX$2=0), "*Required - Please Make a Selection*", IF(OR(ISNUMBER(SEARCH(TRIM(BW$2), ProgramsTable[[#This Row],[Geographic Coverage]])), ISNUMBER(SEARCH(TRIM(BX$2), ProgramsTable[[#This Row],[Geographic Coverage]]))), "Yes", "No"))</f>
        <v>*Required - Please Make a Selection*</v>
      </c>
      <c r="BZ1303" s="18" t="str">
        <f>IF(I$2=0, "N/A", IF(I$2="Yes", IF(ProgramsTable[[#This Row],[Program Includes Services for Caregivers]]="Yes", IF(ProgramsTable[[#This Row],[Program May Require Caregiver to be Unpaid]]="No", "Yes", "No"), "No"), "N/A"))</f>
        <v>N/A</v>
      </c>
      <c r="CA13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03" s="18" t="str">
        <f>IF(CB$2=0, "N/A", IF(ISNUMBER(SEARCH(TRIM(UPPER(CB$2)), TRIM(UPPER(ProgramsTable[[#This Row],[Type of Service]])))), "Yes", "No"))</f>
        <v>N/A</v>
      </c>
      <c r="CC1303" s="18" t="str">
        <f>IF(CC$2=0, "N/A", IF(ISNUMBER(SEARCH(TRIM(CC$2), ProgramsTable[[#This Row],[Geographic Coverage]])), "Yes", "No"))</f>
        <v>Yes</v>
      </c>
      <c r="CD1303" s="18" t="str">
        <f>IF(CD$2=0, "N/A", IF(ISNUMBER(SEARCH(TRIM(CD$2), ProgramsTable[[#This Row],[Geographic Coverage]])), "Yes", "No"))</f>
        <v>N/A</v>
      </c>
      <c r="CE1303" s="18" t="str">
        <f>IF(AND(CC$2=0, CD$2=0), "*Required - Please Make a Selection*", IF(OR(ISNUMBER(SEARCH(TRIM(CC$2), ProgramsTable[[#This Row],[Geographic Coverage]])), ISNUMBER(SEARCH(TRIM(CD$2), ProgramsTable[[#This Row],[Geographic Coverage]]))), "Yes", "No"))</f>
        <v>Yes</v>
      </c>
      <c r="CF1303" s="18" t="str" cm="1">
        <f t="array" ref="CF1303">IF(COUNTIF(BK$2:BN$2, "Yes")=0, "N/A", IF(SUMPRODUCT((BK$2:BN$2="Yes")*(ProgramsTable[[#This Row],[Veteran?]:[Disabled Veteran?]]="Yes"))&gt;0, "Yes", "No"))</f>
        <v>No</v>
      </c>
      <c r="CG13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03"/>
      <c r="CI1303"/>
      <c r="CJ1303"/>
      <c r="CK1303"/>
      <c r="CL1303"/>
      <c r="CM1303"/>
      <c r="CN1303"/>
      <c r="CO1303"/>
      <c r="CP1303"/>
      <c r="CQ1303"/>
      <c r="CR1303"/>
      <c r="CS1303"/>
      <c r="CU1303"/>
      <c r="CV1303"/>
    </row>
    <row r="1304" spans="1:100" hidden="1" x14ac:dyDescent="0.25">
      <c r="A1304" s="10">
        <v>1497</v>
      </c>
      <c r="B1304" t="s">
        <v>667</v>
      </c>
      <c r="C1304" t="s">
        <v>667</v>
      </c>
      <c r="D1304" t="s">
        <v>687</v>
      </c>
      <c r="E1304" t="s">
        <v>688</v>
      </c>
      <c r="F1304" t="s">
        <v>689</v>
      </c>
      <c r="G1304" t="s">
        <v>87</v>
      </c>
      <c r="H1304" t="s">
        <v>207</v>
      </c>
      <c r="I1304" t="s">
        <v>207</v>
      </c>
      <c r="J1304" t="s">
        <v>208</v>
      </c>
      <c r="K1304" t="s">
        <v>208</v>
      </c>
      <c r="L1304" s="11" t="s">
        <v>208</v>
      </c>
      <c r="M1304" t="s">
        <v>208</v>
      </c>
      <c r="N1304" t="s">
        <v>208</v>
      </c>
      <c r="P1304" t="s">
        <v>690</v>
      </c>
      <c r="Q1304" t="s">
        <v>208</v>
      </c>
      <c r="R1304" t="s">
        <v>690</v>
      </c>
      <c r="S1304" t="s">
        <v>208</v>
      </c>
      <c r="T1304" t="s">
        <v>230</v>
      </c>
      <c r="U1304" t="s">
        <v>207</v>
      </c>
      <c r="V1304" t="s">
        <v>207</v>
      </c>
      <c r="W1304" t="s">
        <v>207</v>
      </c>
      <c r="X1304" t="s">
        <v>207</v>
      </c>
      <c r="Y1304" t="s">
        <v>207</v>
      </c>
      <c r="Z1304" t="s">
        <v>207</v>
      </c>
      <c r="AA1304" t="s">
        <v>207</v>
      </c>
      <c r="AB1304" t="s">
        <v>207</v>
      </c>
      <c r="AC1304" t="s">
        <v>207</v>
      </c>
      <c r="AD1304" t="s">
        <v>207</v>
      </c>
      <c r="AE1304" t="s">
        <v>207</v>
      </c>
      <c r="AF1304" t="s">
        <v>207</v>
      </c>
      <c r="AG1304" t="s">
        <v>207</v>
      </c>
      <c r="AH1304" t="s">
        <v>207</v>
      </c>
      <c r="AI1304" t="s">
        <v>207</v>
      </c>
      <c r="AJ1304" t="s">
        <v>207</v>
      </c>
      <c r="AK1304" t="s">
        <v>207</v>
      </c>
      <c r="AL1304" t="s">
        <v>207</v>
      </c>
      <c r="AM1304" t="s">
        <v>215</v>
      </c>
      <c r="AN1304" t="s">
        <v>207</v>
      </c>
      <c r="AO1304" t="s">
        <v>207</v>
      </c>
      <c r="AP1304" t="s">
        <v>207</v>
      </c>
      <c r="AQ1304" t="s">
        <v>207</v>
      </c>
      <c r="AR1304" t="s">
        <v>207</v>
      </c>
      <c r="AS1304" t="s">
        <v>207</v>
      </c>
      <c r="AT1304" t="s">
        <v>207</v>
      </c>
      <c r="AU1304" t="s">
        <v>207</v>
      </c>
      <c r="AV1304" t="s">
        <v>207</v>
      </c>
      <c r="AW1304" t="s">
        <v>207</v>
      </c>
      <c r="AX1304" t="s">
        <v>207</v>
      </c>
      <c r="AY1304" t="s">
        <v>207</v>
      </c>
      <c r="AZ1304" t="s">
        <v>207</v>
      </c>
      <c r="BA1304" t="s">
        <v>215</v>
      </c>
      <c r="BB1304" t="s">
        <v>207</v>
      </c>
      <c r="BC1304" t="s">
        <v>207</v>
      </c>
      <c r="BD1304" t="s">
        <v>207</v>
      </c>
      <c r="BE1304" t="s">
        <v>207</v>
      </c>
      <c r="BF1304" t="s">
        <v>207</v>
      </c>
      <c r="BG1304" t="s">
        <v>207</v>
      </c>
      <c r="BH1304" t="s">
        <v>207</v>
      </c>
      <c r="BI1304" t="s">
        <v>207</v>
      </c>
      <c r="BJ1304" t="s">
        <v>207</v>
      </c>
      <c r="BK1304" t="s">
        <v>207</v>
      </c>
      <c r="BL1304" t="s">
        <v>207</v>
      </c>
      <c r="BM1304" t="s">
        <v>207</v>
      </c>
      <c r="BN1304" t="s">
        <v>207</v>
      </c>
      <c r="BO1304" s="18" t="str">
        <f>IF(OR(BO$2=0, BO$2=""), "N/A", IF(ISNUMBER(SEARCH(UPPER(BO$2), UPPER(ProgramsTable[[#This Row],[Type of Service]]))), "Yes", "No"))</f>
        <v>N/A</v>
      </c>
      <c r="BP1304" s="18" t="str">
        <f>IF(BP$2=0, "N/A", IF(ISNUMBER(SEARCH(TRIM(BP$2), ProgramsTable[[#This Row],[Geographic Coverage]])), "Yes", "No"))</f>
        <v>N/A</v>
      </c>
      <c r="BQ1304" s="18" t="str">
        <f>IF(BQ$2=0, "N/A", IF(ISNUMBER(SEARCH(TRIM(BQ$2), ProgramsTable[[#This Row],[Geographic Coverage]])), "Yes", "No"))</f>
        <v>N/A</v>
      </c>
      <c r="BR1304" s="18" t="str">
        <f>IF(AND(BP$2=0, BQ$2=0), "*Required - Please Make a Selection*", IF(OR(ISNUMBER(SEARCH(TRIM(BP$2), ProgramsTable[[#This Row],[Geographic Coverage]])), ISNUMBER(SEARCH(TRIM(BQ$2), ProgramsTable[[#This Row],[Geographic Coverage]]))), "Yes", "No"))</f>
        <v>*Required - Please Make a Selection*</v>
      </c>
      <c r="BS1304" s="18" t="str">
        <f>IF(OR(BS$2="",BS$2=0), "N/A", IF(AND(ProgramsTable[[#This Row],[Age Min]]= "None", ProgramsTable[[#This Row],[Age Max]]= "None"), "Yes", IF(AND(BS$2&gt;=ProgramsTable[[#This Row],[Age Min]], BS$2&lt;=ProgramsTable[[#This Row],[Age Max]]), "Yes", "No")))</f>
        <v>N/A</v>
      </c>
      <c r="BT1304" s="18" t="str" cm="1">
        <f t="array" ref="BT1304">IF(COUNTIF(AM$2:BJ$2,"Yes")=0,"N/A",IF(SUMPRODUCT(--(AM$2:BJ$2="Yes"),--(ProgramsTable[[#This Row],[Developmental Disability]:[Caregivers, Family Members, Advocates, or Practitioners of an Individual with Disabilities or Medical Conditions]]="Yes"))&gt;0,"Yes","No"))</f>
        <v>N/A</v>
      </c>
      <c r="BU13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04" s="18" t="str">
        <f>IF(BV$2=0, "N/A", IF(ISNUMBER(SEARCH(UPPER(BV$2), UPPER(ProgramsTable[[#This Row],[Type of Service]]))), "Yes", "No"))</f>
        <v>N/A</v>
      </c>
      <c r="BW1304" s="18" t="str">
        <f>IF(BW$2=0, "N/A", IF(ISNUMBER(SEARCH(TRIM(BW$2), ProgramsTable[[#This Row],[Geographic Coverage]])), "Yes", "No"))</f>
        <v>N/A</v>
      </c>
      <c r="BX1304" s="18" t="str">
        <f>IF(BX$2=0, "N/A", IF(ISNUMBER(SEARCH(TRIM(BX$2), ProgramsTable[[#This Row],[Geographic Coverage]])), "Yes", "No"))</f>
        <v>N/A</v>
      </c>
      <c r="BY1304" s="18" t="str">
        <f>IF(AND(BW$2=0, BX$2=0), "*Required - Please Make a Selection*", IF(OR(ISNUMBER(SEARCH(TRIM(BW$2), ProgramsTable[[#This Row],[Geographic Coverage]])), ISNUMBER(SEARCH(TRIM(BX$2), ProgramsTable[[#This Row],[Geographic Coverage]]))), "Yes", "No"))</f>
        <v>*Required - Please Make a Selection*</v>
      </c>
      <c r="BZ1304" s="18" t="str">
        <f>IF(I$2=0, "N/A", IF(I$2="Yes", IF(ProgramsTable[[#This Row],[Program Includes Services for Caregivers]]="Yes", IF(ProgramsTable[[#This Row],[Program May Require Caregiver to be Unpaid]]="No", "Yes", "No"), "No"), "N/A"))</f>
        <v>N/A</v>
      </c>
      <c r="CA13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04" s="18" t="str">
        <f>IF(CB$2=0, "N/A", IF(ISNUMBER(SEARCH(TRIM(UPPER(CB$2)), TRIM(UPPER(ProgramsTable[[#This Row],[Type of Service]])))), "Yes", "No"))</f>
        <v>N/A</v>
      </c>
      <c r="CC1304" s="18" t="str">
        <f>IF(CC$2=0, "N/A", IF(ISNUMBER(SEARCH(TRIM(CC$2), ProgramsTable[[#This Row],[Geographic Coverage]])), "Yes", "No"))</f>
        <v>Yes</v>
      </c>
      <c r="CD1304" s="18" t="str">
        <f>IF(CD$2=0, "N/A", IF(ISNUMBER(SEARCH(TRIM(CD$2), ProgramsTable[[#This Row],[Geographic Coverage]])), "Yes", "No"))</f>
        <v>N/A</v>
      </c>
      <c r="CE1304" s="18" t="str">
        <f>IF(AND(CC$2=0, CD$2=0), "*Required - Please Make a Selection*", IF(OR(ISNUMBER(SEARCH(TRIM(CC$2), ProgramsTable[[#This Row],[Geographic Coverage]])), ISNUMBER(SEARCH(TRIM(CD$2), ProgramsTable[[#This Row],[Geographic Coverage]]))), "Yes", "No"))</f>
        <v>Yes</v>
      </c>
      <c r="CF1304" s="18" t="str" cm="1">
        <f t="array" ref="CF1304">IF(COUNTIF(BK$2:BN$2, "Yes")=0, "N/A", IF(SUMPRODUCT((BK$2:BN$2="Yes")*(ProgramsTable[[#This Row],[Veteran?]:[Disabled Veteran?]]="Yes"))&gt;0, "Yes", "No"))</f>
        <v>No</v>
      </c>
      <c r="CG13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04"/>
      <c r="CI1304"/>
      <c r="CJ1304"/>
      <c r="CK1304"/>
      <c r="CL1304"/>
      <c r="CM1304"/>
      <c r="CN1304"/>
      <c r="CO1304"/>
      <c r="CP1304"/>
      <c r="CQ1304"/>
      <c r="CR1304"/>
      <c r="CS1304"/>
      <c r="CU1304"/>
      <c r="CV1304"/>
    </row>
    <row r="1305" spans="1:100" hidden="1" x14ac:dyDescent="0.25">
      <c r="A1305" s="10">
        <v>1498</v>
      </c>
      <c r="B1305" t="s">
        <v>667</v>
      </c>
      <c r="C1305" t="s">
        <v>667</v>
      </c>
      <c r="D1305" t="s">
        <v>691</v>
      </c>
      <c r="E1305" t="s">
        <v>692</v>
      </c>
      <c r="F1305" t="s">
        <v>693</v>
      </c>
      <c r="G1305" t="s">
        <v>87</v>
      </c>
      <c r="H1305" t="s">
        <v>207</v>
      </c>
      <c r="I1305" t="s">
        <v>207</v>
      </c>
      <c r="J1305" t="s">
        <v>208</v>
      </c>
      <c r="K1305" t="s">
        <v>208</v>
      </c>
      <c r="L1305" s="11" t="s">
        <v>208</v>
      </c>
      <c r="M1305" t="s">
        <v>208</v>
      </c>
      <c r="N1305" t="s">
        <v>208</v>
      </c>
      <c r="P1305" t="s">
        <v>694</v>
      </c>
      <c r="Q1305" t="s">
        <v>208</v>
      </c>
      <c r="R1305" t="s">
        <v>694</v>
      </c>
      <c r="S1305" t="s">
        <v>208</v>
      </c>
      <c r="T1305" t="s">
        <v>230</v>
      </c>
      <c r="U1305" t="s">
        <v>207</v>
      </c>
      <c r="V1305" t="s">
        <v>207</v>
      </c>
      <c r="W1305" t="s">
        <v>207</v>
      </c>
      <c r="X1305" t="s">
        <v>207</v>
      </c>
      <c r="Y1305" t="s">
        <v>207</v>
      </c>
      <c r="Z1305" t="s">
        <v>207</v>
      </c>
      <c r="AA1305" t="s">
        <v>207</v>
      </c>
      <c r="AB1305" t="s">
        <v>207</v>
      </c>
      <c r="AC1305" t="s">
        <v>207</v>
      </c>
      <c r="AD1305" t="s">
        <v>207</v>
      </c>
      <c r="AE1305" t="s">
        <v>207</v>
      </c>
      <c r="AF1305" t="s">
        <v>207</v>
      </c>
      <c r="AG1305" t="s">
        <v>207</v>
      </c>
      <c r="AH1305" t="s">
        <v>207</v>
      </c>
      <c r="AI1305" t="s">
        <v>207</v>
      </c>
      <c r="AJ1305" t="s">
        <v>207</v>
      </c>
      <c r="AK1305" t="s">
        <v>207</v>
      </c>
      <c r="AL1305" t="s">
        <v>207</v>
      </c>
      <c r="AM1305" t="s">
        <v>207</v>
      </c>
      <c r="AN1305" t="s">
        <v>207</v>
      </c>
      <c r="AO1305" t="s">
        <v>207</v>
      </c>
      <c r="AP1305" t="s">
        <v>207</v>
      </c>
      <c r="AQ1305" t="s">
        <v>215</v>
      </c>
      <c r="AR1305" t="s">
        <v>207</v>
      </c>
      <c r="AS1305" t="s">
        <v>207</v>
      </c>
      <c r="AT1305" t="s">
        <v>207</v>
      </c>
      <c r="AU1305" t="s">
        <v>207</v>
      </c>
      <c r="AV1305" t="s">
        <v>207</v>
      </c>
      <c r="AW1305" t="s">
        <v>207</v>
      </c>
      <c r="AX1305" t="s">
        <v>207</v>
      </c>
      <c r="AY1305" t="s">
        <v>207</v>
      </c>
      <c r="AZ1305" t="s">
        <v>207</v>
      </c>
      <c r="BA1305" t="s">
        <v>207</v>
      </c>
      <c r="BB1305" t="s">
        <v>207</v>
      </c>
      <c r="BC1305" t="s">
        <v>207</v>
      </c>
      <c r="BD1305" t="s">
        <v>215</v>
      </c>
      <c r="BE1305" t="s">
        <v>207</v>
      </c>
      <c r="BF1305" t="s">
        <v>215</v>
      </c>
      <c r="BG1305" t="s">
        <v>215</v>
      </c>
      <c r="BH1305" t="s">
        <v>207</v>
      </c>
      <c r="BI1305" t="s">
        <v>207</v>
      </c>
      <c r="BJ1305" t="s">
        <v>207</v>
      </c>
      <c r="BK1305" t="s">
        <v>207</v>
      </c>
      <c r="BL1305" t="s">
        <v>207</v>
      </c>
      <c r="BM1305" t="s">
        <v>207</v>
      </c>
      <c r="BN1305" t="s">
        <v>207</v>
      </c>
      <c r="BO1305" s="18" t="str">
        <f>IF(OR(BO$2=0, BO$2=""), "N/A", IF(ISNUMBER(SEARCH(UPPER(BO$2), UPPER(ProgramsTable[[#This Row],[Type of Service]]))), "Yes", "No"))</f>
        <v>N/A</v>
      </c>
      <c r="BP1305" s="18" t="str">
        <f>IF(BP$2=0, "N/A", IF(ISNUMBER(SEARCH(TRIM(BP$2), ProgramsTable[[#This Row],[Geographic Coverage]])), "Yes", "No"))</f>
        <v>N/A</v>
      </c>
      <c r="BQ1305" s="18" t="str">
        <f>IF(BQ$2=0, "N/A", IF(ISNUMBER(SEARCH(TRIM(BQ$2), ProgramsTable[[#This Row],[Geographic Coverage]])), "Yes", "No"))</f>
        <v>N/A</v>
      </c>
      <c r="BR1305" s="18" t="str">
        <f>IF(AND(BP$2=0, BQ$2=0), "*Required - Please Make a Selection*", IF(OR(ISNUMBER(SEARCH(TRIM(BP$2), ProgramsTable[[#This Row],[Geographic Coverage]])), ISNUMBER(SEARCH(TRIM(BQ$2), ProgramsTable[[#This Row],[Geographic Coverage]]))), "Yes", "No"))</f>
        <v>*Required - Please Make a Selection*</v>
      </c>
      <c r="BS1305" s="18" t="str">
        <f>IF(OR(BS$2="",BS$2=0), "N/A", IF(AND(ProgramsTable[[#This Row],[Age Min]]= "None", ProgramsTable[[#This Row],[Age Max]]= "None"), "Yes", IF(AND(BS$2&gt;=ProgramsTable[[#This Row],[Age Min]], BS$2&lt;=ProgramsTable[[#This Row],[Age Max]]), "Yes", "No")))</f>
        <v>N/A</v>
      </c>
      <c r="BT1305" s="18" t="str" cm="1">
        <f t="array" ref="BT1305">IF(COUNTIF(AM$2:BJ$2,"Yes")=0,"N/A",IF(SUMPRODUCT(--(AM$2:BJ$2="Yes"),--(ProgramsTable[[#This Row],[Developmental Disability]:[Caregivers, Family Members, Advocates, or Practitioners of an Individual with Disabilities or Medical Conditions]]="Yes"))&gt;0,"Yes","No"))</f>
        <v>N/A</v>
      </c>
      <c r="BU13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05" s="18" t="str">
        <f>IF(BV$2=0, "N/A", IF(ISNUMBER(SEARCH(UPPER(BV$2), UPPER(ProgramsTable[[#This Row],[Type of Service]]))), "Yes", "No"))</f>
        <v>N/A</v>
      </c>
      <c r="BW1305" s="18" t="str">
        <f>IF(BW$2=0, "N/A", IF(ISNUMBER(SEARCH(TRIM(BW$2), ProgramsTable[[#This Row],[Geographic Coverage]])), "Yes", "No"))</f>
        <v>N/A</v>
      </c>
      <c r="BX1305" s="18" t="str">
        <f>IF(BX$2=0, "N/A", IF(ISNUMBER(SEARCH(TRIM(BX$2), ProgramsTable[[#This Row],[Geographic Coverage]])), "Yes", "No"))</f>
        <v>N/A</v>
      </c>
      <c r="BY1305" s="18" t="str">
        <f>IF(AND(BW$2=0, BX$2=0), "*Required - Please Make a Selection*", IF(OR(ISNUMBER(SEARCH(TRIM(BW$2), ProgramsTable[[#This Row],[Geographic Coverage]])), ISNUMBER(SEARCH(TRIM(BX$2), ProgramsTable[[#This Row],[Geographic Coverage]]))), "Yes", "No"))</f>
        <v>*Required - Please Make a Selection*</v>
      </c>
      <c r="BZ1305" s="18" t="str">
        <f>IF(I$2=0, "N/A", IF(I$2="Yes", IF(ProgramsTable[[#This Row],[Program Includes Services for Caregivers]]="Yes", IF(ProgramsTable[[#This Row],[Program May Require Caregiver to be Unpaid]]="No", "Yes", "No"), "No"), "N/A"))</f>
        <v>N/A</v>
      </c>
      <c r="CA13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05" s="18" t="str">
        <f>IF(CB$2=0, "N/A", IF(ISNUMBER(SEARCH(TRIM(UPPER(CB$2)), TRIM(UPPER(ProgramsTable[[#This Row],[Type of Service]])))), "Yes", "No"))</f>
        <v>N/A</v>
      </c>
      <c r="CC1305" s="18" t="str">
        <f>IF(CC$2=0, "N/A", IF(ISNUMBER(SEARCH(TRIM(CC$2), ProgramsTable[[#This Row],[Geographic Coverage]])), "Yes", "No"))</f>
        <v>Yes</v>
      </c>
      <c r="CD1305" s="18" t="str">
        <f>IF(CD$2=0, "N/A", IF(ISNUMBER(SEARCH(TRIM(CD$2), ProgramsTable[[#This Row],[Geographic Coverage]])), "Yes", "No"))</f>
        <v>N/A</v>
      </c>
      <c r="CE1305" s="18" t="str">
        <f>IF(AND(CC$2=0, CD$2=0), "*Required - Please Make a Selection*", IF(OR(ISNUMBER(SEARCH(TRIM(CC$2), ProgramsTable[[#This Row],[Geographic Coverage]])), ISNUMBER(SEARCH(TRIM(CD$2), ProgramsTable[[#This Row],[Geographic Coverage]]))), "Yes", "No"))</f>
        <v>Yes</v>
      </c>
      <c r="CF1305" s="18" t="str" cm="1">
        <f t="array" ref="CF1305">IF(COUNTIF(BK$2:BN$2, "Yes")=0, "N/A", IF(SUMPRODUCT((BK$2:BN$2="Yes")*(ProgramsTable[[#This Row],[Veteran?]:[Disabled Veteran?]]="Yes"))&gt;0, "Yes", "No"))</f>
        <v>No</v>
      </c>
      <c r="CG13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05"/>
      <c r="CI1305"/>
      <c r="CJ1305"/>
      <c r="CK1305"/>
      <c r="CL1305"/>
      <c r="CM1305"/>
      <c r="CN1305"/>
      <c r="CO1305"/>
      <c r="CP1305"/>
      <c r="CQ1305"/>
      <c r="CR1305"/>
      <c r="CS1305"/>
      <c r="CU1305"/>
      <c r="CV1305"/>
    </row>
    <row r="1306" spans="1:100" hidden="1" x14ac:dyDescent="0.25">
      <c r="A1306" s="10">
        <v>1499</v>
      </c>
      <c r="B1306" t="s">
        <v>667</v>
      </c>
      <c r="C1306" t="s">
        <v>667</v>
      </c>
      <c r="D1306" t="s">
        <v>695</v>
      </c>
      <c r="E1306" t="s">
        <v>696</v>
      </c>
      <c r="F1306" t="s">
        <v>697</v>
      </c>
      <c r="G1306" t="s">
        <v>87</v>
      </c>
      <c r="H1306" t="s">
        <v>207</v>
      </c>
      <c r="I1306" t="s">
        <v>207</v>
      </c>
      <c r="J1306" t="s">
        <v>208</v>
      </c>
      <c r="K1306" t="s">
        <v>208</v>
      </c>
      <c r="L1306" s="11" t="s">
        <v>208</v>
      </c>
      <c r="M1306" t="s">
        <v>208</v>
      </c>
      <c r="N1306" t="s">
        <v>208</v>
      </c>
      <c r="P1306" t="s">
        <v>698</v>
      </c>
      <c r="Q1306" t="s">
        <v>208</v>
      </c>
      <c r="R1306" t="s">
        <v>698</v>
      </c>
      <c r="S1306" t="s">
        <v>698</v>
      </c>
      <c r="T1306" t="s">
        <v>230</v>
      </c>
      <c r="U1306" t="s">
        <v>207</v>
      </c>
      <c r="V1306" t="s">
        <v>207</v>
      </c>
      <c r="W1306" t="s">
        <v>207</v>
      </c>
      <c r="X1306" t="s">
        <v>207</v>
      </c>
      <c r="Y1306" t="s">
        <v>207</v>
      </c>
      <c r="Z1306" t="s">
        <v>207</v>
      </c>
      <c r="AA1306" t="s">
        <v>207</v>
      </c>
      <c r="AB1306" t="s">
        <v>207</v>
      </c>
      <c r="AC1306" t="s">
        <v>207</v>
      </c>
      <c r="AD1306" t="s">
        <v>207</v>
      </c>
      <c r="AE1306" t="s">
        <v>207</v>
      </c>
      <c r="AF1306" t="s">
        <v>207</v>
      </c>
      <c r="AG1306" t="s">
        <v>207</v>
      </c>
      <c r="AH1306" t="s">
        <v>207</v>
      </c>
      <c r="AI1306" t="s">
        <v>207</v>
      </c>
      <c r="AJ1306" t="s">
        <v>207</v>
      </c>
      <c r="AK1306" t="s">
        <v>207</v>
      </c>
      <c r="AL1306" t="s">
        <v>207</v>
      </c>
      <c r="AM1306" t="s">
        <v>207</v>
      </c>
      <c r="AN1306" t="s">
        <v>207</v>
      </c>
      <c r="AO1306" t="s">
        <v>207</v>
      </c>
      <c r="AP1306" t="s">
        <v>207</v>
      </c>
      <c r="AQ1306" t="s">
        <v>207</v>
      </c>
      <c r="AR1306" t="s">
        <v>207</v>
      </c>
      <c r="AS1306" t="s">
        <v>207</v>
      </c>
      <c r="AT1306" t="s">
        <v>207</v>
      </c>
      <c r="AU1306" t="s">
        <v>207</v>
      </c>
      <c r="AV1306" t="s">
        <v>207</v>
      </c>
      <c r="AW1306" t="s">
        <v>207</v>
      </c>
      <c r="AX1306" t="s">
        <v>207</v>
      </c>
      <c r="AY1306" t="s">
        <v>207</v>
      </c>
      <c r="AZ1306" t="s">
        <v>207</v>
      </c>
      <c r="BA1306" t="s">
        <v>215</v>
      </c>
      <c r="BB1306" t="s">
        <v>207</v>
      </c>
      <c r="BC1306" t="s">
        <v>207</v>
      </c>
      <c r="BD1306" t="s">
        <v>207</v>
      </c>
      <c r="BE1306" t="s">
        <v>207</v>
      </c>
      <c r="BF1306" t="s">
        <v>207</v>
      </c>
      <c r="BG1306" t="s">
        <v>207</v>
      </c>
      <c r="BH1306" t="s">
        <v>207</v>
      </c>
      <c r="BI1306" t="s">
        <v>207</v>
      </c>
      <c r="BJ1306" t="s">
        <v>207</v>
      </c>
      <c r="BK1306" t="s">
        <v>207</v>
      </c>
      <c r="BL1306" t="s">
        <v>207</v>
      </c>
      <c r="BM1306" t="s">
        <v>207</v>
      </c>
      <c r="BN1306" t="s">
        <v>207</v>
      </c>
      <c r="BO1306" s="18" t="str">
        <f>IF(OR(BO$2=0, BO$2=""), "N/A", IF(ISNUMBER(SEARCH(UPPER(BO$2), UPPER(ProgramsTable[[#This Row],[Type of Service]]))), "Yes", "No"))</f>
        <v>N/A</v>
      </c>
      <c r="BP1306" s="18" t="str">
        <f>IF(BP$2=0, "N/A", IF(ISNUMBER(SEARCH(TRIM(BP$2), ProgramsTable[[#This Row],[Geographic Coverage]])), "Yes", "No"))</f>
        <v>N/A</v>
      </c>
      <c r="BQ1306" s="18" t="str">
        <f>IF(BQ$2=0, "N/A", IF(ISNUMBER(SEARCH(TRIM(BQ$2), ProgramsTable[[#This Row],[Geographic Coverage]])), "Yes", "No"))</f>
        <v>N/A</v>
      </c>
      <c r="BR1306" s="18" t="str">
        <f>IF(AND(BP$2=0, BQ$2=0), "*Required - Please Make a Selection*", IF(OR(ISNUMBER(SEARCH(TRIM(BP$2), ProgramsTable[[#This Row],[Geographic Coverage]])), ISNUMBER(SEARCH(TRIM(BQ$2), ProgramsTable[[#This Row],[Geographic Coverage]]))), "Yes", "No"))</f>
        <v>*Required - Please Make a Selection*</v>
      </c>
      <c r="BS1306" s="18" t="str">
        <f>IF(OR(BS$2="",BS$2=0), "N/A", IF(AND(ProgramsTable[[#This Row],[Age Min]]= "None", ProgramsTable[[#This Row],[Age Max]]= "None"), "Yes", IF(AND(BS$2&gt;=ProgramsTable[[#This Row],[Age Min]], BS$2&lt;=ProgramsTable[[#This Row],[Age Max]]), "Yes", "No")))</f>
        <v>N/A</v>
      </c>
      <c r="BT1306" s="18" t="str" cm="1">
        <f t="array" ref="BT1306">IF(COUNTIF(AM$2:BJ$2,"Yes")=0,"N/A",IF(SUMPRODUCT(--(AM$2:BJ$2="Yes"),--(ProgramsTable[[#This Row],[Developmental Disability]:[Caregivers, Family Members, Advocates, or Practitioners of an Individual with Disabilities or Medical Conditions]]="Yes"))&gt;0,"Yes","No"))</f>
        <v>N/A</v>
      </c>
      <c r="BU13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06" s="18" t="str">
        <f>IF(BV$2=0, "N/A", IF(ISNUMBER(SEARCH(UPPER(BV$2), UPPER(ProgramsTable[[#This Row],[Type of Service]]))), "Yes", "No"))</f>
        <v>N/A</v>
      </c>
      <c r="BW1306" s="18" t="str">
        <f>IF(BW$2=0, "N/A", IF(ISNUMBER(SEARCH(TRIM(BW$2), ProgramsTable[[#This Row],[Geographic Coverage]])), "Yes", "No"))</f>
        <v>N/A</v>
      </c>
      <c r="BX1306" s="18" t="str">
        <f>IF(BX$2=0, "N/A", IF(ISNUMBER(SEARCH(TRIM(BX$2), ProgramsTable[[#This Row],[Geographic Coverage]])), "Yes", "No"))</f>
        <v>N/A</v>
      </c>
      <c r="BY1306" s="18" t="str">
        <f>IF(AND(BW$2=0, BX$2=0), "*Required - Please Make a Selection*", IF(OR(ISNUMBER(SEARCH(TRIM(BW$2), ProgramsTable[[#This Row],[Geographic Coverage]])), ISNUMBER(SEARCH(TRIM(BX$2), ProgramsTable[[#This Row],[Geographic Coverage]]))), "Yes", "No"))</f>
        <v>*Required - Please Make a Selection*</v>
      </c>
      <c r="BZ1306" s="18" t="str">
        <f>IF(I$2=0, "N/A", IF(I$2="Yes", IF(ProgramsTable[[#This Row],[Program Includes Services for Caregivers]]="Yes", IF(ProgramsTable[[#This Row],[Program May Require Caregiver to be Unpaid]]="No", "Yes", "No"), "No"), "N/A"))</f>
        <v>N/A</v>
      </c>
      <c r="CA13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06" s="18" t="str">
        <f>IF(CB$2=0, "N/A", IF(ISNUMBER(SEARCH(TRIM(UPPER(CB$2)), TRIM(UPPER(ProgramsTable[[#This Row],[Type of Service]])))), "Yes", "No"))</f>
        <v>N/A</v>
      </c>
      <c r="CC1306" s="18" t="str">
        <f>IF(CC$2=0, "N/A", IF(ISNUMBER(SEARCH(TRIM(CC$2), ProgramsTable[[#This Row],[Geographic Coverage]])), "Yes", "No"))</f>
        <v>Yes</v>
      </c>
      <c r="CD1306" s="18" t="str">
        <f>IF(CD$2=0, "N/A", IF(ISNUMBER(SEARCH(TRIM(CD$2), ProgramsTable[[#This Row],[Geographic Coverage]])), "Yes", "No"))</f>
        <v>N/A</v>
      </c>
      <c r="CE1306" s="18" t="str">
        <f>IF(AND(CC$2=0, CD$2=0), "*Required - Please Make a Selection*", IF(OR(ISNUMBER(SEARCH(TRIM(CC$2), ProgramsTable[[#This Row],[Geographic Coverage]])), ISNUMBER(SEARCH(TRIM(CD$2), ProgramsTable[[#This Row],[Geographic Coverage]]))), "Yes", "No"))</f>
        <v>Yes</v>
      </c>
      <c r="CF1306" s="18" t="str" cm="1">
        <f t="array" ref="CF1306">IF(COUNTIF(BK$2:BN$2, "Yes")=0, "N/A", IF(SUMPRODUCT((BK$2:BN$2="Yes")*(ProgramsTable[[#This Row],[Veteran?]:[Disabled Veteran?]]="Yes"))&gt;0, "Yes", "No"))</f>
        <v>No</v>
      </c>
      <c r="CG13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06"/>
      <c r="CI1306"/>
      <c r="CJ1306"/>
      <c r="CK1306"/>
      <c r="CL1306"/>
      <c r="CM1306"/>
      <c r="CN1306"/>
      <c r="CO1306"/>
      <c r="CP1306"/>
      <c r="CQ1306"/>
      <c r="CR1306"/>
      <c r="CS1306"/>
      <c r="CU1306"/>
      <c r="CV1306"/>
    </row>
    <row r="1307" spans="1:100" hidden="1" x14ac:dyDescent="0.25">
      <c r="A1307" s="10">
        <v>1500</v>
      </c>
      <c r="B1307" t="s">
        <v>667</v>
      </c>
      <c r="C1307" t="s">
        <v>667</v>
      </c>
      <c r="D1307" t="s">
        <v>699</v>
      </c>
      <c r="E1307" t="s">
        <v>700</v>
      </c>
      <c r="F1307" t="s">
        <v>701</v>
      </c>
      <c r="G1307" t="s">
        <v>87</v>
      </c>
      <c r="H1307" t="s">
        <v>207</v>
      </c>
      <c r="I1307" t="s">
        <v>207</v>
      </c>
      <c r="J1307" t="s">
        <v>208</v>
      </c>
      <c r="K1307" t="s">
        <v>208</v>
      </c>
      <c r="L1307" s="11" t="s">
        <v>208</v>
      </c>
      <c r="M1307" t="s">
        <v>208</v>
      </c>
      <c r="N1307" t="s">
        <v>208</v>
      </c>
      <c r="P1307" t="s">
        <v>702</v>
      </c>
      <c r="Q1307" t="s">
        <v>208</v>
      </c>
      <c r="R1307" t="s">
        <v>702</v>
      </c>
      <c r="S1307" t="s">
        <v>702</v>
      </c>
      <c r="T1307" t="s">
        <v>230</v>
      </c>
      <c r="U1307" t="s">
        <v>207</v>
      </c>
      <c r="V1307" t="s">
        <v>207</v>
      </c>
      <c r="W1307" t="s">
        <v>207</v>
      </c>
      <c r="X1307" t="s">
        <v>207</v>
      </c>
      <c r="Y1307" t="s">
        <v>207</v>
      </c>
      <c r="Z1307" t="s">
        <v>207</v>
      </c>
      <c r="AA1307" t="s">
        <v>207</v>
      </c>
      <c r="AB1307" t="s">
        <v>207</v>
      </c>
      <c r="AC1307" t="s">
        <v>207</v>
      </c>
      <c r="AD1307" t="s">
        <v>207</v>
      </c>
      <c r="AE1307" t="s">
        <v>207</v>
      </c>
      <c r="AF1307" t="s">
        <v>207</v>
      </c>
      <c r="AG1307" t="s">
        <v>207</v>
      </c>
      <c r="AH1307" t="s">
        <v>207</v>
      </c>
      <c r="AI1307" t="s">
        <v>207</v>
      </c>
      <c r="AJ1307" t="s">
        <v>207</v>
      </c>
      <c r="AK1307" t="s">
        <v>207</v>
      </c>
      <c r="AL1307" t="s">
        <v>207</v>
      </c>
      <c r="AM1307" t="s">
        <v>207</v>
      </c>
      <c r="AN1307" t="s">
        <v>207</v>
      </c>
      <c r="AO1307" t="s">
        <v>207</v>
      </c>
      <c r="AP1307" t="s">
        <v>207</v>
      </c>
      <c r="AQ1307" t="s">
        <v>207</v>
      </c>
      <c r="AR1307" t="s">
        <v>207</v>
      </c>
      <c r="AS1307" t="s">
        <v>207</v>
      </c>
      <c r="AT1307" t="s">
        <v>215</v>
      </c>
      <c r="AU1307" t="s">
        <v>207</v>
      </c>
      <c r="AV1307" t="s">
        <v>207</v>
      </c>
      <c r="AW1307" t="s">
        <v>207</v>
      </c>
      <c r="AX1307" t="s">
        <v>207</v>
      </c>
      <c r="AY1307" t="s">
        <v>207</v>
      </c>
      <c r="AZ1307" t="s">
        <v>207</v>
      </c>
      <c r="BA1307" t="s">
        <v>207</v>
      </c>
      <c r="BB1307" t="s">
        <v>207</v>
      </c>
      <c r="BC1307" t="s">
        <v>207</v>
      </c>
      <c r="BD1307" t="s">
        <v>207</v>
      </c>
      <c r="BE1307" t="s">
        <v>207</v>
      </c>
      <c r="BF1307" t="s">
        <v>207</v>
      </c>
      <c r="BG1307" t="s">
        <v>207</v>
      </c>
      <c r="BH1307" t="s">
        <v>207</v>
      </c>
      <c r="BI1307" t="s">
        <v>207</v>
      </c>
      <c r="BJ1307" t="s">
        <v>207</v>
      </c>
      <c r="BK1307" t="s">
        <v>207</v>
      </c>
      <c r="BL1307" t="s">
        <v>207</v>
      </c>
      <c r="BM1307" t="s">
        <v>207</v>
      </c>
      <c r="BN1307" t="s">
        <v>207</v>
      </c>
      <c r="BO1307" s="18" t="str">
        <f>IF(OR(BO$2=0, BO$2=""), "N/A", IF(ISNUMBER(SEARCH(UPPER(BO$2), UPPER(ProgramsTable[[#This Row],[Type of Service]]))), "Yes", "No"))</f>
        <v>N/A</v>
      </c>
      <c r="BP1307" s="18" t="str">
        <f>IF(BP$2=0, "N/A", IF(ISNUMBER(SEARCH(TRIM(BP$2), ProgramsTable[[#This Row],[Geographic Coverage]])), "Yes", "No"))</f>
        <v>N/A</v>
      </c>
      <c r="BQ1307" s="18" t="str">
        <f>IF(BQ$2=0, "N/A", IF(ISNUMBER(SEARCH(TRIM(BQ$2), ProgramsTable[[#This Row],[Geographic Coverage]])), "Yes", "No"))</f>
        <v>N/A</v>
      </c>
      <c r="BR1307" s="18" t="str">
        <f>IF(AND(BP$2=0, BQ$2=0), "*Required - Please Make a Selection*", IF(OR(ISNUMBER(SEARCH(TRIM(BP$2), ProgramsTable[[#This Row],[Geographic Coverage]])), ISNUMBER(SEARCH(TRIM(BQ$2), ProgramsTable[[#This Row],[Geographic Coverage]]))), "Yes", "No"))</f>
        <v>*Required - Please Make a Selection*</v>
      </c>
      <c r="BS1307" s="18" t="str">
        <f>IF(OR(BS$2="",BS$2=0), "N/A", IF(AND(ProgramsTable[[#This Row],[Age Min]]= "None", ProgramsTable[[#This Row],[Age Max]]= "None"), "Yes", IF(AND(BS$2&gt;=ProgramsTable[[#This Row],[Age Min]], BS$2&lt;=ProgramsTable[[#This Row],[Age Max]]), "Yes", "No")))</f>
        <v>N/A</v>
      </c>
      <c r="BT1307" s="18" t="str" cm="1">
        <f t="array" ref="BT1307">IF(COUNTIF(AM$2:BJ$2,"Yes")=0,"N/A",IF(SUMPRODUCT(--(AM$2:BJ$2="Yes"),--(ProgramsTable[[#This Row],[Developmental Disability]:[Caregivers, Family Members, Advocates, or Practitioners of an Individual with Disabilities or Medical Conditions]]="Yes"))&gt;0,"Yes","No"))</f>
        <v>N/A</v>
      </c>
      <c r="BU13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07" s="18" t="str">
        <f>IF(BV$2=0, "N/A", IF(ISNUMBER(SEARCH(UPPER(BV$2), UPPER(ProgramsTable[[#This Row],[Type of Service]]))), "Yes", "No"))</f>
        <v>N/A</v>
      </c>
      <c r="BW1307" s="18" t="str">
        <f>IF(BW$2=0, "N/A", IF(ISNUMBER(SEARCH(TRIM(BW$2), ProgramsTable[[#This Row],[Geographic Coverage]])), "Yes", "No"))</f>
        <v>N/A</v>
      </c>
      <c r="BX1307" s="18" t="str">
        <f>IF(BX$2=0, "N/A", IF(ISNUMBER(SEARCH(TRIM(BX$2), ProgramsTable[[#This Row],[Geographic Coverage]])), "Yes", "No"))</f>
        <v>N/A</v>
      </c>
      <c r="BY1307" s="18" t="str">
        <f>IF(AND(BW$2=0, BX$2=0), "*Required - Please Make a Selection*", IF(OR(ISNUMBER(SEARCH(TRIM(BW$2), ProgramsTable[[#This Row],[Geographic Coverage]])), ISNUMBER(SEARCH(TRIM(BX$2), ProgramsTable[[#This Row],[Geographic Coverage]]))), "Yes", "No"))</f>
        <v>*Required - Please Make a Selection*</v>
      </c>
      <c r="BZ1307" s="18" t="str">
        <f>IF(I$2=0, "N/A", IF(I$2="Yes", IF(ProgramsTable[[#This Row],[Program Includes Services for Caregivers]]="Yes", IF(ProgramsTable[[#This Row],[Program May Require Caregiver to be Unpaid]]="No", "Yes", "No"), "No"), "N/A"))</f>
        <v>N/A</v>
      </c>
      <c r="CA13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07" s="18" t="str">
        <f>IF(CB$2=0, "N/A", IF(ISNUMBER(SEARCH(TRIM(UPPER(CB$2)), TRIM(UPPER(ProgramsTable[[#This Row],[Type of Service]])))), "Yes", "No"))</f>
        <v>N/A</v>
      </c>
      <c r="CC1307" s="18" t="str">
        <f>IF(CC$2=0, "N/A", IF(ISNUMBER(SEARCH(TRIM(CC$2), ProgramsTable[[#This Row],[Geographic Coverage]])), "Yes", "No"))</f>
        <v>Yes</v>
      </c>
      <c r="CD1307" s="18" t="str">
        <f>IF(CD$2=0, "N/A", IF(ISNUMBER(SEARCH(TRIM(CD$2), ProgramsTable[[#This Row],[Geographic Coverage]])), "Yes", "No"))</f>
        <v>N/A</v>
      </c>
      <c r="CE1307" s="18" t="str">
        <f>IF(AND(CC$2=0, CD$2=0), "*Required - Please Make a Selection*", IF(OR(ISNUMBER(SEARCH(TRIM(CC$2), ProgramsTable[[#This Row],[Geographic Coverage]])), ISNUMBER(SEARCH(TRIM(CD$2), ProgramsTable[[#This Row],[Geographic Coverage]]))), "Yes", "No"))</f>
        <v>Yes</v>
      </c>
      <c r="CF1307" s="18" t="str" cm="1">
        <f t="array" ref="CF1307">IF(COUNTIF(BK$2:BN$2, "Yes")=0, "N/A", IF(SUMPRODUCT((BK$2:BN$2="Yes")*(ProgramsTable[[#This Row],[Veteran?]:[Disabled Veteran?]]="Yes"))&gt;0, "Yes", "No"))</f>
        <v>No</v>
      </c>
      <c r="CG13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07"/>
      <c r="CI1307"/>
      <c r="CJ1307"/>
      <c r="CK1307"/>
      <c r="CL1307"/>
      <c r="CM1307"/>
      <c r="CN1307"/>
      <c r="CO1307"/>
      <c r="CP1307"/>
      <c r="CQ1307"/>
      <c r="CR1307"/>
      <c r="CS1307"/>
      <c r="CU1307"/>
      <c r="CV1307"/>
    </row>
    <row r="1308" spans="1:100" hidden="1" x14ac:dyDescent="0.25">
      <c r="A1308" s="10">
        <v>1500.5</v>
      </c>
      <c r="B1308" t="s">
        <v>667</v>
      </c>
      <c r="C1308" t="s">
        <v>667</v>
      </c>
      <c r="D1308" t="s">
        <v>703</v>
      </c>
      <c r="E1308" t="s">
        <v>704</v>
      </c>
      <c r="F1308" t="s">
        <v>705</v>
      </c>
      <c r="G1308" t="s">
        <v>87</v>
      </c>
      <c r="H1308" t="s">
        <v>207</v>
      </c>
      <c r="I1308" t="s">
        <v>207</v>
      </c>
      <c r="J1308" t="s">
        <v>208</v>
      </c>
      <c r="K1308" t="s">
        <v>208</v>
      </c>
      <c r="L1308" s="11" t="s">
        <v>208</v>
      </c>
      <c r="M1308" t="s">
        <v>208</v>
      </c>
      <c r="N1308" t="s">
        <v>208</v>
      </c>
      <c r="P1308" t="s">
        <v>235</v>
      </c>
      <c r="Q1308" t="s">
        <v>208</v>
      </c>
      <c r="R1308" t="s">
        <v>235</v>
      </c>
      <c r="S1308" t="s">
        <v>208</v>
      </c>
      <c r="T1308" t="s">
        <v>230</v>
      </c>
      <c r="U1308" t="s">
        <v>207</v>
      </c>
      <c r="V1308" t="s">
        <v>207</v>
      </c>
      <c r="W1308" t="s">
        <v>207</v>
      </c>
      <c r="X1308" t="s">
        <v>207</v>
      </c>
      <c r="Y1308" t="s">
        <v>207</v>
      </c>
      <c r="Z1308" t="s">
        <v>207</v>
      </c>
      <c r="AA1308" t="s">
        <v>207</v>
      </c>
      <c r="AB1308" t="s">
        <v>207</v>
      </c>
      <c r="AC1308" t="s">
        <v>207</v>
      </c>
      <c r="AD1308" t="s">
        <v>207</v>
      </c>
      <c r="AE1308" t="s">
        <v>207</v>
      </c>
      <c r="AF1308" t="s">
        <v>207</v>
      </c>
      <c r="AG1308" t="s">
        <v>207</v>
      </c>
      <c r="AH1308" t="s">
        <v>207</v>
      </c>
      <c r="AI1308" t="s">
        <v>207</v>
      </c>
      <c r="AJ1308" t="s">
        <v>207</v>
      </c>
      <c r="AK1308" t="s">
        <v>207</v>
      </c>
      <c r="AL1308" t="s">
        <v>207</v>
      </c>
      <c r="AM1308" t="s">
        <v>215</v>
      </c>
      <c r="AN1308" t="s">
        <v>215</v>
      </c>
      <c r="AO1308" t="s">
        <v>215</v>
      </c>
      <c r="AP1308" t="s">
        <v>207</v>
      </c>
      <c r="AQ1308" t="s">
        <v>207</v>
      </c>
      <c r="AR1308" t="s">
        <v>207</v>
      </c>
      <c r="AS1308" t="s">
        <v>207</v>
      </c>
      <c r="AT1308" t="s">
        <v>207</v>
      </c>
      <c r="AU1308" t="s">
        <v>207</v>
      </c>
      <c r="AV1308" t="s">
        <v>207</v>
      </c>
      <c r="AW1308" t="s">
        <v>207</v>
      </c>
      <c r="AX1308" t="s">
        <v>207</v>
      </c>
      <c r="AY1308" t="s">
        <v>207</v>
      </c>
      <c r="AZ1308" t="s">
        <v>207</v>
      </c>
      <c r="BA1308" t="s">
        <v>207</v>
      </c>
      <c r="BB1308" t="s">
        <v>207</v>
      </c>
      <c r="BC1308" t="s">
        <v>207</v>
      </c>
      <c r="BD1308" t="s">
        <v>207</v>
      </c>
      <c r="BE1308" t="s">
        <v>207</v>
      </c>
      <c r="BF1308" t="s">
        <v>207</v>
      </c>
      <c r="BG1308" t="s">
        <v>207</v>
      </c>
      <c r="BH1308" t="s">
        <v>207</v>
      </c>
      <c r="BI1308" t="s">
        <v>207</v>
      </c>
      <c r="BJ1308" t="s">
        <v>207</v>
      </c>
      <c r="BK1308" t="s">
        <v>207</v>
      </c>
      <c r="BL1308" t="s">
        <v>207</v>
      </c>
      <c r="BM1308" t="s">
        <v>207</v>
      </c>
      <c r="BN1308" t="s">
        <v>207</v>
      </c>
      <c r="BO1308" s="18" t="str">
        <f>IF(OR(BO$2=0, BO$2=""), "N/A", IF(ISNUMBER(SEARCH(UPPER(BO$2), UPPER(ProgramsTable[[#This Row],[Type of Service]]))), "Yes", "No"))</f>
        <v>N/A</v>
      </c>
      <c r="BP1308" s="18" t="str">
        <f>IF(BP$2=0, "N/A", IF(ISNUMBER(SEARCH(TRIM(BP$2), ProgramsTable[[#This Row],[Geographic Coverage]])), "Yes", "No"))</f>
        <v>N/A</v>
      </c>
      <c r="BQ1308" s="18" t="str">
        <f>IF(BQ$2=0, "N/A", IF(ISNUMBER(SEARCH(TRIM(BQ$2), ProgramsTable[[#This Row],[Geographic Coverage]])), "Yes", "No"))</f>
        <v>N/A</v>
      </c>
      <c r="BR1308" s="18" t="str">
        <f>IF(AND(BP$2=0, BQ$2=0), "*Required - Please Make a Selection*", IF(OR(ISNUMBER(SEARCH(TRIM(BP$2), ProgramsTable[[#This Row],[Geographic Coverage]])), ISNUMBER(SEARCH(TRIM(BQ$2), ProgramsTable[[#This Row],[Geographic Coverage]]))), "Yes", "No"))</f>
        <v>*Required - Please Make a Selection*</v>
      </c>
      <c r="BS1308" s="18" t="str">
        <f>IF(OR(BS$2="",BS$2=0), "N/A", IF(AND(ProgramsTable[[#This Row],[Age Min]]= "None", ProgramsTable[[#This Row],[Age Max]]= "None"), "Yes", IF(AND(BS$2&gt;=ProgramsTable[[#This Row],[Age Min]], BS$2&lt;=ProgramsTable[[#This Row],[Age Max]]), "Yes", "No")))</f>
        <v>N/A</v>
      </c>
      <c r="BT1308" s="18" t="str" cm="1">
        <f t="array" ref="BT1308">IF(COUNTIF(AM$2:BJ$2,"Yes")=0,"N/A",IF(SUMPRODUCT(--(AM$2:BJ$2="Yes"),--(ProgramsTable[[#This Row],[Developmental Disability]:[Caregivers, Family Members, Advocates, or Practitioners of an Individual with Disabilities or Medical Conditions]]="Yes"))&gt;0,"Yes","No"))</f>
        <v>N/A</v>
      </c>
      <c r="BU13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08" s="18" t="str">
        <f>IF(BV$2=0, "N/A", IF(ISNUMBER(SEARCH(UPPER(BV$2), UPPER(ProgramsTable[[#This Row],[Type of Service]]))), "Yes", "No"))</f>
        <v>N/A</v>
      </c>
      <c r="BW1308" s="18" t="str">
        <f>IF(BW$2=0, "N/A", IF(ISNUMBER(SEARCH(TRIM(BW$2), ProgramsTable[[#This Row],[Geographic Coverage]])), "Yes", "No"))</f>
        <v>N/A</v>
      </c>
      <c r="BX1308" s="18" t="str">
        <f>IF(BX$2=0, "N/A", IF(ISNUMBER(SEARCH(TRIM(BX$2), ProgramsTable[[#This Row],[Geographic Coverage]])), "Yes", "No"))</f>
        <v>N/A</v>
      </c>
      <c r="BY1308" s="18" t="str">
        <f>IF(AND(BW$2=0, BX$2=0), "*Required - Please Make a Selection*", IF(OR(ISNUMBER(SEARCH(TRIM(BW$2), ProgramsTable[[#This Row],[Geographic Coverage]])), ISNUMBER(SEARCH(TRIM(BX$2), ProgramsTable[[#This Row],[Geographic Coverage]]))), "Yes", "No"))</f>
        <v>*Required - Please Make a Selection*</v>
      </c>
      <c r="BZ1308" s="18" t="str">
        <f>IF(I$2=0, "N/A", IF(I$2="Yes", IF(ProgramsTable[[#This Row],[Program Includes Services for Caregivers]]="Yes", IF(ProgramsTable[[#This Row],[Program May Require Caregiver to be Unpaid]]="No", "Yes", "No"), "No"), "N/A"))</f>
        <v>N/A</v>
      </c>
      <c r="CA13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08" s="18" t="str">
        <f>IF(CB$2=0, "N/A", IF(ISNUMBER(SEARCH(TRIM(UPPER(CB$2)), TRIM(UPPER(ProgramsTable[[#This Row],[Type of Service]])))), "Yes", "No"))</f>
        <v>N/A</v>
      </c>
      <c r="CC1308" s="18" t="str">
        <f>IF(CC$2=0, "N/A", IF(ISNUMBER(SEARCH(TRIM(CC$2), ProgramsTable[[#This Row],[Geographic Coverage]])), "Yes", "No"))</f>
        <v>Yes</v>
      </c>
      <c r="CD1308" s="18" t="str">
        <f>IF(CD$2=0, "N/A", IF(ISNUMBER(SEARCH(TRIM(CD$2), ProgramsTable[[#This Row],[Geographic Coverage]])), "Yes", "No"))</f>
        <v>N/A</v>
      </c>
      <c r="CE1308" s="18" t="str">
        <f>IF(AND(CC$2=0, CD$2=0), "*Required - Please Make a Selection*", IF(OR(ISNUMBER(SEARCH(TRIM(CC$2), ProgramsTable[[#This Row],[Geographic Coverage]])), ISNUMBER(SEARCH(TRIM(CD$2), ProgramsTable[[#This Row],[Geographic Coverage]]))), "Yes", "No"))</f>
        <v>Yes</v>
      </c>
      <c r="CF1308" s="18" t="str" cm="1">
        <f t="array" ref="CF1308">IF(COUNTIF(BK$2:BN$2, "Yes")=0, "N/A", IF(SUMPRODUCT((BK$2:BN$2="Yes")*(ProgramsTable[[#This Row],[Veteran?]:[Disabled Veteran?]]="Yes"))&gt;0, "Yes", "No"))</f>
        <v>No</v>
      </c>
      <c r="CG13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08"/>
      <c r="CI1308"/>
      <c r="CJ1308"/>
      <c r="CK1308"/>
      <c r="CL1308"/>
      <c r="CM1308"/>
      <c r="CN1308"/>
      <c r="CO1308"/>
      <c r="CP1308"/>
      <c r="CQ1308"/>
      <c r="CR1308"/>
      <c r="CS1308"/>
      <c r="CU1308"/>
      <c r="CV1308"/>
    </row>
    <row r="1309" spans="1:100" hidden="1" x14ac:dyDescent="0.25">
      <c r="A1309" s="10">
        <v>1501</v>
      </c>
      <c r="B1309" t="s">
        <v>706</v>
      </c>
      <c r="C1309" t="s">
        <v>706</v>
      </c>
      <c r="D1309" t="s">
        <v>707</v>
      </c>
      <c r="E1309" t="s">
        <v>708</v>
      </c>
      <c r="F1309" t="s">
        <v>709</v>
      </c>
      <c r="G1309" t="s">
        <v>710</v>
      </c>
      <c r="H1309" t="s">
        <v>207</v>
      </c>
      <c r="I1309" t="s">
        <v>207</v>
      </c>
      <c r="J1309" t="s">
        <v>711</v>
      </c>
      <c r="K1309" t="s">
        <v>208</v>
      </c>
      <c r="L1309" s="11" t="s">
        <v>712</v>
      </c>
      <c r="M1309">
        <v>14</v>
      </c>
      <c r="N1309">
        <v>21</v>
      </c>
      <c r="P1309" t="s">
        <v>713</v>
      </c>
      <c r="Q1309" t="s">
        <v>208</v>
      </c>
      <c r="R1309" t="s">
        <v>713</v>
      </c>
      <c r="S1309" t="s">
        <v>208</v>
      </c>
      <c r="T1309" t="s">
        <v>230</v>
      </c>
      <c r="U1309" t="s">
        <v>215</v>
      </c>
      <c r="V1309" t="s">
        <v>207</v>
      </c>
      <c r="W1309" t="s">
        <v>207</v>
      </c>
      <c r="X1309" t="s">
        <v>207</v>
      </c>
      <c r="Y1309" t="s">
        <v>207</v>
      </c>
      <c r="Z1309" t="s">
        <v>207</v>
      </c>
      <c r="AA1309" t="s">
        <v>207</v>
      </c>
      <c r="AB1309" t="s">
        <v>207</v>
      </c>
      <c r="AC1309" t="s">
        <v>207</v>
      </c>
      <c r="AD1309" t="s">
        <v>207</v>
      </c>
      <c r="AE1309" t="s">
        <v>207</v>
      </c>
      <c r="AF1309" t="s">
        <v>207</v>
      </c>
      <c r="AG1309" t="s">
        <v>207</v>
      </c>
      <c r="AH1309" t="s">
        <v>207</v>
      </c>
      <c r="AI1309" t="s">
        <v>207</v>
      </c>
      <c r="AJ1309" t="s">
        <v>207</v>
      </c>
      <c r="AK1309" t="s">
        <v>207</v>
      </c>
      <c r="AL1309" t="s">
        <v>207</v>
      </c>
      <c r="AM1309" t="s">
        <v>215</v>
      </c>
      <c r="AN1309" t="s">
        <v>215</v>
      </c>
      <c r="AO1309" t="s">
        <v>215</v>
      </c>
      <c r="AP1309" t="s">
        <v>207</v>
      </c>
      <c r="AQ1309" t="s">
        <v>207</v>
      </c>
      <c r="AR1309" t="s">
        <v>207</v>
      </c>
      <c r="AS1309" t="s">
        <v>207</v>
      </c>
      <c r="AT1309" t="s">
        <v>207</v>
      </c>
      <c r="AU1309" t="s">
        <v>207</v>
      </c>
      <c r="AV1309" t="s">
        <v>207</v>
      </c>
      <c r="AW1309" t="s">
        <v>207</v>
      </c>
      <c r="AX1309" t="s">
        <v>207</v>
      </c>
      <c r="AY1309" t="s">
        <v>207</v>
      </c>
      <c r="AZ1309" t="s">
        <v>207</v>
      </c>
      <c r="BA1309" t="s">
        <v>207</v>
      </c>
      <c r="BB1309" t="s">
        <v>207</v>
      </c>
      <c r="BC1309" t="s">
        <v>207</v>
      </c>
      <c r="BD1309" t="s">
        <v>207</v>
      </c>
      <c r="BE1309" t="s">
        <v>207</v>
      </c>
      <c r="BF1309" t="s">
        <v>207</v>
      </c>
      <c r="BG1309" t="s">
        <v>207</v>
      </c>
      <c r="BH1309" t="s">
        <v>207</v>
      </c>
      <c r="BI1309" t="s">
        <v>207</v>
      </c>
      <c r="BJ1309" t="s">
        <v>207</v>
      </c>
      <c r="BK1309" t="s">
        <v>207</v>
      </c>
      <c r="BL1309" t="s">
        <v>207</v>
      </c>
      <c r="BM1309" t="s">
        <v>207</v>
      </c>
      <c r="BN1309" t="s">
        <v>207</v>
      </c>
      <c r="BO1309" s="18" t="str">
        <f>IF(OR(BO$2=0, BO$2=""), "N/A", IF(ISNUMBER(SEARCH(UPPER(BO$2), UPPER(ProgramsTable[[#This Row],[Type of Service]]))), "Yes", "No"))</f>
        <v>N/A</v>
      </c>
      <c r="BP1309" s="18" t="str">
        <f>IF(BP$2=0, "N/A", IF(ISNUMBER(SEARCH(TRIM(BP$2), ProgramsTable[[#This Row],[Geographic Coverage]])), "Yes", "No"))</f>
        <v>N/A</v>
      </c>
      <c r="BQ1309" s="18" t="str">
        <f>IF(BQ$2=0, "N/A", IF(ISNUMBER(SEARCH(TRIM(BQ$2), ProgramsTable[[#This Row],[Geographic Coverage]])), "Yes", "No"))</f>
        <v>N/A</v>
      </c>
      <c r="BR1309" s="18" t="str">
        <f>IF(AND(BP$2=0, BQ$2=0), "*Required - Please Make a Selection*", IF(OR(ISNUMBER(SEARCH(TRIM(BP$2), ProgramsTable[[#This Row],[Geographic Coverage]])), ISNUMBER(SEARCH(TRIM(BQ$2), ProgramsTable[[#This Row],[Geographic Coverage]]))), "Yes", "No"))</f>
        <v>*Required - Please Make a Selection*</v>
      </c>
      <c r="BS1309" s="18" t="str">
        <f>IF(OR(BS$2="",BS$2=0), "N/A", IF(AND(ProgramsTable[[#This Row],[Age Min]]= "None", ProgramsTable[[#This Row],[Age Max]]= "None"), "Yes", IF(AND(BS$2&gt;=ProgramsTable[[#This Row],[Age Min]], BS$2&lt;=ProgramsTable[[#This Row],[Age Max]]), "Yes", "No")))</f>
        <v>N/A</v>
      </c>
      <c r="BT1309" s="18" t="str" cm="1">
        <f t="array" ref="BT1309">IF(COUNTIF(AM$2:BJ$2,"Yes")=0,"N/A",IF(SUMPRODUCT(--(AM$2:BJ$2="Yes"),--(ProgramsTable[[#This Row],[Developmental Disability]:[Caregivers, Family Members, Advocates, or Practitioners of an Individual with Disabilities or Medical Conditions]]="Yes"))&gt;0,"Yes","No"))</f>
        <v>N/A</v>
      </c>
      <c r="BU13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09" s="18" t="str">
        <f>IF(BV$2=0, "N/A", IF(ISNUMBER(SEARCH(UPPER(BV$2), UPPER(ProgramsTable[[#This Row],[Type of Service]]))), "Yes", "No"))</f>
        <v>N/A</v>
      </c>
      <c r="BW1309" s="18" t="str">
        <f>IF(BW$2=0, "N/A", IF(ISNUMBER(SEARCH(TRIM(BW$2), ProgramsTable[[#This Row],[Geographic Coverage]])), "Yes", "No"))</f>
        <v>N/A</v>
      </c>
      <c r="BX1309" s="18" t="str">
        <f>IF(BX$2=0, "N/A", IF(ISNUMBER(SEARCH(TRIM(BX$2), ProgramsTable[[#This Row],[Geographic Coverage]])), "Yes", "No"))</f>
        <v>N/A</v>
      </c>
      <c r="BY1309" s="18" t="str">
        <f>IF(AND(BW$2=0, BX$2=0), "*Required - Please Make a Selection*", IF(OR(ISNUMBER(SEARCH(TRIM(BW$2), ProgramsTable[[#This Row],[Geographic Coverage]])), ISNUMBER(SEARCH(TRIM(BX$2), ProgramsTable[[#This Row],[Geographic Coverage]]))), "Yes", "No"))</f>
        <v>*Required - Please Make a Selection*</v>
      </c>
      <c r="BZ1309" s="18" t="str">
        <f>IF(I$2=0, "N/A", IF(I$2="Yes", IF(ProgramsTable[[#This Row],[Program Includes Services for Caregivers]]="Yes", IF(ProgramsTable[[#This Row],[Program May Require Caregiver to be Unpaid]]="No", "Yes", "No"), "No"), "N/A"))</f>
        <v>N/A</v>
      </c>
      <c r="CA13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09" s="18" t="str">
        <f>IF(CB$2=0, "N/A", IF(ISNUMBER(SEARCH(TRIM(UPPER(CB$2)), TRIM(UPPER(ProgramsTable[[#This Row],[Type of Service]])))), "Yes", "No"))</f>
        <v>N/A</v>
      </c>
      <c r="CC1309" s="18" t="str">
        <f>IF(CC$2=0, "N/A", IF(ISNUMBER(SEARCH(TRIM(CC$2), ProgramsTable[[#This Row],[Geographic Coverage]])), "Yes", "No"))</f>
        <v>Yes</v>
      </c>
      <c r="CD1309" s="18" t="str">
        <f>IF(CD$2=0, "N/A", IF(ISNUMBER(SEARCH(TRIM(CD$2), ProgramsTable[[#This Row],[Geographic Coverage]])), "Yes", "No"))</f>
        <v>N/A</v>
      </c>
      <c r="CE1309" s="18" t="str">
        <f>IF(AND(CC$2=0, CD$2=0), "*Required - Please Make a Selection*", IF(OR(ISNUMBER(SEARCH(TRIM(CC$2), ProgramsTable[[#This Row],[Geographic Coverage]])), ISNUMBER(SEARCH(TRIM(CD$2), ProgramsTable[[#This Row],[Geographic Coverage]]))), "Yes", "No"))</f>
        <v>Yes</v>
      </c>
      <c r="CF1309" s="18" t="str" cm="1">
        <f t="array" ref="CF1309">IF(COUNTIF(BK$2:BN$2, "Yes")=0, "N/A", IF(SUMPRODUCT((BK$2:BN$2="Yes")*(ProgramsTable[[#This Row],[Veteran?]:[Disabled Veteran?]]="Yes"))&gt;0, "Yes", "No"))</f>
        <v>No</v>
      </c>
      <c r="CG13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09"/>
      <c r="CI1309"/>
      <c r="CJ1309"/>
      <c r="CK1309"/>
      <c r="CL1309"/>
      <c r="CM1309"/>
      <c r="CN1309"/>
      <c r="CO1309"/>
      <c r="CP1309"/>
      <c r="CQ1309"/>
      <c r="CR1309"/>
      <c r="CS1309"/>
      <c r="CU1309"/>
      <c r="CV1309"/>
    </row>
    <row r="1310" spans="1:100" hidden="1" x14ac:dyDescent="0.25">
      <c r="A1310" s="10">
        <v>1502</v>
      </c>
      <c r="B1310" t="s">
        <v>706</v>
      </c>
      <c r="C1310" t="s">
        <v>706</v>
      </c>
      <c r="D1310" t="s">
        <v>714</v>
      </c>
      <c r="E1310" t="s">
        <v>715</v>
      </c>
      <c r="F1310" t="s">
        <v>716</v>
      </c>
      <c r="G1310" t="s">
        <v>89</v>
      </c>
      <c r="H1310" t="s">
        <v>207</v>
      </c>
      <c r="I1310" t="s">
        <v>207</v>
      </c>
      <c r="J1310" t="s">
        <v>717</v>
      </c>
      <c r="K1310" t="s">
        <v>208</v>
      </c>
      <c r="L1310" s="11" t="s">
        <v>718</v>
      </c>
      <c r="M1310">
        <v>14</v>
      </c>
      <c r="N1310">
        <v>120</v>
      </c>
      <c r="P1310" t="s">
        <v>713</v>
      </c>
      <c r="Q1310" t="s">
        <v>208</v>
      </c>
      <c r="R1310" t="s">
        <v>713</v>
      </c>
      <c r="S1310" t="s">
        <v>208</v>
      </c>
      <c r="T1310" t="s">
        <v>230</v>
      </c>
      <c r="U1310" t="s">
        <v>215</v>
      </c>
      <c r="V1310" t="s">
        <v>207</v>
      </c>
      <c r="W1310" t="s">
        <v>207</v>
      </c>
      <c r="X1310" t="s">
        <v>207</v>
      </c>
      <c r="Y1310" t="s">
        <v>207</v>
      </c>
      <c r="Z1310" t="s">
        <v>207</v>
      </c>
      <c r="AA1310" t="s">
        <v>207</v>
      </c>
      <c r="AB1310" t="s">
        <v>207</v>
      </c>
      <c r="AC1310" t="s">
        <v>207</v>
      </c>
      <c r="AD1310" t="s">
        <v>207</v>
      </c>
      <c r="AE1310" t="s">
        <v>207</v>
      </c>
      <c r="AF1310" t="s">
        <v>207</v>
      </c>
      <c r="AG1310" t="s">
        <v>207</v>
      </c>
      <c r="AH1310" t="s">
        <v>207</v>
      </c>
      <c r="AI1310" t="s">
        <v>207</v>
      </c>
      <c r="AJ1310" t="s">
        <v>207</v>
      </c>
      <c r="AK1310" t="s">
        <v>207</v>
      </c>
      <c r="AL1310" t="s">
        <v>207</v>
      </c>
      <c r="AM1310" t="s">
        <v>215</v>
      </c>
      <c r="AN1310" t="s">
        <v>215</v>
      </c>
      <c r="AO1310" t="s">
        <v>215</v>
      </c>
      <c r="AP1310" t="s">
        <v>207</v>
      </c>
      <c r="AQ1310" t="s">
        <v>207</v>
      </c>
      <c r="AR1310" t="s">
        <v>207</v>
      </c>
      <c r="AS1310" t="s">
        <v>207</v>
      </c>
      <c r="AT1310" t="s">
        <v>207</v>
      </c>
      <c r="AU1310" t="s">
        <v>207</v>
      </c>
      <c r="AV1310" t="s">
        <v>207</v>
      </c>
      <c r="AW1310" t="s">
        <v>207</v>
      </c>
      <c r="AX1310" t="s">
        <v>207</v>
      </c>
      <c r="AY1310" t="s">
        <v>207</v>
      </c>
      <c r="AZ1310" t="s">
        <v>207</v>
      </c>
      <c r="BA1310" t="s">
        <v>207</v>
      </c>
      <c r="BB1310" t="s">
        <v>207</v>
      </c>
      <c r="BC1310" t="s">
        <v>207</v>
      </c>
      <c r="BD1310" t="s">
        <v>207</v>
      </c>
      <c r="BE1310" t="s">
        <v>207</v>
      </c>
      <c r="BF1310" t="s">
        <v>207</v>
      </c>
      <c r="BG1310" t="s">
        <v>207</v>
      </c>
      <c r="BH1310" t="s">
        <v>207</v>
      </c>
      <c r="BI1310" t="s">
        <v>207</v>
      </c>
      <c r="BJ1310" t="s">
        <v>207</v>
      </c>
      <c r="BK1310" t="s">
        <v>207</v>
      </c>
      <c r="BL1310" t="s">
        <v>207</v>
      </c>
      <c r="BM1310" t="s">
        <v>207</v>
      </c>
      <c r="BN1310" t="s">
        <v>207</v>
      </c>
      <c r="BO1310" s="18" t="str">
        <f>IF(OR(BO$2=0, BO$2=""), "N/A", IF(ISNUMBER(SEARCH(UPPER(BO$2), UPPER(ProgramsTable[[#This Row],[Type of Service]]))), "Yes", "No"))</f>
        <v>N/A</v>
      </c>
      <c r="BP1310" s="18" t="str">
        <f>IF(BP$2=0, "N/A", IF(ISNUMBER(SEARCH(TRIM(BP$2), ProgramsTable[[#This Row],[Geographic Coverage]])), "Yes", "No"))</f>
        <v>N/A</v>
      </c>
      <c r="BQ1310" s="18" t="str">
        <f>IF(BQ$2=0, "N/A", IF(ISNUMBER(SEARCH(TRIM(BQ$2), ProgramsTable[[#This Row],[Geographic Coverage]])), "Yes", "No"))</f>
        <v>N/A</v>
      </c>
      <c r="BR1310" s="18" t="str">
        <f>IF(AND(BP$2=0, BQ$2=0), "*Required - Please Make a Selection*", IF(OR(ISNUMBER(SEARCH(TRIM(BP$2), ProgramsTable[[#This Row],[Geographic Coverage]])), ISNUMBER(SEARCH(TRIM(BQ$2), ProgramsTable[[#This Row],[Geographic Coverage]]))), "Yes", "No"))</f>
        <v>*Required - Please Make a Selection*</v>
      </c>
      <c r="BS1310" s="18" t="str">
        <f>IF(OR(BS$2="",BS$2=0), "N/A", IF(AND(ProgramsTable[[#This Row],[Age Min]]= "None", ProgramsTable[[#This Row],[Age Max]]= "None"), "Yes", IF(AND(BS$2&gt;=ProgramsTable[[#This Row],[Age Min]], BS$2&lt;=ProgramsTable[[#This Row],[Age Max]]), "Yes", "No")))</f>
        <v>N/A</v>
      </c>
      <c r="BT1310" s="18" t="str" cm="1">
        <f t="array" ref="BT1310">IF(COUNTIF(AM$2:BJ$2,"Yes")=0,"N/A",IF(SUMPRODUCT(--(AM$2:BJ$2="Yes"),--(ProgramsTable[[#This Row],[Developmental Disability]:[Caregivers, Family Members, Advocates, or Practitioners of an Individual with Disabilities or Medical Conditions]]="Yes"))&gt;0,"Yes","No"))</f>
        <v>N/A</v>
      </c>
      <c r="BU13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10" s="18" t="str">
        <f>IF(BV$2=0, "N/A", IF(ISNUMBER(SEARCH(UPPER(BV$2), UPPER(ProgramsTable[[#This Row],[Type of Service]]))), "Yes", "No"))</f>
        <v>N/A</v>
      </c>
      <c r="BW1310" s="18" t="str">
        <f>IF(BW$2=0, "N/A", IF(ISNUMBER(SEARCH(TRIM(BW$2), ProgramsTable[[#This Row],[Geographic Coverage]])), "Yes", "No"))</f>
        <v>N/A</v>
      </c>
      <c r="BX1310" s="18" t="str">
        <f>IF(BX$2=0, "N/A", IF(ISNUMBER(SEARCH(TRIM(BX$2), ProgramsTable[[#This Row],[Geographic Coverage]])), "Yes", "No"))</f>
        <v>N/A</v>
      </c>
      <c r="BY1310" s="18" t="str">
        <f>IF(AND(BW$2=0, BX$2=0), "*Required - Please Make a Selection*", IF(OR(ISNUMBER(SEARCH(TRIM(BW$2), ProgramsTable[[#This Row],[Geographic Coverage]])), ISNUMBER(SEARCH(TRIM(BX$2), ProgramsTable[[#This Row],[Geographic Coverage]]))), "Yes", "No"))</f>
        <v>*Required - Please Make a Selection*</v>
      </c>
      <c r="BZ1310" s="18" t="str">
        <f>IF(I$2=0, "N/A", IF(I$2="Yes", IF(ProgramsTable[[#This Row],[Program Includes Services for Caregivers]]="Yes", IF(ProgramsTable[[#This Row],[Program May Require Caregiver to be Unpaid]]="No", "Yes", "No"), "No"), "N/A"))</f>
        <v>N/A</v>
      </c>
      <c r="CA13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10" s="18" t="str">
        <f>IF(CB$2=0, "N/A", IF(ISNUMBER(SEARCH(TRIM(UPPER(CB$2)), TRIM(UPPER(ProgramsTable[[#This Row],[Type of Service]])))), "Yes", "No"))</f>
        <v>N/A</v>
      </c>
      <c r="CC1310" s="18" t="str">
        <f>IF(CC$2=0, "N/A", IF(ISNUMBER(SEARCH(TRIM(CC$2), ProgramsTable[[#This Row],[Geographic Coverage]])), "Yes", "No"))</f>
        <v>Yes</v>
      </c>
      <c r="CD1310" s="18" t="str">
        <f>IF(CD$2=0, "N/A", IF(ISNUMBER(SEARCH(TRIM(CD$2), ProgramsTable[[#This Row],[Geographic Coverage]])), "Yes", "No"))</f>
        <v>N/A</v>
      </c>
      <c r="CE1310" s="18" t="str">
        <f>IF(AND(CC$2=0, CD$2=0), "*Required - Please Make a Selection*", IF(OR(ISNUMBER(SEARCH(TRIM(CC$2), ProgramsTable[[#This Row],[Geographic Coverage]])), ISNUMBER(SEARCH(TRIM(CD$2), ProgramsTable[[#This Row],[Geographic Coverage]]))), "Yes", "No"))</f>
        <v>Yes</v>
      </c>
      <c r="CF1310" s="18" t="str" cm="1">
        <f t="array" ref="CF1310">IF(COUNTIF(BK$2:BN$2, "Yes")=0, "N/A", IF(SUMPRODUCT((BK$2:BN$2="Yes")*(ProgramsTable[[#This Row],[Veteran?]:[Disabled Veteran?]]="Yes"))&gt;0, "Yes", "No"))</f>
        <v>No</v>
      </c>
      <c r="CG13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10"/>
      <c r="CI1310"/>
      <c r="CJ1310"/>
      <c r="CK1310"/>
      <c r="CL1310"/>
      <c r="CM1310"/>
      <c r="CN1310"/>
      <c r="CO1310"/>
      <c r="CP1310"/>
      <c r="CQ1310"/>
      <c r="CR1310"/>
      <c r="CS1310"/>
      <c r="CU1310"/>
      <c r="CV1310"/>
    </row>
    <row r="1311" spans="1:100" hidden="1" x14ac:dyDescent="0.25">
      <c r="A1311" s="10">
        <v>1503</v>
      </c>
      <c r="B1311" t="s">
        <v>706</v>
      </c>
      <c r="C1311" t="s">
        <v>706</v>
      </c>
      <c r="D1311" t="s">
        <v>719</v>
      </c>
      <c r="E1311" t="s">
        <v>720</v>
      </c>
      <c r="F1311" t="s">
        <v>721</v>
      </c>
      <c r="G1311" t="s">
        <v>722</v>
      </c>
      <c r="H1311" t="s">
        <v>207</v>
      </c>
      <c r="I1311" t="s">
        <v>207</v>
      </c>
      <c r="J1311" t="s">
        <v>723</v>
      </c>
      <c r="K1311" t="s">
        <v>208</v>
      </c>
      <c r="L1311" s="11" t="s">
        <v>718</v>
      </c>
      <c r="M1311">
        <v>14</v>
      </c>
      <c r="N1311">
        <v>120</v>
      </c>
      <c r="P1311" t="s">
        <v>724</v>
      </c>
      <c r="Q1311" t="s">
        <v>208</v>
      </c>
      <c r="R1311" t="s">
        <v>724</v>
      </c>
      <c r="S1311" t="s">
        <v>208</v>
      </c>
      <c r="T1311" t="s">
        <v>230</v>
      </c>
      <c r="U1311" t="s">
        <v>215</v>
      </c>
      <c r="V1311" t="s">
        <v>207</v>
      </c>
      <c r="W1311" t="s">
        <v>207</v>
      </c>
      <c r="X1311" t="s">
        <v>207</v>
      </c>
      <c r="Y1311" t="s">
        <v>207</v>
      </c>
      <c r="Z1311" t="s">
        <v>207</v>
      </c>
      <c r="AA1311" t="s">
        <v>207</v>
      </c>
      <c r="AB1311" t="s">
        <v>207</v>
      </c>
      <c r="AC1311" t="s">
        <v>207</v>
      </c>
      <c r="AD1311" t="s">
        <v>207</v>
      </c>
      <c r="AE1311" t="s">
        <v>207</v>
      </c>
      <c r="AF1311" t="s">
        <v>207</v>
      </c>
      <c r="AG1311" t="s">
        <v>207</v>
      </c>
      <c r="AH1311" t="s">
        <v>207</v>
      </c>
      <c r="AI1311" t="s">
        <v>207</v>
      </c>
      <c r="AJ1311" t="s">
        <v>207</v>
      </c>
      <c r="AK1311" t="s">
        <v>207</v>
      </c>
      <c r="AL1311" t="s">
        <v>207</v>
      </c>
      <c r="AM1311" t="s">
        <v>207</v>
      </c>
      <c r="AN1311" t="s">
        <v>207</v>
      </c>
      <c r="AO1311" t="s">
        <v>207</v>
      </c>
      <c r="AP1311" t="s">
        <v>207</v>
      </c>
      <c r="AQ1311" t="s">
        <v>207</v>
      </c>
      <c r="AR1311" t="s">
        <v>207</v>
      </c>
      <c r="AS1311" t="s">
        <v>207</v>
      </c>
      <c r="AT1311" t="s">
        <v>207</v>
      </c>
      <c r="AU1311" t="s">
        <v>207</v>
      </c>
      <c r="AV1311" t="s">
        <v>207</v>
      </c>
      <c r="AW1311" t="s">
        <v>215</v>
      </c>
      <c r="AX1311" t="s">
        <v>207</v>
      </c>
      <c r="AY1311" t="s">
        <v>207</v>
      </c>
      <c r="AZ1311" t="s">
        <v>207</v>
      </c>
      <c r="BA1311" t="s">
        <v>207</v>
      </c>
      <c r="BB1311" t="s">
        <v>207</v>
      </c>
      <c r="BC1311" t="s">
        <v>207</v>
      </c>
      <c r="BD1311" t="s">
        <v>207</v>
      </c>
      <c r="BE1311" t="s">
        <v>207</v>
      </c>
      <c r="BF1311" t="s">
        <v>207</v>
      </c>
      <c r="BG1311" t="s">
        <v>207</v>
      </c>
      <c r="BH1311" t="s">
        <v>207</v>
      </c>
      <c r="BI1311" t="s">
        <v>207</v>
      </c>
      <c r="BJ1311" t="s">
        <v>207</v>
      </c>
      <c r="BK1311" t="s">
        <v>207</v>
      </c>
      <c r="BL1311" t="s">
        <v>207</v>
      </c>
      <c r="BM1311" t="s">
        <v>207</v>
      </c>
      <c r="BN1311" t="s">
        <v>207</v>
      </c>
      <c r="BO1311" s="18" t="str">
        <f>IF(OR(BO$2=0, BO$2=""), "N/A", IF(ISNUMBER(SEARCH(UPPER(BO$2), UPPER(ProgramsTable[[#This Row],[Type of Service]]))), "Yes", "No"))</f>
        <v>N/A</v>
      </c>
      <c r="BP1311" s="18" t="str">
        <f>IF(BP$2=0, "N/A", IF(ISNUMBER(SEARCH(TRIM(BP$2), ProgramsTable[[#This Row],[Geographic Coverage]])), "Yes", "No"))</f>
        <v>N/A</v>
      </c>
      <c r="BQ1311" s="18" t="str">
        <f>IF(BQ$2=0, "N/A", IF(ISNUMBER(SEARCH(TRIM(BQ$2), ProgramsTable[[#This Row],[Geographic Coverage]])), "Yes", "No"))</f>
        <v>N/A</v>
      </c>
      <c r="BR1311" s="18" t="str">
        <f>IF(AND(BP$2=0, BQ$2=0), "*Required - Please Make a Selection*", IF(OR(ISNUMBER(SEARCH(TRIM(BP$2), ProgramsTable[[#This Row],[Geographic Coverage]])), ISNUMBER(SEARCH(TRIM(BQ$2), ProgramsTable[[#This Row],[Geographic Coverage]]))), "Yes", "No"))</f>
        <v>*Required - Please Make a Selection*</v>
      </c>
      <c r="BS1311" s="18" t="str">
        <f>IF(OR(BS$2="",BS$2=0), "N/A", IF(AND(ProgramsTable[[#This Row],[Age Min]]= "None", ProgramsTable[[#This Row],[Age Max]]= "None"), "Yes", IF(AND(BS$2&gt;=ProgramsTable[[#This Row],[Age Min]], BS$2&lt;=ProgramsTable[[#This Row],[Age Max]]), "Yes", "No")))</f>
        <v>N/A</v>
      </c>
      <c r="BT1311" s="18" t="str" cm="1">
        <f t="array" ref="BT1311">IF(COUNTIF(AM$2:BJ$2,"Yes")=0,"N/A",IF(SUMPRODUCT(--(AM$2:BJ$2="Yes"),--(ProgramsTable[[#This Row],[Developmental Disability]:[Caregivers, Family Members, Advocates, or Practitioners of an Individual with Disabilities or Medical Conditions]]="Yes"))&gt;0,"Yes","No"))</f>
        <v>N/A</v>
      </c>
      <c r="BU13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11" s="18" t="str">
        <f>IF(BV$2=0, "N/A", IF(ISNUMBER(SEARCH(UPPER(BV$2), UPPER(ProgramsTable[[#This Row],[Type of Service]]))), "Yes", "No"))</f>
        <v>N/A</v>
      </c>
      <c r="BW1311" s="18" t="str">
        <f>IF(BW$2=0, "N/A", IF(ISNUMBER(SEARCH(TRIM(BW$2), ProgramsTable[[#This Row],[Geographic Coverage]])), "Yes", "No"))</f>
        <v>N/A</v>
      </c>
      <c r="BX1311" s="18" t="str">
        <f>IF(BX$2=0, "N/A", IF(ISNUMBER(SEARCH(TRIM(BX$2), ProgramsTable[[#This Row],[Geographic Coverage]])), "Yes", "No"))</f>
        <v>N/A</v>
      </c>
      <c r="BY1311" s="18" t="str">
        <f>IF(AND(BW$2=0, BX$2=0), "*Required - Please Make a Selection*", IF(OR(ISNUMBER(SEARCH(TRIM(BW$2), ProgramsTable[[#This Row],[Geographic Coverage]])), ISNUMBER(SEARCH(TRIM(BX$2), ProgramsTable[[#This Row],[Geographic Coverage]]))), "Yes", "No"))</f>
        <v>*Required - Please Make a Selection*</v>
      </c>
      <c r="BZ1311" s="18" t="str">
        <f>IF(I$2=0, "N/A", IF(I$2="Yes", IF(ProgramsTable[[#This Row],[Program Includes Services for Caregivers]]="Yes", IF(ProgramsTable[[#This Row],[Program May Require Caregiver to be Unpaid]]="No", "Yes", "No"), "No"), "N/A"))</f>
        <v>N/A</v>
      </c>
      <c r="CA13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11" s="18" t="str">
        <f>IF(CB$2=0, "N/A", IF(ISNUMBER(SEARCH(TRIM(UPPER(CB$2)), TRIM(UPPER(ProgramsTable[[#This Row],[Type of Service]])))), "Yes", "No"))</f>
        <v>N/A</v>
      </c>
      <c r="CC1311" s="18" t="str">
        <f>IF(CC$2=0, "N/A", IF(ISNUMBER(SEARCH(TRIM(CC$2), ProgramsTable[[#This Row],[Geographic Coverage]])), "Yes", "No"))</f>
        <v>Yes</v>
      </c>
      <c r="CD1311" s="18" t="str">
        <f>IF(CD$2=0, "N/A", IF(ISNUMBER(SEARCH(TRIM(CD$2), ProgramsTable[[#This Row],[Geographic Coverage]])), "Yes", "No"))</f>
        <v>N/A</v>
      </c>
      <c r="CE1311" s="18" t="str">
        <f>IF(AND(CC$2=0, CD$2=0), "*Required - Please Make a Selection*", IF(OR(ISNUMBER(SEARCH(TRIM(CC$2), ProgramsTable[[#This Row],[Geographic Coverage]])), ISNUMBER(SEARCH(TRIM(CD$2), ProgramsTable[[#This Row],[Geographic Coverage]]))), "Yes", "No"))</f>
        <v>Yes</v>
      </c>
      <c r="CF1311" s="18" t="str" cm="1">
        <f t="array" ref="CF1311">IF(COUNTIF(BK$2:BN$2, "Yes")=0, "N/A", IF(SUMPRODUCT((BK$2:BN$2="Yes")*(ProgramsTable[[#This Row],[Veteran?]:[Disabled Veteran?]]="Yes"))&gt;0, "Yes", "No"))</f>
        <v>No</v>
      </c>
      <c r="CG13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11"/>
      <c r="CI1311"/>
      <c r="CJ1311"/>
      <c r="CK1311"/>
      <c r="CL1311"/>
      <c r="CM1311"/>
      <c r="CN1311"/>
      <c r="CO1311"/>
      <c r="CP1311"/>
      <c r="CQ1311"/>
      <c r="CR1311"/>
      <c r="CS1311"/>
      <c r="CU1311"/>
      <c r="CV1311"/>
    </row>
    <row r="1312" spans="1:100" hidden="1" x14ac:dyDescent="0.25">
      <c r="A1312" s="10">
        <v>1504</v>
      </c>
      <c r="B1312" t="s">
        <v>706</v>
      </c>
      <c r="C1312" t="s">
        <v>706</v>
      </c>
      <c r="D1312" t="s">
        <v>725</v>
      </c>
      <c r="E1312" t="s">
        <v>726</v>
      </c>
      <c r="F1312" t="s">
        <v>727</v>
      </c>
      <c r="G1312" t="s">
        <v>115</v>
      </c>
      <c r="H1312" t="s">
        <v>207</v>
      </c>
      <c r="I1312" t="s">
        <v>207</v>
      </c>
      <c r="J1312" t="s">
        <v>723</v>
      </c>
      <c r="K1312" t="s">
        <v>208</v>
      </c>
      <c r="L1312" s="11" t="s">
        <v>718</v>
      </c>
      <c r="M1312">
        <v>14</v>
      </c>
      <c r="N1312">
        <v>120</v>
      </c>
      <c r="P1312" t="s">
        <v>11</v>
      </c>
      <c r="Q1312" t="s">
        <v>208</v>
      </c>
      <c r="R1312" t="s">
        <v>11</v>
      </c>
      <c r="S1312" t="s">
        <v>208</v>
      </c>
      <c r="T1312" t="s">
        <v>230</v>
      </c>
      <c r="U1312" t="s">
        <v>215</v>
      </c>
      <c r="V1312" t="s">
        <v>207</v>
      </c>
      <c r="W1312" t="s">
        <v>207</v>
      </c>
      <c r="X1312" t="s">
        <v>207</v>
      </c>
      <c r="Y1312" t="s">
        <v>207</v>
      </c>
      <c r="Z1312" t="s">
        <v>207</v>
      </c>
      <c r="AA1312" t="s">
        <v>207</v>
      </c>
      <c r="AB1312" t="s">
        <v>207</v>
      </c>
      <c r="AC1312" t="s">
        <v>207</v>
      </c>
      <c r="AD1312" t="s">
        <v>207</v>
      </c>
      <c r="AE1312" t="s">
        <v>207</v>
      </c>
      <c r="AF1312" t="s">
        <v>207</v>
      </c>
      <c r="AG1312" t="s">
        <v>207</v>
      </c>
      <c r="AH1312" t="s">
        <v>207</v>
      </c>
      <c r="AI1312" t="s">
        <v>207</v>
      </c>
      <c r="AJ1312" t="s">
        <v>207</v>
      </c>
      <c r="AK1312" t="s">
        <v>207</v>
      </c>
      <c r="AL1312" t="s">
        <v>207</v>
      </c>
      <c r="AM1312" t="s">
        <v>207</v>
      </c>
      <c r="AN1312" t="s">
        <v>207</v>
      </c>
      <c r="AO1312" t="s">
        <v>207</v>
      </c>
      <c r="AP1312" t="s">
        <v>207</v>
      </c>
      <c r="AQ1312" t="s">
        <v>207</v>
      </c>
      <c r="AR1312" t="s">
        <v>207</v>
      </c>
      <c r="AS1312" t="s">
        <v>207</v>
      </c>
      <c r="AT1312" t="s">
        <v>207</v>
      </c>
      <c r="AU1312" t="s">
        <v>207</v>
      </c>
      <c r="AV1312" t="s">
        <v>215</v>
      </c>
      <c r="AW1312" t="s">
        <v>207</v>
      </c>
      <c r="AX1312" t="s">
        <v>207</v>
      </c>
      <c r="AY1312" t="s">
        <v>207</v>
      </c>
      <c r="AZ1312" t="s">
        <v>207</v>
      </c>
      <c r="BA1312" t="s">
        <v>207</v>
      </c>
      <c r="BB1312" t="s">
        <v>207</v>
      </c>
      <c r="BC1312" t="s">
        <v>207</v>
      </c>
      <c r="BD1312" t="s">
        <v>207</v>
      </c>
      <c r="BE1312" t="s">
        <v>207</v>
      </c>
      <c r="BF1312" t="s">
        <v>207</v>
      </c>
      <c r="BG1312" t="s">
        <v>207</v>
      </c>
      <c r="BH1312" t="s">
        <v>207</v>
      </c>
      <c r="BI1312" t="s">
        <v>207</v>
      </c>
      <c r="BJ1312" t="s">
        <v>207</v>
      </c>
      <c r="BK1312" t="s">
        <v>207</v>
      </c>
      <c r="BL1312" t="s">
        <v>207</v>
      </c>
      <c r="BM1312" t="s">
        <v>207</v>
      </c>
      <c r="BN1312" t="s">
        <v>207</v>
      </c>
      <c r="BO1312" s="18" t="str">
        <f>IF(OR(BO$2=0, BO$2=""), "N/A", IF(ISNUMBER(SEARCH(UPPER(BO$2), UPPER(ProgramsTable[[#This Row],[Type of Service]]))), "Yes", "No"))</f>
        <v>N/A</v>
      </c>
      <c r="BP1312" s="18" t="str">
        <f>IF(BP$2=0, "N/A", IF(ISNUMBER(SEARCH(TRIM(BP$2), ProgramsTable[[#This Row],[Geographic Coverage]])), "Yes", "No"))</f>
        <v>N/A</v>
      </c>
      <c r="BQ1312" s="18" t="str">
        <f>IF(BQ$2=0, "N/A", IF(ISNUMBER(SEARCH(TRIM(BQ$2), ProgramsTable[[#This Row],[Geographic Coverage]])), "Yes", "No"))</f>
        <v>N/A</v>
      </c>
      <c r="BR1312" s="18" t="str">
        <f>IF(AND(BP$2=0, BQ$2=0), "*Required - Please Make a Selection*", IF(OR(ISNUMBER(SEARCH(TRIM(BP$2), ProgramsTable[[#This Row],[Geographic Coverage]])), ISNUMBER(SEARCH(TRIM(BQ$2), ProgramsTable[[#This Row],[Geographic Coverage]]))), "Yes", "No"))</f>
        <v>*Required - Please Make a Selection*</v>
      </c>
      <c r="BS1312" s="18" t="str">
        <f>IF(OR(BS$2="",BS$2=0), "N/A", IF(AND(ProgramsTable[[#This Row],[Age Min]]= "None", ProgramsTable[[#This Row],[Age Max]]= "None"), "Yes", IF(AND(BS$2&gt;=ProgramsTable[[#This Row],[Age Min]], BS$2&lt;=ProgramsTable[[#This Row],[Age Max]]), "Yes", "No")))</f>
        <v>N/A</v>
      </c>
      <c r="BT1312" s="18" t="str" cm="1">
        <f t="array" ref="BT1312">IF(COUNTIF(AM$2:BJ$2,"Yes")=0,"N/A",IF(SUMPRODUCT(--(AM$2:BJ$2="Yes"),--(ProgramsTable[[#This Row],[Developmental Disability]:[Caregivers, Family Members, Advocates, or Practitioners of an Individual with Disabilities or Medical Conditions]]="Yes"))&gt;0,"Yes","No"))</f>
        <v>N/A</v>
      </c>
      <c r="BU13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12" s="18" t="str">
        <f>IF(BV$2=0, "N/A", IF(ISNUMBER(SEARCH(UPPER(BV$2), UPPER(ProgramsTable[[#This Row],[Type of Service]]))), "Yes", "No"))</f>
        <v>N/A</v>
      </c>
      <c r="BW1312" s="18" t="str">
        <f>IF(BW$2=0, "N/A", IF(ISNUMBER(SEARCH(TRIM(BW$2), ProgramsTable[[#This Row],[Geographic Coverage]])), "Yes", "No"))</f>
        <v>N/A</v>
      </c>
      <c r="BX1312" s="18" t="str">
        <f>IF(BX$2=0, "N/A", IF(ISNUMBER(SEARCH(TRIM(BX$2), ProgramsTable[[#This Row],[Geographic Coverage]])), "Yes", "No"))</f>
        <v>N/A</v>
      </c>
      <c r="BY1312" s="18" t="str">
        <f>IF(AND(BW$2=0, BX$2=0), "*Required - Please Make a Selection*", IF(OR(ISNUMBER(SEARCH(TRIM(BW$2), ProgramsTable[[#This Row],[Geographic Coverage]])), ISNUMBER(SEARCH(TRIM(BX$2), ProgramsTable[[#This Row],[Geographic Coverage]]))), "Yes", "No"))</f>
        <v>*Required - Please Make a Selection*</v>
      </c>
      <c r="BZ1312" s="18" t="str">
        <f>IF(I$2=0, "N/A", IF(I$2="Yes", IF(ProgramsTable[[#This Row],[Program Includes Services for Caregivers]]="Yes", IF(ProgramsTable[[#This Row],[Program May Require Caregiver to be Unpaid]]="No", "Yes", "No"), "No"), "N/A"))</f>
        <v>N/A</v>
      </c>
      <c r="CA13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12" s="18" t="str">
        <f>IF(CB$2=0, "N/A", IF(ISNUMBER(SEARCH(TRIM(UPPER(CB$2)), TRIM(UPPER(ProgramsTable[[#This Row],[Type of Service]])))), "Yes", "No"))</f>
        <v>N/A</v>
      </c>
      <c r="CC1312" s="18" t="str">
        <f>IF(CC$2=0, "N/A", IF(ISNUMBER(SEARCH(TRIM(CC$2), ProgramsTable[[#This Row],[Geographic Coverage]])), "Yes", "No"))</f>
        <v>Yes</v>
      </c>
      <c r="CD1312" s="18" t="str">
        <f>IF(CD$2=0, "N/A", IF(ISNUMBER(SEARCH(TRIM(CD$2), ProgramsTable[[#This Row],[Geographic Coverage]])), "Yes", "No"))</f>
        <v>N/A</v>
      </c>
      <c r="CE1312" s="18" t="str">
        <f>IF(AND(CC$2=0, CD$2=0), "*Required - Please Make a Selection*", IF(OR(ISNUMBER(SEARCH(TRIM(CC$2), ProgramsTable[[#This Row],[Geographic Coverage]])), ISNUMBER(SEARCH(TRIM(CD$2), ProgramsTable[[#This Row],[Geographic Coverage]]))), "Yes", "No"))</f>
        <v>Yes</v>
      </c>
      <c r="CF1312" s="18" t="str" cm="1">
        <f t="array" ref="CF1312">IF(COUNTIF(BK$2:BN$2, "Yes")=0, "N/A", IF(SUMPRODUCT((BK$2:BN$2="Yes")*(ProgramsTable[[#This Row],[Veteran?]:[Disabled Veteran?]]="Yes"))&gt;0, "Yes", "No"))</f>
        <v>No</v>
      </c>
      <c r="CG13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12"/>
      <c r="CI1312"/>
      <c r="CJ1312"/>
      <c r="CK1312"/>
      <c r="CL1312"/>
      <c r="CM1312"/>
      <c r="CN1312"/>
      <c r="CO1312"/>
      <c r="CP1312"/>
      <c r="CQ1312"/>
      <c r="CR1312"/>
      <c r="CS1312"/>
      <c r="CU1312"/>
      <c r="CV1312"/>
    </row>
    <row r="1313" spans="1:100" hidden="1" x14ac:dyDescent="0.25">
      <c r="A1313" s="10">
        <v>1505</v>
      </c>
      <c r="B1313" t="s">
        <v>706</v>
      </c>
      <c r="C1313" t="s">
        <v>706</v>
      </c>
      <c r="D1313" t="s">
        <v>728</v>
      </c>
      <c r="E1313" t="s">
        <v>729</v>
      </c>
      <c r="F1313" t="s">
        <v>730</v>
      </c>
      <c r="G1313" t="s">
        <v>89</v>
      </c>
      <c r="H1313" t="s">
        <v>207</v>
      </c>
      <c r="I1313" t="s">
        <v>207</v>
      </c>
      <c r="J1313" t="s">
        <v>731</v>
      </c>
      <c r="K1313" t="s">
        <v>208</v>
      </c>
      <c r="L1313" s="11" t="s">
        <v>208</v>
      </c>
      <c r="M1313" t="s">
        <v>208</v>
      </c>
      <c r="N1313" t="s">
        <v>208</v>
      </c>
      <c r="P1313" t="s">
        <v>732</v>
      </c>
      <c r="Q1313" t="s">
        <v>208</v>
      </c>
      <c r="R1313" t="s">
        <v>732</v>
      </c>
      <c r="S1313" t="s">
        <v>208</v>
      </c>
      <c r="T1313" t="s">
        <v>230</v>
      </c>
      <c r="U1313" t="s">
        <v>207</v>
      </c>
      <c r="V1313" t="s">
        <v>207</v>
      </c>
      <c r="W1313" t="s">
        <v>215</v>
      </c>
      <c r="X1313" t="s">
        <v>207</v>
      </c>
      <c r="Y1313" t="s">
        <v>207</v>
      </c>
      <c r="Z1313" t="s">
        <v>207</v>
      </c>
      <c r="AA1313" t="s">
        <v>207</v>
      </c>
      <c r="AB1313" t="s">
        <v>207</v>
      </c>
      <c r="AC1313" t="s">
        <v>207</v>
      </c>
      <c r="AD1313" t="s">
        <v>207</v>
      </c>
      <c r="AE1313" t="s">
        <v>207</v>
      </c>
      <c r="AF1313" t="s">
        <v>207</v>
      </c>
      <c r="AG1313" t="s">
        <v>207</v>
      </c>
      <c r="AH1313" t="s">
        <v>207</v>
      </c>
      <c r="AI1313" t="s">
        <v>207</v>
      </c>
      <c r="AJ1313" t="s">
        <v>207</v>
      </c>
      <c r="AK1313" t="s">
        <v>207</v>
      </c>
      <c r="AL1313" t="s">
        <v>207</v>
      </c>
      <c r="AM1313" t="s">
        <v>215</v>
      </c>
      <c r="AN1313" t="s">
        <v>215</v>
      </c>
      <c r="AO1313" t="s">
        <v>215</v>
      </c>
      <c r="AP1313" t="s">
        <v>207</v>
      </c>
      <c r="AQ1313" t="s">
        <v>207</v>
      </c>
      <c r="AR1313" t="s">
        <v>207</v>
      </c>
      <c r="AS1313" t="s">
        <v>207</v>
      </c>
      <c r="AT1313" t="s">
        <v>207</v>
      </c>
      <c r="AU1313" t="s">
        <v>207</v>
      </c>
      <c r="AV1313" t="s">
        <v>207</v>
      </c>
      <c r="AW1313" t="s">
        <v>207</v>
      </c>
      <c r="AX1313" t="s">
        <v>207</v>
      </c>
      <c r="AY1313" t="s">
        <v>207</v>
      </c>
      <c r="AZ1313" t="s">
        <v>207</v>
      </c>
      <c r="BA1313" t="s">
        <v>207</v>
      </c>
      <c r="BB1313" t="s">
        <v>207</v>
      </c>
      <c r="BC1313" t="s">
        <v>207</v>
      </c>
      <c r="BD1313" t="s">
        <v>207</v>
      </c>
      <c r="BE1313" t="s">
        <v>207</v>
      </c>
      <c r="BF1313" t="s">
        <v>207</v>
      </c>
      <c r="BG1313" t="s">
        <v>207</v>
      </c>
      <c r="BH1313" t="s">
        <v>207</v>
      </c>
      <c r="BI1313" t="s">
        <v>207</v>
      </c>
      <c r="BJ1313" t="s">
        <v>207</v>
      </c>
      <c r="BK1313" t="s">
        <v>207</v>
      </c>
      <c r="BL1313" t="s">
        <v>207</v>
      </c>
      <c r="BM1313" t="s">
        <v>207</v>
      </c>
      <c r="BN1313" t="s">
        <v>207</v>
      </c>
      <c r="BO1313" s="18" t="str">
        <f>IF(OR(BO$2=0, BO$2=""), "N/A", IF(ISNUMBER(SEARCH(UPPER(BO$2), UPPER(ProgramsTable[[#This Row],[Type of Service]]))), "Yes", "No"))</f>
        <v>N/A</v>
      </c>
      <c r="BP1313" s="18" t="str">
        <f>IF(BP$2=0, "N/A", IF(ISNUMBER(SEARCH(TRIM(BP$2), ProgramsTable[[#This Row],[Geographic Coverage]])), "Yes", "No"))</f>
        <v>N/A</v>
      </c>
      <c r="BQ1313" s="18" t="str">
        <f>IF(BQ$2=0, "N/A", IF(ISNUMBER(SEARCH(TRIM(BQ$2), ProgramsTable[[#This Row],[Geographic Coverage]])), "Yes", "No"))</f>
        <v>N/A</v>
      </c>
      <c r="BR1313" s="18" t="str">
        <f>IF(AND(BP$2=0, BQ$2=0), "*Required - Please Make a Selection*", IF(OR(ISNUMBER(SEARCH(TRIM(BP$2), ProgramsTable[[#This Row],[Geographic Coverage]])), ISNUMBER(SEARCH(TRIM(BQ$2), ProgramsTable[[#This Row],[Geographic Coverage]]))), "Yes", "No"))</f>
        <v>*Required - Please Make a Selection*</v>
      </c>
      <c r="BS1313" s="18" t="str">
        <f>IF(OR(BS$2="",BS$2=0), "N/A", IF(AND(ProgramsTable[[#This Row],[Age Min]]= "None", ProgramsTable[[#This Row],[Age Max]]= "None"), "Yes", IF(AND(BS$2&gt;=ProgramsTable[[#This Row],[Age Min]], BS$2&lt;=ProgramsTable[[#This Row],[Age Max]]), "Yes", "No")))</f>
        <v>N/A</v>
      </c>
      <c r="BT1313" s="18" t="str" cm="1">
        <f t="array" ref="BT1313">IF(COUNTIF(AM$2:BJ$2,"Yes")=0,"N/A",IF(SUMPRODUCT(--(AM$2:BJ$2="Yes"),--(ProgramsTable[[#This Row],[Developmental Disability]:[Caregivers, Family Members, Advocates, or Practitioners of an Individual with Disabilities or Medical Conditions]]="Yes"))&gt;0,"Yes","No"))</f>
        <v>N/A</v>
      </c>
      <c r="BU13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13" s="18" t="str">
        <f>IF(BV$2=0, "N/A", IF(ISNUMBER(SEARCH(UPPER(BV$2), UPPER(ProgramsTable[[#This Row],[Type of Service]]))), "Yes", "No"))</f>
        <v>N/A</v>
      </c>
      <c r="BW1313" s="18" t="str">
        <f>IF(BW$2=0, "N/A", IF(ISNUMBER(SEARCH(TRIM(BW$2), ProgramsTable[[#This Row],[Geographic Coverage]])), "Yes", "No"))</f>
        <v>N/A</v>
      </c>
      <c r="BX1313" s="18" t="str">
        <f>IF(BX$2=0, "N/A", IF(ISNUMBER(SEARCH(TRIM(BX$2), ProgramsTable[[#This Row],[Geographic Coverage]])), "Yes", "No"))</f>
        <v>N/A</v>
      </c>
      <c r="BY1313" s="18" t="str">
        <f>IF(AND(BW$2=0, BX$2=0), "*Required - Please Make a Selection*", IF(OR(ISNUMBER(SEARCH(TRIM(BW$2), ProgramsTable[[#This Row],[Geographic Coverage]])), ISNUMBER(SEARCH(TRIM(BX$2), ProgramsTable[[#This Row],[Geographic Coverage]]))), "Yes", "No"))</f>
        <v>*Required - Please Make a Selection*</v>
      </c>
      <c r="BZ1313" s="18" t="str">
        <f>IF(I$2=0, "N/A", IF(I$2="Yes", IF(ProgramsTable[[#This Row],[Program Includes Services for Caregivers]]="Yes", IF(ProgramsTable[[#This Row],[Program May Require Caregiver to be Unpaid]]="No", "Yes", "No"), "No"), "N/A"))</f>
        <v>N/A</v>
      </c>
      <c r="CA13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13" s="18" t="str">
        <f>IF(CB$2=0, "N/A", IF(ISNUMBER(SEARCH(TRIM(UPPER(CB$2)), TRIM(UPPER(ProgramsTable[[#This Row],[Type of Service]])))), "Yes", "No"))</f>
        <v>N/A</v>
      </c>
      <c r="CC1313" s="18" t="str">
        <f>IF(CC$2=0, "N/A", IF(ISNUMBER(SEARCH(TRIM(CC$2), ProgramsTable[[#This Row],[Geographic Coverage]])), "Yes", "No"))</f>
        <v>Yes</v>
      </c>
      <c r="CD1313" s="18" t="str">
        <f>IF(CD$2=0, "N/A", IF(ISNUMBER(SEARCH(TRIM(CD$2), ProgramsTable[[#This Row],[Geographic Coverage]])), "Yes", "No"))</f>
        <v>N/A</v>
      </c>
      <c r="CE1313" s="18" t="str">
        <f>IF(AND(CC$2=0, CD$2=0), "*Required - Please Make a Selection*", IF(OR(ISNUMBER(SEARCH(TRIM(CC$2), ProgramsTable[[#This Row],[Geographic Coverage]])), ISNUMBER(SEARCH(TRIM(CD$2), ProgramsTable[[#This Row],[Geographic Coverage]]))), "Yes", "No"))</f>
        <v>Yes</v>
      </c>
      <c r="CF1313" s="18" t="str" cm="1">
        <f t="array" ref="CF1313">IF(COUNTIF(BK$2:BN$2, "Yes")=0, "N/A", IF(SUMPRODUCT((BK$2:BN$2="Yes")*(ProgramsTable[[#This Row],[Veteran?]:[Disabled Veteran?]]="Yes"))&gt;0, "Yes", "No"))</f>
        <v>No</v>
      </c>
      <c r="CG13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13"/>
      <c r="CI1313"/>
      <c r="CJ1313"/>
      <c r="CK1313"/>
      <c r="CL1313"/>
      <c r="CM1313"/>
      <c r="CN1313"/>
      <c r="CO1313"/>
      <c r="CP1313"/>
      <c r="CQ1313"/>
      <c r="CR1313"/>
      <c r="CS1313"/>
      <c r="CU1313"/>
      <c r="CV1313"/>
    </row>
    <row r="1314" spans="1:100" hidden="1" x14ac:dyDescent="0.25">
      <c r="A1314" s="10">
        <v>1506</v>
      </c>
      <c r="B1314" t="s">
        <v>706</v>
      </c>
      <c r="C1314" t="s">
        <v>706</v>
      </c>
      <c r="D1314" t="s">
        <v>733</v>
      </c>
      <c r="E1314" t="s">
        <v>734</v>
      </c>
      <c r="F1314" t="s">
        <v>735</v>
      </c>
      <c r="G1314" t="s">
        <v>736</v>
      </c>
      <c r="H1314" t="s">
        <v>207</v>
      </c>
      <c r="I1314" t="s">
        <v>207</v>
      </c>
      <c r="J1314" t="s">
        <v>737</v>
      </c>
      <c r="K1314" t="s">
        <v>738</v>
      </c>
      <c r="L1314" t="s">
        <v>495</v>
      </c>
      <c r="M1314">
        <v>55</v>
      </c>
      <c r="N1314">
        <v>120</v>
      </c>
      <c r="P1314" t="s">
        <v>739</v>
      </c>
      <c r="Q1314" t="s">
        <v>208</v>
      </c>
      <c r="R1314" t="s">
        <v>739</v>
      </c>
      <c r="S1314" t="s">
        <v>208</v>
      </c>
      <c r="T1314" t="s">
        <v>230</v>
      </c>
      <c r="U1314" t="s">
        <v>207</v>
      </c>
      <c r="V1314" t="s">
        <v>207</v>
      </c>
      <c r="W1314" t="s">
        <v>207</v>
      </c>
      <c r="X1314" t="s">
        <v>207</v>
      </c>
      <c r="Y1314" t="s">
        <v>215</v>
      </c>
      <c r="Z1314" t="s">
        <v>207</v>
      </c>
      <c r="AA1314" t="s">
        <v>207</v>
      </c>
      <c r="AB1314" t="s">
        <v>207</v>
      </c>
      <c r="AC1314" t="s">
        <v>207</v>
      </c>
      <c r="AD1314" t="s">
        <v>207</v>
      </c>
      <c r="AE1314" t="s">
        <v>207</v>
      </c>
      <c r="AF1314" t="s">
        <v>207</v>
      </c>
      <c r="AG1314" t="s">
        <v>207</v>
      </c>
      <c r="AH1314" t="s">
        <v>207</v>
      </c>
      <c r="AI1314" t="s">
        <v>207</v>
      </c>
      <c r="AJ1314" t="s">
        <v>207</v>
      </c>
      <c r="AK1314" t="s">
        <v>207</v>
      </c>
      <c r="AL1314" t="s">
        <v>207</v>
      </c>
      <c r="AM1314" t="s">
        <v>207</v>
      </c>
      <c r="AN1314" t="s">
        <v>207</v>
      </c>
      <c r="AO1314" t="s">
        <v>207</v>
      </c>
      <c r="AP1314" t="s">
        <v>207</v>
      </c>
      <c r="AQ1314" t="s">
        <v>207</v>
      </c>
      <c r="AR1314" t="s">
        <v>207</v>
      </c>
      <c r="AS1314" t="s">
        <v>207</v>
      </c>
      <c r="AT1314" t="s">
        <v>207</v>
      </c>
      <c r="AU1314" t="s">
        <v>207</v>
      </c>
      <c r="AV1314" t="s">
        <v>215</v>
      </c>
      <c r="AW1314" t="s">
        <v>207</v>
      </c>
      <c r="AX1314" t="s">
        <v>207</v>
      </c>
      <c r="AY1314" t="s">
        <v>207</v>
      </c>
      <c r="AZ1314" t="s">
        <v>207</v>
      </c>
      <c r="BA1314" t="s">
        <v>207</v>
      </c>
      <c r="BB1314" t="s">
        <v>207</v>
      </c>
      <c r="BC1314" t="s">
        <v>207</v>
      </c>
      <c r="BD1314" t="s">
        <v>207</v>
      </c>
      <c r="BE1314" t="s">
        <v>207</v>
      </c>
      <c r="BF1314" t="s">
        <v>207</v>
      </c>
      <c r="BG1314" t="s">
        <v>207</v>
      </c>
      <c r="BH1314" t="s">
        <v>207</v>
      </c>
      <c r="BI1314" t="s">
        <v>207</v>
      </c>
      <c r="BJ1314" t="s">
        <v>207</v>
      </c>
      <c r="BK1314" t="s">
        <v>207</v>
      </c>
      <c r="BL1314" t="s">
        <v>207</v>
      </c>
      <c r="BM1314" t="s">
        <v>207</v>
      </c>
      <c r="BN1314" t="s">
        <v>207</v>
      </c>
      <c r="BO1314" s="18" t="str">
        <f>IF(OR(BO$2=0, BO$2=""), "N/A", IF(ISNUMBER(SEARCH(UPPER(BO$2), UPPER(ProgramsTable[[#This Row],[Type of Service]]))), "Yes", "No"))</f>
        <v>N/A</v>
      </c>
      <c r="BP1314" s="18" t="str">
        <f>IF(BP$2=0, "N/A", IF(ISNUMBER(SEARCH(TRIM(BP$2), ProgramsTable[[#This Row],[Geographic Coverage]])), "Yes", "No"))</f>
        <v>N/A</v>
      </c>
      <c r="BQ1314" s="18" t="str">
        <f>IF(BQ$2=0, "N/A", IF(ISNUMBER(SEARCH(TRIM(BQ$2), ProgramsTable[[#This Row],[Geographic Coverage]])), "Yes", "No"))</f>
        <v>N/A</v>
      </c>
      <c r="BR1314" s="18" t="str">
        <f>IF(AND(BP$2=0, BQ$2=0), "*Required - Please Make a Selection*", IF(OR(ISNUMBER(SEARCH(TRIM(BP$2), ProgramsTable[[#This Row],[Geographic Coverage]])), ISNUMBER(SEARCH(TRIM(BQ$2), ProgramsTable[[#This Row],[Geographic Coverage]]))), "Yes", "No"))</f>
        <v>*Required - Please Make a Selection*</v>
      </c>
      <c r="BS1314" s="18" t="str">
        <f>IF(OR(BS$2="",BS$2=0), "N/A", IF(AND(ProgramsTable[[#This Row],[Age Min]]= "None", ProgramsTable[[#This Row],[Age Max]]= "None"), "Yes", IF(AND(BS$2&gt;=ProgramsTable[[#This Row],[Age Min]], BS$2&lt;=ProgramsTable[[#This Row],[Age Max]]), "Yes", "No")))</f>
        <v>N/A</v>
      </c>
      <c r="BT1314" s="18" t="str" cm="1">
        <f t="array" ref="BT1314">IF(COUNTIF(AM$2:BJ$2,"Yes")=0,"N/A",IF(SUMPRODUCT(--(AM$2:BJ$2="Yes"),--(ProgramsTable[[#This Row],[Developmental Disability]:[Caregivers, Family Members, Advocates, or Practitioners of an Individual with Disabilities or Medical Conditions]]="Yes"))&gt;0,"Yes","No"))</f>
        <v>N/A</v>
      </c>
      <c r="BU13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14" s="18" t="str">
        <f>IF(BV$2=0, "N/A", IF(ISNUMBER(SEARCH(UPPER(BV$2), UPPER(ProgramsTable[[#This Row],[Type of Service]]))), "Yes", "No"))</f>
        <v>N/A</v>
      </c>
      <c r="BW1314" s="18" t="str">
        <f>IF(BW$2=0, "N/A", IF(ISNUMBER(SEARCH(TRIM(BW$2), ProgramsTable[[#This Row],[Geographic Coverage]])), "Yes", "No"))</f>
        <v>N/A</v>
      </c>
      <c r="BX1314" s="18" t="str">
        <f>IF(BX$2=0, "N/A", IF(ISNUMBER(SEARCH(TRIM(BX$2), ProgramsTable[[#This Row],[Geographic Coverage]])), "Yes", "No"))</f>
        <v>N/A</v>
      </c>
      <c r="BY1314" s="18" t="str">
        <f>IF(AND(BW$2=0, BX$2=0), "*Required - Please Make a Selection*", IF(OR(ISNUMBER(SEARCH(TRIM(BW$2), ProgramsTable[[#This Row],[Geographic Coverage]])), ISNUMBER(SEARCH(TRIM(BX$2), ProgramsTable[[#This Row],[Geographic Coverage]]))), "Yes", "No"))</f>
        <v>*Required - Please Make a Selection*</v>
      </c>
      <c r="BZ1314" s="18" t="str">
        <f>IF(I$2=0, "N/A", IF(I$2="Yes", IF(ProgramsTable[[#This Row],[Program Includes Services for Caregivers]]="Yes", IF(ProgramsTable[[#This Row],[Program May Require Caregiver to be Unpaid]]="No", "Yes", "No"), "No"), "N/A"))</f>
        <v>N/A</v>
      </c>
      <c r="CA13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14" s="18" t="str">
        <f>IF(CB$2=0, "N/A", IF(ISNUMBER(SEARCH(TRIM(UPPER(CB$2)), TRIM(UPPER(ProgramsTable[[#This Row],[Type of Service]])))), "Yes", "No"))</f>
        <v>N/A</v>
      </c>
      <c r="CC1314" s="18" t="str">
        <f>IF(CC$2=0, "N/A", IF(ISNUMBER(SEARCH(TRIM(CC$2), ProgramsTable[[#This Row],[Geographic Coverage]])), "Yes", "No"))</f>
        <v>Yes</v>
      </c>
      <c r="CD1314" s="18" t="str">
        <f>IF(CD$2=0, "N/A", IF(ISNUMBER(SEARCH(TRIM(CD$2), ProgramsTable[[#This Row],[Geographic Coverage]])), "Yes", "No"))</f>
        <v>N/A</v>
      </c>
      <c r="CE1314" s="18" t="str">
        <f>IF(AND(CC$2=0, CD$2=0), "*Required - Please Make a Selection*", IF(OR(ISNUMBER(SEARCH(TRIM(CC$2), ProgramsTable[[#This Row],[Geographic Coverage]])), ISNUMBER(SEARCH(TRIM(CD$2), ProgramsTable[[#This Row],[Geographic Coverage]]))), "Yes", "No"))</f>
        <v>Yes</v>
      </c>
      <c r="CF1314" s="18" t="str" cm="1">
        <f t="array" ref="CF1314">IF(COUNTIF(BK$2:BN$2, "Yes")=0, "N/A", IF(SUMPRODUCT((BK$2:BN$2="Yes")*(ProgramsTable[[#This Row],[Veteran?]:[Disabled Veteran?]]="Yes"))&gt;0, "Yes", "No"))</f>
        <v>No</v>
      </c>
      <c r="CG13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14"/>
      <c r="CI1314"/>
      <c r="CJ1314"/>
      <c r="CK1314"/>
      <c r="CL1314"/>
      <c r="CM1314"/>
      <c r="CN1314"/>
      <c r="CO1314"/>
      <c r="CP1314"/>
      <c r="CQ1314"/>
      <c r="CR1314"/>
      <c r="CS1314"/>
      <c r="CU1314"/>
      <c r="CV1314"/>
    </row>
    <row r="1315" spans="1:100" hidden="1" x14ac:dyDescent="0.25">
      <c r="A1315" s="10">
        <v>1507</v>
      </c>
      <c r="B1315" t="s">
        <v>706</v>
      </c>
      <c r="C1315" t="s">
        <v>706</v>
      </c>
      <c r="D1315" t="s">
        <v>740</v>
      </c>
      <c r="E1315" t="s">
        <v>741</v>
      </c>
      <c r="F1315" t="s">
        <v>742</v>
      </c>
      <c r="G1315" t="s">
        <v>743</v>
      </c>
      <c r="H1315" t="s">
        <v>207</v>
      </c>
      <c r="I1315" t="s">
        <v>207</v>
      </c>
      <c r="J1315" t="s">
        <v>711</v>
      </c>
      <c r="K1315" t="s">
        <v>744</v>
      </c>
      <c r="L1315" t="s">
        <v>718</v>
      </c>
      <c r="M1315">
        <v>14</v>
      </c>
      <c r="N1315">
        <v>120</v>
      </c>
      <c r="P1315" t="s">
        <v>745</v>
      </c>
      <c r="Q1315" t="s">
        <v>208</v>
      </c>
      <c r="R1315" t="s">
        <v>745</v>
      </c>
      <c r="S1315" t="s">
        <v>208</v>
      </c>
      <c r="T1315" t="s">
        <v>230</v>
      </c>
      <c r="U1315" t="s">
        <v>207</v>
      </c>
      <c r="V1315" t="s">
        <v>207</v>
      </c>
      <c r="W1315" t="s">
        <v>207</v>
      </c>
      <c r="X1315" t="s">
        <v>207</v>
      </c>
      <c r="Y1315" t="s">
        <v>207</v>
      </c>
      <c r="Z1315" t="s">
        <v>207</v>
      </c>
      <c r="AA1315" t="s">
        <v>207</v>
      </c>
      <c r="AB1315" t="s">
        <v>207</v>
      </c>
      <c r="AC1315" t="s">
        <v>207</v>
      </c>
      <c r="AD1315" t="s">
        <v>207</v>
      </c>
      <c r="AE1315" t="s">
        <v>207</v>
      </c>
      <c r="AF1315" t="s">
        <v>207</v>
      </c>
      <c r="AG1315" t="s">
        <v>215</v>
      </c>
      <c r="AH1315" t="s">
        <v>207</v>
      </c>
      <c r="AI1315" t="s">
        <v>207</v>
      </c>
      <c r="AJ1315" t="s">
        <v>207</v>
      </c>
      <c r="AK1315" t="s">
        <v>207</v>
      </c>
      <c r="AL1315" t="s">
        <v>207</v>
      </c>
      <c r="AM1315" t="s">
        <v>215</v>
      </c>
      <c r="AN1315" t="s">
        <v>215</v>
      </c>
      <c r="AO1315" t="s">
        <v>215</v>
      </c>
      <c r="AP1315" t="s">
        <v>207</v>
      </c>
      <c r="AQ1315" t="s">
        <v>207</v>
      </c>
      <c r="AR1315" t="s">
        <v>207</v>
      </c>
      <c r="AS1315" t="s">
        <v>207</v>
      </c>
      <c r="AT1315" t="s">
        <v>207</v>
      </c>
      <c r="AU1315" t="s">
        <v>207</v>
      </c>
      <c r="AV1315" t="s">
        <v>207</v>
      </c>
      <c r="AW1315" t="s">
        <v>207</v>
      </c>
      <c r="AX1315" t="s">
        <v>207</v>
      </c>
      <c r="AY1315" t="s">
        <v>207</v>
      </c>
      <c r="AZ1315" t="s">
        <v>207</v>
      </c>
      <c r="BA1315" t="s">
        <v>207</v>
      </c>
      <c r="BB1315" t="s">
        <v>207</v>
      </c>
      <c r="BC1315" t="s">
        <v>207</v>
      </c>
      <c r="BD1315" t="s">
        <v>207</v>
      </c>
      <c r="BE1315" t="s">
        <v>207</v>
      </c>
      <c r="BF1315" t="s">
        <v>207</v>
      </c>
      <c r="BG1315" t="s">
        <v>207</v>
      </c>
      <c r="BH1315" t="s">
        <v>207</v>
      </c>
      <c r="BI1315" t="s">
        <v>207</v>
      </c>
      <c r="BJ1315" t="s">
        <v>207</v>
      </c>
      <c r="BK1315" t="s">
        <v>207</v>
      </c>
      <c r="BL1315" t="s">
        <v>207</v>
      </c>
      <c r="BM1315" t="s">
        <v>207</v>
      </c>
      <c r="BN1315" t="s">
        <v>207</v>
      </c>
      <c r="BO1315" s="18" t="str">
        <f>IF(OR(BO$2=0, BO$2=""), "N/A", IF(ISNUMBER(SEARCH(UPPER(BO$2), UPPER(ProgramsTable[[#This Row],[Type of Service]]))), "Yes", "No"))</f>
        <v>N/A</v>
      </c>
      <c r="BP1315" s="18" t="str">
        <f>IF(BP$2=0, "N/A", IF(ISNUMBER(SEARCH(TRIM(BP$2), ProgramsTable[[#This Row],[Geographic Coverage]])), "Yes", "No"))</f>
        <v>N/A</v>
      </c>
      <c r="BQ1315" s="18" t="str">
        <f>IF(BQ$2=0, "N/A", IF(ISNUMBER(SEARCH(TRIM(BQ$2), ProgramsTable[[#This Row],[Geographic Coverage]])), "Yes", "No"))</f>
        <v>N/A</v>
      </c>
      <c r="BR1315" s="18" t="str">
        <f>IF(AND(BP$2=0, BQ$2=0), "*Required - Please Make a Selection*", IF(OR(ISNUMBER(SEARCH(TRIM(BP$2), ProgramsTable[[#This Row],[Geographic Coverage]])), ISNUMBER(SEARCH(TRIM(BQ$2), ProgramsTable[[#This Row],[Geographic Coverage]]))), "Yes", "No"))</f>
        <v>*Required - Please Make a Selection*</v>
      </c>
      <c r="BS1315" s="18" t="str">
        <f>IF(OR(BS$2="",BS$2=0), "N/A", IF(AND(ProgramsTable[[#This Row],[Age Min]]= "None", ProgramsTable[[#This Row],[Age Max]]= "None"), "Yes", IF(AND(BS$2&gt;=ProgramsTable[[#This Row],[Age Min]], BS$2&lt;=ProgramsTable[[#This Row],[Age Max]]), "Yes", "No")))</f>
        <v>N/A</v>
      </c>
      <c r="BT1315" s="18" t="str" cm="1">
        <f t="array" ref="BT1315">IF(COUNTIF(AM$2:BJ$2,"Yes")=0,"N/A",IF(SUMPRODUCT(--(AM$2:BJ$2="Yes"),--(ProgramsTable[[#This Row],[Developmental Disability]:[Caregivers, Family Members, Advocates, or Practitioners of an Individual with Disabilities or Medical Conditions]]="Yes"))&gt;0,"Yes","No"))</f>
        <v>N/A</v>
      </c>
      <c r="BU13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15" s="18" t="str">
        <f>IF(BV$2=0, "N/A", IF(ISNUMBER(SEARCH(UPPER(BV$2), UPPER(ProgramsTable[[#This Row],[Type of Service]]))), "Yes", "No"))</f>
        <v>N/A</v>
      </c>
      <c r="BW1315" s="18" t="str">
        <f>IF(BW$2=0, "N/A", IF(ISNUMBER(SEARCH(TRIM(BW$2), ProgramsTable[[#This Row],[Geographic Coverage]])), "Yes", "No"))</f>
        <v>N/A</v>
      </c>
      <c r="BX1315" s="18" t="str">
        <f>IF(BX$2=0, "N/A", IF(ISNUMBER(SEARCH(TRIM(BX$2), ProgramsTable[[#This Row],[Geographic Coverage]])), "Yes", "No"))</f>
        <v>N/A</v>
      </c>
      <c r="BY1315" s="18" t="str">
        <f>IF(AND(BW$2=0, BX$2=0), "*Required - Please Make a Selection*", IF(OR(ISNUMBER(SEARCH(TRIM(BW$2), ProgramsTable[[#This Row],[Geographic Coverage]])), ISNUMBER(SEARCH(TRIM(BX$2), ProgramsTable[[#This Row],[Geographic Coverage]]))), "Yes", "No"))</f>
        <v>*Required - Please Make a Selection*</v>
      </c>
      <c r="BZ1315" s="18" t="str">
        <f>IF(I$2=0, "N/A", IF(I$2="Yes", IF(ProgramsTable[[#This Row],[Program Includes Services for Caregivers]]="Yes", IF(ProgramsTable[[#This Row],[Program May Require Caregiver to be Unpaid]]="No", "Yes", "No"), "No"), "N/A"))</f>
        <v>N/A</v>
      </c>
      <c r="CA13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15" s="18" t="str">
        <f>IF(CB$2=0, "N/A", IF(ISNUMBER(SEARCH(TRIM(UPPER(CB$2)), TRIM(UPPER(ProgramsTable[[#This Row],[Type of Service]])))), "Yes", "No"))</f>
        <v>N/A</v>
      </c>
      <c r="CC1315" s="18" t="str">
        <f>IF(CC$2=0, "N/A", IF(ISNUMBER(SEARCH(TRIM(CC$2), ProgramsTable[[#This Row],[Geographic Coverage]])), "Yes", "No"))</f>
        <v>Yes</v>
      </c>
      <c r="CD1315" s="18" t="str">
        <f>IF(CD$2=0, "N/A", IF(ISNUMBER(SEARCH(TRIM(CD$2), ProgramsTable[[#This Row],[Geographic Coverage]])), "Yes", "No"))</f>
        <v>N/A</v>
      </c>
      <c r="CE1315" s="18" t="str">
        <f>IF(AND(CC$2=0, CD$2=0), "*Required - Please Make a Selection*", IF(OR(ISNUMBER(SEARCH(TRIM(CC$2), ProgramsTable[[#This Row],[Geographic Coverage]])), ISNUMBER(SEARCH(TRIM(CD$2), ProgramsTable[[#This Row],[Geographic Coverage]]))), "Yes", "No"))</f>
        <v>Yes</v>
      </c>
      <c r="CF1315" s="18" t="str" cm="1">
        <f t="array" ref="CF1315">IF(COUNTIF(BK$2:BN$2, "Yes")=0, "N/A", IF(SUMPRODUCT((BK$2:BN$2="Yes")*(ProgramsTable[[#This Row],[Veteran?]:[Disabled Veteran?]]="Yes"))&gt;0, "Yes", "No"))</f>
        <v>No</v>
      </c>
      <c r="CG13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15"/>
      <c r="CI1315"/>
      <c r="CJ1315"/>
      <c r="CK1315"/>
      <c r="CL1315"/>
      <c r="CM1315"/>
      <c r="CN1315"/>
      <c r="CO1315"/>
      <c r="CP1315"/>
      <c r="CQ1315"/>
      <c r="CR1315"/>
      <c r="CS1315"/>
      <c r="CU1315"/>
      <c r="CV1315"/>
    </row>
    <row r="1316" spans="1:100" hidden="1" x14ac:dyDescent="0.25">
      <c r="A1316" s="10">
        <v>1508</v>
      </c>
      <c r="B1316" t="s">
        <v>746</v>
      </c>
      <c r="C1316" t="s">
        <v>746</v>
      </c>
      <c r="D1316" t="s">
        <v>747</v>
      </c>
      <c r="E1316" t="s">
        <v>748</v>
      </c>
      <c r="F1316" t="s">
        <v>749</v>
      </c>
      <c r="G1316" t="s">
        <v>105</v>
      </c>
      <c r="H1316" t="s">
        <v>207</v>
      </c>
      <c r="I1316" t="s">
        <v>207</v>
      </c>
      <c r="J1316" t="s">
        <v>208</v>
      </c>
      <c r="K1316" t="s">
        <v>208</v>
      </c>
      <c r="L1316" s="11" t="s">
        <v>750</v>
      </c>
      <c r="M1316">
        <v>18</v>
      </c>
      <c r="N1316">
        <v>120</v>
      </c>
      <c r="P1316" t="s">
        <v>751</v>
      </c>
      <c r="Q1316" t="s">
        <v>208</v>
      </c>
      <c r="R1316" t="s">
        <v>208</v>
      </c>
      <c r="S1316" t="s">
        <v>751</v>
      </c>
      <c r="T1316" t="s">
        <v>230</v>
      </c>
      <c r="U1316" t="s">
        <v>207</v>
      </c>
      <c r="V1316" t="s">
        <v>207</v>
      </c>
      <c r="W1316" t="s">
        <v>207</v>
      </c>
      <c r="X1316" t="s">
        <v>207</v>
      </c>
      <c r="Y1316" t="s">
        <v>207</v>
      </c>
      <c r="Z1316" t="s">
        <v>207</v>
      </c>
      <c r="AA1316" t="s">
        <v>207</v>
      </c>
      <c r="AB1316" t="s">
        <v>207</v>
      </c>
      <c r="AC1316" t="s">
        <v>207</v>
      </c>
      <c r="AD1316" t="s">
        <v>207</v>
      </c>
      <c r="AE1316" t="s">
        <v>207</v>
      </c>
      <c r="AF1316" t="s">
        <v>207</v>
      </c>
      <c r="AG1316" t="s">
        <v>207</v>
      </c>
      <c r="AH1316" t="s">
        <v>207</v>
      </c>
      <c r="AI1316" t="s">
        <v>207</v>
      </c>
      <c r="AJ1316" t="s">
        <v>207</v>
      </c>
      <c r="AK1316" t="s">
        <v>207</v>
      </c>
      <c r="AL1316" t="s">
        <v>207</v>
      </c>
      <c r="AM1316" t="s">
        <v>207</v>
      </c>
      <c r="AN1316" t="s">
        <v>207</v>
      </c>
      <c r="AO1316" t="s">
        <v>207</v>
      </c>
      <c r="AP1316" t="s">
        <v>207</v>
      </c>
      <c r="AQ1316" t="s">
        <v>215</v>
      </c>
      <c r="AR1316" t="s">
        <v>207</v>
      </c>
      <c r="AS1316" t="s">
        <v>207</v>
      </c>
      <c r="AT1316" t="s">
        <v>207</v>
      </c>
      <c r="AU1316" t="s">
        <v>207</v>
      </c>
      <c r="AV1316" t="s">
        <v>207</v>
      </c>
      <c r="AW1316" t="s">
        <v>207</v>
      </c>
      <c r="AX1316" t="s">
        <v>207</v>
      </c>
      <c r="AY1316" t="s">
        <v>207</v>
      </c>
      <c r="AZ1316" t="s">
        <v>207</v>
      </c>
      <c r="BA1316" t="s">
        <v>207</v>
      </c>
      <c r="BB1316" t="s">
        <v>207</v>
      </c>
      <c r="BC1316" t="s">
        <v>207</v>
      </c>
      <c r="BD1316" t="s">
        <v>207</v>
      </c>
      <c r="BE1316" t="s">
        <v>207</v>
      </c>
      <c r="BF1316" t="s">
        <v>207</v>
      </c>
      <c r="BG1316" t="s">
        <v>207</v>
      </c>
      <c r="BH1316" t="s">
        <v>207</v>
      </c>
      <c r="BI1316" t="s">
        <v>207</v>
      </c>
      <c r="BJ1316" t="s">
        <v>207</v>
      </c>
      <c r="BK1316" t="s">
        <v>207</v>
      </c>
      <c r="BL1316" t="s">
        <v>207</v>
      </c>
      <c r="BM1316" t="s">
        <v>207</v>
      </c>
      <c r="BN1316" t="s">
        <v>207</v>
      </c>
      <c r="BO1316" s="18" t="str">
        <f>IF(OR(BO$2=0, BO$2=""), "N/A", IF(ISNUMBER(SEARCH(UPPER(BO$2), UPPER(ProgramsTable[[#This Row],[Type of Service]]))), "Yes", "No"))</f>
        <v>N/A</v>
      </c>
      <c r="BP1316" s="18" t="str">
        <f>IF(BP$2=0, "N/A", IF(ISNUMBER(SEARCH(TRIM(BP$2), ProgramsTable[[#This Row],[Geographic Coverage]])), "Yes", "No"))</f>
        <v>N/A</v>
      </c>
      <c r="BQ1316" s="18" t="str">
        <f>IF(BQ$2=0, "N/A", IF(ISNUMBER(SEARCH(TRIM(BQ$2), ProgramsTable[[#This Row],[Geographic Coverage]])), "Yes", "No"))</f>
        <v>N/A</v>
      </c>
      <c r="BR1316" s="18" t="str">
        <f>IF(AND(BP$2=0, BQ$2=0), "*Required - Please Make a Selection*", IF(OR(ISNUMBER(SEARCH(TRIM(BP$2), ProgramsTable[[#This Row],[Geographic Coverage]])), ISNUMBER(SEARCH(TRIM(BQ$2), ProgramsTable[[#This Row],[Geographic Coverage]]))), "Yes", "No"))</f>
        <v>*Required - Please Make a Selection*</v>
      </c>
      <c r="BS1316" s="18" t="str">
        <f>IF(OR(BS$2="",BS$2=0), "N/A", IF(AND(ProgramsTable[[#This Row],[Age Min]]= "None", ProgramsTable[[#This Row],[Age Max]]= "None"), "Yes", IF(AND(BS$2&gt;=ProgramsTable[[#This Row],[Age Min]], BS$2&lt;=ProgramsTable[[#This Row],[Age Max]]), "Yes", "No")))</f>
        <v>N/A</v>
      </c>
      <c r="BT1316" s="18" t="str" cm="1">
        <f t="array" ref="BT1316">IF(COUNTIF(AM$2:BJ$2,"Yes")=0,"N/A",IF(SUMPRODUCT(--(AM$2:BJ$2="Yes"),--(ProgramsTable[[#This Row],[Developmental Disability]:[Caregivers, Family Members, Advocates, or Practitioners of an Individual with Disabilities or Medical Conditions]]="Yes"))&gt;0,"Yes","No"))</f>
        <v>N/A</v>
      </c>
      <c r="BU13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16" s="18" t="str">
        <f>IF(BV$2=0, "N/A", IF(ISNUMBER(SEARCH(UPPER(BV$2), UPPER(ProgramsTable[[#This Row],[Type of Service]]))), "Yes", "No"))</f>
        <v>N/A</v>
      </c>
      <c r="BW1316" s="18" t="str">
        <f>IF(BW$2=0, "N/A", IF(ISNUMBER(SEARCH(TRIM(BW$2), ProgramsTable[[#This Row],[Geographic Coverage]])), "Yes", "No"))</f>
        <v>N/A</v>
      </c>
      <c r="BX1316" s="18" t="str">
        <f>IF(BX$2=0, "N/A", IF(ISNUMBER(SEARCH(TRIM(BX$2), ProgramsTable[[#This Row],[Geographic Coverage]])), "Yes", "No"))</f>
        <v>N/A</v>
      </c>
      <c r="BY1316" s="18" t="str">
        <f>IF(AND(BW$2=0, BX$2=0), "*Required - Please Make a Selection*", IF(OR(ISNUMBER(SEARCH(TRIM(BW$2), ProgramsTable[[#This Row],[Geographic Coverage]])), ISNUMBER(SEARCH(TRIM(BX$2), ProgramsTable[[#This Row],[Geographic Coverage]]))), "Yes", "No"))</f>
        <v>*Required - Please Make a Selection*</v>
      </c>
      <c r="BZ1316" s="18" t="str">
        <f>IF(I$2=0, "N/A", IF(I$2="Yes", IF(ProgramsTable[[#This Row],[Program Includes Services for Caregivers]]="Yes", IF(ProgramsTable[[#This Row],[Program May Require Caregiver to be Unpaid]]="No", "Yes", "No"), "No"), "N/A"))</f>
        <v>N/A</v>
      </c>
      <c r="CA13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16" s="18" t="str">
        <f>IF(CB$2=0, "N/A", IF(ISNUMBER(SEARCH(TRIM(UPPER(CB$2)), TRIM(UPPER(ProgramsTable[[#This Row],[Type of Service]])))), "Yes", "No"))</f>
        <v>N/A</v>
      </c>
      <c r="CC1316" s="18" t="str">
        <f>IF(CC$2=0, "N/A", IF(ISNUMBER(SEARCH(TRIM(CC$2), ProgramsTable[[#This Row],[Geographic Coverage]])), "Yes", "No"))</f>
        <v>Yes</v>
      </c>
      <c r="CD1316" s="18" t="str">
        <f>IF(CD$2=0, "N/A", IF(ISNUMBER(SEARCH(TRIM(CD$2), ProgramsTable[[#This Row],[Geographic Coverage]])), "Yes", "No"))</f>
        <v>N/A</v>
      </c>
      <c r="CE1316" s="18" t="str">
        <f>IF(AND(CC$2=0, CD$2=0), "*Required - Please Make a Selection*", IF(OR(ISNUMBER(SEARCH(TRIM(CC$2), ProgramsTable[[#This Row],[Geographic Coverage]])), ISNUMBER(SEARCH(TRIM(CD$2), ProgramsTable[[#This Row],[Geographic Coverage]]))), "Yes", "No"))</f>
        <v>Yes</v>
      </c>
      <c r="CF1316" s="18" t="str" cm="1">
        <f t="array" ref="CF1316">IF(COUNTIF(BK$2:BN$2, "Yes")=0, "N/A", IF(SUMPRODUCT((BK$2:BN$2="Yes")*(ProgramsTable[[#This Row],[Veteran?]:[Disabled Veteran?]]="Yes"))&gt;0, "Yes", "No"))</f>
        <v>No</v>
      </c>
      <c r="CG13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16"/>
      <c r="CI1316"/>
      <c r="CJ1316"/>
      <c r="CK1316"/>
      <c r="CL1316"/>
      <c r="CM1316"/>
      <c r="CN1316"/>
      <c r="CO1316"/>
      <c r="CP1316"/>
      <c r="CQ1316"/>
      <c r="CR1316"/>
      <c r="CS1316"/>
      <c r="CU1316"/>
      <c r="CV1316"/>
    </row>
    <row r="1317" spans="1:100" hidden="1" x14ac:dyDescent="0.25">
      <c r="A1317" s="10">
        <v>1509</v>
      </c>
      <c r="B1317" t="s">
        <v>746</v>
      </c>
      <c r="C1317" t="s">
        <v>746</v>
      </c>
      <c r="D1317" t="s">
        <v>752</v>
      </c>
      <c r="E1317" t="s">
        <v>753</v>
      </c>
      <c r="F1317" t="s">
        <v>754</v>
      </c>
      <c r="G1317" t="s">
        <v>105</v>
      </c>
      <c r="H1317" t="s">
        <v>207</v>
      </c>
      <c r="I1317" t="s">
        <v>207</v>
      </c>
      <c r="J1317" t="s">
        <v>208</v>
      </c>
      <c r="K1317" t="s">
        <v>208</v>
      </c>
      <c r="L1317" s="11" t="s">
        <v>755</v>
      </c>
      <c r="M1317">
        <v>0</v>
      </c>
      <c r="N1317">
        <v>21</v>
      </c>
      <c r="P1317" t="s">
        <v>756</v>
      </c>
      <c r="Q1317" t="s">
        <v>208</v>
      </c>
      <c r="R1317" t="s">
        <v>208</v>
      </c>
      <c r="S1317" t="s">
        <v>756</v>
      </c>
      <c r="T1317" t="s">
        <v>230</v>
      </c>
      <c r="U1317" t="s">
        <v>207</v>
      </c>
      <c r="V1317" t="s">
        <v>207</v>
      </c>
      <c r="W1317" t="s">
        <v>207</v>
      </c>
      <c r="X1317" t="s">
        <v>207</v>
      </c>
      <c r="Y1317" t="s">
        <v>207</v>
      </c>
      <c r="Z1317" t="s">
        <v>207</v>
      </c>
      <c r="AA1317" t="s">
        <v>207</v>
      </c>
      <c r="AB1317" t="s">
        <v>207</v>
      </c>
      <c r="AC1317" t="s">
        <v>207</v>
      </c>
      <c r="AD1317" t="s">
        <v>207</v>
      </c>
      <c r="AE1317" t="s">
        <v>207</v>
      </c>
      <c r="AF1317" t="s">
        <v>207</v>
      </c>
      <c r="AG1317" t="s">
        <v>207</v>
      </c>
      <c r="AH1317" t="s">
        <v>207</v>
      </c>
      <c r="AI1317" t="s">
        <v>207</v>
      </c>
      <c r="AJ1317" t="s">
        <v>207</v>
      </c>
      <c r="AK1317" t="s">
        <v>207</v>
      </c>
      <c r="AL1317" t="s">
        <v>207</v>
      </c>
      <c r="AM1317" t="s">
        <v>207</v>
      </c>
      <c r="AN1317" t="s">
        <v>207</v>
      </c>
      <c r="AO1317" t="s">
        <v>207</v>
      </c>
      <c r="AP1317" t="s">
        <v>207</v>
      </c>
      <c r="AQ1317" t="s">
        <v>215</v>
      </c>
      <c r="AR1317" t="s">
        <v>207</v>
      </c>
      <c r="AS1317" t="s">
        <v>207</v>
      </c>
      <c r="AT1317" t="s">
        <v>207</v>
      </c>
      <c r="AU1317" t="s">
        <v>207</v>
      </c>
      <c r="AV1317" t="s">
        <v>207</v>
      </c>
      <c r="AW1317" t="s">
        <v>207</v>
      </c>
      <c r="AX1317" t="s">
        <v>207</v>
      </c>
      <c r="AY1317" t="s">
        <v>207</v>
      </c>
      <c r="AZ1317" t="s">
        <v>207</v>
      </c>
      <c r="BA1317" t="s">
        <v>207</v>
      </c>
      <c r="BB1317" t="s">
        <v>207</v>
      </c>
      <c r="BC1317" t="s">
        <v>207</v>
      </c>
      <c r="BD1317" t="s">
        <v>207</v>
      </c>
      <c r="BE1317" t="s">
        <v>207</v>
      </c>
      <c r="BF1317" t="s">
        <v>207</v>
      </c>
      <c r="BG1317" t="s">
        <v>207</v>
      </c>
      <c r="BH1317" t="s">
        <v>207</v>
      </c>
      <c r="BI1317" t="s">
        <v>207</v>
      </c>
      <c r="BJ1317" t="s">
        <v>207</v>
      </c>
      <c r="BK1317" t="s">
        <v>207</v>
      </c>
      <c r="BL1317" t="s">
        <v>207</v>
      </c>
      <c r="BM1317" t="s">
        <v>207</v>
      </c>
      <c r="BN1317" t="s">
        <v>207</v>
      </c>
      <c r="BO1317" s="18" t="str">
        <f>IF(OR(BO$2=0, BO$2=""), "N/A", IF(ISNUMBER(SEARCH(UPPER(BO$2), UPPER(ProgramsTable[[#This Row],[Type of Service]]))), "Yes", "No"))</f>
        <v>N/A</v>
      </c>
      <c r="BP1317" s="18" t="str">
        <f>IF(BP$2=0, "N/A", IF(ISNUMBER(SEARCH(TRIM(BP$2), ProgramsTable[[#This Row],[Geographic Coverage]])), "Yes", "No"))</f>
        <v>N/A</v>
      </c>
      <c r="BQ1317" s="18" t="str">
        <f>IF(BQ$2=0, "N/A", IF(ISNUMBER(SEARCH(TRIM(BQ$2), ProgramsTable[[#This Row],[Geographic Coverage]])), "Yes", "No"))</f>
        <v>N/A</v>
      </c>
      <c r="BR1317" s="18" t="str">
        <f>IF(AND(BP$2=0, BQ$2=0), "*Required - Please Make a Selection*", IF(OR(ISNUMBER(SEARCH(TRIM(BP$2), ProgramsTable[[#This Row],[Geographic Coverage]])), ISNUMBER(SEARCH(TRIM(BQ$2), ProgramsTable[[#This Row],[Geographic Coverage]]))), "Yes", "No"))</f>
        <v>*Required - Please Make a Selection*</v>
      </c>
      <c r="BS1317" s="18" t="str">
        <f>IF(OR(BS$2="",BS$2=0), "N/A", IF(AND(ProgramsTable[[#This Row],[Age Min]]= "None", ProgramsTable[[#This Row],[Age Max]]= "None"), "Yes", IF(AND(BS$2&gt;=ProgramsTable[[#This Row],[Age Min]], BS$2&lt;=ProgramsTable[[#This Row],[Age Max]]), "Yes", "No")))</f>
        <v>N/A</v>
      </c>
      <c r="BT1317" s="18" t="str" cm="1">
        <f t="array" ref="BT1317">IF(COUNTIF(AM$2:BJ$2,"Yes")=0,"N/A",IF(SUMPRODUCT(--(AM$2:BJ$2="Yes"),--(ProgramsTable[[#This Row],[Developmental Disability]:[Caregivers, Family Members, Advocates, or Practitioners of an Individual with Disabilities or Medical Conditions]]="Yes"))&gt;0,"Yes","No"))</f>
        <v>N/A</v>
      </c>
      <c r="BU13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17" s="18" t="str">
        <f>IF(BV$2=0, "N/A", IF(ISNUMBER(SEARCH(UPPER(BV$2), UPPER(ProgramsTable[[#This Row],[Type of Service]]))), "Yes", "No"))</f>
        <v>N/A</v>
      </c>
      <c r="BW1317" s="18" t="str">
        <f>IF(BW$2=0, "N/A", IF(ISNUMBER(SEARCH(TRIM(BW$2), ProgramsTable[[#This Row],[Geographic Coverage]])), "Yes", "No"))</f>
        <v>N/A</v>
      </c>
      <c r="BX1317" s="18" t="str">
        <f>IF(BX$2=0, "N/A", IF(ISNUMBER(SEARCH(TRIM(BX$2), ProgramsTable[[#This Row],[Geographic Coverage]])), "Yes", "No"))</f>
        <v>N/A</v>
      </c>
      <c r="BY1317" s="18" t="str">
        <f>IF(AND(BW$2=0, BX$2=0), "*Required - Please Make a Selection*", IF(OR(ISNUMBER(SEARCH(TRIM(BW$2), ProgramsTable[[#This Row],[Geographic Coverage]])), ISNUMBER(SEARCH(TRIM(BX$2), ProgramsTable[[#This Row],[Geographic Coverage]]))), "Yes", "No"))</f>
        <v>*Required - Please Make a Selection*</v>
      </c>
      <c r="BZ1317" s="18" t="str">
        <f>IF(I$2=0, "N/A", IF(I$2="Yes", IF(ProgramsTable[[#This Row],[Program Includes Services for Caregivers]]="Yes", IF(ProgramsTable[[#This Row],[Program May Require Caregiver to be Unpaid]]="No", "Yes", "No"), "No"), "N/A"))</f>
        <v>N/A</v>
      </c>
      <c r="CA13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17" s="18" t="str">
        <f>IF(CB$2=0, "N/A", IF(ISNUMBER(SEARCH(TRIM(UPPER(CB$2)), TRIM(UPPER(ProgramsTable[[#This Row],[Type of Service]])))), "Yes", "No"))</f>
        <v>N/A</v>
      </c>
      <c r="CC1317" s="18" t="str">
        <f>IF(CC$2=0, "N/A", IF(ISNUMBER(SEARCH(TRIM(CC$2), ProgramsTable[[#This Row],[Geographic Coverage]])), "Yes", "No"))</f>
        <v>Yes</v>
      </c>
      <c r="CD1317" s="18" t="str">
        <f>IF(CD$2=0, "N/A", IF(ISNUMBER(SEARCH(TRIM(CD$2), ProgramsTable[[#This Row],[Geographic Coverage]])), "Yes", "No"))</f>
        <v>N/A</v>
      </c>
      <c r="CE1317" s="18" t="str">
        <f>IF(AND(CC$2=0, CD$2=0), "*Required - Please Make a Selection*", IF(OR(ISNUMBER(SEARCH(TRIM(CC$2), ProgramsTable[[#This Row],[Geographic Coverage]])), ISNUMBER(SEARCH(TRIM(CD$2), ProgramsTable[[#This Row],[Geographic Coverage]]))), "Yes", "No"))</f>
        <v>Yes</v>
      </c>
      <c r="CF1317" s="18" t="str" cm="1">
        <f t="array" ref="CF1317">IF(COUNTIF(BK$2:BN$2, "Yes")=0, "N/A", IF(SUMPRODUCT((BK$2:BN$2="Yes")*(ProgramsTable[[#This Row],[Veteran?]:[Disabled Veteran?]]="Yes"))&gt;0, "Yes", "No"))</f>
        <v>No</v>
      </c>
      <c r="CG13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17"/>
      <c r="CI1317"/>
      <c r="CJ1317"/>
      <c r="CK1317"/>
      <c r="CL1317"/>
      <c r="CM1317"/>
      <c r="CN1317"/>
      <c r="CO1317"/>
      <c r="CP1317"/>
      <c r="CQ1317"/>
      <c r="CR1317"/>
      <c r="CS1317"/>
      <c r="CU1317"/>
      <c r="CV1317"/>
    </row>
    <row r="1318" spans="1:100" hidden="1" x14ac:dyDescent="0.25">
      <c r="A1318" s="10">
        <v>1510</v>
      </c>
      <c r="B1318" t="s">
        <v>746</v>
      </c>
      <c r="C1318" t="s">
        <v>746</v>
      </c>
      <c r="D1318" t="s">
        <v>757</v>
      </c>
      <c r="E1318" t="s">
        <v>758</v>
      </c>
      <c r="F1318" t="s">
        <v>759</v>
      </c>
      <c r="G1318" t="s">
        <v>105</v>
      </c>
      <c r="H1318" t="s">
        <v>207</v>
      </c>
      <c r="I1318" t="s">
        <v>207</v>
      </c>
      <c r="J1318" t="s">
        <v>208</v>
      </c>
      <c r="K1318" t="s">
        <v>760</v>
      </c>
      <c r="L1318" t="s">
        <v>761</v>
      </c>
      <c r="M1318">
        <v>55</v>
      </c>
      <c r="N1318">
        <v>120</v>
      </c>
      <c r="O1318" t="s">
        <v>761</v>
      </c>
      <c r="P1318" t="s">
        <v>762</v>
      </c>
      <c r="Q1318" t="s">
        <v>208</v>
      </c>
      <c r="R1318" t="s">
        <v>208</v>
      </c>
      <c r="S1318" t="s">
        <v>762</v>
      </c>
      <c r="T1318" t="s">
        <v>230</v>
      </c>
      <c r="U1318" t="s">
        <v>207</v>
      </c>
      <c r="V1318" t="s">
        <v>207</v>
      </c>
      <c r="W1318" t="s">
        <v>207</v>
      </c>
      <c r="X1318" t="s">
        <v>207</v>
      </c>
      <c r="Y1318" t="s">
        <v>207</v>
      </c>
      <c r="Z1318" t="s">
        <v>207</v>
      </c>
      <c r="AA1318" t="s">
        <v>207</v>
      </c>
      <c r="AB1318" t="s">
        <v>207</v>
      </c>
      <c r="AC1318" t="s">
        <v>207</v>
      </c>
      <c r="AD1318" t="s">
        <v>207</v>
      </c>
      <c r="AE1318" t="s">
        <v>215</v>
      </c>
      <c r="AF1318" t="s">
        <v>207</v>
      </c>
      <c r="AG1318" t="s">
        <v>207</v>
      </c>
      <c r="AH1318" t="s">
        <v>207</v>
      </c>
      <c r="AI1318" t="s">
        <v>207</v>
      </c>
      <c r="AJ1318" t="s">
        <v>207</v>
      </c>
      <c r="AK1318" t="s">
        <v>207</v>
      </c>
      <c r="AL1318" t="s">
        <v>207</v>
      </c>
      <c r="AM1318" t="s">
        <v>207</v>
      </c>
      <c r="AN1318" t="s">
        <v>207</v>
      </c>
      <c r="AO1318" t="s">
        <v>207</v>
      </c>
      <c r="AP1318" t="s">
        <v>207</v>
      </c>
      <c r="AQ1318" t="s">
        <v>215</v>
      </c>
      <c r="AR1318" t="s">
        <v>207</v>
      </c>
      <c r="AS1318" t="s">
        <v>207</v>
      </c>
      <c r="AT1318" t="s">
        <v>207</v>
      </c>
      <c r="AU1318" t="s">
        <v>207</v>
      </c>
      <c r="AV1318" t="s">
        <v>207</v>
      </c>
      <c r="AW1318" t="s">
        <v>207</v>
      </c>
      <c r="AX1318" t="s">
        <v>207</v>
      </c>
      <c r="AY1318" t="s">
        <v>207</v>
      </c>
      <c r="AZ1318" t="s">
        <v>207</v>
      </c>
      <c r="BA1318" t="s">
        <v>207</v>
      </c>
      <c r="BB1318" t="s">
        <v>207</v>
      </c>
      <c r="BC1318" t="s">
        <v>207</v>
      </c>
      <c r="BD1318" t="s">
        <v>207</v>
      </c>
      <c r="BE1318" t="s">
        <v>207</v>
      </c>
      <c r="BF1318" t="s">
        <v>207</v>
      </c>
      <c r="BG1318" t="s">
        <v>207</v>
      </c>
      <c r="BH1318" t="s">
        <v>207</v>
      </c>
      <c r="BI1318" t="s">
        <v>207</v>
      </c>
      <c r="BJ1318" t="s">
        <v>207</v>
      </c>
      <c r="BK1318" t="s">
        <v>207</v>
      </c>
      <c r="BL1318" t="s">
        <v>207</v>
      </c>
      <c r="BM1318" t="s">
        <v>207</v>
      </c>
      <c r="BN1318" t="s">
        <v>207</v>
      </c>
      <c r="BO1318" s="18" t="str">
        <f>IF(OR(BO$2=0, BO$2=""), "N/A", IF(ISNUMBER(SEARCH(UPPER(BO$2), UPPER(ProgramsTable[[#This Row],[Type of Service]]))), "Yes", "No"))</f>
        <v>N/A</v>
      </c>
      <c r="BP1318" s="18" t="str">
        <f>IF(BP$2=0, "N/A", IF(ISNUMBER(SEARCH(TRIM(BP$2), ProgramsTable[[#This Row],[Geographic Coverage]])), "Yes", "No"))</f>
        <v>N/A</v>
      </c>
      <c r="BQ1318" s="18" t="str">
        <f>IF(BQ$2=0, "N/A", IF(ISNUMBER(SEARCH(TRIM(BQ$2), ProgramsTable[[#This Row],[Geographic Coverage]])), "Yes", "No"))</f>
        <v>N/A</v>
      </c>
      <c r="BR1318" s="18" t="str">
        <f>IF(AND(BP$2=0, BQ$2=0), "*Required - Please Make a Selection*", IF(OR(ISNUMBER(SEARCH(TRIM(BP$2), ProgramsTable[[#This Row],[Geographic Coverage]])), ISNUMBER(SEARCH(TRIM(BQ$2), ProgramsTable[[#This Row],[Geographic Coverage]]))), "Yes", "No"))</f>
        <v>*Required - Please Make a Selection*</v>
      </c>
      <c r="BS1318" s="18" t="str">
        <f>IF(OR(BS$2="",BS$2=0), "N/A", IF(AND(ProgramsTable[[#This Row],[Age Min]]= "None", ProgramsTable[[#This Row],[Age Max]]= "None"), "Yes", IF(AND(BS$2&gt;=ProgramsTable[[#This Row],[Age Min]], BS$2&lt;=ProgramsTable[[#This Row],[Age Max]]), "Yes", "No")))</f>
        <v>N/A</v>
      </c>
      <c r="BT1318" s="18" t="str" cm="1">
        <f t="array" ref="BT1318">IF(COUNTIF(AM$2:BJ$2,"Yes")=0,"N/A",IF(SUMPRODUCT(--(AM$2:BJ$2="Yes"),--(ProgramsTable[[#This Row],[Developmental Disability]:[Caregivers, Family Members, Advocates, or Practitioners of an Individual with Disabilities or Medical Conditions]]="Yes"))&gt;0,"Yes","No"))</f>
        <v>N/A</v>
      </c>
      <c r="BU131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18" s="18" t="str">
        <f>IF(BV$2=0, "N/A", IF(ISNUMBER(SEARCH(UPPER(BV$2), UPPER(ProgramsTable[[#This Row],[Type of Service]]))), "Yes", "No"))</f>
        <v>N/A</v>
      </c>
      <c r="BW1318" s="18" t="str">
        <f>IF(BW$2=0, "N/A", IF(ISNUMBER(SEARCH(TRIM(BW$2), ProgramsTable[[#This Row],[Geographic Coverage]])), "Yes", "No"))</f>
        <v>N/A</v>
      </c>
      <c r="BX1318" s="18" t="str">
        <f>IF(BX$2=0, "N/A", IF(ISNUMBER(SEARCH(TRIM(BX$2), ProgramsTable[[#This Row],[Geographic Coverage]])), "Yes", "No"))</f>
        <v>N/A</v>
      </c>
      <c r="BY1318" s="18" t="str">
        <f>IF(AND(BW$2=0, BX$2=0), "*Required - Please Make a Selection*", IF(OR(ISNUMBER(SEARCH(TRIM(BW$2), ProgramsTable[[#This Row],[Geographic Coverage]])), ISNUMBER(SEARCH(TRIM(BX$2), ProgramsTable[[#This Row],[Geographic Coverage]]))), "Yes", "No"))</f>
        <v>*Required - Please Make a Selection*</v>
      </c>
      <c r="BZ1318" s="18" t="str">
        <f>IF(I$2=0, "N/A", IF(I$2="Yes", IF(ProgramsTable[[#This Row],[Program Includes Services for Caregivers]]="Yes", IF(ProgramsTable[[#This Row],[Program May Require Caregiver to be Unpaid]]="No", "Yes", "No"), "No"), "N/A"))</f>
        <v>N/A</v>
      </c>
      <c r="CA131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18" s="18" t="str">
        <f>IF(CB$2=0, "N/A", IF(ISNUMBER(SEARCH(TRIM(UPPER(CB$2)), TRIM(UPPER(ProgramsTable[[#This Row],[Type of Service]])))), "Yes", "No"))</f>
        <v>N/A</v>
      </c>
      <c r="CC1318" s="18" t="str">
        <f>IF(CC$2=0, "N/A", IF(ISNUMBER(SEARCH(TRIM(CC$2), ProgramsTable[[#This Row],[Geographic Coverage]])), "Yes", "No"))</f>
        <v>Yes</v>
      </c>
      <c r="CD1318" s="18" t="str">
        <f>IF(CD$2=0, "N/A", IF(ISNUMBER(SEARCH(TRIM(CD$2), ProgramsTable[[#This Row],[Geographic Coverage]])), "Yes", "No"))</f>
        <v>N/A</v>
      </c>
      <c r="CE1318" s="18" t="str">
        <f>IF(AND(CC$2=0, CD$2=0), "*Required - Please Make a Selection*", IF(OR(ISNUMBER(SEARCH(TRIM(CC$2), ProgramsTable[[#This Row],[Geographic Coverage]])), ISNUMBER(SEARCH(TRIM(CD$2), ProgramsTable[[#This Row],[Geographic Coverage]]))), "Yes", "No"))</f>
        <v>Yes</v>
      </c>
      <c r="CF1318" s="18" t="str" cm="1">
        <f t="array" ref="CF1318">IF(COUNTIF(BK$2:BN$2, "Yes")=0, "N/A", IF(SUMPRODUCT((BK$2:BN$2="Yes")*(ProgramsTable[[#This Row],[Veteran?]:[Disabled Veteran?]]="Yes"))&gt;0, "Yes", "No"))</f>
        <v>No</v>
      </c>
      <c r="CG131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18"/>
      <c r="CI1318"/>
      <c r="CJ1318"/>
      <c r="CK1318"/>
      <c r="CL1318"/>
      <c r="CM1318"/>
      <c r="CN1318"/>
      <c r="CO1318"/>
      <c r="CP1318"/>
      <c r="CQ1318"/>
      <c r="CR1318"/>
      <c r="CS1318"/>
      <c r="CU1318"/>
      <c r="CV1318"/>
    </row>
    <row r="1319" spans="1:100" hidden="1" x14ac:dyDescent="0.25">
      <c r="A1319" s="10">
        <v>1511</v>
      </c>
      <c r="B1319" t="s">
        <v>746</v>
      </c>
      <c r="C1319" t="s">
        <v>746</v>
      </c>
      <c r="D1319" t="s">
        <v>763</v>
      </c>
      <c r="E1319" t="s">
        <v>764</v>
      </c>
      <c r="F1319" t="s">
        <v>765</v>
      </c>
      <c r="G1319" t="s">
        <v>105</v>
      </c>
      <c r="H1319" t="s">
        <v>207</v>
      </c>
      <c r="I1319" t="s">
        <v>207</v>
      </c>
      <c r="J1319" t="s">
        <v>208</v>
      </c>
      <c r="K1319" t="s">
        <v>208</v>
      </c>
      <c r="L1319" s="11" t="s">
        <v>766</v>
      </c>
      <c r="M1319">
        <v>18</v>
      </c>
      <c r="N1319">
        <v>120</v>
      </c>
      <c r="O1319" t="s">
        <v>766</v>
      </c>
      <c r="P1319" t="s">
        <v>208</v>
      </c>
      <c r="Q1319" t="s">
        <v>208</v>
      </c>
      <c r="R1319" t="s">
        <v>208</v>
      </c>
      <c r="S1319" t="s">
        <v>208</v>
      </c>
      <c r="T1319" t="s">
        <v>230</v>
      </c>
      <c r="U1319" t="s">
        <v>207</v>
      </c>
      <c r="V1319" t="s">
        <v>207</v>
      </c>
      <c r="W1319" t="s">
        <v>207</v>
      </c>
      <c r="X1319" t="s">
        <v>207</v>
      </c>
      <c r="Y1319" t="s">
        <v>207</v>
      </c>
      <c r="Z1319" t="s">
        <v>207</v>
      </c>
      <c r="AA1319" t="s">
        <v>207</v>
      </c>
      <c r="AB1319" t="s">
        <v>207</v>
      </c>
      <c r="AC1319" t="s">
        <v>207</v>
      </c>
      <c r="AD1319" t="s">
        <v>207</v>
      </c>
      <c r="AE1319" t="s">
        <v>207</v>
      </c>
      <c r="AF1319" t="s">
        <v>207</v>
      </c>
      <c r="AG1319" t="s">
        <v>207</v>
      </c>
      <c r="AH1319" t="s">
        <v>207</v>
      </c>
      <c r="AI1319" t="s">
        <v>207</v>
      </c>
      <c r="AJ1319" t="s">
        <v>207</v>
      </c>
      <c r="AK1319" t="s">
        <v>207</v>
      </c>
      <c r="AL1319" t="s">
        <v>207</v>
      </c>
      <c r="AM1319" t="s">
        <v>207</v>
      </c>
      <c r="AN1319" t="s">
        <v>207</v>
      </c>
      <c r="AO1319" t="s">
        <v>207</v>
      </c>
      <c r="AP1319" t="s">
        <v>207</v>
      </c>
      <c r="AQ1319" t="s">
        <v>207</v>
      </c>
      <c r="AR1319" t="s">
        <v>207</v>
      </c>
      <c r="AS1319" t="s">
        <v>207</v>
      </c>
      <c r="AT1319" t="s">
        <v>207</v>
      </c>
      <c r="AU1319" t="s">
        <v>207</v>
      </c>
      <c r="AV1319" t="s">
        <v>207</v>
      </c>
      <c r="AW1319" t="s">
        <v>207</v>
      </c>
      <c r="AX1319" t="s">
        <v>207</v>
      </c>
      <c r="AY1319" t="s">
        <v>207</v>
      </c>
      <c r="AZ1319" t="s">
        <v>207</v>
      </c>
      <c r="BA1319" t="s">
        <v>207</v>
      </c>
      <c r="BB1319" t="s">
        <v>207</v>
      </c>
      <c r="BC1319" t="s">
        <v>207</v>
      </c>
      <c r="BD1319" t="s">
        <v>207</v>
      </c>
      <c r="BE1319" t="s">
        <v>207</v>
      </c>
      <c r="BF1319" t="s">
        <v>207</v>
      </c>
      <c r="BG1319" t="s">
        <v>207</v>
      </c>
      <c r="BH1319" t="s">
        <v>207</v>
      </c>
      <c r="BI1319" t="s">
        <v>207</v>
      </c>
      <c r="BJ1319" t="s">
        <v>207</v>
      </c>
      <c r="BK1319" t="s">
        <v>207</v>
      </c>
      <c r="BL1319" t="s">
        <v>207</v>
      </c>
      <c r="BM1319" t="s">
        <v>207</v>
      </c>
      <c r="BN1319" t="s">
        <v>207</v>
      </c>
      <c r="BO1319" s="18" t="str">
        <f>IF(OR(BO$2=0, BO$2=""), "N/A", IF(ISNUMBER(SEARCH(UPPER(BO$2), UPPER(ProgramsTable[[#This Row],[Type of Service]]))), "Yes", "No"))</f>
        <v>N/A</v>
      </c>
      <c r="BP1319" s="18" t="str">
        <f>IF(BP$2=0, "N/A", IF(ISNUMBER(SEARCH(TRIM(BP$2), ProgramsTable[[#This Row],[Geographic Coverage]])), "Yes", "No"))</f>
        <v>N/A</v>
      </c>
      <c r="BQ1319" s="18" t="str">
        <f>IF(BQ$2=0, "N/A", IF(ISNUMBER(SEARCH(TRIM(BQ$2), ProgramsTable[[#This Row],[Geographic Coverage]])), "Yes", "No"))</f>
        <v>N/A</v>
      </c>
      <c r="BR1319" s="18" t="str">
        <f>IF(AND(BP$2=0, BQ$2=0), "*Required - Please Make a Selection*", IF(OR(ISNUMBER(SEARCH(TRIM(BP$2), ProgramsTable[[#This Row],[Geographic Coverage]])), ISNUMBER(SEARCH(TRIM(BQ$2), ProgramsTable[[#This Row],[Geographic Coverage]]))), "Yes", "No"))</f>
        <v>*Required - Please Make a Selection*</v>
      </c>
      <c r="BS1319" s="18" t="str">
        <f>IF(OR(BS$2="",BS$2=0), "N/A", IF(AND(ProgramsTable[[#This Row],[Age Min]]= "None", ProgramsTable[[#This Row],[Age Max]]= "None"), "Yes", IF(AND(BS$2&gt;=ProgramsTable[[#This Row],[Age Min]], BS$2&lt;=ProgramsTable[[#This Row],[Age Max]]), "Yes", "No")))</f>
        <v>N/A</v>
      </c>
      <c r="BT1319" s="18" t="str" cm="1">
        <f t="array" ref="BT1319">IF(COUNTIF(AM$2:BJ$2,"Yes")=0,"N/A",IF(SUMPRODUCT(--(AM$2:BJ$2="Yes"),--(ProgramsTable[[#This Row],[Developmental Disability]:[Caregivers, Family Members, Advocates, or Practitioners of an Individual with Disabilities or Medical Conditions]]="Yes"))&gt;0,"Yes","No"))</f>
        <v>N/A</v>
      </c>
      <c r="BU131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19" s="18" t="str">
        <f>IF(BV$2=0, "N/A", IF(ISNUMBER(SEARCH(UPPER(BV$2), UPPER(ProgramsTable[[#This Row],[Type of Service]]))), "Yes", "No"))</f>
        <v>N/A</v>
      </c>
      <c r="BW1319" s="18" t="str">
        <f>IF(BW$2=0, "N/A", IF(ISNUMBER(SEARCH(TRIM(BW$2), ProgramsTable[[#This Row],[Geographic Coverage]])), "Yes", "No"))</f>
        <v>N/A</v>
      </c>
      <c r="BX1319" s="18" t="str">
        <f>IF(BX$2=0, "N/A", IF(ISNUMBER(SEARCH(TRIM(BX$2), ProgramsTable[[#This Row],[Geographic Coverage]])), "Yes", "No"))</f>
        <v>N/A</v>
      </c>
      <c r="BY1319" s="18" t="str">
        <f>IF(AND(BW$2=0, BX$2=0), "*Required - Please Make a Selection*", IF(OR(ISNUMBER(SEARCH(TRIM(BW$2), ProgramsTable[[#This Row],[Geographic Coverage]])), ISNUMBER(SEARCH(TRIM(BX$2), ProgramsTable[[#This Row],[Geographic Coverage]]))), "Yes", "No"))</f>
        <v>*Required - Please Make a Selection*</v>
      </c>
      <c r="BZ1319" s="18" t="str">
        <f>IF(I$2=0, "N/A", IF(I$2="Yes", IF(ProgramsTable[[#This Row],[Program Includes Services for Caregivers]]="Yes", IF(ProgramsTable[[#This Row],[Program May Require Caregiver to be Unpaid]]="No", "Yes", "No"), "No"), "N/A"))</f>
        <v>N/A</v>
      </c>
      <c r="CA131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19" s="18" t="str">
        <f>IF(CB$2=0, "N/A", IF(ISNUMBER(SEARCH(TRIM(UPPER(CB$2)), TRIM(UPPER(ProgramsTable[[#This Row],[Type of Service]])))), "Yes", "No"))</f>
        <v>N/A</v>
      </c>
      <c r="CC1319" s="18" t="str">
        <f>IF(CC$2=0, "N/A", IF(ISNUMBER(SEARCH(TRIM(CC$2), ProgramsTable[[#This Row],[Geographic Coverage]])), "Yes", "No"))</f>
        <v>Yes</v>
      </c>
      <c r="CD1319" s="18" t="str">
        <f>IF(CD$2=0, "N/A", IF(ISNUMBER(SEARCH(TRIM(CD$2), ProgramsTable[[#This Row],[Geographic Coverage]])), "Yes", "No"))</f>
        <v>N/A</v>
      </c>
      <c r="CE1319" s="18" t="str">
        <f>IF(AND(CC$2=0, CD$2=0), "*Required - Please Make a Selection*", IF(OR(ISNUMBER(SEARCH(TRIM(CC$2), ProgramsTable[[#This Row],[Geographic Coverage]])), ISNUMBER(SEARCH(TRIM(CD$2), ProgramsTable[[#This Row],[Geographic Coverage]]))), "Yes", "No"))</f>
        <v>Yes</v>
      </c>
      <c r="CF1319" s="18" t="str" cm="1">
        <f t="array" ref="CF1319">IF(COUNTIF(BK$2:BN$2, "Yes")=0, "N/A", IF(SUMPRODUCT((BK$2:BN$2="Yes")*(ProgramsTable[[#This Row],[Veteran?]:[Disabled Veteran?]]="Yes"))&gt;0, "Yes", "No"))</f>
        <v>No</v>
      </c>
      <c r="CG131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19"/>
      <c r="CI1319"/>
      <c r="CJ1319"/>
      <c r="CK1319"/>
      <c r="CL1319"/>
      <c r="CM1319"/>
      <c r="CN1319"/>
      <c r="CO1319"/>
      <c r="CP1319"/>
      <c r="CQ1319"/>
      <c r="CR1319"/>
      <c r="CS1319"/>
      <c r="CU1319"/>
      <c r="CV1319"/>
    </row>
    <row r="1320" spans="1:100" hidden="1" x14ac:dyDescent="0.25">
      <c r="A1320" s="10">
        <v>1512</v>
      </c>
      <c r="B1320" t="s">
        <v>746</v>
      </c>
      <c r="C1320" t="s">
        <v>746</v>
      </c>
      <c r="D1320" t="s">
        <v>767</v>
      </c>
      <c r="E1320" t="s">
        <v>768</v>
      </c>
      <c r="F1320" t="s">
        <v>769</v>
      </c>
      <c r="G1320" t="s">
        <v>105</v>
      </c>
      <c r="H1320" t="s">
        <v>207</v>
      </c>
      <c r="I1320" t="s">
        <v>207</v>
      </c>
      <c r="J1320" t="s">
        <v>208</v>
      </c>
      <c r="K1320" t="s">
        <v>208</v>
      </c>
      <c r="L1320" s="11" t="s">
        <v>770</v>
      </c>
      <c r="M1320">
        <v>3</v>
      </c>
      <c r="N1320">
        <v>19</v>
      </c>
      <c r="O1320" t="s">
        <v>770</v>
      </c>
      <c r="P1320" t="s">
        <v>208</v>
      </c>
      <c r="Q1320" t="s">
        <v>208</v>
      </c>
      <c r="R1320" t="s">
        <v>208</v>
      </c>
      <c r="S1320" t="s">
        <v>208</v>
      </c>
      <c r="T1320" t="s">
        <v>230</v>
      </c>
      <c r="U1320" t="s">
        <v>207</v>
      </c>
      <c r="V1320" t="s">
        <v>207</v>
      </c>
      <c r="W1320" t="s">
        <v>207</v>
      </c>
      <c r="X1320" t="s">
        <v>207</v>
      </c>
      <c r="Y1320" t="s">
        <v>207</v>
      </c>
      <c r="Z1320" t="s">
        <v>207</v>
      </c>
      <c r="AA1320" t="s">
        <v>207</v>
      </c>
      <c r="AB1320" t="s">
        <v>207</v>
      </c>
      <c r="AC1320" t="s">
        <v>207</v>
      </c>
      <c r="AD1320" t="s">
        <v>207</v>
      </c>
      <c r="AE1320" t="s">
        <v>207</v>
      </c>
      <c r="AF1320" t="s">
        <v>207</v>
      </c>
      <c r="AG1320" t="s">
        <v>207</v>
      </c>
      <c r="AH1320" t="s">
        <v>207</v>
      </c>
      <c r="AI1320" t="s">
        <v>207</v>
      </c>
      <c r="AJ1320" t="s">
        <v>207</v>
      </c>
      <c r="AK1320" t="s">
        <v>207</v>
      </c>
      <c r="AL1320" t="s">
        <v>207</v>
      </c>
      <c r="AM1320" t="s">
        <v>207</v>
      </c>
      <c r="AN1320" t="s">
        <v>207</v>
      </c>
      <c r="AO1320" t="s">
        <v>207</v>
      </c>
      <c r="AP1320" t="s">
        <v>207</v>
      </c>
      <c r="AQ1320" t="s">
        <v>207</v>
      </c>
      <c r="AR1320" t="s">
        <v>207</v>
      </c>
      <c r="AS1320" t="s">
        <v>207</v>
      </c>
      <c r="AT1320" t="s">
        <v>207</v>
      </c>
      <c r="AU1320" t="s">
        <v>207</v>
      </c>
      <c r="AV1320" t="s">
        <v>207</v>
      </c>
      <c r="AW1320" t="s">
        <v>207</v>
      </c>
      <c r="AX1320" t="s">
        <v>207</v>
      </c>
      <c r="AY1320" t="s">
        <v>207</v>
      </c>
      <c r="AZ1320" t="s">
        <v>207</v>
      </c>
      <c r="BA1320" t="s">
        <v>207</v>
      </c>
      <c r="BB1320" t="s">
        <v>207</v>
      </c>
      <c r="BC1320" t="s">
        <v>207</v>
      </c>
      <c r="BD1320" t="s">
        <v>207</v>
      </c>
      <c r="BE1320" t="s">
        <v>207</v>
      </c>
      <c r="BF1320" t="s">
        <v>207</v>
      </c>
      <c r="BG1320" t="s">
        <v>207</v>
      </c>
      <c r="BH1320" t="s">
        <v>207</v>
      </c>
      <c r="BI1320" t="s">
        <v>207</v>
      </c>
      <c r="BJ1320" t="s">
        <v>207</v>
      </c>
      <c r="BK1320" t="s">
        <v>207</v>
      </c>
      <c r="BL1320" t="s">
        <v>207</v>
      </c>
      <c r="BM1320" t="s">
        <v>207</v>
      </c>
      <c r="BN1320" t="s">
        <v>207</v>
      </c>
      <c r="BO1320" s="18" t="str">
        <f>IF(OR(BO$2=0, BO$2=""), "N/A", IF(ISNUMBER(SEARCH(UPPER(BO$2), UPPER(ProgramsTable[[#This Row],[Type of Service]]))), "Yes", "No"))</f>
        <v>N/A</v>
      </c>
      <c r="BP1320" s="18" t="str">
        <f>IF(BP$2=0, "N/A", IF(ISNUMBER(SEARCH(TRIM(BP$2), ProgramsTable[[#This Row],[Geographic Coverage]])), "Yes", "No"))</f>
        <v>N/A</v>
      </c>
      <c r="BQ1320" s="18" t="str">
        <f>IF(BQ$2=0, "N/A", IF(ISNUMBER(SEARCH(TRIM(BQ$2), ProgramsTable[[#This Row],[Geographic Coverage]])), "Yes", "No"))</f>
        <v>N/A</v>
      </c>
      <c r="BR1320" s="18" t="str">
        <f>IF(AND(BP$2=0, BQ$2=0), "*Required - Please Make a Selection*", IF(OR(ISNUMBER(SEARCH(TRIM(BP$2), ProgramsTable[[#This Row],[Geographic Coverage]])), ISNUMBER(SEARCH(TRIM(BQ$2), ProgramsTable[[#This Row],[Geographic Coverage]]))), "Yes", "No"))</f>
        <v>*Required - Please Make a Selection*</v>
      </c>
      <c r="BS1320" s="18" t="str">
        <f>IF(OR(BS$2="",BS$2=0), "N/A", IF(AND(ProgramsTable[[#This Row],[Age Min]]= "None", ProgramsTable[[#This Row],[Age Max]]= "None"), "Yes", IF(AND(BS$2&gt;=ProgramsTable[[#This Row],[Age Min]], BS$2&lt;=ProgramsTable[[#This Row],[Age Max]]), "Yes", "No")))</f>
        <v>N/A</v>
      </c>
      <c r="BT1320" s="18" t="str" cm="1">
        <f t="array" ref="BT1320">IF(COUNTIF(AM$2:BJ$2,"Yes")=0,"N/A",IF(SUMPRODUCT(--(AM$2:BJ$2="Yes"),--(ProgramsTable[[#This Row],[Developmental Disability]:[Caregivers, Family Members, Advocates, or Practitioners of an Individual with Disabilities or Medical Conditions]]="Yes"))&gt;0,"Yes","No"))</f>
        <v>N/A</v>
      </c>
      <c r="BU132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20" s="18" t="str">
        <f>IF(BV$2=0, "N/A", IF(ISNUMBER(SEARCH(UPPER(BV$2), UPPER(ProgramsTable[[#This Row],[Type of Service]]))), "Yes", "No"))</f>
        <v>N/A</v>
      </c>
      <c r="BW1320" s="18" t="str">
        <f>IF(BW$2=0, "N/A", IF(ISNUMBER(SEARCH(TRIM(BW$2), ProgramsTable[[#This Row],[Geographic Coverage]])), "Yes", "No"))</f>
        <v>N/A</v>
      </c>
      <c r="BX1320" s="18" t="str">
        <f>IF(BX$2=0, "N/A", IF(ISNUMBER(SEARCH(TRIM(BX$2), ProgramsTable[[#This Row],[Geographic Coverage]])), "Yes", "No"))</f>
        <v>N/A</v>
      </c>
      <c r="BY1320" s="18" t="str">
        <f>IF(AND(BW$2=0, BX$2=0), "*Required - Please Make a Selection*", IF(OR(ISNUMBER(SEARCH(TRIM(BW$2), ProgramsTable[[#This Row],[Geographic Coverage]])), ISNUMBER(SEARCH(TRIM(BX$2), ProgramsTable[[#This Row],[Geographic Coverage]]))), "Yes", "No"))</f>
        <v>*Required - Please Make a Selection*</v>
      </c>
      <c r="BZ1320" s="18" t="str">
        <f>IF(I$2=0, "N/A", IF(I$2="Yes", IF(ProgramsTable[[#This Row],[Program Includes Services for Caregivers]]="Yes", IF(ProgramsTable[[#This Row],[Program May Require Caregiver to be Unpaid]]="No", "Yes", "No"), "No"), "N/A"))</f>
        <v>N/A</v>
      </c>
      <c r="CA132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20" s="18" t="str">
        <f>IF(CB$2=0, "N/A", IF(ISNUMBER(SEARCH(TRIM(UPPER(CB$2)), TRIM(UPPER(ProgramsTable[[#This Row],[Type of Service]])))), "Yes", "No"))</f>
        <v>N/A</v>
      </c>
      <c r="CC1320" s="18" t="str">
        <f>IF(CC$2=0, "N/A", IF(ISNUMBER(SEARCH(TRIM(CC$2), ProgramsTable[[#This Row],[Geographic Coverage]])), "Yes", "No"))</f>
        <v>Yes</v>
      </c>
      <c r="CD1320" s="18" t="str">
        <f>IF(CD$2=0, "N/A", IF(ISNUMBER(SEARCH(TRIM(CD$2), ProgramsTable[[#This Row],[Geographic Coverage]])), "Yes", "No"))</f>
        <v>N/A</v>
      </c>
      <c r="CE1320" s="18" t="str">
        <f>IF(AND(CC$2=0, CD$2=0), "*Required - Please Make a Selection*", IF(OR(ISNUMBER(SEARCH(TRIM(CC$2), ProgramsTable[[#This Row],[Geographic Coverage]])), ISNUMBER(SEARCH(TRIM(CD$2), ProgramsTable[[#This Row],[Geographic Coverage]]))), "Yes", "No"))</f>
        <v>Yes</v>
      </c>
      <c r="CF1320" s="18" t="str" cm="1">
        <f t="array" ref="CF1320">IF(COUNTIF(BK$2:BN$2, "Yes")=0, "N/A", IF(SUMPRODUCT((BK$2:BN$2="Yes")*(ProgramsTable[[#This Row],[Veteran?]:[Disabled Veteran?]]="Yes"))&gt;0, "Yes", "No"))</f>
        <v>No</v>
      </c>
      <c r="CG132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20"/>
      <c r="CI1320"/>
      <c r="CJ1320"/>
      <c r="CK1320"/>
      <c r="CL1320"/>
      <c r="CM1320"/>
      <c r="CN1320"/>
      <c r="CO1320"/>
      <c r="CP1320"/>
      <c r="CQ1320"/>
      <c r="CR1320"/>
      <c r="CS1320"/>
      <c r="CU1320"/>
      <c r="CV1320"/>
    </row>
    <row r="1321" spans="1:100" hidden="1" x14ac:dyDescent="0.25">
      <c r="A1321" s="10">
        <v>1513</v>
      </c>
      <c r="B1321" t="s">
        <v>746</v>
      </c>
      <c r="C1321" t="s">
        <v>746</v>
      </c>
      <c r="D1321" t="s">
        <v>771</v>
      </c>
      <c r="E1321" t="s">
        <v>772</v>
      </c>
      <c r="F1321" t="s">
        <v>773</v>
      </c>
      <c r="G1321" t="s">
        <v>105</v>
      </c>
      <c r="H1321" t="s">
        <v>207</v>
      </c>
      <c r="I1321" t="s">
        <v>207</v>
      </c>
      <c r="J1321" t="s">
        <v>208</v>
      </c>
      <c r="K1321" t="s">
        <v>760</v>
      </c>
      <c r="L1321" t="s">
        <v>208</v>
      </c>
      <c r="M1321" t="s">
        <v>208</v>
      </c>
      <c r="N1321" t="s">
        <v>208</v>
      </c>
      <c r="P1321" t="s">
        <v>762</v>
      </c>
      <c r="Q1321" t="s">
        <v>774</v>
      </c>
      <c r="R1321" t="s">
        <v>208</v>
      </c>
      <c r="S1321" t="s">
        <v>762</v>
      </c>
      <c r="T1321" t="s">
        <v>230</v>
      </c>
      <c r="U1321" t="s">
        <v>207</v>
      </c>
      <c r="V1321" t="s">
        <v>207</v>
      </c>
      <c r="W1321" t="s">
        <v>207</v>
      </c>
      <c r="X1321" t="s">
        <v>207</v>
      </c>
      <c r="Y1321" t="s">
        <v>207</v>
      </c>
      <c r="Z1321" t="s">
        <v>207</v>
      </c>
      <c r="AA1321" t="s">
        <v>207</v>
      </c>
      <c r="AB1321" t="s">
        <v>207</v>
      </c>
      <c r="AC1321" t="s">
        <v>207</v>
      </c>
      <c r="AD1321" t="s">
        <v>207</v>
      </c>
      <c r="AE1321" t="s">
        <v>215</v>
      </c>
      <c r="AF1321" t="s">
        <v>207</v>
      </c>
      <c r="AG1321" t="s">
        <v>207</v>
      </c>
      <c r="AH1321" t="s">
        <v>207</v>
      </c>
      <c r="AI1321" t="s">
        <v>207</v>
      </c>
      <c r="AJ1321" t="s">
        <v>207</v>
      </c>
      <c r="AK1321" t="s">
        <v>207</v>
      </c>
      <c r="AL1321" t="s">
        <v>207</v>
      </c>
      <c r="AM1321" t="s">
        <v>207</v>
      </c>
      <c r="AN1321" t="s">
        <v>207</v>
      </c>
      <c r="AO1321" t="s">
        <v>207</v>
      </c>
      <c r="AP1321" t="s">
        <v>207</v>
      </c>
      <c r="AQ1321" t="s">
        <v>215</v>
      </c>
      <c r="AR1321" t="s">
        <v>207</v>
      </c>
      <c r="AS1321" t="s">
        <v>207</v>
      </c>
      <c r="AT1321" t="s">
        <v>207</v>
      </c>
      <c r="AU1321" t="s">
        <v>207</v>
      </c>
      <c r="AV1321" t="s">
        <v>207</v>
      </c>
      <c r="AW1321" t="s">
        <v>207</v>
      </c>
      <c r="AX1321" t="s">
        <v>207</v>
      </c>
      <c r="AY1321" t="s">
        <v>207</v>
      </c>
      <c r="AZ1321" t="s">
        <v>207</v>
      </c>
      <c r="BA1321" t="s">
        <v>207</v>
      </c>
      <c r="BB1321" t="s">
        <v>207</v>
      </c>
      <c r="BC1321" t="s">
        <v>207</v>
      </c>
      <c r="BD1321" t="s">
        <v>207</v>
      </c>
      <c r="BE1321" t="s">
        <v>207</v>
      </c>
      <c r="BF1321" t="s">
        <v>207</v>
      </c>
      <c r="BG1321" t="s">
        <v>207</v>
      </c>
      <c r="BH1321" t="s">
        <v>207</v>
      </c>
      <c r="BI1321" t="s">
        <v>207</v>
      </c>
      <c r="BJ1321" t="s">
        <v>207</v>
      </c>
      <c r="BK1321" t="s">
        <v>207</v>
      </c>
      <c r="BL1321" t="s">
        <v>207</v>
      </c>
      <c r="BM1321" t="s">
        <v>207</v>
      </c>
      <c r="BN1321" t="s">
        <v>207</v>
      </c>
      <c r="BO1321" s="18" t="str">
        <f>IF(OR(BO$2=0, BO$2=""), "N/A", IF(ISNUMBER(SEARCH(UPPER(BO$2), UPPER(ProgramsTable[[#This Row],[Type of Service]]))), "Yes", "No"))</f>
        <v>N/A</v>
      </c>
      <c r="BP1321" s="18" t="str">
        <f>IF(BP$2=0, "N/A", IF(ISNUMBER(SEARCH(TRIM(BP$2), ProgramsTable[[#This Row],[Geographic Coverage]])), "Yes", "No"))</f>
        <v>N/A</v>
      </c>
      <c r="BQ1321" s="18" t="str">
        <f>IF(BQ$2=0, "N/A", IF(ISNUMBER(SEARCH(TRIM(BQ$2), ProgramsTable[[#This Row],[Geographic Coverage]])), "Yes", "No"))</f>
        <v>N/A</v>
      </c>
      <c r="BR1321" s="18" t="str">
        <f>IF(AND(BP$2=0, BQ$2=0), "*Required - Please Make a Selection*", IF(OR(ISNUMBER(SEARCH(TRIM(BP$2), ProgramsTable[[#This Row],[Geographic Coverage]])), ISNUMBER(SEARCH(TRIM(BQ$2), ProgramsTable[[#This Row],[Geographic Coverage]]))), "Yes", "No"))</f>
        <v>*Required - Please Make a Selection*</v>
      </c>
      <c r="BS1321" s="18" t="str">
        <f>IF(OR(BS$2="",BS$2=0), "N/A", IF(AND(ProgramsTable[[#This Row],[Age Min]]= "None", ProgramsTable[[#This Row],[Age Max]]= "None"), "Yes", IF(AND(BS$2&gt;=ProgramsTable[[#This Row],[Age Min]], BS$2&lt;=ProgramsTable[[#This Row],[Age Max]]), "Yes", "No")))</f>
        <v>N/A</v>
      </c>
      <c r="BT1321" s="18" t="str" cm="1">
        <f t="array" ref="BT1321">IF(COUNTIF(AM$2:BJ$2,"Yes")=0,"N/A",IF(SUMPRODUCT(--(AM$2:BJ$2="Yes"),--(ProgramsTable[[#This Row],[Developmental Disability]:[Caregivers, Family Members, Advocates, or Practitioners of an Individual with Disabilities or Medical Conditions]]="Yes"))&gt;0,"Yes","No"))</f>
        <v>N/A</v>
      </c>
      <c r="BU132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21" s="18" t="str">
        <f>IF(BV$2=0, "N/A", IF(ISNUMBER(SEARCH(UPPER(BV$2), UPPER(ProgramsTable[[#This Row],[Type of Service]]))), "Yes", "No"))</f>
        <v>N/A</v>
      </c>
      <c r="BW1321" s="18" t="str">
        <f>IF(BW$2=0, "N/A", IF(ISNUMBER(SEARCH(TRIM(BW$2), ProgramsTable[[#This Row],[Geographic Coverage]])), "Yes", "No"))</f>
        <v>N/A</v>
      </c>
      <c r="BX1321" s="18" t="str">
        <f>IF(BX$2=0, "N/A", IF(ISNUMBER(SEARCH(TRIM(BX$2), ProgramsTable[[#This Row],[Geographic Coverage]])), "Yes", "No"))</f>
        <v>N/A</v>
      </c>
      <c r="BY1321" s="18" t="str">
        <f>IF(AND(BW$2=0, BX$2=0), "*Required - Please Make a Selection*", IF(OR(ISNUMBER(SEARCH(TRIM(BW$2), ProgramsTable[[#This Row],[Geographic Coverage]])), ISNUMBER(SEARCH(TRIM(BX$2), ProgramsTable[[#This Row],[Geographic Coverage]]))), "Yes", "No"))</f>
        <v>*Required - Please Make a Selection*</v>
      </c>
      <c r="BZ1321" s="18" t="str">
        <f>IF(I$2=0, "N/A", IF(I$2="Yes", IF(ProgramsTable[[#This Row],[Program Includes Services for Caregivers]]="Yes", IF(ProgramsTable[[#This Row],[Program May Require Caregiver to be Unpaid]]="No", "Yes", "No"), "No"), "N/A"))</f>
        <v>N/A</v>
      </c>
      <c r="CA132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21" s="18" t="str">
        <f>IF(CB$2=0, "N/A", IF(ISNUMBER(SEARCH(TRIM(UPPER(CB$2)), TRIM(UPPER(ProgramsTable[[#This Row],[Type of Service]])))), "Yes", "No"))</f>
        <v>N/A</v>
      </c>
      <c r="CC1321" s="18" t="str">
        <f>IF(CC$2=0, "N/A", IF(ISNUMBER(SEARCH(TRIM(CC$2), ProgramsTable[[#This Row],[Geographic Coverage]])), "Yes", "No"))</f>
        <v>Yes</v>
      </c>
      <c r="CD1321" s="18" t="str">
        <f>IF(CD$2=0, "N/A", IF(ISNUMBER(SEARCH(TRIM(CD$2), ProgramsTable[[#This Row],[Geographic Coverage]])), "Yes", "No"))</f>
        <v>N/A</v>
      </c>
      <c r="CE1321" s="18" t="str">
        <f>IF(AND(CC$2=0, CD$2=0), "*Required - Please Make a Selection*", IF(OR(ISNUMBER(SEARCH(TRIM(CC$2), ProgramsTable[[#This Row],[Geographic Coverage]])), ISNUMBER(SEARCH(TRIM(CD$2), ProgramsTable[[#This Row],[Geographic Coverage]]))), "Yes", "No"))</f>
        <v>Yes</v>
      </c>
      <c r="CF1321" s="18" t="str" cm="1">
        <f t="array" ref="CF1321">IF(COUNTIF(BK$2:BN$2, "Yes")=0, "N/A", IF(SUMPRODUCT((BK$2:BN$2="Yes")*(ProgramsTable[[#This Row],[Veteran?]:[Disabled Veteran?]]="Yes"))&gt;0, "Yes", "No"))</f>
        <v>No</v>
      </c>
      <c r="CG132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21"/>
      <c r="CI1321"/>
      <c r="CJ1321"/>
      <c r="CK1321"/>
      <c r="CL1321"/>
      <c r="CM1321"/>
      <c r="CN1321"/>
      <c r="CO1321"/>
      <c r="CP1321"/>
      <c r="CQ1321"/>
      <c r="CR1321"/>
      <c r="CS1321"/>
      <c r="CU1321"/>
      <c r="CV1321"/>
    </row>
    <row r="1322" spans="1:100" hidden="1" x14ac:dyDescent="0.25">
      <c r="A1322" s="10">
        <v>1513.5</v>
      </c>
      <c r="B1322" t="s">
        <v>746</v>
      </c>
      <c r="C1322" t="s">
        <v>746</v>
      </c>
      <c r="D1322" t="s">
        <v>775</v>
      </c>
      <c r="E1322" t="s">
        <v>776</v>
      </c>
      <c r="F1322" t="s">
        <v>777</v>
      </c>
      <c r="G1322" t="s">
        <v>105</v>
      </c>
      <c r="H1322" t="s">
        <v>207</v>
      </c>
      <c r="I1322" t="s">
        <v>207</v>
      </c>
      <c r="J1322" t="s">
        <v>208</v>
      </c>
      <c r="K1322" t="s">
        <v>208</v>
      </c>
      <c r="L1322" s="11" t="s">
        <v>208</v>
      </c>
      <c r="M1322" t="s">
        <v>208</v>
      </c>
      <c r="N1322" t="s">
        <v>208</v>
      </c>
      <c r="P1322" t="s">
        <v>208</v>
      </c>
      <c r="Q1322" t="s">
        <v>208</v>
      </c>
      <c r="R1322" t="s">
        <v>208</v>
      </c>
      <c r="S1322" t="s">
        <v>208</v>
      </c>
      <c r="T1322" t="s">
        <v>230</v>
      </c>
      <c r="U1322" t="s">
        <v>207</v>
      </c>
      <c r="V1322" t="s">
        <v>207</v>
      </c>
      <c r="W1322" t="s">
        <v>207</v>
      </c>
      <c r="X1322" t="s">
        <v>207</v>
      </c>
      <c r="Y1322" t="s">
        <v>207</v>
      </c>
      <c r="Z1322" t="s">
        <v>207</v>
      </c>
      <c r="AA1322" t="s">
        <v>207</v>
      </c>
      <c r="AB1322" t="s">
        <v>207</v>
      </c>
      <c r="AC1322" t="s">
        <v>207</v>
      </c>
      <c r="AD1322" t="s">
        <v>207</v>
      </c>
      <c r="AE1322" t="s">
        <v>207</v>
      </c>
      <c r="AF1322" t="s">
        <v>207</v>
      </c>
      <c r="AG1322" t="s">
        <v>207</v>
      </c>
      <c r="AH1322" t="s">
        <v>207</v>
      </c>
      <c r="AI1322" t="s">
        <v>207</v>
      </c>
      <c r="AJ1322" t="s">
        <v>207</v>
      </c>
      <c r="AK1322" t="s">
        <v>207</v>
      </c>
      <c r="AL1322" t="s">
        <v>207</v>
      </c>
      <c r="AM1322" t="s">
        <v>207</v>
      </c>
      <c r="AN1322" t="s">
        <v>207</v>
      </c>
      <c r="AO1322" t="s">
        <v>207</v>
      </c>
      <c r="AP1322" t="s">
        <v>207</v>
      </c>
      <c r="AQ1322" t="s">
        <v>207</v>
      </c>
      <c r="AR1322" t="s">
        <v>207</v>
      </c>
      <c r="AS1322" t="s">
        <v>207</v>
      </c>
      <c r="AT1322" t="s">
        <v>207</v>
      </c>
      <c r="AU1322" t="s">
        <v>207</v>
      </c>
      <c r="AV1322" t="s">
        <v>207</v>
      </c>
      <c r="AW1322" t="s">
        <v>207</v>
      </c>
      <c r="AX1322" t="s">
        <v>207</v>
      </c>
      <c r="AY1322" t="s">
        <v>207</v>
      </c>
      <c r="AZ1322" t="s">
        <v>207</v>
      </c>
      <c r="BA1322" t="s">
        <v>207</v>
      </c>
      <c r="BB1322" t="s">
        <v>207</v>
      </c>
      <c r="BC1322" t="s">
        <v>207</v>
      </c>
      <c r="BD1322" t="s">
        <v>207</v>
      </c>
      <c r="BE1322" t="s">
        <v>207</v>
      </c>
      <c r="BF1322" t="s">
        <v>207</v>
      </c>
      <c r="BG1322" t="s">
        <v>207</v>
      </c>
      <c r="BH1322" t="s">
        <v>207</v>
      </c>
      <c r="BI1322" t="s">
        <v>207</v>
      </c>
      <c r="BJ1322" t="s">
        <v>207</v>
      </c>
      <c r="BK1322" t="s">
        <v>207</v>
      </c>
      <c r="BL1322" t="s">
        <v>207</v>
      </c>
      <c r="BM1322" t="s">
        <v>207</v>
      </c>
      <c r="BN1322" t="s">
        <v>207</v>
      </c>
      <c r="BO1322" s="18" t="str">
        <f>IF(OR(BO$2=0, BO$2=""), "N/A", IF(ISNUMBER(SEARCH(UPPER(BO$2), UPPER(ProgramsTable[[#This Row],[Type of Service]]))), "Yes", "No"))</f>
        <v>N/A</v>
      </c>
      <c r="BP1322" s="18" t="str">
        <f>IF(BP$2=0, "N/A", IF(ISNUMBER(SEARCH(TRIM(BP$2), ProgramsTable[[#This Row],[Geographic Coverage]])), "Yes", "No"))</f>
        <v>N/A</v>
      </c>
      <c r="BQ1322" s="18" t="str">
        <f>IF(BQ$2=0, "N/A", IF(ISNUMBER(SEARCH(TRIM(BQ$2), ProgramsTable[[#This Row],[Geographic Coverage]])), "Yes", "No"))</f>
        <v>N/A</v>
      </c>
      <c r="BR1322" s="18" t="str">
        <f>IF(AND(BP$2=0, BQ$2=0), "*Required - Please Make a Selection*", IF(OR(ISNUMBER(SEARCH(TRIM(BP$2), ProgramsTable[[#This Row],[Geographic Coverage]])), ISNUMBER(SEARCH(TRIM(BQ$2), ProgramsTable[[#This Row],[Geographic Coverage]]))), "Yes", "No"))</f>
        <v>*Required - Please Make a Selection*</v>
      </c>
      <c r="BS1322" s="18" t="str">
        <f>IF(OR(BS$2="",BS$2=0), "N/A", IF(AND(ProgramsTable[[#This Row],[Age Min]]= "None", ProgramsTable[[#This Row],[Age Max]]= "None"), "Yes", IF(AND(BS$2&gt;=ProgramsTable[[#This Row],[Age Min]], BS$2&lt;=ProgramsTable[[#This Row],[Age Max]]), "Yes", "No")))</f>
        <v>N/A</v>
      </c>
      <c r="BT1322" s="18" t="str" cm="1">
        <f t="array" ref="BT1322">IF(COUNTIF(AM$2:BJ$2,"Yes")=0,"N/A",IF(SUMPRODUCT(--(AM$2:BJ$2="Yes"),--(ProgramsTable[[#This Row],[Developmental Disability]:[Caregivers, Family Members, Advocates, or Practitioners of an Individual with Disabilities or Medical Conditions]]="Yes"))&gt;0,"Yes","No"))</f>
        <v>N/A</v>
      </c>
      <c r="BU132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22" s="18" t="str">
        <f>IF(BV$2=0, "N/A", IF(ISNUMBER(SEARCH(UPPER(BV$2), UPPER(ProgramsTable[[#This Row],[Type of Service]]))), "Yes", "No"))</f>
        <v>N/A</v>
      </c>
      <c r="BW1322" s="18" t="str">
        <f>IF(BW$2=0, "N/A", IF(ISNUMBER(SEARCH(TRIM(BW$2), ProgramsTable[[#This Row],[Geographic Coverage]])), "Yes", "No"))</f>
        <v>N/A</v>
      </c>
      <c r="BX1322" s="18" t="str">
        <f>IF(BX$2=0, "N/A", IF(ISNUMBER(SEARCH(TRIM(BX$2), ProgramsTable[[#This Row],[Geographic Coverage]])), "Yes", "No"))</f>
        <v>N/A</v>
      </c>
      <c r="BY1322" s="18" t="str">
        <f>IF(AND(BW$2=0, BX$2=0), "*Required - Please Make a Selection*", IF(OR(ISNUMBER(SEARCH(TRIM(BW$2), ProgramsTable[[#This Row],[Geographic Coverage]])), ISNUMBER(SEARCH(TRIM(BX$2), ProgramsTable[[#This Row],[Geographic Coverage]]))), "Yes", "No"))</f>
        <v>*Required - Please Make a Selection*</v>
      </c>
      <c r="BZ1322" s="18" t="str">
        <f>IF(I$2=0, "N/A", IF(I$2="Yes", IF(ProgramsTable[[#This Row],[Program Includes Services for Caregivers]]="Yes", IF(ProgramsTable[[#This Row],[Program May Require Caregiver to be Unpaid]]="No", "Yes", "No"), "No"), "N/A"))</f>
        <v>N/A</v>
      </c>
      <c r="CA132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22" s="18" t="str">
        <f>IF(CB$2=0, "N/A", IF(ISNUMBER(SEARCH(TRIM(UPPER(CB$2)), TRIM(UPPER(ProgramsTable[[#This Row],[Type of Service]])))), "Yes", "No"))</f>
        <v>N/A</v>
      </c>
      <c r="CC1322" s="18" t="str">
        <f>IF(CC$2=0, "N/A", IF(ISNUMBER(SEARCH(TRIM(CC$2), ProgramsTable[[#This Row],[Geographic Coverage]])), "Yes", "No"))</f>
        <v>Yes</v>
      </c>
      <c r="CD1322" s="18" t="str">
        <f>IF(CD$2=0, "N/A", IF(ISNUMBER(SEARCH(TRIM(CD$2), ProgramsTable[[#This Row],[Geographic Coverage]])), "Yes", "No"))</f>
        <v>N/A</v>
      </c>
      <c r="CE1322" s="18" t="str">
        <f>IF(AND(CC$2=0, CD$2=0), "*Required - Please Make a Selection*", IF(OR(ISNUMBER(SEARCH(TRIM(CC$2), ProgramsTable[[#This Row],[Geographic Coverage]])), ISNUMBER(SEARCH(TRIM(CD$2), ProgramsTable[[#This Row],[Geographic Coverage]]))), "Yes", "No"))</f>
        <v>Yes</v>
      </c>
      <c r="CF1322" s="18" t="str" cm="1">
        <f t="array" ref="CF1322">IF(COUNTIF(BK$2:BN$2, "Yes")=0, "N/A", IF(SUMPRODUCT((BK$2:BN$2="Yes")*(ProgramsTable[[#This Row],[Veteran?]:[Disabled Veteran?]]="Yes"))&gt;0, "Yes", "No"))</f>
        <v>No</v>
      </c>
      <c r="CG132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22"/>
      <c r="CI1322"/>
      <c r="CJ1322"/>
      <c r="CK1322"/>
      <c r="CL1322"/>
      <c r="CM1322"/>
      <c r="CN1322"/>
      <c r="CO1322"/>
      <c r="CP1322"/>
      <c r="CQ1322"/>
      <c r="CR1322"/>
      <c r="CS1322"/>
      <c r="CU1322"/>
      <c r="CV1322"/>
    </row>
    <row r="1323" spans="1:100" hidden="1" x14ac:dyDescent="0.25">
      <c r="A1323" s="10">
        <v>1514</v>
      </c>
      <c r="B1323" t="s">
        <v>746</v>
      </c>
      <c r="C1323" t="s">
        <v>746</v>
      </c>
      <c r="D1323" t="s">
        <v>778</v>
      </c>
      <c r="E1323" t="s">
        <v>779</v>
      </c>
      <c r="F1323" t="s">
        <v>780</v>
      </c>
      <c r="G1323" t="s">
        <v>105</v>
      </c>
      <c r="H1323" t="s">
        <v>207</v>
      </c>
      <c r="I1323" t="s">
        <v>207</v>
      </c>
      <c r="J1323" t="s">
        <v>208</v>
      </c>
      <c r="K1323" t="s">
        <v>208</v>
      </c>
      <c r="L1323" s="11" t="s">
        <v>208</v>
      </c>
      <c r="M1323" t="s">
        <v>208</v>
      </c>
      <c r="N1323" t="s">
        <v>208</v>
      </c>
      <c r="P1323" t="s">
        <v>208</v>
      </c>
      <c r="Q1323" t="s">
        <v>781</v>
      </c>
      <c r="R1323" t="s">
        <v>208</v>
      </c>
      <c r="S1323" t="s">
        <v>208</v>
      </c>
      <c r="T1323" t="s">
        <v>230</v>
      </c>
      <c r="U1323" t="s">
        <v>207</v>
      </c>
      <c r="V1323" t="s">
        <v>207</v>
      </c>
      <c r="W1323" t="s">
        <v>207</v>
      </c>
      <c r="X1323" t="s">
        <v>207</v>
      </c>
      <c r="Y1323" t="s">
        <v>207</v>
      </c>
      <c r="Z1323" t="s">
        <v>207</v>
      </c>
      <c r="AA1323" t="s">
        <v>207</v>
      </c>
      <c r="AB1323" t="s">
        <v>207</v>
      </c>
      <c r="AC1323" t="s">
        <v>207</v>
      </c>
      <c r="AD1323" t="s">
        <v>207</v>
      </c>
      <c r="AE1323" t="s">
        <v>207</v>
      </c>
      <c r="AF1323" t="s">
        <v>207</v>
      </c>
      <c r="AG1323" t="s">
        <v>207</v>
      </c>
      <c r="AH1323" t="s">
        <v>207</v>
      </c>
      <c r="AI1323" t="s">
        <v>207</v>
      </c>
      <c r="AJ1323" t="s">
        <v>207</v>
      </c>
      <c r="AK1323" t="s">
        <v>207</v>
      </c>
      <c r="AL1323" t="s">
        <v>207</v>
      </c>
      <c r="AM1323" t="s">
        <v>207</v>
      </c>
      <c r="AN1323" t="s">
        <v>207</v>
      </c>
      <c r="AO1323" t="s">
        <v>207</v>
      </c>
      <c r="AP1323" t="s">
        <v>207</v>
      </c>
      <c r="AQ1323" t="s">
        <v>207</v>
      </c>
      <c r="AR1323" t="s">
        <v>207</v>
      </c>
      <c r="AS1323" t="s">
        <v>207</v>
      </c>
      <c r="AT1323" t="s">
        <v>207</v>
      </c>
      <c r="AU1323" t="s">
        <v>207</v>
      </c>
      <c r="AV1323" t="s">
        <v>207</v>
      </c>
      <c r="AW1323" t="s">
        <v>207</v>
      </c>
      <c r="AX1323" t="s">
        <v>207</v>
      </c>
      <c r="AY1323" t="s">
        <v>207</v>
      </c>
      <c r="AZ1323" t="s">
        <v>207</v>
      </c>
      <c r="BA1323" t="s">
        <v>207</v>
      </c>
      <c r="BB1323" t="s">
        <v>207</v>
      </c>
      <c r="BC1323" t="s">
        <v>207</v>
      </c>
      <c r="BD1323" t="s">
        <v>207</v>
      </c>
      <c r="BE1323" t="s">
        <v>207</v>
      </c>
      <c r="BF1323" t="s">
        <v>207</v>
      </c>
      <c r="BG1323" t="s">
        <v>207</v>
      </c>
      <c r="BH1323" t="s">
        <v>207</v>
      </c>
      <c r="BI1323" t="s">
        <v>207</v>
      </c>
      <c r="BJ1323" t="s">
        <v>207</v>
      </c>
      <c r="BK1323" t="s">
        <v>215</v>
      </c>
      <c r="BL1323" t="s">
        <v>207</v>
      </c>
      <c r="BM1323" t="s">
        <v>207</v>
      </c>
      <c r="BN1323" t="s">
        <v>207</v>
      </c>
      <c r="BO1323" s="18" t="str">
        <f>IF(OR(BO$2=0, BO$2=""), "N/A", IF(ISNUMBER(SEARCH(UPPER(BO$2), UPPER(ProgramsTable[[#This Row],[Type of Service]]))), "Yes", "No"))</f>
        <v>N/A</v>
      </c>
      <c r="BP1323" s="18" t="str">
        <f>IF(BP$2=0, "N/A", IF(ISNUMBER(SEARCH(TRIM(BP$2), ProgramsTable[[#This Row],[Geographic Coverage]])), "Yes", "No"))</f>
        <v>N/A</v>
      </c>
      <c r="BQ1323" s="18" t="str">
        <f>IF(BQ$2=0, "N/A", IF(ISNUMBER(SEARCH(TRIM(BQ$2), ProgramsTable[[#This Row],[Geographic Coverage]])), "Yes", "No"))</f>
        <v>N/A</v>
      </c>
      <c r="BR1323" s="18" t="str">
        <f>IF(AND(BP$2=0, BQ$2=0), "*Required - Please Make a Selection*", IF(OR(ISNUMBER(SEARCH(TRIM(BP$2), ProgramsTable[[#This Row],[Geographic Coverage]])), ISNUMBER(SEARCH(TRIM(BQ$2), ProgramsTable[[#This Row],[Geographic Coverage]]))), "Yes", "No"))</f>
        <v>*Required - Please Make a Selection*</v>
      </c>
      <c r="BS1323" s="18" t="str">
        <f>IF(OR(BS$2="",BS$2=0), "N/A", IF(AND(ProgramsTable[[#This Row],[Age Min]]= "None", ProgramsTable[[#This Row],[Age Max]]= "None"), "Yes", IF(AND(BS$2&gt;=ProgramsTable[[#This Row],[Age Min]], BS$2&lt;=ProgramsTable[[#This Row],[Age Max]]), "Yes", "No")))</f>
        <v>N/A</v>
      </c>
      <c r="BT1323" s="18" t="str" cm="1">
        <f t="array" ref="BT1323">IF(COUNTIF(AM$2:BJ$2,"Yes")=0,"N/A",IF(SUMPRODUCT(--(AM$2:BJ$2="Yes"),--(ProgramsTable[[#This Row],[Developmental Disability]:[Caregivers, Family Members, Advocates, or Practitioners of an Individual with Disabilities or Medical Conditions]]="Yes"))&gt;0,"Yes","No"))</f>
        <v>N/A</v>
      </c>
      <c r="BU132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23" s="18" t="str">
        <f>IF(BV$2=0, "N/A", IF(ISNUMBER(SEARCH(UPPER(BV$2), UPPER(ProgramsTable[[#This Row],[Type of Service]]))), "Yes", "No"))</f>
        <v>N/A</v>
      </c>
      <c r="BW1323" s="18" t="str">
        <f>IF(BW$2=0, "N/A", IF(ISNUMBER(SEARCH(TRIM(BW$2), ProgramsTable[[#This Row],[Geographic Coverage]])), "Yes", "No"))</f>
        <v>N/A</v>
      </c>
      <c r="BX1323" s="18" t="str">
        <f>IF(BX$2=0, "N/A", IF(ISNUMBER(SEARCH(TRIM(BX$2), ProgramsTable[[#This Row],[Geographic Coverage]])), "Yes", "No"))</f>
        <v>N/A</v>
      </c>
      <c r="BY1323" s="18" t="str">
        <f>IF(AND(BW$2=0, BX$2=0), "*Required - Please Make a Selection*", IF(OR(ISNUMBER(SEARCH(TRIM(BW$2), ProgramsTable[[#This Row],[Geographic Coverage]])), ISNUMBER(SEARCH(TRIM(BX$2), ProgramsTable[[#This Row],[Geographic Coverage]]))), "Yes", "No"))</f>
        <v>*Required - Please Make a Selection*</v>
      </c>
      <c r="BZ1323" s="18" t="str">
        <f>IF(I$2=0, "N/A", IF(I$2="Yes", IF(ProgramsTable[[#This Row],[Program Includes Services for Caregivers]]="Yes", IF(ProgramsTable[[#This Row],[Program May Require Caregiver to be Unpaid]]="No", "Yes", "No"), "No"), "N/A"))</f>
        <v>N/A</v>
      </c>
      <c r="CA132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23" s="18" t="str">
        <f>IF(CB$2=0, "N/A", IF(ISNUMBER(SEARCH(TRIM(UPPER(CB$2)), TRIM(UPPER(ProgramsTable[[#This Row],[Type of Service]])))), "Yes", "No"))</f>
        <v>N/A</v>
      </c>
      <c r="CC1323" s="18" t="str">
        <f>IF(CC$2=0, "N/A", IF(ISNUMBER(SEARCH(TRIM(CC$2), ProgramsTable[[#This Row],[Geographic Coverage]])), "Yes", "No"))</f>
        <v>Yes</v>
      </c>
      <c r="CD1323" s="18" t="str">
        <f>IF(CD$2=0, "N/A", IF(ISNUMBER(SEARCH(TRIM(CD$2), ProgramsTable[[#This Row],[Geographic Coverage]])), "Yes", "No"))</f>
        <v>N/A</v>
      </c>
      <c r="CE1323" s="18" t="str">
        <f>IF(AND(CC$2=0, CD$2=0), "*Required - Please Make a Selection*", IF(OR(ISNUMBER(SEARCH(TRIM(CC$2), ProgramsTable[[#This Row],[Geographic Coverage]])), ISNUMBER(SEARCH(TRIM(CD$2), ProgramsTable[[#This Row],[Geographic Coverage]]))), "Yes", "No"))</f>
        <v>Yes</v>
      </c>
      <c r="CF1323" s="18" t="str" cm="1">
        <f t="array" ref="CF1323">IF(COUNTIF(BK$2:BN$2, "Yes")=0, "N/A", IF(SUMPRODUCT((BK$2:BN$2="Yes")*(ProgramsTable[[#This Row],[Veteran?]:[Disabled Veteran?]]="Yes"))&gt;0, "Yes", "No"))</f>
        <v>Yes</v>
      </c>
      <c r="CG1323"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23"/>
      <c r="CI1323"/>
      <c r="CJ1323"/>
      <c r="CK1323"/>
      <c r="CL1323"/>
      <c r="CM1323"/>
      <c r="CN1323"/>
      <c r="CO1323"/>
      <c r="CP1323"/>
      <c r="CQ1323"/>
      <c r="CR1323"/>
      <c r="CS1323"/>
      <c r="CU1323"/>
      <c r="CV1323"/>
    </row>
    <row r="1324" spans="1:100" hidden="1" x14ac:dyDescent="0.25">
      <c r="A1324" s="10">
        <v>1515</v>
      </c>
      <c r="B1324" t="s">
        <v>782</v>
      </c>
      <c r="C1324" t="s">
        <v>782</v>
      </c>
      <c r="D1324" t="s">
        <v>221</v>
      </c>
      <c r="E1324" t="s">
        <v>783</v>
      </c>
      <c r="F1324" t="s">
        <v>784</v>
      </c>
      <c r="G1324" t="s">
        <v>224</v>
      </c>
      <c r="H1324" t="s">
        <v>207</v>
      </c>
      <c r="I1324" t="s">
        <v>207</v>
      </c>
      <c r="J1324" t="s">
        <v>208</v>
      </c>
      <c r="K1324" t="s">
        <v>234</v>
      </c>
      <c r="L1324" t="s">
        <v>208</v>
      </c>
      <c r="M1324" t="s">
        <v>208</v>
      </c>
      <c r="N1324" t="s">
        <v>208</v>
      </c>
      <c r="P1324" t="s">
        <v>226</v>
      </c>
      <c r="Q1324" t="s">
        <v>208</v>
      </c>
      <c r="R1324" t="s">
        <v>226</v>
      </c>
      <c r="S1324" t="s">
        <v>208</v>
      </c>
      <c r="T1324" t="s">
        <v>785</v>
      </c>
      <c r="U1324" t="s">
        <v>215</v>
      </c>
      <c r="V1324" t="s">
        <v>207</v>
      </c>
      <c r="W1324" t="s">
        <v>207</v>
      </c>
      <c r="X1324" t="s">
        <v>207</v>
      </c>
      <c r="Y1324" t="s">
        <v>207</v>
      </c>
      <c r="Z1324" t="s">
        <v>207</v>
      </c>
      <c r="AA1324" t="s">
        <v>207</v>
      </c>
      <c r="AB1324" t="s">
        <v>207</v>
      </c>
      <c r="AC1324" t="s">
        <v>207</v>
      </c>
      <c r="AD1324" t="s">
        <v>207</v>
      </c>
      <c r="AE1324" t="s">
        <v>207</v>
      </c>
      <c r="AF1324" t="s">
        <v>207</v>
      </c>
      <c r="AG1324" t="s">
        <v>207</v>
      </c>
      <c r="AH1324" t="s">
        <v>207</v>
      </c>
      <c r="AI1324" t="s">
        <v>207</v>
      </c>
      <c r="AJ1324" t="s">
        <v>207</v>
      </c>
      <c r="AK1324" t="s">
        <v>207</v>
      </c>
      <c r="AL1324" t="s">
        <v>207</v>
      </c>
      <c r="AM1324" t="s">
        <v>215</v>
      </c>
      <c r="AN1324" t="s">
        <v>215</v>
      </c>
      <c r="AO1324" t="s">
        <v>215</v>
      </c>
      <c r="AP1324" t="s">
        <v>207</v>
      </c>
      <c r="AQ1324" t="s">
        <v>207</v>
      </c>
      <c r="AR1324" t="s">
        <v>207</v>
      </c>
      <c r="AS1324" t="s">
        <v>207</v>
      </c>
      <c r="AT1324" t="s">
        <v>207</v>
      </c>
      <c r="AU1324" t="s">
        <v>207</v>
      </c>
      <c r="AV1324" t="s">
        <v>207</v>
      </c>
      <c r="AW1324" t="s">
        <v>207</v>
      </c>
      <c r="AX1324" t="s">
        <v>207</v>
      </c>
      <c r="AY1324" t="s">
        <v>207</v>
      </c>
      <c r="AZ1324" t="s">
        <v>207</v>
      </c>
      <c r="BA1324" t="s">
        <v>207</v>
      </c>
      <c r="BB1324" t="s">
        <v>207</v>
      </c>
      <c r="BC1324" t="s">
        <v>207</v>
      </c>
      <c r="BD1324" t="s">
        <v>207</v>
      </c>
      <c r="BE1324" t="s">
        <v>207</v>
      </c>
      <c r="BF1324" t="s">
        <v>207</v>
      </c>
      <c r="BG1324" t="s">
        <v>215</v>
      </c>
      <c r="BH1324" t="s">
        <v>207</v>
      </c>
      <c r="BI1324" t="s">
        <v>207</v>
      </c>
      <c r="BJ1324" t="s">
        <v>207</v>
      </c>
      <c r="BK1324" t="s">
        <v>207</v>
      </c>
      <c r="BL1324" t="s">
        <v>207</v>
      </c>
      <c r="BM1324" t="s">
        <v>207</v>
      </c>
      <c r="BN1324" t="s">
        <v>207</v>
      </c>
      <c r="BO1324" s="18" t="str">
        <f>IF(OR(BO$2=0, BO$2=""), "N/A", IF(ISNUMBER(SEARCH(UPPER(BO$2), UPPER(ProgramsTable[[#This Row],[Type of Service]]))), "Yes", "No"))</f>
        <v>N/A</v>
      </c>
      <c r="BP1324" s="18" t="str">
        <f>IF(BP$2=0, "N/A", IF(ISNUMBER(SEARCH(TRIM(BP$2), ProgramsTable[[#This Row],[Geographic Coverage]])), "Yes", "No"))</f>
        <v>N/A</v>
      </c>
      <c r="BQ1324" s="18" t="str">
        <f>IF(BQ$2=0, "N/A", IF(ISNUMBER(SEARCH(TRIM(BQ$2), ProgramsTable[[#This Row],[Geographic Coverage]])), "Yes", "No"))</f>
        <v>N/A</v>
      </c>
      <c r="BR1324" s="18" t="str">
        <f>IF(AND(BP$2=0, BQ$2=0), "*Required - Please Make a Selection*", IF(OR(ISNUMBER(SEARCH(TRIM(BP$2), ProgramsTable[[#This Row],[Geographic Coverage]])), ISNUMBER(SEARCH(TRIM(BQ$2), ProgramsTable[[#This Row],[Geographic Coverage]]))), "Yes", "No"))</f>
        <v>*Required - Please Make a Selection*</v>
      </c>
      <c r="BS1324" s="18" t="str">
        <f>IF(OR(BS$2="",BS$2=0), "N/A", IF(AND(ProgramsTable[[#This Row],[Age Min]]= "None", ProgramsTable[[#This Row],[Age Max]]= "None"), "Yes", IF(AND(BS$2&gt;=ProgramsTable[[#This Row],[Age Min]], BS$2&lt;=ProgramsTable[[#This Row],[Age Max]]), "Yes", "No")))</f>
        <v>N/A</v>
      </c>
      <c r="BT1324" s="18" t="str" cm="1">
        <f t="array" ref="BT1324">IF(COUNTIF(AM$2:BJ$2,"Yes")=0,"N/A",IF(SUMPRODUCT(--(AM$2:BJ$2="Yes"),--(ProgramsTable[[#This Row],[Developmental Disability]:[Caregivers, Family Members, Advocates, or Practitioners of an Individual with Disabilities or Medical Conditions]]="Yes"))&gt;0,"Yes","No"))</f>
        <v>N/A</v>
      </c>
      <c r="BU132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24" s="18" t="str">
        <f>IF(BV$2=0, "N/A", IF(ISNUMBER(SEARCH(UPPER(BV$2), UPPER(ProgramsTable[[#This Row],[Type of Service]]))), "Yes", "No"))</f>
        <v>N/A</v>
      </c>
      <c r="BW1324" s="18" t="str">
        <f>IF(BW$2=0, "N/A", IF(ISNUMBER(SEARCH(TRIM(BW$2), ProgramsTable[[#This Row],[Geographic Coverage]])), "Yes", "No"))</f>
        <v>N/A</v>
      </c>
      <c r="BX1324" s="18" t="str">
        <f>IF(BX$2=0, "N/A", IF(ISNUMBER(SEARCH(TRIM(BX$2), ProgramsTable[[#This Row],[Geographic Coverage]])), "Yes", "No"))</f>
        <v>N/A</v>
      </c>
      <c r="BY1324" s="18" t="str">
        <f>IF(AND(BW$2=0, BX$2=0), "*Required - Please Make a Selection*", IF(OR(ISNUMBER(SEARCH(TRIM(BW$2), ProgramsTable[[#This Row],[Geographic Coverage]])), ISNUMBER(SEARCH(TRIM(BX$2), ProgramsTable[[#This Row],[Geographic Coverage]]))), "Yes", "No"))</f>
        <v>*Required - Please Make a Selection*</v>
      </c>
      <c r="BZ1324" s="18" t="str">
        <f>IF(I$2=0, "N/A", IF(I$2="Yes", IF(ProgramsTable[[#This Row],[Program Includes Services for Caregivers]]="Yes", IF(ProgramsTable[[#This Row],[Program May Require Caregiver to be Unpaid]]="No", "Yes", "No"), "No"), "N/A"))</f>
        <v>N/A</v>
      </c>
      <c r="CA132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24" s="18" t="str">
        <f>IF(CB$2=0, "N/A", IF(ISNUMBER(SEARCH(TRIM(UPPER(CB$2)), TRIM(UPPER(ProgramsTable[[#This Row],[Type of Service]])))), "Yes", "No"))</f>
        <v>N/A</v>
      </c>
      <c r="CC1324" s="18" t="str">
        <f>IF(CC$2=0, "N/A", IF(ISNUMBER(SEARCH(TRIM(CC$2), ProgramsTable[[#This Row],[Geographic Coverage]])), "Yes", "No"))</f>
        <v>No</v>
      </c>
      <c r="CD1324" s="18" t="str">
        <f>IF(CD$2=0, "N/A", IF(ISNUMBER(SEARCH(TRIM(CD$2), ProgramsTable[[#This Row],[Geographic Coverage]])), "Yes", "No"))</f>
        <v>N/A</v>
      </c>
      <c r="CE1324" s="18" t="str">
        <f>IF(AND(CC$2=0, CD$2=0), "*Required - Please Make a Selection*", IF(OR(ISNUMBER(SEARCH(TRIM(CC$2), ProgramsTable[[#This Row],[Geographic Coverage]])), ISNUMBER(SEARCH(TRIM(CD$2), ProgramsTable[[#This Row],[Geographic Coverage]]))), "Yes", "No"))</f>
        <v>No</v>
      </c>
      <c r="CF1324" s="18" t="str" cm="1">
        <f t="array" ref="CF1324">IF(COUNTIF(BK$2:BN$2, "Yes")=0, "N/A", IF(SUMPRODUCT((BK$2:BN$2="Yes")*(ProgramsTable[[#This Row],[Veteran?]:[Disabled Veteran?]]="Yes"))&gt;0, "Yes", "No"))</f>
        <v>No</v>
      </c>
      <c r="CG132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24"/>
      <c r="CI1324"/>
      <c r="CJ1324"/>
      <c r="CK1324"/>
      <c r="CL1324"/>
      <c r="CM1324"/>
      <c r="CN1324"/>
      <c r="CO1324"/>
      <c r="CP1324"/>
      <c r="CQ1324"/>
      <c r="CR1324"/>
      <c r="CS1324"/>
      <c r="CU1324"/>
      <c r="CV1324"/>
    </row>
    <row r="1325" spans="1:100" hidden="1" x14ac:dyDescent="0.25">
      <c r="A1325" s="10">
        <v>1516</v>
      </c>
      <c r="B1325" t="s">
        <v>782</v>
      </c>
      <c r="C1325" t="s">
        <v>782</v>
      </c>
      <c r="D1325" t="s">
        <v>786</v>
      </c>
      <c r="E1325" t="s">
        <v>787</v>
      </c>
      <c r="F1325" t="s">
        <v>788</v>
      </c>
      <c r="G1325" t="s">
        <v>87</v>
      </c>
      <c r="H1325" t="s">
        <v>207</v>
      </c>
      <c r="I1325" t="s">
        <v>207</v>
      </c>
      <c r="J1325" t="s">
        <v>208</v>
      </c>
      <c r="K1325" t="s">
        <v>234</v>
      </c>
      <c r="L1325" t="s">
        <v>208</v>
      </c>
      <c r="M1325" t="s">
        <v>208</v>
      </c>
      <c r="N1325" t="s">
        <v>208</v>
      </c>
      <c r="P1325" t="s">
        <v>235</v>
      </c>
      <c r="Q1325" t="s">
        <v>208</v>
      </c>
      <c r="R1325" t="s">
        <v>235</v>
      </c>
      <c r="S1325" t="s">
        <v>208</v>
      </c>
      <c r="T1325" t="s">
        <v>785</v>
      </c>
      <c r="U1325" t="s">
        <v>215</v>
      </c>
      <c r="V1325" t="s">
        <v>207</v>
      </c>
      <c r="W1325" t="s">
        <v>207</v>
      </c>
      <c r="X1325" t="s">
        <v>207</v>
      </c>
      <c r="Y1325" t="s">
        <v>207</v>
      </c>
      <c r="Z1325" t="s">
        <v>207</v>
      </c>
      <c r="AA1325" t="s">
        <v>207</v>
      </c>
      <c r="AB1325" t="s">
        <v>207</v>
      </c>
      <c r="AC1325" t="s">
        <v>207</v>
      </c>
      <c r="AD1325" t="s">
        <v>207</v>
      </c>
      <c r="AE1325" t="s">
        <v>207</v>
      </c>
      <c r="AF1325" t="s">
        <v>207</v>
      </c>
      <c r="AG1325" t="s">
        <v>207</v>
      </c>
      <c r="AH1325" t="s">
        <v>207</v>
      </c>
      <c r="AI1325" t="s">
        <v>207</v>
      </c>
      <c r="AJ1325" t="s">
        <v>207</v>
      </c>
      <c r="AK1325" t="s">
        <v>207</v>
      </c>
      <c r="AL1325" t="s">
        <v>207</v>
      </c>
      <c r="AM1325" t="s">
        <v>215</v>
      </c>
      <c r="AN1325" t="s">
        <v>215</v>
      </c>
      <c r="AO1325" t="s">
        <v>215</v>
      </c>
      <c r="AP1325" t="s">
        <v>207</v>
      </c>
      <c r="AQ1325" t="s">
        <v>207</v>
      </c>
      <c r="AR1325" t="s">
        <v>207</v>
      </c>
      <c r="AS1325" t="s">
        <v>207</v>
      </c>
      <c r="AT1325" t="s">
        <v>207</v>
      </c>
      <c r="AU1325" t="s">
        <v>207</v>
      </c>
      <c r="AV1325" t="s">
        <v>207</v>
      </c>
      <c r="AW1325" t="s">
        <v>207</v>
      </c>
      <c r="AX1325" t="s">
        <v>207</v>
      </c>
      <c r="AY1325" t="s">
        <v>207</v>
      </c>
      <c r="AZ1325" t="s">
        <v>207</v>
      </c>
      <c r="BA1325" t="s">
        <v>207</v>
      </c>
      <c r="BB1325" t="s">
        <v>207</v>
      </c>
      <c r="BC1325" t="s">
        <v>207</v>
      </c>
      <c r="BD1325" t="s">
        <v>207</v>
      </c>
      <c r="BE1325" t="s">
        <v>207</v>
      </c>
      <c r="BF1325" t="s">
        <v>207</v>
      </c>
      <c r="BG1325" t="s">
        <v>207</v>
      </c>
      <c r="BH1325" t="s">
        <v>207</v>
      </c>
      <c r="BI1325" t="s">
        <v>207</v>
      </c>
      <c r="BJ1325" t="s">
        <v>207</v>
      </c>
      <c r="BK1325" t="s">
        <v>207</v>
      </c>
      <c r="BL1325" t="s">
        <v>207</v>
      </c>
      <c r="BM1325" t="s">
        <v>207</v>
      </c>
      <c r="BN1325" t="s">
        <v>207</v>
      </c>
      <c r="BO1325" s="18" t="str">
        <f>IF(OR(BO$2=0, BO$2=""), "N/A", IF(ISNUMBER(SEARCH(UPPER(BO$2), UPPER(ProgramsTable[[#This Row],[Type of Service]]))), "Yes", "No"))</f>
        <v>N/A</v>
      </c>
      <c r="BP1325" s="18" t="str">
        <f>IF(BP$2=0, "N/A", IF(ISNUMBER(SEARCH(TRIM(BP$2), ProgramsTable[[#This Row],[Geographic Coverage]])), "Yes", "No"))</f>
        <v>N/A</v>
      </c>
      <c r="BQ1325" s="18" t="str">
        <f>IF(BQ$2=0, "N/A", IF(ISNUMBER(SEARCH(TRIM(BQ$2), ProgramsTable[[#This Row],[Geographic Coverage]])), "Yes", "No"))</f>
        <v>N/A</v>
      </c>
      <c r="BR1325" s="18" t="str">
        <f>IF(AND(BP$2=0, BQ$2=0), "*Required - Please Make a Selection*", IF(OR(ISNUMBER(SEARCH(TRIM(BP$2), ProgramsTable[[#This Row],[Geographic Coverage]])), ISNUMBER(SEARCH(TRIM(BQ$2), ProgramsTable[[#This Row],[Geographic Coverage]]))), "Yes", "No"))</f>
        <v>*Required - Please Make a Selection*</v>
      </c>
      <c r="BS1325" s="18" t="str">
        <f>IF(OR(BS$2="",BS$2=0), "N/A", IF(AND(ProgramsTable[[#This Row],[Age Min]]= "None", ProgramsTable[[#This Row],[Age Max]]= "None"), "Yes", IF(AND(BS$2&gt;=ProgramsTable[[#This Row],[Age Min]], BS$2&lt;=ProgramsTable[[#This Row],[Age Max]]), "Yes", "No")))</f>
        <v>N/A</v>
      </c>
      <c r="BT1325" s="18" t="str" cm="1">
        <f t="array" ref="BT1325">IF(COUNTIF(AM$2:BJ$2,"Yes")=0,"N/A",IF(SUMPRODUCT(--(AM$2:BJ$2="Yes"),--(ProgramsTable[[#This Row],[Developmental Disability]:[Caregivers, Family Members, Advocates, or Practitioners of an Individual with Disabilities or Medical Conditions]]="Yes"))&gt;0,"Yes","No"))</f>
        <v>N/A</v>
      </c>
      <c r="BU132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25" s="18" t="str">
        <f>IF(BV$2=0, "N/A", IF(ISNUMBER(SEARCH(UPPER(BV$2), UPPER(ProgramsTable[[#This Row],[Type of Service]]))), "Yes", "No"))</f>
        <v>N/A</v>
      </c>
      <c r="BW1325" s="18" t="str">
        <f>IF(BW$2=0, "N/A", IF(ISNUMBER(SEARCH(TRIM(BW$2), ProgramsTable[[#This Row],[Geographic Coverage]])), "Yes", "No"))</f>
        <v>N/A</v>
      </c>
      <c r="BX1325" s="18" t="str">
        <f>IF(BX$2=0, "N/A", IF(ISNUMBER(SEARCH(TRIM(BX$2), ProgramsTable[[#This Row],[Geographic Coverage]])), "Yes", "No"))</f>
        <v>N/A</v>
      </c>
      <c r="BY1325" s="18" t="str">
        <f>IF(AND(BW$2=0, BX$2=0), "*Required - Please Make a Selection*", IF(OR(ISNUMBER(SEARCH(TRIM(BW$2), ProgramsTable[[#This Row],[Geographic Coverage]])), ISNUMBER(SEARCH(TRIM(BX$2), ProgramsTable[[#This Row],[Geographic Coverage]]))), "Yes", "No"))</f>
        <v>*Required - Please Make a Selection*</v>
      </c>
      <c r="BZ1325" s="18" t="str">
        <f>IF(I$2=0, "N/A", IF(I$2="Yes", IF(ProgramsTable[[#This Row],[Program Includes Services for Caregivers]]="Yes", IF(ProgramsTable[[#This Row],[Program May Require Caregiver to be Unpaid]]="No", "Yes", "No"), "No"), "N/A"))</f>
        <v>N/A</v>
      </c>
      <c r="CA132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25" s="18" t="str">
        <f>IF(CB$2=0, "N/A", IF(ISNUMBER(SEARCH(TRIM(UPPER(CB$2)), TRIM(UPPER(ProgramsTable[[#This Row],[Type of Service]])))), "Yes", "No"))</f>
        <v>N/A</v>
      </c>
      <c r="CC1325" s="18" t="str">
        <f>IF(CC$2=0, "N/A", IF(ISNUMBER(SEARCH(TRIM(CC$2), ProgramsTable[[#This Row],[Geographic Coverage]])), "Yes", "No"))</f>
        <v>No</v>
      </c>
      <c r="CD1325" s="18" t="str">
        <f>IF(CD$2=0, "N/A", IF(ISNUMBER(SEARCH(TRIM(CD$2), ProgramsTable[[#This Row],[Geographic Coverage]])), "Yes", "No"))</f>
        <v>N/A</v>
      </c>
      <c r="CE1325" s="18" t="str">
        <f>IF(AND(CC$2=0, CD$2=0), "*Required - Please Make a Selection*", IF(OR(ISNUMBER(SEARCH(TRIM(CC$2), ProgramsTable[[#This Row],[Geographic Coverage]])), ISNUMBER(SEARCH(TRIM(CD$2), ProgramsTable[[#This Row],[Geographic Coverage]]))), "Yes", "No"))</f>
        <v>No</v>
      </c>
      <c r="CF1325" s="18" t="str" cm="1">
        <f t="array" ref="CF1325">IF(COUNTIF(BK$2:BN$2, "Yes")=0, "N/A", IF(SUMPRODUCT((BK$2:BN$2="Yes")*(ProgramsTable[[#This Row],[Veteran?]:[Disabled Veteran?]]="Yes"))&gt;0, "Yes", "No"))</f>
        <v>No</v>
      </c>
      <c r="CG132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25"/>
      <c r="CI1325"/>
      <c r="CJ1325"/>
      <c r="CK1325"/>
      <c r="CL1325"/>
      <c r="CM1325"/>
      <c r="CN1325"/>
      <c r="CO1325"/>
      <c r="CP1325"/>
      <c r="CQ1325"/>
      <c r="CR1325"/>
      <c r="CS1325"/>
      <c r="CU1325"/>
      <c r="CV1325"/>
    </row>
    <row r="1326" spans="1:100" hidden="1" x14ac:dyDescent="0.25">
      <c r="A1326" s="10">
        <v>1517</v>
      </c>
      <c r="B1326" t="s">
        <v>782</v>
      </c>
      <c r="C1326" t="s">
        <v>782</v>
      </c>
      <c r="D1326" t="s">
        <v>274</v>
      </c>
      <c r="E1326" t="s">
        <v>789</v>
      </c>
      <c r="F1326" t="s">
        <v>790</v>
      </c>
      <c r="G1326" t="s">
        <v>103</v>
      </c>
      <c r="H1326" t="s">
        <v>207</v>
      </c>
      <c r="I1326" t="s">
        <v>207</v>
      </c>
      <c r="J1326" t="s">
        <v>208</v>
      </c>
      <c r="K1326" t="s">
        <v>234</v>
      </c>
      <c r="L1326" t="s">
        <v>208</v>
      </c>
      <c r="M1326" t="s">
        <v>208</v>
      </c>
      <c r="N1326" t="s">
        <v>208</v>
      </c>
      <c r="P1326" t="s">
        <v>235</v>
      </c>
      <c r="Q1326" t="s">
        <v>208</v>
      </c>
      <c r="R1326" t="s">
        <v>235</v>
      </c>
      <c r="S1326" t="s">
        <v>208</v>
      </c>
      <c r="T1326" t="s">
        <v>785</v>
      </c>
      <c r="U1326" t="s">
        <v>215</v>
      </c>
      <c r="V1326" t="s">
        <v>207</v>
      </c>
      <c r="W1326" t="s">
        <v>207</v>
      </c>
      <c r="X1326" t="s">
        <v>207</v>
      </c>
      <c r="Y1326" t="s">
        <v>207</v>
      </c>
      <c r="Z1326" t="s">
        <v>207</v>
      </c>
      <c r="AA1326" t="s">
        <v>207</v>
      </c>
      <c r="AB1326" t="s">
        <v>207</v>
      </c>
      <c r="AC1326" t="s">
        <v>207</v>
      </c>
      <c r="AD1326" t="s">
        <v>207</v>
      </c>
      <c r="AE1326" t="s">
        <v>207</v>
      </c>
      <c r="AF1326" t="s">
        <v>207</v>
      </c>
      <c r="AG1326" t="s">
        <v>207</v>
      </c>
      <c r="AH1326" t="s">
        <v>207</v>
      </c>
      <c r="AI1326" t="s">
        <v>207</v>
      </c>
      <c r="AJ1326" t="s">
        <v>207</v>
      </c>
      <c r="AK1326" t="s">
        <v>207</v>
      </c>
      <c r="AL1326" t="s">
        <v>207</v>
      </c>
      <c r="AM1326" t="s">
        <v>215</v>
      </c>
      <c r="AN1326" t="s">
        <v>215</v>
      </c>
      <c r="AO1326" t="s">
        <v>215</v>
      </c>
      <c r="AP1326" t="s">
        <v>207</v>
      </c>
      <c r="AQ1326" t="s">
        <v>207</v>
      </c>
      <c r="AR1326" t="s">
        <v>207</v>
      </c>
      <c r="AS1326" t="s">
        <v>207</v>
      </c>
      <c r="AT1326" t="s">
        <v>207</v>
      </c>
      <c r="AU1326" t="s">
        <v>207</v>
      </c>
      <c r="AV1326" t="s">
        <v>207</v>
      </c>
      <c r="AW1326" t="s">
        <v>207</v>
      </c>
      <c r="AX1326" t="s">
        <v>207</v>
      </c>
      <c r="AY1326" t="s">
        <v>207</v>
      </c>
      <c r="AZ1326" t="s">
        <v>207</v>
      </c>
      <c r="BA1326" t="s">
        <v>207</v>
      </c>
      <c r="BB1326" t="s">
        <v>207</v>
      </c>
      <c r="BC1326" t="s">
        <v>207</v>
      </c>
      <c r="BD1326" t="s">
        <v>207</v>
      </c>
      <c r="BE1326" t="s">
        <v>207</v>
      </c>
      <c r="BF1326" t="s">
        <v>207</v>
      </c>
      <c r="BG1326" t="s">
        <v>207</v>
      </c>
      <c r="BH1326" t="s">
        <v>207</v>
      </c>
      <c r="BI1326" t="s">
        <v>207</v>
      </c>
      <c r="BJ1326" t="s">
        <v>207</v>
      </c>
      <c r="BK1326" t="s">
        <v>207</v>
      </c>
      <c r="BL1326" t="s">
        <v>207</v>
      </c>
      <c r="BM1326" t="s">
        <v>207</v>
      </c>
      <c r="BN1326" t="s">
        <v>207</v>
      </c>
      <c r="BO1326" s="18" t="str">
        <f>IF(OR(BO$2=0, BO$2=""), "N/A", IF(ISNUMBER(SEARCH(UPPER(BO$2), UPPER(ProgramsTable[[#This Row],[Type of Service]]))), "Yes", "No"))</f>
        <v>N/A</v>
      </c>
      <c r="BP1326" s="18" t="str">
        <f>IF(BP$2=0, "N/A", IF(ISNUMBER(SEARCH(TRIM(BP$2), ProgramsTable[[#This Row],[Geographic Coverage]])), "Yes", "No"))</f>
        <v>N/A</v>
      </c>
      <c r="BQ1326" s="18" t="str">
        <f>IF(BQ$2=0, "N/A", IF(ISNUMBER(SEARCH(TRIM(BQ$2), ProgramsTable[[#This Row],[Geographic Coverage]])), "Yes", "No"))</f>
        <v>N/A</v>
      </c>
      <c r="BR1326" s="18" t="str">
        <f>IF(AND(BP$2=0, BQ$2=0), "*Required - Please Make a Selection*", IF(OR(ISNUMBER(SEARCH(TRIM(BP$2), ProgramsTable[[#This Row],[Geographic Coverage]])), ISNUMBER(SEARCH(TRIM(BQ$2), ProgramsTable[[#This Row],[Geographic Coverage]]))), "Yes", "No"))</f>
        <v>*Required - Please Make a Selection*</v>
      </c>
      <c r="BS1326" s="18" t="str">
        <f>IF(OR(BS$2="",BS$2=0), "N/A", IF(AND(ProgramsTable[[#This Row],[Age Min]]= "None", ProgramsTable[[#This Row],[Age Max]]= "None"), "Yes", IF(AND(BS$2&gt;=ProgramsTable[[#This Row],[Age Min]], BS$2&lt;=ProgramsTable[[#This Row],[Age Max]]), "Yes", "No")))</f>
        <v>N/A</v>
      </c>
      <c r="BT1326" s="18" t="str" cm="1">
        <f t="array" ref="BT1326">IF(COUNTIF(AM$2:BJ$2,"Yes")=0,"N/A",IF(SUMPRODUCT(--(AM$2:BJ$2="Yes"),--(ProgramsTable[[#This Row],[Developmental Disability]:[Caregivers, Family Members, Advocates, or Practitioners of an Individual with Disabilities or Medical Conditions]]="Yes"))&gt;0,"Yes","No"))</f>
        <v>N/A</v>
      </c>
      <c r="BU132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26" s="18" t="str">
        <f>IF(BV$2=0, "N/A", IF(ISNUMBER(SEARCH(UPPER(BV$2), UPPER(ProgramsTable[[#This Row],[Type of Service]]))), "Yes", "No"))</f>
        <v>N/A</v>
      </c>
      <c r="BW1326" s="18" t="str">
        <f>IF(BW$2=0, "N/A", IF(ISNUMBER(SEARCH(TRIM(BW$2), ProgramsTable[[#This Row],[Geographic Coverage]])), "Yes", "No"))</f>
        <v>N/A</v>
      </c>
      <c r="BX1326" s="18" t="str">
        <f>IF(BX$2=0, "N/A", IF(ISNUMBER(SEARCH(TRIM(BX$2), ProgramsTable[[#This Row],[Geographic Coverage]])), "Yes", "No"))</f>
        <v>N/A</v>
      </c>
      <c r="BY1326" s="18" t="str">
        <f>IF(AND(BW$2=0, BX$2=0), "*Required - Please Make a Selection*", IF(OR(ISNUMBER(SEARCH(TRIM(BW$2), ProgramsTable[[#This Row],[Geographic Coverage]])), ISNUMBER(SEARCH(TRIM(BX$2), ProgramsTable[[#This Row],[Geographic Coverage]]))), "Yes", "No"))</f>
        <v>*Required - Please Make a Selection*</v>
      </c>
      <c r="BZ1326" s="18" t="str">
        <f>IF(I$2=0, "N/A", IF(I$2="Yes", IF(ProgramsTable[[#This Row],[Program Includes Services for Caregivers]]="Yes", IF(ProgramsTable[[#This Row],[Program May Require Caregiver to be Unpaid]]="No", "Yes", "No"), "No"), "N/A"))</f>
        <v>N/A</v>
      </c>
      <c r="CA132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26" s="18" t="str">
        <f>IF(CB$2=0, "N/A", IF(ISNUMBER(SEARCH(TRIM(UPPER(CB$2)), TRIM(UPPER(ProgramsTable[[#This Row],[Type of Service]])))), "Yes", "No"))</f>
        <v>N/A</v>
      </c>
      <c r="CC1326" s="18" t="str">
        <f>IF(CC$2=0, "N/A", IF(ISNUMBER(SEARCH(TRIM(CC$2), ProgramsTable[[#This Row],[Geographic Coverage]])), "Yes", "No"))</f>
        <v>No</v>
      </c>
      <c r="CD1326" s="18" t="str">
        <f>IF(CD$2=0, "N/A", IF(ISNUMBER(SEARCH(TRIM(CD$2), ProgramsTable[[#This Row],[Geographic Coverage]])), "Yes", "No"))</f>
        <v>N/A</v>
      </c>
      <c r="CE1326" s="18" t="str">
        <f>IF(AND(CC$2=0, CD$2=0), "*Required - Please Make a Selection*", IF(OR(ISNUMBER(SEARCH(TRIM(CC$2), ProgramsTable[[#This Row],[Geographic Coverage]])), ISNUMBER(SEARCH(TRIM(CD$2), ProgramsTable[[#This Row],[Geographic Coverage]]))), "Yes", "No"))</f>
        <v>No</v>
      </c>
      <c r="CF1326" s="18" t="str" cm="1">
        <f t="array" ref="CF1326">IF(COUNTIF(BK$2:BN$2, "Yes")=0, "N/A", IF(SUMPRODUCT((BK$2:BN$2="Yes")*(ProgramsTable[[#This Row],[Veteran?]:[Disabled Veteran?]]="Yes"))&gt;0, "Yes", "No"))</f>
        <v>No</v>
      </c>
      <c r="CG132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26"/>
      <c r="CI1326"/>
      <c r="CJ1326"/>
      <c r="CK1326"/>
      <c r="CL1326"/>
      <c r="CM1326"/>
      <c r="CN1326"/>
      <c r="CO1326"/>
      <c r="CP1326"/>
      <c r="CQ1326"/>
      <c r="CR1326"/>
      <c r="CS1326"/>
      <c r="CU1326"/>
      <c r="CV1326"/>
    </row>
    <row r="1327" spans="1:100" hidden="1" x14ac:dyDescent="0.25">
      <c r="A1327" s="10">
        <v>1518</v>
      </c>
      <c r="B1327" t="s">
        <v>782</v>
      </c>
      <c r="C1327" t="s">
        <v>782</v>
      </c>
      <c r="D1327" t="s">
        <v>791</v>
      </c>
      <c r="E1327" t="s">
        <v>792</v>
      </c>
      <c r="F1327" t="s">
        <v>793</v>
      </c>
      <c r="G1327" t="s">
        <v>87</v>
      </c>
      <c r="H1327" t="s">
        <v>207</v>
      </c>
      <c r="I1327" t="s">
        <v>207</v>
      </c>
      <c r="J1327" t="s">
        <v>208</v>
      </c>
      <c r="K1327" t="s">
        <v>234</v>
      </c>
      <c r="L1327" t="s">
        <v>208</v>
      </c>
      <c r="M1327" t="s">
        <v>208</v>
      </c>
      <c r="N1327" t="s">
        <v>208</v>
      </c>
      <c r="P1327" t="s">
        <v>235</v>
      </c>
      <c r="Q1327" t="s">
        <v>208</v>
      </c>
      <c r="R1327" t="s">
        <v>235</v>
      </c>
      <c r="S1327" t="s">
        <v>208</v>
      </c>
      <c r="T1327" t="s">
        <v>785</v>
      </c>
      <c r="U1327" t="s">
        <v>215</v>
      </c>
      <c r="V1327" t="s">
        <v>207</v>
      </c>
      <c r="W1327" t="s">
        <v>207</v>
      </c>
      <c r="X1327" t="s">
        <v>207</v>
      </c>
      <c r="Y1327" t="s">
        <v>207</v>
      </c>
      <c r="Z1327" t="s">
        <v>207</v>
      </c>
      <c r="AA1327" t="s">
        <v>207</v>
      </c>
      <c r="AB1327" t="s">
        <v>207</v>
      </c>
      <c r="AC1327" t="s">
        <v>207</v>
      </c>
      <c r="AD1327" t="s">
        <v>207</v>
      </c>
      <c r="AE1327" t="s">
        <v>207</v>
      </c>
      <c r="AF1327" t="s">
        <v>207</v>
      </c>
      <c r="AG1327" t="s">
        <v>207</v>
      </c>
      <c r="AH1327" t="s">
        <v>207</v>
      </c>
      <c r="AI1327" t="s">
        <v>207</v>
      </c>
      <c r="AJ1327" t="s">
        <v>207</v>
      </c>
      <c r="AK1327" t="s">
        <v>207</v>
      </c>
      <c r="AL1327" t="s">
        <v>207</v>
      </c>
      <c r="AM1327" t="s">
        <v>215</v>
      </c>
      <c r="AN1327" t="s">
        <v>215</v>
      </c>
      <c r="AO1327" t="s">
        <v>215</v>
      </c>
      <c r="AP1327" t="s">
        <v>207</v>
      </c>
      <c r="AQ1327" t="s">
        <v>207</v>
      </c>
      <c r="AR1327" t="s">
        <v>207</v>
      </c>
      <c r="AS1327" t="s">
        <v>207</v>
      </c>
      <c r="AT1327" t="s">
        <v>207</v>
      </c>
      <c r="AU1327" t="s">
        <v>207</v>
      </c>
      <c r="AV1327" t="s">
        <v>207</v>
      </c>
      <c r="AW1327" t="s">
        <v>207</v>
      </c>
      <c r="AX1327" t="s">
        <v>207</v>
      </c>
      <c r="AY1327" t="s">
        <v>207</v>
      </c>
      <c r="AZ1327" t="s">
        <v>207</v>
      </c>
      <c r="BA1327" t="s">
        <v>207</v>
      </c>
      <c r="BB1327" t="s">
        <v>207</v>
      </c>
      <c r="BC1327" t="s">
        <v>207</v>
      </c>
      <c r="BD1327" t="s">
        <v>207</v>
      </c>
      <c r="BE1327" t="s">
        <v>207</v>
      </c>
      <c r="BF1327" t="s">
        <v>207</v>
      </c>
      <c r="BG1327" t="s">
        <v>207</v>
      </c>
      <c r="BH1327" t="s">
        <v>207</v>
      </c>
      <c r="BI1327" t="s">
        <v>207</v>
      </c>
      <c r="BJ1327" t="s">
        <v>207</v>
      </c>
      <c r="BK1327" t="s">
        <v>207</v>
      </c>
      <c r="BL1327" t="s">
        <v>207</v>
      </c>
      <c r="BM1327" t="s">
        <v>207</v>
      </c>
      <c r="BN1327" t="s">
        <v>207</v>
      </c>
      <c r="BO1327" s="18" t="str">
        <f>IF(OR(BO$2=0, BO$2=""), "N/A", IF(ISNUMBER(SEARCH(UPPER(BO$2), UPPER(ProgramsTable[[#This Row],[Type of Service]]))), "Yes", "No"))</f>
        <v>N/A</v>
      </c>
      <c r="BP1327" s="18" t="str">
        <f>IF(BP$2=0, "N/A", IF(ISNUMBER(SEARCH(TRIM(BP$2), ProgramsTable[[#This Row],[Geographic Coverage]])), "Yes", "No"))</f>
        <v>N/A</v>
      </c>
      <c r="BQ1327" s="18" t="str">
        <f>IF(BQ$2=0, "N/A", IF(ISNUMBER(SEARCH(TRIM(BQ$2), ProgramsTable[[#This Row],[Geographic Coverage]])), "Yes", "No"))</f>
        <v>N/A</v>
      </c>
      <c r="BR1327" s="18" t="str">
        <f>IF(AND(BP$2=0, BQ$2=0), "*Required - Please Make a Selection*", IF(OR(ISNUMBER(SEARCH(TRIM(BP$2), ProgramsTable[[#This Row],[Geographic Coverage]])), ISNUMBER(SEARCH(TRIM(BQ$2), ProgramsTable[[#This Row],[Geographic Coverage]]))), "Yes", "No"))</f>
        <v>*Required - Please Make a Selection*</v>
      </c>
      <c r="BS1327" s="18" t="str">
        <f>IF(OR(BS$2="",BS$2=0), "N/A", IF(AND(ProgramsTable[[#This Row],[Age Min]]= "None", ProgramsTable[[#This Row],[Age Max]]= "None"), "Yes", IF(AND(BS$2&gt;=ProgramsTable[[#This Row],[Age Min]], BS$2&lt;=ProgramsTable[[#This Row],[Age Max]]), "Yes", "No")))</f>
        <v>N/A</v>
      </c>
      <c r="BT1327" s="18" t="str" cm="1">
        <f t="array" ref="BT1327">IF(COUNTIF(AM$2:BJ$2,"Yes")=0,"N/A",IF(SUMPRODUCT(--(AM$2:BJ$2="Yes"),--(ProgramsTable[[#This Row],[Developmental Disability]:[Caregivers, Family Members, Advocates, or Practitioners of an Individual with Disabilities or Medical Conditions]]="Yes"))&gt;0,"Yes","No"))</f>
        <v>N/A</v>
      </c>
      <c r="BU132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27" s="18" t="str">
        <f>IF(BV$2=0, "N/A", IF(ISNUMBER(SEARCH(UPPER(BV$2), UPPER(ProgramsTable[[#This Row],[Type of Service]]))), "Yes", "No"))</f>
        <v>N/A</v>
      </c>
      <c r="BW1327" s="18" t="str">
        <f>IF(BW$2=0, "N/A", IF(ISNUMBER(SEARCH(TRIM(BW$2), ProgramsTable[[#This Row],[Geographic Coverage]])), "Yes", "No"))</f>
        <v>N/A</v>
      </c>
      <c r="BX1327" s="18" t="str">
        <f>IF(BX$2=0, "N/A", IF(ISNUMBER(SEARCH(TRIM(BX$2), ProgramsTable[[#This Row],[Geographic Coverage]])), "Yes", "No"))</f>
        <v>N/A</v>
      </c>
      <c r="BY1327" s="18" t="str">
        <f>IF(AND(BW$2=0, BX$2=0), "*Required - Please Make a Selection*", IF(OR(ISNUMBER(SEARCH(TRIM(BW$2), ProgramsTable[[#This Row],[Geographic Coverage]])), ISNUMBER(SEARCH(TRIM(BX$2), ProgramsTable[[#This Row],[Geographic Coverage]]))), "Yes", "No"))</f>
        <v>*Required - Please Make a Selection*</v>
      </c>
      <c r="BZ1327" s="18" t="str">
        <f>IF(I$2=0, "N/A", IF(I$2="Yes", IF(ProgramsTable[[#This Row],[Program Includes Services for Caregivers]]="Yes", IF(ProgramsTable[[#This Row],[Program May Require Caregiver to be Unpaid]]="No", "Yes", "No"), "No"), "N/A"))</f>
        <v>N/A</v>
      </c>
      <c r="CA132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27" s="18" t="str">
        <f>IF(CB$2=0, "N/A", IF(ISNUMBER(SEARCH(TRIM(UPPER(CB$2)), TRIM(UPPER(ProgramsTable[[#This Row],[Type of Service]])))), "Yes", "No"))</f>
        <v>N/A</v>
      </c>
      <c r="CC1327" s="18" t="str">
        <f>IF(CC$2=0, "N/A", IF(ISNUMBER(SEARCH(TRIM(CC$2), ProgramsTable[[#This Row],[Geographic Coverage]])), "Yes", "No"))</f>
        <v>No</v>
      </c>
      <c r="CD1327" s="18" t="str">
        <f>IF(CD$2=0, "N/A", IF(ISNUMBER(SEARCH(TRIM(CD$2), ProgramsTable[[#This Row],[Geographic Coverage]])), "Yes", "No"))</f>
        <v>N/A</v>
      </c>
      <c r="CE1327" s="18" t="str">
        <f>IF(AND(CC$2=0, CD$2=0), "*Required - Please Make a Selection*", IF(OR(ISNUMBER(SEARCH(TRIM(CC$2), ProgramsTable[[#This Row],[Geographic Coverage]])), ISNUMBER(SEARCH(TRIM(CD$2), ProgramsTable[[#This Row],[Geographic Coverage]]))), "Yes", "No"))</f>
        <v>No</v>
      </c>
      <c r="CF1327" s="18" t="str" cm="1">
        <f t="array" ref="CF1327">IF(COUNTIF(BK$2:BN$2, "Yes")=0, "N/A", IF(SUMPRODUCT((BK$2:BN$2="Yes")*(ProgramsTable[[#This Row],[Veteran?]:[Disabled Veteran?]]="Yes"))&gt;0, "Yes", "No"))</f>
        <v>No</v>
      </c>
      <c r="CG132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27"/>
      <c r="CI1327"/>
      <c r="CJ1327"/>
      <c r="CK1327"/>
      <c r="CL1327"/>
      <c r="CM1327"/>
      <c r="CN1327"/>
      <c r="CO1327"/>
      <c r="CP1327"/>
      <c r="CQ1327"/>
      <c r="CR1327"/>
      <c r="CS1327"/>
      <c r="CU1327"/>
      <c r="CV1327"/>
    </row>
    <row r="1328" spans="1:100" hidden="1" x14ac:dyDescent="0.25">
      <c r="A1328" s="10">
        <v>1519</v>
      </c>
      <c r="B1328" t="s">
        <v>782</v>
      </c>
      <c r="C1328" t="s">
        <v>782</v>
      </c>
      <c r="D1328" t="s">
        <v>110</v>
      </c>
      <c r="E1328" t="s">
        <v>794</v>
      </c>
      <c r="F1328" t="s">
        <v>795</v>
      </c>
      <c r="G1328" t="s">
        <v>110</v>
      </c>
      <c r="H1328" t="s">
        <v>207</v>
      </c>
      <c r="I1328" t="s">
        <v>207</v>
      </c>
      <c r="J1328" t="s">
        <v>208</v>
      </c>
      <c r="K1328" t="s">
        <v>234</v>
      </c>
      <c r="L1328" t="s">
        <v>208</v>
      </c>
      <c r="M1328" t="s">
        <v>208</v>
      </c>
      <c r="N1328" t="s">
        <v>208</v>
      </c>
      <c r="P1328" t="s">
        <v>235</v>
      </c>
      <c r="Q1328" t="s">
        <v>208</v>
      </c>
      <c r="R1328" t="s">
        <v>235</v>
      </c>
      <c r="S1328" t="s">
        <v>208</v>
      </c>
      <c r="T1328" t="s">
        <v>785</v>
      </c>
      <c r="U1328" t="s">
        <v>215</v>
      </c>
      <c r="V1328" t="s">
        <v>207</v>
      </c>
      <c r="W1328" t="s">
        <v>207</v>
      </c>
      <c r="X1328" t="s">
        <v>207</v>
      </c>
      <c r="Y1328" t="s">
        <v>207</v>
      </c>
      <c r="Z1328" t="s">
        <v>207</v>
      </c>
      <c r="AA1328" t="s">
        <v>207</v>
      </c>
      <c r="AB1328" t="s">
        <v>207</v>
      </c>
      <c r="AC1328" t="s">
        <v>207</v>
      </c>
      <c r="AD1328" t="s">
        <v>207</v>
      </c>
      <c r="AE1328" t="s">
        <v>207</v>
      </c>
      <c r="AF1328" t="s">
        <v>207</v>
      </c>
      <c r="AG1328" t="s">
        <v>207</v>
      </c>
      <c r="AH1328" t="s">
        <v>207</v>
      </c>
      <c r="AI1328" t="s">
        <v>207</v>
      </c>
      <c r="AJ1328" t="s">
        <v>207</v>
      </c>
      <c r="AK1328" t="s">
        <v>207</v>
      </c>
      <c r="AL1328" t="s">
        <v>207</v>
      </c>
      <c r="AM1328" t="s">
        <v>215</v>
      </c>
      <c r="AN1328" t="s">
        <v>215</v>
      </c>
      <c r="AO1328" t="s">
        <v>215</v>
      </c>
      <c r="AP1328" t="s">
        <v>207</v>
      </c>
      <c r="AQ1328" t="s">
        <v>207</v>
      </c>
      <c r="AR1328" t="s">
        <v>207</v>
      </c>
      <c r="AS1328" t="s">
        <v>207</v>
      </c>
      <c r="AT1328" t="s">
        <v>207</v>
      </c>
      <c r="AU1328" t="s">
        <v>207</v>
      </c>
      <c r="AV1328" t="s">
        <v>207</v>
      </c>
      <c r="AW1328" t="s">
        <v>207</v>
      </c>
      <c r="AX1328" t="s">
        <v>207</v>
      </c>
      <c r="AY1328" t="s">
        <v>207</v>
      </c>
      <c r="AZ1328" t="s">
        <v>207</v>
      </c>
      <c r="BA1328" t="s">
        <v>207</v>
      </c>
      <c r="BB1328" t="s">
        <v>207</v>
      </c>
      <c r="BC1328" t="s">
        <v>207</v>
      </c>
      <c r="BD1328" t="s">
        <v>207</v>
      </c>
      <c r="BE1328" t="s">
        <v>207</v>
      </c>
      <c r="BF1328" t="s">
        <v>207</v>
      </c>
      <c r="BG1328" t="s">
        <v>207</v>
      </c>
      <c r="BH1328" t="s">
        <v>207</v>
      </c>
      <c r="BI1328" t="s">
        <v>207</v>
      </c>
      <c r="BJ1328" t="s">
        <v>207</v>
      </c>
      <c r="BK1328" t="s">
        <v>207</v>
      </c>
      <c r="BL1328" t="s">
        <v>207</v>
      </c>
      <c r="BM1328" t="s">
        <v>207</v>
      </c>
      <c r="BN1328" t="s">
        <v>207</v>
      </c>
      <c r="BO1328" s="18" t="str">
        <f>IF(OR(BO$2=0, BO$2=""), "N/A", IF(ISNUMBER(SEARCH(UPPER(BO$2), UPPER(ProgramsTable[[#This Row],[Type of Service]]))), "Yes", "No"))</f>
        <v>N/A</v>
      </c>
      <c r="BP1328" s="18" t="str">
        <f>IF(BP$2=0, "N/A", IF(ISNUMBER(SEARCH(TRIM(BP$2), ProgramsTable[[#This Row],[Geographic Coverage]])), "Yes", "No"))</f>
        <v>N/A</v>
      </c>
      <c r="BQ1328" s="18" t="str">
        <f>IF(BQ$2=0, "N/A", IF(ISNUMBER(SEARCH(TRIM(BQ$2), ProgramsTable[[#This Row],[Geographic Coverage]])), "Yes", "No"))</f>
        <v>N/A</v>
      </c>
      <c r="BR1328" s="18" t="str">
        <f>IF(AND(BP$2=0, BQ$2=0), "*Required - Please Make a Selection*", IF(OR(ISNUMBER(SEARCH(TRIM(BP$2), ProgramsTable[[#This Row],[Geographic Coverage]])), ISNUMBER(SEARCH(TRIM(BQ$2), ProgramsTable[[#This Row],[Geographic Coverage]]))), "Yes", "No"))</f>
        <v>*Required - Please Make a Selection*</v>
      </c>
      <c r="BS1328" s="18" t="str">
        <f>IF(OR(BS$2="",BS$2=0), "N/A", IF(AND(ProgramsTable[[#This Row],[Age Min]]= "None", ProgramsTable[[#This Row],[Age Max]]= "None"), "Yes", IF(AND(BS$2&gt;=ProgramsTable[[#This Row],[Age Min]], BS$2&lt;=ProgramsTable[[#This Row],[Age Max]]), "Yes", "No")))</f>
        <v>N/A</v>
      </c>
      <c r="BT1328" s="18" t="str" cm="1">
        <f t="array" ref="BT1328">IF(COUNTIF(AM$2:BJ$2,"Yes")=0,"N/A",IF(SUMPRODUCT(--(AM$2:BJ$2="Yes"),--(ProgramsTable[[#This Row],[Developmental Disability]:[Caregivers, Family Members, Advocates, or Practitioners of an Individual with Disabilities or Medical Conditions]]="Yes"))&gt;0,"Yes","No"))</f>
        <v>N/A</v>
      </c>
      <c r="BU132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28" s="18" t="str">
        <f>IF(BV$2=0, "N/A", IF(ISNUMBER(SEARCH(UPPER(BV$2), UPPER(ProgramsTable[[#This Row],[Type of Service]]))), "Yes", "No"))</f>
        <v>N/A</v>
      </c>
      <c r="BW1328" s="18" t="str">
        <f>IF(BW$2=0, "N/A", IF(ISNUMBER(SEARCH(TRIM(BW$2), ProgramsTable[[#This Row],[Geographic Coverage]])), "Yes", "No"))</f>
        <v>N/A</v>
      </c>
      <c r="BX1328" s="18" t="str">
        <f>IF(BX$2=0, "N/A", IF(ISNUMBER(SEARCH(TRIM(BX$2), ProgramsTable[[#This Row],[Geographic Coverage]])), "Yes", "No"))</f>
        <v>N/A</v>
      </c>
      <c r="BY1328" s="18" t="str">
        <f>IF(AND(BW$2=0, BX$2=0), "*Required - Please Make a Selection*", IF(OR(ISNUMBER(SEARCH(TRIM(BW$2), ProgramsTable[[#This Row],[Geographic Coverage]])), ISNUMBER(SEARCH(TRIM(BX$2), ProgramsTable[[#This Row],[Geographic Coverage]]))), "Yes", "No"))</f>
        <v>*Required - Please Make a Selection*</v>
      </c>
      <c r="BZ1328" s="18" t="str">
        <f>IF(I$2=0, "N/A", IF(I$2="Yes", IF(ProgramsTable[[#This Row],[Program Includes Services for Caregivers]]="Yes", IF(ProgramsTable[[#This Row],[Program May Require Caregiver to be Unpaid]]="No", "Yes", "No"), "No"), "N/A"))</f>
        <v>N/A</v>
      </c>
      <c r="CA132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28" s="18" t="str">
        <f>IF(CB$2=0, "N/A", IF(ISNUMBER(SEARCH(TRIM(UPPER(CB$2)), TRIM(UPPER(ProgramsTable[[#This Row],[Type of Service]])))), "Yes", "No"))</f>
        <v>N/A</v>
      </c>
      <c r="CC1328" s="18" t="str">
        <f>IF(CC$2=0, "N/A", IF(ISNUMBER(SEARCH(TRIM(CC$2), ProgramsTable[[#This Row],[Geographic Coverage]])), "Yes", "No"))</f>
        <v>No</v>
      </c>
      <c r="CD1328" s="18" t="str">
        <f>IF(CD$2=0, "N/A", IF(ISNUMBER(SEARCH(TRIM(CD$2), ProgramsTable[[#This Row],[Geographic Coverage]])), "Yes", "No"))</f>
        <v>N/A</v>
      </c>
      <c r="CE1328" s="18" t="str">
        <f>IF(AND(CC$2=0, CD$2=0), "*Required - Please Make a Selection*", IF(OR(ISNUMBER(SEARCH(TRIM(CC$2), ProgramsTable[[#This Row],[Geographic Coverage]])), ISNUMBER(SEARCH(TRIM(CD$2), ProgramsTable[[#This Row],[Geographic Coverage]]))), "Yes", "No"))</f>
        <v>No</v>
      </c>
      <c r="CF1328" s="18" t="str" cm="1">
        <f t="array" ref="CF1328">IF(COUNTIF(BK$2:BN$2, "Yes")=0, "N/A", IF(SUMPRODUCT((BK$2:BN$2="Yes")*(ProgramsTable[[#This Row],[Veteran?]:[Disabled Veteran?]]="Yes"))&gt;0, "Yes", "No"))</f>
        <v>No</v>
      </c>
      <c r="CG132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28"/>
      <c r="CI1328"/>
      <c r="CJ1328"/>
      <c r="CK1328"/>
      <c r="CL1328"/>
      <c r="CM1328"/>
      <c r="CN1328"/>
      <c r="CO1328"/>
      <c r="CP1328"/>
      <c r="CQ1328"/>
      <c r="CR1328"/>
      <c r="CS1328"/>
      <c r="CU1328"/>
      <c r="CV1328"/>
    </row>
    <row r="1329" spans="1:100" hidden="1" x14ac:dyDescent="0.25">
      <c r="A1329" s="10">
        <v>1520</v>
      </c>
      <c r="B1329" t="s">
        <v>782</v>
      </c>
      <c r="C1329" t="s">
        <v>782</v>
      </c>
      <c r="D1329" t="s">
        <v>281</v>
      </c>
      <c r="E1329" t="s">
        <v>787</v>
      </c>
      <c r="F1329" t="s">
        <v>796</v>
      </c>
      <c r="G1329" t="s">
        <v>87</v>
      </c>
      <c r="H1329" t="s">
        <v>207</v>
      </c>
      <c r="I1329" t="s">
        <v>207</v>
      </c>
      <c r="J1329" t="s">
        <v>208</v>
      </c>
      <c r="K1329" t="s">
        <v>234</v>
      </c>
      <c r="L1329" t="s">
        <v>208</v>
      </c>
      <c r="M1329" t="s">
        <v>208</v>
      </c>
      <c r="N1329" t="s">
        <v>208</v>
      </c>
      <c r="P1329" t="s">
        <v>235</v>
      </c>
      <c r="Q1329" t="s">
        <v>208</v>
      </c>
      <c r="R1329" t="s">
        <v>235</v>
      </c>
      <c r="S1329" t="s">
        <v>208</v>
      </c>
      <c r="T1329" t="s">
        <v>785</v>
      </c>
      <c r="U1329" t="s">
        <v>215</v>
      </c>
      <c r="V1329" t="s">
        <v>207</v>
      </c>
      <c r="W1329" t="s">
        <v>207</v>
      </c>
      <c r="X1329" t="s">
        <v>207</v>
      </c>
      <c r="Y1329" t="s">
        <v>207</v>
      </c>
      <c r="Z1329" t="s">
        <v>207</v>
      </c>
      <c r="AA1329" t="s">
        <v>207</v>
      </c>
      <c r="AB1329" t="s">
        <v>207</v>
      </c>
      <c r="AC1329" t="s">
        <v>207</v>
      </c>
      <c r="AD1329" t="s">
        <v>207</v>
      </c>
      <c r="AE1329" t="s">
        <v>207</v>
      </c>
      <c r="AF1329" t="s">
        <v>207</v>
      </c>
      <c r="AG1329" t="s">
        <v>207</v>
      </c>
      <c r="AH1329" t="s">
        <v>207</v>
      </c>
      <c r="AI1329" t="s">
        <v>207</v>
      </c>
      <c r="AJ1329" t="s">
        <v>207</v>
      </c>
      <c r="AK1329" t="s">
        <v>207</v>
      </c>
      <c r="AL1329" t="s">
        <v>207</v>
      </c>
      <c r="AM1329" t="s">
        <v>215</v>
      </c>
      <c r="AN1329" t="s">
        <v>215</v>
      </c>
      <c r="AO1329" t="s">
        <v>215</v>
      </c>
      <c r="AP1329" t="s">
        <v>207</v>
      </c>
      <c r="AQ1329" t="s">
        <v>207</v>
      </c>
      <c r="AR1329" t="s">
        <v>207</v>
      </c>
      <c r="AS1329" t="s">
        <v>207</v>
      </c>
      <c r="AT1329" t="s">
        <v>207</v>
      </c>
      <c r="AU1329" t="s">
        <v>207</v>
      </c>
      <c r="AV1329" t="s">
        <v>207</v>
      </c>
      <c r="AW1329" t="s">
        <v>207</v>
      </c>
      <c r="AX1329" t="s">
        <v>207</v>
      </c>
      <c r="AY1329" t="s">
        <v>207</v>
      </c>
      <c r="AZ1329" t="s">
        <v>207</v>
      </c>
      <c r="BA1329" t="s">
        <v>207</v>
      </c>
      <c r="BB1329" t="s">
        <v>207</v>
      </c>
      <c r="BC1329" t="s">
        <v>207</v>
      </c>
      <c r="BD1329" t="s">
        <v>207</v>
      </c>
      <c r="BE1329" t="s">
        <v>207</v>
      </c>
      <c r="BF1329" t="s">
        <v>207</v>
      </c>
      <c r="BG1329" t="s">
        <v>207</v>
      </c>
      <c r="BH1329" t="s">
        <v>207</v>
      </c>
      <c r="BI1329" t="s">
        <v>207</v>
      </c>
      <c r="BJ1329" t="s">
        <v>207</v>
      </c>
      <c r="BK1329" t="s">
        <v>207</v>
      </c>
      <c r="BL1329" t="s">
        <v>207</v>
      </c>
      <c r="BM1329" t="s">
        <v>207</v>
      </c>
      <c r="BN1329" t="s">
        <v>207</v>
      </c>
      <c r="BO1329" s="18" t="str">
        <f>IF(OR(BO$2=0, BO$2=""), "N/A", IF(ISNUMBER(SEARCH(UPPER(BO$2), UPPER(ProgramsTable[[#This Row],[Type of Service]]))), "Yes", "No"))</f>
        <v>N/A</v>
      </c>
      <c r="BP1329" s="18" t="str">
        <f>IF(BP$2=0, "N/A", IF(ISNUMBER(SEARCH(TRIM(BP$2), ProgramsTable[[#This Row],[Geographic Coverage]])), "Yes", "No"))</f>
        <v>N/A</v>
      </c>
      <c r="BQ1329" s="18" t="str">
        <f>IF(BQ$2=0, "N/A", IF(ISNUMBER(SEARCH(TRIM(BQ$2), ProgramsTable[[#This Row],[Geographic Coverage]])), "Yes", "No"))</f>
        <v>N/A</v>
      </c>
      <c r="BR1329" s="18" t="str">
        <f>IF(AND(BP$2=0, BQ$2=0), "*Required - Please Make a Selection*", IF(OR(ISNUMBER(SEARCH(TRIM(BP$2), ProgramsTable[[#This Row],[Geographic Coverage]])), ISNUMBER(SEARCH(TRIM(BQ$2), ProgramsTable[[#This Row],[Geographic Coverage]]))), "Yes", "No"))</f>
        <v>*Required - Please Make a Selection*</v>
      </c>
      <c r="BS1329" s="18" t="str">
        <f>IF(OR(BS$2="",BS$2=0), "N/A", IF(AND(ProgramsTable[[#This Row],[Age Min]]= "None", ProgramsTable[[#This Row],[Age Max]]= "None"), "Yes", IF(AND(BS$2&gt;=ProgramsTable[[#This Row],[Age Min]], BS$2&lt;=ProgramsTable[[#This Row],[Age Max]]), "Yes", "No")))</f>
        <v>N/A</v>
      </c>
      <c r="BT1329" s="18" t="str" cm="1">
        <f t="array" ref="BT1329">IF(COUNTIF(AM$2:BJ$2,"Yes")=0,"N/A",IF(SUMPRODUCT(--(AM$2:BJ$2="Yes"),--(ProgramsTable[[#This Row],[Developmental Disability]:[Caregivers, Family Members, Advocates, or Practitioners of an Individual with Disabilities or Medical Conditions]]="Yes"))&gt;0,"Yes","No"))</f>
        <v>N/A</v>
      </c>
      <c r="BU132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29" s="18" t="str">
        <f>IF(BV$2=0, "N/A", IF(ISNUMBER(SEARCH(UPPER(BV$2), UPPER(ProgramsTable[[#This Row],[Type of Service]]))), "Yes", "No"))</f>
        <v>N/A</v>
      </c>
      <c r="BW1329" s="18" t="str">
        <f>IF(BW$2=0, "N/A", IF(ISNUMBER(SEARCH(TRIM(BW$2), ProgramsTable[[#This Row],[Geographic Coverage]])), "Yes", "No"))</f>
        <v>N/A</v>
      </c>
      <c r="BX1329" s="18" t="str">
        <f>IF(BX$2=0, "N/A", IF(ISNUMBER(SEARCH(TRIM(BX$2), ProgramsTable[[#This Row],[Geographic Coverage]])), "Yes", "No"))</f>
        <v>N/A</v>
      </c>
      <c r="BY1329" s="18" t="str">
        <f>IF(AND(BW$2=0, BX$2=0), "*Required - Please Make a Selection*", IF(OR(ISNUMBER(SEARCH(TRIM(BW$2), ProgramsTable[[#This Row],[Geographic Coverage]])), ISNUMBER(SEARCH(TRIM(BX$2), ProgramsTable[[#This Row],[Geographic Coverage]]))), "Yes", "No"))</f>
        <v>*Required - Please Make a Selection*</v>
      </c>
      <c r="BZ1329" s="18" t="str">
        <f>IF(I$2=0, "N/A", IF(I$2="Yes", IF(ProgramsTable[[#This Row],[Program Includes Services for Caregivers]]="Yes", IF(ProgramsTable[[#This Row],[Program May Require Caregiver to be Unpaid]]="No", "Yes", "No"), "No"), "N/A"))</f>
        <v>N/A</v>
      </c>
      <c r="CA132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29" s="18" t="str">
        <f>IF(CB$2=0, "N/A", IF(ISNUMBER(SEARCH(TRIM(UPPER(CB$2)), TRIM(UPPER(ProgramsTable[[#This Row],[Type of Service]])))), "Yes", "No"))</f>
        <v>N/A</v>
      </c>
      <c r="CC1329" s="18" t="str">
        <f>IF(CC$2=0, "N/A", IF(ISNUMBER(SEARCH(TRIM(CC$2), ProgramsTable[[#This Row],[Geographic Coverage]])), "Yes", "No"))</f>
        <v>No</v>
      </c>
      <c r="CD1329" s="18" t="str">
        <f>IF(CD$2=0, "N/A", IF(ISNUMBER(SEARCH(TRIM(CD$2), ProgramsTable[[#This Row],[Geographic Coverage]])), "Yes", "No"))</f>
        <v>N/A</v>
      </c>
      <c r="CE1329" s="18" t="str">
        <f>IF(AND(CC$2=0, CD$2=0), "*Required - Please Make a Selection*", IF(OR(ISNUMBER(SEARCH(TRIM(CC$2), ProgramsTable[[#This Row],[Geographic Coverage]])), ISNUMBER(SEARCH(TRIM(CD$2), ProgramsTable[[#This Row],[Geographic Coverage]]))), "Yes", "No"))</f>
        <v>No</v>
      </c>
      <c r="CF1329" s="18" t="str" cm="1">
        <f t="array" ref="CF1329">IF(COUNTIF(BK$2:BN$2, "Yes")=0, "N/A", IF(SUMPRODUCT((BK$2:BN$2="Yes")*(ProgramsTable[[#This Row],[Veteran?]:[Disabled Veteran?]]="Yes"))&gt;0, "Yes", "No"))</f>
        <v>No</v>
      </c>
      <c r="CG132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29"/>
      <c r="CI1329"/>
      <c r="CJ1329"/>
      <c r="CK1329"/>
      <c r="CL1329"/>
      <c r="CM1329"/>
      <c r="CN1329"/>
      <c r="CO1329"/>
      <c r="CP1329"/>
      <c r="CQ1329"/>
      <c r="CR1329"/>
      <c r="CS1329"/>
      <c r="CU1329"/>
      <c r="CV1329"/>
    </row>
    <row r="1330" spans="1:100" hidden="1" x14ac:dyDescent="0.25">
      <c r="A1330" s="10">
        <v>1521</v>
      </c>
      <c r="B1330" t="s">
        <v>782</v>
      </c>
      <c r="C1330" t="s">
        <v>782</v>
      </c>
      <c r="D1330" t="s">
        <v>797</v>
      </c>
      <c r="E1330" t="s">
        <v>798</v>
      </c>
      <c r="F1330" t="s">
        <v>799</v>
      </c>
      <c r="G1330" t="s">
        <v>115</v>
      </c>
      <c r="H1330" t="s">
        <v>207</v>
      </c>
      <c r="I1330" t="s">
        <v>207</v>
      </c>
      <c r="J1330" t="s">
        <v>208</v>
      </c>
      <c r="K1330" t="s">
        <v>234</v>
      </c>
      <c r="L1330" t="s">
        <v>208</v>
      </c>
      <c r="M1330" t="s">
        <v>208</v>
      </c>
      <c r="N1330" t="s">
        <v>208</v>
      </c>
      <c r="P1330" t="s">
        <v>235</v>
      </c>
      <c r="Q1330" t="s">
        <v>208</v>
      </c>
      <c r="R1330" t="s">
        <v>235</v>
      </c>
      <c r="S1330" t="s">
        <v>208</v>
      </c>
      <c r="T1330" t="s">
        <v>785</v>
      </c>
      <c r="U1330" t="s">
        <v>215</v>
      </c>
      <c r="V1330" t="s">
        <v>207</v>
      </c>
      <c r="W1330" t="s">
        <v>207</v>
      </c>
      <c r="X1330" t="s">
        <v>207</v>
      </c>
      <c r="Y1330" t="s">
        <v>207</v>
      </c>
      <c r="Z1330" t="s">
        <v>207</v>
      </c>
      <c r="AA1330" t="s">
        <v>207</v>
      </c>
      <c r="AB1330" t="s">
        <v>207</v>
      </c>
      <c r="AC1330" t="s">
        <v>207</v>
      </c>
      <c r="AD1330" t="s">
        <v>207</v>
      </c>
      <c r="AE1330" t="s">
        <v>207</v>
      </c>
      <c r="AF1330" t="s">
        <v>207</v>
      </c>
      <c r="AG1330" t="s">
        <v>207</v>
      </c>
      <c r="AH1330" t="s">
        <v>207</v>
      </c>
      <c r="AI1330" t="s">
        <v>207</v>
      </c>
      <c r="AJ1330" t="s">
        <v>207</v>
      </c>
      <c r="AK1330" t="s">
        <v>207</v>
      </c>
      <c r="AL1330" t="s">
        <v>207</v>
      </c>
      <c r="AM1330" t="s">
        <v>215</v>
      </c>
      <c r="AN1330" t="s">
        <v>215</v>
      </c>
      <c r="AO1330" t="s">
        <v>215</v>
      </c>
      <c r="AP1330" t="s">
        <v>207</v>
      </c>
      <c r="AQ1330" t="s">
        <v>207</v>
      </c>
      <c r="AR1330" t="s">
        <v>207</v>
      </c>
      <c r="AS1330" t="s">
        <v>207</v>
      </c>
      <c r="AT1330" t="s">
        <v>207</v>
      </c>
      <c r="AU1330" t="s">
        <v>207</v>
      </c>
      <c r="AV1330" t="s">
        <v>207</v>
      </c>
      <c r="AW1330" t="s">
        <v>207</v>
      </c>
      <c r="AX1330" t="s">
        <v>207</v>
      </c>
      <c r="AY1330" t="s">
        <v>207</v>
      </c>
      <c r="AZ1330" t="s">
        <v>207</v>
      </c>
      <c r="BA1330" t="s">
        <v>207</v>
      </c>
      <c r="BB1330" t="s">
        <v>207</v>
      </c>
      <c r="BC1330" t="s">
        <v>207</v>
      </c>
      <c r="BD1330" t="s">
        <v>207</v>
      </c>
      <c r="BE1330" t="s">
        <v>207</v>
      </c>
      <c r="BF1330" t="s">
        <v>207</v>
      </c>
      <c r="BG1330" t="s">
        <v>207</v>
      </c>
      <c r="BH1330" t="s">
        <v>207</v>
      </c>
      <c r="BI1330" t="s">
        <v>207</v>
      </c>
      <c r="BJ1330" t="s">
        <v>207</v>
      </c>
      <c r="BK1330" t="s">
        <v>207</v>
      </c>
      <c r="BL1330" t="s">
        <v>207</v>
      </c>
      <c r="BM1330" t="s">
        <v>207</v>
      </c>
      <c r="BN1330" t="s">
        <v>207</v>
      </c>
      <c r="BO1330" s="18" t="str">
        <f>IF(OR(BO$2=0, BO$2=""), "N/A", IF(ISNUMBER(SEARCH(UPPER(BO$2), UPPER(ProgramsTable[[#This Row],[Type of Service]]))), "Yes", "No"))</f>
        <v>N/A</v>
      </c>
      <c r="BP1330" s="18" t="str">
        <f>IF(BP$2=0, "N/A", IF(ISNUMBER(SEARCH(TRIM(BP$2), ProgramsTable[[#This Row],[Geographic Coverage]])), "Yes", "No"))</f>
        <v>N/A</v>
      </c>
      <c r="BQ1330" s="18" t="str">
        <f>IF(BQ$2=0, "N/A", IF(ISNUMBER(SEARCH(TRIM(BQ$2), ProgramsTable[[#This Row],[Geographic Coverage]])), "Yes", "No"))</f>
        <v>N/A</v>
      </c>
      <c r="BR1330" s="18" t="str">
        <f>IF(AND(BP$2=0, BQ$2=0), "*Required - Please Make a Selection*", IF(OR(ISNUMBER(SEARCH(TRIM(BP$2), ProgramsTable[[#This Row],[Geographic Coverage]])), ISNUMBER(SEARCH(TRIM(BQ$2), ProgramsTable[[#This Row],[Geographic Coverage]]))), "Yes", "No"))</f>
        <v>*Required - Please Make a Selection*</v>
      </c>
      <c r="BS1330" s="18" t="str">
        <f>IF(OR(BS$2="",BS$2=0), "N/A", IF(AND(ProgramsTable[[#This Row],[Age Min]]= "None", ProgramsTable[[#This Row],[Age Max]]= "None"), "Yes", IF(AND(BS$2&gt;=ProgramsTable[[#This Row],[Age Min]], BS$2&lt;=ProgramsTable[[#This Row],[Age Max]]), "Yes", "No")))</f>
        <v>N/A</v>
      </c>
      <c r="BT1330" s="18" t="str" cm="1">
        <f t="array" ref="BT1330">IF(COUNTIF(AM$2:BJ$2,"Yes")=0,"N/A",IF(SUMPRODUCT(--(AM$2:BJ$2="Yes"),--(ProgramsTable[[#This Row],[Developmental Disability]:[Caregivers, Family Members, Advocates, or Practitioners of an Individual with Disabilities or Medical Conditions]]="Yes"))&gt;0,"Yes","No"))</f>
        <v>N/A</v>
      </c>
      <c r="BU133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30" s="18" t="str">
        <f>IF(BV$2=0, "N/A", IF(ISNUMBER(SEARCH(UPPER(BV$2), UPPER(ProgramsTable[[#This Row],[Type of Service]]))), "Yes", "No"))</f>
        <v>N/A</v>
      </c>
      <c r="BW1330" s="18" t="str">
        <f>IF(BW$2=0, "N/A", IF(ISNUMBER(SEARCH(TRIM(BW$2), ProgramsTable[[#This Row],[Geographic Coverage]])), "Yes", "No"))</f>
        <v>N/A</v>
      </c>
      <c r="BX1330" s="18" t="str">
        <f>IF(BX$2=0, "N/A", IF(ISNUMBER(SEARCH(TRIM(BX$2), ProgramsTable[[#This Row],[Geographic Coverage]])), "Yes", "No"))</f>
        <v>N/A</v>
      </c>
      <c r="BY1330" s="18" t="str">
        <f>IF(AND(BW$2=0, BX$2=0), "*Required - Please Make a Selection*", IF(OR(ISNUMBER(SEARCH(TRIM(BW$2), ProgramsTable[[#This Row],[Geographic Coverage]])), ISNUMBER(SEARCH(TRIM(BX$2), ProgramsTable[[#This Row],[Geographic Coverage]]))), "Yes", "No"))</f>
        <v>*Required - Please Make a Selection*</v>
      </c>
      <c r="BZ1330" s="18" t="str">
        <f>IF(I$2=0, "N/A", IF(I$2="Yes", IF(ProgramsTable[[#This Row],[Program Includes Services for Caregivers]]="Yes", IF(ProgramsTable[[#This Row],[Program May Require Caregiver to be Unpaid]]="No", "Yes", "No"), "No"), "N/A"))</f>
        <v>N/A</v>
      </c>
      <c r="CA133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30" s="18" t="str">
        <f>IF(CB$2=0, "N/A", IF(ISNUMBER(SEARCH(TRIM(UPPER(CB$2)), TRIM(UPPER(ProgramsTable[[#This Row],[Type of Service]])))), "Yes", "No"))</f>
        <v>N/A</v>
      </c>
      <c r="CC1330" s="18" t="str">
        <f>IF(CC$2=0, "N/A", IF(ISNUMBER(SEARCH(TRIM(CC$2), ProgramsTable[[#This Row],[Geographic Coverage]])), "Yes", "No"))</f>
        <v>No</v>
      </c>
      <c r="CD1330" s="18" t="str">
        <f>IF(CD$2=0, "N/A", IF(ISNUMBER(SEARCH(TRIM(CD$2), ProgramsTable[[#This Row],[Geographic Coverage]])), "Yes", "No"))</f>
        <v>N/A</v>
      </c>
      <c r="CE1330" s="18" t="str">
        <f>IF(AND(CC$2=0, CD$2=0), "*Required - Please Make a Selection*", IF(OR(ISNUMBER(SEARCH(TRIM(CC$2), ProgramsTable[[#This Row],[Geographic Coverage]])), ISNUMBER(SEARCH(TRIM(CD$2), ProgramsTable[[#This Row],[Geographic Coverage]]))), "Yes", "No"))</f>
        <v>No</v>
      </c>
      <c r="CF1330" s="18" t="str" cm="1">
        <f t="array" ref="CF1330">IF(COUNTIF(BK$2:BN$2, "Yes")=0, "N/A", IF(SUMPRODUCT((BK$2:BN$2="Yes")*(ProgramsTable[[#This Row],[Veteran?]:[Disabled Veteran?]]="Yes"))&gt;0, "Yes", "No"))</f>
        <v>No</v>
      </c>
      <c r="CG133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30"/>
      <c r="CI1330"/>
      <c r="CJ1330"/>
      <c r="CK1330"/>
      <c r="CL1330"/>
      <c r="CM1330"/>
      <c r="CN1330"/>
      <c r="CO1330"/>
      <c r="CP1330"/>
      <c r="CQ1330"/>
      <c r="CR1330"/>
      <c r="CS1330"/>
      <c r="CU1330"/>
      <c r="CV1330"/>
    </row>
    <row r="1331" spans="1:100" hidden="1" x14ac:dyDescent="0.25">
      <c r="A1331" s="10">
        <v>1522</v>
      </c>
      <c r="B1331" t="s">
        <v>782</v>
      </c>
      <c r="C1331" t="s">
        <v>782</v>
      </c>
      <c r="D1331" t="s">
        <v>288</v>
      </c>
      <c r="E1331" t="s">
        <v>787</v>
      </c>
      <c r="F1331" t="s">
        <v>800</v>
      </c>
      <c r="G1331" t="s">
        <v>87</v>
      </c>
      <c r="H1331" t="s">
        <v>207</v>
      </c>
      <c r="I1331" t="s">
        <v>207</v>
      </c>
      <c r="J1331" t="s">
        <v>208</v>
      </c>
      <c r="K1331" t="s">
        <v>234</v>
      </c>
      <c r="L1331" t="s">
        <v>208</v>
      </c>
      <c r="M1331" t="s">
        <v>208</v>
      </c>
      <c r="N1331" t="s">
        <v>208</v>
      </c>
      <c r="P1331" t="s">
        <v>235</v>
      </c>
      <c r="Q1331" t="s">
        <v>208</v>
      </c>
      <c r="R1331" t="s">
        <v>235</v>
      </c>
      <c r="S1331" t="s">
        <v>208</v>
      </c>
      <c r="T1331" t="s">
        <v>785</v>
      </c>
      <c r="U1331" t="s">
        <v>215</v>
      </c>
      <c r="V1331" t="s">
        <v>207</v>
      </c>
      <c r="W1331" t="s">
        <v>207</v>
      </c>
      <c r="X1331" t="s">
        <v>207</v>
      </c>
      <c r="Y1331" t="s">
        <v>207</v>
      </c>
      <c r="Z1331" t="s">
        <v>207</v>
      </c>
      <c r="AA1331" t="s">
        <v>207</v>
      </c>
      <c r="AB1331" t="s">
        <v>207</v>
      </c>
      <c r="AC1331" t="s">
        <v>207</v>
      </c>
      <c r="AD1331" t="s">
        <v>207</v>
      </c>
      <c r="AE1331" t="s">
        <v>207</v>
      </c>
      <c r="AF1331" t="s">
        <v>207</v>
      </c>
      <c r="AG1331" t="s">
        <v>207</v>
      </c>
      <c r="AH1331" t="s">
        <v>207</v>
      </c>
      <c r="AI1331" t="s">
        <v>207</v>
      </c>
      <c r="AJ1331" t="s">
        <v>207</v>
      </c>
      <c r="AK1331" t="s">
        <v>207</v>
      </c>
      <c r="AL1331" t="s">
        <v>207</v>
      </c>
      <c r="AM1331" t="s">
        <v>215</v>
      </c>
      <c r="AN1331" t="s">
        <v>215</v>
      </c>
      <c r="AO1331" t="s">
        <v>215</v>
      </c>
      <c r="AP1331" t="s">
        <v>207</v>
      </c>
      <c r="AQ1331" t="s">
        <v>207</v>
      </c>
      <c r="AR1331" t="s">
        <v>207</v>
      </c>
      <c r="AS1331" t="s">
        <v>207</v>
      </c>
      <c r="AT1331" t="s">
        <v>207</v>
      </c>
      <c r="AU1331" t="s">
        <v>207</v>
      </c>
      <c r="AV1331" t="s">
        <v>207</v>
      </c>
      <c r="AW1331" t="s">
        <v>207</v>
      </c>
      <c r="AX1331" t="s">
        <v>207</v>
      </c>
      <c r="AY1331" t="s">
        <v>207</v>
      </c>
      <c r="AZ1331" t="s">
        <v>207</v>
      </c>
      <c r="BA1331" t="s">
        <v>207</v>
      </c>
      <c r="BB1331" t="s">
        <v>207</v>
      </c>
      <c r="BC1331" t="s">
        <v>207</v>
      </c>
      <c r="BD1331" t="s">
        <v>207</v>
      </c>
      <c r="BE1331" t="s">
        <v>207</v>
      </c>
      <c r="BF1331" t="s">
        <v>207</v>
      </c>
      <c r="BG1331" t="s">
        <v>207</v>
      </c>
      <c r="BH1331" t="s">
        <v>207</v>
      </c>
      <c r="BI1331" t="s">
        <v>207</v>
      </c>
      <c r="BJ1331" t="s">
        <v>207</v>
      </c>
      <c r="BK1331" t="s">
        <v>207</v>
      </c>
      <c r="BL1331" t="s">
        <v>207</v>
      </c>
      <c r="BM1331" t="s">
        <v>207</v>
      </c>
      <c r="BN1331" t="s">
        <v>207</v>
      </c>
      <c r="BO1331" s="18" t="str">
        <f>IF(OR(BO$2=0, BO$2=""), "N/A", IF(ISNUMBER(SEARCH(UPPER(BO$2), UPPER(ProgramsTable[[#This Row],[Type of Service]]))), "Yes", "No"))</f>
        <v>N/A</v>
      </c>
      <c r="BP1331" s="18" t="str">
        <f>IF(BP$2=0, "N/A", IF(ISNUMBER(SEARCH(TRIM(BP$2), ProgramsTable[[#This Row],[Geographic Coverage]])), "Yes", "No"))</f>
        <v>N/A</v>
      </c>
      <c r="BQ1331" s="18" t="str">
        <f>IF(BQ$2=0, "N/A", IF(ISNUMBER(SEARCH(TRIM(BQ$2), ProgramsTable[[#This Row],[Geographic Coverage]])), "Yes", "No"))</f>
        <v>N/A</v>
      </c>
      <c r="BR1331" s="18" t="str">
        <f>IF(AND(BP$2=0, BQ$2=0), "*Required - Please Make a Selection*", IF(OR(ISNUMBER(SEARCH(TRIM(BP$2), ProgramsTable[[#This Row],[Geographic Coverage]])), ISNUMBER(SEARCH(TRIM(BQ$2), ProgramsTable[[#This Row],[Geographic Coverage]]))), "Yes", "No"))</f>
        <v>*Required - Please Make a Selection*</v>
      </c>
      <c r="BS1331" s="18" t="str">
        <f>IF(OR(BS$2="",BS$2=0), "N/A", IF(AND(ProgramsTable[[#This Row],[Age Min]]= "None", ProgramsTable[[#This Row],[Age Max]]= "None"), "Yes", IF(AND(BS$2&gt;=ProgramsTable[[#This Row],[Age Min]], BS$2&lt;=ProgramsTable[[#This Row],[Age Max]]), "Yes", "No")))</f>
        <v>N/A</v>
      </c>
      <c r="BT1331" s="18" t="str" cm="1">
        <f t="array" ref="BT1331">IF(COUNTIF(AM$2:BJ$2,"Yes")=0,"N/A",IF(SUMPRODUCT(--(AM$2:BJ$2="Yes"),--(ProgramsTable[[#This Row],[Developmental Disability]:[Caregivers, Family Members, Advocates, or Practitioners of an Individual with Disabilities or Medical Conditions]]="Yes"))&gt;0,"Yes","No"))</f>
        <v>N/A</v>
      </c>
      <c r="BU133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31" s="18" t="str">
        <f>IF(BV$2=0, "N/A", IF(ISNUMBER(SEARCH(UPPER(BV$2), UPPER(ProgramsTable[[#This Row],[Type of Service]]))), "Yes", "No"))</f>
        <v>N/A</v>
      </c>
      <c r="BW1331" s="18" t="str">
        <f>IF(BW$2=0, "N/A", IF(ISNUMBER(SEARCH(TRIM(BW$2), ProgramsTable[[#This Row],[Geographic Coverage]])), "Yes", "No"))</f>
        <v>N/A</v>
      </c>
      <c r="BX1331" s="18" t="str">
        <f>IF(BX$2=0, "N/A", IF(ISNUMBER(SEARCH(TRIM(BX$2), ProgramsTable[[#This Row],[Geographic Coverage]])), "Yes", "No"))</f>
        <v>N/A</v>
      </c>
      <c r="BY1331" s="18" t="str">
        <f>IF(AND(BW$2=0, BX$2=0), "*Required - Please Make a Selection*", IF(OR(ISNUMBER(SEARCH(TRIM(BW$2), ProgramsTable[[#This Row],[Geographic Coverage]])), ISNUMBER(SEARCH(TRIM(BX$2), ProgramsTable[[#This Row],[Geographic Coverage]]))), "Yes", "No"))</f>
        <v>*Required - Please Make a Selection*</v>
      </c>
      <c r="BZ1331" s="18" t="str">
        <f>IF(I$2=0, "N/A", IF(I$2="Yes", IF(ProgramsTable[[#This Row],[Program Includes Services for Caregivers]]="Yes", IF(ProgramsTable[[#This Row],[Program May Require Caregiver to be Unpaid]]="No", "Yes", "No"), "No"), "N/A"))</f>
        <v>N/A</v>
      </c>
      <c r="CA133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31" s="18" t="str">
        <f>IF(CB$2=0, "N/A", IF(ISNUMBER(SEARCH(TRIM(UPPER(CB$2)), TRIM(UPPER(ProgramsTable[[#This Row],[Type of Service]])))), "Yes", "No"))</f>
        <v>N/A</v>
      </c>
      <c r="CC1331" s="18" t="str">
        <f>IF(CC$2=0, "N/A", IF(ISNUMBER(SEARCH(TRIM(CC$2), ProgramsTable[[#This Row],[Geographic Coverage]])), "Yes", "No"))</f>
        <v>No</v>
      </c>
      <c r="CD1331" s="18" t="str">
        <f>IF(CD$2=0, "N/A", IF(ISNUMBER(SEARCH(TRIM(CD$2), ProgramsTable[[#This Row],[Geographic Coverage]])), "Yes", "No"))</f>
        <v>N/A</v>
      </c>
      <c r="CE1331" s="18" t="str">
        <f>IF(AND(CC$2=0, CD$2=0), "*Required - Please Make a Selection*", IF(OR(ISNUMBER(SEARCH(TRIM(CC$2), ProgramsTable[[#This Row],[Geographic Coverage]])), ISNUMBER(SEARCH(TRIM(CD$2), ProgramsTable[[#This Row],[Geographic Coverage]]))), "Yes", "No"))</f>
        <v>No</v>
      </c>
      <c r="CF1331" s="18" t="str" cm="1">
        <f t="array" ref="CF1331">IF(COUNTIF(BK$2:BN$2, "Yes")=0, "N/A", IF(SUMPRODUCT((BK$2:BN$2="Yes")*(ProgramsTable[[#This Row],[Veteran?]:[Disabled Veteran?]]="Yes"))&gt;0, "Yes", "No"))</f>
        <v>No</v>
      </c>
      <c r="CG133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31"/>
      <c r="CI1331"/>
      <c r="CJ1331"/>
      <c r="CK1331"/>
      <c r="CL1331"/>
      <c r="CM1331"/>
      <c r="CN1331"/>
      <c r="CO1331"/>
      <c r="CP1331"/>
      <c r="CQ1331"/>
      <c r="CR1331"/>
      <c r="CS1331"/>
      <c r="CU1331"/>
      <c r="CV1331"/>
    </row>
    <row r="1332" spans="1:100" hidden="1" x14ac:dyDescent="0.25">
      <c r="A1332" s="10">
        <v>1523</v>
      </c>
      <c r="B1332" t="s">
        <v>782</v>
      </c>
      <c r="C1332" t="s">
        <v>782</v>
      </c>
      <c r="D1332" t="s">
        <v>801</v>
      </c>
      <c r="E1332" t="s">
        <v>802</v>
      </c>
      <c r="F1332" t="s">
        <v>803</v>
      </c>
      <c r="G1332" t="s">
        <v>116</v>
      </c>
      <c r="H1332" t="s">
        <v>207</v>
      </c>
      <c r="I1332" t="s">
        <v>207</v>
      </c>
      <c r="J1332" t="s">
        <v>208</v>
      </c>
      <c r="K1332" t="s">
        <v>234</v>
      </c>
      <c r="L1332" t="s">
        <v>208</v>
      </c>
      <c r="M1332" t="s">
        <v>208</v>
      </c>
      <c r="N1332" t="s">
        <v>208</v>
      </c>
      <c r="P1332" t="s">
        <v>226</v>
      </c>
      <c r="Q1332" t="s">
        <v>208</v>
      </c>
      <c r="R1332" t="s">
        <v>226</v>
      </c>
      <c r="S1332" t="s">
        <v>208</v>
      </c>
      <c r="T1332" t="s">
        <v>785</v>
      </c>
      <c r="U1332" t="s">
        <v>215</v>
      </c>
      <c r="V1332" t="s">
        <v>207</v>
      </c>
      <c r="W1332" t="s">
        <v>207</v>
      </c>
      <c r="X1332" t="s">
        <v>207</v>
      </c>
      <c r="Y1332" t="s">
        <v>207</v>
      </c>
      <c r="Z1332" t="s">
        <v>207</v>
      </c>
      <c r="AA1332" t="s">
        <v>207</v>
      </c>
      <c r="AB1332" t="s">
        <v>207</v>
      </c>
      <c r="AC1332" t="s">
        <v>207</v>
      </c>
      <c r="AD1332" t="s">
        <v>207</v>
      </c>
      <c r="AE1332" t="s">
        <v>207</v>
      </c>
      <c r="AF1332" t="s">
        <v>207</v>
      </c>
      <c r="AG1332" t="s">
        <v>207</v>
      </c>
      <c r="AH1332" t="s">
        <v>207</v>
      </c>
      <c r="AI1332" t="s">
        <v>207</v>
      </c>
      <c r="AJ1332" t="s">
        <v>207</v>
      </c>
      <c r="AK1332" t="s">
        <v>207</v>
      </c>
      <c r="AL1332" t="s">
        <v>207</v>
      </c>
      <c r="AM1332" t="s">
        <v>215</v>
      </c>
      <c r="AN1332" t="s">
        <v>215</v>
      </c>
      <c r="AO1332" t="s">
        <v>215</v>
      </c>
      <c r="AP1332" t="s">
        <v>207</v>
      </c>
      <c r="AQ1332" t="s">
        <v>207</v>
      </c>
      <c r="AR1332" t="s">
        <v>207</v>
      </c>
      <c r="AS1332" t="s">
        <v>207</v>
      </c>
      <c r="AT1332" t="s">
        <v>207</v>
      </c>
      <c r="AU1332" t="s">
        <v>207</v>
      </c>
      <c r="AV1332" t="s">
        <v>207</v>
      </c>
      <c r="AW1332" t="s">
        <v>207</v>
      </c>
      <c r="AX1332" t="s">
        <v>207</v>
      </c>
      <c r="AY1332" t="s">
        <v>207</v>
      </c>
      <c r="AZ1332" t="s">
        <v>207</v>
      </c>
      <c r="BA1332" t="s">
        <v>207</v>
      </c>
      <c r="BB1332" t="s">
        <v>207</v>
      </c>
      <c r="BC1332" t="s">
        <v>207</v>
      </c>
      <c r="BD1332" t="s">
        <v>207</v>
      </c>
      <c r="BE1332" t="s">
        <v>207</v>
      </c>
      <c r="BF1332" t="s">
        <v>207</v>
      </c>
      <c r="BG1332" t="s">
        <v>215</v>
      </c>
      <c r="BH1332" t="s">
        <v>207</v>
      </c>
      <c r="BI1332" t="s">
        <v>207</v>
      </c>
      <c r="BJ1332" t="s">
        <v>207</v>
      </c>
      <c r="BK1332" t="s">
        <v>207</v>
      </c>
      <c r="BL1332" t="s">
        <v>207</v>
      </c>
      <c r="BM1332" t="s">
        <v>207</v>
      </c>
      <c r="BN1332" t="s">
        <v>207</v>
      </c>
      <c r="BO1332" s="18" t="str">
        <f>IF(OR(BO$2=0, BO$2=""), "N/A", IF(ISNUMBER(SEARCH(UPPER(BO$2), UPPER(ProgramsTable[[#This Row],[Type of Service]]))), "Yes", "No"))</f>
        <v>N/A</v>
      </c>
      <c r="BP1332" s="18" t="str">
        <f>IF(BP$2=0, "N/A", IF(ISNUMBER(SEARCH(TRIM(BP$2), ProgramsTable[[#This Row],[Geographic Coverage]])), "Yes", "No"))</f>
        <v>N/A</v>
      </c>
      <c r="BQ1332" s="18" t="str">
        <f>IF(BQ$2=0, "N/A", IF(ISNUMBER(SEARCH(TRIM(BQ$2), ProgramsTable[[#This Row],[Geographic Coverage]])), "Yes", "No"))</f>
        <v>N/A</v>
      </c>
      <c r="BR1332" s="18" t="str">
        <f>IF(AND(BP$2=0, BQ$2=0), "*Required - Please Make a Selection*", IF(OR(ISNUMBER(SEARCH(TRIM(BP$2), ProgramsTable[[#This Row],[Geographic Coverage]])), ISNUMBER(SEARCH(TRIM(BQ$2), ProgramsTable[[#This Row],[Geographic Coverage]]))), "Yes", "No"))</f>
        <v>*Required - Please Make a Selection*</v>
      </c>
      <c r="BS1332" s="18" t="str">
        <f>IF(OR(BS$2="",BS$2=0), "N/A", IF(AND(ProgramsTable[[#This Row],[Age Min]]= "None", ProgramsTable[[#This Row],[Age Max]]= "None"), "Yes", IF(AND(BS$2&gt;=ProgramsTable[[#This Row],[Age Min]], BS$2&lt;=ProgramsTable[[#This Row],[Age Max]]), "Yes", "No")))</f>
        <v>N/A</v>
      </c>
      <c r="BT1332" s="18" t="str" cm="1">
        <f t="array" ref="BT1332">IF(COUNTIF(AM$2:BJ$2,"Yes")=0,"N/A",IF(SUMPRODUCT(--(AM$2:BJ$2="Yes"),--(ProgramsTable[[#This Row],[Developmental Disability]:[Caregivers, Family Members, Advocates, or Practitioners of an Individual with Disabilities or Medical Conditions]]="Yes"))&gt;0,"Yes","No"))</f>
        <v>N/A</v>
      </c>
      <c r="BU133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32" s="18" t="str">
        <f>IF(BV$2=0, "N/A", IF(ISNUMBER(SEARCH(UPPER(BV$2), UPPER(ProgramsTable[[#This Row],[Type of Service]]))), "Yes", "No"))</f>
        <v>N/A</v>
      </c>
      <c r="BW1332" s="18" t="str">
        <f>IF(BW$2=0, "N/A", IF(ISNUMBER(SEARCH(TRIM(BW$2), ProgramsTable[[#This Row],[Geographic Coverage]])), "Yes", "No"))</f>
        <v>N/A</v>
      </c>
      <c r="BX1332" s="18" t="str">
        <f>IF(BX$2=0, "N/A", IF(ISNUMBER(SEARCH(TRIM(BX$2), ProgramsTable[[#This Row],[Geographic Coverage]])), "Yes", "No"))</f>
        <v>N/A</v>
      </c>
      <c r="BY1332" s="18" t="str">
        <f>IF(AND(BW$2=0, BX$2=0), "*Required - Please Make a Selection*", IF(OR(ISNUMBER(SEARCH(TRIM(BW$2), ProgramsTable[[#This Row],[Geographic Coverage]])), ISNUMBER(SEARCH(TRIM(BX$2), ProgramsTable[[#This Row],[Geographic Coverage]]))), "Yes", "No"))</f>
        <v>*Required - Please Make a Selection*</v>
      </c>
      <c r="BZ1332" s="18" t="str">
        <f>IF(I$2=0, "N/A", IF(I$2="Yes", IF(ProgramsTable[[#This Row],[Program Includes Services for Caregivers]]="Yes", IF(ProgramsTable[[#This Row],[Program May Require Caregiver to be Unpaid]]="No", "Yes", "No"), "No"), "N/A"))</f>
        <v>N/A</v>
      </c>
      <c r="CA133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32" s="18" t="str">
        <f>IF(CB$2=0, "N/A", IF(ISNUMBER(SEARCH(TRIM(UPPER(CB$2)), TRIM(UPPER(ProgramsTable[[#This Row],[Type of Service]])))), "Yes", "No"))</f>
        <v>N/A</v>
      </c>
      <c r="CC1332" s="18" t="str">
        <f>IF(CC$2=0, "N/A", IF(ISNUMBER(SEARCH(TRIM(CC$2), ProgramsTable[[#This Row],[Geographic Coverage]])), "Yes", "No"))</f>
        <v>No</v>
      </c>
      <c r="CD1332" s="18" t="str">
        <f>IF(CD$2=0, "N/A", IF(ISNUMBER(SEARCH(TRIM(CD$2), ProgramsTable[[#This Row],[Geographic Coverage]])), "Yes", "No"))</f>
        <v>N/A</v>
      </c>
      <c r="CE1332" s="18" t="str">
        <f>IF(AND(CC$2=0, CD$2=0), "*Required - Please Make a Selection*", IF(OR(ISNUMBER(SEARCH(TRIM(CC$2), ProgramsTable[[#This Row],[Geographic Coverage]])), ISNUMBER(SEARCH(TRIM(CD$2), ProgramsTable[[#This Row],[Geographic Coverage]]))), "Yes", "No"))</f>
        <v>No</v>
      </c>
      <c r="CF1332" s="18" t="str" cm="1">
        <f t="array" ref="CF1332">IF(COUNTIF(BK$2:BN$2, "Yes")=0, "N/A", IF(SUMPRODUCT((BK$2:BN$2="Yes")*(ProgramsTable[[#This Row],[Veteran?]:[Disabled Veteran?]]="Yes"))&gt;0, "Yes", "No"))</f>
        <v>No</v>
      </c>
      <c r="CG133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32"/>
      <c r="CI1332"/>
      <c r="CJ1332"/>
      <c r="CK1332"/>
      <c r="CL1332"/>
      <c r="CM1332"/>
      <c r="CN1332"/>
      <c r="CO1332"/>
      <c r="CP1332"/>
      <c r="CQ1332"/>
      <c r="CR1332"/>
      <c r="CS1332"/>
      <c r="CU1332"/>
      <c r="CV1332"/>
    </row>
    <row r="1333" spans="1:100" hidden="1" x14ac:dyDescent="0.25">
      <c r="A1333" s="10">
        <v>1524</v>
      </c>
      <c r="B1333" t="s">
        <v>782</v>
      </c>
      <c r="C1333" t="s">
        <v>782</v>
      </c>
      <c r="D1333" t="s">
        <v>804</v>
      </c>
      <c r="E1333" t="s">
        <v>802</v>
      </c>
      <c r="F1333" t="s">
        <v>805</v>
      </c>
      <c r="G1333" t="s">
        <v>116</v>
      </c>
      <c r="H1333" t="s">
        <v>207</v>
      </c>
      <c r="I1333" t="s">
        <v>207</v>
      </c>
      <c r="J1333" t="s">
        <v>208</v>
      </c>
      <c r="K1333" t="s">
        <v>234</v>
      </c>
      <c r="L1333" t="s">
        <v>208</v>
      </c>
      <c r="M1333" t="s">
        <v>208</v>
      </c>
      <c r="N1333" t="s">
        <v>208</v>
      </c>
      <c r="P1333" t="s">
        <v>806</v>
      </c>
      <c r="Q1333" t="s">
        <v>208</v>
      </c>
      <c r="R1333" t="s">
        <v>806</v>
      </c>
      <c r="S1333" t="s">
        <v>208</v>
      </c>
      <c r="T1333" t="s">
        <v>785</v>
      </c>
      <c r="U1333" t="s">
        <v>215</v>
      </c>
      <c r="V1333" t="s">
        <v>207</v>
      </c>
      <c r="W1333" t="s">
        <v>207</v>
      </c>
      <c r="X1333" t="s">
        <v>207</v>
      </c>
      <c r="Y1333" t="s">
        <v>207</v>
      </c>
      <c r="Z1333" t="s">
        <v>207</v>
      </c>
      <c r="AA1333" t="s">
        <v>207</v>
      </c>
      <c r="AB1333" t="s">
        <v>207</v>
      </c>
      <c r="AC1333" t="s">
        <v>207</v>
      </c>
      <c r="AD1333" t="s">
        <v>207</v>
      </c>
      <c r="AE1333" t="s">
        <v>207</v>
      </c>
      <c r="AF1333" t="s">
        <v>207</v>
      </c>
      <c r="AG1333" t="s">
        <v>207</v>
      </c>
      <c r="AH1333" t="s">
        <v>207</v>
      </c>
      <c r="AI1333" t="s">
        <v>207</v>
      </c>
      <c r="AJ1333" t="s">
        <v>207</v>
      </c>
      <c r="AK1333" t="s">
        <v>207</v>
      </c>
      <c r="AL1333" t="s">
        <v>207</v>
      </c>
      <c r="AM1333" t="s">
        <v>215</v>
      </c>
      <c r="AN1333" t="s">
        <v>215</v>
      </c>
      <c r="AO1333" t="s">
        <v>215</v>
      </c>
      <c r="AP1333" t="s">
        <v>207</v>
      </c>
      <c r="AQ1333" t="s">
        <v>207</v>
      </c>
      <c r="AR1333" t="s">
        <v>207</v>
      </c>
      <c r="AS1333" t="s">
        <v>207</v>
      </c>
      <c r="AT1333" t="s">
        <v>207</v>
      </c>
      <c r="AU1333" t="s">
        <v>207</v>
      </c>
      <c r="AV1333" t="s">
        <v>207</v>
      </c>
      <c r="AW1333" t="s">
        <v>207</v>
      </c>
      <c r="AX1333" t="s">
        <v>207</v>
      </c>
      <c r="AY1333" t="s">
        <v>207</v>
      </c>
      <c r="AZ1333" t="s">
        <v>207</v>
      </c>
      <c r="BA1333" t="s">
        <v>215</v>
      </c>
      <c r="BB1333" t="s">
        <v>207</v>
      </c>
      <c r="BC1333" t="s">
        <v>215</v>
      </c>
      <c r="BD1333" t="s">
        <v>215</v>
      </c>
      <c r="BE1333" t="s">
        <v>215</v>
      </c>
      <c r="BF1333" t="s">
        <v>215</v>
      </c>
      <c r="BG1333" t="s">
        <v>215</v>
      </c>
      <c r="BH1333" t="s">
        <v>207</v>
      </c>
      <c r="BI1333" t="s">
        <v>207</v>
      </c>
      <c r="BJ1333" t="s">
        <v>207</v>
      </c>
      <c r="BK1333" t="s">
        <v>207</v>
      </c>
      <c r="BL1333" t="s">
        <v>207</v>
      </c>
      <c r="BM1333" t="s">
        <v>207</v>
      </c>
      <c r="BN1333" t="s">
        <v>207</v>
      </c>
      <c r="BO1333" s="18" t="str">
        <f>IF(OR(BO$2=0, BO$2=""), "N/A", IF(ISNUMBER(SEARCH(UPPER(BO$2), UPPER(ProgramsTable[[#This Row],[Type of Service]]))), "Yes", "No"))</f>
        <v>N/A</v>
      </c>
      <c r="BP1333" s="18" t="str">
        <f>IF(BP$2=0, "N/A", IF(ISNUMBER(SEARCH(TRIM(BP$2), ProgramsTable[[#This Row],[Geographic Coverage]])), "Yes", "No"))</f>
        <v>N/A</v>
      </c>
      <c r="BQ1333" s="18" t="str">
        <f>IF(BQ$2=0, "N/A", IF(ISNUMBER(SEARCH(TRIM(BQ$2), ProgramsTable[[#This Row],[Geographic Coverage]])), "Yes", "No"))</f>
        <v>N/A</v>
      </c>
      <c r="BR1333" s="18" t="str">
        <f>IF(AND(BP$2=0, BQ$2=0), "*Required - Please Make a Selection*", IF(OR(ISNUMBER(SEARCH(TRIM(BP$2), ProgramsTable[[#This Row],[Geographic Coverage]])), ISNUMBER(SEARCH(TRIM(BQ$2), ProgramsTable[[#This Row],[Geographic Coverage]]))), "Yes", "No"))</f>
        <v>*Required - Please Make a Selection*</v>
      </c>
      <c r="BS1333" s="18" t="str">
        <f>IF(OR(BS$2="",BS$2=0), "N/A", IF(AND(ProgramsTable[[#This Row],[Age Min]]= "None", ProgramsTable[[#This Row],[Age Max]]= "None"), "Yes", IF(AND(BS$2&gt;=ProgramsTable[[#This Row],[Age Min]], BS$2&lt;=ProgramsTable[[#This Row],[Age Max]]), "Yes", "No")))</f>
        <v>N/A</v>
      </c>
      <c r="BT1333" s="18" t="str" cm="1">
        <f t="array" ref="BT1333">IF(COUNTIF(AM$2:BJ$2,"Yes")=0,"N/A",IF(SUMPRODUCT(--(AM$2:BJ$2="Yes"),--(ProgramsTable[[#This Row],[Developmental Disability]:[Caregivers, Family Members, Advocates, or Practitioners of an Individual with Disabilities or Medical Conditions]]="Yes"))&gt;0,"Yes","No"))</f>
        <v>N/A</v>
      </c>
      <c r="BU133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33" s="18" t="str">
        <f>IF(BV$2=0, "N/A", IF(ISNUMBER(SEARCH(UPPER(BV$2), UPPER(ProgramsTable[[#This Row],[Type of Service]]))), "Yes", "No"))</f>
        <v>N/A</v>
      </c>
      <c r="BW1333" s="18" t="str">
        <f>IF(BW$2=0, "N/A", IF(ISNUMBER(SEARCH(TRIM(BW$2), ProgramsTable[[#This Row],[Geographic Coverage]])), "Yes", "No"))</f>
        <v>N/A</v>
      </c>
      <c r="BX1333" s="18" t="str">
        <f>IF(BX$2=0, "N/A", IF(ISNUMBER(SEARCH(TRIM(BX$2), ProgramsTable[[#This Row],[Geographic Coverage]])), "Yes", "No"))</f>
        <v>N/A</v>
      </c>
      <c r="BY1333" s="18" t="str">
        <f>IF(AND(BW$2=0, BX$2=0), "*Required - Please Make a Selection*", IF(OR(ISNUMBER(SEARCH(TRIM(BW$2), ProgramsTable[[#This Row],[Geographic Coverage]])), ISNUMBER(SEARCH(TRIM(BX$2), ProgramsTable[[#This Row],[Geographic Coverage]]))), "Yes", "No"))</f>
        <v>*Required - Please Make a Selection*</v>
      </c>
      <c r="BZ1333" s="18" t="str">
        <f>IF(I$2=0, "N/A", IF(I$2="Yes", IF(ProgramsTable[[#This Row],[Program Includes Services for Caregivers]]="Yes", IF(ProgramsTable[[#This Row],[Program May Require Caregiver to be Unpaid]]="No", "Yes", "No"), "No"), "N/A"))</f>
        <v>N/A</v>
      </c>
      <c r="CA133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33" s="18" t="str">
        <f>IF(CB$2=0, "N/A", IF(ISNUMBER(SEARCH(TRIM(UPPER(CB$2)), TRIM(UPPER(ProgramsTable[[#This Row],[Type of Service]])))), "Yes", "No"))</f>
        <v>N/A</v>
      </c>
      <c r="CC1333" s="18" t="str">
        <f>IF(CC$2=0, "N/A", IF(ISNUMBER(SEARCH(TRIM(CC$2), ProgramsTable[[#This Row],[Geographic Coverage]])), "Yes", "No"))</f>
        <v>No</v>
      </c>
      <c r="CD1333" s="18" t="str">
        <f>IF(CD$2=0, "N/A", IF(ISNUMBER(SEARCH(TRIM(CD$2), ProgramsTable[[#This Row],[Geographic Coverage]])), "Yes", "No"))</f>
        <v>N/A</v>
      </c>
      <c r="CE1333" s="18" t="str">
        <f>IF(AND(CC$2=0, CD$2=0), "*Required - Please Make a Selection*", IF(OR(ISNUMBER(SEARCH(TRIM(CC$2), ProgramsTable[[#This Row],[Geographic Coverage]])), ISNUMBER(SEARCH(TRIM(CD$2), ProgramsTable[[#This Row],[Geographic Coverage]]))), "Yes", "No"))</f>
        <v>No</v>
      </c>
      <c r="CF1333" s="18" t="str" cm="1">
        <f t="array" ref="CF1333">IF(COUNTIF(BK$2:BN$2, "Yes")=0, "N/A", IF(SUMPRODUCT((BK$2:BN$2="Yes")*(ProgramsTable[[#This Row],[Veteran?]:[Disabled Veteran?]]="Yes"))&gt;0, "Yes", "No"))</f>
        <v>No</v>
      </c>
      <c r="CG133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33"/>
      <c r="CI1333"/>
      <c r="CJ1333"/>
      <c r="CK1333"/>
      <c r="CL1333"/>
      <c r="CM1333"/>
      <c r="CN1333"/>
      <c r="CO1333"/>
      <c r="CP1333"/>
      <c r="CQ1333"/>
      <c r="CR1333"/>
      <c r="CS1333"/>
      <c r="CU1333"/>
      <c r="CV1333"/>
    </row>
    <row r="1334" spans="1:100" hidden="1" x14ac:dyDescent="0.25">
      <c r="A1334" s="10">
        <v>1525</v>
      </c>
      <c r="B1334" t="s">
        <v>782</v>
      </c>
      <c r="C1334" t="s">
        <v>782</v>
      </c>
      <c r="D1334" t="s">
        <v>807</v>
      </c>
      <c r="E1334" t="s">
        <v>802</v>
      </c>
      <c r="F1334" t="s">
        <v>808</v>
      </c>
      <c r="G1334" t="s">
        <v>121</v>
      </c>
      <c r="H1334" t="s">
        <v>207</v>
      </c>
      <c r="I1334" t="s">
        <v>207</v>
      </c>
      <c r="J1334" t="s">
        <v>208</v>
      </c>
      <c r="K1334" t="s">
        <v>234</v>
      </c>
      <c r="L1334" t="s">
        <v>809</v>
      </c>
      <c r="M1334">
        <v>14</v>
      </c>
      <c r="N1334">
        <v>24</v>
      </c>
      <c r="P1334" t="s">
        <v>810</v>
      </c>
      <c r="Q1334" t="s">
        <v>208</v>
      </c>
      <c r="R1334" t="s">
        <v>810</v>
      </c>
      <c r="S1334" t="s">
        <v>208</v>
      </c>
      <c r="T1334" t="s">
        <v>785</v>
      </c>
      <c r="U1334" t="s">
        <v>215</v>
      </c>
      <c r="V1334" t="s">
        <v>207</v>
      </c>
      <c r="W1334" t="s">
        <v>207</v>
      </c>
      <c r="X1334" t="s">
        <v>207</v>
      </c>
      <c r="Y1334" t="s">
        <v>207</v>
      </c>
      <c r="Z1334" t="s">
        <v>207</v>
      </c>
      <c r="AA1334" t="s">
        <v>207</v>
      </c>
      <c r="AB1334" t="s">
        <v>207</v>
      </c>
      <c r="AC1334" t="s">
        <v>207</v>
      </c>
      <c r="AD1334" t="s">
        <v>207</v>
      </c>
      <c r="AE1334" t="s">
        <v>207</v>
      </c>
      <c r="AF1334" t="s">
        <v>207</v>
      </c>
      <c r="AG1334" t="s">
        <v>207</v>
      </c>
      <c r="AH1334" t="s">
        <v>207</v>
      </c>
      <c r="AI1334" t="s">
        <v>207</v>
      </c>
      <c r="AJ1334" t="s">
        <v>207</v>
      </c>
      <c r="AK1334" t="s">
        <v>207</v>
      </c>
      <c r="AL1334" t="s">
        <v>207</v>
      </c>
      <c r="AM1334" t="s">
        <v>215</v>
      </c>
      <c r="AN1334" t="s">
        <v>215</v>
      </c>
      <c r="AO1334" t="s">
        <v>215</v>
      </c>
      <c r="AP1334" t="s">
        <v>207</v>
      </c>
      <c r="AQ1334" t="s">
        <v>207</v>
      </c>
      <c r="AR1334" t="s">
        <v>207</v>
      </c>
      <c r="AS1334" t="s">
        <v>207</v>
      </c>
      <c r="AT1334" t="s">
        <v>207</v>
      </c>
      <c r="AU1334" t="s">
        <v>207</v>
      </c>
      <c r="AV1334" t="s">
        <v>207</v>
      </c>
      <c r="AW1334" t="s">
        <v>207</v>
      </c>
      <c r="AX1334" t="s">
        <v>207</v>
      </c>
      <c r="AY1334" t="s">
        <v>207</v>
      </c>
      <c r="AZ1334" t="s">
        <v>207</v>
      </c>
      <c r="BA1334" t="s">
        <v>207</v>
      </c>
      <c r="BB1334" t="s">
        <v>207</v>
      </c>
      <c r="BC1334" t="s">
        <v>207</v>
      </c>
      <c r="BD1334" t="s">
        <v>207</v>
      </c>
      <c r="BE1334" t="s">
        <v>207</v>
      </c>
      <c r="BF1334" t="s">
        <v>207</v>
      </c>
      <c r="BG1334" t="s">
        <v>207</v>
      </c>
      <c r="BH1334" t="s">
        <v>215</v>
      </c>
      <c r="BI1334" t="s">
        <v>207</v>
      </c>
      <c r="BJ1334" t="s">
        <v>207</v>
      </c>
      <c r="BK1334" t="s">
        <v>207</v>
      </c>
      <c r="BL1334" t="s">
        <v>207</v>
      </c>
      <c r="BM1334" t="s">
        <v>207</v>
      </c>
      <c r="BN1334" t="s">
        <v>207</v>
      </c>
      <c r="BO1334" s="18" t="str">
        <f>IF(OR(BO$2=0, BO$2=""), "N/A", IF(ISNUMBER(SEARCH(UPPER(BO$2), UPPER(ProgramsTable[[#This Row],[Type of Service]]))), "Yes", "No"))</f>
        <v>N/A</v>
      </c>
      <c r="BP1334" s="18" t="str">
        <f>IF(BP$2=0, "N/A", IF(ISNUMBER(SEARCH(TRIM(BP$2), ProgramsTable[[#This Row],[Geographic Coverage]])), "Yes", "No"))</f>
        <v>N/A</v>
      </c>
      <c r="BQ1334" s="18" t="str">
        <f>IF(BQ$2=0, "N/A", IF(ISNUMBER(SEARCH(TRIM(BQ$2), ProgramsTable[[#This Row],[Geographic Coverage]])), "Yes", "No"))</f>
        <v>N/A</v>
      </c>
      <c r="BR1334" s="18" t="str">
        <f>IF(AND(BP$2=0, BQ$2=0), "*Required - Please Make a Selection*", IF(OR(ISNUMBER(SEARCH(TRIM(BP$2), ProgramsTable[[#This Row],[Geographic Coverage]])), ISNUMBER(SEARCH(TRIM(BQ$2), ProgramsTable[[#This Row],[Geographic Coverage]]))), "Yes", "No"))</f>
        <v>*Required - Please Make a Selection*</v>
      </c>
      <c r="BS1334" s="18" t="str">
        <f>IF(OR(BS$2="",BS$2=0), "N/A", IF(AND(ProgramsTable[[#This Row],[Age Min]]= "None", ProgramsTable[[#This Row],[Age Max]]= "None"), "Yes", IF(AND(BS$2&gt;=ProgramsTable[[#This Row],[Age Min]], BS$2&lt;=ProgramsTable[[#This Row],[Age Max]]), "Yes", "No")))</f>
        <v>N/A</v>
      </c>
      <c r="BT1334" s="18" t="str" cm="1">
        <f t="array" ref="BT1334">IF(COUNTIF(AM$2:BJ$2,"Yes")=0,"N/A",IF(SUMPRODUCT(--(AM$2:BJ$2="Yes"),--(ProgramsTable[[#This Row],[Developmental Disability]:[Caregivers, Family Members, Advocates, or Practitioners of an Individual with Disabilities or Medical Conditions]]="Yes"))&gt;0,"Yes","No"))</f>
        <v>N/A</v>
      </c>
      <c r="BU133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34" s="18" t="str">
        <f>IF(BV$2=0, "N/A", IF(ISNUMBER(SEARCH(UPPER(BV$2), UPPER(ProgramsTable[[#This Row],[Type of Service]]))), "Yes", "No"))</f>
        <v>N/A</v>
      </c>
      <c r="BW1334" s="18" t="str">
        <f>IF(BW$2=0, "N/A", IF(ISNUMBER(SEARCH(TRIM(BW$2), ProgramsTable[[#This Row],[Geographic Coverage]])), "Yes", "No"))</f>
        <v>N/A</v>
      </c>
      <c r="BX1334" s="18" t="str">
        <f>IF(BX$2=0, "N/A", IF(ISNUMBER(SEARCH(TRIM(BX$2), ProgramsTable[[#This Row],[Geographic Coverage]])), "Yes", "No"))</f>
        <v>N/A</v>
      </c>
      <c r="BY1334" s="18" t="str">
        <f>IF(AND(BW$2=0, BX$2=0), "*Required - Please Make a Selection*", IF(OR(ISNUMBER(SEARCH(TRIM(BW$2), ProgramsTable[[#This Row],[Geographic Coverage]])), ISNUMBER(SEARCH(TRIM(BX$2), ProgramsTable[[#This Row],[Geographic Coverage]]))), "Yes", "No"))</f>
        <v>*Required - Please Make a Selection*</v>
      </c>
      <c r="BZ1334" s="18" t="str">
        <f>IF(I$2=0, "N/A", IF(I$2="Yes", IF(ProgramsTable[[#This Row],[Program Includes Services for Caregivers]]="Yes", IF(ProgramsTable[[#This Row],[Program May Require Caregiver to be Unpaid]]="No", "Yes", "No"), "No"), "N/A"))</f>
        <v>N/A</v>
      </c>
      <c r="CA133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34" s="18" t="str">
        <f>IF(CB$2=0, "N/A", IF(ISNUMBER(SEARCH(TRIM(UPPER(CB$2)), TRIM(UPPER(ProgramsTable[[#This Row],[Type of Service]])))), "Yes", "No"))</f>
        <v>N/A</v>
      </c>
      <c r="CC1334" s="18" t="str">
        <f>IF(CC$2=0, "N/A", IF(ISNUMBER(SEARCH(TRIM(CC$2), ProgramsTable[[#This Row],[Geographic Coverage]])), "Yes", "No"))</f>
        <v>No</v>
      </c>
      <c r="CD1334" s="18" t="str">
        <f>IF(CD$2=0, "N/A", IF(ISNUMBER(SEARCH(TRIM(CD$2), ProgramsTable[[#This Row],[Geographic Coverage]])), "Yes", "No"))</f>
        <v>N/A</v>
      </c>
      <c r="CE1334" s="18" t="str">
        <f>IF(AND(CC$2=0, CD$2=0), "*Required - Please Make a Selection*", IF(OR(ISNUMBER(SEARCH(TRIM(CC$2), ProgramsTable[[#This Row],[Geographic Coverage]])), ISNUMBER(SEARCH(TRIM(CD$2), ProgramsTable[[#This Row],[Geographic Coverage]]))), "Yes", "No"))</f>
        <v>No</v>
      </c>
      <c r="CF1334" s="18" t="str" cm="1">
        <f t="array" ref="CF1334">IF(COUNTIF(BK$2:BN$2, "Yes")=0, "N/A", IF(SUMPRODUCT((BK$2:BN$2="Yes")*(ProgramsTable[[#This Row],[Veteran?]:[Disabled Veteran?]]="Yes"))&gt;0, "Yes", "No"))</f>
        <v>No</v>
      </c>
      <c r="CG133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34"/>
      <c r="CI1334"/>
      <c r="CJ1334"/>
      <c r="CK1334"/>
      <c r="CL1334"/>
      <c r="CM1334"/>
      <c r="CN1334"/>
      <c r="CO1334"/>
      <c r="CP1334"/>
      <c r="CQ1334"/>
      <c r="CR1334"/>
      <c r="CS1334"/>
      <c r="CU1334"/>
      <c r="CV1334"/>
    </row>
    <row r="1335" spans="1:100" hidden="1" x14ac:dyDescent="0.25">
      <c r="A1335" s="10">
        <v>1526</v>
      </c>
      <c r="B1335" t="s">
        <v>782</v>
      </c>
      <c r="C1335" t="s">
        <v>782</v>
      </c>
      <c r="D1335" t="s">
        <v>203</v>
      </c>
      <c r="E1335" t="s">
        <v>811</v>
      </c>
      <c r="F1335" t="s">
        <v>205</v>
      </c>
      <c r="G1335" t="s">
        <v>206</v>
      </c>
      <c r="H1335" t="s">
        <v>207</v>
      </c>
      <c r="I1335" t="s">
        <v>207</v>
      </c>
      <c r="J1335" t="s">
        <v>208</v>
      </c>
      <c r="K1335" t="s">
        <v>208</v>
      </c>
      <c r="L1335" s="11" t="s">
        <v>208</v>
      </c>
      <c r="M1335" t="s">
        <v>208</v>
      </c>
      <c r="N1335" t="s">
        <v>208</v>
      </c>
      <c r="P1335" t="s">
        <v>210</v>
      </c>
      <c r="Q1335" t="s">
        <v>211</v>
      </c>
      <c r="R1335" t="s">
        <v>212</v>
      </c>
      <c r="S1335" t="s">
        <v>213</v>
      </c>
      <c r="T1335" t="s">
        <v>785</v>
      </c>
      <c r="U1335" t="s">
        <v>207</v>
      </c>
      <c r="V1335" t="s">
        <v>207</v>
      </c>
      <c r="W1335" t="s">
        <v>207</v>
      </c>
      <c r="X1335" t="s">
        <v>207</v>
      </c>
      <c r="Y1335" t="s">
        <v>207</v>
      </c>
      <c r="Z1335" t="s">
        <v>207</v>
      </c>
      <c r="AA1335" t="s">
        <v>207</v>
      </c>
      <c r="AB1335" t="s">
        <v>207</v>
      </c>
      <c r="AC1335" t="s">
        <v>207</v>
      </c>
      <c r="AD1335" t="s">
        <v>207</v>
      </c>
      <c r="AE1335" t="s">
        <v>207</v>
      </c>
      <c r="AF1335" t="s">
        <v>207</v>
      </c>
      <c r="AG1335" t="s">
        <v>207</v>
      </c>
      <c r="AH1335" t="s">
        <v>207</v>
      </c>
      <c r="AI1335" t="s">
        <v>207</v>
      </c>
      <c r="AJ1335" t="s">
        <v>207</v>
      </c>
      <c r="AK1335" t="s">
        <v>207</v>
      </c>
      <c r="AL1335" t="s">
        <v>207</v>
      </c>
      <c r="AM1335" t="s">
        <v>207</v>
      </c>
      <c r="AN1335" t="s">
        <v>207</v>
      </c>
      <c r="AO1335" t="s">
        <v>215</v>
      </c>
      <c r="AP1335" t="s">
        <v>207</v>
      </c>
      <c r="AQ1335" t="s">
        <v>215</v>
      </c>
      <c r="AR1335" t="s">
        <v>215</v>
      </c>
      <c r="AS1335" t="s">
        <v>207</v>
      </c>
      <c r="AT1335" t="s">
        <v>215</v>
      </c>
      <c r="AU1335" t="s">
        <v>207</v>
      </c>
      <c r="AV1335" t="s">
        <v>207</v>
      </c>
      <c r="AW1335" t="s">
        <v>207</v>
      </c>
      <c r="AX1335" t="s">
        <v>207</v>
      </c>
      <c r="AY1335" t="s">
        <v>207</v>
      </c>
      <c r="AZ1335" t="s">
        <v>207</v>
      </c>
      <c r="BA1335" t="s">
        <v>215</v>
      </c>
      <c r="BB1335" t="s">
        <v>207</v>
      </c>
      <c r="BC1335" t="s">
        <v>215</v>
      </c>
      <c r="BD1335" t="s">
        <v>207</v>
      </c>
      <c r="BE1335" t="s">
        <v>207</v>
      </c>
      <c r="BF1335" t="s">
        <v>215</v>
      </c>
      <c r="BG1335" t="s">
        <v>215</v>
      </c>
      <c r="BH1335" t="s">
        <v>207</v>
      </c>
      <c r="BI1335" t="s">
        <v>207</v>
      </c>
      <c r="BJ1335" t="s">
        <v>207</v>
      </c>
      <c r="BK1335" t="s">
        <v>207</v>
      </c>
      <c r="BL1335" t="s">
        <v>207</v>
      </c>
      <c r="BM1335" t="s">
        <v>215</v>
      </c>
      <c r="BN1335" t="s">
        <v>207</v>
      </c>
      <c r="BO1335" s="18" t="str">
        <f>IF(OR(BO$2=0, BO$2=""), "N/A", IF(ISNUMBER(SEARCH(UPPER(BO$2), UPPER(ProgramsTable[[#This Row],[Type of Service]]))), "Yes", "No"))</f>
        <v>N/A</v>
      </c>
      <c r="BP1335" s="18" t="str">
        <f>IF(BP$2=0, "N/A", IF(ISNUMBER(SEARCH(TRIM(BP$2), ProgramsTable[[#This Row],[Geographic Coverage]])), "Yes", "No"))</f>
        <v>N/A</v>
      </c>
      <c r="BQ1335" s="18" t="str">
        <f>IF(BQ$2=0, "N/A", IF(ISNUMBER(SEARCH(TRIM(BQ$2), ProgramsTable[[#This Row],[Geographic Coverage]])), "Yes", "No"))</f>
        <v>N/A</v>
      </c>
      <c r="BR1335" s="18" t="str">
        <f>IF(AND(BP$2=0, BQ$2=0), "*Required - Please Make a Selection*", IF(OR(ISNUMBER(SEARCH(TRIM(BP$2), ProgramsTable[[#This Row],[Geographic Coverage]])), ISNUMBER(SEARCH(TRIM(BQ$2), ProgramsTable[[#This Row],[Geographic Coverage]]))), "Yes", "No"))</f>
        <v>*Required - Please Make a Selection*</v>
      </c>
      <c r="BS1335" s="18" t="str">
        <f>IF(OR(BS$2="",BS$2=0), "N/A", IF(AND(ProgramsTable[[#This Row],[Age Min]]= "None", ProgramsTable[[#This Row],[Age Max]]= "None"), "Yes", IF(AND(BS$2&gt;=ProgramsTable[[#This Row],[Age Min]], BS$2&lt;=ProgramsTable[[#This Row],[Age Max]]), "Yes", "No")))</f>
        <v>N/A</v>
      </c>
      <c r="BT1335" s="18" t="str" cm="1">
        <f t="array" ref="BT1335">IF(COUNTIF(AM$2:BJ$2,"Yes")=0,"N/A",IF(SUMPRODUCT(--(AM$2:BJ$2="Yes"),--(ProgramsTable[[#This Row],[Developmental Disability]:[Caregivers, Family Members, Advocates, or Practitioners of an Individual with Disabilities or Medical Conditions]]="Yes"))&gt;0,"Yes","No"))</f>
        <v>N/A</v>
      </c>
      <c r="BU133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35" s="18" t="str">
        <f>IF(BV$2=0, "N/A", IF(ISNUMBER(SEARCH(UPPER(BV$2), UPPER(ProgramsTable[[#This Row],[Type of Service]]))), "Yes", "No"))</f>
        <v>N/A</v>
      </c>
      <c r="BW1335" s="18" t="str">
        <f>IF(BW$2=0, "N/A", IF(ISNUMBER(SEARCH(TRIM(BW$2), ProgramsTable[[#This Row],[Geographic Coverage]])), "Yes", "No"))</f>
        <v>N/A</v>
      </c>
      <c r="BX1335" s="18" t="str">
        <f>IF(BX$2=0, "N/A", IF(ISNUMBER(SEARCH(TRIM(BX$2), ProgramsTable[[#This Row],[Geographic Coverage]])), "Yes", "No"))</f>
        <v>N/A</v>
      </c>
      <c r="BY1335" s="18" t="str">
        <f>IF(AND(BW$2=0, BX$2=0), "*Required - Please Make a Selection*", IF(OR(ISNUMBER(SEARCH(TRIM(BW$2), ProgramsTable[[#This Row],[Geographic Coverage]])), ISNUMBER(SEARCH(TRIM(BX$2), ProgramsTable[[#This Row],[Geographic Coverage]]))), "Yes", "No"))</f>
        <v>*Required - Please Make a Selection*</v>
      </c>
      <c r="BZ1335" s="18" t="str">
        <f>IF(I$2=0, "N/A", IF(I$2="Yes", IF(ProgramsTable[[#This Row],[Program Includes Services for Caregivers]]="Yes", IF(ProgramsTable[[#This Row],[Program May Require Caregiver to be Unpaid]]="No", "Yes", "No"), "No"), "N/A"))</f>
        <v>N/A</v>
      </c>
      <c r="CA133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35" s="18" t="str">
        <f>IF(CB$2=0, "N/A", IF(ISNUMBER(SEARCH(TRIM(UPPER(CB$2)), TRIM(UPPER(ProgramsTable[[#This Row],[Type of Service]])))), "Yes", "No"))</f>
        <v>N/A</v>
      </c>
      <c r="CC1335" s="18" t="str">
        <f>IF(CC$2=0, "N/A", IF(ISNUMBER(SEARCH(TRIM(CC$2), ProgramsTable[[#This Row],[Geographic Coverage]])), "Yes", "No"))</f>
        <v>No</v>
      </c>
      <c r="CD1335" s="18" t="str">
        <f>IF(CD$2=0, "N/A", IF(ISNUMBER(SEARCH(TRIM(CD$2), ProgramsTable[[#This Row],[Geographic Coverage]])), "Yes", "No"))</f>
        <v>N/A</v>
      </c>
      <c r="CE1335" s="18" t="str">
        <f>IF(AND(CC$2=0, CD$2=0), "*Required - Please Make a Selection*", IF(OR(ISNUMBER(SEARCH(TRIM(CC$2), ProgramsTable[[#This Row],[Geographic Coverage]])), ISNUMBER(SEARCH(TRIM(CD$2), ProgramsTable[[#This Row],[Geographic Coverage]]))), "Yes", "No"))</f>
        <v>No</v>
      </c>
      <c r="CF1335" s="18" t="str" cm="1">
        <f t="array" ref="CF1335">IF(COUNTIF(BK$2:BN$2, "Yes")=0, "N/A", IF(SUMPRODUCT((BK$2:BN$2="Yes")*(ProgramsTable[[#This Row],[Veteran?]:[Disabled Veteran?]]="Yes"))&gt;0, "Yes", "No"))</f>
        <v>No</v>
      </c>
      <c r="CG133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35"/>
      <c r="CI1335"/>
      <c r="CJ1335"/>
      <c r="CK1335"/>
      <c r="CL1335"/>
      <c r="CM1335"/>
      <c r="CN1335"/>
      <c r="CO1335"/>
      <c r="CP1335"/>
      <c r="CQ1335"/>
      <c r="CR1335"/>
      <c r="CS1335"/>
      <c r="CU1335"/>
      <c r="CV1335"/>
    </row>
    <row r="1336" spans="1:100" hidden="1" x14ac:dyDescent="0.25">
      <c r="A1336" s="10">
        <v>1527</v>
      </c>
      <c r="B1336" t="s">
        <v>782</v>
      </c>
      <c r="C1336" t="s">
        <v>782</v>
      </c>
      <c r="D1336" t="s">
        <v>812</v>
      </c>
      <c r="E1336" t="s">
        <v>813</v>
      </c>
      <c r="F1336" t="s">
        <v>814</v>
      </c>
      <c r="G1336" t="s">
        <v>89</v>
      </c>
      <c r="H1336" t="s">
        <v>207</v>
      </c>
      <c r="I1336" t="s">
        <v>207</v>
      </c>
      <c r="J1336" t="s">
        <v>208</v>
      </c>
      <c r="K1336" t="s">
        <v>234</v>
      </c>
      <c r="L1336" t="s">
        <v>208</v>
      </c>
      <c r="M1336" t="s">
        <v>208</v>
      </c>
      <c r="N1336" t="s">
        <v>208</v>
      </c>
      <c r="P1336" t="s">
        <v>235</v>
      </c>
      <c r="Q1336" t="s">
        <v>208</v>
      </c>
      <c r="R1336" t="s">
        <v>235</v>
      </c>
      <c r="S1336" t="s">
        <v>208</v>
      </c>
      <c r="T1336" t="s">
        <v>785</v>
      </c>
      <c r="U1336" t="s">
        <v>215</v>
      </c>
      <c r="V1336" t="s">
        <v>207</v>
      </c>
      <c r="W1336" t="s">
        <v>207</v>
      </c>
      <c r="X1336" t="s">
        <v>207</v>
      </c>
      <c r="Y1336" t="s">
        <v>207</v>
      </c>
      <c r="Z1336" t="s">
        <v>207</v>
      </c>
      <c r="AA1336" t="s">
        <v>207</v>
      </c>
      <c r="AB1336" t="s">
        <v>207</v>
      </c>
      <c r="AC1336" t="s">
        <v>207</v>
      </c>
      <c r="AD1336" t="s">
        <v>207</v>
      </c>
      <c r="AE1336" t="s">
        <v>207</v>
      </c>
      <c r="AF1336" t="s">
        <v>207</v>
      </c>
      <c r="AG1336" t="s">
        <v>207</v>
      </c>
      <c r="AH1336" t="s">
        <v>207</v>
      </c>
      <c r="AI1336" t="s">
        <v>207</v>
      </c>
      <c r="AJ1336" t="s">
        <v>207</v>
      </c>
      <c r="AK1336" t="s">
        <v>207</v>
      </c>
      <c r="AL1336" t="s">
        <v>207</v>
      </c>
      <c r="AM1336" t="s">
        <v>215</v>
      </c>
      <c r="AN1336" t="s">
        <v>215</v>
      </c>
      <c r="AO1336" t="s">
        <v>215</v>
      </c>
      <c r="AP1336" t="s">
        <v>207</v>
      </c>
      <c r="AQ1336" t="s">
        <v>207</v>
      </c>
      <c r="AR1336" t="s">
        <v>207</v>
      </c>
      <c r="AS1336" t="s">
        <v>207</v>
      </c>
      <c r="AT1336" t="s">
        <v>207</v>
      </c>
      <c r="AU1336" t="s">
        <v>207</v>
      </c>
      <c r="AV1336" t="s">
        <v>207</v>
      </c>
      <c r="AW1336" t="s">
        <v>207</v>
      </c>
      <c r="AX1336" t="s">
        <v>207</v>
      </c>
      <c r="AY1336" t="s">
        <v>207</v>
      </c>
      <c r="AZ1336" t="s">
        <v>207</v>
      </c>
      <c r="BA1336" t="s">
        <v>207</v>
      </c>
      <c r="BB1336" t="s">
        <v>207</v>
      </c>
      <c r="BC1336" t="s">
        <v>207</v>
      </c>
      <c r="BD1336" t="s">
        <v>207</v>
      </c>
      <c r="BE1336" t="s">
        <v>207</v>
      </c>
      <c r="BF1336" t="s">
        <v>207</v>
      </c>
      <c r="BG1336" t="s">
        <v>207</v>
      </c>
      <c r="BH1336" t="s">
        <v>207</v>
      </c>
      <c r="BI1336" t="s">
        <v>207</v>
      </c>
      <c r="BJ1336" t="s">
        <v>207</v>
      </c>
      <c r="BK1336" t="s">
        <v>207</v>
      </c>
      <c r="BL1336" t="s">
        <v>207</v>
      </c>
      <c r="BM1336" t="s">
        <v>207</v>
      </c>
      <c r="BN1336" t="s">
        <v>207</v>
      </c>
      <c r="BO1336" s="18" t="str">
        <f>IF(OR(BO$2=0, BO$2=""), "N/A", IF(ISNUMBER(SEARCH(UPPER(BO$2), UPPER(ProgramsTable[[#This Row],[Type of Service]]))), "Yes", "No"))</f>
        <v>N/A</v>
      </c>
      <c r="BP1336" s="18" t="str">
        <f>IF(BP$2=0, "N/A", IF(ISNUMBER(SEARCH(TRIM(BP$2), ProgramsTable[[#This Row],[Geographic Coverage]])), "Yes", "No"))</f>
        <v>N/A</v>
      </c>
      <c r="BQ1336" s="18" t="str">
        <f>IF(BQ$2=0, "N/A", IF(ISNUMBER(SEARCH(TRIM(BQ$2), ProgramsTable[[#This Row],[Geographic Coverage]])), "Yes", "No"))</f>
        <v>N/A</v>
      </c>
      <c r="BR1336" s="18" t="str">
        <f>IF(AND(BP$2=0, BQ$2=0), "*Required - Please Make a Selection*", IF(OR(ISNUMBER(SEARCH(TRIM(BP$2), ProgramsTable[[#This Row],[Geographic Coverage]])), ISNUMBER(SEARCH(TRIM(BQ$2), ProgramsTable[[#This Row],[Geographic Coverage]]))), "Yes", "No"))</f>
        <v>*Required - Please Make a Selection*</v>
      </c>
      <c r="BS1336" s="18" t="str">
        <f>IF(OR(BS$2="",BS$2=0), "N/A", IF(AND(ProgramsTable[[#This Row],[Age Min]]= "None", ProgramsTable[[#This Row],[Age Max]]= "None"), "Yes", IF(AND(BS$2&gt;=ProgramsTable[[#This Row],[Age Min]], BS$2&lt;=ProgramsTable[[#This Row],[Age Max]]), "Yes", "No")))</f>
        <v>N/A</v>
      </c>
      <c r="BT1336" s="18" t="str" cm="1">
        <f t="array" ref="BT1336">IF(COUNTIF(AM$2:BJ$2,"Yes")=0,"N/A",IF(SUMPRODUCT(--(AM$2:BJ$2="Yes"),--(ProgramsTable[[#This Row],[Developmental Disability]:[Caregivers, Family Members, Advocates, or Practitioners of an Individual with Disabilities or Medical Conditions]]="Yes"))&gt;0,"Yes","No"))</f>
        <v>N/A</v>
      </c>
      <c r="BU133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36" s="18" t="str">
        <f>IF(BV$2=0, "N/A", IF(ISNUMBER(SEARCH(UPPER(BV$2), UPPER(ProgramsTable[[#This Row],[Type of Service]]))), "Yes", "No"))</f>
        <v>N/A</v>
      </c>
      <c r="BW1336" s="18" t="str">
        <f>IF(BW$2=0, "N/A", IF(ISNUMBER(SEARCH(TRIM(BW$2), ProgramsTable[[#This Row],[Geographic Coverage]])), "Yes", "No"))</f>
        <v>N/A</v>
      </c>
      <c r="BX1336" s="18" t="str">
        <f>IF(BX$2=0, "N/A", IF(ISNUMBER(SEARCH(TRIM(BX$2), ProgramsTable[[#This Row],[Geographic Coverage]])), "Yes", "No"))</f>
        <v>N/A</v>
      </c>
      <c r="BY1336" s="18" t="str">
        <f>IF(AND(BW$2=0, BX$2=0), "*Required - Please Make a Selection*", IF(OR(ISNUMBER(SEARCH(TRIM(BW$2), ProgramsTable[[#This Row],[Geographic Coverage]])), ISNUMBER(SEARCH(TRIM(BX$2), ProgramsTable[[#This Row],[Geographic Coverage]]))), "Yes", "No"))</f>
        <v>*Required - Please Make a Selection*</v>
      </c>
      <c r="BZ1336" s="18" t="str">
        <f>IF(I$2=0, "N/A", IF(I$2="Yes", IF(ProgramsTable[[#This Row],[Program Includes Services for Caregivers]]="Yes", IF(ProgramsTable[[#This Row],[Program May Require Caregiver to be Unpaid]]="No", "Yes", "No"), "No"), "N/A"))</f>
        <v>N/A</v>
      </c>
      <c r="CA133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36" s="18" t="str">
        <f>IF(CB$2=0, "N/A", IF(ISNUMBER(SEARCH(TRIM(UPPER(CB$2)), TRIM(UPPER(ProgramsTable[[#This Row],[Type of Service]])))), "Yes", "No"))</f>
        <v>N/A</v>
      </c>
      <c r="CC1336" s="18" t="str">
        <f>IF(CC$2=0, "N/A", IF(ISNUMBER(SEARCH(TRIM(CC$2), ProgramsTable[[#This Row],[Geographic Coverage]])), "Yes", "No"))</f>
        <v>No</v>
      </c>
      <c r="CD1336" s="18" t="str">
        <f>IF(CD$2=0, "N/A", IF(ISNUMBER(SEARCH(TRIM(CD$2), ProgramsTable[[#This Row],[Geographic Coverage]])), "Yes", "No"))</f>
        <v>N/A</v>
      </c>
      <c r="CE1336" s="18" t="str">
        <f>IF(AND(CC$2=0, CD$2=0), "*Required - Please Make a Selection*", IF(OR(ISNUMBER(SEARCH(TRIM(CC$2), ProgramsTable[[#This Row],[Geographic Coverage]])), ISNUMBER(SEARCH(TRIM(CD$2), ProgramsTable[[#This Row],[Geographic Coverage]]))), "Yes", "No"))</f>
        <v>No</v>
      </c>
      <c r="CF1336" s="18" t="str" cm="1">
        <f t="array" ref="CF1336">IF(COUNTIF(BK$2:BN$2, "Yes")=0, "N/A", IF(SUMPRODUCT((BK$2:BN$2="Yes")*(ProgramsTable[[#This Row],[Veteran?]:[Disabled Veteran?]]="Yes"))&gt;0, "Yes", "No"))</f>
        <v>No</v>
      </c>
      <c r="CG133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36"/>
      <c r="CI1336"/>
      <c r="CJ1336"/>
      <c r="CK1336"/>
      <c r="CL1336"/>
      <c r="CM1336"/>
      <c r="CN1336"/>
      <c r="CO1336"/>
      <c r="CP1336"/>
      <c r="CQ1336"/>
      <c r="CR1336"/>
      <c r="CS1336"/>
      <c r="CU1336"/>
      <c r="CV1336"/>
    </row>
    <row r="1337" spans="1:100" hidden="1" x14ac:dyDescent="0.25">
      <c r="A1337" s="10">
        <v>1530</v>
      </c>
      <c r="B1337" t="s">
        <v>825</v>
      </c>
      <c r="C1337" t="s">
        <v>825</v>
      </c>
      <c r="D1337" t="s">
        <v>87</v>
      </c>
      <c r="E1337" t="s">
        <v>826</v>
      </c>
      <c r="F1337" t="s">
        <v>827</v>
      </c>
      <c r="G1337" t="s">
        <v>87</v>
      </c>
      <c r="H1337" t="s">
        <v>207</v>
      </c>
      <c r="I1337" t="s">
        <v>207</v>
      </c>
      <c r="J1337" t="s">
        <v>208</v>
      </c>
      <c r="K1337" t="s">
        <v>208</v>
      </c>
      <c r="L1337" t="s">
        <v>208</v>
      </c>
      <c r="M1337" t="s">
        <v>208</v>
      </c>
      <c r="N1337" t="s">
        <v>208</v>
      </c>
      <c r="P1337" t="s">
        <v>235</v>
      </c>
      <c r="Q1337" t="s">
        <v>208</v>
      </c>
      <c r="R1337" t="s">
        <v>235</v>
      </c>
      <c r="S1337" t="s">
        <v>208</v>
      </c>
      <c r="T1337" t="s">
        <v>828</v>
      </c>
      <c r="U1337" t="s">
        <v>215</v>
      </c>
      <c r="V1337" t="s">
        <v>207</v>
      </c>
      <c r="W1337" t="s">
        <v>207</v>
      </c>
      <c r="X1337" t="s">
        <v>207</v>
      </c>
      <c r="Y1337" t="s">
        <v>207</v>
      </c>
      <c r="Z1337" t="s">
        <v>207</v>
      </c>
      <c r="AA1337" t="s">
        <v>207</v>
      </c>
      <c r="AB1337" t="s">
        <v>207</v>
      </c>
      <c r="AC1337" t="s">
        <v>207</v>
      </c>
      <c r="AD1337" t="s">
        <v>207</v>
      </c>
      <c r="AE1337" t="s">
        <v>207</v>
      </c>
      <c r="AF1337" t="s">
        <v>207</v>
      </c>
      <c r="AG1337" t="s">
        <v>207</v>
      </c>
      <c r="AH1337" t="s">
        <v>207</v>
      </c>
      <c r="AI1337" t="s">
        <v>207</v>
      </c>
      <c r="AJ1337" t="s">
        <v>207</v>
      </c>
      <c r="AK1337" t="s">
        <v>207</v>
      </c>
      <c r="AL1337" t="s">
        <v>207</v>
      </c>
      <c r="AM1337" t="s">
        <v>215</v>
      </c>
      <c r="AN1337" t="s">
        <v>215</v>
      </c>
      <c r="AO1337" t="s">
        <v>215</v>
      </c>
      <c r="AP1337" t="s">
        <v>207</v>
      </c>
      <c r="AQ1337" t="s">
        <v>207</v>
      </c>
      <c r="AR1337" t="s">
        <v>207</v>
      </c>
      <c r="AS1337" t="s">
        <v>207</v>
      </c>
      <c r="AT1337" t="s">
        <v>207</v>
      </c>
      <c r="AU1337" t="s">
        <v>207</v>
      </c>
      <c r="AV1337" t="s">
        <v>207</v>
      </c>
      <c r="AW1337" t="s">
        <v>207</v>
      </c>
      <c r="AX1337" t="s">
        <v>207</v>
      </c>
      <c r="AY1337" t="s">
        <v>207</v>
      </c>
      <c r="AZ1337" t="s">
        <v>207</v>
      </c>
      <c r="BA1337" t="s">
        <v>207</v>
      </c>
      <c r="BB1337" t="s">
        <v>207</v>
      </c>
      <c r="BC1337" t="s">
        <v>207</v>
      </c>
      <c r="BD1337" t="s">
        <v>207</v>
      </c>
      <c r="BE1337" t="s">
        <v>207</v>
      </c>
      <c r="BF1337" t="s">
        <v>207</v>
      </c>
      <c r="BG1337" t="s">
        <v>207</v>
      </c>
      <c r="BH1337" t="s">
        <v>207</v>
      </c>
      <c r="BI1337" t="s">
        <v>207</v>
      </c>
      <c r="BJ1337" t="s">
        <v>207</v>
      </c>
      <c r="BK1337" t="s">
        <v>207</v>
      </c>
      <c r="BL1337" t="s">
        <v>207</v>
      </c>
      <c r="BM1337" t="s">
        <v>207</v>
      </c>
      <c r="BN1337" t="s">
        <v>207</v>
      </c>
      <c r="BO1337" s="18" t="str">
        <f>IF(OR(BO$2=0, BO$2=""), "N/A", IF(ISNUMBER(SEARCH(UPPER(BO$2), UPPER(ProgramsTable[[#This Row],[Type of Service]]))), "Yes", "No"))</f>
        <v>N/A</v>
      </c>
      <c r="BP1337" s="18" t="str">
        <f>IF(BP$2=0, "N/A", IF(ISNUMBER(SEARCH(TRIM(BP$2), ProgramsTable[[#This Row],[Geographic Coverage]])), "Yes", "No"))</f>
        <v>N/A</v>
      </c>
      <c r="BQ1337" s="18" t="str">
        <f>IF(BQ$2=0, "N/A", IF(ISNUMBER(SEARCH(TRIM(BQ$2), ProgramsTable[[#This Row],[Geographic Coverage]])), "Yes", "No"))</f>
        <v>N/A</v>
      </c>
      <c r="BR1337" s="18" t="str">
        <f>IF(AND(BP$2=0, BQ$2=0), "*Required - Please Make a Selection*", IF(OR(ISNUMBER(SEARCH(TRIM(BP$2), ProgramsTable[[#This Row],[Geographic Coverage]])), ISNUMBER(SEARCH(TRIM(BQ$2), ProgramsTable[[#This Row],[Geographic Coverage]]))), "Yes", "No"))</f>
        <v>*Required - Please Make a Selection*</v>
      </c>
      <c r="BS1337" s="18" t="str">
        <f>IF(OR(BS$2="",BS$2=0), "N/A", IF(AND(ProgramsTable[[#This Row],[Age Min]]= "None", ProgramsTable[[#This Row],[Age Max]]= "None"), "Yes", IF(AND(BS$2&gt;=ProgramsTable[[#This Row],[Age Min]], BS$2&lt;=ProgramsTable[[#This Row],[Age Max]]), "Yes", "No")))</f>
        <v>N/A</v>
      </c>
      <c r="BT1337" s="18" t="str" cm="1">
        <f t="array" ref="BT1337">IF(COUNTIF(AM$2:BJ$2,"Yes")=0,"N/A",IF(SUMPRODUCT(--(AM$2:BJ$2="Yes"),--(ProgramsTable[[#This Row],[Developmental Disability]:[Caregivers, Family Members, Advocates, or Practitioners of an Individual with Disabilities or Medical Conditions]]="Yes"))&gt;0,"Yes","No"))</f>
        <v>N/A</v>
      </c>
      <c r="BU133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37" s="18" t="str">
        <f>IF(BV$2=0, "N/A", IF(ISNUMBER(SEARCH(UPPER(BV$2), UPPER(ProgramsTable[[#This Row],[Type of Service]]))), "Yes", "No"))</f>
        <v>N/A</v>
      </c>
      <c r="BW1337" s="18" t="str">
        <f>IF(BW$2=0, "N/A", IF(ISNUMBER(SEARCH(TRIM(BW$2), ProgramsTable[[#This Row],[Geographic Coverage]])), "Yes", "No"))</f>
        <v>N/A</v>
      </c>
      <c r="BX1337" s="18" t="str">
        <f>IF(BX$2=0, "N/A", IF(ISNUMBER(SEARCH(TRIM(BX$2), ProgramsTable[[#This Row],[Geographic Coverage]])), "Yes", "No"))</f>
        <v>N/A</v>
      </c>
      <c r="BY1337" s="18" t="str">
        <f>IF(AND(BW$2=0, BX$2=0), "*Required - Please Make a Selection*", IF(OR(ISNUMBER(SEARCH(TRIM(BW$2), ProgramsTable[[#This Row],[Geographic Coverage]])), ISNUMBER(SEARCH(TRIM(BX$2), ProgramsTable[[#This Row],[Geographic Coverage]]))), "Yes", "No"))</f>
        <v>*Required - Please Make a Selection*</v>
      </c>
      <c r="BZ1337" s="18" t="str">
        <f>IF(I$2=0, "N/A", IF(I$2="Yes", IF(ProgramsTable[[#This Row],[Program Includes Services for Caregivers]]="Yes", IF(ProgramsTable[[#This Row],[Program May Require Caregiver to be Unpaid]]="No", "Yes", "No"), "No"), "N/A"))</f>
        <v>N/A</v>
      </c>
      <c r="CA133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37" s="18" t="str">
        <f>IF(CB$2=0, "N/A", IF(ISNUMBER(SEARCH(TRIM(UPPER(CB$2)), TRIM(UPPER(ProgramsTable[[#This Row],[Type of Service]])))), "Yes", "No"))</f>
        <v>N/A</v>
      </c>
      <c r="CC1337" s="18" t="str">
        <f>IF(CC$2=0, "N/A", IF(ISNUMBER(SEARCH(TRIM(CC$2), ProgramsTable[[#This Row],[Geographic Coverage]])), "Yes", "No"))</f>
        <v>No</v>
      </c>
      <c r="CD1337" s="18" t="str">
        <f>IF(CD$2=0, "N/A", IF(ISNUMBER(SEARCH(TRIM(CD$2), ProgramsTable[[#This Row],[Geographic Coverage]])), "Yes", "No"))</f>
        <v>N/A</v>
      </c>
      <c r="CE1337" s="18" t="str">
        <f>IF(AND(CC$2=0, CD$2=0), "*Required - Please Make a Selection*", IF(OR(ISNUMBER(SEARCH(TRIM(CC$2), ProgramsTable[[#This Row],[Geographic Coverage]])), ISNUMBER(SEARCH(TRIM(CD$2), ProgramsTable[[#This Row],[Geographic Coverage]]))), "Yes", "No"))</f>
        <v>No</v>
      </c>
      <c r="CF1337" s="18" t="str" cm="1">
        <f t="array" ref="CF1337">IF(COUNTIF(BK$2:BN$2, "Yes")=0, "N/A", IF(SUMPRODUCT((BK$2:BN$2="Yes")*(ProgramsTable[[#This Row],[Veteran?]:[Disabled Veteran?]]="Yes"))&gt;0, "Yes", "No"))</f>
        <v>No</v>
      </c>
      <c r="CG133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37"/>
      <c r="CI1337"/>
      <c r="CJ1337"/>
      <c r="CK1337"/>
      <c r="CL1337"/>
      <c r="CM1337"/>
      <c r="CN1337"/>
      <c r="CO1337"/>
      <c r="CP1337"/>
      <c r="CQ1337"/>
      <c r="CR1337"/>
      <c r="CS1337"/>
      <c r="CU1337"/>
      <c r="CV1337"/>
    </row>
    <row r="1338" spans="1:100" hidden="1" x14ac:dyDescent="0.25">
      <c r="A1338" s="10">
        <v>1531</v>
      </c>
      <c r="B1338" t="s">
        <v>825</v>
      </c>
      <c r="C1338" t="s">
        <v>825</v>
      </c>
      <c r="D1338" t="s">
        <v>829</v>
      </c>
      <c r="E1338" t="s">
        <v>826</v>
      </c>
      <c r="F1338" t="s">
        <v>830</v>
      </c>
      <c r="G1338" t="s">
        <v>87</v>
      </c>
      <c r="H1338" t="s">
        <v>207</v>
      </c>
      <c r="I1338" t="s">
        <v>207</v>
      </c>
      <c r="J1338" t="s">
        <v>208</v>
      </c>
      <c r="K1338" t="s">
        <v>208</v>
      </c>
      <c r="L1338" t="s">
        <v>208</v>
      </c>
      <c r="M1338" t="s">
        <v>208</v>
      </c>
      <c r="N1338" t="s">
        <v>208</v>
      </c>
      <c r="P1338" t="s">
        <v>235</v>
      </c>
      <c r="Q1338" t="s">
        <v>208</v>
      </c>
      <c r="R1338" t="s">
        <v>235</v>
      </c>
      <c r="S1338" t="s">
        <v>208</v>
      </c>
      <c r="T1338" t="s">
        <v>828</v>
      </c>
      <c r="U1338" t="s">
        <v>215</v>
      </c>
      <c r="V1338" t="s">
        <v>207</v>
      </c>
      <c r="W1338" t="s">
        <v>207</v>
      </c>
      <c r="X1338" t="s">
        <v>207</v>
      </c>
      <c r="Y1338" t="s">
        <v>207</v>
      </c>
      <c r="Z1338" t="s">
        <v>207</v>
      </c>
      <c r="AA1338" t="s">
        <v>207</v>
      </c>
      <c r="AB1338" t="s">
        <v>207</v>
      </c>
      <c r="AC1338" t="s">
        <v>207</v>
      </c>
      <c r="AD1338" t="s">
        <v>207</v>
      </c>
      <c r="AE1338" t="s">
        <v>207</v>
      </c>
      <c r="AF1338" t="s">
        <v>207</v>
      </c>
      <c r="AG1338" t="s">
        <v>207</v>
      </c>
      <c r="AH1338" t="s">
        <v>207</v>
      </c>
      <c r="AI1338" t="s">
        <v>207</v>
      </c>
      <c r="AJ1338" t="s">
        <v>207</v>
      </c>
      <c r="AK1338" t="s">
        <v>207</v>
      </c>
      <c r="AL1338" t="s">
        <v>207</v>
      </c>
      <c r="AM1338" t="s">
        <v>215</v>
      </c>
      <c r="AN1338" t="s">
        <v>215</v>
      </c>
      <c r="AO1338" t="s">
        <v>215</v>
      </c>
      <c r="AP1338" t="s">
        <v>207</v>
      </c>
      <c r="AQ1338" t="s">
        <v>207</v>
      </c>
      <c r="AR1338" t="s">
        <v>207</v>
      </c>
      <c r="AS1338" t="s">
        <v>207</v>
      </c>
      <c r="AT1338" t="s">
        <v>207</v>
      </c>
      <c r="AU1338" t="s">
        <v>207</v>
      </c>
      <c r="AV1338" t="s">
        <v>207</v>
      </c>
      <c r="AW1338" t="s">
        <v>207</v>
      </c>
      <c r="AX1338" t="s">
        <v>207</v>
      </c>
      <c r="AY1338" t="s">
        <v>207</v>
      </c>
      <c r="AZ1338" t="s">
        <v>207</v>
      </c>
      <c r="BA1338" t="s">
        <v>207</v>
      </c>
      <c r="BB1338" t="s">
        <v>207</v>
      </c>
      <c r="BC1338" t="s">
        <v>207</v>
      </c>
      <c r="BD1338" t="s">
        <v>207</v>
      </c>
      <c r="BE1338" t="s">
        <v>207</v>
      </c>
      <c r="BF1338" t="s">
        <v>207</v>
      </c>
      <c r="BG1338" t="s">
        <v>207</v>
      </c>
      <c r="BH1338" t="s">
        <v>207</v>
      </c>
      <c r="BI1338" t="s">
        <v>207</v>
      </c>
      <c r="BJ1338" t="s">
        <v>207</v>
      </c>
      <c r="BK1338" t="s">
        <v>207</v>
      </c>
      <c r="BL1338" t="s">
        <v>207</v>
      </c>
      <c r="BM1338" t="s">
        <v>207</v>
      </c>
      <c r="BN1338" t="s">
        <v>207</v>
      </c>
      <c r="BO1338" s="18" t="str">
        <f>IF(OR(BO$2=0, BO$2=""), "N/A", IF(ISNUMBER(SEARCH(UPPER(BO$2), UPPER(ProgramsTable[[#This Row],[Type of Service]]))), "Yes", "No"))</f>
        <v>N/A</v>
      </c>
      <c r="BP1338" s="18" t="str">
        <f>IF(BP$2=0, "N/A", IF(ISNUMBER(SEARCH(TRIM(BP$2), ProgramsTable[[#This Row],[Geographic Coverage]])), "Yes", "No"))</f>
        <v>N/A</v>
      </c>
      <c r="BQ1338" s="18" t="str">
        <f>IF(BQ$2=0, "N/A", IF(ISNUMBER(SEARCH(TRIM(BQ$2), ProgramsTable[[#This Row],[Geographic Coverage]])), "Yes", "No"))</f>
        <v>N/A</v>
      </c>
      <c r="BR1338" s="18" t="str">
        <f>IF(AND(BP$2=0, BQ$2=0), "*Required - Please Make a Selection*", IF(OR(ISNUMBER(SEARCH(TRIM(BP$2), ProgramsTable[[#This Row],[Geographic Coverage]])), ISNUMBER(SEARCH(TRIM(BQ$2), ProgramsTable[[#This Row],[Geographic Coverage]]))), "Yes", "No"))</f>
        <v>*Required - Please Make a Selection*</v>
      </c>
      <c r="BS1338" s="18" t="str">
        <f>IF(OR(BS$2="",BS$2=0), "N/A", IF(AND(ProgramsTable[[#This Row],[Age Min]]= "None", ProgramsTable[[#This Row],[Age Max]]= "None"), "Yes", IF(AND(BS$2&gt;=ProgramsTable[[#This Row],[Age Min]], BS$2&lt;=ProgramsTable[[#This Row],[Age Max]]), "Yes", "No")))</f>
        <v>N/A</v>
      </c>
      <c r="BT1338" s="18" t="str" cm="1">
        <f t="array" ref="BT1338">IF(COUNTIF(AM$2:BJ$2,"Yes")=0,"N/A",IF(SUMPRODUCT(--(AM$2:BJ$2="Yes"),--(ProgramsTable[[#This Row],[Developmental Disability]:[Caregivers, Family Members, Advocates, or Practitioners of an Individual with Disabilities or Medical Conditions]]="Yes"))&gt;0,"Yes","No"))</f>
        <v>N/A</v>
      </c>
      <c r="BU133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38" s="18" t="str">
        <f>IF(BV$2=0, "N/A", IF(ISNUMBER(SEARCH(UPPER(BV$2), UPPER(ProgramsTable[[#This Row],[Type of Service]]))), "Yes", "No"))</f>
        <v>N/A</v>
      </c>
      <c r="BW1338" s="18" t="str">
        <f>IF(BW$2=0, "N/A", IF(ISNUMBER(SEARCH(TRIM(BW$2), ProgramsTable[[#This Row],[Geographic Coverage]])), "Yes", "No"))</f>
        <v>N/A</v>
      </c>
      <c r="BX1338" s="18" t="str">
        <f>IF(BX$2=0, "N/A", IF(ISNUMBER(SEARCH(TRIM(BX$2), ProgramsTable[[#This Row],[Geographic Coverage]])), "Yes", "No"))</f>
        <v>N/A</v>
      </c>
      <c r="BY1338" s="18" t="str">
        <f>IF(AND(BW$2=0, BX$2=0), "*Required - Please Make a Selection*", IF(OR(ISNUMBER(SEARCH(TRIM(BW$2), ProgramsTable[[#This Row],[Geographic Coverage]])), ISNUMBER(SEARCH(TRIM(BX$2), ProgramsTable[[#This Row],[Geographic Coverage]]))), "Yes", "No"))</f>
        <v>*Required - Please Make a Selection*</v>
      </c>
      <c r="BZ1338" s="18" t="str">
        <f>IF(I$2=0, "N/A", IF(I$2="Yes", IF(ProgramsTable[[#This Row],[Program Includes Services for Caregivers]]="Yes", IF(ProgramsTable[[#This Row],[Program May Require Caregiver to be Unpaid]]="No", "Yes", "No"), "No"), "N/A"))</f>
        <v>N/A</v>
      </c>
      <c r="CA133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38" s="18" t="str">
        <f>IF(CB$2=0, "N/A", IF(ISNUMBER(SEARCH(TRIM(UPPER(CB$2)), TRIM(UPPER(ProgramsTable[[#This Row],[Type of Service]])))), "Yes", "No"))</f>
        <v>N/A</v>
      </c>
      <c r="CC1338" s="18" t="str">
        <f>IF(CC$2=0, "N/A", IF(ISNUMBER(SEARCH(TRIM(CC$2), ProgramsTable[[#This Row],[Geographic Coverage]])), "Yes", "No"))</f>
        <v>No</v>
      </c>
      <c r="CD1338" s="18" t="str">
        <f>IF(CD$2=0, "N/A", IF(ISNUMBER(SEARCH(TRIM(CD$2), ProgramsTable[[#This Row],[Geographic Coverage]])), "Yes", "No"))</f>
        <v>N/A</v>
      </c>
      <c r="CE1338" s="18" t="str">
        <f>IF(AND(CC$2=0, CD$2=0), "*Required - Please Make a Selection*", IF(OR(ISNUMBER(SEARCH(TRIM(CC$2), ProgramsTable[[#This Row],[Geographic Coverage]])), ISNUMBER(SEARCH(TRIM(CD$2), ProgramsTable[[#This Row],[Geographic Coverage]]))), "Yes", "No"))</f>
        <v>No</v>
      </c>
      <c r="CF1338" s="18" t="str" cm="1">
        <f t="array" ref="CF1338">IF(COUNTIF(BK$2:BN$2, "Yes")=0, "N/A", IF(SUMPRODUCT((BK$2:BN$2="Yes")*(ProgramsTable[[#This Row],[Veteran?]:[Disabled Veteran?]]="Yes"))&gt;0, "Yes", "No"))</f>
        <v>No</v>
      </c>
      <c r="CG133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38"/>
      <c r="CI1338"/>
      <c r="CJ1338"/>
      <c r="CK1338"/>
      <c r="CL1338"/>
      <c r="CM1338"/>
      <c r="CN1338"/>
      <c r="CO1338"/>
      <c r="CP1338"/>
      <c r="CQ1338"/>
      <c r="CR1338"/>
      <c r="CS1338"/>
      <c r="CU1338"/>
      <c r="CV1338"/>
    </row>
    <row r="1339" spans="1:100" hidden="1" x14ac:dyDescent="0.25">
      <c r="A1339" s="10">
        <v>1532</v>
      </c>
      <c r="B1339" t="s">
        <v>825</v>
      </c>
      <c r="C1339" t="s">
        <v>825</v>
      </c>
      <c r="D1339" t="s">
        <v>221</v>
      </c>
      <c r="E1339" t="s">
        <v>831</v>
      </c>
      <c r="F1339" t="s">
        <v>832</v>
      </c>
      <c r="G1339" t="s">
        <v>224</v>
      </c>
      <c r="H1339" t="s">
        <v>207</v>
      </c>
      <c r="I1339" t="s">
        <v>207</v>
      </c>
      <c r="J1339" t="s">
        <v>208</v>
      </c>
      <c r="K1339" t="s">
        <v>208</v>
      </c>
      <c r="L1339" t="s">
        <v>208</v>
      </c>
      <c r="M1339" t="s">
        <v>208</v>
      </c>
      <c r="N1339" t="s">
        <v>208</v>
      </c>
      <c r="P1339" t="s">
        <v>226</v>
      </c>
      <c r="Q1339" t="s">
        <v>208</v>
      </c>
      <c r="R1339" t="s">
        <v>226</v>
      </c>
      <c r="S1339" t="s">
        <v>208</v>
      </c>
      <c r="T1339" t="s">
        <v>833</v>
      </c>
      <c r="U1339" t="s">
        <v>215</v>
      </c>
      <c r="V1339" t="s">
        <v>207</v>
      </c>
      <c r="W1339" t="s">
        <v>207</v>
      </c>
      <c r="X1339" t="s">
        <v>207</v>
      </c>
      <c r="Y1339" t="s">
        <v>207</v>
      </c>
      <c r="Z1339" t="s">
        <v>207</v>
      </c>
      <c r="AA1339" t="s">
        <v>207</v>
      </c>
      <c r="AB1339" t="s">
        <v>207</v>
      </c>
      <c r="AC1339" t="s">
        <v>207</v>
      </c>
      <c r="AD1339" t="s">
        <v>207</v>
      </c>
      <c r="AE1339" t="s">
        <v>207</v>
      </c>
      <c r="AF1339" t="s">
        <v>207</v>
      </c>
      <c r="AG1339" t="s">
        <v>207</v>
      </c>
      <c r="AH1339" t="s">
        <v>207</v>
      </c>
      <c r="AI1339" t="s">
        <v>207</v>
      </c>
      <c r="AJ1339" t="s">
        <v>207</v>
      </c>
      <c r="AK1339" t="s">
        <v>207</v>
      </c>
      <c r="AL1339" t="s">
        <v>207</v>
      </c>
      <c r="AM1339" t="s">
        <v>215</v>
      </c>
      <c r="AN1339" t="s">
        <v>215</v>
      </c>
      <c r="AO1339" t="s">
        <v>215</v>
      </c>
      <c r="AP1339" t="s">
        <v>207</v>
      </c>
      <c r="AQ1339" t="s">
        <v>207</v>
      </c>
      <c r="AR1339" t="s">
        <v>207</v>
      </c>
      <c r="AS1339" t="s">
        <v>207</v>
      </c>
      <c r="AT1339" t="s">
        <v>207</v>
      </c>
      <c r="AU1339" t="s">
        <v>207</v>
      </c>
      <c r="AV1339" t="s">
        <v>207</v>
      </c>
      <c r="AW1339" t="s">
        <v>207</v>
      </c>
      <c r="AX1339" t="s">
        <v>207</v>
      </c>
      <c r="AY1339" t="s">
        <v>207</v>
      </c>
      <c r="AZ1339" t="s">
        <v>207</v>
      </c>
      <c r="BA1339" t="s">
        <v>207</v>
      </c>
      <c r="BB1339" t="s">
        <v>207</v>
      </c>
      <c r="BC1339" t="s">
        <v>207</v>
      </c>
      <c r="BD1339" t="s">
        <v>207</v>
      </c>
      <c r="BE1339" t="s">
        <v>207</v>
      </c>
      <c r="BF1339" t="s">
        <v>207</v>
      </c>
      <c r="BG1339" t="s">
        <v>215</v>
      </c>
      <c r="BH1339" t="s">
        <v>207</v>
      </c>
      <c r="BI1339" t="s">
        <v>207</v>
      </c>
      <c r="BJ1339" t="s">
        <v>207</v>
      </c>
      <c r="BK1339" t="s">
        <v>207</v>
      </c>
      <c r="BL1339" t="s">
        <v>207</v>
      </c>
      <c r="BM1339" t="s">
        <v>207</v>
      </c>
      <c r="BN1339" t="s">
        <v>207</v>
      </c>
      <c r="BO1339" s="18" t="str">
        <f>IF(OR(BO$2=0, BO$2=""), "N/A", IF(ISNUMBER(SEARCH(UPPER(BO$2), UPPER(ProgramsTable[[#This Row],[Type of Service]]))), "Yes", "No"))</f>
        <v>N/A</v>
      </c>
      <c r="BP1339" s="18" t="str">
        <f>IF(BP$2=0, "N/A", IF(ISNUMBER(SEARCH(TRIM(BP$2), ProgramsTable[[#This Row],[Geographic Coverage]])), "Yes", "No"))</f>
        <v>N/A</v>
      </c>
      <c r="BQ1339" s="18" t="str">
        <f>IF(BQ$2=0, "N/A", IF(ISNUMBER(SEARCH(TRIM(BQ$2), ProgramsTable[[#This Row],[Geographic Coverage]])), "Yes", "No"))</f>
        <v>N/A</v>
      </c>
      <c r="BR1339" s="18" t="str">
        <f>IF(AND(BP$2=0, BQ$2=0), "*Required - Please Make a Selection*", IF(OR(ISNUMBER(SEARCH(TRIM(BP$2), ProgramsTable[[#This Row],[Geographic Coverage]])), ISNUMBER(SEARCH(TRIM(BQ$2), ProgramsTable[[#This Row],[Geographic Coverage]]))), "Yes", "No"))</f>
        <v>*Required - Please Make a Selection*</v>
      </c>
      <c r="BS1339" s="18" t="str">
        <f>IF(OR(BS$2="",BS$2=0), "N/A", IF(AND(ProgramsTable[[#This Row],[Age Min]]= "None", ProgramsTable[[#This Row],[Age Max]]= "None"), "Yes", IF(AND(BS$2&gt;=ProgramsTable[[#This Row],[Age Min]], BS$2&lt;=ProgramsTable[[#This Row],[Age Max]]), "Yes", "No")))</f>
        <v>N/A</v>
      </c>
      <c r="BT1339" s="18" t="str" cm="1">
        <f t="array" ref="BT1339">IF(COUNTIF(AM$2:BJ$2,"Yes")=0,"N/A",IF(SUMPRODUCT(--(AM$2:BJ$2="Yes"),--(ProgramsTable[[#This Row],[Developmental Disability]:[Caregivers, Family Members, Advocates, or Practitioners of an Individual with Disabilities or Medical Conditions]]="Yes"))&gt;0,"Yes","No"))</f>
        <v>N/A</v>
      </c>
      <c r="BU133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39" s="18" t="str">
        <f>IF(BV$2=0, "N/A", IF(ISNUMBER(SEARCH(UPPER(BV$2), UPPER(ProgramsTable[[#This Row],[Type of Service]]))), "Yes", "No"))</f>
        <v>N/A</v>
      </c>
      <c r="BW1339" s="18" t="str">
        <f>IF(BW$2=0, "N/A", IF(ISNUMBER(SEARCH(TRIM(BW$2), ProgramsTable[[#This Row],[Geographic Coverage]])), "Yes", "No"))</f>
        <v>N/A</v>
      </c>
      <c r="BX1339" s="18" t="str">
        <f>IF(BX$2=0, "N/A", IF(ISNUMBER(SEARCH(TRIM(BX$2), ProgramsTable[[#This Row],[Geographic Coverage]])), "Yes", "No"))</f>
        <v>N/A</v>
      </c>
      <c r="BY1339" s="18" t="str">
        <f>IF(AND(BW$2=0, BX$2=0), "*Required - Please Make a Selection*", IF(OR(ISNUMBER(SEARCH(TRIM(BW$2), ProgramsTable[[#This Row],[Geographic Coverage]])), ISNUMBER(SEARCH(TRIM(BX$2), ProgramsTable[[#This Row],[Geographic Coverage]]))), "Yes", "No"))</f>
        <v>*Required - Please Make a Selection*</v>
      </c>
      <c r="BZ1339" s="18" t="str">
        <f>IF(I$2=0, "N/A", IF(I$2="Yes", IF(ProgramsTable[[#This Row],[Program Includes Services for Caregivers]]="Yes", IF(ProgramsTable[[#This Row],[Program May Require Caregiver to be Unpaid]]="No", "Yes", "No"), "No"), "N/A"))</f>
        <v>N/A</v>
      </c>
      <c r="CA133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39" s="18" t="str">
        <f>IF(CB$2=0, "N/A", IF(ISNUMBER(SEARCH(TRIM(UPPER(CB$2)), TRIM(UPPER(ProgramsTable[[#This Row],[Type of Service]])))), "Yes", "No"))</f>
        <v>N/A</v>
      </c>
      <c r="CC1339" s="18" t="str">
        <f>IF(CC$2=0, "N/A", IF(ISNUMBER(SEARCH(TRIM(CC$2), ProgramsTable[[#This Row],[Geographic Coverage]])), "Yes", "No"))</f>
        <v>No</v>
      </c>
      <c r="CD1339" s="18" t="str">
        <f>IF(CD$2=0, "N/A", IF(ISNUMBER(SEARCH(TRIM(CD$2), ProgramsTable[[#This Row],[Geographic Coverage]])), "Yes", "No"))</f>
        <v>N/A</v>
      </c>
      <c r="CE1339" s="18" t="str">
        <f>IF(AND(CC$2=0, CD$2=0), "*Required - Please Make a Selection*", IF(OR(ISNUMBER(SEARCH(TRIM(CC$2), ProgramsTable[[#This Row],[Geographic Coverage]])), ISNUMBER(SEARCH(TRIM(CD$2), ProgramsTable[[#This Row],[Geographic Coverage]]))), "Yes", "No"))</f>
        <v>No</v>
      </c>
      <c r="CF1339" s="18" t="str" cm="1">
        <f t="array" ref="CF1339">IF(COUNTIF(BK$2:BN$2, "Yes")=0, "N/A", IF(SUMPRODUCT((BK$2:BN$2="Yes")*(ProgramsTable[[#This Row],[Veteran?]:[Disabled Veteran?]]="Yes"))&gt;0, "Yes", "No"))</f>
        <v>No</v>
      </c>
      <c r="CG133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39"/>
      <c r="CI1339"/>
      <c r="CJ1339"/>
      <c r="CK1339"/>
      <c r="CL1339"/>
      <c r="CM1339"/>
      <c r="CN1339"/>
      <c r="CO1339"/>
      <c r="CP1339"/>
      <c r="CQ1339"/>
      <c r="CR1339"/>
      <c r="CS1339"/>
      <c r="CU1339"/>
      <c r="CV1339"/>
    </row>
    <row r="1340" spans="1:100" hidden="1" x14ac:dyDescent="0.25">
      <c r="A1340" s="10">
        <v>1533</v>
      </c>
      <c r="B1340" t="s">
        <v>825</v>
      </c>
      <c r="C1340" t="s">
        <v>825</v>
      </c>
      <c r="D1340" t="s">
        <v>834</v>
      </c>
      <c r="E1340" t="s">
        <v>835</v>
      </c>
      <c r="F1340" t="s">
        <v>836</v>
      </c>
      <c r="G1340" t="s">
        <v>95</v>
      </c>
      <c r="H1340" t="s">
        <v>207</v>
      </c>
      <c r="I1340" t="s">
        <v>207</v>
      </c>
      <c r="J1340" t="s">
        <v>208</v>
      </c>
      <c r="K1340" t="s">
        <v>208</v>
      </c>
      <c r="L1340" t="s">
        <v>208</v>
      </c>
      <c r="M1340" t="s">
        <v>208</v>
      </c>
      <c r="N1340" t="s">
        <v>208</v>
      </c>
      <c r="P1340" t="s">
        <v>235</v>
      </c>
      <c r="Q1340" t="s">
        <v>208</v>
      </c>
      <c r="R1340" t="s">
        <v>235</v>
      </c>
      <c r="S1340" t="s">
        <v>208</v>
      </c>
      <c r="T1340" t="s">
        <v>828</v>
      </c>
      <c r="U1340" t="s">
        <v>215</v>
      </c>
      <c r="V1340" t="s">
        <v>207</v>
      </c>
      <c r="W1340" t="s">
        <v>207</v>
      </c>
      <c r="X1340" t="s">
        <v>207</v>
      </c>
      <c r="Y1340" t="s">
        <v>207</v>
      </c>
      <c r="Z1340" t="s">
        <v>207</v>
      </c>
      <c r="AA1340" t="s">
        <v>207</v>
      </c>
      <c r="AB1340" t="s">
        <v>207</v>
      </c>
      <c r="AC1340" t="s">
        <v>207</v>
      </c>
      <c r="AD1340" t="s">
        <v>207</v>
      </c>
      <c r="AE1340" t="s">
        <v>207</v>
      </c>
      <c r="AF1340" t="s">
        <v>207</v>
      </c>
      <c r="AG1340" t="s">
        <v>207</v>
      </c>
      <c r="AH1340" t="s">
        <v>207</v>
      </c>
      <c r="AI1340" t="s">
        <v>207</v>
      </c>
      <c r="AJ1340" t="s">
        <v>207</v>
      </c>
      <c r="AK1340" t="s">
        <v>207</v>
      </c>
      <c r="AL1340" t="s">
        <v>207</v>
      </c>
      <c r="AM1340" t="s">
        <v>215</v>
      </c>
      <c r="AN1340" t="s">
        <v>215</v>
      </c>
      <c r="AO1340" t="s">
        <v>215</v>
      </c>
      <c r="AP1340" t="s">
        <v>207</v>
      </c>
      <c r="AQ1340" t="s">
        <v>207</v>
      </c>
      <c r="AR1340" t="s">
        <v>207</v>
      </c>
      <c r="AS1340" t="s">
        <v>207</v>
      </c>
      <c r="AT1340" t="s">
        <v>207</v>
      </c>
      <c r="AU1340" t="s">
        <v>207</v>
      </c>
      <c r="AV1340" t="s">
        <v>207</v>
      </c>
      <c r="AW1340" t="s">
        <v>207</v>
      </c>
      <c r="AX1340" t="s">
        <v>207</v>
      </c>
      <c r="AY1340" t="s">
        <v>207</v>
      </c>
      <c r="AZ1340" t="s">
        <v>207</v>
      </c>
      <c r="BA1340" t="s">
        <v>207</v>
      </c>
      <c r="BB1340" t="s">
        <v>207</v>
      </c>
      <c r="BC1340" t="s">
        <v>207</v>
      </c>
      <c r="BD1340" t="s">
        <v>207</v>
      </c>
      <c r="BE1340" t="s">
        <v>207</v>
      </c>
      <c r="BF1340" t="s">
        <v>207</v>
      </c>
      <c r="BG1340" t="s">
        <v>207</v>
      </c>
      <c r="BH1340" t="s">
        <v>207</v>
      </c>
      <c r="BI1340" t="s">
        <v>207</v>
      </c>
      <c r="BJ1340" t="s">
        <v>207</v>
      </c>
      <c r="BK1340" t="s">
        <v>207</v>
      </c>
      <c r="BL1340" t="s">
        <v>207</v>
      </c>
      <c r="BM1340" t="s">
        <v>207</v>
      </c>
      <c r="BN1340" t="s">
        <v>207</v>
      </c>
      <c r="BO1340" s="18" t="str">
        <f>IF(OR(BO$2=0, BO$2=""), "N/A", IF(ISNUMBER(SEARCH(UPPER(BO$2), UPPER(ProgramsTable[[#This Row],[Type of Service]]))), "Yes", "No"))</f>
        <v>N/A</v>
      </c>
      <c r="BP1340" s="18" t="str">
        <f>IF(BP$2=0, "N/A", IF(ISNUMBER(SEARCH(TRIM(BP$2), ProgramsTable[[#This Row],[Geographic Coverage]])), "Yes", "No"))</f>
        <v>N/A</v>
      </c>
      <c r="BQ1340" s="18" t="str">
        <f>IF(BQ$2=0, "N/A", IF(ISNUMBER(SEARCH(TRIM(BQ$2), ProgramsTable[[#This Row],[Geographic Coverage]])), "Yes", "No"))</f>
        <v>N/A</v>
      </c>
      <c r="BR1340" s="18" t="str">
        <f>IF(AND(BP$2=0, BQ$2=0), "*Required - Please Make a Selection*", IF(OR(ISNUMBER(SEARCH(TRIM(BP$2), ProgramsTable[[#This Row],[Geographic Coverage]])), ISNUMBER(SEARCH(TRIM(BQ$2), ProgramsTable[[#This Row],[Geographic Coverage]]))), "Yes", "No"))</f>
        <v>*Required - Please Make a Selection*</v>
      </c>
      <c r="BS1340" s="18" t="str">
        <f>IF(OR(BS$2="",BS$2=0), "N/A", IF(AND(ProgramsTable[[#This Row],[Age Min]]= "None", ProgramsTable[[#This Row],[Age Max]]= "None"), "Yes", IF(AND(BS$2&gt;=ProgramsTable[[#This Row],[Age Min]], BS$2&lt;=ProgramsTable[[#This Row],[Age Max]]), "Yes", "No")))</f>
        <v>N/A</v>
      </c>
      <c r="BT1340" s="18" t="str" cm="1">
        <f t="array" ref="BT1340">IF(COUNTIF(AM$2:BJ$2,"Yes")=0,"N/A",IF(SUMPRODUCT(--(AM$2:BJ$2="Yes"),--(ProgramsTable[[#This Row],[Developmental Disability]:[Caregivers, Family Members, Advocates, or Practitioners of an Individual with Disabilities or Medical Conditions]]="Yes"))&gt;0,"Yes","No"))</f>
        <v>N/A</v>
      </c>
      <c r="BU134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40" s="18" t="str">
        <f>IF(BV$2=0, "N/A", IF(ISNUMBER(SEARCH(UPPER(BV$2), UPPER(ProgramsTable[[#This Row],[Type of Service]]))), "Yes", "No"))</f>
        <v>N/A</v>
      </c>
      <c r="BW1340" s="18" t="str">
        <f>IF(BW$2=0, "N/A", IF(ISNUMBER(SEARCH(TRIM(BW$2), ProgramsTable[[#This Row],[Geographic Coverage]])), "Yes", "No"))</f>
        <v>N/A</v>
      </c>
      <c r="BX1340" s="18" t="str">
        <f>IF(BX$2=0, "N/A", IF(ISNUMBER(SEARCH(TRIM(BX$2), ProgramsTable[[#This Row],[Geographic Coverage]])), "Yes", "No"))</f>
        <v>N/A</v>
      </c>
      <c r="BY1340" s="18" t="str">
        <f>IF(AND(BW$2=0, BX$2=0), "*Required - Please Make a Selection*", IF(OR(ISNUMBER(SEARCH(TRIM(BW$2), ProgramsTable[[#This Row],[Geographic Coverage]])), ISNUMBER(SEARCH(TRIM(BX$2), ProgramsTable[[#This Row],[Geographic Coverage]]))), "Yes", "No"))</f>
        <v>*Required - Please Make a Selection*</v>
      </c>
      <c r="BZ1340" s="18" t="str">
        <f>IF(I$2=0, "N/A", IF(I$2="Yes", IF(ProgramsTable[[#This Row],[Program Includes Services for Caregivers]]="Yes", IF(ProgramsTable[[#This Row],[Program May Require Caregiver to be Unpaid]]="No", "Yes", "No"), "No"), "N/A"))</f>
        <v>N/A</v>
      </c>
      <c r="CA134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40" s="18" t="str">
        <f>IF(CB$2=0, "N/A", IF(ISNUMBER(SEARCH(TRIM(UPPER(CB$2)), TRIM(UPPER(ProgramsTable[[#This Row],[Type of Service]])))), "Yes", "No"))</f>
        <v>N/A</v>
      </c>
      <c r="CC1340" s="18" t="str">
        <f>IF(CC$2=0, "N/A", IF(ISNUMBER(SEARCH(TRIM(CC$2), ProgramsTable[[#This Row],[Geographic Coverage]])), "Yes", "No"))</f>
        <v>No</v>
      </c>
      <c r="CD1340" s="18" t="str">
        <f>IF(CD$2=0, "N/A", IF(ISNUMBER(SEARCH(TRIM(CD$2), ProgramsTable[[#This Row],[Geographic Coverage]])), "Yes", "No"))</f>
        <v>N/A</v>
      </c>
      <c r="CE1340" s="18" t="str">
        <f>IF(AND(CC$2=0, CD$2=0), "*Required - Please Make a Selection*", IF(OR(ISNUMBER(SEARCH(TRIM(CC$2), ProgramsTable[[#This Row],[Geographic Coverage]])), ISNUMBER(SEARCH(TRIM(CD$2), ProgramsTable[[#This Row],[Geographic Coverage]]))), "Yes", "No"))</f>
        <v>No</v>
      </c>
      <c r="CF1340" s="18" t="str" cm="1">
        <f t="array" ref="CF1340">IF(COUNTIF(BK$2:BN$2, "Yes")=0, "N/A", IF(SUMPRODUCT((BK$2:BN$2="Yes")*(ProgramsTable[[#This Row],[Veteran?]:[Disabled Veteran?]]="Yes"))&gt;0, "Yes", "No"))</f>
        <v>No</v>
      </c>
      <c r="CG134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40"/>
      <c r="CI1340"/>
      <c r="CJ1340"/>
      <c r="CK1340"/>
      <c r="CL1340"/>
      <c r="CM1340"/>
      <c r="CN1340"/>
      <c r="CO1340"/>
      <c r="CP1340"/>
      <c r="CQ1340"/>
      <c r="CR1340"/>
      <c r="CS1340"/>
      <c r="CU1340"/>
      <c r="CV1340"/>
    </row>
    <row r="1341" spans="1:100" hidden="1" x14ac:dyDescent="0.25">
      <c r="A1341" s="10">
        <v>1534</v>
      </c>
      <c r="B1341" t="s">
        <v>825</v>
      </c>
      <c r="C1341" t="s">
        <v>825</v>
      </c>
      <c r="D1341" t="s">
        <v>837</v>
      </c>
      <c r="E1341" t="s">
        <v>835</v>
      </c>
      <c r="F1341" t="s">
        <v>838</v>
      </c>
      <c r="G1341" t="s">
        <v>95</v>
      </c>
      <c r="H1341" t="s">
        <v>207</v>
      </c>
      <c r="I1341" t="s">
        <v>207</v>
      </c>
      <c r="J1341" t="s">
        <v>208</v>
      </c>
      <c r="K1341" t="s">
        <v>208</v>
      </c>
      <c r="L1341" t="s">
        <v>208</v>
      </c>
      <c r="M1341" t="s">
        <v>208</v>
      </c>
      <c r="N1341" t="s">
        <v>208</v>
      </c>
      <c r="P1341" t="s">
        <v>235</v>
      </c>
      <c r="Q1341" t="s">
        <v>208</v>
      </c>
      <c r="R1341" t="s">
        <v>235</v>
      </c>
      <c r="S1341" t="s">
        <v>208</v>
      </c>
      <c r="T1341" t="s">
        <v>828</v>
      </c>
      <c r="U1341" t="s">
        <v>215</v>
      </c>
      <c r="V1341" t="s">
        <v>207</v>
      </c>
      <c r="W1341" t="s">
        <v>207</v>
      </c>
      <c r="X1341" t="s">
        <v>207</v>
      </c>
      <c r="Y1341" t="s">
        <v>207</v>
      </c>
      <c r="Z1341" t="s">
        <v>207</v>
      </c>
      <c r="AA1341" t="s">
        <v>207</v>
      </c>
      <c r="AB1341" t="s">
        <v>207</v>
      </c>
      <c r="AC1341" t="s">
        <v>207</v>
      </c>
      <c r="AD1341" t="s">
        <v>207</v>
      </c>
      <c r="AE1341" t="s">
        <v>207</v>
      </c>
      <c r="AF1341" t="s">
        <v>207</v>
      </c>
      <c r="AG1341" t="s">
        <v>207</v>
      </c>
      <c r="AH1341" t="s">
        <v>207</v>
      </c>
      <c r="AI1341" t="s">
        <v>207</v>
      </c>
      <c r="AJ1341" t="s">
        <v>207</v>
      </c>
      <c r="AK1341" t="s">
        <v>207</v>
      </c>
      <c r="AL1341" t="s">
        <v>207</v>
      </c>
      <c r="AM1341" t="s">
        <v>215</v>
      </c>
      <c r="AN1341" t="s">
        <v>215</v>
      </c>
      <c r="AO1341" t="s">
        <v>215</v>
      </c>
      <c r="AP1341" t="s">
        <v>207</v>
      </c>
      <c r="AQ1341" t="s">
        <v>207</v>
      </c>
      <c r="AR1341" t="s">
        <v>207</v>
      </c>
      <c r="AS1341" t="s">
        <v>207</v>
      </c>
      <c r="AT1341" t="s">
        <v>207</v>
      </c>
      <c r="AU1341" t="s">
        <v>207</v>
      </c>
      <c r="AV1341" t="s">
        <v>207</v>
      </c>
      <c r="AW1341" t="s">
        <v>207</v>
      </c>
      <c r="AX1341" t="s">
        <v>207</v>
      </c>
      <c r="AY1341" t="s">
        <v>207</v>
      </c>
      <c r="AZ1341" t="s">
        <v>207</v>
      </c>
      <c r="BA1341" t="s">
        <v>207</v>
      </c>
      <c r="BB1341" t="s">
        <v>207</v>
      </c>
      <c r="BC1341" t="s">
        <v>207</v>
      </c>
      <c r="BD1341" t="s">
        <v>207</v>
      </c>
      <c r="BE1341" t="s">
        <v>207</v>
      </c>
      <c r="BF1341" t="s">
        <v>207</v>
      </c>
      <c r="BG1341" t="s">
        <v>207</v>
      </c>
      <c r="BH1341" t="s">
        <v>207</v>
      </c>
      <c r="BI1341" t="s">
        <v>207</v>
      </c>
      <c r="BJ1341" t="s">
        <v>207</v>
      </c>
      <c r="BK1341" t="s">
        <v>207</v>
      </c>
      <c r="BL1341" t="s">
        <v>207</v>
      </c>
      <c r="BM1341" t="s">
        <v>207</v>
      </c>
      <c r="BN1341" t="s">
        <v>207</v>
      </c>
      <c r="BO1341" s="18" t="str">
        <f>IF(OR(BO$2=0, BO$2=""), "N/A", IF(ISNUMBER(SEARCH(UPPER(BO$2), UPPER(ProgramsTable[[#This Row],[Type of Service]]))), "Yes", "No"))</f>
        <v>N/A</v>
      </c>
      <c r="BP1341" s="18" t="str">
        <f>IF(BP$2=0, "N/A", IF(ISNUMBER(SEARCH(TRIM(BP$2), ProgramsTable[[#This Row],[Geographic Coverage]])), "Yes", "No"))</f>
        <v>N/A</v>
      </c>
      <c r="BQ1341" s="18" t="str">
        <f>IF(BQ$2=0, "N/A", IF(ISNUMBER(SEARCH(TRIM(BQ$2), ProgramsTable[[#This Row],[Geographic Coverage]])), "Yes", "No"))</f>
        <v>N/A</v>
      </c>
      <c r="BR1341" s="18" t="str">
        <f>IF(AND(BP$2=0, BQ$2=0), "*Required - Please Make a Selection*", IF(OR(ISNUMBER(SEARCH(TRIM(BP$2), ProgramsTable[[#This Row],[Geographic Coverage]])), ISNUMBER(SEARCH(TRIM(BQ$2), ProgramsTable[[#This Row],[Geographic Coverage]]))), "Yes", "No"))</f>
        <v>*Required - Please Make a Selection*</v>
      </c>
      <c r="BS1341" s="18" t="str">
        <f>IF(OR(BS$2="",BS$2=0), "N/A", IF(AND(ProgramsTable[[#This Row],[Age Min]]= "None", ProgramsTable[[#This Row],[Age Max]]= "None"), "Yes", IF(AND(BS$2&gt;=ProgramsTable[[#This Row],[Age Min]], BS$2&lt;=ProgramsTable[[#This Row],[Age Max]]), "Yes", "No")))</f>
        <v>N/A</v>
      </c>
      <c r="BT1341" s="18" t="str" cm="1">
        <f t="array" ref="BT1341">IF(COUNTIF(AM$2:BJ$2,"Yes")=0,"N/A",IF(SUMPRODUCT(--(AM$2:BJ$2="Yes"),--(ProgramsTable[[#This Row],[Developmental Disability]:[Caregivers, Family Members, Advocates, or Practitioners of an Individual with Disabilities or Medical Conditions]]="Yes"))&gt;0,"Yes","No"))</f>
        <v>N/A</v>
      </c>
      <c r="BU134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41" s="18" t="str">
        <f>IF(BV$2=0, "N/A", IF(ISNUMBER(SEARCH(UPPER(BV$2), UPPER(ProgramsTable[[#This Row],[Type of Service]]))), "Yes", "No"))</f>
        <v>N/A</v>
      </c>
      <c r="BW1341" s="18" t="str">
        <f>IF(BW$2=0, "N/A", IF(ISNUMBER(SEARCH(TRIM(BW$2), ProgramsTable[[#This Row],[Geographic Coverage]])), "Yes", "No"))</f>
        <v>N/A</v>
      </c>
      <c r="BX1341" s="18" t="str">
        <f>IF(BX$2=0, "N/A", IF(ISNUMBER(SEARCH(TRIM(BX$2), ProgramsTable[[#This Row],[Geographic Coverage]])), "Yes", "No"))</f>
        <v>N/A</v>
      </c>
      <c r="BY1341" s="18" t="str">
        <f>IF(AND(BW$2=0, BX$2=0), "*Required - Please Make a Selection*", IF(OR(ISNUMBER(SEARCH(TRIM(BW$2), ProgramsTable[[#This Row],[Geographic Coverage]])), ISNUMBER(SEARCH(TRIM(BX$2), ProgramsTable[[#This Row],[Geographic Coverage]]))), "Yes", "No"))</f>
        <v>*Required - Please Make a Selection*</v>
      </c>
      <c r="BZ1341" s="18" t="str">
        <f>IF(I$2=0, "N/A", IF(I$2="Yes", IF(ProgramsTable[[#This Row],[Program Includes Services for Caregivers]]="Yes", IF(ProgramsTable[[#This Row],[Program May Require Caregiver to be Unpaid]]="No", "Yes", "No"), "No"), "N/A"))</f>
        <v>N/A</v>
      </c>
      <c r="CA134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41" s="18" t="str">
        <f>IF(CB$2=0, "N/A", IF(ISNUMBER(SEARCH(TRIM(UPPER(CB$2)), TRIM(UPPER(ProgramsTable[[#This Row],[Type of Service]])))), "Yes", "No"))</f>
        <v>N/A</v>
      </c>
      <c r="CC1341" s="18" t="str">
        <f>IF(CC$2=0, "N/A", IF(ISNUMBER(SEARCH(TRIM(CC$2), ProgramsTable[[#This Row],[Geographic Coverage]])), "Yes", "No"))</f>
        <v>No</v>
      </c>
      <c r="CD1341" s="18" t="str">
        <f>IF(CD$2=0, "N/A", IF(ISNUMBER(SEARCH(TRIM(CD$2), ProgramsTable[[#This Row],[Geographic Coverage]])), "Yes", "No"))</f>
        <v>N/A</v>
      </c>
      <c r="CE1341" s="18" t="str">
        <f>IF(AND(CC$2=0, CD$2=0), "*Required - Please Make a Selection*", IF(OR(ISNUMBER(SEARCH(TRIM(CC$2), ProgramsTable[[#This Row],[Geographic Coverage]])), ISNUMBER(SEARCH(TRIM(CD$2), ProgramsTable[[#This Row],[Geographic Coverage]]))), "Yes", "No"))</f>
        <v>No</v>
      </c>
      <c r="CF1341" s="18" t="str" cm="1">
        <f t="array" ref="CF1341">IF(COUNTIF(BK$2:BN$2, "Yes")=0, "N/A", IF(SUMPRODUCT((BK$2:BN$2="Yes")*(ProgramsTable[[#This Row],[Veteran?]:[Disabled Veteran?]]="Yes"))&gt;0, "Yes", "No"))</f>
        <v>No</v>
      </c>
      <c r="CG134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41"/>
      <c r="CI1341"/>
      <c r="CJ1341"/>
      <c r="CK1341"/>
      <c r="CL1341"/>
      <c r="CM1341"/>
      <c r="CN1341"/>
      <c r="CO1341"/>
      <c r="CP1341"/>
      <c r="CQ1341"/>
      <c r="CR1341"/>
      <c r="CS1341"/>
      <c r="CU1341"/>
      <c r="CV1341"/>
    </row>
    <row r="1342" spans="1:100" hidden="1" x14ac:dyDescent="0.25">
      <c r="A1342" s="10">
        <v>1535</v>
      </c>
      <c r="B1342" t="s">
        <v>825</v>
      </c>
      <c r="C1342" t="s">
        <v>825</v>
      </c>
      <c r="D1342" t="s">
        <v>839</v>
      </c>
      <c r="E1342" t="s">
        <v>835</v>
      </c>
      <c r="F1342" t="s">
        <v>840</v>
      </c>
      <c r="G1342" t="s">
        <v>95</v>
      </c>
      <c r="H1342" t="s">
        <v>207</v>
      </c>
      <c r="I1342" t="s">
        <v>207</v>
      </c>
      <c r="J1342" t="s">
        <v>208</v>
      </c>
      <c r="K1342" t="s">
        <v>208</v>
      </c>
      <c r="L1342" t="s">
        <v>208</v>
      </c>
      <c r="M1342" t="s">
        <v>208</v>
      </c>
      <c r="N1342" t="s">
        <v>208</v>
      </c>
      <c r="P1342" t="s">
        <v>235</v>
      </c>
      <c r="Q1342" t="s">
        <v>208</v>
      </c>
      <c r="R1342" t="s">
        <v>235</v>
      </c>
      <c r="S1342" t="s">
        <v>208</v>
      </c>
      <c r="T1342" t="s">
        <v>828</v>
      </c>
      <c r="U1342" t="s">
        <v>215</v>
      </c>
      <c r="V1342" t="s">
        <v>207</v>
      </c>
      <c r="W1342" t="s">
        <v>207</v>
      </c>
      <c r="X1342" t="s">
        <v>207</v>
      </c>
      <c r="Y1342" t="s">
        <v>207</v>
      </c>
      <c r="Z1342" t="s">
        <v>207</v>
      </c>
      <c r="AA1342" t="s">
        <v>207</v>
      </c>
      <c r="AB1342" t="s">
        <v>207</v>
      </c>
      <c r="AC1342" t="s">
        <v>207</v>
      </c>
      <c r="AD1342" t="s">
        <v>207</v>
      </c>
      <c r="AE1342" t="s">
        <v>207</v>
      </c>
      <c r="AF1342" t="s">
        <v>207</v>
      </c>
      <c r="AG1342" t="s">
        <v>207</v>
      </c>
      <c r="AH1342" t="s">
        <v>207</v>
      </c>
      <c r="AI1342" t="s">
        <v>207</v>
      </c>
      <c r="AJ1342" t="s">
        <v>207</v>
      </c>
      <c r="AK1342" t="s">
        <v>207</v>
      </c>
      <c r="AL1342" t="s">
        <v>207</v>
      </c>
      <c r="AM1342" t="s">
        <v>215</v>
      </c>
      <c r="AN1342" t="s">
        <v>215</v>
      </c>
      <c r="AO1342" t="s">
        <v>215</v>
      </c>
      <c r="AP1342" t="s">
        <v>207</v>
      </c>
      <c r="AQ1342" t="s">
        <v>207</v>
      </c>
      <c r="AR1342" t="s">
        <v>207</v>
      </c>
      <c r="AS1342" t="s">
        <v>207</v>
      </c>
      <c r="AT1342" t="s">
        <v>207</v>
      </c>
      <c r="AU1342" t="s">
        <v>207</v>
      </c>
      <c r="AV1342" t="s">
        <v>207</v>
      </c>
      <c r="AW1342" t="s">
        <v>207</v>
      </c>
      <c r="AX1342" t="s">
        <v>207</v>
      </c>
      <c r="AY1342" t="s">
        <v>207</v>
      </c>
      <c r="AZ1342" t="s">
        <v>207</v>
      </c>
      <c r="BA1342" t="s">
        <v>207</v>
      </c>
      <c r="BB1342" t="s">
        <v>207</v>
      </c>
      <c r="BC1342" t="s">
        <v>207</v>
      </c>
      <c r="BD1342" t="s">
        <v>207</v>
      </c>
      <c r="BE1342" t="s">
        <v>207</v>
      </c>
      <c r="BF1342" t="s">
        <v>207</v>
      </c>
      <c r="BG1342" t="s">
        <v>207</v>
      </c>
      <c r="BH1342" t="s">
        <v>207</v>
      </c>
      <c r="BI1342" t="s">
        <v>207</v>
      </c>
      <c r="BJ1342" t="s">
        <v>207</v>
      </c>
      <c r="BK1342" t="s">
        <v>207</v>
      </c>
      <c r="BL1342" t="s">
        <v>207</v>
      </c>
      <c r="BM1342" t="s">
        <v>207</v>
      </c>
      <c r="BN1342" t="s">
        <v>207</v>
      </c>
      <c r="BO1342" s="18" t="str">
        <f>IF(OR(BO$2=0, BO$2=""), "N/A", IF(ISNUMBER(SEARCH(UPPER(BO$2), UPPER(ProgramsTable[[#This Row],[Type of Service]]))), "Yes", "No"))</f>
        <v>N/A</v>
      </c>
      <c r="BP1342" s="18" t="str">
        <f>IF(BP$2=0, "N/A", IF(ISNUMBER(SEARCH(TRIM(BP$2), ProgramsTable[[#This Row],[Geographic Coverage]])), "Yes", "No"))</f>
        <v>N/A</v>
      </c>
      <c r="BQ1342" s="18" t="str">
        <f>IF(BQ$2=0, "N/A", IF(ISNUMBER(SEARCH(TRIM(BQ$2), ProgramsTable[[#This Row],[Geographic Coverage]])), "Yes", "No"))</f>
        <v>N/A</v>
      </c>
      <c r="BR1342" s="18" t="str">
        <f>IF(AND(BP$2=0, BQ$2=0), "*Required - Please Make a Selection*", IF(OR(ISNUMBER(SEARCH(TRIM(BP$2), ProgramsTable[[#This Row],[Geographic Coverage]])), ISNUMBER(SEARCH(TRIM(BQ$2), ProgramsTable[[#This Row],[Geographic Coverage]]))), "Yes", "No"))</f>
        <v>*Required - Please Make a Selection*</v>
      </c>
      <c r="BS1342" s="18" t="str">
        <f>IF(OR(BS$2="",BS$2=0), "N/A", IF(AND(ProgramsTable[[#This Row],[Age Min]]= "None", ProgramsTable[[#This Row],[Age Max]]= "None"), "Yes", IF(AND(BS$2&gt;=ProgramsTable[[#This Row],[Age Min]], BS$2&lt;=ProgramsTable[[#This Row],[Age Max]]), "Yes", "No")))</f>
        <v>N/A</v>
      </c>
      <c r="BT1342" s="18" t="str" cm="1">
        <f t="array" ref="BT1342">IF(COUNTIF(AM$2:BJ$2,"Yes")=0,"N/A",IF(SUMPRODUCT(--(AM$2:BJ$2="Yes"),--(ProgramsTable[[#This Row],[Developmental Disability]:[Caregivers, Family Members, Advocates, or Practitioners of an Individual with Disabilities or Medical Conditions]]="Yes"))&gt;0,"Yes","No"))</f>
        <v>N/A</v>
      </c>
      <c r="BU134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42" s="18" t="str">
        <f>IF(BV$2=0, "N/A", IF(ISNUMBER(SEARCH(UPPER(BV$2), UPPER(ProgramsTable[[#This Row],[Type of Service]]))), "Yes", "No"))</f>
        <v>N/A</v>
      </c>
      <c r="BW1342" s="18" t="str">
        <f>IF(BW$2=0, "N/A", IF(ISNUMBER(SEARCH(TRIM(BW$2), ProgramsTable[[#This Row],[Geographic Coverage]])), "Yes", "No"))</f>
        <v>N/A</v>
      </c>
      <c r="BX1342" s="18" t="str">
        <f>IF(BX$2=0, "N/A", IF(ISNUMBER(SEARCH(TRIM(BX$2), ProgramsTable[[#This Row],[Geographic Coverage]])), "Yes", "No"))</f>
        <v>N/A</v>
      </c>
      <c r="BY1342" s="18" t="str">
        <f>IF(AND(BW$2=0, BX$2=0), "*Required - Please Make a Selection*", IF(OR(ISNUMBER(SEARCH(TRIM(BW$2), ProgramsTable[[#This Row],[Geographic Coverage]])), ISNUMBER(SEARCH(TRIM(BX$2), ProgramsTable[[#This Row],[Geographic Coverage]]))), "Yes", "No"))</f>
        <v>*Required - Please Make a Selection*</v>
      </c>
      <c r="BZ1342" s="18" t="str">
        <f>IF(I$2=0, "N/A", IF(I$2="Yes", IF(ProgramsTable[[#This Row],[Program Includes Services for Caregivers]]="Yes", IF(ProgramsTable[[#This Row],[Program May Require Caregiver to be Unpaid]]="No", "Yes", "No"), "No"), "N/A"))</f>
        <v>N/A</v>
      </c>
      <c r="CA134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42" s="18" t="str">
        <f>IF(CB$2=0, "N/A", IF(ISNUMBER(SEARCH(TRIM(UPPER(CB$2)), TRIM(UPPER(ProgramsTable[[#This Row],[Type of Service]])))), "Yes", "No"))</f>
        <v>N/A</v>
      </c>
      <c r="CC1342" s="18" t="str">
        <f>IF(CC$2=0, "N/A", IF(ISNUMBER(SEARCH(TRIM(CC$2), ProgramsTable[[#This Row],[Geographic Coverage]])), "Yes", "No"))</f>
        <v>No</v>
      </c>
      <c r="CD1342" s="18" t="str">
        <f>IF(CD$2=0, "N/A", IF(ISNUMBER(SEARCH(TRIM(CD$2), ProgramsTable[[#This Row],[Geographic Coverage]])), "Yes", "No"))</f>
        <v>N/A</v>
      </c>
      <c r="CE1342" s="18" t="str">
        <f>IF(AND(CC$2=0, CD$2=0), "*Required - Please Make a Selection*", IF(OR(ISNUMBER(SEARCH(TRIM(CC$2), ProgramsTable[[#This Row],[Geographic Coverage]])), ISNUMBER(SEARCH(TRIM(CD$2), ProgramsTable[[#This Row],[Geographic Coverage]]))), "Yes", "No"))</f>
        <v>No</v>
      </c>
      <c r="CF1342" s="18" t="str" cm="1">
        <f t="array" ref="CF1342">IF(COUNTIF(BK$2:BN$2, "Yes")=0, "N/A", IF(SUMPRODUCT((BK$2:BN$2="Yes")*(ProgramsTable[[#This Row],[Veteran?]:[Disabled Veteran?]]="Yes"))&gt;0, "Yes", "No"))</f>
        <v>No</v>
      </c>
      <c r="CG134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42"/>
      <c r="CI1342"/>
      <c r="CJ1342"/>
      <c r="CK1342"/>
      <c r="CL1342"/>
      <c r="CM1342"/>
      <c r="CN1342"/>
      <c r="CO1342"/>
      <c r="CP1342"/>
      <c r="CQ1342"/>
      <c r="CR1342"/>
      <c r="CS1342"/>
      <c r="CU1342"/>
      <c r="CV1342"/>
    </row>
    <row r="1343" spans="1:100" hidden="1" x14ac:dyDescent="0.25">
      <c r="A1343" s="10">
        <v>1536</v>
      </c>
      <c r="B1343" t="s">
        <v>825</v>
      </c>
      <c r="C1343" t="s">
        <v>825</v>
      </c>
      <c r="D1343" t="s">
        <v>841</v>
      </c>
      <c r="E1343" t="s">
        <v>835</v>
      </c>
      <c r="F1343" t="s">
        <v>842</v>
      </c>
      <c r="G1343" t="s">
        <v>95</v>
      </c>
      <c r="H1343" t="s">
        <v>207</v>
      </c>
      <c r="I1343" t="s">
        <v>207</v>
      </c>
      <c r="J1343" t="s">
        <v>208</v>
      </c>
      <c r="K1343" t="s">
        <v>208</v>
      </c>
      <c r="L1343" t="s">
        <v>843</v>
      </c>
      <c r="M1343">
        <v>14</v>
      </c>
      <c r="N1343">
        <v>21</v>
      </c>
      <c r="O1343" t="s">
        <v>843</v>
      </c>
      <c r="P1343" t="s">
        <v>235</v>
      </c>
      <c r="Q1343" t="s">
        <v>208</v>
      </c>
      <c r="R1343" t="s">
        <v>235</v>
      </c>
      <c r="S1343" t="s">
        <v>208</v>
      </c>
      <c r="T1343" t="s">
        <v>828</v>
      </c>
      <c r="U1343" t="s">
        <v>215</v>
      </c>
      <c r="V1343" t="s">
        <v>207</v>
      </c>
      <c r="W1343" t="s">
        <v>207</v>
      </c>
      <c r="X1343" t="s">
        <v>207</v>
      </c>
      <c r="Y1343" t="s">
        <v>207</v>
      </c>
      <c r="Z1343" t="s">
        <v>207</v>
      </c>
      <c r="AA1343" t="s">
        <v>207</v>
      </c>
      <c r="AB1343" t="s">
        <v>207</v>
      </c>
      <c r="AC1343" t="s">
        <v>207</v>
      </c>
      <c r="AD1343" t="s">
        <v>207</v>
      </c>
      <c r="AE1343" t="s">
        <v>207</v>
      </c>
      <c r="AF1343" t="s">
        <v>207</v>
      </c>
      <c r="AG1343" t="s">
        <v>207</v>
      </c>
      <c r="AH1343" t="s">
        <v>207</v>
      </c>
      <c r="AI1343" t="s">
        <v>207</v>
      </c>
      <c r="AJ1343" t="s">
        <v>207</v>
      </c>
      <c r="AK1343" t="s">
        <v>207</v>
      </c>
      <c r="AL1343" t="s">
        <v>207</v>
      </c>
      <c r="AM1343" t="s">
        <v>215</v>
      </c>
      <c r="AN1343" t="s">
        <v>215</v>
      </c>
      <c r="AO1343" t="s">
        <v>215</v>
      </c>
      <c r="AP1343" t="s">
        <v>207</v>
      </c>
      <c r="AQ1343" t="s">
        <v>207</v>
      </c>
      <c r="AR1343" t="s">
        <v>207</v>
      </c>
      <c r="AS1343" t="s">
        <v>207</v>
      </c>
      <c r="AT1343" t="s">
        <v>207</v>
      </c>
      <c r="AU1343" t="s">
        <v>207</v>
      </c>
      <c r="AV1343" t="s">
        <v>207</v>
      </c>
      <c r="AW1343" t="s">
        <v>207</v>
      </c>
      <c r="AX1343" t="s">
        <v>207</v>
      </c>
      <c r="AY1343" t="s">
        <v>207</v>
      </c>
      <c r="AZ1343" t="s">
        <v>207</v>
      </c>
      <c r="BA1343" t="s">
        <v>207</v>
      </c>
      <c r="BB1343" t="s">
        <v>207</v>
      </c>
      <c r="BC1343" t="s">
        <v>207</v>
      </c>
      <c r="BD1343" t="s">
        <v>207</v>
      </c>
      <c r="BE1343" t="s">
        <v>207</v>
      </c>
      <c r="BF1343" t="s">
        <v>207</v>
      </c>
      <c r="BG1343" t="s">
        <v>207</v>
      </c>
      <c r="BH1343" t="s">
        <v>207</v>
      </c>
      <c r="BI1343" t="s">
        <v>207</v>
      </c>
      <c r="BJ1343" t="s">
        <v>207</v>
      </c>
      <c r="BK1343" t="s">
        <v>207</v>
      </c>
      <c r="BL1343" t="s">
        <v>207</v>
      </c>
      <c r="BM1343" t="s">
        <v>207</v>
      </c>
      <c r="BN1343" t="s">
        <v>207</v>
      </c>
      <c r="BO1343" s="18" t="str">
        <f>IF(OR(BO$2=0, BO$2=""), "N/A", IF(ISNUMBER(SEARCH(UPPER(BO$2), UPPER(ProgramsTable[[#This Row],[Type of Service]]))), "Yes", "No"))</f>
        <v>N/A</v>
      </c>
      <c r="BP1343" s="18" t="str">
        <f>IF(BP$2=0, "N/A", IF(ISNUMBER(SEARCH(TRIM(BP$2), ProgramsTable[[#This Row],[Geographic Coverage]])), "Yes", "No"))</f>
        <v>N/A</v>
      </c>
      <c r="BQ1343" s="18" t="str">
        <f>IF(BQ$2=0, "N/A", IF(ISNUMBER(SEARCH(TRIM(BQ$2), ProgramsTable[[#This Row],[Geographic Coverage]])), "Yes", "No"))</f>
        <v>N/A</v>
      </c>
      <c r="BR1343" s="18" t="str">
        <f>IF(AND(BP$2=0, BQ$2=0), "*Required - Please Make a Selection*", IF(OR(ISNUMBER(SEARCH(TRIM(BP$2), ProgramsTable[[#This Row],[Geographic Coverage]])), ISNUMBER(SEARCH(TRIM(BQ$2), ProgramsTable[[#This Row],[Geographic Coverage]]))), "Yes", "No"))</f>
        <v>*Required - Please Make a Selection*</v>
      </c>
      <c r="BS1343" s="18" t="str">
        <f>IF(OR(BS$2="",BS$2=0), "N/A", IF(AND(ProgramsTable[[#This Row],[Age Min]]= "None", ProgramsTable[[#This Row],[Age Max]]= "None"), "Yes", IF(AND(BS$2&gt;=ProgramsTable[[#This Row],[Age Min]], BS$2&lt;=ProgramsTable[[#This Row],[Age Max]]), "Yes", "No")))</f>
        <v>N/A</v>
      </c>
      <c r="BT1343" s="18" t="str" cm="1">
        <f t="array" ref="BT1343">IF(COUNTIF(AM$2:BJ$2,"Yes")=0,"N/A",IF(SUMPRODUCT(--(AM$2:BJ$2="Yes"),--(ProgramsTable[[#This Row],[Developmental Disability]:[Caregivers, Family Members, Advocates, or Practitioners of an Individual with Disabilities or Medical Conditions]]="Yes"))&gt;0,"Yes","No"))</f>
        <v>N/A</v>
      </c>
      <c r="BU134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43" s="18" t="str">
        <f>IF(BV$2=0, "N/A", IF(ISNUMBER(SEARCH(UPPER(BV$2), UPPER(ProgramsTable[[#This Row],[Type of Service]]))), "Yes", "No"))</f>
        <v>N/A</v>
      </c>
      <c r="BW1343" s="18" t="str">
        <f>IF(BW$2=0, "N/A", IF(ISNUMBER(SEARCH(TRIM(BW$2), ProgramsTable[[#This Row],[Geographic Coverage]])), "Yes", "No"))</f>
        <v>N/A</v>
      </c>
      <c r="BX1343" s="18" t="str">
        <f>IF(BX$2=0, "N/A", IF(ISNUMBER(SEARCH(TRIM(BX$2), ProgramsTable[[#This Row],[Geographic Coverage]])), "Yes", "No"))</f>
        <v>N/A</v>
      </c>
      <c r="BY1343" s="18" t="str">
        <f>IF(AND(BW$2=0, BX$2=0), "*Required - Please Make a Selection*", IF(OR(ISNUMBER(SEARCH(TRIM(BW$2), ProgramsTable[[#This Row],[Geographic Coverage]])), ISNUMBER(SEARCH(TRIM(BX$2), ProgramsTable[[#This Row],[Geographic Coverage]]))), "Yes", "No"))</f>
        <v>*Required - Please Make a Selection*</v>
      </c>
      <c r="BZ1343" s="18" t="str">
        <f>IF(I$2=0, "N/A", IF(I$2="Yes", IF(ProgramsTable[[#This Row],[Program Includes Services for Caregivers]]="Yes", IF(ProgramsTable[[#This Row],[Program May Require Caregiver to be Unpaid]]="No", "Yes", "No"), "No"), "N/A"))</f>
        <v>N/A</v>
      </c>
      <c r="CA134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43" s="18" t="str">
        <f>IF(CB$2=0, "N/A", IF(ISNUMBER(SEARCH(TRIM(UPPER(CB$2)), TRIM(UPPER(ProgramsTable[[#This Row],[Type of Service]])))), "Yes", "No"))</f>
        <v>N/A</v>
      </c>
      <c r="CC1343" s="18" t="str">
        <f>IF(CC$2=0, "N/A", IF(ISNUMBER(SEARCH(TRIM(CC$2), ProgramsTable[[#This Row],[Geographic Coverage]])), "Yes", "No"))</f>
        <v>No</v>
      </c>
      <c r="CD1343" s="18" t="str">
        <f>IF(CD$2=0, "N/A", IF(ISNUMBER(SEARCH(TRIM(CD$2), ProgramsTable[[#This Row],[Geographic Coverage]])), "Yes", "No"))</f>
        <v>N/A</v>
      </c>
      <c r="CE1343" s="18" t="str">
        <f>IF(AND(CC$2=0, CD$2=0), "*Required - Please Make a Selection*", IF(OR(ISNUMBER(SEARCH(TRIM(CC$2), ProgramsTable[[#This Row],[Geographic Coverage]])), ISNUMBER(SEARCH(TRIM(CD$2), ProgramsTable[[#This Row],[Geographic Coverage]]))), "Yes", "No"))</f>
        <v>No</v>
      </c>
      <c r="CF1343" s="18" t="str" cm="1">
        <f t="array" ref="CF1343">IF(COUNTIF(BK$2:BN$2, "Yes")=0, "N/A", IF(SUMPRODUCT((BK$2:BN$2="Yes")*(ProgramsTable[[#This Row],[Veteran?]:[Disabled Veteran?]]="Yes"))&gt;0, "Yes", "No"))</f>
        <v>No</v>
      </c>
      <c r="CG134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43"/>
      <c r="CI1343"/>
      <c r="CJ1343"/>
      <c r="CK1343"/>
      <c r="CL1343"/>
      <c r="CM1343"/>
      <c r="CN1343"/>
      <c r="CO1343"/>
      <c r="CP1343"/>
      <c r="CQ1343"/>
      <c r="CR1343"/>
      <c r="CS1343"/>
      <c r="CU1343"/>
      <c r="CV1343"/>
    </row>
    <row r="1344" spans="1:100" hidden="1" x14ac:dyDescent="0.25">
      <c r="A1344" s="10">
        <v>1537</v>
      </c>
      <c r="B1344" t="s">
        <v>825</v>
      </c>
      <c r="C1344" t="s">
        <v>825</v>
      </c>
      <c r="D1344" t="s">
        <v>844</v>
      </c>
      <c r="E1344" t="s">
        <v>835</v>
      </c>
      <c r="F1344" t="s">
        <v>845</v>
      </c>
      <c r="G1344" t="s">
        <v>95</v>
      </c>
      <c r="H1344" t="s">
        <v>207</v>
      </c>
      <c r="I1344" t="s">
        <v>207</v>
      </c>
      <c r="J1344" t="s">
        <v>208</v>
      </c>
      <c r="K1344" t="s">
        <v>208</v>
      </c>
      <c r="L1344" t="s">
        <v>208</v>
      </c>
      <c r="M1344" t="s">
        <v>208</v>
      </c>
      <c r="N1344" t="s">
        <v>208</v>
      </c>
      <c r="P1344" t="s">
        <v>846</v>
      </c>
      <c r="Q1344" t="s">
        <v>208</v>
      </c>
      <c r="R1344" t="s">
        <v>846</v>
      </c>
      <c r="S1344" t="s">
        <v>208</v>
      </c>
      <c r="T1344" t="s">
        <v>828</v>
      </c>
      <c r="U1344" t="s">
        <v>215</v>
      </c>
      <c r="V1344" t="s">
        <v>207</v>
      </c>
      <c r="W1344" t="s">
        <v>207</v>
      </c>
      <c r="X1344" t="s">
        <v>207</v>
      </c>
      <c r="Y1344" t="s">
        <v>207</v>
      </c>
      <c r="Z1344" t="s">
        <v>207</v>
      </c>
      <c r="AA1344" t="s">
        <v>207</v>
      </c>
      <c r="AB1344" t="s">
        <v>207</v>
      </c>
      <c r="AC1344" t="s">
        <v>207</v>
      </c>
      <c r="AD1344" t="s">
        <v>207</v>
      </c>
      <c r="AE1344" t="s">
        <v>207</v>
      </c>
      <c r="AF1344" t="s">
        <v>207</v>
      </c>
      <c r="AG1344" t="s">
        <v>207</v>
      </c>
      <c r="AH1344" t="s">
        <v>207</v>
      </c>
      <c r="AI1344" t="s">
        <v>207</v>
      </c>
      <c r="AJ1344" t="s">
        <v>207</v>
      </c>
      <c r="AK1344" t="s">
        <v>207</v>
      </c>
      <c r="AL1344" t="s">
        <v>207</v>
      </c>
      <c r="AM1344" t="s">
        <v>215</v>
      </c>
      <c r="AN1344" t="s">
        <v>215</v>
      </c>
      <c r="AO1344" t="s">
        <v>215</v>
      </c>
      <c r="AP1344" t="s">
        <v>207</v>
      </c>
      <c r="AQ1344" t="s">
        <v>207</v>
      </c>
      <c r="AR1344" t="s">
        <v>207</v>
      </c>
      <c r="AS1344" t="s">
        <v>207</v>
      </c>
      <c r="AT1344" t="s">
        <v>207</v>
      </c>
      <c r="AU1344" t="s">
        <v>207</v>
      </c>
      <c r="AV1344" t="s">
        <v>207</v>
      </c>
      <c r="AW1344" t="s">
        <v>207</v>
      </c>
      <c r="AX1344" t="s">
        <v>207</v>
      </c>
      <c r="AY1344" t="s">
        <v>207</v>
      </c>
      <c r="AZ1344" t="s">
        <v>207</v>
      </c>
      <c r="BA1344" t="s">
        <v>207</v>
      </c>
      <c r="BB1344" t="s">
        <v>207</v>
      </c>
      <c r="BC1344" t="s">
        <v>207</v>
      </c>
      <c r="BD1344" t="s">
        <v>207</v>
      </c>
      <c r="BE1344" t="s">
        <v>207</v>
      </c>
      <c r="BF1344" t="s">
        <v>207</v>
      </c>
      <c r="BG1344" t="s">
        <v>207</v>
      </c>
      <c r="BH1344" t="s">
        <v>207</v>
      </c>
      <c r="BI1344" t="s">
        <v>207</v>
      </c>
      <c r="BJ1344" t="s">
        <v>207</v>
      </c>
      <c r="BK1344" t="s">
        <v>207</v>
      </c>
      <c r="BL1344" t="s">
        <v>207</v>
      </c>
      <c r="BM1344" t="s">
        <v>207</v>
      </c>
      <c r="BN1344" t="s">
        <v>207</v>
      </c>
      <c r="BO1344" s="18" t="str">
        <f>IF(OR(BO$2=0, BO$2=""), "N/A", IF(ISNUMBER(SEARCH(UPPER(BO$2), UPPER(ProgramsTable[[#This Row],[Type of Service]]))), "Yes", "No"))</f>
        <v>N/A</v>
      </c>
      <c r="BP1344" s="18" t="str">
        <f>IF(BP$2=0, "N/A", IF(ISNUMBER(SEARCH(TRIM(BP$2), ProgramsTable[[#This Row],[Geographic Coverage]])), "Yes", "No"))</f>
        <v>N/A</v>
      </c>
      <c r="BQ1344" s="18" t="str">
        <f>IF(BQ$2=0, "N/A", IF(ISNUMBER(SEARCH(TRIM(BQ$2), ProgramsTable[[#This Row],[Geographic Coverage]])), "Yes", "No"))</f>
        <v>N/A</v>
      </c>
      <c r="BR1344" s="18" t="str">
        <f>IF(AND(BP$2=0, BQ$2=0), "*Required - Please Make a Selection*", IF(OR(ISNUMBER(SEARCH(TRIM(BP$2), ProgramsTable[[#This Row],[Geographic Coverage]])), ISNUMBER(SEARCH(TRIM(BQ$2), ProgramsTable[[#This Row],[Geographic Coverage]]))), "Yes", "No"))</f>
        <v>*Required - Please Make a Selection*</v>
      </c>
      <c r="BS1344" s="18" t="str">
        <f>IF(OR(BS$2="",BS$2=0), "N/A", IF(AND(ProgramsTable[[#This Row],[Age Min]]= "None", ProgramsTable[[#This Row],[Age Max]]= "None"), "Yes", IF(AND(BS$2&gt;=ProgramsTable[[#This Row],[Age Min]], BS$2&lt;=ProgramsTable[[#This Row],[Age Max]]), "Yes", "No")))</f>
        <v>N/A</v>
      </c>
      <c r="BT1344" s="18" t="str" cm="1">
        <f t="array" ref="BT1344">IF(COUNTIF(AM$2:BJ$2,"Yes")=0,"N/A",IF(SUMPRODUCT(--(AM$2:BJ$2="Yes"),--(ProgramsTable[[#This Row],[Developmental Disability]:[Caregivers, Family Members, Advocates, or Practitioners of an Individual with Disabilities or Medical Conditions]]="Yes"))&gt;0,"Yes","No"))</f>
        <v>N/A</v>
      </c>
      <c r="BU134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44" s="18" t="str">
        <f>IF(BV$2=0, "N/A", IF(ISNUMBER(SEARCH(UPPER(BV$2), UPPER(ProgramsTable[[#This Row],[Type of Service]]))), "Yes", "No"))</f>
        <v>N/A</v>
      </c>
      <c r="BW1344" s="18" t="str">
        <f>IF(BW$2=0, "N/A", IF(ISNUMBER(SEARCH(TRIM(BW$2), ProgramsTable[[#This Row],[Geographic Coverage]])), "Yes", "No"))</f>
        <v>N/A</v>
      </c>
      <c r="BX1344" s="18" t="str">
        <f>IF(BX$2=0, "N/A", IF(ISNUMBER(SEARCH(TRIM(BX$2), ProgramsTable[[#This Row],[Geographic Coverage]])), "Yes", "No"))</f>
        <v>N/A</v>
      </c>
      <c r="BY1344" s="18" t="str">
        <f>IF(AND(BW$2=0, BX$2=0), "*Required - Please Make a Selection*", IF(OR(ISNUMBER(SEARCH(TRIM(BW$2), ProgramsTable[[#This Row],[Geographic Coverage]])), ISNUMBER(SEARCH(TRIM(BX$2), ProgramsTable[[#This Row],[Geographic Coverage]]))), "Yes", "No"))</f>
        <v>*Required - Please Make a Selection*</v>
      </c>
      <c r="BZ1344" s="18" t="str">
        <f>IF(I$2=0, "N/A", IF(I$2="Yes", IF(ProgramsTable[[#This Row],[Program Includes Services for Caregivers]]="Yes", IF(ProgramsTable[[#This Row],[Program May Require Caregiver to be Unpaid]]="No", "Yes", "No"), "No"), "N/A"))</f>
        <v>N/A</v>
      </c>
      <c r="CA134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44" s="18" t="str">
        <f>IF(CB$2=0, "N/A", IF(ISNUMBER(SEARCH(TRIM(UPPER(CB$2)), TRIM(UPPER(ProgramsTable[[#This Row],[Type of Service]])))), "Yes", "No"))</f>
        <v>N/A</v>
      </c>
      <c r="CC1344" s="18" t="str">
        <f>IF(CC$2=0, "N/A", IF(ISNUMBER(SEARCH(TRIM(CC$2), ProgramsTable[[#This Row],[Geographic Coverage]])), "Yes", "No"))</f>
        <v>No</v>
      </c>
      <c r="CD1344" s="18" t="str">
        <f>IF(CD$2=0, "N/A", IF(ISNUMBER(SEARCH(TRIM(CD$2), ProgramsTable[[#This Row],[Geographic Coverage]])), "Yes", "No"))</f>
        <v>N/A</v>
      </c>
      <c r="CE1344" s="18" t="str">
        <f>IF(AND(CC$2=0, CD$2=0), "*Required - Please Make a Selection*", IF(OR(ISNUMBER(SEARCH(TRIM(CC$2), ProgramsTable[[#This Row],[Geographic Coverage]])), ISNUMBER(SEARCH(TRIM(CD$2), ProgramsTable[[#This Row],[Geographic Coverage]]))), "Yes", "No"))</f>
        <v>No</v>
      </c>
      <c r="CF1344" s="18" t="str" cm="1">
        <f t="array" ref="CF1344">IF(COUNTIF(BK$2:BN$2, "Yes")=0, "N/A", IF(SUMPRODUCT((BK$2:BN$2="Yes")*(ProgramsTable[[#This Row],[Veteran?]:[Disabled Veteran?]]="Yes"))&gt;0, "Yes", "No"))</f>
        <v>No</v>
      </c>
      <c r="CG134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44"/>
      <c r="CI1344"/>
      <c r="CJ1344"/>
      <c r="CK1344"/>
      <c r="CL1344"/>
      <c r="CM1344"/>
      <c r="CN1344"/>
      <c r="CO1344"/>
      <c r="CP1344"/>
      <c r="CQ1344"/>
      <c r="CR1344"/>
      <c r="CS1344"/>
      <c r="CU1344"/>
      <c r="CV1344"/>
    </row>
    <row r="1345" spans="1:100" hidden="1" x14ac:dyDescent="0.25">
      <c r="A1345" s="10">
        <v>1538</v>
      </c>
      <c r="B1345" t="s">
        <v>825</v>
      </c>
      <c r="C1345" t="s">
        <v>825</v>
      </c>
      <c r="D1345" t="s">
        <v>847</v>
      </c>
      <c r="E1345" t="s">
        <v>835</v>
      </c>
      <c r="F1345" t="s">
        <v>848</v>
      </c>
      <c r="G1345" t="s">
        <v>95</v>
      </c>
      <c r="H1345" t="s">
        <v>207</v>
      </c>
      <c r="I1345" t="s">
        <v>207</v>
      </c>
      <c r="J1345" t="s">
        <v>208</v>
      </c>
      <c r="K1345" t="s">
        <v>208</v>
      </c>
      <c r="L1345" t="s">
        <v>208</v>
      </c>
      <c r="M1345" t="s">
        <v>208</v>
      </c>
      <c r="N1345" t="s">
        <v>208</v>
      </c>
      <c r="P1345" t="s">
        <v>235</v>
      </c>
      <c r="Q1345" t="s">
        <v>208</v>
      </c>
      <c r="R1345" t="s">
        <v>235</v>
      </c>
      <c r="S1345" t="s">
        <v>208</v>
      </c>
      <c r="T1345" t="s">
        <v>828</v>
      </c>
      <c r="U1345" t="s">
        <v>215</v>
      </c>
      <c r="V1345" t="s">
        <v>207</v>
      </c>
      <c r="W1345" t="s">
        <v>207</v>
      </c>
      <c r="X1345" t="s">
        <v>207</v>
      </c>
      <c r="Y1345" t="s">
        <v>207</v>
      </c>
      <c r="Z1345" t="s">
        <v>207</v>
      </c>
      <c r="AA1345" t="s">
        <v>207</v>
      </c>
      <c r="AB1345" t="s">
        <v>207</v>
      </c>
      <c r="AC1345" t="s">
        <v>207</v>
      </c>
      <c r="AD1345" t="s">
        <v>207</v>
      </c>
      <c r="AE1345" t="s">
        <v>207</v>
      </c>
      <c r="AF1345" t="s">
        <v>207</v>
      </c>
      <c r="AG1345" t="s">
        <v>207</v>
      </c>
      <c r="AH1345" t="s">
        <v>207</v>
      </c>
      <c r="AI1345" t="s">
        <v>207</v>
      </c>
      <c r="AJ1345" t="s">
        <v>207</v>
      </c>
      <c r="AK1345" t="s">
        <v>207</v>
      </c>
      <c r="AL1345" t="s">
        <v>207</v>
      </c>
      <c r="AM1345" t="s">
        <v>215</v>
      </c>
      <c r="AN1345" t="s">
        <v>215</v>
      </c>
      <c r="AO1345" t="s">
        <v>215</v>
      </c>
      <c r="AP1345" t="s">
        <v>207</v>
      </c>
      <c r="AQ1345" t="s">
        <v>207</v>
      </c>
      <c r="AR1345" t="s">
        <v>207</v>
      </c>
      <c r="AS1345" t="s">
        <v>207</v>
      </c>
      <c r="AT1345" t="s">
        <v>207</v>
      </c>
      <c r="AU1345" t="s">
        <v>207</v>
      </c>
      <c r="AV1345" t="s">
        <v>207</v>
      </c>
      <c r="AW1345" t="s">
        <v>207</v>
      </c>
      <c r="AX1345" t="s">
        <v>207</v>
      </c>
      <c r="AY1345" t="s">
        <v>207</v>
      </c>
      <c r="AZ1345" t="s">
        <v>207</v>
      </c>
      <c r="BA1345" t="s">
        <v>207</v>
      </c>
      <c r="BB1345" t="s">
        <v>207</v>
      </c>
      <c r="BC1345" t="s">
        <v>207</v>
      </c>
      <c r="BD1345" t="s">
        <v>207</v>
      </c>
      <c r="BE1345" t="s">
        <v>207</v>
      </c>
      <c r="BF1345" t="s">
        <v>207</v>
      </c>
      <c r="BG1345" t="s">
        <v>207</v>
      </c>
      <c r="BH1345" t="s">
        <v>207</v>
      </c>
      <c r="BI1345" t="s">
        <v>207</v>
      </c>
      <c r="BJ1345" t="s">
        <v>207</v>
      </c>
      <c r="BK1345" t="s">
        <v>207</v>
      </c>
      <c r="BL1345" t="s">
        <v>207</v>
      </c>
      <c r="BM1345" t="s">
        <v>207</v>
      </c>
      <c r="BN1345" t="s">
        <v>207</v>
      </c>
      <c r="BO1345" s="18" t="str">
        <f>IF(OR(BO$2=0, BO$2=""), "N/A", IF(ISNUMBER(SEARCH(UPPER(BO$2), UPPER(ProgramsTable[[#This Row],[Type of Service]]))), "Yes", "No"))</f>
        <v>N/A</v>
      </c>
      <c r="BP1345" s="18" t="str">
        <f>IF(BP$2=0, "N/A", IF(ISNUMBER(SEARCH(TRIM(BP$2), ProgramsTable[[#This Row],[Geographic Coverage]])), "Yes", "No"))</f>
        <v>N/A</v>
      </c>
      <c r="BQ1345" s="18" t="str">
        <f>IF(BQ$2=0, "N/A", IF(ISNUMBER(SEARCH(TRIM(BQ$2), ProgramsTable[[#This Row],[Geographic Coverage]])), "Yes", "No"))</f>
        <v>N/A</v>
      </c>
      <c r="BR1345" s="18" t="str">
        <f>IF(AND(BP$2=0, BQ$2=0), "*Required - Please Make a Selection*", IF(OR(ISNUMBER(SEARCH(TRIM(BP$2), ProgramsTable[[#This Row],[Geographic Coverage]])), ISNUMBER(SEARCH(TRIM(BQ$2), ProgramsTable[[#This Row],[Geographic Coverage]]))), "Yes", "No"))</f>
        <v>*Required - Please Make a Selection*</v>
      </c>
      <c r="BS1345" s="18" t="str">
        <f>IF(OR(BS$2="",BS$2=0), "N/A", IF(AND(ProgramsTable[[#This Row],[Age Min]]= "None", ProgramsTable[[#This Row],[Age Max]]= "None"), "Yes", IF(AND(BS$2&gt;=ProgramsTable[[#This Row],[Age Min]], BS$2&lt;=ProgramsTable[[#This Row],[Age Max]]), "Yes", "No")))</f>
        <v>N/A</v>
      </c>
      <c r="BT1345" s="18" t="str" cm="1">
        <f t="array" ref="BT1345">IF(COUNTIF(AM$2:BJ$2,"Yes")=0,"N/A",IF(SUMPRODUCT(--(AM$2:BJ$2="Yes"),--(ProgramsTable[[#This Row],[Developmental Disability]:[Caregivers, Family Members, Advocates, or Practitioners of an Individual with Disabilities or Medical Conditions]]="Yes"))&gt;0,"Yes","No"))</f>
        <v>N/A</v>
      </c>
      <c r="BU134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45" s="18" t="str">
        <f>IF(BV$2=0, "N/A", IF(ISNUMBER(SEARCH(UPPER(BV$2), UPPER(ProgramsTable[[#This Row],[Type of Service]]))), "Yes", "No"))</f>
        <v>N/A</v>
      </c>
      <c r="BW1345" s="18" t="str">
        <f>IF(BW$2=0, "N/A", IF(ISNUMBER(SEARCH(TRIM(BW$2), ProgramsTable[[#This Row],[Geographic Coverage]])), "Yes", "No"))</f>
        <v>N/A</v>
      </c>
      <c r="BX1345" s="18" t="str">
        <f>IF(BX$2=0, "N/A", IF(ISNUMBER(SEARCH(TRIM(BX$2), ProgramsTable[[#This Row],[Geographic Coverage]])), "Yes", "No"))</f>
        <v>N/A</v>
      </c>
      <c r="BY1345" s="18" t="str">
        <f>IF(AND(BW$2=0, BX$2=0), "*Required - Please Make a Selection*", IF(OR(ISNUMBER(SEARCH(TRIM(BW$2), ProgramsTable[[#This Row],[Geographic Coverage]])), ISNUMBER(SEARCH(TRIM(BX$2), ProgramsTable[[#This Row],[Geographic Coverage]]))), "Yes", "No"))</f>
        <v>*Required - Please Make a Selection*</v>
      </c>
      <c r="BZ1345" s="18" t="str">
        <f>IF(I$2=0, "N/A", IF(I$2="Yes", IF(ProgramsTable[[#This Row],[Program Includes Services for Caregivers]]="Yes", IF(ProgramsTable[[#This Row],[Program May Require Caregiver to be Unpaid]]="No", "Yes", "No"), "No"), "N/A"))</f>
        <v>N/A</v>
      </c>
      <c r="CA134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45" s="18" t="str">
        <f>IF(CB$2=0, "N/A", IF(ISNUMBER(SEARCH(TRIM(UPPER(CB$2)), TRIM(UPPER(ProgramsTable[[#This Row],[Type of Service]])))), "Yes", "No"))</f>
        <v>N/A</v>
      </c>
      <c r="CC1345" s="18" t="str">
        <f>IF(CC$2=0, "N/A", IF(ISNUMBER(SEARCH(TRIM(CC$2), ProgramsTable[[#This Row],[Geographic Coverage]])), "Yes", "No"))</f>
        <v>No</v>
      </c>
      <c r="CD1345" s="18" t="str">
        <f>IF(CD$2=0, "N/A", IF(ISNUMBER(SEARCH(TRIM(CD$2), ProgramsTable[[#This Row],[Geographic Coverage]])), "Yes", "No"))</f>
        <v>N/A</v>
      </c>
      <c r="CE1345" s="18" t="str">
        <f>IF(AND(CC$2=0, CD$2=0), "*Required - Please Make a Selection*", IF(OR(ISNUMBER(SEARCH(TRIM(CC$2), ProgramsTable[[#This Row],[Geographic Coverage]])), ISNUMBER(SEARCH(TRIM(CD$2), ProgramsTable[[#This Row],[Geographic Coverage]]))), "Yes", "No"))</f>
        <v>No</v>
      </c>
      <c r="CF1345" s="18" t="str" cm="1">
        <f t="array" ref="CF1345">IF(COUNTIF(BK$2:BN$2, "Yes")=0, "N/A", IF(SUMPRODUCT((BK$2:BN$2="Yes")*(ProgramsTable[[#This Row],[Veteran?]:[Disabled Veteran?]]="Yes"))&gt;0, "Yes", "No"))</f>
        <v>No</v>
      </c>
      <c r="CG134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45"/>
      <c r="CI1345"/>
      <c r="CJ1345"/>
      <c r="CK1345"/>
      <c r="CL1345"/>
      <c r="CM1345"/>
      <c r="CN1345"/>
      <c r="CO1345"/>
      <c r="CP1345"/>
      <c r="CQ1345"/>
      <c r="CR1345"/>
      <c r="CS1345"/>
      <c r="CU1345"/>
      <c r="CV1345"/>
    </row>
    <row r="1346" spans="1:100" hidden="1" x14ac:dyDescent="0.25">
      <c r="A1346" s="10">
        <v>1539</v>
      </c>
      <c r="B1346" t="s">
        <v>825</v>
      </c>
      <c r="C1346" t="s">
        <v>825</v>
      </c>
      <c r="D1346" t="s">
        <v>849</v>
      </c>
      <c r="E1346" t="s">
        <v>835</v>
      </c>
      <c r="F1346" t="s">
        <v>850</v>
      </c>
      <c r="G1346" t="s">
        <v>95</v>
      </c>
      <c r="H1346" t="s">
        <v>207</v>
      </c>
      <c r="I1346" t="s">
        <v>207</v>
      </c>
      <c r="J1346" t="s">
        <v>208</v>
      </c>
      <c r="K1346" t="s">
        <v>208</v>
      </c>
      <c r="L1346" t="s">
        <v>843</v>
      </c>
      <c r="M1346">
        <v>14</v>
      </c>
      <c r="N1346">
        <v>21</v>
      </c>
      <c r="O1346" t="s">
        <v>843</v>
      </c>
      <c r="P1346" t="s">
        <v>235</v>
      </c>
      <c r="Q1346" t="s">
        <v>208</v>
      </c>
      <c r="R1346" t="s">
        <v>235</v>
      </c>
      <c r="S1346" t="s">
        <v>208</v>
      </c>
      <c r="T1346" t="s">
        <v>828</v>
      </c>
      <c r="U1346" t="s">
        <v>215</v>
      </c>
      <c r="V1346" t="s">
        <v>207</v>
      </c>
      <c r="W1346" t="s">
        <v>207</v>
      </c>
      <c r="X1346" t="s">
        <v>207</v>
      </c>
      <c r="Y1346" t="s">
        <v>207</v>
      </c>
      <c r="Z1346" t="s">
        <v>207</v>
      </c>
      <c r="AA1346" t="s">
        <v>207</v>
      </c>
      <c r="AB1346" t="s">
        <v>207</v>
      </c>
      <c r="AC1346" t="s">
        <v>207</v>
      </c>
      <c r="AD1346" t="s">
        <v>207</v>
      </c>
      <c r="AE1346" t="s">
        <v>207</v>
      </c>
      <c r="AF1346" t="s">
        <v>207</v>
      </c>
      <c r="AG1346" t="s">
        <v>207</v>
      </c>
      <c r="AH1346" t="s">
        <v>207</v>
      </c>
      <c r="AI1346" t="s">
        <v>207</v>
      </c>
      <c r="AJ1346" t="s">
        <v>207</v>
      </c>
      <c r="AK1346" t="s">
        <v>207</v>
      </c>
      <c r="AL1346" t="s">
        <v>207</v>
      </c>
      <c r="AM1346" t="s">
        <v>215</v>
      </c>
      <c r="AN1346" t="s">
        <v>215</v>
      </c>
      <c r="AO1346" t="s">
        <v>215</v>
      </c>
      <c r="AP1346" t="s">
        <v>207</v>
      </c>
      <c r="AQ1346" t="s">
        <v>207</v>
      </c>
      <c r="AR1346" t="s">
        <v>207</v>
      </c>
      <c r="AS1346" t="s">
        <v>207</v>
      </c>
      <c r="AT1346" t="s">
        <v>207</v>
      </c>
      <c r="AU1346" t="s">
        <v>207</v>
      </c>
      <c r="AV1346" t="s">
        <v>207</v>
      </c>
      <c r="AW1346" t="s">
        <v>207</v>
      </c>
      <c r="AX1346" t="s">
        <v>207</v>
      </c>
      <c r="AY1346" t="s">
        <v>207</v>
      </c>
      <c r="AZ1346" t="s">
        <v>207</v>
      </c>
      <c r="BA1346" t="s">
        <v>207</v>
      </c>
      <c r="BB1346" t="s">
        <v>207</v>
      </c>
      <c r="BC1346" t="s">
        <v>207</v>
      </c>
      <c r="BD1346" t="s">
        <v>207</v>
      </c>
      <c r="BE1346" t="s">
        <v>207</v>
      </c>
      <c r="BF1346" t="s">
        <v>207</v>
      </c>
      <c r="BG1346" t="s">
        <v>207</v>
      </c>
      <c r="BH1346" t="s">
        <v>207</v>
      </c>
      <c r="BI1346" t="s">
        <v>207</v>
      </c>
      <c r="BJ1346" t="s">
        <v>207</v>
      </c>
      <c r="BK1346" t="s">
        <v>207</v>
      </c>
      <c r="BL1346" t="s">
        <v>207</v>
      </c>
      <c r="BM1346" t="s">
        <v>207</v>
      </c>
      <c r="BN1346" t="s">
        <v>207</v>
      </c>
      <c r="BO1346" s="18" t="str">
        <f>IF(OR(BO$2=0, BO$2=""), "N/A", IF(ISNUMBER(SEARCH(UPPER(BO$2), UPPER(ProgramsTable[[#This Row],[Type of Service]]))), "Yes", "No"))</f>
        <v>N/A</v>
      </c>
      <c r="BP1346" s="18" t="str">
        <f>IF(BP$2=0, "N/A", IF(ISNUMBER(SEARCH(TRIM(BP$2), ProgramsTable[[#This Row],[Geographic Coverage]])), "Yes", "No"))</f>
        <v>N/A</v>
      </c>
      <c r="BQ1346" s="18" t="str">
        <f>IF(BQ$2=0, "N/A", IF(ISNUMBER(SEARCH(TRIM(BQ$2), ProgramsTable[[#This Row],[Geographic Coverage]])), "Yes", "No"))</f>
        <v>N/A</v>
      </c>
      <c r="BR1346" s="18" t="str">
        <f>IF(AND(BP$2=0, BQ$2=0), "*Required - Please Make a Selection*", IF(OR(ISNUMBER(SEARCH(TRIM(BP$2), ProgramsTable[[#This Row],[Geographic Coverage]])), ISNUMBER(SEARCH(TRIM(BQ$2), ProgramsTable[[#This Row],[Geographic Coverage]]))), "Yes", "No"))</f>
        <v>*Required - Please Make a Selection*</v>
      </c>
      <c r="BS1346" s="18" t="str">
        <f>IF(OR(BS$2="",BS$2=0), "N/A", IF(AND(ProgramsTable[[#This Row],[Age Min]]= "None", ProgramsTable[[#This Row],[Age Max]]= "None"), "Yes", IF(AND(BS$2&gt;=ProgramsTable[[#This Row],[Age Min]], BS$2&lt;=ProgramsTable[[#This Row],[Age Max]]), "Yes", "No")))</f>
        <v>N/A</v>
      </c>
      <c r="BT1346" s="18" t="str" cm="1">
        <f t="array" ref="BT1346">IF(COUNTIF(AM$2:BJ$2,"Yes")=0,"N/A",IF(SUMPRODUCT(--(AM$2:BJ$2="Yes"),--(ProgramsTable[[#This Row],[Developmental Disability]:[Caregivers, Family Members, Advocates, or Practitioners of an Individual with Disabilities or Medical Conditions]]="Yes"))&gt;0,"Yes","No"))</f>
        <v>N/A</v>
      </c>
      <c r="BU134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46" s="18" t="str">
        <f>IF(BV$2=0, "N/A", IF(ISNUMBER(SEARCH(UPPER(BV$2), UPPER(ProgramsTable[[#This Row],[Type of Service]]))), "Yes", "No"))</f>
        <v>N/A</v>
      </c>
      <c r="BW1346" s="18" t="str">
        <f>IF(BW$2=0, "N/A", IF(ISNUMBER(SEARCH(TRIM(BW$2), ProgramsTable[[#This Row],[Geographic Coverage]])), "Yes", "No"))</f>
        <v>N/A</v>
      </c>
      <c r="BX1346" s="18" t="str">
        <f>IF(BX$2=0, "N/A", IF(ISNUMBER(SEARCH(TRIM(BX$2), ProgramsTable[[#This Row],[Geographic Coverage]])), "Yes", "No"))</f>
        <v>N/A</v>
      </c>
      <c r="BY1346" s="18" t="str">
        <f>IF(AND(BW$2=0, BX$2=0), "*Required - Please Make a Selection*", IF(OR(ISNUMBER(SEARCH(TRIM(BW$2), ProgramsTable[[#This Row],[Geographic Coverage]])), ISNUMBER(SEARCH(TRIM(BX$2), ProgramsTable[[#This Row],[Geographic Coverage]]))), "Yes", "No"))</f>
        <v>*Required - Please Make a Selection*</v>
      </c>
      <c r="BZ1346" s="18" t="str">
        <f>IF(I$2=0, "N/A", IF(I$2="Yes", IF(ProgramsTable[[#This Row],[Program Includes Services for Caregivers]]="Yes", IF(ProgramsTable[[#This Row],[Program May Require Caregiver to be Unpaid]]="No", "Yes", "No"), "No"), "N/A"))</f>
        <v>N/A</v>
      </c>
      <c r="CA134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46" s="18" t="str">
        <f>IF(CB$2=0, "N/A", IF(ISNUMBER(SEARCH(TRIM(UPPER(CB$2)), TRIM(UPPER(ProgramsTable[[#This Row],[Type of Service]])))), "Yes", "No"))</f>
        <v>N/A</v>
      </c>
      <c r="CC1346" s="18" t="str">
        <f>IF(CC$2=0, "N/A", IF(ISNUMBER(SEARCH(TRIM(CC$2), ProgramsTable[[#This Row],[Geographic Coverage]])), "Yes", "No"))</f>
        <v>No</v>
      </c>
      <c r="CD1346" s="18" t="str">
        <f>IF(CD$2=0, "N/A", IF(ISNUMBER(SEARCH(TRIM(CD$2), ProgramsTable[[#This Row],[Geographic Coverage]])), "Yes", "No"))</f>
        <v>N/A</v>
      </c>
      <c r="CE1346" s="18" t="str">
        <f>IF(AND(CC$2=0, CD$2=0), "*Required - Please Make a Selection*", IF(OR(ISNUMBER(SEARCH(TRIM(CC$2), ProgramsTable[[#This Row],[Geographic Coverage]])), ISNUMBER(SEARCH(TRIM(CD$2), ProgramsTable[[#This Row],[Geographic Coverage]]))), "Yes", "No"))</f>
        <v>No</v>
      </c>
      <c r="CF1346" s="18" t="str" cm="1">
        <f t="array" ref="CF1346">IF(COUNTIF(BK$2:BN$2, "Yes")=0, "N/A", IF(SUMPRODUCT((BK$2:BN$2="Yes")*(ProgramsTable[[#This Row],[Veteran?]:[Disabled Veteran?]]="Yes"))&gt;0, "Yes", "No"))</f>
        <v>No</v>
      </c>
      <c r="CG134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46"/>
      <c r="CI1346"/>
      <c r="CJ1346"/>
      <c r="CK1346"/>
      <c r="CL1346"/>
      <c r="CM1346"/>
      <c r="CN1346"/>
      <c r="CO1346"/>
      <c r="CP1346"/>
      <c r="CQ1346"/>
      <c r="CR1346"/>
      <c r="CS1346"/>
      <c r="CU1346"/>
      <c r="CV1346"/>
    </row>
    <row r="1347" spans="1:100" hidden="1" x14ac:dyDescent="0.25">
      <c r="A1347" s="10">
        <v>1540</v>
      </c>
      <c r="B1347" t="s">
        <v>825</v>
      </c>
      <c r="C1347" t="s">
        <v>825</v>
      </c>
      <c r="D1347" t="s">
        <v>851</v>
      </c>
      <c r="E1347" t="s">
        <v>852</v>
      </c>
      <c r="F1347" t="s">
        <v>853</v>
      </c>
      <c r="G1347" t="s">
        <v>102</v>
      </c>
      <c r="H1347" t="s">
        <v>207</v>
      </c>
      <c r="I1347" t="s">
        <v>207</v>
      </c>
      <c r="J1347" t="s">
        <v>208</v>
      </c>
      <c r="K1347" t="s">
        <v>208</v>
      </c>
      <c r="L1347" t="s">
        <v>208</v>
      </c>
      <c r="M1347" t="s">
        <v>208</v>
      </c>
      <c r="N1347" t="s">
        <v>208</v>
      </c>
      <c r="P1347" t="s">
        <v>235</v>
      </c>
      <c r="Q1347" t="s">
        <v>208</v>
      </c>
      <c r="R1347" t="s">
        <v>235</v>
      </c>
      <c r="S1347" t="s">
        <v>208</v>
      </c>
      <c r="T1347" t="s">
        <v>828</v>
      </c>
      <c r="U1347" t="s">
        <v>215</v>
      </c>
      <c r="V1347" t="s">
        <v>207</v>
      </c>
      <c r="W1347" t="s">
        <v>207</v>
      </c>
      <c r="X1347" t="s">
        <v>207</v>
      </c>
      <c r="Y1347" t="s">
        <v>207</v>
      </c>
      <c r="Z1347" t="s">
        <v>207</v>
      </c>
      <c r="AA1347" t="s">
        <v>207</v>
      </c>
      <c r="AB1347" t="s">
        <v>207</v>
      </c>
      <c r="AC1347" t="s">
        <v>207</v>
      </c>
      <c r="AD1347" t="s">
        <v>207</v>
      </c>
      <c r="AE1347" t="s">
        <v>207</v>
      </c>
      <c r="AF1347" t="s">
        <v>207</v>
      </c>
      <c r="AG1347" t="s">
        <v>207</v>
      </c>
      <c r="AH1347" t="s">
        <v>207</v>
      </c>
      <c r="AI1347" t="s">
        <v>207</v>
      </c>
      <c r="AJ1347" t="s">
        <v>207</v>
      </c>
      <c r="AK1347" t="s">
        <v>207</v>
      </c>
      <c r="AL1347" t="s">
        <v>207</v>
      </c>
      <c r="AM1347" t="s">
        <v>215</v>
      </c>
      <c r="AN1347" t="s">
        <v>215</v>
      </c>
      <c r="AO1347" t="s">
        <v>215</v>
      </c>
      <c r="AP1347" t="s">
        <v>207</v>
      </c>
      <c r="AQ1347" t="s">
        <v>207</v>
      </c>
      <c r="AR1347" t="s">
        <v>207</v>
      </c>
      <c r="AS1347" t="s">
        <v>207</v>
      </c>
      <c r="AT1347" t="s">
        <v>207</v>
      </c>
      <c r="AU1347" t="s">
        <v>207</v>
      </c>
      <c r="AV1347" t="s">
        <v>207</v>
      </c>
      <c r="AW1347" t="s">
        <v>207</v>
      </c>
      <c r="AX1347" t="s">
        <v>207</v>
      </c>
      <c r="AY1347" t="s">
        <v>207</v>
      </c>
      <c r="AZ1347" t="s">
        <v>207</v>
      </c>
      <c r="BA1347" t="s">
        <v>207</v>
      </c>
      <c r="BB1347" t="s">
        <v>207</v>
      </c>
      <c r="BC1347" t="s">
        <v>207</v>
      </c>
      <c r="BD1347" t="s">
        <v>207</v>
      </c>
      <c r="BE1347" t="s">
        <v>207</v>
      </c>
      <c r="BF1347" t="s">
        <v>207</v>
      </c>
      <c r="BG1347" t="s">
        <v>207</v>
      </c>
      <c r="BH1347" t="s">
        <v>207</v>
      </c>
      <c r="BI1347" t="s">
        <v>207</v>
      </c>
      <c r="BJ1347" t="s">
        <v>207</v>
      </c>
      <c r="BK1347" t="s">
        <v>207</v>
      </c>
      <c r="BL1347" t="s">
        <v>207</v>
      </c>
      <c r="BM1347" t="s">
        <v>207</v>
      </c>
      <c r="BN1347" t="s">
        <v>207</v>
      </c>
      <c r="BO1347" s="18" t="str">
        <f>IF(OR(BO$2=0, BO$2=""), "N/A", IF(ISNUMBER(SEARCH(UPPER(BO$2), UPPER(ProgramsTable[[#This Row],[Type of Service]]))), "Yes", "No"))</f>
        <v>N/A</v>
      </c>
      <c r="BP1347" s="18" t="str">
        <f>IF(BP$2=0, "N/A", IF(ISNUMBER(SEARCH(TRIM(BP$2), ProgramsTable[[#This Row],[Geographic Coverage]])), "Yes", "No"))</f>
        <v>N/A</v>
      </c>
      <c r="BQ1347" s="18" t="str">
        <f>IF(BQ$2=0, "N/A", IF(ISNUMBER(SEARCH(TRIM(BQ$2), ProgramsTable[[#This Row],[Geographic Coverage]])), "Yes", "No"))</f>
        <v>N/A</v>
      </c>
      <c r="BR1347" s="18" t="str">
        <f>IF(AND(BP$2=0, BQ$2=0), "*Required - Please Make a Selection*", IF(OR(ISNUMBER(SEARCH(TRIM(BP$2), ProgramsTable[[#This Row],[Geographic Coverage]])), ISNUMBER(SEARCH(TRIM(BQ$2), ProgramsTable[[#This Row],[Geographic Coverage]]))), "Yes", "No"))</f>
        <v>*Required - Please Make a Selection*</v>
      </c>
      <c r="BS1347" s="18" t="str">
        <f>IF(OR(BS$2="",BS$2=0), "N/A", IF(AND(ProgramsTable[[#This Row],[Age Min]]= "None", ProgramsTable[[#This Row],[Age Max]]= "None"), "Yes", IF(AND(BS$2&gt;=ProgramsTable[[#This Row],[Age Min]], BS$2&lt;=ProgramsTable[[#This Row],[Age Max]]), "Yes", "No")))</f>
        <v>N/A</v>
      </c>
      <c r="BT1347" s="18" t="str" cm="1">
        <f t="array" ref="BT1347">IF(COUNTIF(AM$2:BJ$2,"Yes")=0,"N/A",IF(SUMPRODUCT(--(AM$2:BJ$2="Yes"),--(ProgramsTable[[#This Row],[Developmental Disability]:[Caregivers, Family Members, Advocates, or Practitioners of an Individual with Disabilities or Medical Conditions]]="Yes"))&gt;0,"Yes","No"))</f>
        <v>N/A</v>
      </c>
      <c r="BU134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47" s="18" t="str">
        <f>IF(BV$2=0, "N/A", IF(ISNUMBER(SEARCH(UPPER(BV$2), UPPER(ProgramsTable[[#This Row],[Type of Service]]))), "Yes", "No"))</f>
        <v>N/A</v>
      </c>
      <c r="BW1347" s="18" t="str">
        <f>IF(BW$2=0, "N/A", IF(ISNUMBER(SEARCH(TRIM(BW$2), ProgramsTable[[#This Row],[Geographic Coverage]])), "Yes", "No"))</f>
        <v>N/A</v>
      </c>
      <c r="BX1347" s="18" t="str">
        <f>IF(BX$2=0, "N/A", IF(ISNUMBER(SEARCH(TRIM(BX$2), ProgramsTable[[#This Row],[Geographic Coverage]])), "Yes", "No"))</f>
        <v>N/A</v>
      </c>
      <c r="BY1347" s="18" t="str">
        <f>IF(AND(BW$2=0, BX$2=0), "*Required - Please Make a Selection*", IF(OR(ISNUMBER(SEARCH(TRIM(BW$2), ProgramsTable[[#This Row],[Geographic Coverage]])), ISNUMBER(SEARCH(TRIM(BX$2), ProgramsTable[[#This Row],[Geographic Coverage]]))), "Yes", "No"))</f>
        <v>*Required - Please Make a Selection*</v>
      </c>
      <c r="BZ1347" s="18" t="str">
        <f>IF(I$2=0, "N/A", IF(I$2="Yes", IF(ProgramsTable[[#This Row],[Program Includes Services for Caregivers]]="Yes", IF(ProgramsTable[[#This Row],[Program May Require Caregiver to be Unpaid]]="No", "Yes", "No"), "No"), "N/A"))</f>
        <v>N/A</v>
      </c>
      <c r="CA134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47" s="18" t="str">
        <f>IF(CB$2=0, "N/A", IF(ISNUMBER(SEARCH(TRIM(UPPER(CB$2)), TRIM(UPPER(ProgramsTable[[#This Row],[Type of Service]])))), "Yes", "No"))</f>
        <v>N/A</v>
      </c>
      <c r="CC1347" s="18" t="str">
        <f>IF(CC$2=0, "N/A", IF(ISNUMBER(SEARCH(TRIM(CC$2), ProgramsTable[[#This Row],[Geographic Coverage]])), "Yes", "No"))</f>
        <v>No</v>
      </c>
      <c r="CD1347" s="18" t="str">
        <f>IF(CD$2=0, "N/A", IF(ISNUMBER(SEARCH(TRIM(CD$2), ProgramsTable[[#This Row],[Geographic Coverage]])), "Yes", "No"))</f>
        <v>N/A</v>
      </c>
      <c r="CE1347" s="18" t="str">
        <f>IF(AND(CC$2=0, CD$2=0), "*Required - Please Make a Selection*", IF(OR(ISNUMBER(SEARCH(TRIM(CC$2), ProgramsTable[[#This Row],[Geographic Coverage]])), ISNUMBER(SEARCH(TRIM(CD$2), ProgramsTable[[#This Row],[Geographic Coverage]]))), "Yes", "No"))</f>
        <v>No</v>
      </c>
      <c r="CF1347" s="18" t="str" cm="1">
        <f t="array" ref="CF1347">IF(COUNTIF(BK$2:BN$2, "Yes")=0, "N/A", IF(SUMPRODUCT((BK$2:BN$2="Yes")*(ProgramsTable[[#This Row],[Veteran?]:[Disabled Veteran?]]="Yes"))&gt;0, "Yes", "No"))</f>
        <v>No</v>
      </c>
      <c r="CG134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47"/>
      <c r="CI1347"/>
      <c r="CJ1347"/>
      <c r="CK1347"/>
      <c r="CL1347"/>
      <c r="CM1347"/>
      <c r="CN1347"/>
      <c r="CO1347"/>
      <c r="CP1347"/>
      <c r="CQ1347"/>
      <c r="CR1347"/>
      <c r="CS1347"/>
      <c r="CU1347"/>
      <c r="CV1347"/>
    </row>
    <row r="1348" spans="1:100" hidden="1" x14ac:dyDescent="0.25">
      <c r="A1348" s="10">
        <v>1541</v>
      </c>
      <c r="B1348" t="s">
        <v>825</v>
      </c>
      <c r="C1348" t="s">
        <v>825</v>
      </c>
      <c r="D1348" t="s">
        <v>274</v>
      </c>
      <c r="E1348" t="s">
        <v>854</v>
      </c>
      <c r="F1348" t="s">
        <v>855</v>
      </c>
      <c r="G1348" t="s">
        <v>103</v>
      </c>
      <c r="H1348" t="s">
        <v>207</v>
      </c>
      <c r="I1348" t="s">
        <v>207</v>
      </c>
      <c r="J1348" t="s">
        <v>208</v>
      </c>
      <c r="K1348" t="s">
        <v>208</v>
      </c>
      <c r="L1348" t="s">
        <v>208</v>
      </c>
      <c r="M1348" t="s">
        <v>208</v>
      </c>
      <c r="N1348" t="s">
        <v>208</v>
      </c>
      <c r="P1348" t="s">
        <v>235</v>
      </c>
      <c r="Q1348" t="s">
        <v>208</v>
      </c>
      <c r="R1348" t="s">
        <v>235</v>
      </c>
      <c r="S1348" t="s">
        <v>208</v>
      </c>
      <c r="T1348" t="s">
        <v>828</v>
      </c>
      <c r="U1348" t="s">
        <v>215</v>
      </c>
      <c r="V1348" t="s">
        <v>207</v>
      </c>
      <c r="W1348" t="s">
        <v>207</v>
      </c>
      <c r="X1348" t="s">
        <v>207</v>
      </c>
      <c r="Y1348" t="s">
        <v>207</v>
      </c>
      <c r="Z1348" t="s">
        <v>207</v>
      </c>
      <c r="AA1348" t="s">
        <v>207</v>
      </c>
      <c r="AB1348" t="s">
        <v>207</v>
      </c>
      <c r="AC1348" t="s">
        <v>207</v>
      </c>
      <c r="AD1348" t="s">
        <v>207</v>
      </c>
      <c r="AE1348" t="s">
        <v>207</v>
      </c>
      <c r="AF1348" t="s">
        <v>207</v>
      </c>
      <c r="AG1348" t="s">
        <v>207</v>
      </c>
      <c r="AH1348" t="s">
        <v>207</v>
      </c>
      <c r="AI1348" t="s">
        <v>207</v>
      </c>
      <c r="AJ1348" t="s">
        <v>207</v>
      </c>
      <c r="AK1348" t="s">
        <v>207</v>
      </c>
      <c r="AL1348" t="s">
        <v>207</v>
      </c>
      <c r="AM1348" t="s">
        <v>215</v>
      </c>
      <c r="AN1348" t="s">
        <v>215</v>
      </c>
      <c r="AO1348" t="s">
        <v>215</v>
      </c>
      <c r="AP1348" t="s">
        <v>207</v>
      </c>
      <c r="AQ1348" t="s">
        <v>207</v>
      </c>
      <c r="AR1348" t="s">
        <v>207</v>
      </c>
      <c r="AS1348" t="s">
        <v>207</v>
      </c>
      <c r="AT1348" t="s">
        <v>207</v>
      </c>
      <c r="AU1348" t="s">
        <v>207</v>
      </c>
      <c r="AV1348" t="s">
        <v>207</v>
      </c>
      <c r="AW1348" t="s">
        <v>207</v>
      </c>
      <c r="AX1348" t="s">
        <v>207</v>
      </c>
      <c r="AY1348" t="s">
        <v>207</v>
      </c>
      <c r="AZ1348" t="s">
        <v>207</v>
      </c>
      <c r="BA1348" t="s">
        <v>207</v>
      </c>
      <c r="BB1348" t="s">
        <v>207</v>
      </c>
      <c r="BC1348" t="s">
        <v>207</v>
      </c>
      <c r="BD1348" t="s">
        <v>207</v>
      </c>
      <c r="BE1348" t="s">
        <v>207</v>
      </c>
      <c r="BF1348" t="s">
        <v>207</v>
      </c>
      <c r="BG1348" t="s">
        <v>207</v>
      </c>
      <c r="BH1348" t="s">
        <v>207</v>
      </c>
      <c r="BI1348" t="s">
        <v>207</v>
      </c>
      <c r="BJ1348" t="s">
        <v>207</v>
      </c>
      <c r="BK1348" t="s">
        <v>207</v>
      </c>
      <c r="BL1348" t="s">
        <v>207</v>
      </c>
      <c r="BM1348" t="s">
        <v>207</v>
      </c>
      <c r="BN1348" t="s">
        <v>207</v>
      </c>
      <c r="BO1348" s="18" t="str">
        <f>IF(OR(BO$2=0, BO$2=""), "N/A", IF(ISNUMBER(SEARCH(UPPER(BO$2), UPPER(ProgramsTable[[#This Row],[Type of Service]]))), "Yes", "No"))</f>
        <v>N/A</v>
      </c>
      <c r="BP1348" s="18" t="str">
        <f>IF(BP$2=0, "N/A", IF(ISNUMBER(SEARCH(TRIM(BP$2), ProgramsTable[[#This Row],[Geographic Coverage]])), "Yes", "No"))</f>
        <v>N/A</v>
      </c>
      <c r="BQ1348" s="18" t="str">
        <f>IF(BQ$2=0, "N/A", IF(ISNUMBER(SEARCH(TRIM(BQ$2), ProgramsTable[[#This Row],[Geographic Coverage]])), "Yes", "No"))</f>
        <v>N/A</v>
      </c>
      <c r="BR1348" s="18" t="str">
        <f>IF(AND(BP$2=0, BQ$2=0), "*Required - Please Make a Selection*", IF(OR(ISNUMBER(SEARCH(TRIM(BP$2), ProgramsTable[[#This Row],[Geographic Coverage]])), ISNUMBER(SEARCH(TRIM(BQ$2), ProgramsTable[[#This Row],[Geographic Coverage]]))), "Yes", "No"))</f>
        <v>*Required - Please Make a Selection*</v>
      </c>
      <c r="BS1348" s="18" t="str">
        <f>IF(OR(BS$2="",BS$2=0), "N/A", IF(AND(ProgramsTable[[#This Row],[Age Min]]= "None", ProgramsTable[[#This Row],[Age Max]]= "None"), "Yes", IF(AND(BS$2&gt;=ProgramsTable[[#This Row],[Age Min]], BS$2&lt;=ProgramsTable[[#This Row],[Age Max]]), "Yes", "No")))</f>
        <v>N/A</v>
      </c>
      <c r="BT1348" s="18" t="str" cm="1">
        <f t="array" ref="BT1348">IF(COUNTIF(AM$2:BJ$2,"Yes")=0,"N/A",IF(SUMPRODUCT(--(AM$2:BJ$2="Yes"),--(ProgramsTable[[#This Row],[Developmental Disability]:[Caregivers, Family Members, Advocates, or Practitioners of an Individual with Disabilities or Medical Conditions]]="Yes"))&gt;0,"Yes","No"))</f>
        <v>N/A</v>
      </c>
      <c r="BU134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48" s="18" t="str">
        <f>IF(BV$2=0, "N/A", IF(ISNUMBER(SEARCH(UPPER(BV$2), UPPER(ProgramsTable[[#This Row],[Type of Service]]))), "Yes", "No"))</f>
        <v>N/A</v>
      </c>
      <c r="BW1348" s="18" t="str">
        <f>IF(BW$2=0, "N/A", IF(ISNUMBER(SEARCH(TRIM(BW$2), ProgramsTable[[#This Row],[Geographic Coverage]])), "Yes", "No"))</f>
        <v>N/A</v>
      </c>
      <c r="BX1348" s="18" t="str">
        <f>IF(BX$2=0, "N/A", IF(ISNUMBER(SEARCH(TRIM(BX$2), ProgramsTable[[#This Row],[Geographic Coverage]])), "Yes", "No"))</f>
        <v>N/A</v>
      </c>
      <c r="BY1348" s="18" t="str">
        <f>IF(AND(BW$2=0, BX$2=0), "*Required - Please Make a Selection*", IF(OR(ISNUMBER(SEARCH(TRIM(BW$2), ProgramsTable[[#This Row],[Geographic Coverage]])), ISNUMBER(SEARCH(TRIM(BX$2), ProgramsTable[[#This Row],[Geographic Coverage]]))), "Yes", "No"))</f>
        <v>*Required - Please Make a Selection*</v>
      </c>
      <c r="BZ1348" s="18" t="str">
        <f>IF(I$2=0, "N/A", IF(I$2="Yes", IF(ProgramsTable[[#This Row],[Program Includes Services for Caregivers]]="Yes", IF(ProgramsTable[[#This Row],[Program May Require Caregiver to be Unpaid]]="No", "Yes", "No"), "No"), "N/A"))</f>
        <v>N/A</v>
      </c>
      <c r="CA134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48" s="18" t="str">
        <f>IF(CB$2=0, "N/A", IF(ISNUMBER(SEARCH(TRIM(UPPER(CB$2)), TRIM(UPPER(ProgramsTable[[#This Row],[Type of Service]])))), "Yes", "No"))</f>
        <v>N/A</v>
      </c>
      <c r="CC1348" s="18" t="str">
        <f>IF(CC$2=0, "N/A", IF(ISNUMBER(SEARCH(TRIM(CC$2), ProgramsTable[[#This Row],[Geographic Coverage]])), "Yes", "No"))</f>
        <v>No</v>
      </c>
      <c r="CD1348" s="18" t="str">
        <f>IF(CD$2=0, "N/A", IF(ISNUMBER(SEARCH(TRIM(CD$2), ProgramsTable[[#This Row],[Geographic Coverage]])), "Yes", "No"))</f>
        <v>N/A</v>
      </c>
      <c r="CE1348" s="18" t="str">
        <f>IF(AND(CC$2=0, CD$2=0), "*Required - Please Make a Selection*", IF(OR(ISNUMBER(SEARCH(TRIM(CC$2), ProgramsTable[[#This Row],[Geographic Coverage]])), ISNUMBER(SEARCH(TRIM(CD$2), ProgramsTable[[#This Row],[Geographic Coverage]]))), "Yes", "No"))</f>
        <v>No</v>
      </c>
      <c r="CF1348" s="18" t="str" cm="1">
        <f t="array" ref="CF1348">IF(COUNTIF(BK$2:BN$2, "Yes")=0, "N/A", IF(SUMPRODUCT((BK$2:BN$2="Yes")*(ProgramsTable[[#This Row],[Veteran?]:[Disabled Veteran?]]="Yes"))&gt;0, "Yes", "No"))</f>
        <v>No</v>
      </c>
      <c r="CG134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48"/>
      <c r="CI1348"/>
      <c r="CJ1348"/>
      <c r="CK1348"/>
      <c r="CL1348"/>
      <c r="CM1348"/>
      <c r="CN1348"/>
      <c r="CO1348"/>
      <c r="CP1348"/>
      <c r="CQ1348"/>
      <c r="CR1348"/>
      <c r="CS1348"/>
      <c r="CU1348"/>
      <c r="CV1348"/>
    </row>
    <row r="1349" spans="1:100" hidden="1" x14ac:dyDescent="0.25">
      <c r="A1349" s="10">
        <v>1542</v>
      </c>
      <c r="B1349" t="s">
        <v>825</v>
      </c>
      <c r="C1349" t="s">
        <v>825</v>
      </c>
      <c r="D1349" t="s">
        <v>110</v>
      </c>
      <c r="E1349" t="s">
        <v>856</v>
      </c>
      <c r="F1349" t="s">
        <v>857</v>
      </c>
      <c r="G1349" t="s">
        <v>110</v>
      </c>
      <c r="H1349" t="s">
        <v>207</v>
      </c>
      <c r="I1349" t="s">
        <v>207</v>
      </c>
      <c r="J1349" t="s">
        <v>208</v>
      </c>
      <c r="K1349" t="s">
        <v>208</v>
      </c>
      <c r="L1349" t="s">
        <v>208</v>
      </c>
      <c r="M1349" t="s">
        <v>208</v>
      </c>
      <c r="N1349" t="s">
        <v>208</v>
      </c>
      <c r="P1349" t="s">
        <v>235</v>
      </c>
      <c r="Q1349" t="s">
        <v>208</v>
      </c>
      <c r="R1349" t="s">
        <v>235</v>
      </c>
      <c r="S1349" t="s">
        <v>208</v>
      </c>
      <c r="T1349" t="s">
        <v>828</v>
      </c>
      <c r="U1349" t="s">
        <v>215</v>
      </c>
      <c r="V1349" t="s">
        <v>207</v>
      </c>
      <c r="W1349" t="s">
        <v>207</v>
      </c>
      <c r="X1349" t="s">
        <v>207</v>
      </c>
      <c r="Y1349" t="s">
        <v>207</v>
      </c>
      <c r="Z1349" t="s">
        <v>207</v>
      </c>
      <c r="AA1349" t="s">
        <v>207</v>
      </c>
      <c r="AB1349" t="s">
        <v>207</v>
      </c>
      <c r="AC1349" t="s">
        <v>207</v>
      </c>
      <c r="AD1349" t="s">
        <v>207</v>
      </c>
      <c r="AE1349" t="s">
        <v>207</v>
      </c>
      <c r="AF1349" t="s">
        <v>207</v>
      </c>
      <c r="AG1349" t="s">
        <v>207</v>
      </c>
      <c r="AH1349" t="s">
        <v>207</v>
      </c>
      <c r="AI1349" t="s">
        <v>207</v>
      </c>
      <c r="AJ1349" t="s">
        <v>207</v>
      </c>
      <c r="AK1349" t="s">
        <v>207</v>
      </c>
      <c r="AL1349" t="s">
        <v>207</v>
      </c>
      <c r="AM1349" t="s">
        <v>215</v>
      </c>
      <c r="AN1349" t="s">
        <v>215</v>
      </c>
      <c r="AO1349" t="s">
        <v>215</v>
      </c>
      <c r="AP1349" t="s">
        <v>207</v>
      </c>
      <c r="AQ1349" t="s">
        <v>207</v>
      </c>
      <c r="AR1349" t="s">
        <v>207</v>
      </c>
      <c r="AS1349" t="s">
        <v>207</v>
      </c>
      <c r="AT1349" t="s">
        <v>207</v>
      </c>
      <c r="AU1349" t="s">
        <v>207</v>
      </c>
      <c r="AV1349" t="s">
        <v>207</v>
      </c>
      <c r="AW1349" t="s">
        <v>207</v>
      </c>
      <c r="AX1349" t="s">
        <v>207</v>
      </c>
      <c r="AY1349" t="s">
        <v>207</v>
      </c>
      <c r="AZ1349" t="s">
        <v>207</v>
      </c>
      <c r="BA1349" t="s">
        <v>207</v>
      </c>
      <c r="BB1349" t="s">
        <v>207</v>
      </c>
      <c r="BC1349" t="s">
        <v>207</v>
      </c>
      <c r="BD1349" t="s">
        <v>207</v>
      </c>
      <c r="BE1349" t="s">
        <v>207</v>
      </c>
      <c r="BF1349" t="s">
        <v>207</v>
      </c>
      <c r="BG1349" t="s">
        <v>207</v>
      </c>
      <c r="BH1349" t="s">
        <v>207</v>
      </c>
      <c r="BI1349" t="s">
        <v>207</v>
      </c>
      <c r="BJ1349" t="s">
        <v>207</v>
      </c>
      <c r="BK1349" t="s">
        <v>207</v>
      </c>
      <c r="BL1349" t="s">
        <v>207</v>
      </c>
      <c r="BM1349" t="s">
        <v>207</v>
      </c>
      <c r="BN1349" t="s">
        <v>207</v>
      </c>
      <c r="BO1349" s="18" t="str">
        <f>IF(OR(BO$2=0, BO$2=""), "N/A", IF(ISNUMBER(SEARCH(UPPER(BO$2), UPPER(ProgramsTable[[#This Row],[Type of Service]]))), "Yes", "No"))</f>
        <v>N/A</v>
      </c>
      <c r="BP1349" s="18" t="str">
        <f>IF(BP$2=0, "N/A", IF(ISNUMBER(SEARCH(TRIM(BP$2), ProgramsTable[[#This Row],[Geographic Coverage]])), "Yes", "No"))</f>
        <v>N/A</v>
      </c>
      <c r="BQ1349" s="18" t="str">
        <f>IF(BQ$2=0, "N/A", IF(ISNUMBER(SEARCH(TRIM(BQ$2), ProgramsTable[[#This Row],[Geographic Coverage]])), "Yes", "No"))</f>
        <v>N/A</v>
      </c>
      <c r="BR1349" s="18" t="str">
        <f>IF(AND(BP$2=0, BQ$2=0), "*Required - Please Make a Selection*", IF(OR(ISNUMBER(SEARCH(TRIM(BP$2), ProgramsTable[[#This Row],[Geographic Coverage]])), ISNUMBER(SEARCH(TRIM(BQ$2), ProgramsTable[[#This Row],[Geographic Coverage]]))), "Yes", "No"))</f>
        <v>*Required - Please Make a Selection*</v>
      </c>
      <c r="BS1349" s="18" t="str">
        <f>IF(OR(BS$2="",BS$2=0), "N/A", IF(AND(ProgramsTable[[#This Row],[Age Min]]= "None", ProgramsTable[[#This Row],[Age Max]]= "None"), "Yes", IF(AND(BS$2&gt;=ProgramsTable[[#This Row],[Age Min]], BS$2&lt;=ProgramsTable[[#This Row],[Age Max]]), "Yes", "No")))</f>
        <v>N/A</v>
      </c>
      <c r="BT1349" s="18" t="str" cm="1">
        <f t="array" ref="BT1349">IF(COUNTIF(AM$2:BJ$2,"Yes")=0,"N/A",IF(SUMPRODUCT(--(AM$2:BJ$2="Yes"),--(ProgramsTable[[#This Row],[Developmental Disability]:[Caregivers, Family Members, Advocates, or Practitioners of an Individual with Disabilities or Medical Conditions]]="Yes"))&gt;0,"Yes","No"))</f>
        <v>N/A</v>
      </c>
      <c r="BU134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49" s="18" t="str">
        <f>IF(BV$2=0, "N/A", IF(ISNUMBER(SEARCH(UPPER(BV$2), UPPER(ProgramsTable[[#This Row],[Type of Service]]))), "Yes", "No"))</f>
        <v>N/A</v>
      </c>
      <c r="BW1349" s="18" t="str">
        <f>IF(BW$2=0, "N/A", IF(ISNUMBER(SEARCH(TRIM(BW$2), ProgramsTable[[#This Row],[Geographic Coverage]])), "Yes", "No"))</f>
        <v>N/A</v>
      </c>
      <c r="BX1349" s="18" t="str">
        <f>IF(BX$2=0, "N/A", IF(ISNUMBER(SEARCH(TRIM(BX$2), ProgramsTable[[#This Row],[Geographic Coverage]])), "Yes", "No"))</f>
        <v>N/A</v>
      </c>
      <c r="BY1349" s="18" t="str">
        <f>IF(AND(BW$2=0, BX$2=0), "*Required - Please Make a Selection*", IF(OR(ISNUMBER(SEARCH(TRIM(BW$2), ProgramsTable[[#This Row],[Geographic Coverage]])), ISNUMBER(SEARCH(TRIM(BX$2), ProgramsTable[[#This Row],[Geographic Coverage]]))), "Yes", "No"))</f>
        <v>*Required - Please Make a Selection*</v>
      </c>
      <c r="BZ1349" s="18" t="str">
        <f>IF(I$2=0, "N/A", IF(I$2="Yes", IF(ProgramsTable[[#This Row],[Program Includes Services for Caregivers]]="Yes", IF(ProgramsTable[[#This Row],[Program May Require Caregiver to be Unpaid]]="No", "Yes", "No"), "No"), "N/A"))</f>
        <v>N/A</v>
      </c>
      <c r="CA134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49" s="18" t="str">
        <f>IF(CB$2=0, "N/A", IF(ISNUMBER(SEARCH(TRIM(UPPER(CB$2)), TRIM(UPPER(ProgramsTable[[#This Row],[Type of Service]])))), "Yes", "No"))</f>
        <v>N/A</v>
      </c>
      <c r="CC1349" s="18" t="str">
        <f>IF(CC$2=0, "N/A", IF(ISNUMBER(SEARCH(TRIM(CC$2), ProgramsTable[[#This Row],[Geographic Coverage]])), "Yes", "No"))</f>
        <v>No</v>
      </c>
      <c r="CD1349" s="18" t="str">
        <f>IF(CD$2=0, "N/A", IF(ISNUMBER(SEARCH(TRIM(CD$2), ProgramsTable[[#This Row],[Geographic Coverage]])), "Yes", "No"))</f>
        <v>N/A</v>
      </c>
      <c r="CE1349" s="18" t="str">
        <f>IF(AND(CC$2=0, CD$2=0), "*Required - Please Make a Selection*", IF(OR(ISNUMBER(SEARCH(TRIM(CC$2), ProgramsTable[[#This Row],[Geographic Coverage]])), ISNUMBER(SEARCH(TRIM(CD$2), ProgramsTable[[#This Row],[Geographic Coverage]]))), "Yes", "No"))</f>
        <v>No</v>
      </c>
      <c r="CF1349" s="18" t="str" cm="1">
        <f t="array" ref="CF1349">IF(COUNTIF(BK$2:BN$2, "Yes")=0, "N/A", IF(SUMPRODUCT((BK$2:BN$2="Yes")*(ProgramsTable[[#This Row],[Veteran?]:[Disabled Veteran?]]="Yes"))&gt;0, "Yes", "No"))</f>
        <v>No</v>
      </c>
      <c r="CG134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49"/>
      <c r="CI1349"/>
      <c r="CJ1349"/>
      <c r="CK1349"/>
      <c r="CL1349"/>
      <c r="CM1349"/>
      <c r="CN1349"/>
      <c r="CO1349"/>
      <c r="CP1349"/>
      <c r="CQ1349"/>
      <c r="CR1349"/>
      <c r="CS1349"/>
      <c r="CU1349"/>
      <c r="CV1349"/>
    </row>
    <row r="1350" spans="1:100" hidden="1" x14ac:dyDescent="0.25">
      <c r="A1350" s="10">
        <v>1543</v>
      </c>
      <c r="B1350" t="s">
        <v>825</v>
      </c>
      <c r="C1350" t="s">
        <v>825</v>
      </c>
      <c r="D1350" t="s">
        <v>797</v>
      </c>
      <c r="E1350" t="s">
        <v>858</v>
      </c>
      <c r="F1350" t="s">
        <v>859</v>
      </c>
      <c r="G1350" t="s">
        <v>115</v>
      </c>
      <c r="H1350" t="s">
        <v>207</v>
      </c>
      <c r="I1350" t="s">
        <v>207</v>
      </c>
      <c r="J1350" t="s">
        <v>208</v>
      </c>
      <c r="K1350" t="s">
        <v>208</v>
      </c>
      <c r="L1350" t="s">
        <v>208</v>
      </c>
      <c r="M1350" t="s">
        <v>208</v>
      </c>
      <c r="N1350" t="s">
        <v>208</v>
      </c>
      <c r="P1350" t="s">
        <v>235</v>
      </c>
      <c r="Q1350" t="s">
        <v>208</v>
      </c>
      <c r="R1350" t="s">
        <v>235</v>
      </c>
      <c r="S1350" t="s">
        <v>208</v>
      </c>
      <c r="T1350" t="s">
        <v>828</v>
      </c>
      <c r="U1350" t="s">
        <v>215</v>
      </c>
      <c r="V1350" t="s">
        <v>207</v>
      </c>
      <c r="W1350" t="s">
        <v>207</v>
      </c>
      <c r="X1350" t="s">
        <v>207</v>
      </c>
      <c r="Y1350" t="s">
        <v>207</v>
      </c>
      <c r="Z1350" t="s">
        <v>207</v>
      </c>
      <c r="AA1350" t="s">
        <v>207</v>
      </c>
      <c r="AB1350" t="s">
        <v>207</v>
      </c>
      <c r="AC1350" t="s">
        <v>207</v>
      </c>
      <c r="AD1350" t="s">
        <v>207</v>
      </c>
      <c r="AE1350" t="s">
        <v>207</v>
      </c>
      <c r="AF1350" t="s">
        <v>207</v>
      </c>
      <c r="AG1350" t="s">
        <v>207</v>
      </c>
      <c r="AH1350" t="s">
        <v>207</v>
      </c>
      <c r="AI1350" t="s">
        <v>207</v>
      </c>
      <c r="AJ1350" t="s">
        <v>207</v>
      </c>
      <c r="AK1350" t="s">
        <v>207</v>
      </c>
      <c r="AL1350" t="s">
        <v>207</v>
      </c>
      <c r="AM1350" t="s">
        <v>215</v>
      </c>
      <c r="AN1350" t="s">
        <v>215</v>
      </c>
      <c r="AO1350" t="s">
        <v>215</v>
      </c>
      <c r="AP1350" t="s">
        <v>207</v>
      </c>
      <c r="AQ1350" t="s">
        <v>207</v>
      </c>
      <c r="AR1350" t="s">
        <v>207</v>
      </c>
      <c r="AS1350" t="s">
        <v>207</v>
      </c>
      <c r="AT1350" t="s">
        <v>207</v>
      </c>
      <c r="AU1350" t="s">
        <v>207</v>
      </c>
      <c r="AV1350" t="s">
        <v>207</v>
      </c>
      <c r="AW1350" t="s">
        <v>207</v>
      </c>
      <c r="AX1350" t="s">
        <v>207</v>
      </c>
      <c r="AY1350" t="s">
        <v>207</v>
      </c>
      <c r="AZ1350" t="s">
        <v>207</v>
      </c>
      <c r="BA1350" t="s">
        <v>207</v>
      </c>
      <c r="BB1350" t="s">
        <v>207</v>
      </c>
      <c r="BC1350" t="s">
        <v>207</v>
      </c>
      <c r="BD1350" t="s">
        <v>207</v>
      </c>
      <c r="BE1350" t="s">
        <v>207</v>
      </c>
      <c r="BF1350" t="s">
        <v>207</v>
      </c>
      <c r="BG1350" t="s">
        <v>207</v>
      </c>
      <c r="BH1350" t="s">
        <v>207</v>
      </c>
      <c r="BI1350" t="s">
        <v>207</v>
      </c>
      <c r="BJ1350" t="s">
        <v>207</v>
      </c>
      <c r="BK1350" t="s">
        <v>207</v>
      </c>
      <c r="BL1350" t="s">
        <v>207</v>
      </c>
      <c r="BM1350" t="s">
        <v>207</v>
      </c>
      <c r="BN1350" t="s">
        <v>207</v>
      </c>
      <c r="BO1350" s="18" t="str">
        <f>IF(OR(BO$2=0, BO$2=""), "N/A", IF(ISNUMBER(SEARCH(UPPER(BO$2), UPPER(ProgramsTable[[#This Row],[Type of Service]]))), "Yes", "No"))</f>
        <v>N/A</v>
      </c>
      <c r="BP1350" s="18" t="str">
        <f>IF(BP$2=0, "N/A", IF(ISNUMBER(SEARCH(TRIM(BP$2), ProgramsTable[[#This Row],[Geographic Coverage]])), "Yes", "No"))</f>
        <v>N/A</v>
      </c>
      <c r="BQ1350" s="18" t="str">
        <f>IF(BQ$2=0, "N/A", IF(ISNUMBER(SEARCH(TRIM(BQ$2), ProgramsTable[[#This Row],[Geographic Coverage]])), "Yes", "No"))</f>
        <v>N/A</v>
      </c>
      <c r="BR1350" s="18" t="str">
        <f>IF(AND(BP$2=0, BQ$2=0), "*Required - Please Make a Selection*", IF(OR(ISNUMBER(SEARCH(TRIM(BP$2), ProgramsTable[[#This Row],[Geographic Coverage]])), ISNUMBER(SEARCH(TRIM(BQ$2), ProgramsTable[[#This Row],[Geographic Coverage]]))), "Yes", "No"))</f>
        <v>*Required - Please Make a Selection*</v>
      </c>
      <c r="BS1350" s="18" t="str">
        <f>IF(OR(BS$2="",BS$2=0), "N/A", IF(AND(ProgramsTable[[#This Row],[Age Min]]= "None", ProgramsTable[[#This Row],[Age Max]]= "None"), "Yes", IF(AND(BS$2&gt;=ProgramsTable[[#This Row],[Age Min]], BS$2&lt;=ProgramsTable[[#This Row],[Age Max]]), "Yes", "No")))</f>
        <v>N/A</v>
      </c>
      <c r="BT1350" s="18" t="str" cm="1">
        <f t="array" ref="BT1350">IF(COUNTIF(AM$2:BJ$2,"Yes")=0,"N/A",IF(SUMPRODUCT(--(AM$2:BJ$2="Yes"),--(ProgramsTable[[#This Row],[Developmental Disability]:[Caregivers, Family Members, Advocates, or Practitioners of an Individual with Disabilities or Medical Conditions]]="Yes"))&gt;0,"Yes","No"))</f>
        <v>N/A</v>
      </c>
      <c r="BU135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50" s="18" t="str">
        <f>IF(BV$2=0, "N/A", IF(ISNUMBER(SEARCH(UPPER(BV$2), UPPER(ProgramsTable[[#This Row],[Type of Service]]))), "Yes", "No"))</f>
        <v>N/A</v>
      </c>
      <c r="BW1350" s="18" t="str">
        <f>IF(BW$2=0, "N/A", IF(ISNUMBER(SEARCH(TRIM(BW$2), ProgramsTable[[#This Row],[Geographic Coverage]])), "Yes", "No"))</f>
        <v>N/A</v>
      </c>
      <c r="BX1350" s="18" t="str">
        <f>IF(BX$2=0, "N/A", IF(ISNUMBER(SEARCH(TRIM(BX$2), ProgramsTable[[#This Row],[Geographic Coverage]])), "Yes", "No"))</f>
        <v>N/A</v>
      </c>
      <c r="BY1350" s="18" t="str">
        <f>IF(AND(BW$2=0, BX$2=0), "*Required - Please Make a Selection*", IF(OR(ISNUMBER(SEARCH(TRIM(BW$2), ProgramsTable[[#This Row],[Geographic Coverage]])), ISNUMBER(SEARCH(TRIM(BX$2), ProgramsTable[[#This Row],[Geographic Coverage]]))), "Yes", "No"))</f>
        <v>*Required - Please Make a Selection*</v>
      </c>
      <c r="BZ1350" s="18" t="str">
        <f>IF(I$2=0, "N/A", IF(I$2="Yes", IF(ProgramsTable[[#This Row],[Program Includes Services for Caregivers]]="Yes", IF(ProgramsTable[[#This Row],[Program May Require Caregiver to be Unpaid]]="No", "Yes", "No"), "No"), "N/A"))</f>
        <v>N/A</v>
      </c>
      <c r="CA135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50" s="18" t="str">
        <f>IF(CB$2=0, "N/A", IF(ISNUMBER(SEARCH(TRIM(UPPER(CB$2)), TRIM(UPPER(ProgramsTable[[#This Row],[Type of Service]])))), "Yes", "No"))</f>
        <v>N/A</v>
      </c>
      <c r="CC1350" s="18" t="str">
        <f>IF(CC$2=0, "N/A", IF(ISNUMBER(SEARCH(TRIM(CC$2), ProgramsTable[[#This Row],[Geographic Coverage]])), "Yes", "No"))</f>
        <v>No</v>
      </c>
      <c r="CD1350" s="18" t="str">
        <f>IF(CD$2=0, "N/A", IF(ISNUMBER(SEARCH(TRIM(CD$2), ProgramsTable[[#This Row],[Geographic Coverage]])), "Yes", "No"))</f>
        <v>N/A</v>
      </c>
      <c r="CE1350" s="18" t="str">
        <f>IF(AND(CC$2=0, CD$2=0), "*Required - Please Make a Selection*", IF(OR(ISNUMBER(SEARCH(TRIM(CC$2), ProgramsTable[[#This Row],[Geographic Coverage]])), ISNUMBER(SEARCH(TRIM(CD$2), ProgramsTable[[#This Row],[Geographic Coverage]]))), "Yes", "No"))</f>
        <v>No</v>
      </c>
      <c r="CF1350" s="18" t="str" cm="1">
        <f t="array" ref="CF1350">IF(COUNTIF(BK$2:BN$2, "Yes")=0, "N/A", IF(SUMPRODUCT((BK$2:BN$2="Yes")*(ProgramsTable[[#This Row],[Veteran?]:[Disabled Veteran?]]="Yes"))&gt;0, "Yes", "No"))</f>
        <v>No</v>
      </c>
      <c r="CG135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50"/>
      <c r="CI1350"/>
      <c r="CJ1350"/>
      <c r="CK1350"/>
      <c r="CL1350"/>
      <c r="CM1350"/>
      <c r="CN1350"/>
      <c r="CO1350"/>
      <c r="CP1350"/>
      <c r="CQ1350"/>
      <c r="CR1350"/>
      <c r="CS1350"/>
      <c r="CU1350"/>
      <c r="CV1350"/>
    </row>
    <row r="1351" spans="1:100" hidden="1" x14ac:dyDescent="0.25">
      <c r="A1351" s="10">
        <v>1544</v>
      </c>
      <c r="B1351" t="s">
        <v>825</v>
      </c>
      <c r="C1351" t="s">
        <v>825</v>
      </c>
      <c r="D1351" t="s">
        <v>290</v>
      </c>
      <c r="E1351" t="s">
        <v>860</v>
      </c>
      <c r="F1351" t="s">
        <v>861</v>
      </c>
      <c r="G1351" t="s">
        <v>116</v>
      </c>
      <c r="H1351" t="s">
        <v>207</v>
      </c>
      <c r="I1351" t="s">
        <v>207</v>
      </c>
      <c r="J1351" t="s">
        <v>208</v>
      </c>
      <c r="K1351" t="s">
        <v>208</v>
      </c>
      <c r="L1351" t="s">
        <v>208</v>
      </c>
      <c r="M1351" t="s">
        <v>208</v>
      </c>
      <c r="N1351" t="s">
        <v>208</v>
      </c>
      <c r="P1351" t="s">
        <v>235</v>
      </c>
      <c r="Q1351" t="s">
        <v>208</v>
      </c>
      <c r="R1351" t="s">
        <v>235</v>
      </c>
      <c r="S1351" t="s">
        <v>208</v>
      </c>
      <c r="T1351" t="s">
        <v>828</v>
      </c>
      <c r="U1351" t="s">
        <v>215</v>
      </c>
      <c r="V1351" t="s">
        <v>207</v>
      </c>
      <c r="W1351" t="s">
        <v>207</v>
      </c>
      <c r="X1351" t="s">
        <v>207</v>
      </c>
      <c r="Y1351" t="s">
        <v>207</v>
      </c>
      <c r="Z1351" t="s">
        <v>207</v>
      </c>
      <c r="AA1351" t="s">
        <v>207</v>
      </c>
      <c r="AB1351" t="s">
        <v>207</v>
      </c>
      <c r="AC1351" t="s">
        <v>207</v>
      </c>
      <c r="AD1351" t="s">
        <v>207</v>
      </c>
      <c r="AE1351" t="s">
        <v>207</v>
      </c>
      <c r="AF1351" t="s">
        <v>207</v>
      </c>
      <c r="AG1351" t="s">
        <v>207</v>
      </c>
      <c r="AH1351" t="s">
        <v>207</v>
      </c>
      <c r="AI1351" t="s">
        <v>207</v>
      </c>
      <c r="AJ1351" t="s">
        <v>207</v>
      </c>
      <c r="AK1351" t="s">
        <v>207</v>
      </c>
      <c r="AL1351" t="s">
        <v>207</v>
      </c>
      <c r="AM1351" t="s">
        <v>215</v>
      </c>
      <c r="AN1351" t="s">
        <v>215</v>
      </c>
      <c r="AO1351" t="s">
        <v>215</v>
      </c>
      <c r="AP1351" t="s">
        <v>207</v>
      </c>
      <c r="AQ1351" t="s">
        <v>207</v>
      </c>
      <c r="AR1351" t="s">
        <v>207</v>
      </c>
      <c r="AS1351" t="s">
        <v>207</v>
      </c>
      <c r="AT1351" t="s">
        <v>207</v>
      </c>
      <c r="AU1351" t="s">
        <v>207</v>
      </c>
      <c r="AV1351" t="s">
        <v>207</v>
      </c>
      <c r="AW1351" t="s">
        <v>207</v>
      </c>
      <c r="AX1351" t="s">
        <v>207</v>
      </c>
      <c r="AY1351" t="s">
        <v>207</v>
      </c>
      <c r="AZ1351" t="s">
        <v>207</v>
      </c>
      <c r="BA1351" t="s">
        <v>207</v>
      </c>
      <c r="BB1351" t="s">
        <v>207</v>
      </c>
      <c r="BC1351" t="s">
        <v>207</v>
      </c>
      <c r="BD1351" t="s">
        <v>207</v>
      </c>
      <c r="BE1351" t="s">
        <v>207</v>
      </c>
      <c r="BF1351" t="s">
        <v>207</v>
      </c>
      <c r="BG1351" t="s">
        <v>207</v>
      </c>
      <c r="BH1351" t="s">
        <v>207</v>
      </c>
      <c r="BI1351" t="s">
        <v>207</v>
      </c>
      <c r="BJ1351" t="s">
        <v>207</v>
      </c>
      <c r="BK1351" t="s">
        <v>207</v>
      </c>
      <c r="BL1351" t="s">
        <v>207</v>
      </c>
      <c r="BM1351" t="s">
        <v>207</v>
      </c>
      <c r="BN1351" t="s">
        <v>207</v>
      </c>
      <c r="BO1351" s="18" t="str">
        <f>IF(OR(BO$2=0, BO$2=""), "N/A", IF(ISNUMBER(SEARCH(UPPER(BO$2), UPPER(ProgramsTable[[#This Row],[Type of Service]]))), "Yes", "No"))</f>
        <v>N/A</v>
      </c>
      <c r="BP1351" s="18" t="str">
        <f>IF(BP$2=0, "N/A", IF(ISNUMBER(SEARCH(TRIM(BP$2), ProgramsTable[[#This Row],[Geographic Coverage]])), "Yes", "No"))</f>
        <v>N/A</v>
      </c>
      <c r="BQ1351" s="18" t="str">
        <f>IF(BQ$2=0, "N/A", IF(ISNUMBER(SEARCH(TRIM(BQ$2), ProgramsTable[[#This Row],[Geographic Coverage]])), "Yes", "No"))</f>
        <v>N/A</v>
      </c>
      <c r="BR1351" s="18" t="str">
        <f>IF(AND(BP$2=0, BQ$2=0), "*Required - Please Make a Selection*", IF(OR(ISNUMBER(SEARCH(TRIM(BP$2), ProgramsTable[[#This Row],[Geographic Coverage]])), ISNUMBER(SEARCH(TRIM(BQ$2), ProgramsTable[[#This Row],[Geographic Coverage]]))), "Yes", "No"))</f>
        <v>*Required - Please Make a Selection*</v>
      </c>
      <c r="BS1351" s="18" t="str">
        <f>IF(OR(BS$2="",BS$2=0), "N/A", IF(AND(ProgramsTable[[#This Row],[Age Min]]= "None", ProgramsTable[[#This Row],[Age Max]]= "None"), "Yes", IF(AND(BS$2&gt;=ProgramsTable[[#This Row],[Age Min]], BS$2&lt;=ProgramsTable[[#This Row],[Age Max]]), "Yes", "No")))</f>
        <v>N/A</v>
      </c>
      <c r="BT1351" s="18" t="str" cm="1">
        <f t="array" ref="BT1351">IF(COUNTIF(AM$2:BJ$2,"Yes")=0,"N/A",IF(SUMPRODUCT(--(AM$2:BJ$2="Yes"),--(ProgramsTable[[#This Row],[Developmental Disability]:[Caregivers, Family Members, Advocates, or Practitioners of an Individual with Disabilities or Medical Conditions]]="Yes"))&gt;0,"Yes","No"))</f>
        <v>N/A</v>
      </c>
      <c r="BU135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51" s="18" t="str">
        <f>IF(BV$2=0, "N/A", IF(ISNUMBER(SEARCH(UPPER(BV$2), UPPER(ProgramsTable[[#This Row],[Type of Service]]))), "Yes", "No"))</f>
        <v>N/A</v>
      </c>
      <c r="BW1351" s="18" t="str">
        <f>IF(BW$2=0, "N/A", IF(ISNUMBER(SEARCH(TRIM(BW$2), ProgramsTable[[#This Row],[Geographic Coverage]])), "Yes", "No"))</f>
        <v>N/A</v>
      </c>
      <c r="BX1351" s="18" t="str">
        <f>IF(BX$2=0, "N/A", IF(ISNUMBER(SEARCH(TRIM(BX$2), ProgramsTable[[#This Row],[Geographic Coverage]])), "Yes", "No"))</f>
        <v>N/A</v>
      </c>
      <c r="BY1351" s="18" t="str">
        <f>IF(AND(BW$2=0, BX$2=0), "*Required - Please Make a Selection*", IF(OR(ISNUMBER(SEARCH(TRIM(BW$2), ProgramsTable[[#This Row],[Geographic Coverage]])), ISNUMBER(SEARCH(TRIM(BX$2), ProgramsTable[[#This Row],[Geographic Coverage]]))), "Yes", "No"))</f>
        <v>*Required - Please Make a Selection*</v>
      </c>
      <c r="BZ1351" s="18" t="str">
        <f>IF(I$2=0, "N/A", IF(I$2="Yes", IF(ProgramsTable[[#This Row],[Program Includes Services for Caregivers]]="Yes", IF(ProgramsTable[[#This Row],[Program May Require Caregiver to be Unpaid]]="No", "Yes", "No"), "No"), "N/A"))</f>
        <v>N/A</v>
      </c>
      <c r="CA135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51" s="18" t="str">
        <f>IF(CB$2=0, "N/A", IF(ISNUMBER(SEARCH(TRIM(UPPER(CB$2)), TRIM(UPPER(ProgramsTable[[#This Row],[Type of Service]])))), "Yes", "No"))</f>
        <v>N/A</v>
      </c>
      <c r="CC1351" s="18" t="str">
        <f>IF(CC$2=0, "N/A", IF(ISNUMBER(SEARCH(TRIM(CC$2), ProgramsTable[[#This Row],[Geographic Coverage]])), "Yes", "No"))</f>
        <v>No</v>
      </c>
      <c r="CD1351" s="18" t="str">
        <f>IF(CD$2=0, "N/A", IF(ISNUMBER(SEARCH(TRIM(CD$2), ProgramsTable[[#This Row],[Geographic Coverage]])), "Yes", "No"))</f>
        <v>N/A</v>
      </c>
      <c r="CE1351" s="18" t="str">
        <f>IF(AND(CC$2=0, CD$2=0), "*Required - Please Make a Selection*", IF(OR(ISNUMBER(SEARCH(TRIM(CC$2), ProgramsTable[[#This Row],[Geographic Coverage]])), ISNUMBER(SEARCH(TRIM(CD$2), ProgramsTable[[#This Row],[Geographic Coverage]]))), "Yes", "No"))</f>
        <v>No</v>
      </c>
      <c r="CF1351" s="18" t="str" cm="1">
        <f t="array" ref="CF1351">IF(COUNTIF(BK$2:BN$2, "Yes")=0, "N/A", IF(SUMPRODUCT((BK$2:BN$2="Yes")*(ProgramsTable[[#This Row],[Veteran?]:[Disabled Veteran?]]="Yes"))&gt;0, "Yes", "No"))</f>
        <v>No</v>
      </c>
      <c r="CG135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51"/>
      <c r="CI1351"/>
      <c r="CJ1351"/>
      <c r="CK1351"/>
      <c r="CL1351"/>
      <c r="CM1351"/>
      <c r="CN1351"/>
      <c r="CO1351"/>
      <c r="CP1351"/>
      <c r="CQ1351"/>
      <c r="CR1351"/>
      <c r="CS1351"/>
      <c r="CU1351"/>
      <c r="CV1351"/>
    </row>
    <row r="1352" spans="1:100" hidden="1" x14ac:dyDescent="0.25">
      <c r="A1352" s="10">
        <v>1545</v>
      </c>
      <c r="B1352" t="s">
        <v>825</v>
      </c>
      <c r="C1352" t="s">
        <v>825</v>
      </c>
      <c r="D1352" t="s">
        <v>293</v>
      </c>
      <c r="E1352" t="s">
        <v>860</v>
      </c>
      <c r="F1352" t="s">
        <v>862</v>
      </c>
      <c r="G1352" t="s">
        <v>116</v>
      </c>
      <c r="H1352" t="s">
        <v>207</v>
      </c>
      <c r="I1352" t="s">
        <v>207</v>
      </c>
      <c r="J1352" t="s">
        <v>208</v>
      </c>
      <c r="K1352" t="s">
        <v>208</v>
      </c>
      <c r="L1352" t="s">
        <v>208</v>
      </c>
      <c r="M1352" t="s">
        <v>208</v>
      </c>
      <c r="N1352" t="s">
        <v>208</v>
      </c>
      <c r="P1352" t="s">
        <v>226</v>
      </c>
      <c r="Q1352" t="s">
        <v>208</v>
      </c>
      <c r="R1352" t="s">
        <v>226</v>
      </c>
      <c r="S1352" t="s">
        <v>208</v>
      </c>
      <c r="T1352" t="s">
        <v>828</v>
      </c>
      <c r="U1352" t="s">
        <v>215</v>
      </c>
      <c r="V1352" t="s">
        <v>207</v>
      </c>
      <c r="W1352" t="s">
        <v>207</v>
      </c>
      <c r="X1352" t="s">
        <v>207</v>
      </c>
      <c r="Y1352" t="s">
        <v>207</v>
      </c>
      <c r="Z1352" t="s">
        <v>207</v>
      </c>
      <c r="AA1352" t="s">
        <v>207</v>
      </c>
      <c r="AB1352" t="s">
        <v>207</v>
      </c>
      <c r="AC1352" t="s">
        <v>207</v>
      </c>
      <c r="AD1352" t="s">
        <v>207</v>
      </c>
      <c r="AE1352" t="s">
        <v>207</v>
      </c>
      <c r="AF1352" t="s">
        <v>207</v>
      </c>
      <c r="AG1352" t="s">
        <v>207</v>
      </c>
      <c r="AH1352" t="s">
        <v>207</v>
      </c>
      <c r="AI1352" t="s">
        <v>207</v>
      </c>
      <c r="AJ1352" t="s">
        <v>207</v>
      </c>
      <c r="AK1352" t="s">
        <v>207</v>
      </c>
      <c r="AL1352" t="s">
        <v>207</v>
      </c>
      <c r="AM1352" t="s">
        <v>215</v>
      </c>
      <c r="AN1352" t="s">
        <v>215</v>
      </c>
      <c r="AO1352" t="s">
        <v>215</v>
      </c>
      <c r="AP1352" t="s">
        <v>207</v>
      </c>
      <c r="AQ1352" t="s">
        <v>207</v>
      </c>
      <c r="AR1352" t="s">
        <v>207</v>
      </c>
      <c r="AS1352" t="s">
        <v>207</v>
      </c>
      <c r="AT1352" t="s">
        <v>207</v>
      </c>
      <c r="AU1352" t="s">
        <v>207</v>
      </c>
      <c r="AV1352" t="s">
        <v>207</v>
      </c>
      <c r="AW1352" t="s">
        <v>207</v>
      </c>
      <c r="AX1352" t="s">
        <v>207</v>
      </c>
      <c r="AY1352" t="s">
        <v>207</v>
      </c>
      <c r="AZ1352" t="s">
        <v>207</v>
      </c>
      <c r="BA1352" t="s">
        <v>207</v>
      </c>
      <c r="BB1352" t="s">
        <v>207</v>
      </c>
      <c r="BC1352" t="s">
        <v>207</v>
      </c>
      <c r="BD1352" t="s">
        <v>207</v>
      </c>
      <c r="BE1352" t="s">
        <v>207</v>
      </c>
      <c r="BF1352" t="s">
        <v>207</v>
      </c>
      <c r="BG1352" t="s">
        <v>215</v>
      </c>
      <c r="BH1352" t="s">
        <v>207</v>
      </c>
      <c r="BI1352" t="s">
        <v>207</v>
      </c>
      <c r="BJ1352" t="s">
        <v>207</v>
      </c>
      <c r="BK1352" t="s">
        <v>207</v>
      </c>
      <c r="BL1352" t="s">
        <v>207</v>
      </c>
      <c r="BM1352" t="s">
        <v>207</v>
      </c>
      <c r="BN1352" t="s">
        <v>207</v>
      </c>
      <c r="BO1352" s="18" t="str">
        <f>IF(OR(BO$2=0, BO$2=""), "N/A", IF(ISNUMBER(SEARCH(UPPER(BO$2), UPPER(ProgramsTable[[#This Row],[Type of Service]]))), "Yes", "No"))</f>
        <v>N/A</v>
      </c>
      <c r="BP1352" s="18" t="str">
        <f>IF(BP$2=0, "N/A", IF(ISNUMBER(SEARCH(TRIM(BP$2), ProgramsTable[[#This Row],[Geographic Coverage]])), "Yes", "No"))</f>
        <v>N/A</v>
      </c>
      <c r="BQ1352" s="18" t="str">
        <f>IF(BQ$2=0, "N/A", IF(ISNUMBER(SEARCH(TRIM(BQ$2), ProgramsTable[[#This Row],[Geographic Coverage]])), "Yes", "No"))</f>
        <v>N/A</v>
      </c>
      <c r="BR1352" s="18" t="str">
        <f>IF(AND(BP$2=0, BQ$2=0), "*Required - Please Make a Selection*", IF(OR(ISNUMBER(SEARCH(TRIM(BP$2), ProgramsTable[[#This Row],[Geographic Coverage]])), ISNUMBER(SEARCH(TRIM(BQ$2), ProgramsTable[[#This Row],[Geographic Coverage]]))), "Yes", "No"))</f>
        <v>*Required - Please Make a Selection*</v>
      </c>
      <c r="BS1352" s="18" t="str">
        <f>IF(OR(BS$2="",BS$2=0), "N/A", IF(AND(ProgramsTable[[#This Row],[Age Min]]= "None", ProgramsTable[[#This Row],[Age Max]]= "None"), "Yes", IF(AND(BS$2&gt;=ProgramsTable[[#This Row],[Age Min]], BS$2&lt;=ProgramsTable[[#This Row],[Age Max]]), "Yes", "No")))</f>
        <v>N/A</v>
      </c>
      <c r="BT1352" s="18" t="str" cm="1">
        <f t="array" ref="BT1352">IF(COUNTIF(AM$2:BJ$2,"Yes")=0,"N/A",IF(SUMPRODUCT(--(AM$2:BJ$2="Yes"),--(ProgramsTable[[#This Row],[Developmental Disability]:[Caregivers, Family Members, Advocates, or Practitioners of an Individual with Disabilities or Medical Conditions]]="Yes"))&gt;0,"Yes","No"))</f>
        <v>N/A</v>
      </c>
      <c r="BU135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52" s="18" t="str">
        <f>IF(BV$2=0, "N/A", IF(ISNUMBER(SEARCH(UPPER(BV$2), UPPER(ProgramsTable[[#This Row],[Type of Service]]))), "Yes", "No"))</f>
        <v>N/A</v>
      </c>
      <c r="BW1352" s="18" t="str">
        <f>IF(BW$2=0, "N/A", IF(ISNUMBER(SEARCH(TRIM(BW$2), ProgramsTable[[#This Row],[Geographic Coverage]])), "Yes", "No"))</f>
        <v>N/A</v>
      </c>
      <c r="BX1352" s="18" t="str">
        <f>IF(BX$2=0, "N/A", IF(ISNUMBER(SEARCH(TRIM(BX$2), ProgramsTable[[#This Row],[Geographic Coverage]])), "Yes", "No"))</f>
        <v>N/A</v>
      </c>
      <c r="BY1352" s="18" t="str">
        <f>IF(AND(BW$2=0, BX$2=0), "*Required - Please Make a Selection*", IF(OR(ISNUMBER(SEARCH(TRIM(BW$2), ProgramsTable[[#This Row],[Geographic Coverage]])), ISNUMBER(SEARCH(TRIM(BX$2), ProgramsTable[[#This Row],[Geographic Coverage]]))), "Yes", "No"))</f>
        <v>*Required - Please Make a Selection*</v>
      </c>
      <c r="BZ1352" s="18" t="str">
        <f>IF(I$2=0, "N/A", IF(I$2="Yes", IF(ProgramsTable[[#This Row],[Program Includes Services for Caregivers]]="Yes", IF(ProgramsTable[[#This Row],[Program May Require Caregiver to be Unpaid]]="No", "Yes", "No"), "No"), "N/A"))</f>
        <v>N/A</v>
      </c>
      <c r="CA135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52" s="18" t="str">
        <f>IF(CB$2=0, "N/A", IF(ISNUMBER(SEARCH(TRIM(UPPER(CB$2)), TRIM(UPPER(ProgramsTable[[#This Row],[Type of Service]])))), "Yes", "No"))</f>
        <v>N/A</v>
      </c>
      <c r="CC1352" s="18" t="str">
        <f>IF(CC$2=0, "N/A", IF(ISNUMBER(SEARCH(TRIM(CC$2), ProgramsTable[[#This Row],[Geographic Coverage]])), "Yes", "No"))</f>
        <v>No</v>
      </c>
      <c r="CD1352" s="18" t="str">
        <f>IF(CD$2=0, "N/A", IF(ISNUMBER(SEARCH(TRIM(CD$2), ProgramsTable[[#This Row],[Geographic Coverage]])), "Yes", "No"))</f>
        <v>N/A</v>
      </c>
      <c r="CE1352" s="18" t="str">
        <f>IF(AND(CC$2=0, CD$2=0), "*Required - Please Make a Selection*", IF(OR(ISNUMBER(SEARCH(TRIM(CC$2), ProgramsTable[[#This Row],[Geographic Coverage]])), ISNUMBER(SEARCH(TRIM(CD$2), ProgramsTable[[#This Row],[Geographic Coverage]]))), "Yes", "No"))</f>
        <v>No</v>
      </c>
      <c r="CF1352" s="18" t="str" cm="1">
        <f t="array" ref="CF1352">IF(COUNTIF(BK$2:BN$2, "Yes")=0, "N/A", IF(SUMPRODUCT((BK$2:BN$2="Yes")*(ProgramsTable[[#This Row],[Veteran?]:[Disabled Veteran?]]="Yes"))&gt;0, "Yes", "No"))</f>
        <v>No</v>
      </c>
      <c r="CG135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52"/>
      <c r="CI1352"/>
      <c r="CJ1352"/>
      <c r="CK1352"/>
      <c r="CL1352"/>
      <c r="CM1352"/>
      <c r="CN1352"/>
      <c r="CO1352"/>
      <c r="CP1352"/>
      <c r="CQ1352"/>
      <c r="CR1352"/>
      <c r="CS1352"/>
      <c r="CU1352"/>
      <c r="CV1352"/>
    </row>
    <row r="1353" spans="1:100" hidden="1" x14ac:dyDescent="0.25">
      <c r="A1353" s="10">
        <v>1546</v>
      </c>
      <c r="B1353" t="s">
        <v>825</v>
      </c>
      <c r="C1353" t="s">
        <v>825</v>
      </c>
      <c r="D1353" t="s">
        <v>807</v>
      </c>
      <c r="E1353" t="s">
        <v>860</v>
      </c>
      <c r="F1353" t="s">
        <v>863</v>
      </c>
      <c r="G1353" t="s">
        <v>121</v>
      </c>
      <c r="H1353" t="s">
        <v>207</v>
      </c>
      <c r="I1353" t="s">
        <v>207</v>
      </c>
      <c r="J1353" t="s">
        <v>208</v>
      </c>
      <c r="K1353" t="s">
        <v>208</v>
      </c>
      <c r="L1353" t="s">
        <v>864</v>
      </c>
      <c r="M1353">
        <v>14</v>
      </c>
      <c r="N1353">
        <v>24</v>
      </c>
      <c r="O1353" t="s">
        <v>864</v>
      </c>
      <c r="P1353" t="s">
        <v>235</v>
      </c>
      <c r="Q1353" t="s">
        <v>208</v>
      </c>
      <c r="R1353" t="s">
        <v>235</v>
      </c>
      <c r="S1353" t="s">
        <v>208</v>
      </c>
      <c r="T1353" t="s">
        <v>828</v>
      </c>
      <c r="U1353" t="s">
        <v>215</v>
      </c>
      <c r="V1353" t="s">
        <v>207</v>
      </c>
      <c r="W1353" t="s">
        <v>207</v>
      </c>
      <c r="X1353" t="s">
        <v>207</v>
      </c>
      <c r="Y1353" t="s">
        <v>207</v>
      </c>
      <c r="Z1353" t="s">
        <v>207</v>
      </c>
      <c r="AA1353" t="s">
        <v>207</v>
      </c>
      <c r="AB1353" t="s">
        <v>207</v>
      </c>
      <c r="AC1353" t="s">
        <v>207</v>
      </c>
      <c r="AD1353" t="s">
        <v>207</v>
      </c>
      <c r="AE1353" t="s">
        <v>207</v>
      </c>
      <c r="AF1353" t="s">
        <v>207</v>
      </c>
      <c r="AG1353" t="s">
        <v>207</v>
      </c>
      <c r="AH1353" t="s">
        <v>207</v>
      </c>
      <c r="AI1353" t="s">
        <v>207</v>
      </c>
      <c r="AJ1353" t="s">
        <v>207</v>
      </c>
      <c r="AK1353" t="s">
        <v>207</v>
      </c>
      <c r="AL1353" t="s">
        <v>207</v>
      </c>
      <c r="AM1353" t="s">
        <v>215</v>
      </c>
      <c r="AN1353" t="s">
        <v>215</v>
      </c>
      <c r="AO1353" t="s">
        <v>215</v>
      </c>
      <c r="AP1353" t="s">
        <v>207</v>
      </c>
      <c r="AQ1353" t="s">
        <v>207</v>
      </c>
      <c r="AR1353" t="s">
        <v>207</v>
      </c>
      <c r="AS1353" t="s">
        <v>207</v>
      </c>
      <c r="AT1353" t="s">
        <v>207</v>
      </c>
      <c r="AU1353" t="s">
        <v>207</v>
      </c>
      <c r="AV1353" t="s">
        <v>207</v>
      </c>
      <c r="AW1353" t="s">
        <v>207</v>
      </c>
      <c r="AX1353" t="s">
        <v>207</v>
      </c>
      <c r="AY1353" t="s">
        <v>207</v>
      </c>
      <c r="AZ1353" t="s">
        <v>207</v>
      </c>
      <c r="BA1353" t="s">
        <v>207</v>
      </c>
      <c r="BB1353" t="s">
        <v>207</v>
      </c>
      <c r="BC1353" t="s">
        <v>207</v>
      </c>
      <c r="BD1353" t="s">
        <v>207</v>
      </c>
      <c r="BE1353" t="s">
        <v>207</v>
      </c>
      <c r="BF1353" t="s">
        <v>207</v>
      </c>
      <c r="BG1353" t="s">
        <v>207</v>
      </c>
      <c r="BH1353" t="s">
        <v>207</v>
      </c>
      <c r="BI1353" t="s">
        <v>207</v>
      </c>
      <c r="BJ1353" t="s">
        <v>207</v>
      </c>
      <c r="BK1353" t="s">
        <v>207</v>
      </c>
      <c r="BL1353" t="s">
        <v>207</v>
      </c>
      <c r="BM1353" t="s">
        <v>207</v>
      </c>
      <c r="BN1353" t="s">
        <v>207</v>
      </c>
      <c r="BO1353" s="18" t="str">
        <f>IF(OR(BO$2=0, BO$2=""), "N/A", IF(ISNUMBER(SEARCH(UPPER(BO$2), UPPER(ProgramsTable[[#This Row],[Type of Service]]))), "Yes", "No"))</f>
        <v>N/A</v>
      </c>
      <c r="BP1353" s="18" t="str">
        <f>IF(BP$2=0, "N/A", IF(ISNUMBER(SEARCH(TRIM(BP$2), ProgramsTable[[#This Row],[Geographic Coverage]])), "Yes", "No"))</f>
        <v>N/A</v>
      </c>
      <c r="BQ1353" s="18" t="str">
        <f>IF(BQ$2=0, "N/A", IF(ISNUMBER(SEARCH(TRIM(BQ$2), ProgramsTable[[#This Row],[Geographic Coverage]])), "Yes", "No"))</f>
        <v>N/A</v>
      </c>
      <c r="BR1353" s="18" t="str">
        <f>IF(AND(BP$2=0, BQ$2=0), "*Required - Please Make a Selection*", IF(OR(ISNUMBER(SEARCH(TRIM(BP$2), ProgramsTable[[#This Row],[Geographic Coverage]])), ISNUMBER(SEARCH(TRIM(BQ$2), ProgramsTable[[#This Row],[Geographic Coverage]]))), "Yes", "No"))</f>
        <v>*Required - Please Make a Selection*</v>
      </c>
      <c r="BS1353" s="18" t="str">
        <f>IF(OR(BS$2="",BS$2=0), "N/A", IF(AND(ProgramsTable[[#This Row],[Age Min]]= "None", ProgramsTable[[#This Row],[Age Max]]= "None"), "Yes", IF(AND(BS$2&gt;=ProgramsTable[[#This Row],[Age Min]], BS$2&lt;=ProgramsTable[[#This Row],[Age Max]]), "Yes", "No")))</f>
        <v>N/A</v>
      </c>
      <c r="BT1353" s="18" t="str" cm="1">
        <f t="array" ref="BT1353">IF(COUNTIF(AM$2:BJ$2,"Yes")=0,"N/A",IF(SUMPRODUCT(--(AM$2:BJ$2="Yes"),--(ProgramsTable[[#This Row],[Developmental Disability]:[Caregivers, Family Members, Advocates, or Practitioners of an Individual with Disabilities or Medical Conditions]]="Yes"))&gt;0,"Yes","No"))</f>
        <v>N/A</v>
      </c>
      <c r="BU135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53" s="18" t="str">
        <f>IF(BV$2=0, "N/A", IF(ISNUMBER(SEARCH(UPPER(BV$2), UPPER(ProgramsTable[[#This Row],[Type of Service]]))), "Yes", "No"))</f>
        <v>N/A</v>
      </c>
      <c r="BW1353" s="18" t="str">
        <f>IF(BW$2=0, "N/A", IF(ISNUMBER(SEARCH(TRIM(BW$2), ProgramsTable[[#This Row],[Geographic Coverage]])), "Yes", "No"))</f>
        <v>N/A</v>
      </c>
      <c r="BX1353" s="18" t="str">
        <f>IF(BX$2=0, "N/A", IF(ISNUMBER(SEARCH(TRIM(BX$2), ProgramsTable[[#This Row],[Geographic Coverage]])), "Yes", "No"))</f>
        <v>N/A</v>
      </c>
      <c r="BY1353" s="18" t="str">
        <f>IF(AND(BW$2=0, BX$2=0), "*Required - Please Make a Selection*", IF(OR(ISNUMBER(SEARCH(TRIM(BW$2), ProgramsTable[[#This Row],[Geographic Coverage]])), ISNUMBER(SEARCH(TRIM(BX$2), ProgramsTable[[#This Row],[Geographic Coverage]]))), "Yes", "No"))</f>
        <v>*Required - Please Make a Selection*</v>
      </c>
      <c r="BZ1353" s="18" t="str">
        <f>IF(I$2=0, "N/A", IF(I$2="Yes", IF(ProgramsTable[[#This Row],[Program Includes Services for Caregivers]]="Yes", IF(ProgramsTable[[#This Row],[Program May Require Caregiver to be Unpaid]]="No", "Yes", "No"), "No"), "N/A"))</f>
        <v>N/A</v>
      </c>
      <c r="CA135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53" s="18" t="str">
        <f>IF(CB$2=0, "N/A", IF(ISNUMBER(SEARCH(TRIM(UPPER(CB$2)), TRIM(UPPER(ProgramsTable[[#This Row],[Type of Service]])))), "Yes", "No"))</f>
        <v>N/A</v>
      </c>
      <c r="CC1353" s="18" t="str">
        <f>IF(CC$2=0, "N/A", IF(ISNUMBER(SEARCH(TRIM(CC$2), ProgramsTable[[#This Row],[Geographic Coverage]])), "Yes", "No"))</f>
        <v>No</v>
      </c>
      <c r="CD1353" s="18" t="str">
        <f>IF(CD$2=0, "N/A", IF(ISNUMBER(SEARCH(TRIM(CD$2), ProgramsTable[[#This Row],[Geographic Coverage]])), "Yes", "No"))</f>
        <v>N/A</v>
      </c>
      <c r="CE1353" s="18" t="str">
        <f>IF(AND(CC$2=0, CD$2=0), "*Required - Please Make a Selection*", IF(OR(ISNUMBER(SEARCH(TRIM(CC$2), ProgramsTable[[#This Row],[Geographic Coverage]])), ISNUMBER(SEARCH(TRIM(CD$2), ProgramsTable[[#This Row],[Geographic Coverage]]))), "Yes", "No"))</f>
        <v>No</v>
      </c>
      <c r="CF1353" s="18" t="str" cm="1">
        <f t="array" ref="CF1353">IF(COUNTIF(BK$2:BN$2, "Yes")=0, "N/A", IF(SUMPRODUCT((BK$2:BN$2="Yes")*(ProgramsTable[[#This Row],[Veteran?]:[Disabled Veteran?]]="Yes"))&gt;0, "Yes", "No"))</f>
        <v>No</v>
      </c>
      <c r="CG135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53"/>
      <c r="CI1353"/>
      <c r="CJ1353"/>
      <c r="CK1353"/>
      <c r="CL1353"/>
      <c r="CM1353"/>
      <c r="CN1353"/>
      <c r="CO1353"/>
      <c r="CP1353"/>
      <c r="CQ1353"/>
      <c r="CR1353"/>
      <c r="CS1353"/>
      <c r="CU1353"/>
      <c r="CV1353"/>
    </row>
    <row r="1354" spans="1:100" hidden="1" x14ac:dyDescent="0.25">
      <c r="A1354" s="10">
        <v>1548</v>
      </c>
      <c r="B1354" t="s">
        <v>865</v>
      </c>
      <c r="C1354" t="s">
        <v>866</v>
      </c>
      <c r="D1354" t="s">
        <v>871</v>
      </c>
      <c r="E1354" t="s">
        <v>868</v>
      </c>
      <c r="F1354" t="s">
        <v>872</v>
      </c>
      <c r="G1354" t="s">
        <v>873</v>
      </c>
      <c r="H1354" t="s">
        <v>207</v>
      </c>
      <c r="I1354" t="s">
        <v>207</v>
      </c>
      <c r="J1354" t="s">
        <v>208</v>
      </c>
      <c r="K1354" t="s">
        <v>208</v>
      </c>
      <c r="L1354" s="11" t="s">
        <v>874</v>
      </c>
      <c r="M1354" t="s">
        <v>208</v>
      </c>
      <c r="N1354" t="s">
        <v>208</v>
      </c>
      <c r="O1354" t="s">
        <v>875</v>
      </c>
      <c r="P1354" t="s">
        <v>876</v>
      </c>
      <c r="Q1354" t="s">
        <v>208</v>
      </c>
      <c r="R1354" t="s">
        <v>444</v>
      </c>
      <c r="S1354" t="s">
        <v>876</v>
      </c>
      <c r="T1354" t="s">
        <v>230</v>
      </c>
      <c r="U1354" t="s">
        <v>207</v>
      </c>
      <c r="V1354" t="s">
        <v>207</v>
      </c>
      <c r="W1354" t="s">
        <v>207</v>
      </c>
      <c r="X1354" t="s">
        <v>207</v>
      </c>
      <c r="Y1354" t="s">
        <v>207</v>
      </c>
      <c r="Z1354" t="s">
        <v>207</v>
      </c>
      <c r="AA1354" t="s">
        <v>207</v>
      </c>
      <c r="AB1354" t="s">
        <v>207</v>
      </c>
      <c r="AC1354" t="s">
        <v>207</v>
      </c>
      <c r="AD1354" t="s">
        <v>207</v>
      </c>
      <c r="AE1354" t="s">
        <v>207</v>
      </c>
      <c r="AF1354" t="s">
        <v>207</v>
      </c>
      <c r="AG1354" t="s">
        <v>207</v>
      </c>
      <c r="AH1354" t="s">
        <v>207</v>
      </c>
      <c r="AI1354" t="s">
        <v>207</v>
      </c>
      <c r="AJ1354" t="s">
        <v>207</v>
      </c>
      <c r="AK1354" t="s">
        <v>207</v>
      </c>
      <c r="AL1354" t="s">
        <v>207</v>
      </c>
      <c r="AM1354" t="s">
        <v>215</v>
      </c>
      <c r="AN1354" t="s">
        <v>215</v>
      </c>
      <c r="AO1354" t="s">
        <v>215</v>
      </c>
      <c r="AP1354" t="s">
        <v>207</v>
      </c>
      <c r="AQ1354" t="s">
        <v>207</v>
      </c>
      <c r="AR1354" t="s">
        <v>207</v>
      </c>
      <c r="AS1354" t="s">
        <v>207</v>
      </c>
      <c r="AT1354" t="s">
        <v>207</v>
      </c>
      <c r="AU1354" t="s">
        <v>207</v>
      </c>
      <c r="AV1354" t="s">
        <v>207</v>
      </c>
      <c r="AW1354" t="s">
        <v>207</v>
      </c>
      <c r="AX1354" t="s">
        <v>207</v>
      </c>
      <c r="AY1354" t="s">
        <v>207</v>
      </c>
      <c r="AZ1354" t="s">
        <v>207</v>
      </c>
      <c r="BA1354" t="s">
        <v>215</v>
      </c>
      <c r="BB1354" t="s">
        <v>215</v>
      </c>
      <c r="BC1354" t="s">
        <v>215</v>
      </c>
      <c r="BD1354" t="s">
        <v>215</v>
      </c>
      <c r="BE1354" t="s">
        <v>215</v>
      </c>
      <c r="BF1354" t="s">
        <v>215</v>
      </c>
      <c r="BG1354" t="s">
        <v>215</v>
      </c>
      <c r="BH1354" t="s">
        <v>207</v>
      </c>
      <c r="BI1354" t="s">
        <v>207</v>
      </c>
      <c r="BJ1354" t="s">
        <v>207</v>
      </c>
      <c r="BK1354" t="s">
        <v>207</v>
      </c>
      <c r="BL1354" t="s">
        <v>207</v>
      </c>
      <c r="BM1354" t="s">
        <v>207</v>
      </c>
      <c r="BN1354" t="s">
        <v>207</v>
      </c>
      <c r="BO1354" s="18" t="str">
        <f>IF(OR(BO$2=0, BO$2=""), "N/A", IF(ISNUMBER(SEARCH(UPPER(BO$2), UPPER(ProgramsTable[[#This Row],[Type of Service]]))), "Yes", "No"))</f>
        <v>N/A</v>
      </c>
      <c r="BP1354" s="18" t="str">
        <f>IF(BP$2=0, "N/A", IF(ISNUMBER(SEARCH(TRIM(BP$2), ProgramsTable[[#This Row],[Geographic Coverage]])), "Yes", "No"))</f>
        <v>N/A</v>
      </c>
      <c r="BQ1354" s="18" t="str">
        <f>IF(BQ$2=0, "N/A", IF(ISNUMBER(SEARCH(TRIM(BQ$2), ProgramsTable[[#This Row],[Geographic Coverage]])), "Yes", "No"))</f>
        <v>N/A</v>
      </c>
      <c r="BR1354" s="18" t="str">
        <f>IF(AND(BP$2=0, BQ$2=0), "*Required - Please Make a Selection*", IF(OR(ISNUMBER(SEARCH(TRIM(BP$2), ProgramsTable[[#This Row],[Geographic Coverage]])), ISNUMBER(SEARCH(TRIM(BQ$2), ProgramsTable[[#This Row],[Geographic Coverage]]))), "Yes", "No"))</f>
        <v>*Required - Please Make a Selection*</v>
      </c>
      <c r="BS1354" s="18" t="str">
        <f>IF(OR(BS$2="",BS$2=0), "N/A", IF(AND(ProgramsTable[[#This Row],[Age Min]]= "None", ProgramsTable[[#This Row],[Age Max]]= "None"), "Yes", IF(AND(BS$2&gt;=ProgramsTable[[#This Row],[Age Min]], BS$2&lt;=ProgramsTable[[#This Row],[Age Max]]), "Yes", "No")))</f>
        <v>N/A</v>
      </c>
      <c r="BT1354" s="18" t="str" cm="1">
        <f t="array" ref="BT1354">IF(COUNTIF(AM$2:BJ$2,"Yes")=0,"N/A",IF(SUMPRODUCT(--(AM$2:BJ$2="Yes"),--(ProgramsTable[[#This Row],[Developmental Disability]:[Caregivers, Family Members, Advocates, or Practitioners of an Individual with Disabilities or Medical Conditions]]="Yes"))&gt;0,"Yes","No"))</f>
        <v>N/A</v>
      </c>
      <c r="BU135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54" s="18" t="str">
        <f>IF(BV$2=0, "N/A", IF(ISNUMBER(SEARCH(UPPER(BV$2), UPPER(ProgramsTable[[#This Row],[Type of Service]]))), "Yes", "No"))</f>
        <v>N/A</v>
      </c>
      <c r="BW1354" s="18" t="str">
        <f>IF(BW$2=0, "N/A", IF(ISNUMBER(SEARCH(TRIM(BW$2), ProgramsTable[[#This Row],[Geographic Coverage]])), "Yes", "No"))</f>
        <v>N/A</v>
      </c>
      <c r="BX1354" s="18" t="str">
        <f>IF(BX$2=0, "N/A", IF(ISNUMBER(SEARCH(TRIM(BX$2), ProgramsTable[[#This Row],[Geographic Coverage]])), "Yes", "No"))</f>
        <v>N/A</v>
      </c>
      <c r="BY1354" s="18" t="str">
        <f>IF(AND(BW$2=0, BX$2=0), "*Required - Please Make a Selection*", IF(OR(ISNUMBER(SEARCH(TRIM(BW$2), ProgramsTable[[#This Row],[Geographic Coverage]])), ISNUMBER(SEARCH(TRIM(BX$2), ProgramsTable[[#This Row],[Geographic Coverage]]))), "Yes", "No"))</f>
        <v>*Required - Please Make a Selection*</v>
      </c>
      <c r="BZ1354" s="18" t="str">
        <f>IF(I$2=0, "N/A", IF(I$2="Yes", IF(ProgramsTable[[#This Row],[Program Includes Services for Caregivers]]="Yes", IF(ProgramsTable[[#This Row],[Program May Require Caregiver to be Unpaid]]="No", "Yes", "No"), "No"), "N/A"))</f>
        <v>N/A</v>
      </c>
      <c r="CA135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54" s="18" t="str">
        <f>IF(CB$2=0, "N/A", IF(ISNUMBER(SEARCH(TRIM(UPPER(CB$2)), TRIM(UPPER(ProgramsTable[[#This Row],[Type of Service]])))), "Yes", "No"))</f>
        <v>N/A</v>
      </c>
      <c r="CC1354" s="18" t="str">
        <f>IF(CC$2=0, "N/A", IF(ISNUMBER(SEARCH(TRIM(CC$2), ProgramsTable[[#This Row],[Geographic Coverage]])), "Yes", "No"))</f>
        <v>Yes</v>
      </c>
      <c r="CD1354" s="18" t="str">
        <f>IF(CD$2=0, "N/A", IF(ISNUMBER(SEARCH(TRIM(CD$2), ProgramsTable[[#This Row],[Geographic Coverage]])), "Yes", "No"))</f>
        <v>N/A</v>
      </c>
      <c r="CE1354" s="18" t="str">
        <f>IF(AND(CC$2=0, CD$2=0), "*Required - Please Make a Selection*", IF(OR(ISNUMBER(SEARCH(TRIM(CC$2), ProgramsTable[[#This Row],[Geographic Coverage]])), ISNUMBER(SEARCH(TRIM(CD$2), ProgramsTable[[#This Row],[Geographic Coverage]]))), "Yes", "No"))</f>
        <v>Yes</v>
      </c>
      <c r="CF1354" s="18" t="str" cm="1">
        <f t="array" ref="CF1354">IF(COUNTIF(BK$2:BN$2, "Yes")=0, "N/A", IF(SUMPRODUCT((BK$2:BN$2="Yes")*(ProgramsTable[[#This Row],[Veteran?]:[Disabled Veteran?]]="Yes"))&gt;0, "Yes", "No"))</f>
        <v>No</v>
      </c>
      <c r="CG135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54"/>
      <c r="CI1354"/>
      <c r="CJ1354"/>
      <c r="CK1354"/>
      <c r="CL1354"/>
      <c r="CM1354"/>
      <c r="CN1354"/>
      <c r="CO1354"/>
      <c r="CP1354"/>
      <c r="CQ1354"/>
      <c r="CR1354"/>
      <c r="CS1354"/>
      <c r="CU1354"/>
      <c r="CV1354"/>
    </row>
    <row r="1355" spans="1:100" hidden="1" x14ac:dyDescent="0.25">
      <c r="A1355" s="10">
        <v>1549</v>
      </c>
      <c r="B1355" t="s">
        <v>877</v>
      </c>
      <c r="C1355" t="s">
        <v>877</v>
      </c>
      <c r="D1355" t="s">
        <v>878</v>
      </c>
      <c r="E1355" t="s">
        <v>879</v>
      </c>
      <c r="F1355" t="s">
        <v>880</v>
      </c>
      <c r="G1355" t="s">
        <v>111</v>
      </c>
      <c r="H1355" t="s">
        <v>207</v>
      </c>
      <c r="I1355" t="s">
        <v>207</v>
      </c>
      <c r="J1355" t="s">
        <v>881</v>
      </c>
      <c r="K1355" t="s">
        <v>208</v>
      </c>
      <c r="L1355" s="11" t="s">
        <v>208</v>
      </c>
      <c r="M1355" t="s">
        <v>208</v>
      </c>
      <c r="N1355" t="s">
        <v>208</v>
      </c>
      <c r="P1355" t="s">
        <v>882</v>
      </c>
      <c r="Q1355" t="s">
        <v>781</v>
      </c>
      <c r="R1355" t="s">
        <v>882</v>
      </c>
      <c r="S1355" t="s">
        <v>597</v>
      </c>
      <c r="T1355" t="s">
        <v>230</v>
      </c>
      <c r="U1355" t="s">
        <v>215</v>
      </c>
      <c r="V1355" t="s">
        <v>207</v>
      </c>
      <c r="W1355" t="s">
        <v>207</v>
      </c>
      <c r="X1355" t="s">
        <v>207</v>
      </c>
      <c r="Y1355" t="s">
        <v>207</v>
      </c>
      <c r="Z1355" t="s">
        <v>207</v>
      </c>
      <c r="AA1355" t="s">
        <v>207</v>
      </c>
      <c r="AB1355" t="s">
        <v>207</v>
      </c>
      <c r="AC1355" t="s">
        <v>207</v>
      </c>
      <c r="AD1355" t="s">
        <v>207</v>
      </c>
      <c r="AE1355" t="s">
        <v>207</v>
      </c>
      <c r="AF1355" t="s">
        <v>207</v>
      </c>
      <c r="AG1355" t="s">
        <v>207</v>
      </c>
      <c r="AH1355" t="s">
        <v>207</v>
      </c>
      <c r="AI1355" t="s">
        <v>207</v>
      </c>
      <c r="AJ1355" t="s">
        <v>207</v>
      </c>
      <c r="AK1355" t="s">
        <v>207</v>
      </c>
      <c r="AL1355" t="s">
        <v>207</v>
      </c>
      <c r="AM1355" t="s">
        <v>207</v>
      </c>
      <c r="AN1355" t="s">
        <v>207</v>
      </c>
      <c r="AO1355" t="s">
        <v>207</v>
      </c>
      <c r="AP1355" t="s">
        <v>207</v>
      </c>
      <c r="AQ1355" t="s">
        <v>207</v>
      </c>
      <c r="AR1355" t="s">
        <v>207</v>
      </c>
      <c r="AS1355" t="s">
        <v>207</v>
      </c>
      <c r="AT1355" t="s">
        <v>207</v>
      </c>
      <c r="AU1355" t="s">
        <v>207</v>
      </c>
      <c r="AV1355" t="s">
        <v>207</v>
      </c>
      <c r="AW1355" t="s">
        <v>207</v>
      </c>
      <c r="AX1355" t="s">
        <v>207</v>
      </c>
      <c r="AY1355" t="s">
        <v>207</v>
      </c>
      <c r="AZ1355" t="s">
        <v>207</v>
      </c>
      <c r="BA1355" t="s">
        <v>215</v>
      </c>
      <c r="BB1355" t="s">
        <v>207</v>
      </c>
      <c r="BC1355" t="s">
        <v>215</v>
      </c>
      <c r="BD1355" t="s">
        <v>207</v>
      </c>
      <c r="BE1355" t="s">
        <v>207</v>
      </c>
      <c r="BF1355" t="s">
        <v>215</v>
      </c>
      <c r="BG1355" t="s">
        <v>215</v>
      </c>
      <c r="BH1355" t="s">
        <v>207</v>
      </c>
      <c r="BI1355" t="s">
        <v>207</v>
      </c>
      <c r="BJ1355" t="s">
        <v>207</v>
      </c>
      <c r="BK1355" t="s">
        <v>207</v>
      </c>
      <c r="BL1355" t="s">
        <v>207</v>
      </c>
      <c r="BM1355" t="s">
        <v>207</v>
      </c>
      <c r="BN1355" t="s">
        <v>215</v>
      </c>
      <c r="BO1355" s="18" t="str">
        <f>IF(OR(BO$2=0, BO$2=""), "N/A", IF(ISNUMBER(SEARCH(UPPER(BO$2), UPPER(ProgramsTable[[#This Row],[Type of Service]]))), "Yes", "No"))</f>
        <v>N/A</v>
      </c>
      <c r="BP1355" s="18" t="str">
        <f>IF(BP$2=0, "N/A", IF(ISNUMBER(SEARCH(TRIM(BP$2), ProgramsTable[[#This Row],[Geographic Coverage]])), "Yes", "No"))</f>
        <v>N/A</v>
      </c>
      <c r="BQ1355" s="18" t="str">
        <f>IF(BQ$2=0, "N/A", IF(ISNUMBER(SEARCH(TRIM(BQ$2), ProgramsTable[[#This Row],[Geographic Coverage]])), "Yes", "No"))</f>
        <v>N/A</v>
      </c>
      <c r="BR1355" s="18" t="str">
        <f>IF(AND(BP$2=0, BQ$2=0), "*Required - Please Make a Selection*", IF(OR(ISNUMBER(SEARCH(TRIM(BP$2), ProgramsTable[[#This Row],[Geographic Coverage]])), ISNUMBER(SEARCH(TRIM(BQ$2), ProgramsTable[[#This Row],[Geographic Coverage]]))), "Yes", "No"))</f>
        <v>*Required - Please Make a Selection*</v>
      </c>
      <c r="BS1355" s="18" t="str">
        <f>IF(OR(BS$2="",BS$2=0), "N/A", IF(AND(ProgramsTable[[#This Row],[Age Min]]= "None", ProgramsTable[[#This Row],[Age Max]]= "None"), "Yes", IF(AND(BS$2&gt;=ProgramsTable[[#This Row],[Age Min]], BS$2&lt;=ProgramsTable[[#This Row],[Age Max]]), "Yes", "No")))</f>
        <v>N/A</v>
      </c>
      <c r="BT1355" s="18" t="str" cm="1">
        <f t="array" ref="BT1355">IF(COUNTIF(AM$2:BJ$2,"Yes")=0,"N/A",IF(SUMPRODUCT(--(AM$2:BJ$2="Yes"),--(ProgramsTable[[#This Row],[Developmental Disability]:[Caregivers, Family Members, Advocates, or Practitioners of an Individual with Disabilities or Medical Conditions]]="Yes"))&gt;0,"Yes","No"))</f>
        <v>N/A</v>
      </c>
      <c r="BU135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55" s="18" t="str">
        <f>IF(BV$2=0, "N/A", IF(ISNUMBER(SEARCH(UPPER(BV$2), UPPER(ProgramsTable[[#This Row],[Type of Service]]))), "Yes", "No"))</f>
        <v>N/A</v>
      </c>
      <c r="BW1355" s="18" t="str">
        <f>IF(BW$2=0, "N/A", IF(ISNUMBER(SEARCH(TRIM(BW$2), ProgramsTable[[#This Row],[Geographic Coverage]])), "Yes", "No"))</f>
        <v>N/A</v>
      </c>
      <c r="BX1355" s="18" t="str">
        <f>IF(BX$2=0, "N/A", IF(ISNUMBER(SEARCH(TRIM(BX$2), ProgramsTable[[#This Row],[Geographic Coverage]])), "Yes", "No"))</f>
        <v>N/A</v>
      </c>
      <c r="BY1355" s="18" t="str">
        <f>IF(AND(BW$2=0, BX$2=0), "*Required - Please Make a Selection*", IF(OR(ISNUMBER(SEARCH(TRIM(BW$2), ProgramsTable[[#This Row],[Geographic Coverage]])), ISNUMBER(SEARCH(TRIM(BX$2), ProgramsTable[[#This Row],[Geographic Coverage]]))), "Yes", "No"))</f>
        <v>*Required - Please Make a Selection*</v>
      </c>
      <c r="BZ1355" s="18" t="str">
        <f>IF(I$2=0, "N/A", IF(I$2="Yes", IF(ProgramsTable[[#This Row],[Program Includes Services for Caregivers]]="Yes", IF(ProgramsTable[[#This Row],[Program May Require Caregiver to be Unpaid]]="No", "Yes", "No"), "No"), "N/A"))</f>
        <v>N/A</v>
      </c>
      <c r="CA135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55" s="18" t="str">
        <f>IF(CB$2=0, "N/A", IF(ISNUMBER(SEARCH(TRIM(UPPER(CB$2)), TRIM(UPPER(ProgramsTable[[#This Row],[Type of Service]])))), "Yes", "No"))</f>
        <v>N/A</v>
      </c>
      <c r="CC1355" s="18" t="str">
        <f>IF(CC$2=0, "N/A", IF(ISNUMBER(SEARCH(TRIM(CC$2), ProgramsTable[[#This Row],[Geographic Coverage]])), "Yes", "No"))</f>
        <v>Yes</v>
      </c>
      <c r="CD1355" s="18" t="str">
        <f>IF(CD$2=0, "N/A", IF(ISNUMBER(SEARCH(TRIM(CD$2), ProgramsTable[[#This Row],[Geographic Coverage]])), "Yes", "No"))</f>
        <v>N/A</v>
      </c>
      <c r="CE1355" s="18" t="str">
        <f>IF(AND(CC$2=0, CD$2=0), "*Required - Please Make a Selection*", IF(OR(ISNUMBER(SEARCH(TRIM(CC$2), ProgramsTable[[#This Row],[Geographic Coverage]])), ISNUMBER(SEARCH(TRIM(CD$2), ProgramsTable[[#This Row],[Geographic Coverage]]))), "Yes", "No"))</f>
        <v>Yes</v>
      </c>
      <c r="CF1355" s="18" t="str" cm="1">
        <f t="array" ref="CF1355">IF(COUNTIF(BK$2:BN$2, "Yes")=0, "N/A", IF(SUMPRODUCT((BK$2:BN$2="Yes")*(ProgramsTable[[#This Row],[Veteran?]:[Disabled Veteran?]]="Yes"))&gt;0, "Yes", "No"))</f>
        <v>No</v>
      </c>
      <c r="CG135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55"/>
      <c r="CI1355"/>
      <c r="CJ1355"/>
      <c r="CK1355"/>
      <c r="CL1355"/>
      <c r="CM1355"/>
      <c r="CN1355"/>
      <c r="CO1355"/>
      <c r="CP1355"/>
      <c r="CQ1355"/>
      <c r="CR1355"/>
      <c r="CS1355"/>
      <c r="CU1355"/>
      <c r="CV1355"/>
    </row>
    <row r="1356" spans="1:100" hidden="1" x14ac:dyDescent="0.25">
      <c r="A1356" s="10">
        <v>1550</v>
      </c>
      <c r="B1356" t="s">
        <v>877</v>
      </c>
      <c r="C1356" t="s">
        <v>877</v>
      </c>
      <c r="D1356" t="s">
        <v>883</v>
      </c>
      <c r="E1356" t="s">
        <v>884</v>
      </c>
      <c r="F1356" t="s">
        <v>885</v>
      </c>
      <c r="G1356" t="s">
        <v>886</v>
      </c>
      <c r="H1356" t="s">
        <v>207</v>
      </c>
      <c r="I1356" t="s">
        <v>207</v>
      </c>
      <c r="J1356" t="s">
        <v>208</v>
      </c>
      <c r="K1356" t="s">
        <v>208</v>
      </c>
      <c r="L1356" s="11" t="s">
        <v>208</v>
      </c>
      <c r="M1356" t="s">
        <v>208</v>
      </c>
      <c r="N1356" t="s">
        <v>208</v>
      </c>
      <c r="P1356" t="s">
        <v>887</v>
      </c>
      <c r="Q1356" t="s">
        <v>888</v>
      </c>
      <c r="R1356" t="s">
        <v>889</v>
      </c>
      <c r="S1356" t="s">
        <v>890</v>
      </c>
      <c r="T1356" t="s">
        <v>230</v>
      </c>
      <c r="U1356" t="s">
        <v>207</v>
      </c>
      <c r="V1356" t="s">
        <v>207</v>
      </c>
      <c r="W1356" t="s">
        <v>207</v>
      </c>
      <c r="X1356" t="s">
        <v>207</v>
      </c>
      <c r="Y1356" t="s">
        <v>207</v>
      </c>
      <c r="Z1356" t="s">
        <v>207</v>
      </c>
      <c r="AA1356" t="s">
        <v>207</v>
      </c>
      <c r="AB1356" t="s">
        <v>207</v>
      </c>
      <c r="AC1356" t="s">
        <v>207</v>
      </c>
      <c r="AD1356" t="s">
        <v>207</v>
      </c>
      <c r="AE1356" t="s">
        <v>207</v>
      </c>
      <c r="AF1356" t="s">
        <v>207</v>
      </c>
      <c r="AG1356" t="s">
        <v>207</v>
      </c>
      <c r="AH1356" t="s">
        <v>207</v>
      </c>
      <c r="AI1356" t="s">
        <v>207</v>
      </c>
      <c r="AJ1356" t="s">
        <v>207</v>
      </c>
      <c r="AK1356" t="s">
        <v>207</v>
      </c>
      <c r="AL1356" t="s">
        <v>207</v>
      </c>
      <c r="AM1356" t="s">
        <v>207</v>
      </c>
      <c r="AN1356" t="s">
        <v>207</v>
      </c>
      <c r="AO1356" t="s">
        <v>207</v>
      </c>
      <c r="AP1356" t="s">
        <v>207</v>
      </c>
      <c r="AQ1356" t="s">
        <v>207</v>
      </c>
      <c r="AR1356" t="s">
        <v>207</v>
      </c>
      <c r="AS1356" t="s">
        <v>207</v>
      </c>
      <c r="AT1356" t="s">
        <v>207</v>
      </c>
      <c r="AU1356" t="s">
        <v>207</v>
      </c>
      <c r="AV1356" t="s">
        <v>215</v>
      </c>
      <c r="AW1356" t="s">
        <v>207</v>
      </c>
      <c r="AX1356" t="s">
        <v>207</v>
      </c>
      <c r="AY1356" t="s">
        <v>207</v>
      </c>
      <c r="AZ1356" t="s">
        <v>207</v>
      </c>
      <c r="BA1356" t="s">
        <v>215</v>
      </c>
      <c r="BB1356" t="s">
        <v>207</v>
      </c>
      <c r="BC1356" t="s">
        <v>207</v>
      </c>
      <c r="BD1356" t="s">
        <v>207</v>
      </c>
      <c r="BE1356" t="s">
        <v>207</v>
      </c>
      <c r="BF1356" t="s">
        <v>207</v>
      </c>
      <c r="BG1356" t="s">
        <v>207</v>
      </c>
      <c r="BH1356" t="s">
        <v>207</v>
      </c>
      <c r="BI1356" t="s">
        <v>207</v>
      </c>
      <c r="BJ1356" t="s">
        <v>207</v>
      </c>
      <c r="BK1356" t="s">
        <v>207</v>
      </c>
      <c r="BL1356" t="s">
        <v>215</v>
      </c>
      <c r="BM1356" t="s">
        <v>215</v>
      </c>
      <c r="BN1356" t="s">
        <v>215</v>
      </c>
      <c r="BO1356" s="18" t="str">
        <f>IF(OR(BO$2=0, BO$2=""), "N/A", IF(ISNUMBER(SEARCH(UPPER(BO$2), UPPER(ProgramsTable[[#This Row],[Type of Service]]))), "Yes", "No"))</f>
        <v>N/A</v>
      </c>
      <c r="BP1356" s="18" t="str">
        <f>IF(BP$2=0, "N/A", IF(ISNUMBER(SEARCH(TRIM(BP$2), ProgramsTable[[#This Row],[Geographic Coverage]])), "Yes", "No"))</f>
        <v>N/A</v>
      </c>
      <c r="BQ1356" s="18" t="str">
        <f>IF(BQ$2=0, "N/A", IF(ISNUMBER(SEARCH(TRIM(BQ$2), ProgramsTable[[#This Row],[Geographic Coverage]])), "Yes", "No"))</f>
        <v>N/A</v>
      </c>
      <c r="BR1356" s="18" t="str">
        <f>IF(AND(BP$2=0, BQ$2=0), "*Required - Please Make a Selection*", IF(OR(ISNUMBER(SEARCH(TRIM(BP$2), ProgramsTable[[#This Row],[Geographic Coverage]])), ISNUMBER(SEARCH(TRIM(BQ$2), ProgramsTable[[#This Row],[Geographic Coverage]]))), "Yes", "No"))</f>
        <v>*Required - Please Make a Selection*</v>
      </c>
      <c r="BS1356" s="18" t="str">
        <f>IF(OR(BS$2="",BS$2=0), "N/A", IF(AND(ProgramsTable[[#This Row],[Age Min]]= "None", ProgramsTable[[#This Row],[Age Max]]= "None"), "Yes", IF(AND(BS$2&gt;=ProgramsTable[[#This Row],[Age Min]], BS$2&lt;=ProgramsTable[[#This Row],[Age Max]]), "Yes", "No")))</f>
        <v>N/A</v>
      </c>
      <c r="BT1356" s="18" t="str" cm="1">
        <f t="array" ref="BT1356">IF(COUNTIF(AM$2:BJ$2,"Yes")=0,"N/A",IF(SUMPRODUCT(--(AM$2:BJ$2="Yes"),--(ProgramsTable[[#This Row],[Developmental Disability]:[Caregivers, Family Members, Advocates, or Practitioners of an Individual with Disabilities or Medical Conditions]]="Yes"))&gt;0,"Yes","No"))</f>
        <v>N/A</v>
      </c>
      <c r="BU135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56" s="18" t="str">
        <f>IF(BV$2=0, "N/A", IF(ISNUMBER(SEARCH(UPPER(BV$2), UPPER(ProgramsTable[[#This Row],[Type of Service]]))), "Yes", "No"))</f>
        <v>N/A</v>
      </c>
      <c r="BW1356" s="18" t="str">
        <f>IF(BW$2=0, "N/A", IF(ISNUMBER(SEARCH(TRIM(BW$2), ProgramsTable[[#This Row],[Geographic Coverage]])), "Yes", "No"))</f>
        <v>N/A</v>
      </c>
      <c r="BX1356" s="18" t="str">
        <f>IF(BX$2=0, "N/A", IF(ISNUMBER(SEARCH(TRIM(BX$2), ProgramsTable[[#This Row],[Geographic Coverage]])), "Yes", "No"))</f>
        <v>N/A</v>
      </c>
      <c r="BY1356" s="18" t="str">
        <f>IF(AND(BW$2=0, BX$2=0), "*Required - Please Make a Selection*", IF(OR(ISNUMBER(SEARCH(TRIM(BW$2), ProgramsTable[[#This Row],[Geographic Coverage]])), ISNUMBER(SEARCH(TRIM(BX$2), ProgramsTable[[#This Row],[Geographic Coverage]]))), "Yes", "No"))</f>
        <v>*Required - Please Make a Selection*</v>
      </c>
      <c r="BZ1356" s="18" t="str">
        <f>IF(I$2=0, "N/A", IF(I$2="Yes", IF(ProgramsTable[[#This Row],[Program Includes Services for Caregivers]]="Yes", IF(ProgramsTable[[#This Row],[Program May Require Caregiver to be Unpaid]]="No", "Yes", "No"), "No"), "N/A"))</f>
        <v>N/A</v>
      </c>
      <c r="CA135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56" s="18" t="str">
        <f>IF(CB$2=0, "N/A", IF(ISNUMBER(SEARCH(TRIM(UPPER(CB$2)), TRIM(UPPER(ProgramsTable[[#This Row],[Type of Service]])))), "Yes", "No"))</f>
        <v>N/A</v>
      </c>
      <c r="CC1356" s="18" t="str">
        <f>IF(CC$2=0, "N/A", IF(ISNUMBER(SEARCH(TRIM(CC$2), ProgramsTable[[#This Row],[Geographic Coverage]])), "Yes", "No"))</f>
        <v>Yes</v>
      </c>
      <c r="CD1356" s="18" t="str">
        <f>IF(CD$2=0, "N/A", IF(ISNUMBER(SEARCH(TRIM(CD$2), ProgramsTable[[#This Row],[Geographic Coverage]])), "Yes", "No"))</f>
        <v>N/A</v>
      </c>
      <c r="CE1356" s="18" t="str">
        <f>IF(AND(CC$2=0, CD$2=0), "*Required - Please Make a Selection*", IF(OR(ISNUMBER(SEARCH(TRIM(CC$2), ProgramsTable[[#This Row],[Geographic Coverage]])), ISNUMBER(SEARCH(TRIM(CD$2), ProgramsTable[[#This Row],[Geographic Coverage]]))), "Yes", "No"))</f>
        <v>Yes</v>
      </c>
      <c r="CF1356" s="18" t="str" cm="1">
        <f t="array" ref="CF1356">IF(COUNTIF(BK$2:BN$2, "Yes")=0, "N/A", IF(SUMPRODUCT((BK$2:BN$2="Yes")*(ProgramsTable[[#This Row],[Veteran?]:[Disabled Veteran?]]="Yes"))&gt;0, "Yes", "No"))</f>
        <v>No</v>
      </c>
      <c r="CG135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56"/>
      <c r="CI1356"/>
      <c r="CJ1356"/>
      <c r="CK1356"/>
      <c r="CL1356"/>
      <c r="CM1356"/>
      <c r="CN1356"/>
      <c r="CO1356"/>
      <c r="CP1356"/>
      <c r="CQ1356"/>
      <c r="CR1356"/>
      <c r="CS1356"/>
      <c r="CU1356"/>
      <c r="CV1356"/>
    </row>
    <row r="1357" spans="1:100" hidden="1" x14ac:dyDescent="0.25">
      <c r="A1357" s="10">
        <v>1552</v>
      </c>
      <c r="B1357" t="s">
        <v>877</v>
      </c>
      <c r="C1357" t="s">
        <v>877</v>
      </c>
      <c r="D1357" t="s">
        <v>895</v>
      </c>
      <c r="E1357" t="s">
        <v>896</v>
      </c>
      <c r="F1357" t="s">
        <v>897</v>
      </c>
      <c r="G1357" t="s">
        <v>118</v>
      </c>
      <c r="H1357" t="s">
        <v>207</v>
      </c>
      <c r="I1357" t="s">
        <v>207</v>
      </c>
      <c r="J1357" t="s">
        <v>898</v>
      </c>
      <c r="K1357" t="s">
        <v>208</v>
      </c>
      <c r="L1357" s="11" t="s">
        <v>208</v>
      </c>
      <c r="M1357" t="s">
        <v>208</v>
      </c>
      <c r="N1357" t="s">
        <v>208</v>
      </c>
      <c r="P1357" t="s">
        <v>208</v>
      </c>
      <c r="Q1357" t="s">
        <v>781</v>
      </c>
      <c r="R1357" t="s">
        <v>208</v>
      </c>
      <c r="S1357" t="s">
        <v>208</v>
      </c>
      <c r="T1357" t="s">
        <v>230</v>
      </c>
      <c r="U1357" t="s">
        <v>207</v>
      </c>
      <c r="V1357" t="s">
        <v>207</v>
      </c>
      <c r="W1357" t="s">
        <v>215</v>
      </c>
      <c r="X1357" t="s">
        <v>207</v>
      </c>
      <c r="Y1357" t="s">
        <v>207</v>
      </c>
      <c r="Z1357" t="s">
        <v>207</v>
      </c>
      <c r="AA1357" t="s">
        <v>207</v>
      </c>
      <c r="AB1357" t="s">
        <v>207</v>
      </c>
      <c r="AC1357" t="s">
        <v>207</v>
      </c>
      <c r="AD1357" t="s">
        <v>207</v>
      </c>
      <c r="AE1357" t="s">
        <v>207</v>
      </c>
      <c r="AF1357" t="s">
        <v>207</v>
      </c>
      <c r="AG1357" t="s">
        <v>207</v>
      </c>
      <c r="AH1357" t="s">
        <v>207</v>
      </c>
      <c r="AI1357" t="s">
        <v>207</v>
      </c>
      <c r="AJ1357" t="s">
        <v>207</v>
      </c>
      <c r="AK1357" t="s">
        <v>207</v>
      </c>
      <c r="AL1357" t="s">
        <v>207</v>
      </c>
      <c r="AM1357" t="s">
        <v>207</v>
      </c>
      <c r="AN1357" t="s">
        <v>207</v>
      </c>
      <c r="AO1357" t="s">
        <v>207</v>
      </c>
      <c r="AP1357" t="s">
        <v>207</v>
      </c>
      <c r="AQ1357" t="s">
        <v>207</v>
      </c>
      <c r="AR1357" t="s">
        <v>207</v>
      </c>
      <c r="AS1357" t="s">
        <v>207</v>
      </c>
      <c r="AT1357" t="s">
        <v>207</v>
      </c>
      <c r="AU1357" t="s">
        <v>207</v>
      </c>
      <c r="AV1357" t="s">
        <v>207</v>
      </c>
      <c r="AW1357" t="s">
        <v>207</v>
      </c>
      <c r="AX1357" t="s">
        <v>207</v>
      </c>
      <c r="AY1357" t="s">
        <v>207</v>
      </c>
      <c r="AZ1357" t="s">
        <v>207</v>
      </c>
      <c r="BA1357" t="s">
        <v>207</v>
      </c>
      <c r="BB1357" t="s">
        <v>207</v>
      </c>
      <c r="BC1357" t="s">
        <v>207</v>
      </c>
      <c r="BD1357" t="s">
        <v>207</v>
      </c>
      <c r="BE1357" t="s">
        <v>207</v>
      </c>
      <c r="BF1357" t="s">
        <v>207</v>
      </c>
      <c r="BG1357" t="s">
        <v>207</v>
      </c>
      <c r="BH1357" t="s">
        <v>207</v>
      </c>
      <c r="BI1357" t="s">
        <v>207</v>
      </c>
      <c r="BJ1357" t="s">
        <v>207</v>
      </c>
      <c r="BK1357" t="s">
        <v>207</v>
      </c>
      <c r="BL1357" t="s">
        <v>207</v>
      </c>
      <c r="BM1357" t="s">
        <v>215</v>
      </c>
      <c r="BN1357" t="s">
        <v>207</v>
      </c>
      <c r="BO1357" s="18" t="str">
        <f>IF(OR(BO$2=0, BO$2=""), "N/A", IF(ISNUMBER(SEARCH(UPPER(BO$2), UPPER(ProgramsTable[[#This Row],[Type of Service]]))), "Yes", "No"))</f>
        <v>N/A</v>
      </c>
      <c r="BP1357" s="18" t="str">
        <f>IF(BP$2=0, "N/A", IF(ISNUMBER(SEARCH(TRIM(BP$2), ProgramsTable[[#This Row],[Geographic Coverage]])), "Yes", "No"))</f>
        <v>N/A</v>
      </c>
      <c r="BQ1357" s="18" t="str">
        <f>IF(BQ$2=0, "N/A", IF(ISNUMBER(SEARCH(TRIM(BQ$2), ProgramsTable[[#This Row],[Geographic Coverage]])), "Yes", "No"))</f>
        <v>N/A</v>
      </c>
      <c r="BR1357" s="18" t="str">
        <f>IF(AND(BP$2=0, BQ$2=0), "*Required - Please Make a Selection*", IF(OR(ISNUMBER(SEARCH(TRIM(BP$2), ProgramsTable[[#This Row],[Geographic Coverage]])), ISNUMBER(SEARCH(TRIM(BQ$2), ProgramsTable[[#This Row],[Geographic Coverage]]))), "Yes", "No"))</f>
        <v>*Required - Please Make a Selection*</v>
      </c>
      <c r="BS1357" s="18" t="str">
        <f>IF(OR(BS$2="",BS$2=0), "N/A", IF(AND(ProgramsTable[[#This Row],[Age Min]]= "None", ProgramsTable[[#This Row],[Age Max]]= "None"), "Yes", IF(AND(BS$2&gt;=ProgramsTable[[#This Row],[Age Min]], BS$2&lt;=ProgramsTable[[#This Row],[Age Max]]), "Yes", "No")))</f>
        <v>N/A</v>
      </c>
      <c r="BT1357" s="18" t="str" cm="1">
        <f t="array" ref="BT1357">IF(COUNTIF(AM$2:BJ$2,"Yes")=0,"N/A",IF(SUMPRODUCT(--(AM$2:BJ$2="Yes"),--(ProgramsTable[[#This Row],[Developmental Disability]:[Caregivers, Family Members, Advocates, or Practitioners of an Individual with Disabilities or Medical Conditions]]="Yes"))&gt;0,"Yes","No"))</f>
        <v>N/A</v>
      </c>
      <c r="BU135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57" s="18" t="str">
        <f>IF(BV$2=0, "N/A", IF(ISNUMBER(SEARCH(UPPER(BV$2), UPPER(ProgramsTable[[#This Row],[Type of Service]]))), "Yes", "No"))</f>
        <v>N/A</v>
      </c>
      <c r="BW1357" s="18" t="str">
        <f>IF(BW$2=0, "N/A", IF(ISNUMBER(SEARCH(TRIM(BW$2), ProgramsTable[[#This Row],[Geographic Coverage]])), "Yes", "No"))</f>
        <v>N/A</v>
      </c>
      <c r="BX1357" s="18" t="str">
        <f>IF(BX$2=0, "N/A", IF(ISNUMBER(SEARCH(TRIM(BX$2), ProgramsTable[[#This Row],[Geographic Coverage]])), "Yes", "No"))</f>
        <v>N/A</v>
      </c>
      <c r="BY1357" s="18" t="str">
        <f>IF(AND(BW$2=0, BX$2=0), "*Required - Please Make a Selection*", IF(OR(ISNUMBER(SEARCH(TRIM(BW$2), ProgramsTable[[#This Row],[Geographic Coverage]])), ISNUMBER(SEARCH(TRIM(BX$2), ProgramsTable[[#This Row],[Geographic Coverage]]))), "Yes", "No"))</f>
        <v>*Required - Please Make a Selection*</v>
      </c>
      <c r="BZ1357" s="18" t="str">
        <f>IF(I$2=0, "N/A", IF(I$2="Yes", IF(ProgramsTable[[#This Row],[Program Includes Services for Caregivers]]="Yes", IF(ProgramsTable[[#This Row],[Program May Require Caregiver to be Unpaid]]="No", "Yes", "No"), "No"), "N/A"))</f>
        <v>N/A</v>
      </c>
      <c r="CA135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57" s="18" t="str">
        <f>IF(CB$2=0, "N/A", IF(ISNUMBER(SEARCH(TRIM(UPPER(CB$2)), TRIM(UPPER(ProgramsTable[[#This Row],[Type of Service]])))), "Yes", "No"))</f>
        <v>N/A</v>
      </c>
      <c r="CC1357" s="18" t="str">
        <f>IF(CC$2=0, "N/A", IF(ISNUMBER(SEARCH(TRIM(CC$2), ProgramsTable[[#This Row],[Geographic Coverage]])), "Yes", "No"))</f>
        <v>Yes</v>
      </c>
      <c r="CD1357" s="18" t="str">
        <f>IF(CD$2=0, "N/A", IF(ISNUMBER(SEARCH(TRIM(CD$2), ProgramsTable[[#This Row],[Geographic Coverage]])), "Yes", "No"))</f>
        <v>N/A</v>
      </c>
      <c r="CE1357" s="18" t="str">
        <f>IF(AND(CC$2=0, CD$2=0), "*Required - Please Make a Selection*", IF(OR(ISNUMBER(SEARCH(TRIM(CC$2), ProgramsTable[[#This Row],[Geographic Coverage]])), ISNUMBER(SEARCH(TRIM(CD$2), ProgramsTable[[#This Row],[Geographic Coverage]]))), "Yes", "No"))</f>
        <v>Yes</v>
      </c>
      <c r="CF1357" s="18" t="str" cm="1">
        <f t="array" ref="CF1357">IF(COUNTIF(BK$2:BN$2, "Yes")=0, "N/A", IF(SUMPRODUCT((BK$2:BN$2="Yes")*(ProgramsTable[[#This Row],[Veteran?]:[Disabled Veteran?]]="Yes"))&gt;0, "Yes", "No"))</f>
        <v>No</v>
      </c>
      <c r="CG135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57"/>
      <c r="CI1357"/>
      <c r="CJ1357"/>
      <c r="CK1357"/>
      <c r="CL1357"/>
      <c r="CM1357"/>
      <c r="CN1357"/>
      <c r="CO1357"/>
      <c r="CP1357"/>
      <c r="CQ1357"/>
      <c r="CR1357"/>
      <c r="CS1357"/>
      <c r="CU1357"/>
      <c r="CV1357"/>
    </row>
    <row r="1358" spans="1:100" hidden="1" x14ac:dyDescent="0.25">
      <c r="A1358" s="10">
        <v>1553</v>
      </c>
      <c r="B1358" t="s">
        <v>877</v>
      </c>
      <c r="C1358" t="s">
        <v>877</v>
      </c>
      <c r="D1358" t="s">
        <v>899</v>
      </c>
      <c r="E1358" t="s">
        <v>900</v>
      </c>
      <c r="F1358" t="s">
        <v>901</v>
      </c>
      <c r="G1358" t="s">
        <v>110</v>
      </c>
      <c r="H1358" t="s">
        <v>207</v>
      </c>
      <c r="I1358" t="s">
        <v>207</v>
      </c>
      <c r="J1358" t="s">
        <v>208</v>
      </c>
      <c r="K1358" t="s">
        <v>208</v>
      </c>
      <c r="L1358" s="11" t="s">
        <v>208</v>
      </c>
      <c r="M1358" t="s">
        <v>208</v>
      </c>
      <c r="N1358" t="s">
        <v>208</v>
      </c>
      <c r="P1358" t="s">
        <v>208</v>
      </c>
      <c r="Q1358" t="s">
        <v>781</v>
      </c>
      <c r="R1358" t="s">
        <v>208</v>
      </c>
      <c r="S1358" t="s">
        <v>597</v>
      </c>
      <c r="T1358" t="s">
        <v>230</v>
      </c>
      <c r="U1358" t="s">
        <v>207</v>
      </c>
      <c r="V1358" t="s">
        <v>207</v>
      </c>
      <c r="W1358" t="s">
        <v>207</v>
      </c>
      <c r="X1358" t="s">
        <v>207</v>
      </c>
      <c r="Y1358" t="s">
        <v>207</v>
      </c>
      <c r="Z1358" t="s">
        <v>207</v>
      </c>
      <c r="AA1358" t="s">
        <v>207</v>
      </c>
      <c r="AB1358" t="s">
        <v>207</v>
      </c>
      <c r="AC1358" t="s">
        <v>207</v>
      </c>
      <c r="AD1358" t="s">
        <v>207</v>
      </c>
      <c r="AE1358" t="s">
        <v>207</v>
      </c>
      <c r="AF1358" t="s">
        <v>207</v>
      </c>
      <c r="AG1358" t="s">
        <v>207</v>
      </c>
      <c r="AH1358" t="s">
        <v>207</v>
      </c>
      <c r="AI1358" t="s">
        <v>207</v>
      </c>
      <c r="AJ1358" t="s">
        <v>207</v>
      </c>
      <c r="AK1358" t="s">
        <v>207</v>
      </c>
      <c r="AL1358" t="s">
        <v>207</v>
      </c>
      <c r="AM1358" t="s">
        <v>207</v>
      </c>
      <c r="AN1358" t="s">
        <v>207</v>
      </c>
      <c r="AO1358" t="s">
        <v>207</v>
      </c>
      <c r="AP1358" t="s">
        <v>207</v>
      </c>
      <c r="AQ1358" t="s">
        <v>207</v>
      </c>
      <c r="AR1358" t="s">
        <v>207</v>
      </c>
      <c r="AS1358" t="s">
        <v>207</v>
      </c>
      <c r="AT1358" t="s">
        <v>207</v>
      </c>
      <c r="AU1358" t="s">
        <v>207</v>
      </c>
      <c r="AV1358" t="s">
        <v>207</v>
      </c>
      <c r="AW1358" t="s">
        <v>207</v>
      </c>
      <c r="AX1358" t="s">
        <v>207</v>
      </c>
      <c r="AY1358" t="s">
        <v>207</v>
      </c>
      <c r="AZ1358" t="s">
        <v>207</v>
      </c>
      <c r="BA1358" t="s">
        <v>207</v>
      </c>
      <c r="BB1358" t="s">
        <v>207</v>
      </c>
      <c r="BC1358" t="s">
        <v>207</v>
      </c>
      <c r="BD1358" t="s">
        <v>207</v>
      </c>
      <c r="BE1358" t="s">
        <v>207</v>
      </c>
      <c r="BF1358" t="s">
        <v>207</v>
      </c>
      <c r="BG1358" t="s">
        <v>207</v>
      </c>
      <c r="BH1358" t="s">
        <v>207</v>
      </c>
      <c r="BI1358" t="s">
        <v>207</v>
      </c>
      <c r="BJ1358" t="s">
        <v>207</v>
      </c>
      <c r="BK1358" t="s">
        <v>215</v>
      </c>
      <c r="BL1358" t="s">
        <v>207</v>
      </c>
      <c r="BM1358" t="s">
        <v>207</v>
      </c>
      <c r="BN1358" t="s">
        <v>207</v>
      </c>
      <c r="BO1358" s="18" t="str">
        <f>IF(OR(BO$2=0, BO$2=""), "N/A", IF(ISNUMBER(SEARCH(UPPER(BO$2), UPPER(ProgramsTable[[#This Row],[Type of Service]]))), "Yes", "No"))</f>
        <v>N/A</v>
      </c>
      <c r="BP1358" s="18" t="str">
        <f>IF(BP$2=0, "N/A", IF(ISNUMBER(SEARCH(TRIM(BP$2), ProgramsTable[[#This Row],[Geographic Coverage]])), "Yes", "No"))</f>
        <v>N/A</v>
      </c>
      <c r="BQ1358" s="18" t="str">
        <f>IF(BQ$2=0, "N/A", IF(ISNUMBER(SEARCH(TRIM(BQ$2), ProgramsTable[[#This Row],[Geographic Coverage]])), "Yes", "No"))</f>
        <v>N/A</v>
      </c>
      <c r="BR1358" s="18" t="str">
        <f>IF(AND(BP$2=0, BQ$2=0), "*Required - Please Make a Selection*", IF(OR(ISNUMBER(SEARCH(TRIM(BP$2), ProgramsTable[[#This Row],[Geographic Coverage]])), ISNUMBER(SEARCH(TRIM(BQ$2), ProgramsTable[[#This Row],[Geographic Coverage]]))), "Yes", "No"))</f>
        <v>*Required - Please Make a Selection*</v>
      </c>
      <c r="BS1358" s="18" t="str">
        <f>IF(OR(BS$2="",BS$2=0), "N/A", IF(AND(ProgramsTable[[#This Row],[Age Min]]= "None", ProgramsTable[[#This Row],[Age Max]]= "None"), "Yes", IF(AND(BS$2&gt;=ProgramsTable[[#This Row],[Age Min]], BS$2&lt;=ProgramsTable[[#This Row],[Age Max]]), "Yes", "No")))</f>
        <v>N/A</v>
      </c>
      <c r="BT1358" s="18" t="str" cm="1">
        <f t="array" ref="BT1358">IF(COUNTIF(AM$2:BJ$2,"Yes")=0,"N/A",IF(SUMPRODUCT(--(AM$2:BJ$2="Yes"),--(ProgramsTable[[#This Row],[Developmental Disability]:[Caregivers, Family Members, Advocates, or Practitioners of an Individual with Disabilities or Medical Conditions]]="Yes"))&gt;0,"Yes","No"))</f>
        <v>N/A</v>
      </c>
      <c r="BU135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58" s="18" t="str">
        <f>IF(BV$2=0, "N/A", IF(ISNUMBER(SEARCH(UPPER(BV$2), UPPER(ProgramsTable[[#This Row],[Type of Service]]))), "Yes", "No"))</f>
        <v>N/A</v>
      </c>
      <c r="BW1358" s="18" t="str">
        <f>IF(BW$2=0, "N/A", IF(ISNUMBER(SEARCH(TRIM(BW$2), ProgramsTable[[#This Row],[Geographic Coverage]])), "Yes", "No"))</f>
        <v>N/A</v>
      </c>
      <c r="BX1358" s="18" t="str">
        <f>IF(BX$2=0, "N/A", IF(ISNUMBER(SEARCH(TRIM(BX$2), ProgramsTable[[#This Row],[Geographic Coverage]])), "Yes", "No"))</f>
        <v>N/A</v>
      </c>
      <c r="BY1358" s="18" t="str">
        <f>IF(AND(BW$2=0, BX$2=0), "*Required - Please Make a Selection*", IF(OR(ISNUMBER(SEARCH(TRIM(BW$2), ProgramsTable[[#This Row],[Geographic Coverage]])), ISNUMBER(SEARCH(TRIM(BX$2), ProgramsTable[[#This Row],[Geographic Coverage]]))), "Yes", "No"))</f>
        <v>*Required - Please Make a Selection*</v>
      </c>
      <c r="BZ1358" s="18" t="str">
        <f>IF(I$2=0, "N/A", IF(I$2="Yes", IF(ProgramsTable[[#This Row],[Program Includes Services for Caregivers]]="Yes", IF(ProgramsTable[[#This Row],[Program May Require Caregiver to be Unpaid]]="No", "Yes", "No"), "No"), "N/A"))</f>
        <v>N/A</v>
      </c>
      <c r="CA135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58" s="18" t="str">
        <f>IF(CB$2=0, "N/A", IF(ISNUMBER(SEARCH(TRIM(UPPER(CB$2)), TRIM(UPPER(ProgramsTable[[#This Row],[Type of Service]])))), "Yes", "No"))</f>
        <v>N/A</v>
      </c>
      <c r="CC1358" s="18" t="str">
        <f>IF(CC$2=0, "N/A", IF(ISNUMBER(SEARCH(TRIM(CC$2), ProgramsTable[[#This Row],[Geographic Coverage]])), "Yes", "No"))</f>
        <v>Yes</v>
      </c>
      <c r="CD1358" s="18" t="str">
        <f>IF(CD$2=0, "N/A", IF(ISNUMBER(SEARCH(TRIM(CD$2), ProgramsTable[[#This Row],[Geographic Coverage]])), "Yes", "No"))</f>
        <v>N/A</v>
      </c>
      <c r="CE1358" s="18" t="str">
        <f>IF(AND(CC$2=0, CD$2=0), "*Required - Please Make a Selection*", IF(OR(ISNUMBER(SEARCH(TRIM(CC$2), ProgramsTable[[#This Row],[Geographic Coverage]])), ISNUMBER(SEARCH(TRIM(CD$2), ProgramsTable[[#This Row],[Geographic Coverage]]))), "Yes", "No"))</f>
        <v>Yes</v>
      </c>
      <c r="CF1358" s="18" t="str" cm="1">
        <f t="array" ref="CF1358">IF(COUNTIF(BK$2:BN$2, "Yes")=0, "N/A", IF(SUMPRODUCT((BK$2:BN$2="Yes")*(ProgramsTable[[#This Row],[Veteran?]:[Disabled Veteran?]]="Yes"))&gt;0, "Yes", "No"))</f>
        <v>Yes</v>
      </c>
      <c r="CG1358"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58"/>
      <c r="CI1358"/>
      <c r="CJ1358"/>
      <c r="CK1358"/>
      <c r="CL1358"/>
      <c r="CM1358"/>
      <c r="CN1358"/>
      <c r="CO1358"/>
      <c r="CP1358"/>
      <c r="CQ1358"/>
      <c r="CR1358"/>
      <c r="CS1358"/>
      <c r="CU1358"/>
      <c r="CV1358"/>
    </row>
    <row r="1359" spans="1:100" hidden="1" x14ac:dyDescent="0.25">
      <c r="A1359" s="10">
        <v>1554</v>
      </c>
      <c r="B1359" t="s">
        <v>877</v>
      </c>
      <c r="C1359" t="s">
        <v>877</v>
      </c>
      <c r="D1359" t="s">
        <v>902</v>
      </c>
      <c r="E1359" t="s">
        <v>903</v>
      </c>
      <c r="F1359" t="s">
        <v>904</v>
      </c>
      <c r="G1359" t="s">
        <v>96</v>
      </c>
      <c r="H1359" t="s">
        <v>207</v>
      </c>
      <c r="I1359" t="s">
        <v>207</v>
      </c>
      <c r="J1359" t="s">
        <v>208</v>
      </c>
      <c r="K1359" t="s">
        <v>208</v>
      </c>
      <c r="L1359" s="11" t="s">
        <v>208</v>
      </c>
      <c r="M1359" t="s">
        <v>208</v>
      </c>
      <c r="N1359" t="s">
        <v>208</v>
      </c>
      <c r="P1359" t="s">
        <v>905</v>
      </c>
      <c r="Q1359" t="s">
        <v>906</v>
      </c>
      <c r="R1359" t="s">
        <v>907</v>
      </c>
      <c r="S1359" t="s">
        <v>908</v>
      </c>
      <c r="T1359" t="s">
        <v>230</v>
      </c>
      <c r="U1359" t="s">
        <v>207</v>
      </c>
      <c r="V1359" t="s">
        <v>207</v>
      </c>
      <c r="W1359" t="s">
        <v>207</v>
      </c>
      <c r="X1359" t="s">
        <v>207</v>
      </c>
      <c r="Y1359" t="s">
        <v>207</v>
      </c>
      <c r="Z1359" t="s">
        <v>207</v>
      </c>
      <c r="AA1359" t="s">
        <v>207</v>
      </c>
      <c r="AB1359" t="s">
        <v>207</v>
      </c>
      <c r="AC1359" t="s">
        <v>207</v>
      </c>
      <c r="AD1359" t="s">
        <v>207</v>
      </c>
      <c r="AE1359" t="s">
        <v>207</v>
      </c>
      <c r="AF1359" t="s">
        <v>207</v>
      </c>
      <c r="AG1359" t="s">
        <v>207</v>
      </c>
      <c r="AH1359" t="s">
        <v>207</v>
      </c>
      <c r="AI1359" t="s">
        <v>207</v>
      </c>
      <c r="AJ1359" t="s">
        <v>207</v>
      </c>
      <c r="AK1359" t="s">
        <v>207</v>
      </c>
      <c r="AL1359" t="s">
        <v>207</v>
      </c>
      <c r="AM1359" t="s">
        <v>215</v>
      </c>
      <c r="AN1359" t="s">
        <v>215</v>
      </c>
      <c r="AO1359" t="s">
        <v>215</v>
      </c>
      <c r="AP1359" t="s">
        <v>207</v>
      </c>
      <c r="AQ1359" t="s">
        <v>215</v>
      </c>
      <c r="AR1359" t="s">
        <v>207</v>
      </c>
      <c r="AS1359" t="s">
        <v>207</v>
      </c>
      <c r="AT1359" t="s">
        <v>215</v>
      </c>
      <c r="AU1359" t="s">
        <v>215</v>
      </c>
      <c r="AV1359" t="s">
        <v>215</v>
      </c>
      <c r="AW1359" t="s">
        <v>215</v>
      </c>
      <c r="AX1359" t="s">
        <v>215</v>
      </c>
      <c r="AY1359" t="s">
        <v>215</v>
      </c>
      <c r="AZ1359" t="s">
        <v>207</v>
      </c>
      <c r="BA1359" t="s">
        <v>207</v>
      </c>
      <c r="BB1359" t="s">
        <v>207</v>
      </c>
      <c r="BC1359" t="s">
        <v>207</v>
      </c>
      <c r="BD1359" t="s">
        <v>207</v>
      </c>
      <c r="BE1359" t="s">
        <v>207</v>
      </c>
      <c r="BF1359" t="s">
        <v>207</v>
      </c>
      <c r="BG1359" t="s">
        <v>207</v>
      </c>
      <c r="BH1359" t="s">
        <v>207</v>
      </c>
      <c r="BI1359" t="s">
        <v>207</v>
      </c>
      <c r="BJ1359" t="s">
        <v>207</v>
      </c>
      <c r="BK1359" t="s">
        <v>215</v>
      </c>
      <c r="BL1359" t="s">
        <v>207</v>
      </c>
      <c r="BM1359" t="s">
        <v>207</v>
      </c>
      <c r="BN1359" t="s">
        <v>215</v>
      </c>
      <c r="BO1359" s="18" t="str">
        <f>IF(OR(BO$2=0, BO$2=""), "N/A", IF(ISNUMBER(SEARCH(UPPER(BO$2), UPPER(ProgramsTable[[#This Row],[Type of Service]]))), "Yes", "No"))</f>
        <v>N/A</v>
      </c>
      <c r="BP1359" s="18" t="str">
        <f>IF(BP$2=0, "N/A", IF(ISNUMBER(SEARCH(TRIM(BP$2), ProgramsTable[[#This Row],[Geographic Coverage]])), "Yes", "No"))</f>
        <v>N/A</v>
      </c>
      <c r="BQ1359" s="18" t="str">
        <f>IF(BQ$2=0, "N/A", IF(ISNUMBER(SEARCH(TRIM(BQ$2), ProgramsTable[[#This Row],[Geographic Coverage]])), "Yes", "No"))</f>
        <v>N/A</v>
      </c>
      <c r="BR1359" s="18" t="str">
        <f>IF(AND(BP$2=0, BQ$2=0), "*Required - Please Make a Selection*", IF(OR(ISNUMBER(SEARCH(TRIM(BP$2), ProgramsTable[[#This Row],[Geographic Coverage]])), ISNUMBER(SEARCH(TRIM(BQ$2), ProgramsTable[[#This Row],[Geographic Coverage]]))), "Yes", "No"))</f>
        <v>*Required - Please Make a Selection*</v>
      </c>
      <c r="BS1359" s="18" t="str">
        <f>IF(OR(BS$2="",BS$2=0), "N/A", IF(AND(ProgramsTable[[#This Row],[Age Min]]= "None", ProgramsTable[[#This Row],[Age Max]]= "None"), "Yes", IF(AND(BS$2&gt;=ProgramsTable[[#This Row],[Age Min]], BS$2&lt;=ProgramsTable[[#This Row],[Age Max]]), "Yes", "No")))</f>
        <v>N/A</v>
      </c>
      <c r="BT1359" s="18" t="str" cm="1">
        <f t="array" ref="BT1359">IF(COUNTIF(AM$2:BJ$2,"Yes")=0,"N/A",IF(SUMPRODUCT(--(AM$2:BJ$2="Yes"),--(ProgramsTable[[#This Row],[Developmental Disability]:[Caregivers, Family Members, Advocates, or Practitioners of an Individual with Disabilities or Medical Conditions]]="Yes"))&gt;0,"Yes","No"))</f>
        <v>N/A</v>
      </c>
      <c r="BU135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59" s="18" t="str">
        <f>IF(BV$2=0, "N/A", IF(ISNUMBER(SEARCH(UPPER(BV$2), UPPER(ProgramsTable[[#This Row],[Type of Service]]))), "Yes", "No"))</f>
        <v>N/A</v>
      </c>
      <c r="BW1359" s="18" t="str">
        <f>IF(BW$2=0, "N/A", IF(ISNUMBER(SEARCH(TRIM(BW$2), ProgramsTable[[#This Row],[Geographic Coverage]])), "Yes", "No"))</f>
        <v>N/A</v>
      </c>
      <c r="BX1359" s="18" t="str">
        <f>IF(BX$2=0, "N/A", IF(ISNUMBER(SEARCH(TRIM(BX$2), ProgramsTable[[#This Row],[Geographic Coverage]])), "Yes", "No"))</f>
        <v>N/A</v>
      </c>
      <c r="BY1359" s="18" t="str">
        <f>IF(AND(BW$2=0, BX$2=0), "*Required - Please Make a Selection*", IF(OR(ISNUMBER(SEARCH(TRIM(BW$2), ProgramsTable[[#This Row],[Geographic Coverage]])), ISNUMBER(SEARCH(TRIM(BX$2), ProgramsTable[[#This Row],[Geographic Coverage]]))), "Yes", "No"))</f>
        <v>*Required - Please Make a Selection*</v>
      </c>
      <c r="BZ1359" s="18" t="str">
        <f>IF(I$2=0, "N/A", IF(I$2="Yes", IF(ProgramsTable[[#This Row],[Program Includes Services for Caregivers]]="Yes", IF(ProgramsTable[[#This Row],[Program May Require Caregiver to be Unpaid]]="No", "Yes", "No"), "No"), "N/A"))</f>
        <v>N/A</v>
      </c>
      <c r="CA135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59" s="18" t="str">
        <f>IF(CB$2=0, "N/A", IF(ISNUMBER(SEARCH(TRIM(UPPER(CB$2)), TRIM(UPPER(ProgramsTable[[#This Row],[Type of Service]])))), "Yes", "No"))</f>
        <v>N/A</v>
      </c>
      <c r="CC1359" s="18" t="str">
        <f>IF(CC$2=0, "N/A", IF(ISNUMBER(SEARCH(TRIM(CC$2), ProgramsTable[[#This Row],[Geographic Coverage]])), "Yes", "No"))</f>
        <v>Yes</v>
      </c>
      <c r="CD1359" s="18" t="str">
        <f>IF(CD$2=0, "N/A", IF(ISNUMBER(SEARCH(TRIM(CD$2), ProgramsTable[[#This Row],[Geographic Coverage]])), "Yes", "No"))</f>
        <v>N/A</v>
      </c>
      <c r="CE1359" s="18" t="str">
        <f>IF(AND(CC$2=0, CD$2=0), "*Required - Please Make a Selection*", IF(OR(ISNUMBER(SEARCH(TRIM(CC$2), ProgramsTable[[#This Row],[Geographic Coverage]])), ISNUMBER(SEARCH(TRIM(CD$2), ProgramsTable[[#This Row],[Geographic Coverage]]))), "Yes", "No"))</f>
        <v>Yes</v>
      </c>
      <c r="CF1359" s="18" t="str" cm="1">
        <f t="array" ref="CF1359">IF(COUNTIF(BK$2:BN$2, "Yes")=0, "N/A", IF(SUMPRODUCT((BK$2:BN$2="Yes")*(ProgramsTable[[#This Row],[Veteran?]:[Disabled Veteran?]]="Yes"))&gt;0, "Yes", "No"))</f>
        <v>Yes</v>
      </c>
      <c r="CG1359"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59"/>
      <c r="CI1359"/>
      <c r="CJ1359"/>
      <c r="CK1359"/>
      <c r="CL1359"/>
      <c r="CM1359"/>
      <c r="CN1359"/>
      <c r="CO1359"/>
      <c r="CP1359"/>
      <c r="CQ1359"/>
      <c r="CR1359"/>
      <c r="CS1359"/>
      <c r="CU1359"/>
      <c r="CV1359"/>
    </row>
    <row r="1360" spans="1:100" hidden="1" x14ac:dyDescent="0.25">
      <c r="A1360" s="10">
        <v>1555</v>
      </c>
      <c r="B1360" t="s">
        <v>877</v>
      </c>
      <c r="C1360" t="s">
        <v>877</v>
      </c>
      <c r="D1360" t="s">
        <v>909</v>
      </c>
      <c r="E1360" t="s">
        <v>910</v>
      </c>
      <c r="F1360" t="s">
        <v>911</v>
      </c>
      <c r="G1360" t="s">
        <v>102</v>
      </c>
      <c r="H1360" t="s">
        <v>207</v>
      </c>
      <c r="I1360" t="s">
        <v>207</v>
      </c>
      <c r="J1360" t="s">
        <v>208</v>
      </c>
      <c r="K1360" t="s">
        <v>208</v>
      </c>
      <c r="L1360" s="11" t="s">
        <v>208</v>
      </c>
      <c r="M1360" t="s">
        <v>208</v>
      </c>
      <c r="N1360" t="s">
        <v>208</v>
      </c>
      <c r="P1360" t="s">
        <v>208</v>
      </c>
      <c r="Q1360" t="s">
        <v>781</v>
      </c>
      <c r="R1360" t="s">
        <v>208</v>
      </c>
      <c r="S1360" t="s">
        <v>208</v>
      </c>
      <c r="T1360" t="s">
        <v>230</v>
      </c>
      <c r="U1360" t="s">
        <v>207</v>
      </c>
      <c r="V1360" t="s">
        <v>207</v>
      </c>
      <c r="W1360" t="s">
        <v>207</v>
      </c>
      <c r="X1360" t="s">
        <v>207</v>
      </c>
      <c r="Y1360" t="s">
        <v>207</v>
      </c>
      <c r="Z1360" t="s">
        <v>207</v>
      </c>
      <c r="AA1360" t="s">
        <v>207</v>
      </c>
      <c r="AB1360" t="s">
        <v>207</v>
      </c>
      <c r="AC1360" t="s">
        <v>207</v>
      </c>
      <c r="AD1360" t="s">
        <v>207</v>
      </c>
      <c r="AE1360" t="s">
        <v>207</v>
      </c>
      <c r="AF1360" t="s">
        <v>207</v>
      </c>
      <c r="AG1360" t="s">
        <v>207</v>
      </c>
      <c r="AH1360" t="s">
        <v>207</v>
      </c>
      <c r="AI1360" t="s">
        <v>207</v>
      </c>
      <c r="AJ1360" t="s">
        <v>207</v>
      </c>
      <c r="AK1360" t="s">
        <v>207</v>
      </c>
      <c r="AL1360" t="s">
        <v>207</v>
      </c>
      <c r="AM1360" t="s">
        <v>207</v>
      </c>
      <c r="AN1360" t="s">
        <v>207</v>
      </c>
      <c r="AO1360" t="s">
        <v>207</v>
      </c>
      <c r="AP1360" t="s">
        <v>207</v>
      </c>
      <c r="AQ1360" t="s">
        <v>207</v>
      </c>
      <c r="AR1360" t="s">
        <v>207</v>
      </c>
      <c r="AS1360" t="s">
        <v>207</v>
      </c>
      <c r="AT1360" t="s">
        <v>207</v>
      </c>
      <c r="AU1360" t="s">
        <v>207</v>
      </c>
      <c r="AV1360" t="s">
        <v>207</v>
      </c>
      <c r="AW1360" t="s">
        <v>207</v>
      </c>
      <c r="AX1360" t="s">
        <v>207</v>
      </c>
      <c r="AY1360" t="s">
        <v>207</v>
      </c>
      <c r="AZ1360" t="s">
        <v>207</v>
      </c>
      <c r="BA1360" t="s">
        <v>207</v>
      </c>
      <c r="BB1360" t="s">
        <v>207</v>
      </c>
      <c r="BC1360" t="s">
        <v>207</v>
      </c>
      <c r="BD1360" t="s">
        <v>207</v>
      </c>
      <c r="BE1360" t="s">
        <v>207</v>
      </c>
      <c r="BF1360" t="s">
        <v>207</v>
      </c>
      <c r="BG1360" t="s">
        <v>207</v>
      </c>
      <c r="BH1360" t="s">
        <v>207</v>
      </c>
      <c r="BI1360" t="s">
        <v>207</v>
      </c>
      <c r="BJ1360" t="s">
        <v>207</v>
      </c>
      <c r="BK1360" t="s">
        <v>215</v>
      </c>
      <c r="BL1360" t="s">
        <v>207</v>
      </c>
      <c r="BM1360" t="s">
        <v>207</v>
      </c>
      <c r="BN1360" t="s">
        <v>207</v>
      </c>
      <c r="BO1360" s="18" t="str">
        <f>IF(OR(BO$2=0, BO$2=""), "N/A", IF(ISNUMBER(SEARCH(UPPER(BO$2), UPPER(ProgramsTable[[#This Row],[Type of Service]]))), "Yes", "No"))</f>
        <v>N/A</v>
      </c>
      <c r="BP1360" s="18" t="str">
        <f>IF(BP$2=0, "N/A", IF(ISNUMBER(SEARCH(TRIM(BP$2), ProgramsTable[[#This Row],[Geographic Coverage]])), "Yes", "No"))</f>
        <v>N/A</v>
      </c>
      <c r="BQ1360" s="18" t="str">
        <f>IF(BQ$2=0, "N/A", IF(ISNUMBER(SEARCH(TRIM(BQ$2), ProgramsTable[[#This Row],[Geographic Coverage]])), "Yes", "No"))</f>
        <v>N/A</v>
      </c>
      <c r="BR1360" s="18" t="str">
        <f>IF(AND(BP$2=0, BQ$2=0), "*Required - Please Make a Selection*", IF(OR(ISNUMBER(SEARCH(TRIM(BP$2), ProgramsTable[[#This Row],[Geographic Coverage]])), ISNUMBER(SEARCH(TRIM(BQ$2), ProgramsTable[[#This Row],[Geographic Coverage]]))), "Yes", "No"))</f>
        <v>*Required - Please Make a Selection*</v>
      </c>
      <c r="BS1360" s="18" t="str">
        <f>IF(OR(BS$2="",BS$2=0), "N/A", IF(AND(ProgramsTable[[#This Row],[Age Min]]= "None", ProgramsTable[[#This Row],[Age Max]]= "None"), "Yes", IF(AND(BS$2&gt;=ProgramsTable[[#This Row],[Age Min]], BS$2&lt;=ProgramsTable[[#This Row],[Age Max]]), "Yes", "No")))</f>
        <v>N/A</v>
      </c>
      <c r="BT1360" s="18" t="str" cm="1">
        <f t="array" ref="BT1360">IF(COUNTIF(AM$2:BJ$2,"Yes")=0,"N/A",IF(SUMPRODUCT(--(AM$2:BJ$2="Yes"),--(ProgramsTable[[#This Row],[Developmental Disability]:[Caregivers, Family Members, Advocates, or Practitioners of an Individual with Disabilities or Medical Conditions]]="Yes"))&gt;0,"Yes","No"))</f>
        <v>N/A</v>
      </c>
      <c r="BU136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60" s="18" t="str">
        <f>IF(BV$2=0, "N/A", IF(ISNUMBER(SEARCH(UPPER(BV$2), UPPER(ProgramsTable[[#This Row],[Type of Service]]))), "Yes", "No"))</f>
        <v>N/A</v>
      </c>
      <c r="BW1360" s="18" t="str">
        <f>IF(BW$2=0, "N/A", IF(ISNUMBER(SEARCH(TRIM(BW$2), ProgramsTable[[#This Row],[Geographic Coverage]])), "Yes", "No"))</f>
        <v>N/A</v>
      </c>
      <c r="BX1360" s="18" t="str">
        <f>IF(BX$2=0, "N/A", IF(ISNUMBER(SEARCH(TRIM(BX$2), ProgramsTable[[#This Row],[Geographic Coverage]])), "Yes", "No"))</f>
        <v>N/A</v>
      </c>
      <c r="BY1360" s="18" t="str">
        <f>IF(AND(BW$2=0, BX$2=0), "*Required - Please Make a Selection*", IF(OR(ISNUMBER(SEARCH(TRIM(BW$2), ProgramsTable[[#This Row],[Geographic Coverage]])), ISNUMBER(SEARCH(TRIM(BX$2), ProgramsTable[[#This Row],[Geographic Coverage]]))), "Yes", "No"))</f>
        <v>*Required - Please Make a Selection*</v>
      </c>
      <c r="BZ1360" s="18" t="str">
        <f>IF(I$2=0, "N/A", IF(I$2="Yes", IF(ProgramsTable[[#This Row],[Program Includes Services for Caregivers]]="Yes", IF(ProgramsTable[[#This Row],[Program May Require Caregiver to be Unpaid]]="No", "Yes", "No"), "No"), "N/A"))</f>
        <v>N/A</v>
      </c>
      <c r="CA136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60" s="18" t="str">
        <f>IF(CB$2=0, "N/A", IF(ISNUMBER(SEARCH(TRIM(UPPER(CB$2)), TRIM(UPPER(ProgramsTable[[#This Row],[Type of Service]])))), "Yes", "No"))</f>
        <v>N/A</v>
      </c>
      <c r="CC1360" s="18" t="str">
        <f>IF(CC$2=0, "N/A", IF(ISNUMBER(SEARCH(TRIM(CC$2), ProgramsTable[[#This Row],[Geographic Coverage]])), "Yes", "No"))</f>
        <v>Yes</v>
      </c>
      <c r="CD1360" s="18" t="str">
        <f>IF(CD$2=0, "N/A", IF(ISNUMBER(SEARCH(TRIM(CD$2), ProgramsTable[[#This Row],[Geographic Coverage]])), "Yes", "No"))</f>
        <v>N/A</v>
      </c>
      <c r="CE1360" s="18" t="str">
        <f>IF(AND(CC$2=0, CD$2=0), "*Required - Please Make a Selection*", IF(OR(ISNUMBER(SEARCH(TRIM(CC$2), ProgramsTable[[#This Row],[Geographic Coverage]])), ISNUMBER(SEARCH(TRIM(CD$2), ProgramsTable[[#This Row],[Geographic Coverage]]))), "Yes", "No"))</f>
        <v>Yes</v>
      </c>
      <c r="CF1360" s="18" t="str" cm="1">
        <f t="array" ref="CF1360">IF(COUNTIF(BK$2:BN$2, "Yes")=0, "N/A", IF(SUMPRODUCT((BK$2:BN$2="Yes")*(ProgramsTable[[#This Row],[Veteran?]:[Disabled Veteran?]]="Yes"))&gt;0, "Yes", "No"))</f>
        <v>Yes</v>
      </c>
      <c r="CG1360"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60"/>
      <c r="CI1360"/>
      <c r="CJ1360"/>
      <c r="CK1360"/>
      <c r="CL1360"/>
      <c r="CM1360"/>
      <c r="CN1360"/>
      <c r="CO1360"/>
      <c r="CP1360"/>
      <c r="CQ1360"/>
      <c r="CR1360"/>
      <c r="CS1360"/>
      <c r="CU1360"/>
      <c r="CV1360"/>
    </row>
    <row r="1361" spans="1:100" hidden="1" x14ac:dyDescent="0.25">
      <c r="A1361" s="10">
        <v>1556</v>
      </c>
      <c r="B1361" t="s">
        <v>877</v>
      </c>
      <c r="C1361" t="s">
        <v>877</v>
      </c>
      <c r="D1361" t="s">
        <v>912</v>
      </c>
      <c r="E1361" t="s">
        <v>913</v>
      </c>
      <c r="F1361" t="s">
        <v>914</v>
      </c>
      <c r="G1361" t="s">
        <v>101</v>
      </c>
      <c r="H1361" t="s">
        <v>207</v>
      </c>
      <c r="I1361" t="s">
        <v>207</v>
      </c>
      <c r="J1361" t="s">
        <v>208</v>
      </c>
      <c r="K1361" t="s">
        <v>208</v>
      </c>
      <c r="L1361" s="11" t="s">
        <v>208</v>
      </c>
      <c r="M1361" t="s">
        <v>208</v>
      </c>
      <c r="N1361" t="s">
        <v>208</v>
      </c>
      <c r="P1361" t="s">
        <v>915</v>
      </c>
      <c r="Q1361" t="s">
        <v>211</v>
      </c>
      <c r="R1361" t="s">
        <v>444</v>
      </c>
      <c r="S1361" t="s">
        <v>915</v>
      </c>
      <c r="T1361" t="s">
        <v>230</v>
      </c>
      <c r="U1361" t="s">
        <v>207</v>
      </c>
      <c r="V1361" t="s">
        <v>207</v>
      </c>
      <c r="W1361" t="s">
        <v>207</v>
      </c>
      <c r="X1361" t="s">
        <v>207</v>
      </c>
      <c r="Y1361" t="s">
        <v>207</v>
      </c>
      <c r="Z1361" t="s">
        <v>207</v>
      </c>
      <c r="AA1361" t="s">
        <v>207</v>
      </c>
      <c r="AB1361" t="s">
        <v>207</v>
      </c>
      <c r="AC1361" t="s">
        <v>207</v>
      </c>
      <c r="AD1361" t="s">
        <v>207</v>
      </c>
      <c r="AE1361" t="s">
        <v>207</v>
      </c>
      <c r="AF1361" t="s">
        <v>207</v>
      </c>
      <c r="AG1361" t="s">
        <v>207</v>
      </c>
      <c r="AH1361" t="s">
        <v>207</v>
      </c>
      <c r="AI1361" t="s">
        <v>207</v>
      </c>
      <c r="AJ1361" t="s">
        <v>207</v>
      </c>
      <c r="AK1361" t="s">
        <v>207</v>
      </c>
      <c r="AL1361" t="s">
        <v>207</v>
      </c>
      <c r="AM1361" t="s">
        <v>207</v>
      </c>
      <c r="AN1361" t="s">
        <v>207</v>
      </c>
      <c r="AO1361" t="s">
        <v>207</v>
      </c>
      <c r="AP1361" t="s">
        <v>207</v>
      </c>
      <c r="AQ1361" t="s">
        <v>207</v>
      </c>
      <c r="AR1361" t="s">
        <v>207</v>
      </c>
      <c r="AS1361" t="s">
        <v>207</v>
      </c>
      <c r="AT1361" t="s">
        <v>207</v>
      </c>
      <c r="AU1361" t="s">
        <v>207</v>
      </c>
      <c r="AV1361" t="s">
        <v>207</v>
      </c>
      <c r="AW1361" t="s">
        <v>207</v>
      </c>
      <c r="AX1361" t="s">
        <v>215</v>
      </c>
      <c r="AY1361" t="s">
        <v>215</v>
      </c>
      <c r="AZ1361" t="s">
        <v>207</v>
      </c>
      <c r="BA1361" t="s">
        <v>207</v>
      </c>
      <c r="BB1361" t="s">
        <v>207</v>
      </c>
      <c r="BC1361" t="s">
        <v>207</v>
      </c>
      <c r="BD1361" t="s">
        <v>207</v>
      </c>
      <c r="BE1361" t="s">
        <v>207</v>
      </c>
      <c r="BF1361" t="s">
        <v>207</v>
      </c>
      <c r="BG1361" t="s">
        <v>207</v>
      </c>
      <c r="BH1361" t="s">
        <v>207</v>
      </c>
      <c r="BI1361" t="s">
        <v>207</v>
      </c>
      <c r="BJ1361" t="s">
        <v>207</v>
      </c>
      <c r="BK1361" t="s">
        <v>207</v>
      </c>
      <c r="BL1361" t="s">
        <v>207</v>
      </c>
      <c r="BM1361" t="s">
        <v>215</v>
      </c>
      <c r="BN1361" t="s">
        <v>207</v>
      </c>
      <c r="BO1361" s="18" t="str">
        <f>IF(OR(BO$2=0, BO$2=""), "N/A", IF(ISNUMBER(SEARCH(UPPER(BO$2), UPPER(ProgramsTable[[#This Row],[Type of Service]]))), "Yes", "No"))</f>
        <v>N/A</v>
      </c>
      <c r="BP1361" s="18" t="str">
        <f>IF(BP$2=0, "N/A", IF(ISNUMBER(SEARCH(TRIM(BP$2), ProgramsTable[[#This Row],[Geographic Coverage]])), "Yes", "No"))</f>
        <v>N/A</v>
      </c>
      <c r="BQ1361" s="18" t="str">
        <f>IF(BQ$2=0, "N/A", IF(ISNUMBER(SEARCH(TRIM(BQ$2), ProgramsTable[[#This Row],[Geographic Coverage]])), "Yes", "No"))</f>
        <v>N/A</v>
      </c>
      <c r="BR1361" s="18" t="str">
        <f>IF(AND(BP$2=0, BQ$2=0), "*Required - Please Make a Selection*", IF(OR(ISNUMBER(SEARCH(TRIM(BP$2), ProgramsTable[[#This Row],[Geographic Coverage]])), ISNUMBER(SEARCH(TRIM(BQ$2), ProgramsTable[[#This Row],[Geographic Coverage]]))), "Yes", "No"))</f>
        <v>*Required - Please Make a Selection*</v>
      </c>
      <c r="BS1361" s="18" t="str">
        <f>IF(OR(BS$2="",BS$2=0), "N/A", IF(AND(ProgramsTable[[#This Row],[Age Min]]= "None", ProgramsTable[[#This Row],[Age Max]]= "None"), "Yes", IF(AND(BS$2&gt;=ProgramsTable[[#This Row],[Age Min]], BS$2&lt;=ProgramsTable[[#This Row],[Age Max]]), "Yes", "No")))</f>
        <v>N/A</v>
      </c>
      <c r="BT1361" s="18" t="str" cm="1">
        <f t="array" ref="BT1361">IF(COUNTIF(AM$2:BJ$2,"Yes")=0,"N/A",IF(SUMPRODUCT(--(AM$2:BJ$2="Yes"),--(ProgramsTable[[#This Row],[Developmental Disability]:[Caregivers, Family Members, Advocates, or Practitioners of an Individual with Disabilities or Medical Conditions]]="Yes"))&gt;0,"Yes","No"))</f>
        <v>N/A</v>
      </c>
      <c r="BU136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61" s="18" t="str">
        <f>IF(BV$2=0, "N/A", IF(ISNUMBER(SEARCH(UPPER(BV$2), UPPER(ProgramsTable[[#This Row],[Type of Service]]))), "Yes", "No"))</f>
        <v>N/A</v>
      </c>
      <c r="BW1361" s="18" t="str">
        <f>IF(BW$2=0, "N/A", IF(ISNUMBER(SEARCH(TRIM(BW$2), ProgramsTable[[#This Row],[Geographic Coverage]])), "Yes", "No"))</f>
        <v>N/A</v>
      </c>
      <c r="BX1361" s="18" t="str">
        <f>IF(BX$2=0, "N/A", IF(ISNUMBER(SEARCH(TRIM(BX$2), ProgramsTable[[#This Row],[Geographic Coverage]])), "Yes", "No"))</f>
        <v>N/A</v>
      </c>
      <c r="BY1361" s="18" t="str">
        <f>IF(AND(BW$2=0, BX$2=0), "*Required - Please Make a Selection*", IF(OR(ISNUMBER(SEARCH(TRIM(BW$2), ProgramsTable[[#This Row],[Geographic Coverage]])), ISNUMBER(SEARCH(TRIM(BX$2), ProgramsTable[[#This Row],[Geographic Coverage]]))), "Yes", "No"))</f>
        <v>*Required - Please Make a Selection*</v>
      </c>
      <c r="BZ1361" s="18" t="str">
        <f>IF(I$2=0, "N/A", IF(I$2="Yes", IF(ProgramsTable[[#This Row],[Program Includes Services for Caregivers]]="Yes", IF(ProgramsTable[[#This Row],[Program May Require Caregiver to be Unpaid]]="No", "Yes", "No"), "No"), "N/A"))</f>
        <v>N/A</v>
      </c>
      <c r="CA136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61" s="18" t="str">
        <f>IF(CB$2=0, "N/A", IF(ISNUMBER(SEARCH(TRIM(UPPER(CB$2)), TRIM(UPPER(ProgramsTable[[#This Row],[Type of Service]])))), "Yes", "No"))</f>
        <v>N/A</v>
      </c>
      <c r="CC1361" s="18" t="str">
        <f>IF(CC$2=0, "N/A", IF(ISNUMBER(SEARCH(TRIM(CC$2), ProgramsTable[[#This Row],[Geographic Coverage]])), "Yes", "No"))</f>
        <v>Yes</v>
      </c>
      <c r="CD1361" s="18" t="str">
        <f>IF(CD$2=0, "N/A", IF(ISNUMBER(SEARCH(TRIM(CD$2), ProgramsTable[[#This Row],[Geographic Coverage]])), "Yes", "No"))</f>
        <v>N/A</v>
      </c>
      <c r="CE1361" s="18" t="str">
        <f>IF(AND(CC$2=0, CD$2=0), "*Required - Please Make a Selection*", IF(OR(ISNUMBER(SEARCH(TRIM(CC$2), ProgramsTable[[#This Row],[Geographic Coverage]])), ISNUMBER(SEARCH(TRIM(CD$2), ProgramsTable[[#This Row],[Geographic Coverage]]))), "Yes", "No"))</f>
        <v>Yes</v>
      </c>
      <c r="CF1361" s="18" t="str" cm="1">
        <f t="array" ref="CF1361">IF(COUNTIF(BK$2:BN$2, "Yes")=0, "N/A", IF(SUMPRODUCT((BK$2:BN$2="Yes")*(ProgramsTable[[#This Row],[Veteran?]:[Disabled Veteran?]]="Yes"))&gt;0, "Yes", "No"))</f>
        <v>No</v>
      </c>
      <c r="CG136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61"/>
      <c r="CI1361"/>
      <c r="CJ1361"/>
      <c r="CK1361"/>
      <c r="CL1361"/>
      <c r="CM1361"/>
      <c r="CN1361"/>
      <c r="CO1361"/>
      <c r="CP1361"/>
      <c r="CQ1361"/>
      <c r="CR1361"/>
      <c r="CS1361"/>
      <c r="CU1361"/>
      <c r="CV1361"/>
    </row>
    <row r="1362" spans="1:100" hidden="1" x14ac:dyDescent="0.25">
      <c r="A1362" s="10">
        <v>1557</v>
      </c>
      <c r="B1362" t="s">
        <v>877</v>
      </c>
      <c r="C1362" t="s">
        <v>877</v>
      </c>
      <c r="D1362" t="s">
        <v>912</v>
      </c>
      <c r="E1362" t="s">
        <v>913</v>
      </c>
      <c r="F1362" t="s">
        <v>916</v>
      </c>
      <c r="G1362" t="s">
        <v>101</v>
      </c>
      <c r="H1362" t="s">
        <v>207</v>
      </c>
      <c r="I1362" t="s">
        <v>207</v>
      </c>
      <c r="J1362" t="s">
        <v>917</v>
      </c>
      <c r="K1362" t="s">
        <v>208</v>
      </c>
      <c r="L1362" s="11" t="s">
        <v>208</v>
      </c>
      <c r="M1362" t="s">
        <v>208</v>
      </c>
      <c r="N1362" t="s">
        <v>208</v>
      </c>
      <c r="P1362" t="s">
        <v>918</v>
      </c>
      <c r="Q1362" t="s">
        <v>211</v>
      </c>
      <c r="R1362" t="s">
        <v>444</v>
      </c>
      <c r="S1362" t="s">
        <v>918</v>
      </c>
      <c r="T1362" t="s">
        <v>230</v>
      </c>
      <c r="U1362" t="s">
        <v>207</v>
      </c>
      <c r="V1362" t="s">
        <v>207</v>
      </c>
      <c r="W1362" t="s">
        <v>215</v>
      </c>
      <c r="X1362" t="s">
        <v>207</v>
      </c>
      <c r="Y1362" t="s">
        <v>207</v>
      </c>
      <c r="Z1362" t="s">
        <v>207</v>
      </c>
      <c r="AA1362" t="s">
        <v>207</v>
      </c>
      <c r="AB1362" t="s">
        <v>207</v>
      </c>
      <c r="AC1362" t="s">
        <v>207</v>
      </c>
      <c r="AD1362" t="s">
        <v>207</v>
      </c>
      <c r="AE1362" t="s">
        <v>207</v>
      </c>
      <c r="AF1362" t="s">
        <v>207</v>
      </c>
      <c r="AG1362" t="s">
        <v>207</v>
      </c>
      <c r="AH1362" t="s">
        <v>207</v>
      </c>
      <c r="AI1362" t="s">
        <v>207</v>
      </c>
      <c r="AJ1362" t="s">
        <v>207</v>
      </c>
      <c r="AK1362" t="s">
        <v>207</v>
      </c>
      <c r="AL1362" t="s">
        <v>207</v>
      </c>
      <c r="AM1362" t="s">
        <v>207</v>
      </c>
      <c r="AN1362" t="s">
        <v>207</v>
      </c>
      <c r="AO1362" t="s">
        <v>207</v>
      </c>
      <c r="AP1362" t="s">
        <v>207</v>
      </c>
      <c r="AQ1362" t="s">
        <v>207</v>
      </c>
      <c r="AR1362" t="s">
        <v>207</v>
      </c>
      <c r="AS1362" t="s">
        <v>207</v>
      </c>
      <c r="AT1362" t="s">
        <v>207</v>
      </c>
      <c r="AU1362" t="s">
        <v>207</v>
      </c>
      <c r="AV1362" t="s">
        <v>207</v>
      </c>
      <c r="AW1362" t="s">
        <v>207</v>
      </c>
      <c r="AX1362" t="s">
        <v>215</v>
      </c>
      <c r="AY1362" t="s">
        <v>215</v>
      </c>
      <c r="AZ1362" t="s">
        <v>207</v>
      </c>
      <c r="BA1362" t="s">
        <v>207</v>
      </c>
      <c r="BB1362" t="s">
        <v>207</v>
      </c>
      <c r="BC1362" t="s">
        <v>207</v>
      </c>
      <c r="BD1362" t="s">
        <v>207</v>
      </c>
      <c r="BE1362" t="s">
        <v>207</v>
      </c>
      <c r="BF1362" t="s">
        <v>207</v>
      </c>
      <c r="BG1362" t="s">
        <v>207</v>
      </c>
      <c r="BH1362" t="s">
        <v>207</v>
      </c>
      <c r="BI1362" t="s">
        <v>207</v>
      </c>
      <c r="BJ1362" t="s">
        <v>207</v>
      </c>
      <c r="BK1362" t="s">
        <v>207</v>
      </c>
      <c r="BL1362" t="s">
        <v>207</v>
      </c>
      <c r="BM1362" t="s">
        <v>215</v>
      </c>
      <c r="BN1362" t="s">
        <v>207</v>
      </c>
      <c r="BO1362" s="18" t="str">
        <f>IF(OR(BO$2=0, BO$2=""), "N/A", IF(ISNUMBER(SEARCH(UPPER(BO$2), UPPER(ProgramsTable[[#This Row],[Type of Service]]))), "Yes", "No"))</f>
        <v>N/A</v>
      </c>
      <c r="BP1362" s="18" t="str">
        <f>IF(BP$2=0, "N/A", IF(ISNUMBER(SEARCH(TRIM(BP$2), ProgramsTable[[#This Row],[Geographic Coverage]])), "Yes", "No"))</f>
        <v>N/A</v>
      </c>
      <c r="BQ1362" s="18" t="str">
        <f>IF(BQ$2=0, "N/A", IF(ISNUMBER(SEARCH(TRIM(BQ$2), ProgramsTable[[#This Row],[Geographic Coverage]])), "Yes", "No"))</f>
        <v>N/A</v>
      </c>
      <c r="BR1362" s="18" t="str">
        <f>IF(AND(BP$2=0, BQ$2=0), "*Required - Please Make a Selection*", IF(OR(ISNUMBER(SEARCH(TRIM(BP$2), ProgramsTable[[#This Row],[Geographic Coverage]])), ISNUMBER(SEARCH(TRIM(BQ$2), ProgramsTable[[#This Row],[Geographic Coverage]]))), "Yes", "No"))</f>
        <v>*Required - Please Make a Selection*</v>
      </c>
      <c r="BS1362" s="18" t="str">
        <f>IF(OR(BS$2="",BS$2=0), "N/A", IF(AND(ProgramsTable[[#This Row],[Age Min]]= "None", ProgramsTable[[#This Row],[Age Max]]= "None"), "Yes", IF(AND(BS$2&gt;=ProgramsTable[[#This Row],[Age Min]], BS$2&lt;=ProgramsTable[[#This Row],[Age Max]]), "Yes", "No")))</f>
        <v>N/A</v>
      </c>
      <c r="BT1362" s="18" t="str" cm="1">
        <f t="array" ref="BT1362">IF(COUNTIF(AM$2:BJ$2,"Yes")=0,"N/A",IF(SUMPRODUCT(--(AM$2:BJ$2="Yes"),--(ProgramsTable[[#This Row],[Developmental Disability]:[Caregivers, Family Members, Advocates, or Practitioners of an Individual with Disabilities or Medical Conditions]]="Yes"))&gt;0,"Yes","No"))</f>
        <v>N/A</v>
      </c>
      <c r="BU136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62" s="18" t="str">
        <f>IF(BV$2=0, "N/A", IF(ISNUMBER(SEARCH(UPPER(BV$2), UPPER(ProgramsTable[[#This Row],[Type of Service]]))), "Yes", "No"))</f>
        <v>N/A</v>
      </c>
      <c r="BW1362" s="18" t="str">
        <f>IF(BW$2=0, "N/A", IF(ISNUMBER(SEARCH(TRIM(BW$2), ProgramsTable[[#This Row],[Geographic Coverage]])), "Yes", "No"))</f>
        <v>N/A</v>
      </c>
      <c r="BX1362" s="18" t="str">
        <f>IF(BX$2=0, "N/A", IF(ISNUMBER(SEARCH(TRIM(BX$2), ProgramsTable[[#This Row],[Geographic Coverage]])), "Yes", "No"))</f>
        <v>N/A</v>
      </c>
      <c r="BY1362" s="18" t="str">
        <f>IF(AND(BW$2=0, BX$2=0), "*Required - Please Make a Selection*", IF(OR(ISNUMBER(SEARCH(TRIM(BW$2), ProgramsTable[[#This Row],[Geographic Coverage]])), ISNUMBER(SEARCH(TRIM(BX$2), ProgramsTable[[#This Row],[Geographic Coverage]]))), "Yes", "No"))</f>
        <v>*Required - Please Make a Selection*</v>
      </c>
      <c r="BZ1362" s="18" t="str">
        <f>IF(I$2=0, "N/A", IF(I$2="Yes", IF(ProgramsTable[[#This Row],[Program Includes Services for Caregivers]]="Yes", IF(ProgramsTable[[#This Row],[Program May Require Caregiver to be Unpaid]]="No", "Yes", "No"), "No"), "N/A"))</f>
        <v>N/A</v>
      </c>
      <c r="CA136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62" s="18" t="str">
        <f>IF(CB$2=0, "N/A", IF(ISNUMBER(SEARCH(TRIM(UPPER(CB$2)), TRIM(UPPER(ProgramsTable[[#This Row],[Type of Service]])))), "Yes", "No"))</f>
        <v>N/A</v>
      </c>
      <c r="CC1362" s="18" t="str">
        <f>IF(CC$2=0, "N/A", IF(ISNUMBER(SEARCH(TRIM(CC$2), ProgramsTable[[#This Row],[Geographic Coverage]])), "Yes", "No"))</f>
        <v>Yes</v>
      </c>
      <c r="CD1362" s="18" t="str">
        <f>IF(CD$2=0, "N/A", IF(ISNUMBER(SEARCH(TRIM(CD$2), ProgramsTable[[#This Row],[Geographic Coverage]])), "Yes", "No"))</f>
        <v>N/A</v>
      </c>
      <c r="CE1362" s="18" t="str">
        <f>IF(AND(CC$2=0, CD$2=0), "*Required - Please Make a Selection*", IF(OR(ISNUMBER(SEARCH(TRIM(CC$2), ProgramsTable[[#This Row],[Geographic Coverage]])), ISNUMBER(SEARCH(TRIM(CD$2), ProgramsTable[[#This Row],[Geographic Coverage]]))), "Yes", "No"))</f>
        <v>Yes</v>
      </c>
      <c r="CF1362" s="18" t="str" cm="1">
        <f t="array" ref="CF1362">IF(COUNTIF(BK$2:BN$2, "Yes")=0, "N/A", IF(SUMPRODUCT((BK$2:BN$2="Yes")*(ProgramsTable[[#This Row],[Veteran?]:[Disabled Veteran?]]="Yes"))&gt;0, "Yes", "No"))</f>
        <v>No</v>
      </c>
      <c r="CG136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62"/>
      <c r="CI1362"/>
      <c r="CJ1362"/>
      <c r="CK1362"/>
      <c r="CL1362"/>
      <c r="CM1362"/>
      <c r="CN1362"/>
      <c r="CO1362"/>
      <c r="CP1362"/>
      <c r="CQ1362"/>
      <c r="CR1362"/>
      <c r="CS1362"/>
      <c r="CU1362"/>
      <c r="CV1362"/>
    </row>
    <row r="1363" spans="1:100" hidden="1" x14ac:dyDescent="0.25">
      <c r="A1363" s="10">
        <v>1558</v>
      </c>
      <c r="B1363" t="s">
        <v>877</v>
      </c>
      <c r="C1363" t="s">
        <v>877</v>
      </c>
      <c r="D1363" t="s">
        <v>912</v>
      </c>
      <c r="E1363" t="s">
        <v>913</v>
      </c>
      <c r="F1363" t="s">
        <v>919</v>
      </c>
      <c r="G1363" t="s">
        <v>100</v>
      </c>
      <c r="H1363" t="s">
        <v>207</v>
      </c>
      <c r="I1363" t="s">
        <v>207</v>
      </c>
      <c r="J1363" t="s">
        <v>920</v>
      </c>
      <c r="K1363" t="s">
        <v>208</v>
      </c>
      <c r="L1363" s="11" t="s">
        <v>208</v>
      </c>
      <c r="M1363" t="s">
        <v>208</v>
      </c>
      <c r="N1363" t="s">
        <v>208</v>
      </c>
      <c r="P1363" t="s">
        <v>921</v>
      </c>
      <c r="Q1363" t="s">
        <v>211</v>
      </c>
      <c r="R1363" t="s">
        <v>444</v>
      </c>
      <c r="S1363" t="s">
        <v>921</v>
      </c>
      <c r="T1363" t="s">
        <v>230</v>
      </c>
      <c r="U1363" t="s">
        <v>207</v>
      </c>
      <c r="V1363" t="s">
        <v>207</v>
      </c>
      <c r="W1363" t="s">
        <v>207</v>
      </c>
      <c r="X1363" t="s">
        <v>215</v>
      </c>
      <c r="Y1363" t="s">
        <v>207</v>
      </c>
      <c r="Z1363" t="s">
        <v>207</v>
      </c>
      <c r="AA1363" t="s">
        <v>207</v>
      </c>
      <c r="AB1363" t="s">
        <v>207</v>
      </c>
      <c r="AC1363" t="s">
        <v>207</v>
      </c>
      <c r="AD1363" t="s">
        <v>207</v>
      </c>
      <c r="AE1363" t="s">
        <v>207</v>
      </c>
      <c r="AF1363" t="s">
        <v>207</v>
      </c>
      <c r="AG1363" t="s">
        <v>207</v>
      </c>
      <c r="AH1363" t="s">
        <v>207</v>
      </c>
      <c r="AI1363" t="s">
        <v>207</v>
      </c>
      <c r="AJ1363" t="s">
        <v>207</v>
      </c>
      <c r="AK1363" t="s">
        <v>207</v>
      </c>
      <c r="AL1363" t="s">
        <v>207</v>
      </c>
      <c r="AM1363" t="s">
        <v>207</v>
      </c>
      <c r="AN1363" t="s">
        <v>207</v>
      </c>
      <c r="AO1363" t="s">
        <v>215</v>
      </c>
      <c r="AP1363" t="s">
        <v>207</v>
      </c>
      <c r="AQ1363" t="s">
        <v>207</v>
      </c>
      <c r="AR1363" t="s">
        <v>207</v>
      </c>
      <c r="AS1363" t="s">
        <v>207</v>
      </c>
      <c r="AT1363" t="s">
        <v>207</v>
      </c>
      <c r="AU1363" t="s">
        <v>207</v>
      </c>
      <c r="AV1363" t="s">
        <v>207</v>
      </c>
      <c r="AW1363" t="s">
        <v>207</v>
      </c>
      <c r="AX1363" t="s">
        <v>207</v>
      </c>
      <c r="AY1363" t="s">
        <v>207</v>
      </c>
      <c r="AZ1363" t="s">
        <v>207</v>
      </c>
      <c r="BA1363" t="s">
        <v>215</v>
      </c>
      <c r="BB1363" t="s">
        <v>207</v>
      </c>
      <c r="BC1363" t="s">
        <v>207</v>
      </c>
      <c r="BD1363" t="s">
        <v>207</v>
      </c>
      <c r="BE1363" t="s">
        <v>207</v>
      </c>
      <c r="BF1363" t="s">
        <v>207</v>
      </c>
      <c r="BG1363" t="s">
        <v>207</v>
      </c>
      <c r="BH1363" t="s">
        <v>207</v>
      </c>
      <c r="BI1363" t="s">
        <v>207</v>
      </c>
      <c r="BJ1363" t="s">
        <v>207</v>
      </c>
      <c r="BK1363" t="s">
        <v>207</v>
      </c>
      <c r="BL1363" t="s">
        <v>207</v>
      </c>
      <c r="BM1363" t="s">
        <v>215</v>
      </c>
      <c r="BN1363" t="s">
        <v>215</v>
      </c>
      <c r="BO1363" s="18" t="str">
        <f>IF(OR(BO$2=0, BO$2=""), "N/A", IF(ISNUMBER(SEARCH(UPPER(BO$2), UPPER(ProgramsTable[[#This Row],[Type of Service]]))), "Yes", "No"))</f>
        <v>N/A</v>
      </c>
      <c r="BP1363" s="18" t="str">
        <f>IF(BP$2=0, "N/A", IF(ISNUMBER(SEARCH(TRIM(BP$2), ProgramsTable[[#This Row],[Geographic Coverage]])), "Yes", "No"))</f>
        <v>N/A</v>
      </c>
      <c r="BQ1363" s="18" t="str">
        <f>IF(BQ$2=0, "N/A", IF(ISNUMBER(SEARCH(TRIM(BQ$2), ProgramsTable[[#This Row],[Geographic Coverage]])), "Yes", "No"))</f>
        <v>N/A</v>
      </c>
      <c r="BR1363" s="18" t="str">
        <f>IF(AND(BP$2=0, BQ$2=0), "*Required - Please Make a Selection*", IF(OR(ISNUMBER(SEARCH(TRIM(BP$2), ProgramsTable[[#This Row],[Geographic Coverage]])), ISNUMBER(SEARCH(TRIM(BQ$2), ProgramsTable[[#This Row],[Geographic Coverage]]))), "Yes", "No"))</f>
        <v>*Required - Please Make a Selection*</v>
      </c>
      <c r="BS1363" s="18" t="str">
        <f>IF(OR(BS$2="",BS$2=0), "N/A", IF(AND(ProgramsTable[[#This Row],[Age Min]]= "None", ProgramsTable[[#This Row],[Age Max]]= "None"), "Yes", IF(AND(BS$2&gt;=ProgramsTable[[#This Row],[Age Min]], BS$2&lt;=ProgramsTable[[#This Row],[Age Max]]), "Yes", "No")))</f>
        <v>N/A</v>
      </c>
      <c r="BT1363" s="18" t="str" cm="1">
        <f t="array" ref="BT1363">IF(COUNTIF(AM$2:BJ$2,"Yes")=0,"N/A",IF(SUMPRODUCT(--(AM$2:BJ$2="Yes"),--(ProgramsTable[[#This Row],[Developmental Disability]:[Caregivers, Family Members, Advocates, or Practitioners of an Individual with Disabilities or Medical Conditions]]="Yes"))&gt;0,"Yes","No"))</f>
        <v>N/A</v>
      </c>
      <c r="BU136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63" s="18" t="str">
        <f>IF(BV$2=0, "N/A", IF(ISNUMBER(SEARCH(UPPER(BV$2), UPPER(ProgramsTable[[#This Row],[Type of Service]]))), "Yes", "No"))</f>
        <v>N/A</v>
      </c>
      <c r="BW1363" s="18" t="str">
        <f>IF(BW$2=0, "N/A", IF(ISNUMBER(SEARCH(TRIM(BW$2), ProgramsTable[[#This Row],[Geographic Coverage]])), "Yes", "No"))</f>
        <v>N/A</v>
      </c>
      <c r="BX1363" s="18" t="str">
        <f>IF(BX$2=0, "N/A", IF(ISNUMBER(SEARCH(TRIM(BX$2), ProgramsTable[[#This Row],[Geographic Coverage]])), "Yes", "No"))</f>
        <v>N/A</v>
      </c>
      <c r="BY1363" s="18" t="str">
        <f>IF(AND(BW$2=0, BX$2=0), "*Required - Please Make a Selection*", IF(OR(ISNUMBER(SEARCH(TRIM(BW$2), ProgramsTable[[#This Row],[Geographic Coverage]])), ISNUMBER(SEARCH(TRIM(BX$2), ProgramsTable[[#This Row],[Geographic Coverage]]))), "Yes", "No"))</f>
        <v>*Required - Please Make a Selection*</v>
      </c>
      <c r="BZ1363" s="18" t="str">
        <f>IF(I$2=0, "N/A", IF(I$2="Yes", IF(ProgramsTable[[#This Row],[Program Includes Services for Caregivers]]="Yes", IF(ProgramsTable[[#This Row],[Program May Require Caregiver to be Unpaid]]="No", "Yes", "No"), "No"), "N/A"))</f>
        <v>N/A</v>
      </c>
      <c r="CA136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63" s="18" t="str">
        <f>IF(CB$2=0, "N/A", IF(ISNUMBER(SEARCH(TRIM(UPPER(CB$2)), TRIM(UPPER(ProgramsTable[[#This Row],[Type of Service]])))), "Yes", "No"))</f>
        <v>N/A</v>
      </c>
      <c r="CC1363" s="18" t="str">
        <f>IF(CC$2=0, "N/A", IF(ISNUMBER(SEARCH(TRIM(CC$2), ProgramsTable[[#This Row],[Geographic Coverage]])), "Yes", "No"))</f>
        <v>Yes</v>
      </c>
      <c r="CD1363" s="18" t="str">
        <f>IF(CD$2=0, "N/A", IF(ISNUMBER(SEARCH(TRIM(CD$2), ProgramsTable[[#This Row],[Geographic Coverage]])), "Yes", "No"))</f>
        <v>N/A</v>
      </c>
      <c r="CE1363" s="18" t="str">
        <f>IF(AND(CC$2=0, CD$2=0), "*Required - Please Make a Selection*", IF(OR(ISNUMBER(SEARCH(TRIM(CC$2), ProgramsTable[[#This Row],[Geographic Coverage]])), ISNUMBER(SEARCH(TRIM(CD$2), ProgramsTable[[#This Row],[Geographic Coverage]]))), "Yes", "No"))</f>
        <v>Yes</v>
      </c>
      <c r="CF1363" s="18" t="str" cm="1">
        <f t="array" ref="CF1363">IF(COUNTIF(BK$2:BN$2, "Yes")=0, "N/A", IF(SUMPRODUCT((BK$2:BN$2="Yes")*(ProgramsTable[[#This Row],[Veteran?]:[Disabled Veteran?]]="Yes"))&gt;0, "Yes", "No"))</f>
        <v>No</v>
      </c>
      <c r="CG136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63"/>
      <c r="CI1363"/>
      <c r="CJ1363"/>
      <c r="CK1363"/>
      <c r="CL1363"/>
      <c r="CM1363"/>
      <c r="CN1363"/>
      <c r="CO1363"/>
      <c r="CP1363"/>
      <c r="CQ1363"/>
      <c r="CR1363"/>
      <c r="CS1363"/>
      <c r="CU1363"/>
      <c r="CV1363"/>
    </row>
    <row r="1364" spans="1:100" hidden="1" x14ac:dyDescent="0.25">
      <c r="A1364" s="10">
        <v>1559</v>
      </c>
      <c r="B1364" t="s">
        <v>877</v>
      </c>
      <c r="C1364" t="s">
        <v>877</v>
      </c>
      <c r="D1364" t="s">
        <v>912</v>
      </c>
      <c r="E1364" t="s">
        <v>913</v>
      </c>
      <c r="F1364" t="s">
        <v>922</v>
      </c>
      <c r="G1364" t="s">
        <v>86</v>
      </c>
      <c r="H1364" t="s">
        <v>207</v>
      </c>
      <c r="I1364" t="s">
        <v>207</v>
      </c>
      <c r="J1364" t="s">
        <v>920</v>
      </c>
      <c r="K1364" t="s">
        <v>208</v>
      </c>
      <c r="L1364" s="11" t="s">
        <v>208</v>
      </c>
      <c r="M1364" t="s">
        <v>208</v>
      </c>
      <c r="N1364" t="s">
        <v>208</v>
      </c>
      <c r="P1364" t="s">
        <v>923</v>
      </c>
      <c r="Q1364" t="s">
        <v>211</v>
      </c>
      <c r="R1364" t="s">
        <v>444</v>
      </c>
      <c r="S1364" t="s">
        <v>923</v>
      </c>
      <c r="T1364" t="s">
        <v>230</v>
      </c>
      <c r="U1364" t="s">
        <v>207</v>
      </c>
      <c r="V1364" t="s">
        <v>207</v>
      </c>
      <c r="W1364" t="s">
        <v>207</v>
      </c>
      <c r="X1364" t="s">
        <v>215</v>
      </c>
      <c r="Y1364" t="s">
        <v>207</v>
      </c>
      <c r="Z1364" t="s">
        <v>207</v>
      </c>
      <c r="AA1364" t="s">
        <v>207</v>
      </c>
      <c r="AB1364" t="s">
        <v>207</v>
      </c>
      <c r="AC1364" t="s">
        <v>207</v>
      </c>
      <c r="AD1364" t="s">
        <v>207</v>
      </c>
      <c r="AE1364" t="s">
        <v>207</v>
      </c>
      <c r="AF1364" t="s">
        <v>207</v>
      </c>
      <c r="AG1364" t="s">
        <v>207</v>
      </c>
      <c r="AH1364" t="s">
        <v>207</v>
      </c>
      <c r="AI1364" t="s">
        <v>207</v>
      </c>
      <c r="AJ1364" t="s">
        <v>207</v>
      </c>
      <c r="AK1364" t="s">
        <v>207</v>
      </c>
      <c r="AL1364" t="s">
        <v>207</v>
      </c>
      <c r="AM1364" t="s">
        <v>207</v>
      </c>
      <c r="AN1364" t="s">
        <v>207</v>
      </c>
      <c r="AO1364" t="s">
        <v>215</v>
      </c>
      <c r="AP1364" t="s">
        <v>207</v>
      </c>
      <c r="AQ1364" t="s">
        <v>207</v>
      </c>
      <c r="AR1364" t="s">
        <v>207</v>
      </c>
      <c r="AS1364" t="s">
        <v>207</v>
      </c>
      <c r="AT1364" t="s">
        <v>207</v>
      </c>
      <c r="AU1364" t="s">
        <v>207</v>
      </c>
      <c r="AV1364" t="s">
        <v>207</v>
      </c>
      <c r="AW1364" t="s">
        <v>207</v>
      </c>
      <c r="AX1364" t="s">
        <v>207</v>
      </c>
      <c r="AY1364" t="s">
        <v>207</v>
      </c>
      <c r="AZ1364" t="s">
        <v>207</v>
      </c>
      <c r="BA1364" t="s">
        <v>215</v>
      </c>
      <c r="BB1364" t="s">
        <v>207</v>
      </c>
      <c r="BC1364" t="s">
        <v>207</v>
      </c>
      <c r="BD1364" t="s">
        <v>207</v>
      </c>
      <c r="BE1364" t="s">
        <v>207</v>
      </c>
      <c r="BF1364" t="s">
        <v>207</v>
      </c>
      <c r="BG1364" t="s">
        <v>207</v>
      </c>
      <c r="BH1364" t="s">
        <v>207</v>
      </c>
      <c r="BI1364" t="s">
        <v>207</v>
      </c>
      <c r="BJ1364" t="s">
        <v>207</v>
      </c>
      <c r="BK1364" t="s">
        <v>207</v>
      </c>
      <c r="BL1364" t="s">
        <v>207</v>
      </c>
      <c r="BM1364" t="s">
        <v>215</v>
      </c>
      <c r="BN1364" t="s">
        <v>215</v>
      </c>
      <c r="BO1364" s="18" t="str">
        <f>IF(OR(BO$2=0, BO$2=""), "N/A", IF(ISNUMBER(SEARCH(UPPER(BO$2), UPPER(ProgramsTable[[#This Row],[Type of Service]]))), "Yes", "No"))</f>
        <v>N/A</v>
      </c>
      <c r="BP1364" s="18" t="str">
        <f>IF(BP$2=0, "N/A", IF(ISNUMBER(SEARCH(TRIM(BP$2), ProgramsTable[[#This Row],[Geographic Coverage]])), "Yes", "No"))</f>
        <v>N/A</v>
      </c>
      <c r="BQ1364" s="18" t="str">
        <f>IF(BQ$2=0, "N/A", IF(ISNUMBER(SEARCH(TRIM(BQ$2), ProgramsTable[[#This Row],[Geographic Coverage]])), "Yes", "No"))</f>
        <v>N/A</v>
      </c>
      <c r="BR1364" s="18" t="str">
        <f>IF(AND(BP$2=0, BQ$2=0), "*Required - Please Make a Selection*", IF(OR(ISNUMBER(SEARCH(TRIM(BP$2), ProgramsTable[[#This Row],[Geographic Coverage]])), ISNUMBER(SEARCH(TRIM(BQ$2), ProgramsTable[[#This Row],[Geographic Coverage]]))), "Yes", "No"))</f>
        <v>*Required - Please Make a Selection*</v>
      </c>
      <c r="BS1364" s="18" t="str">
        <f>IF(OR(BS$2="",BS$2=0), "N/A", IF(AND(ProgramsTable[[#This Row],[Age Min]]= "None", ProgramsTable[[#This Row],[Age Max]]= "None"), "Yes", IF(AND(BS$2&gt;=ProgramsTable[[#This Row],[Age Min]], BS$2&lt;=ProgramsTable[[#This Row],[Age Max]]), "Yes", "No")))</f>
        <v>N/A</v>
      </c>
      <c r="BT1364" s="18" t="str" cm="1">
        <f t="array" ref="BT1364">IF(COUNTIF(AM$2:BJ$2,"Yes")=0,"N/A",IF(SUMPRODUCT(--(AM$2:BJ$2="Yes"),--(ProgramsTable[[#This Row],[Developmental Disability]:[Caregivers, Family Members, Advocates, or Practitioners of an Individual with Disabilities or Medical Conditions]]="Yes"))&gt;0,"Yes","No"))</f>
        <v>N/A</v>
      </c>
      <c r="BU136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64" s="18" t="str">
        <f>IF(BV$2=0, "N/A", IF(ISNUMBER(SEARCH(UPPER(BV$2), UPPER(ProgramsTable[[#This Row],[Type of Service]]))), "Yes", "No"))</f>
        <v>N/A</v>
      </c>
      <c r="BW1364" s="18" t="str">
        <f>IF(BW$2=0, "N/A", IF(ISNUMBER(SEARCH(TRIM(BW$2), ProgramsTable[[#This Row],[Geographic Coverage]])), "Yes", "No"))</f>
        <v>N/A</v>
      </c>
      <c r="BX1364" s="18" t="str">
        <f>IF(BX$2=0, "N/A", IF(ISNUMBER(SEARCH(TRIM(BX$2), ProgramsTable[[#This Row],[Geographic Coverage]])), "Yes", "No"))</f>
        <v>N/A</v>
      </c>
      <c r="BY1364" s="18" t="str">
        <f>IF(AND(BW$2=0, BX$2=0), "*Required - Please Make a Selection*", IF(OR(ISNUMBER(SEARCH(TRIM(BW$2), ProgramsTable[[#This Row],[Geographic Coverage]])), ISNUMBER(SEARCH(TRIM(BX$2), ProgramsTable[[#This Row],[Geographic Coverage]]))), "Yes", "No"))</f>
        <v>*Required - Please Make a Selection*</v>
      </c>
      <c r="BZ1364" s="18" t="str">
        <f>IF(I$2=0, "N/A", IF(I$2="Yes", IF(ProgramsTable[[#This Row],[Program Includes Services for Caregivers]]="Yes", IF(ProgramsTable[[#This Row],[Program May Require Caregiver to be Unpaid]]="No", "Yes", "No"), "No"), "N/A"))</f>
        <v>N/A</v>
      </c>
      <c r="CA136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64" s="18" t="str">
        <f>IF(CB$2=0, "N/A", IF(ISNUMBER(SEARCH(TRIM(UPPER(CB$2)), TRIM(UPPER(ProgramsTable[[#This Row],[Type of Service]])))), "Yes", "No"))</f>
        <v>N/A</v>
      </c>
      <c r="CC1364" s="18" t="str">
        <f>IF(CC$2=0, "N/A", IF(ISNUMBER(SEARCH(TRIM(CC$2), ProgramsTable[[#This Row],[Geographic Coverage]])), "Yes", "No"))</f>
        <v>Yes</v>
      </c>
      <c r="CD1364" s="18" t="str">
        <f>IF(CD$2=0, "N/A", IF(ISNUMBER(SEARCH(TRIM(CD$2), ProgramsTable[[#This Row],[Geographic Coverage]])), "Yes", "No"))</f>
        <v>N/A</v>
      </c>
      <c r="CE1364" s="18" t="str">
        <f>IF(AND(CC$2=0, CD$2=0), "*Required - Please Make a Selection*", IF(OR(ISNUMBER(SEARCH(TRIM(CC$2), ProgramsTable[[#This Row],[Geographic Coverage]])), ISNUMBER(SEARCH(TRIM(CD$2), ProgramsTable[[#This Row],[Geographic Coverage]]))), "Yes", "No"))</f>
        <v>Yes</v>
      </c>
      <c r="CF1364" s="18" t="str" cm="1">
        <f t="array" ref="CF1364">IF(COUNTIF(BK$2:BN$2, "Yes")=0, "N/A", IF(SUMPRODUCT((BK$2:BN$2="Yes")*(ProgramsTable[[#This Row],[Veteran?]:[Disabled Veteran?]]="Yes"))&gt;0, "Yes", "No"))</f>
        <v>No</v>
      </c>
      <c r="CG136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64"/>
      <c r="CI1364"/>
      <c r="CJ1364"/>
      <c r="CK1364"/>
      <c r="CL1364"/>
      <c r="CM1364"/>
      <c r="CN1364"/>
      <c r="CO1364"/>
      <c r="CP1364"/>
      <c r="CQ1364"/>
      <c r="CR1364"/>
      <c r="CS1364"/>
      <c r="CU1364"/>
      <c r="CV1364"/>
    </row>
    <row r="1365" spans="1:100" hidden="1" x14ac:dyDescent="0.25">
      <c r="A1365" s="10">
        <v>1561</v>
      </c>
      <c r="B1365" t="s">
        <v>877</v>
      </c>
      <c r="C1365" t="s">
        <v>877</v>
      </c>
      <c r="D1365" t="s">
        <v>912</v>
      </c>
      <c r="E1365" t="s">
        <v>913</v>
      </c>
      <c r="F1365" t="s">
        <v>927</v>
      </c>
      <c r="G1365" t="s">
        <v>100</v>
      </c>
      <c r="H1365" t="s">
        <v>207</v>
      </c>
      <c r="I1365" t="s">
        <v>207</v>
      </c>
      <c r="J1365" t="s">
        <v>928</v>
      </c>
      <c r="K1365" t="s">
        <v>208</v>
      </c>
      <c r="L1365" s="11" t="s">
        <v>208</v>
      </c>
      <c r="M1365" t="s">
        <v>208</v>
      </c>
      <c r="N1365" t="s">
        <v>208</v>
      </c>
      <c r="P1365" t="s">
        <v>929</v>
      </c>
      <c r="Q1365" t="s">
        <v>211</v>
      </c>
      <c r="R1365" t="s">
        <v>444</v>
      </c>
      <c r="S1365" t="s">
        <v>929</v>
      </c>
      <c r="T1365" t="s">
        <v>230</v>
      </c>
      <c r="U1365" t="s">
        <v>207</v>
      </c>
      <c r="V1365" t="s">
        <v>207</v>
      </c>
      <c r="W1365" t="s">
        <v>207</v>
      </c>
      <c r="X1365" t="s">
        <v>215</v>
      </c>
      <c r="Y1365" t="s">
        <v>207</v>
      </c>
      <c r="Z1365" t="s">
        <v>207</v>
      </c>
      <c r="AA1365" t="s">
        <v>207</v>
      </c>
      <c r="AB1365" t="s">
        <v>207</v>
      </c>
      <c r="AC1365" t="s">
        <v>207</v>
      </c>
      <c r="AD1365" t="s">
        <v>207</v>
      </c>
      <c r="AE1365" t="s">
        <v>207</v>
      </c>
      <c r="AF1365" t="s">
        <v>207</v>
      </c>
      <c r="AG1365" t="s">
        <v>207</v>
      </c>
      <c r="AH1365" t="s">
        <v>207</v>
      </c>
      <c r="AI1365" t="s">
        <v>207</v>
      </c>
      <c r="AJ1365" t="s">
        <v>207</v>
      </c>
      <c r="AK1365" t="s">
        <v>207</v>
      </c>
      <c r="AL1365" t="s">
        <v>207</v>
      </c>
      <c r="AM1365" t="s">
        <v>207</v>
      </c>
      <c r="AN1365" t="s">
        <v>207</v>
      </c>
      <c r="AO1365" t="s">
        <v>207</v>
      </c>
      <c r="AP1365" t="s">
        <v>207</v>
      </c>
      <c r="AQ1365" t="s">
        <v>207</v>
      </c>
      <c r="AR1365" t="s">
        <v>207</v>
      </c>
      <c r="AS1365" t="s">
        <v>207</v>
      </c>
      <c r="AT1365" t="s">
        <v>207</v>
      </c>
      <c r="AU1365" t="s">
        <v>207</v>
      </c>
      <c r="AV1365" t="s">
        <v>207</v>
      </c>
      <c r="AW1365" t="s">
        <v>207</v>
      </c>
      <c r="AX1365" t="s">
        <v>207</v>
      </c>
      <c r="AY1365" t="s">
        <v>207</v>
      </c>
      <c r="AZ1365" t="s">
        <v>207</v>
      </c>
      <c r="BA1365" t="s">
        <v>207</v>
      </c>
      <c r="BB1365" t="s">
        <v>207</v>
      </c>
      <c r="BC1365" t="s">
        <v>207</v>
      </c>
      <c r="BD1365" t="s">
        <v>207</v>
      </c>
      <c r="BE1365" t="s">
        <v>207</v>
      </c>
      <c r="BF1365" t="s">
        <v>207</v>
      </c>
      <c r="BG1365" t="s">
        <v>207</v>
      </c>
      <c r="BH1365" t="s">
        <v>207</v>
      </c>
      <c r="BI1365" t="s">
        <v>207</v>
      </c>
      <c r="BJ1365" t="s">
        <v>207</v>
      </c>
      <c r="BK1365" t="s">
        <v>207</v>
      </c>
      <c r="BL1365" t="s">
        <v>207</v>
      </c>
      <c r="BM1365" t="s">
        <v>215</v>
      </c>
      <c r="BN1365" t="s">
        <v>215</v>
      </c>
      <c r="BO1365" s="18" t="str">
        <f>IF(OR(BO$2=0, BO$2=""), "N/A", IF(ISNUMBER(SEARCH(UPPER(BO$2), UPPER(ProgramsTable[[#This Row],[Type of Service]]))), "Yes", "No"))</f>
        <v>N/A</v>
      </c>
      <c r="BP1365" s="18" t="str">
        <f>IF(BP$2=0, "N/A", IF(ISNUMBER(SEARCH(TRIM(BP$2), ProgramsTable[[#This Row],[Geographic Coverage]])), "Yes", "No"))</f>
        <v>N/A</v>
      </c>
      <c r="BQ1365" s="18" t="str">
        <f>IF(BQ$2=0, "N/A", IF(ISNUMBER(SEARCH(TRIM(BQ$2), ProgramsTable[[#This Row],[Geographic Coverage]])), "Yes", "No"))</f>
        <v>N/A</v>
      </c>
      <c r="BR1365" s="18" t="str">
        <f>IF(AND(BP$2=0, BQ$2=0), "*Required - Please Make a Selection*", IF(OR(ISNUMBER(SEARCH(TRIM(BP$2), ProgramsTable[[#This Row],[Geographic Coverage]])), ISNUMBER(SEARCH(TRIM(BQ$2), ProgramsTable[[#This Row],[Geographic Coverage]]))), "Yes", "No"))</f>
        <v>*Required - Please Make a Selection*</v>
      </c>
      <c r="BS1365" s="18" t="str">
        <f>IF(OR(BS$2="",BS$2=0), "N/A", IF(AND(ProgramsTable[[#This Row],[Age Min]]= "None", ProgramsTable[[#This Row],[Age Max]]= "None"), "Yes", IF(AND(BS$2&gt;=ProgramsTable[[#This Row],[Age Min]], BS$2&lt;=ProgramsTable[[#This Row],[Age Max]]), "Yes", "No")))</f>
        <v>N/A</v>
      </c>
      <c r="BT1365" s="18" t="str" cm="1">
        <f t="array" ref="BT1365">IF(COUNTIF(AM$2:BJ$2,"Yes")=0,"N/A",IF(SUMPRODUCT(--(AM$2:BJ$2="Yes"),--(ProgramsTable[[#This Row],[Developmental Disability]:[Caregivers, Family Members, Advocates, or Practitioners of an Individual with Disabilities or Medical Conditions]]="Yes"))&gt;0,"Yes","No"))</f>
        <v>N/A</v>
      </c>
      <c r="BU136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65" s="18" t="str">
        <f>IF(BV$2=0, "N/A", IF(ISNUMBER(SEARCH(UPPER(BV$2), UPPER(ProgramsTable[[#This Row],[Type of Service]]))), "Yes", "No"))</f>
        <v>N/A</v>
      </c>
      <c r="BW1365" s="18" t="str">
        <f>IF(BW$2=0, "N/A", IF(ISNUMBER(SEARCH(TRIM(BW$2), ProgramsTable[[#This Row],[Geographic Coverage]])), "Yes", "No"))</f>
        <v>N/A</v>
      </c>
      <c r="BX1365" s="18" t="str">
        <f>IF(BX$2=0, "N/A", IF(ISNUMBER(SEARCH(TRIM(BX$2), ProgramsTable[[#This Row],[Geographic Coverage]])), "Yes", "No"))</f>
        <v>N/A</v>
      </c>
      <c r="BY1365" s="18" t="str">
        <f>IF(AND(BW$2=0, BX$2=0), "*Required - Please Make a Selection*", IF(OR(ISNUMBER(SEARCH(TRIM(BW$2), ProgramsTable[[#This Row],[Geographic Coverage]])), ISNUMBER(SEARCH(TRIM(BX$2), ProgramsTable[[#This Row],[Geographic Coverage]]))), "Yes", "No"))</f>
        <v>*Required - Please Make a Selection*</v>
      </c>
      <c r="BZ1365" s="18" t="str">
        <f>IF(I$2=0, "N/A", IF(I$2="Yes", IF(ProgramsTable[[#This Row],[Program Includes Services for Caregivers]]="Yes", IF(ProgramsTable[[#This Row],[Program May Require Caregiver to be Unpaid]]="No", "Yes", "No"), "No"), "N/A"))</f>
        <v>N/A</v>
      </c>
      <c r="CA136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65" s="18" t="str">
        <f>IF(CB$2=0, "N/A", IF(ISNUMBER(SEARCH(TRIM(UPPER(CB$2)), TRIM(UPPER(ProgramsTable[[#This Row],[Type of Service]])))), "Yes", "No"))</f>
        <v>N/A</v>
      </c>
      <c r="CC1365" s="18" t="str">
        <f>IF(CC$2=0, "N/A", IF(ISNUMBER(SEARCH(TRIM(CC$2), ProgramsTable[[#This Row],[Geographic Coverage]])), "Yes", "No"))</f>
        <v>Yes</v>
      </c>
      <c r="CD1365" s="18" t="str">
        <f>IF(CD$2=0, "N/A", IF(ISNUMBER(SEARCH(TRIM(CD$2), ProgramsTable[[#This Row],[Geographic Coverage]])), "Yes", "No"))</f>
        <v>N/A</v>
      </c>
      <c r="CE1365" s="18" t="str">
        <f>IF(AND(CC$2=0, CD$2=0), "*Required - Please Make a Selection*", IF(OR(ISNUMBER(SEARCH(TRIM(CC$2), ProgramsTable[[#This Row],[Geographic Coverage]])), ISNUMBER(SEARCH(TRIM(CD$2), ProgramsTable[[#This Row],[Geographic Coverage]]))), "Yes", "No"))</f>
        <v>Yes</v>
      </c>
      <c r="CF1365" s="18" t="str" cm="1">
        <f t="array" ref="CF1365">IF(COUNTIF(BK$2:BN$2, "Yes")=0, "N/A", IF(SUMPRODUCT((BK$2:BN$2="Yes")*(ProgramsTable[[#This Row],[Veteran?]:[Disabled Veteran?]]="Yes"))&gt;0, "Yes", "No"))</f>
        <v>No</v>
      </c>
      <c r="CG136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65"/>
      <c r="CI1365"/>
      <c r="CJ1365"/>
      <c r="CK1365"/>
      <c r="CL1365"/>
      <c r="CM1365"/>
      <c r="CN1365"/>
      <c r="CO1365"/>
      <c r="CP1365"/>
      <c r="CQ1365"/>
      <c r="CR1365"/>
      <c r="CS1365"/>
      <c r="CU1365"/>
      <c r="CV1365"/>
    </row>
    <row r="1366" spans="1:100" hidden="1" x14ac:dyDescent="0.25">
      <c r="A1366" s="10">
        <v>1562</v>
      </c>
      <c r="B1366" t="s">
        <v>877</v>
      </c>
      <c r="C1366" t="s">
        <v>877</v>
      </c>
      <c r="D1366" t="s">
        <v>912</v>
      </c>
      <c r="E1366" t="s">
        <v>913</v>
      </c>
      <c r="F1366" t="s">
        <v>930</v>
      </c>
      <c r="G1366" t="s">
        <v>100</v>
      </c>
      <c r="H1366" t="s">
        <v>207</v>
      </c>
      <c r="I1366" t="s">
        <v>207</v>
      </c>
      <c r="J1366" t="s">
        <v>931</v>
      </c>
      <c r="K1366" t="s">
        <v>208</v>
      </c>
      <c r="L1366" s="11" t="s">
        <v>208</v>
      </c>
      <c r="M1366" t="s">
        <v>208</v>
      </c>
      <c r="N1366" t="s">
        <v>208</v>
      </c>
      <c r="P1366" t="s">
        <v>918</v>
      </c>
      <c r="Q1366" t="s">
        <v>211</v>
      </c>
      <c r="R1366" t="s">
        <v>444</v>
      </c>
      <c r="S1366" t="s">
        <v>918</v>
      </c>
      <c r="T1366" t="s">
        <v>230</v>
      </c>
      <c r="U1366" t="s">
        <v>207</v>
      </c>
      <c r="V1366" t="s">
        <v>207</v>
      </c>
      <c r="W1366" t="s">
        <v>207</v>
      </c>
      <c r="X1366" t="s">
        <v>215</v>
      </c>
      <c r="Y1366" t="s">
        <v>207</v>
      </c>
      <c r="Z1366" t="s">
        <v>207</v>
      </c>
      <c r="AA1366" t="s">
        <v>207</v>
      </c>
      <c r="AB1366" t="s">
        <v>207</v>
      </c>
      <c r="AC1366" t="s">
        <v>207</v>
      </c>
      <c r="AD1366" t="s">
        <v>207</v>
      </c>
      <c r="AE1366" t="s">
        <v>207</v>
      </c>
      <c r="AF1366" t="s">
        <v>207</v>
      </c>
      <c r="AG1366" t="s">
        <v>207</v>
      </c>
      <c r="AH1366" t="s">
        <v>207</v>
      </c>
      <c r="AI1366" t="s">
        <v>207</v>
      </c>
      <c r="AJ1366" t="s">
        <v>207</v>
      </c>
      <c r="AK1366" t="s">
        <v>207</v>
      </c>
      <c r="AL1366" t="s">
        <v>207</v>
      </c>
      <c r="AM1366" t="s">
        <v>207</v>
      </c>
      <c r="AN1366" t="s">
        <v>207</v>
      </c>
      <c r="AO1366" t="s">
        <v>207</v>
      </c>
      <c r="AP1366" t="s">
        <v>207</v>
      </c>
      <c r="AQ1366" t="s">
        <v>207</v>
      </c>
      <c r="AR1366" t="s">
        <v>207</v>
      </c>
      <c r="AS1366" t="s">
        <v>207</v>
      </c>
      <c r="AT1366" t="s">
        <v>207</v>
      </c>
      <c r="AU1366" t="s">
        <v>207</v>
      </c>
      <c r="AV1366" t="s">
        <v>207</v>
      </c>
      <c r="AW1366" t="s">
        <v>207</v>
      </c>
      <c r="AX1366" t="s">
        <v>207</v>
      </c>
      <c r="AY1366" t="s">
        <v>207</v>
      </c>
      <c r="AZ1366" t="s">
        <v>207</v>
      </c>
      <c r="BA1366" t="s">
        <v>207</v>
      </c>
      <c r="BB1366" t="s">
        <v>207</v>
      </c>
      <c r="BC1366" t="s">
        <v>207</v>
      </c>
      <c r="BD1366" t="s">
        <v>207</v>
      </c>
      <c r="BE1366" t="s">
        <v>207</v>
      </c>
      <c r="BF1366" t="s">
        <v>207</v>
      </c>
      <c r="BG1366" t="s">
        <v>207</v>
      </c>
      <c r="BH1366" t="s">
        <v>207</v>
      </c>
      <c r="BI1366" t="s">
        <v>207</v>
      </c>
      <c r="BJ1366" t="s">
        <v>207</v>
      </c>
      <c r="BK1366" t="s">
        <v>207</v>
      </c>
      <c r="BL1366" t="s">
        <v>207</v>
      </c>
      <c r="BM1366" t="s">
        <v>215</v>
      </c>
      <c r="BN1366" t="s">
        <v>215</v>
      </c>
      <c r="BO1366" s="18" t="str">
        <f>IF(OR(BO$2=0, BO$2=""), "N/A", IF(ISNUMBER(SEARCH(UPPER(BO$2), UPPER(ProgramsTable[[#This Row],[Type of Service]]))), "Yes", "No"))</f>
        <v>N/A</v>
      </c>
      <c r="BP1366" s="18" t="str">
        <f>IF(BP$2=0, "N/A", IF(ISNUMBER(SEARCH(TRIM(BP$2), ProgramsTable[[#This Row],[Geographic Coverage]])), "Yes", "No"))</f>
        <v>N/A</v>
      </c>
      <c r="BQ1366" s="18" t="str">
        <f>IF(BQ$2=0, "N/A", IF(ISNUMBER(SEARCH(TRIM(BQ$2), ProgramsTable[[#This Row],[Geographic Coverage]])), "Yes", "No"))</f>
        <v>N/A</v>
      </c>
      <c r="BR1366" s="18" t="str">
        <f>IF(AND(BP$2=0, BQ$2=0), "*Required - Please Make a Selection*", IF(OR(ISNUMBER(SEARCH(TRIM(BP$2), ProgramsTable[[#This Row],[Geographic Coverage]])), ISNUMBER(SEARCH(TRIM(BQ$2), ProgramsTable[[#This Row],[Geographic Coverage]]))), "Yes", "No"))</f>
        <v>*Required - Please Make a Selection*</v>
      </c>
      <c r="BS1366" s="18" t="str">
        <f>IF(OR(BS$2="",BS$2=0), "N/A", IF(AND(ProgramsTable[[#This Row],[Age Min]]= "None", ProgramsTable[[#This Row],[Age Max]]= "None"), "Yes", IF(AND(BS$2&gt;=ProgramsTable[[#This Row],[Age Min]], BS$2&lt;=ProgramsTable[[#This Row],[Age Max]]), "Yes", "No")))</f>
        <v>N/A</v>
      </c>
      <c r="BT1366" s="18" t="str" cm="1">
        <f t="array" ref="BT1366">IF(COUNTIF(AM$2:BJ$2,"Yes")=0,"N/A",IF(SUMPRODUCT(--(AM$2:BJ$2="Yes"),--(ProgramsTable[[#This Row],[Developmental Disability]:[Caregivers, Family Members, Advocates, or Practitioners of an Individual with Disabilities or Medical Conditions]]="Yes"))&gt;0,"Yes","No"))</f>
        <v>N/A</v>
      </c>
      <c r="BU136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66" s="18" t="str">
        <f>IF(BV$2=0, "N/A", IF(ISNUMBER(SEARCH(UPPER(BV$2), UPPER(ProgramsTable[[#This Row],[Type of Service]]))), "Yes", "No"))</f>
        <v>N/A</v>
      </c>
      <c r="BW1366" s="18" t="str">
        <f>IF(BW$2=0, "N/A", IF(ISNUMBER(SEARCH(TRIM(BW$2), ProgramsTable[[#This Row],[Geographic Coverage]])), "Yes", "No"))</f>
        <v>N/A</v>
      </c>
      <c r="BX1366" s="18" t="str">
        <f>IF(BX$2=0, "N/A", IF(ISNUMBER(SEARCH(TRIM(BX$2), ProgramsTable[[#This Row],[Geographic Coverage]])), "Yes", "No"))</f>
        <v>N/A</v>
      </c>
      <c r="BY1366" s="18" t="str">
        <f>IF(AND(BW$2=0, BX$2=0), "*Required - Please Make a Selection*", IF(OR(ISNUMBER(SEARCH(TRIM(BW$2), ProgramsTable[[#This Row],[Geographic Coverage]])), ISNUMBER(SEARCH(TRIM(BX$2), ProgramsTable[[#This Row],[Geographic Coverage]]))), "Yes", "No"))</f>
        <v>*Required - Please Make a Selection*</v>
      </c>
      <c r="BZ1366" s="18" t="str">
        <f>IF(I$2=0, "N/A", IF(I$2="Yes", IF(ProgramsTable[[#This Row],[Program Includes Services for Caregivers]]="Yes", IF(ProgramsTable[[#This Row],[Program May Require Caregiver to be Unpaid]]="No", "Yes", "No"), "No"), "N/A"))</f>
        <v>N/A</v>
      </c>
      <c r="CA136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66" s="18" t="str">
        <f>IF(CB$2=0, "N/A", IF(ISNUMBER(SEARCH(TRIM(UPPER(CB$2)), TRIM(UPPER(ProgramsTable[[#This Row],[Type of Service]])))), "Yes", "No"))</f>
        <v>N/A</v>
      </c>
      <c r="CC1366" s="18" t="str">
        <f>IF(CC$2=0, "N/A", IF(ISNUMBER(SEARCH(TRIM(CC$2), ProgramsTable[[#This Row],[Geographic Coverage]])), "Yes", "No"))</f>
        <v>Yes</v>
      </c>
      <c r="CD1366" s="18" t="str">
        <f>IF(CD$2=0, "N/A", IF(ISNUMBER(SEARCH(TRIM(CD$2), ProgramsTable[[#This Row],[Geographic Coverage]])), "Yes", "No"))</f>
        <v>N/A</v>
      </c>
      <c r="CE1366" s="18" t="str">
        <f>IF(AND(CC$2=0, CD$2=0), "*Required - Please Make a Selection*", IF(OR(ISNUMBER(SEARCH(TRIM(CC$2), ProgramsTable[[#This Row],[Geographic Coverage]])), ISNUMBER(SEARCH(TRIM(CD$2), ProgramsTable[[#This Row],[Geographic Coverage]]))), "Yes", "No"))</f>
        <v>Yes</v>
      </c>
      <c r="CF1366" s="18" t="str" cm="1">
        <f t="array" ref="CF1366">IF(COUNTIF(BK$2:BN$2, "Yes")=0, "N/A", IF(SUMPRODUCT((BK$2:BN$2="Yes")*(ProgramsTable[[#This Row],[Veteran?]:[Disabled Veteran?]]="Yes"))&gt;0, "Yes", "No"))</f>
        <v>No</v>
      </c>
      <c r="CG136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66"/>
      <c r="CI1366"/>
      <c r="CJ1366"/>
      <c r="CK1366"/>
      <c r="CL1366"/>
      <c r="CM1366"/>
      <c r="CN1366"/>
      <c r="CO1366"/>
      <c r="CP1366"/>
      <c r="CQ1366"/>
      <c r="CR1366"/>
      <c r="CS1366"/>
      <c r="CU1366"/>
      <c r="CV1366"/>
    </row>
    <row r="1367" spans="1:100" hidden="1" x14ac:dyDescent="0.25">
      <c r="A1367" s="10">
        <v>1563</v>
      </c>
      <c r="B1367" t="s">
        <v>877</v>
      </c>
      <c r="C1367" t="s">
        <v>877</v>
      </c>
      <c r="D1367" t="s">
        <v>932</v>
      </c>
      <c r="E1367" t="s">
        <v>879</v>
      </c>
      <c r="F1367" t="s">
        <v>933</v>
      </c>
      <c r="G1367" t="s">
        <v>111</v>
      </c>
      <c r="H1367" t="s">
        <v>207</v>
      </c>
      <c r="I1367" t="s">
        <v>207</v>
      </c>
      <c r="J1367" t="s">
        <v>881</v>
      </c>
      <c r="K1367" t="s">
        <v>208</v>
      </c>
      <c r="L1367" t="s">
        <v>208</v>
      </c>
      <c r="M1367" t="s">
        <v>208</v>
      </c>
      <c r="N1367" t="s">
        <v>208</v>
      </c>
      <c r="P1367" t="s">
        <v>934</v>
      </c>
      <c r="Q1367" t="s">
        <v>935</v>
      </c>
      <c r="R1367" t="s">
        <v>934</v>
      </c>
      <c r="S1367" t="s">
        <v>597</v>
      </c>
      <c r="T1367" t="s">
        <v>230</v>
      </c>
      <c r="U1367" t="s">
        <v>207</v>
      </c>
      <c r="V1367" t="s">
        <v>207</v>
      </c>
      <c r="W1367" t="s">
        <v>207</v>
      </c>
      <c r="X1367" t="s">
        <v>207</v>
      </c>
      <c r="Y1367" t="s">
        <v>207</v>
      </c>
      <c r="Z1367" t="s">
        <v>207</v>
      </c>
      <c r="AA1367" t="s">
        <v>207</v>
      </c>
      <c r="AB1367" t="s">
        <v>207</v>
      </c>
      <c r="AC1367" t="s">
        <v>207</v>
      </c>
      <c r="AD1367" t="s">
        <v>207</v>
      </c>
      <c r="AE1367" t="s">
        <v>207</v>
      </c>
      <c r="AF1367" t="s">
        <v>207</v>
      </c>
      <c r="AG1367" t="s">
        <v>207</v>
      </c>
      <c r="AH1367" t="s">
        <v>207</v>
      </c>
      <c r="AI1367" t="s">
        <v>207</v>
      </c>
      <c r="AJ1367" t="s">
        <v>207</v>
      </c>
      <c r="AK1367" t="s">
        <v>215</v>
      </c>
      <c r="AL1367" t="s">
        <v>207</v>
      </c>
      <c r="AM1367" t="s">
        <v>207</v>
      </c>
      <c r="AN1367" t="s">
        <v>207</v>
      </c>
      <c r="AO1367" t="s">
        <v>215</v>
      </c>
      <c r="AP1367" t="s">
        <v>207</v>
      </c>
      <c r="AQ1367" t="s">
        <v>207</v>
      </c>
      <c r="AR1367" t="s">
        <v>207</v>
      </c>
      <c r="AS1367" t="s">
        <v>207</v>
      </c>
      <c r="AT1367" t="s">
        <v>207</v>
      </c>
      <c r="AU1367" t="s">
        <v>207</v>
      </c>
      <c r="AV1367" t="s">
        <v>207</v>
      </c>
      <c r="AW1367" t="s">
        <v>207</v>
      </c>
      <c r="AX1367" t="s">
        <v>207</v>
      </c>
      <c r="AY1367" t="s">
        <v>207</v>
      </c>
      <c r="AZ1367" t="s">
        <v>207</v>
      </c>
      <c r="BA1367" t="s">
        <v>207</v>
      </c>
      <c r="BB1367" t="s">
        <v>207</v>
      </c>
      <c r="BC1367" t="s">
        <v>207</v>
      </c>
      <c r="BD1367" t="s">
        <v>207</v>
      </c>
      <c r="BE1367" t="s">
        <v>207</v>
      </c>
      <c r="BF1367" t="s">
        <v>207</v>
      </c>
      <c r="BG1367" t="s">
        <v>207</v>
      </c>
      <c r="BH1367" t="s">
        <v>207</v>
      </c>
      <c r="BI1367" t="s">
        <v>207</v>
      </c>
      <c r="BJ1367" t="s">
        <v>207</v>
      </c>
      <c r="BK1367" t="s">
        <v>207</v>
      </c>
      <c r="BL1367" t="s">
        <v>207</v>
      </c>
      <c r="BM1367" t="s">
        <v>207</v>
      </c>
      <c r="BN1367" t="s">
        <v>215</v>
      </c>
      <c r="BO1367" s="18" t="str">
        <f>IF(OR(BO$2=0, BO$2=""), "N/A", IF(ISNUMBER(SEARCH(UPPER(BO$2), UPPER(ProgramsTable[[#This Row],[Type of Service]]))), "Yes", "No"))</f>
        <v>N/A</v>
      </c>
      <c r="BP1367" s="18" t="str">
        <f>IF(BP$2=0, "N/A", IF(ISNUMBER(SEARCH(TRIM(BP$2), ProgramsTable[[#This Row],[Geographic Coverage]])), "Yes", "No"))</f>
        <v>N/A</v>
      </c>
      <c r="BQ1367" s="18" t="str">
        <f>IF(BQ$2=0, "N/A", IF(ISNUMBER(SEARCH(TRIM(BQ$2), ProgramsTable[[#This Row],[Geographic Coverage]])), "Yes", "No"))</f>
        <v>N/A</v>
      </c>
      <c r="BR1367" s="18" t="str">
        <f>IF(AND(BP$2=0, BQ$2=0), "*Required - Please Make a Selection*", IF(OR(ISNUMBER(SEARCH(TRIM(BP$2), ProgramsTable[[#This Row],[Geographic Coverage]])), ISNUMBER(SEARCH(TRIM(BQ$2), ProgramsTable[[#This Row],[Geographic Coverage]]))), "Yes", "No"))</f>
        <v>*Required - Please Make a Selection*</v>
      </c>
      <c r="BS1367" s="18" t="str">
        <f>IF(OR(BS$2="",BS$2=0), "N/A", IF(AND(ProgramsTable[[#This Row],[Age Min]]= "None", ProgramsTable[[#This Row],[Age Max]]= "None"), "Yes", IF(AND(BS$2&gt;=ProgramsTable[[#This Row],[Age Min]], BS$2&lt;=ProgramsTable[[#This Row],[Age Max]]), "Yes", "No")))</f>
        <v>N/A</v>
      </c>
      <c r="BT1367" s="18" t="str" cm="1">
        <f t="array" ref="BT1367">IF(COUNTIF(AM$2:BJ$2,"Yes")=0,"N/A",IF(SUMPRODUCT(--(AM$2:BJ$2="Yes"),--(ProgramsTable[[#This Row],[Developmental Disability]:[Caregivers, Family Members, Advocates, or Practitioners of an Individual with Disabilities or Medical Conditions]]="Yes"))&gt;0,"Yes","No"))</f>
        <v>N/A</v>
      </c>
      <c r="BU136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67" s="18" t="str">
        <f>IF(BV$2=0, "N/A", IF(ISNUMBER(SEARCH(UPPER(BV$2), UPPER(ProgramsTable[[#This Row],[Type of Service]]))), "Yes", "No"))</f>
        <v>N/A</v>
      </c>
      <c r="BW1367" s="18" t="str">
        <f>IF(BW$2=0, "N/A", IF(ISNUMBER(SEARCH(TRIM(BW$2), ProgramsTable[[#This Row],[Geographic Coverage]])), "Yes", "No"))</f>
        <v>N/A</v>
      </c>
      <c r="BX1367" s="18" t="str">
        <f>IF(BX$2=0, "N/A", IF(ISNUMBER(SEARCH(TRIM(BX$2), ProgramsTable[[#This Row],[Geographic Coverage]])), "Yes", "No"))</f>
        <v>N/A</v>
      </c>
      <c r="BY1367" s="18" t="str">
        <f>IF(AND(BW$2=0, BX$2=0), "*Required - Please Make a Selection*", IF(OR(ISNUMBER(SEARCH(TRIM(BW$2), ProgramsTable[[#This Row],[Geographic Coverage]])), ISNUMBER(SEARCH(TRIM(BX$2), ProgramsTable[[#This Row],[Geographic Coverage]]))), "Yes", "No"))</f>
        <v>*Required - Please Make a Selection*</v>
      </c>
      <c r="BZ1367" s="18" t="str">
        <f>IF(I$2=0, "N/A", IF(I$2="Yes", IF(ProgramsTable[[#This Row],[Program Includes Services for Caregivers]]="Yes", IF(ProgramsTable[[#This Row],[Program May Require Caregiver to be Unpaid]]="No", "Yes", "No"), "No"), "N/A"))</f>
        <v>N/A</v>
      </c>
      <c r="CA136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67" s="18" t="str">
        <f>IF(CB$2=0, "N/A", IF(ISNUMBER(SEARCH(TRIM(UPPER(CB$2)), TRIM(UPPER(ProgramsTable[[#This Row],[Type of Service]])))), "Yes", "No"))</f>
        <v>N/A</v>
      </c>
      <c r="CC1367" s="18" t="str">
        <f>IF(CC$2=0, "N/A", IF(ISNUMBER(SEARCH(TRIM(CC$2), ProgramsTable[[#This Row],[Geographic Coverage]])), "Yes", "No"))</f>
        <v>Yes</v>
      </c>
      <c r="CD1367" s="18" t="str">
        <f>IF(CD$2=0, "N/A", IF(ISNUMBER(SEARCH(TRIM(CD$2), ProgramsTable[[#This Row],[Geographic Coverage]])), "Yes", "No"))</f>
        <v>N/A</v>
      </c>
      <c r="CE1367" s="18" t="str">
        <f>IF(AND(CC$2=0, CD$2=0), "*Required - Please Make a Selection*", IF(OR(ISNUMBER(SEARCH(TRIM(CC$2), ProgramsTable[[#This Row],[Geographic Coverage]])), ISNUMBER(SEARCH(TRIM(CD$2), ProgramsTable[[#This Row],[Geographic Coverage]]))), "Yes", "No"))</f>
        <v>Yes</v>
      </c>
      <c r="CF1367" s="18" t="str" cm="1">
        <f t="array" ref="CF1367">IF(COUNTIF(BK$2:BN$2, "Yes")=0, "N/A", IF(SUMPRODUCT((BK$2:BN$2="Yes")*(ProgramsTable[[#This Row],[Veteran?]:[Disabled Veteran?]]="Yes"))&gt;0, "Yes", "No"))</f>
        <v>No</v>
      </c>
      <c r="CG136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67"/>
      <c r="CI1367"/>
      <c r="CJ1367"/>
      <c r="CK1367"/>
      <c r="CL1367"/>
      <c r="CM1367"/>
      <c r="CN1367"/>
      <c r="CO1367"/>
      <c r="CP1367"/>
      <c r="CQ1367"/>
      <c r="CR1367"/>
      <c r="CS1367"/>
      <c r="CU1367"/>
      <c r="CV1367"/>
    </row>
    <row r="1368" spans="1:100" hidden="1" x14ac:dyDescent="0.25">
      <c r="A1368" s="10">
        <v>1567</v>
      </c>
      <c r="B1368" t="s">
        <v>877</v>
      </c>
      <c r="C1368" t="s">
        <v>877</v>
      </c>
      <c r="D1368" t="s">
        <v>949</v>
      </c>
      <c r="E1368" t="s">
        <v>950</v>
      </c>
      <c r="F1368" t="s">
        <v>951</v>
      </c>
      <c r="G1368" t="s">
        <v>119</v>
      </c>
      <c r="H1368" t="s">
        <v>207</v>
      </c>
      <c r="I1368" t="s">
        <v>207</v>
      </c>
      <c r="J1368" t="s">
        <v>952</v>
      </c>
      <c r="K1368" t="s">
        <v>208</v>
      </c>
      <c r="L1368" s="11" t="s">
        <v>208</v>
      </c>
      <c r="M1368" t="s">
        <v>208</v>
      </c>
      <c r="N1368" t="s">
        <v>208</v>
      </c>
      <c r="P1368" t="s">
        <v>953</v>
      </c>
      <c r="Q1368" t="s">
        <v>781</v>
      </c>
      <c r="R1368" t="s">
        <v>953</v>
      </c>
      <c r="S1368" t="s">
        <v>208</v>
      </c>
      <c r="T1368" t="s">
        <v>230</v>
      </c>
      <c r="U1368" t="s">
        <v>215</v>
      </c>
      <c r="V1368" t="s">
        <v>207</v>
      </c>
      <c r="W1368" t="s">
        <v>207</v>
      </c>
      <c r="X1368" t="s">
        <v>207</v>
      </c>
      <c r="Y1368" t="s">
        <v>207</v>
      </c>
      <c r="Z1368" t="s">
        <v>207</v>
      </c>
      <c r="AA1368" t="s">
        <v>207</v>
      </c>
      <c r="AB1368" t="s">
        <v>207</v>
      </c>
      <c r="AC1368" t="s">
        <v>207</v>
      </c>
      <c r="AD1368" t="s">
        <v>207</v>
      </c>
      <c r="AE1368" t="s">
        <v>207</v>
      </c>
      <c r="AF1368" t="s">
        <v>207</v>
      </c>
      <c r="AG1368" t="s">
        <v>207</v>
      </c>
      <c r="AH1368" t="s">
        <v>207</v>
      </c>
      <c r="AI1368" t="s">
        <v>207</v>
      </c>
      <c r="AJ1368" t="s">
        <v>207</v>
      </c>
      <c r="AK1368" t="s">
        <v>207</v>
      </c>
      <c r="AL1368" t="s">
        <v>207</v>
      </c>
      <c r="AM1368" t="s">
        <v>207</v>
      </c>
      <c r="AN1368" t="s">
        <v>207</v>
      </c>
      <c r="AO1368" t="s">
        <v>207</v>
      </c>
      <c r="AP1368" t="s">
        <v>207</v>
      </c>
      <c r="AQ1368" t="s">
        <v>207</v>
      </c>
      <c r="AR1368" t="s">
        <v>207</v>
      </c>
      <c r="AS1368" t="s">
        <v>207</v>
      </c>
      <c r="AT1368" t="s">
        <v>207</v>
      </c>
      <c r="AU1368" t="s">
        <v>207</v>
      </c>
      <c r="AV1368" t="s">
        <v>207</v>
      </c>
      <c r="AW1368" t="s">
        <v>207</v>
      </c>
      <c r="AX1368" t="s">
        <v>207</v>
      </c>
      <c r="AY1368" t="s">
        <v>207</v>
      </c>
      <c r="AZ1368" t="s">
        <v>207</v>
      </c>
      <c r="BA1368" t="s">
        <v>215</v>
      </c>
      <c r="BB1368" t="s">
        <v>207</v>
      </c>
      <c r="BC1368" t="s">
        <v>207</v>
      </c>
      <c r="BD1368" t="s">
        <v>207</v>
      </c>
      <c r="BE1368" t="s">
        <v>207</v>
      </c>
      <c r="BF1368" t="s">
        <v>207</v>
      </c>
      <c r="BG1368" t="s">
        <v>207</v>
      </c>
      <c r="BH1368" t="s">
        <v>207</v>
      </c>
      <c r="BI1368" t="s">
        <v>207</v>
      </c>
      <c r="BJ1368" t="s">
        <v>207</v>
      </c>
      <c r="BK1368" t="s">
        <v>215</v>
      </c>
      <c r="BL1368" t="s">
        <v>207</v>
      </c>
      <c r="BM1368" t="s">
        <v>207</v>
      </c>
      <c r="BN1368" t="s">
        <v>215</v>
      </c>
      <c r="BO1368" s="18" t="str">
        <f>IF(OR(BO$2=0, BO$2=""), "N/A", IF(ISNUMBER(SEARCH(UPPER(BO$2), UPPER(ProgramsTable[[#This Row],[Type of Service]]))), "Yes", "No"))</f>
        <v>N/A</v>
      </c>
      <c r="BP1368" s="18" t="str">
        <f>IF(BP$2=0, "N/A", IF(ISNUMBER(SEARCH(TRIM(BP$2), ProgramsTable[[#This Row],[Geographic Coverage]])), "Yes", "No"))</f>
        <v>N/A</v>
      </c>
      <c r="BQ1368" s="18" t="str">
        <f>IF(BQ$2=0, "N/A", IF(ISNUMBER(SEARCH(TRIM(BQ$2), ProgramsTable[[#This Row],[Geographic Coverage]])), "Yes", "No"))</f>
        <v>N/A</v>
      </c>
      <c r="BR1368" s="18" t="str">
        <f>IF(AND(BP$2=0, BQ$2=0), "*Required - Please Make a Selection*", IF(OR(ISNUMBER(SEARCH(TRIM(BP$2), ProgramsTable[[#This Row],[Geographic Coverage]])), ISNUMBER(SEARCH(TRIM(BQ$2), ProgramsTable[[#This Row],[Geographic Coverage]]))), "Yes", "No"))</f>
        <v>*Required - Please Make a Selection*</v>
      </c>
      <c r="BS1368" s="18" t="str">
        <f>IF(OR(BS$2="",BS$2=0), "N/A", IF(AND(ProgramsTable[[#This Row],[Age Min]]= "None", ProgramsTable[[#This Row],[Age Max]]= "None"), "Yes", IF(AND(BS$2&gt;=ProgramsTable[[#This Row],[Age Min]], BS$2&lt;=ProgramsTable[[#This Row],[Age Max]]), "Yes", "No")))</f>
        <v>N/A</v>
      </c>
      <c r="BT1368" s="18" t="str" cm="1">
        <f t="array" ref="BT1368">IF(COUNTIF(AM$2:BJ$2,"Yes")=0,"N/A",IF(SUMPRODUCT(--(AM$2:BJ$2="Yes"),--(ProgramsTable[[#This Row],[Developmental Disability]:[Caregivers, Family Members, Advocates, or Practitioners of an Individual with Disabilities or Medical Conditions]]="Yes"))&gt;0,"Yes","No"))</f>
        <v>N/A</v>
      </c>
      <c r="BU136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68" s="18" t="str">
        <f>IF(BV$2=0, "N/A", IF(ISNUMBER(SEARCH(UPPER(BV$2), UPPER(ProgramsTable[[#This Row],[Type of Service]]))), "Yes", "No"))</f>
        <v>N/A</v>
      </c>
      <c r="BW1368" s="18" t="str">
        <f>IF(BW$2=0, "N/A", IF(ISNUMBER(SEARCH(TRIM(BW$2), ProgramsTable[[#This Row],[Geographic Coverage]])), "Yes", "No"))</f>
        <v>N/A</v>
      </c>
      <c r="BX1368" s="18" t="str">
        <f>IF(BX$2=0, "N/A", IF(ISNUMBER(SEARCH(TRIM(BX$2), ProgramsTable[[#This Row],[Geographic Coverage]])), "Yes", "No"))</f>
        <v>N/A</v>
      </c>
      <c r="BY1368" s="18" t="str">
        <f>IF(AND(BW$2=0, BX$2=0), "*Required - Please Make a Selection*", IF(OR(ISNUMBER(SEARCH(TRIM(BW$2), ProgramsTable[[#This Row],[Geographic Coverage]])), ISNUMBER(SEARCH(TRIM(BX$2), ProgramsTable[[#This Row],[Geographic Coverage]]))), "Yes", "No"))</f>
        <v>*Required - Please Make a Selection*</v>
      </c>
      <c r="BZ1368" s="18" t="str">
        <f>IF(I$2=0, "N/A", IF(I$2="Yes", IF(ProgramsTable[[#This Row],[Program Includes Services for Caregivers]]="Yes", IF(ProgramsTable[[#This Row],[Program May Require Caregiver to be Unpaid]]="No", "Yes", "No"), "No"), "N/A"))</f>
        <v>N/A</v>
      </c>
      <c r="CA136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68" s="18" t="str">
        <f>IF(CB$2=0, "N/A", IF(ISNUMBER(SEARCH(TRIM(UPPER(CB$2)), TRIM(UPPER(ProgramsTable[[#This Row],[Type of Service]])))), "Yes", "No"))</f>
        <v>N/A</v>
      </c>
      <c r="CC1368" s="18" t="str">
        <f>IF(CC$2=0, "N/A", IF(ISNUMBER(SEARCH(TRIM(CC$2), ProgramsTable[[#This Row],[Geographic Coverage]])), "Yes", "No"))</f>
        <v>Yes</v>
      </c>
      <c r="CD1368" s="18" t="str">
        <f>IF(CD$2=0, "N/A", IF(ISNUMBER(SEARCH(TRIM(CD$2), ProgramsTable[[#This Row],[Geographic Coverage]])), "Yes", "No"))</f>
        <v>N/A</v>
      </c>
      <c r="CE1368" s="18" t="str">
        <f>IF(AND(CC$2=0, CD$2=0), "*Required - Please Make a Selection*", IF(OR(ISNUMBER(SEARCH(TRIM(CC$2), ProgramsTable[[#This Row],[Geographic Coverage]])), ISNUMBER(SEARCH(TRIM(CD$2), ProgramsTable[[#This Row],[Geographic Coverage]]))), "Yes", "No"))</f>
        <v>Yes</v>
      </c>
      <c r="CF1368" s="18" t="str" cm="1">
        <f t="array" ref="CF1368">IF(COUNTIF(BK$2:BN$2, "Yes")=0, "N/A", IF(SUMPRODUCT((BK$2:BN$2="Yes")*(ProgramsTable[[#This Row],[Veteran?]:[Disabled Veteran?]]="Yes"))&gt;0, "Yes", "No"))</f>
        <v>Yes</v>
      </c>
      <c r="CG1368"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68"/>
      <c r="CI1368"/>
      <c r="CJ1368"/>
      <c r="CK1368"/>
      <c r="CL1368"/>
      <c r="CM1368"/>
      <c r="CN1368"/>
      <c r="CO1368"/>
      <c r="CP1368"/>
      <c r="CQ1368"/>
      <c r="CR1368"/>
      <c r="CS1368"/>
      <c r="CU1368"/>
      <c r="CV1368"/>
    </row>
    <row r="1369" spans="1:100" hidden="1" x14ac:dyDescent="0.25">
      <c r="A1369" s="10">
        <v>1568</v>
      </c>
      <c r="B1369" t="s">
        <v>877</v>
      </c>
      <c r="C1369" t="s">
        <v>877</v>
      </c>
      <c r="D1369" t="s">
        <v>954</v>
      </c>
      <c r="E1369" t="s">
        <v>955</v>
      </c>
      <c r="F1369" t="s">
        <v>956</v>
      </c>
      <c r="G1369" t="s">
        <v>91</v>
      </c>
      <c r="H1369" t="s">
        <v>207</v>
      </c>
      <c r="I1369" t="s">
        <v>207</v>
      </c>
      <c r="J1369" t="s">
        <v>208</v>
      </c>
      <c r="K1369" t="s">
        <v>208</v>
      </c>
      <c r="L1369" s="11" t="s">
        <v>208</v>
      </c>
      <c r="M1369" t="s">
        <v>208</v>
      </c>
      <c r="N1369" t="s">
        <v>208</v>
      </c>
      <c r="P1369" t="s">
        <v>208</v>
      </c>
      <c r="Q1369" t="s">
        <v>781</v>
      </c>
      <c r="R1369" t="s">
        <v>208</v>
      </c>
      <c r="S1369" t="s">
        <v>208</v>
      </c>
      <c r="T1369" t="s">
        <v>230</v>
      </c>
      <c r="U1369" t="s">
        <v>207</v>
      </c>
      <c r="V1369" t="s">
        <v>207</v>
      </c>
      <c r="W1369" t="s">
        <v>207</v>
      </c>
      <c r="X1369" t="s">
        <v>207</v>
      </c>
      <c r="Y1369" t="s">
        <v>207</v>
      </c>
      <c r="Z1369" t="s">
        <v>207</v>
      </c>
      <c r="AA1369" t="s">
        <v>207</v>
      </c>
      <c r="AB1369" t="s">
        <v>207</v>
      </c>
      <c r="AC1369" t="s">
        <v>207</v>
      </c>
      <c r="AD1369" t="s">
        <v>207</v>
      </c>
      <c r="AE1369" t="s">
        <v>207</v>
      </c>
      <c r="AF1369" t="s">
        <v>207</v>
      </c>
      <c r="AG1369" t="s">
        <v>207</v>
      </c>
      <c r="AH1369" t="s">
        <v>207</v>
      </c>
      <c r="AI1369" t="s">
        <v>207</v>
      </c>
      <c r="AJ1369" t="s">
        <v>207</v>
      </c>
      <c r="AK1369" t="s">
        <v>207</v>
      </c>
      <c r="AL1369" t="s">
        <v>207</v>
      </c>
      <c r="AM1369" t="s">
        <v>207</v>
      </c>
      <c r="AN1369" t="s">
        <v>207</v>
      </c>
      <c r="AO1369" t="s">
        <v>207</v>
      </c>
      <c r="AP1369" t="s">
        <v>207</v>
      </c>
      <c r="AQ1369" t="s">
        <v>207</v>
      </c>
      <c r="AR1369" t="s">
        <v>207</v>
      </c>
      <c r="AS1369" t="s">
        <v>207</v>
      </c>
      <c r="AT1369" t="s">
        <v>207</v>
      </c>
      <c r="AU1369" t="s">
        <v>207</v>
      </c>
      <c r="AV1369" t="s">
        <v>207</v>
      </c>
      <c r="AW1369" t="s">
        <v>207</v>
      </c>
      <c r="AX1369" t="s">
        <v>207</v>
      </c>
      <c r="AY1369" t="s">
        <v>207</v>
      </c>
      <c r="AZ1369" t="s">
        <v>207</v>
      </c>
      <c r="BA1369" t="s">
        <v>207</v>
      </c>
      <c r="BB1369" t="s">
        <v>207</v>
      </c>
      <c r="BC1369" t="s">
        <v>207</v>
      </c>
      <c r="BD1369" t="s">
        <v>207</v>
      </c>
      <c r="BE1369" t="s">
        <v>207</v>
      </c>
      <c r="BF1369" t="s">
        <v>207</v>
      </c>
      <c r="BG1369" t="s">
        <v>207</v>
      </c>
      <c r="BH1369" t="s">
        <v>207</v>
      </c>
      <c r="BI1369" t="s">
        <v>207</v>
      </c>
      <c r="BJ1369" t="s">
        <v>207</v>
      </c>
      <c r="BK1369" t="s">
        <v>215</v>
      </c>
      <c r="BL1369" t="s">
        <v>207</v>
      </c>
      <c r="BM1369" t="s">
        <v>207</v>
      </c>
      <c r="BN1369" t="s">
        <v>207</v>
      </c>
      <c r="BO1369" s="18" t="str">
        <f>IF(OR(BO$2=0, BO$2=""), "N/A", IF(ISNUMBER(SEARCH(UPPER(BO$2), UPPER(ProgramsTable[[#This Row],[Type of Service]]))), "Yes", "No"))</f>
        <v>N/A</v>
      </c>
      <c r="BP1369" s="18" t="str">
        <f>IF(BP$2=0, "N/A", IF(ISNUMBER(SEARCH(TRIM(BP$2), ProgramsTable[[#This Row],[Geographic Coverage]])), "Yes", "No"))</f>
        <v>N/A</v>
      </c>
      <c r="BQ1369" s="18" t="str">
        <f>IF(BQ$2=0, "N/A", IF(ISNUMBER(SEARCH(TRIM(BQ$2), ProgramsTable[[#This Row],[Geographic Coverage]])), "Yes", "No"))</f>
        <v>N/A</v>
      </c>
      <c r="BR1369" s="18" t="str">
        <f>IF(AND(BP$2=0, BQ$2=0), "*Required - Please Make a Selection*", IF(OR(ISNUMBER(SEARCH(TRIM(BP$2), ProgramsTable[[#This Row],[Geographic Coverage]])), ISNUMBER(SEARCH(TRIM(BQ$2), ProgramsTable[[#This Row],[Geographic Coverage]]))), "Yes", "No"))</f>
        <v>*Required - Please Make a Selection*</v>
      </c>
      <c r="BS1369" s="18" t="str">
        <f>IF(OR(BS$2="",BS$2=0), "N/A", IF(AND(ProgramsTable[[#This Row],[Age Min]]= "None", ProgramsTable[[#This Row],[Age Max]]= "None"), "Yes", IF(AND(BS$2&gt;=ProgramsTable[[#This Row],[Age Min]], BS$2&lt;=ProgramsTable[[#This Row],[Age Max]]), "Yes", "No")))</f>
        <v>N/A</v>
      </c>
      <c r="BT1369" s="18" t="str" cm="1">
        <f t="array" ref="BT1369">IF(COUNTIF(AM$2:BJ$2,"Yes")=0,"N/A",IF(SUMPRODUCT(--(AM$2:BJ$2="Yes"),--(ProgramsTable[[#This Row],[Developmental Disability]:[Caregivers, Family Members, Advocates, or Practitioners of an Individual with Disabilities or Medical Conditions]]="Yes"))&gt;0,"Yes","No"))</f>
        <v>N/A</v>
      </c>
      <c r="BU136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69" s="18" t="str">
        <f>IF(BV$2=0, "N/A", IF(ISNUMBER(SEARCH(UPPER(BV$2), UPPER(ProgramsTable[[#This Row],[Type of Service]]))), "Yes", "No"))</f>
        <v>N/A</v>
      </c>
      <c r="BW1369" s="18" t="str">
        <f>IF(BW$2=0, "N/A", IF(ISNUMBER(SEARCH(TRIM(BW$2), ProgramsTable[[#This Row],[Geographic Coverage]])), "Yes", "No"))</f>
        <v>N/A</v>
      </c>
      <c r="BX1369" s="18" t="str">
        <f>IF(BX$2=0, "N/A", IF(ISNUMBER(SEARCH(TRIM(BX$2), ProgramsTable[[#This Row],[Geographic Coverage]])), "Yes", "No"))</f>
        <v>N/A</v>
      </c>
      <c r="BY1369" s="18" t="str">
        <f>IF(AND(BW$2=0, BX$2=0), "*Required - Please Make a Selection*", IF(OR(ISNUMBER(SEARCH(TRIM(BW$2), ProgramsTable[[#This Row],[Geographic Coverage]])), ISNUMBER(SEARCH(TRIM(BX$2), ProgramsTable[[#This Row],[Geographic Coverage]]))), "Yes", "No"))</f>
        <v>*Required - Please Make a Selection*</v>
      </c>
      <c r="BZ1369" s="18" t="str">
        <f>IF(I$2=0, "N/A", IF(I$2="Yes", IF(ProgramsTable[[#This Row],[Program Includes Services for Caregivers]]="Yes", IF(ProgramsTable[[#This Row],[Program May Require Caregiver to be Unpaid]]="No", "Yes", "No"), "No"), "N/A"))</f>
        <v>N/A</v>
      </c>
      <c r="CA136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69" s="18" t="str">
        <f>IF(CB$2=0, "N/A", IF(ISNUMBER(SEARCH(TRIM(UPPER(CB$2)), TRIM(UPPER(ProgramsTable[[#This Row],[Type of Service]])))), "Yes", "No"))</f>
        <v>N/A</v>
      </c>
      <c r="CC1369" s="18" t="str">
        <f>IF(CC$2=0, "N/A", IF(ISNUMBER(SEARCH(TRIM(CC$2), ProgramsTable[[#This Row],[Geographic Coverage]])), "Yes", "No"))</f>
        <v>Yes</v>
      </c>
      <c r="CD1369" s="18" t="str">
        <f>IF(CD$2=0, "N/A", IF(ISNUMBER(SEARCH(TRIM(CD$2), ProgramsTable[[#This Row],[Geographic Coverage]])), "Yes", "No"))</f>
        <v>N/A</v>
      </c>
      <c r="CE1369" s="18" t="str">
        <f>IF(AND(CC$2=0, CD$2=0), "*Required - Please Make a Selection*", IF(OR(ISNUMBER(SEARCH(TRIM(CC$2), ProgramsTable[[#This Row],[Geographic Coverage]])), ISNUMBER(SEARCH(TRIM(CD$2), ProgramsTable[[#This Row],[Geographic Coverage]]))), "Yes", "No"))</f>
        <v>Yes</v>
      </c>
      <c r="CF1369" s="18" t="str" cm="1">
        <f t="array" ref="CF1369">IF(COUNTIF(BK$2:BN$2, "Yes")=0, "N/A", IF(SUMPRODUCT((BK$2:BN$2="Yes")*(ProgramsTable[[#This Row],[Veteran?]:[Disabled Veteran?]]="Yes"))&gt;0, "Yes", "No"))</f>
        <v>Yes</v>
      </c>
      <c r="CG1369"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69"/>
      <c r="CI1369"/>
      <c r="CJ1369"/>
      <c r="CK1369"/>
      <c r="CL1369"/>
      <c r="CM1369"/>
      <c r="CN1369"/>
      <c r="CO1369"/>
      <c r="CP1369"/>
      <c r="CQ1369"/>
      <c r="CR1369"/>
      <c r="CS1369"/>
      <c r="CU1369"/>
      <c r="CV1369"/>
    </row>
    <row r="1370" spans="1:100" hidden="1" x14ac:dyDescent="0.25">
      <c r="A1370" s="10">
        <v>1569</v>
      </c>
      <c r="B1370" t="s">
        <v>877</v>
      </c>
      <c r="C1370" t="s">
        <v>877</v>
      </c>
      <c r="D1370" t="s">
        <v>957</v>
      </c>
      <c r="E1370" t="s">
        <v>958</v>
      </c>
      <c r="F1370" t="s">
        <v>959</v>
      </c>
      <c r="G1370" t="s">
        <v>102</v>
      </c>
      <c r="H1370" t="s">
        <v>207</v>
      </c>
      <c r="I1370" t="s">
        <v>207</v>
      </c>
      <c r="J1370" t="s">
        <v>960</v>
      </c>
      <c r="K1370" t="s">
        <v>208</v>
      </c>
      <c r="L1370" s="11" t="s">
        <v>208</v>
      </c>
      <c r="M1370" t="s">
        <v>208</v>
      </c>
      <c r="N1370" t="s">
        <v>208</v>
      </c>
      <c r="P1370" t="s">
        <v>961</v>
      </c>
      <c r="Q1370" t="s">
        <v>962</v>
      </c>
      <c r="R1370" t="s">
        <v>961</v>
      </c>
      <c r="S1370" t="s">
        <v>208</v>
      </c>
      <c r="T1370" t="s">
        <v>230</v>
      </c>
      <c r="U1370" t="s">
        <v>207</v>
      </c>
      <c r="V1370" t="s">
        <v>207</v>
      </c>
      <c r="W1370" t="s">
        <v>207</v>
      </c>
      <c r="X1370" t="s">
        <v>207</v>
      </c>
      <c r="Y1370" t="s">
        <v>207</v>
      </c>
      <c r="Z1370" t="s">
        <v>207</v>
      </c>
      <c r="AA1370" t="s">
        <v>207</v>
      </c>
      <c r="AB1370" t="s">
        <v>207</v>
      </c>
      <c r="AC1370" t="s">
        <v>207</v>
      </c>
      <c r="AD1370" t="s">
        <v>207</v>
      </c>
      <c r="AE1370" t="s">
        <v>207</v>
      </c>
      <c r="AF1370" t="s">
        <v>207</v>
      </c>
      <c r="AG1370" t="s">
        <v>207</v>
      </c>
      <c r="AH1370" t="s">
        <v>207</v>
      </c>
      <c r="AI1370" t="s">
        <v>207</v>
      </c>
      <c r="AJ1370" t="s">
        <v>207</v>
      </c>
      <c r="AK1370" t="s">
        <v>207</v>
      </c>
      <c r="AL1370" t="s">
        <v>215</v>
      </c>
      <c r="AM1370" t="s">
        <v>207</v>
      </c>
      <c r="AN1370" t="s">
        <v>207</v>
      </c>
      <c r="AO1370" t="s">
        <v>215</v>
      </c>
      <c r="AP1370" t="s">
        <v>207</v>
      </c>
      <c r="AQ1370" t="s">
        <v>207</v>
      </c>
      <c r="AR1370" t="s">
        <v>207</v>
      </c>
      <c r="AS1370" t="s">
        <v>207</v>
      </c>
      <c r="AT1370" t="s">
        <v>207</v>
      </c>
      <c r="AU1370" t="s">
        <v>207</v>
      </c>
      <c r="AV1370" t="s">
        <v>207</v>
      </c>
      <c r="AW1370" t="s">
        <v>207</v>
      </c>
      <c r="AX1370" t="s">
        <v>215</v>
      </c>
      <c r="AY1370" t="s">
        <v>215</v>
      </c>
      <c r="AZ1370" t="s">
        <v>207</v>
      </c>
      <c r="BA1370" t="s">
        <v>207</v>
      </c>
      <c r="BB1370" t="s">
        <v>207</v>
      </c>
      <c r="BC1370" t="s">
        <v>207</v>
      </c>
      <c r="BD1370" t="s">
        <v>207</v>
      </c>
      <c r="BE1370" t="s">
        <v>207</v>
      </c>
      <c r="BF1370" t="s">
        <v>207</v>
      </c>
      <c r="BG1370" t="s">
        <v>207</v>
      </c>
      <c r="BH1370" t="s">
        <v>207</v>
      </c>
      <c r="BI1370" t="s">
        <v>207</v>
      </c>
      <c r="BJ1370" t="s">
        <v>207</v>
      </c>
      <c r="BK1370" t="s">
        <v>207</v>
      </c>
      <c r="BL1370" t="s">
        <v>215</v>
      </c>
      <c r="BM1370" t="s">
        <v>207</v>
      </c>
      <c r="BN1370" t="s">
        <v>215</v>
      </c>
      <c r="BO1370" s="18" t="str">
        <f>IF(OR(BO$2=0, BO$2=""), "N/A", IF(ISNUMBER(SEARCH(UPPER(BO$2), UPPER(ProgramsTable[[#This Row],[Type of Service]]))), "Yes", "No"))</f>
        <v>N/A</v>
      </c>
      <c r="BP1370" s="18" t="str">
        <f>IF(BP$2=0, "N/A", IF(ISNUMBER(SEARCH(TRIM(BP$2), ProgramsTable[[#This Row],[Geographic Coverage]])), "Yes", "No"))</f>
        <v>N/A</v>
      </c>
      <c r="BQ1370" s="18" t="str">
        <f>IF(BQ$2=0, "N/A", IF(ISNUMBER(SEARCH(TRIM(BQ$2), ProgramsTable[[#This Row],[Geographic Coverage]])), "Yes", "No"))</f>
        <v>N/A</v>
      </c>
      <c r="BR1370" s="18" t="str">
        <f>IF(AND(BP$2=0, BQ$2=0), "*Required - Please Make a Selection*", IF(OR(ISNUMBER(SEARCH(TRIM(BP$2), ProgramsTable[[#This Row],[Geographic Coverage]])), ISNUMBER(SEARCH(TRIM(BQ$2), ProgramsTable[[#This Row],[Geographic Coverage]]))), "Yes", "No"))</f>
        <v>*Required - Please Make a Selection*</v>
      </c>
      <c r="BS1370" s="18" t="str">
        <f>IF(OR(BS$2="",BS$2=0), "N/A", IF(AND(ProgramsTable[[#This Row],[Age Min]]= "None", ProgramsTable[[#This Row],[Age Max]]= "None"), "Yes", IF(AND(BS$2&gt;=ProgramsTable[[#This Row],[Age Min]], BS$2&lt;=ProgramsTable[[#This Row],[Age Max]]), "Yes", "No")))</f>
        <v>N/A</v>
      </c>
      <c r="BT1370" s="18" t="str" cm="1">
        <f t="array" ref="BT1370">IF(COUNTIF(AM$2:BJ$2,"Yes")=0,"N/A",IF(SUMPRODUCT(--(AM$2:BJ$2="Yes"),--(ProgramsTable[[#This Row],[Developmental Disability]:[Caregivers, Family Members, Advocates, or Practitioners of an Individual with Disabilities or Medical Conditions]]="Yes"))&gt;0,"Yes","No"))</f>
        <v>N/A</v>
      </c>
      <c r="BU137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70" s="18" t="str">
        <f>IF(BV$2=0, "N/A", IF(ISNUMBER(SEARCH(UPPER(BV$2), UPPER(ProgramsTable[[#This Row],[Type of Service]]))), "Yes", "No"))</f>
        <v>N/A</v>
      </c>
      <c r="BW1370" s="18" t="str">
        <f>IF(BW$2=0, "N/A", IF(ISNUMBER(SEARCH(TRIM(BW$2), ProgramsTable[[#This Row],[Geographic Coverage]])), "Yes", "No"))</f>
        <v>N/A</v>
      </c>
      <c r="BX1370" s="18" t="str">
        <f>IF(BX$2=0, "N/A", IF(ISNUMBER(SEARCH(TRIM(BX$2), ProgramsTable[[#This Row],[Geographic Coverage]])), "Yes", "No"))</f>
        <v>N/A</v>
      </c>
      <c r="BY1370" s="18" t="str">
        <f>IF(AND(BW$2=0, BX$2=0), "*Required - Please Make a Selection*", IF(OR(ISNUMBER(SEARCH(TRIM(BW$2), ProgramsTable[[#This Row],[Geographic Coverage]])), ISNUMBER(SEARCH(TRIM(BX$2), ProgramsTable[[#This Row],[Geographic Coverage]]))), "Yes", "No"))</f>
        <v>*Required - Please Make a Selection*</v>
      </c>
      <c r="BZ1370" s="18" t="str">
        <f>IF(I$2=0, "N/A", IF(I$2="Yes", IF(ProgramsTable[[#This Row],[Program Includes Services for Caregivers]]="Yes", IF(ProgramsTable[[#This Row],[Program May Require Caregiver to be Unpaid]]="No", "Yes", "No"), "No"), "N/A"))</f>
        <v>N/A</v>
      </c>
      <c r="CA137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70" s="18" t="str">
        <f>IF(CB$2=0, "N/A", IF(ISNUMBER(SEARCH(TRIM(UPPER(CB$2)), TRIM(UPPER(ProgramsTable[[#This Row],[Type of Service]])))), "Yes", "No"))</f>
        <v>N/A</v>
      </c>
      <c r="CC1370" s="18" t="str">
        <f>IF(CC$2=0, "N/A", IF(ISNUMBER(SEARCH(TRIM(CC$2), ProgramsTable[[#This Row],[Geographic Coverage]])), "Yes", "No"))</f>
        <v>Yes</v>
      </c>
      <c r="CD1370" s="18" t="str">
        <f>IF(CD$2=0, "N/A", IF(ISNUMBER(SEARCH(TRIM(CD$2), ProgramsTable[[#This Row],[Geographic Coverage]])), "Yes", "No"))</f>
        <v>N/A</v>
      </c>
      <c r="CE1370" s="18" t="str">
        <f>IF(AND(CC$2=0, CD$2=0), "*Required - Please Make a Selection*", IF(OR(ISNUMBER(SEARCH(TRIM(CC$2), ProgramsTable[[#This Row],[Geographic Coverage]])), ISNUMBER(SEARCH(TRIM(CD$2), ProgramsTable[[#This Row],[Geographic Coverage]]))), "Yes", "No"))</f>
        <v>Yes</v>
      </c>
      <c r="CF1370" s="18" t="str" cm="1">
        <f t="array" ref="CF1370">IF(COUNTIF(BK$2:BN$2, "Yes")=0, "N/A", IF(SUMPRODUCT((BK$2:BN$2="Yes")*(ProgramsTable[[#This Row],[Veteran?]:[Disabled Veteran?]]="Yes"))&gt;0, "Yes", "No"))</f>
        <v>No</v>
      </c>
      <c r="CG137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70"/>
      <c r="CI1370"/>
      <c r="CJ1370"/>
      <c r="CK1370"/>
      <c r="CL1370"/>
      <c r="CM1370"/>
      <c r="CN1370"/>
      <c r="CO1370"/>
      <c r="CP1370"/>
      <c r="CQ1370"/>
      <c r="CR1370"/>
      <c r="CS1370"/>
      <c r="CU1370"/>
      <c r="CV1370"/>
    </row>
    <row r="1371" spans="1:100" hidden="1" x14ac:dyDescent="0.25">
      <c r="A1371" s="10">
        <v>1570</v>
      </c>
      <c r="B1371" t="s">
        <v>877</v>
      </c>
      <c r="C1371" t="s">
        <v>877</v>
      </c>
      <c r="D1371" t="s">
        <v>963</v>
      </c>
      <c r="E1371" t="s">
        <v>958</v>
      </c>
      <c r="F1371" t="s">
        <v>959</v>
      </c>
      <c r="G1371" t="s">
        <v>102</v>
      </c>
      <c r="H1371" t="s">
        <v>207</v>
      </c>
      <c r="I1371" t="s">
        <v>207</v>
      </c>
      <c r="J1371" t="s">
        <v>964</v>
      </c>
      <c r="K1371" t="s">
        <v>208</v>
      </c>
      <c r="L1371" s="11" t="s">
        <v>208</v>
      </c>
      <c r="M1371" t="s">
        <v>208</v>
      </c>
      <c r="N1371" t="s">
        <v>208</v>
      </c>
      <c r="P1371" t="s">
        <v>965</v>
      </c>
      <c r="Q1371" t="s">
        <v>962</v>
      </c>
      <c r="R1371" t="s">
        <v>965</v>
      </c>
      <c r="S1371" t="s">
        <v>208</v>
      </c>
      <c r="T1371" t="s">
        <v>230</v>
      </c>
      <c r="U1371" t="s">
        <v>207</v>
      </c>
      <c r="V1371" t="s">
        <v>207</v>
      </c>
      <c r="W1371" t="s">
        <v>207</v>
      </c>
      <c r="X1371" t="s">
        <v>207</v>
      </c>
      <c r="Y1371" t="s">
        <v>207</v>
      </c>
      <c r="Z1371" t="s">
        <v>207</v>
      </c>
      <c r="AA1371" t="s">
        <v>207</v>
      </c>
      <c r="AB1371" t="s">
        <v>207</v>
      </c>
      <c r="AC1371" t="s">
        <v>207</v>
      </c>
      <c r="AD1371" t="s">
        <v>207</v>
      </c>
      <c r="AE1371" t="s">
        <v>207</v>
      </c>
      <c r="AF1371" t="s">
        <v>207</v>
      </c>
      <c r="AG1371" t="s">
        <v>207</v>
      </c>
      <c r="AH1371" t="s">
        <v>207</v>
      </c>
      <c r="AI1371" t="s">
        <v>207</v>
      </c>
      <c r="AJ1371" t="s">
        <v>207</v>
      </c>
      <c r="AK1371" t="s">
        <v>207</v>
      </c>
      <c r="AL1371" t="s">
        <v>215</v>
      </c>
      <c r="AM1371" t="s">
        <v>207</v>
      </c>
      <c r="AN1371" t="s">
        <v>207</v>
      </c>
      <c r="AO1371" t="s">
        <v>215</v>
      </c>
      <c r="AP1371" t="s">
        <v>207</v>
      </c>
      <c r="AQ1371" t="s">
        <v>207</v>
      </c>
      <c r="AR1371" t="s">
        <v>207</v>
      </c>
      <c r="AS1371" t="s">
        <v>207</v>
      </c>
      <c r="AT1371" t="s">
        <v>207</v>
      </c>
      <c r="AU1371" t="s">
        <v>207</v>
      </c>
      <c r="AV1371" t="s">
        <v>215</v>
      </c>
      <c r="AW1371" t="s">
        <v>207</v>
      </c>
      <c r="AX1371" t="s">
        <v>215</v>
      </c>
      <c r="AY1371" t="s">
        <v>215</v>
      </c>
      <c r="AZ1371" t="s">
        <v>207</v>
      </c>
      <c r="BA1371" t="s">
        <v>207</v>
      </c>
      <c r="BB1371" t="s">
        <v>207</v>
      </c>
      <c r="BC1371" t="s">
        <v>207</v>
      </c>
      <c r="BD1371" t="s">
        <v>207</v>
      </c>
      <c r="BE1371" t="s">
        <v>207</v>
      </c>
      <c r="BF1371" t="s">
        <v>207</v>
      </c>
      <c r="BG1371" t="s">
        <v>207</v>
      </c>
      <c r="BH1371" t="s">
        <v>207</v>
      </c>
      <c r="BI1371" t="s">
        <v>207</v>
      </c>
      <c r="BJ1371" t="s">
        <v>207</v>
      </c>
      <c r="BK1371" t="s">
        <v>207</v>
      </c>
      <c r="BL1371" t="s">
        <v>215</v>
      </c>
      <c r="BM1371" t="s">
        <v>207</v>
      </c>
      <c r="BN1371" t="s">
        <v>215</v>
      </c>
      <c r="BO1371" s="18" t="str">
        <f>IF(OR(BO$2=0, BO$2=""), "N/A", IF(ISNUMBER(SEARCH(UPPER(BO$2), UPPER(ProgramsTable[[#This Row],[Type of Service]]))), "Yes", "No"))</f>
        <v>N/A</v>
      </c>
      <c r="BP1371" s="18" t="str">
        <f>IF(BP$2=0, "N/A", IF(ISNUMBER(SEARCH(TRIM(BP$2), ProgramsTable[[#This Row],[Geographic Coverage]])), "Yes", "No"))</f>
        <v>N/A</v>
      </c>
      <c r="BQ1371" s="18" t="str">
        <f>IF(BQ$2=0, "N/A", IF(ISNUMBER(SEARCH(TRIM(BQ$2), ProgramsTable[[#This Row],[Geographic Coverage]])), "Yes", "No"))</f>
        <v>N/A</v>
      </c>
      <c r="BR1371" s="18" t="str">
        <f>IF(AND(BP$2=0, BQ$2=0), "*Required - Please Make a Selection*", IF(OR(ISNUMBER(SEARCH(TRIM(BP$2), ProgramsTable[[#This Row],[Geographic Coverage]])), ISNUMBER(SEARCH(TRIM(BQ$2), ProgramsTable[[#This Row],[Geographic Coverage]]))), "Yes", "No"))</f>
        <v>*Required - Please Make a Selection*</v>
      </c>
      <c r="BS1371" s="18" t="str">
        <f>IF(OR(BS$2="",BS$2=0), "N/A", IF(AND(ProgramsTable[[#This Row],[Age Min]]= "None", ProgramsTable[[#This Row],[Age Max]]= "None"), "Yes", IF(AND(BS$2&gt;=ProgramsTable[[#This Row],[Age Min]], BS$2&lt;=ProgramsTable[[#This Row],[Age Max]]), "Yes", "No")))</f>
        <v>N/A</v>
      </c>
      <c r="BT1371" s="18" t="str" cm="1">
        <f t="array" ref="BT1371">IF(COUNTIF(AM$2:BJ$2,"Yes")=0,"N/A",IF(SUMPRODUCT(--(AM$2:BJ$2="Yes"),--(ProgramsTable[[#This Row],[Developmental Disability]:[Caregivers, Family Members, Advocates, or Practitioners of an Individual with Disabilities or Medical Conditions]]="Yes"))&gt;0,"Yes","No"))</f>
        <v>N/A</v>
      </c>
      <c r="BU137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71" s="18" t="str">
        <f>IF(BV$2=0, "N/A", IF(ISNUMBER(SEARCH(UPPER(BV$2), UPPER(ProgramsTable[[#This Row],[Type of Service]]))), "Yes", "No"))</f>
        <v>N/A</v>
      </c>
      <c r="BW1371" s="18" t="str">
        <f>IF(BW$2=0, "N/A", IF(ISNUMBER(SEARCH(TRIM(BW$2), ProgramsTable[[#This Row],[Geographic Coverage]])), "Yes", "No"))</f>
        <v>N/A</v>
      </c>
      <c r="BX1371" s="18" t="str">
        <f>IF(BX$2=0, "N/A", IF(ISNUMBER(SEARCH(TRIM(BX$2), ProgramsTable[[#This Row],[Geographic Coverage]])), "Yes", "No"))</f>
        <v>N/A</v>
      </c>
      <c r="BY1371" s="18" t="str">
        <f>IF(AND(BW$2=0, BX$2=0), "*Required - Please Make a Selection*", IF(OR(ISNUMBER(SEARCH(TRIM(BW$2), ProgramsTable[[#This Row],[Geographic Coverage]])), ISNUMBER(SEARCH(TRIM(BX$2), ProgramsTable[[#This Row],[Geographic Coverage]]))), "Yes", "No"))</f>
        <v>*Required - Please Make a Selection*</v>
      </c>
      <c r="BZ1371" s="18" t="str">
        <f>IF(I$2=0, "N/A", IF(I$2="Yes", IF(ProgramsTable[[#This Row],[Program Includes Services for Caregivers]]="Yes", IF(ProgramsTable[[#This Row],[Program May Require Caregiver to be Unpaid]]="No", "Yes", "No"), "No"), "N/A"))</f>
        <v>N/A</v>
      </c>
      <c r="CA137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71" s="18" t="str">
        <f>IF(CB$2=0, "N/A", IF(ISNUMBER(SEARCH(TRIM(UPPER(CB$2)), TRIM(UPPER(ProgramsTable[[#This Row],[Type of Service]])))), "Yes", "No"))</f>
        <v>N/A</v>
      </c>
      <c r="CC1371" s="18" t="str">
        <f>IF(CC$2=0, "N/A", IF(ISNUMBER(SEARCH(TRIM(CC$2), ProgramsTable[[#This Row],[Geographic Coverage]])), "Yes", "No"))</f>
        <v>Yes</v>
      </c>
      <c r="CD1371" s="18" t="str">
        <f>IF(CD$2=0, "N/A", IF(ISNUMBER(SEARCH(TRIM(CD$2), ProgramsTable[[#This Row],[Geographic Coverage]])), "Yes", "No"))</f>
        <v>N/A</v>
      </c>
      <c r="CE1371" s="18" t="str">
        <f>IF(AND(CC$2=0, CD$2=0), "*Required - Please Make a Selection*", IF(OR(ISNUMBER(SEARCH(TRIM(CC$2), ProgramsTable[[#This Row],[Geographic Coverage]])), ISNUMBER(SEARCH(TRIM(CD$2), ProgramsTable[[#This Row],[Geographic Coverage]]))), "Yes", "No"))</f>
        <v>Yes</v>
      </c>
      <c r="CF1371" s="18" t="str" cm="1">
        <f t="array" ref="CF1371">IF(COUNTIF(BK$2:BN$2, "Yes")=0, "N/A", IF(SUMPRODUCT((BK$2:BN$2="Yes")*(ProgramsTable[[#This Row],[Veteran?]:[Disabled Veteran?]]="Yes"))&gt;0, "Yes", "No"))</f>
        <v>No</v>
      </c>
      <c r="CG137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71"/>
      <c r="CI1371"/>
      <c r="CJ1371"/>
      <c r="CK1371"/>
      <c r="CL1371"/>
      <c r="CM1371"/>
      <c r="CN1371"/>
      <c r="CO1371"/>
      <c r="CP1371"/>
      <c r="CQ1371"/>
      <c r="CR1371"/>
      <c r="CS1371"/>
      <c r="CU1371"/>
      <c r="CV1371"/>
    </row>
    <row r="1372" spans="1:100" hidden="1" x14ac:dyDescent="0.25">
      <c r="A1372" s="10">
        <v>1571</v>
      </c>
      <c r="B1372" t="s">
        <v>877</v>
      </c>
      <c r="C1372" t="s">
        <v>877</v>
      </c>
      <c r="D1372" t="s">
        <v>966</v>
      </c>
      <c r="E1372" t="s">
        <v>958</v>
      </c>
      <c r="F1372" t="s">
        <v>967</v>
      </c>
      <c r="G1372" t="s">
        <v>102</v>
      </c>
      <c r="H1372" t="s">
        <v>207</v>
      </c>
      <c r="I1372" t="s">
        <v>207</v>
      </c>
      <c r="J1372" t="s">
        <v>208</v>
      </c>
      <c r="K1372" t="s">
        <v>208</v>
      </c>
      <c r="L1372" s="11" t="s">
        <v>208</v>
      </c>
      <c r="M1372" t="s">
        <v>208</v>
      </c>
      <c r="N1372" t="s">
        <v>208</v>
      </c>
      <c r="P1372" t="s">
        <v>968</v>
      </c>
      <c r="Q1372" t="s">
        <v>781</v>
      </c>
      <c r="R1372" t="s">
        <v>968</v>
      </c>
      <c r="S1372" t="s">
        <v>208</v>
      </c>
      <c r="T1372" t="s">
        <v>230</v>
      </c>
      <c r="U1372" t="s">
        <v>207</v>
      </c>
      <c r="V1372" t="s">
        <v>207</v>
      </c>
      <c r="W1372" t="s">
        <v>207</v>
      </c>
      <c r="X1372" t="s">
        <v>207</v>
      </c>
      <c r="Y1372" t="s">
        <v>207</v>
      </c>
      <c r="Z1372" t="s">
        <v>207</v>
      </c>
      <c r="AA1372" t="s">
        <v>207</v>
      </c>
      <c r="AB1372" t="s">
        <v>207</v>
      </c>
      <c r="AC1372" t="s">
        <v>207</v>
      </c>
      <c r="AD1372" t="s">
        <v>207</v>
      </c>
      <c r="AE1372" t="s">
        <v>207</v>
      </c>
      <c r="AF1372" t="s">
        <v>207</v>
      </c>
      <c r="AG1372" t="s">
        <v>207</v>
      </c>
      <c r="AH1372" t="s">
        <v>207</v>
      </c>
      <c r="AI1372" t="s">
        <v>207</v>
      </c>
      <c r="AJ1372" t="s">
        <v>207</v>
      </c>
      <c r="AK1372" t="s">
        <v>207</v>
      </c>
      <c r="AL1372" t="s">
        <v>207</v>
      </c>
      <c r="AM1372" t="s">
        <v>207</v>
      </c>
      <c r="AN1372" t="s">
        <v>207</v>
      </c>
      <c r="AO1372" t="s">
        <v>215</v>
      </c>
      <c r="AP1372" t="s">
        <v>207</v>
      </c>
      <c r="AQ1372" t="s">
        <v>207</v>
      </c>
      <c r="AR1372" t="s">
        <v>207</v>
      </c>
      <c r="AS1372" t="s">
        <v>207</v>
      </c>
      <c r="AT1372" t="s">
        <v>207</v>
      </c>
      <c r="AU1372" t="s">
        <v>207</v>
      </c>
      <c r="AV1372" t="s">
        <v>207</v>
      </c>
      <c r="AW1372" t="s">
        <v>207</v>
      </c>
      <c r="AX1372" t="s">
        <v>207</v>
      </c>
      <c r="AY1372" t="s">
        <v>207</v>
      </c>
      <c r="AZ1372" t="s">
        <v>207</v>
      </c>
      <c r="BA1372" t="s">
        <v>207</v>
      </c>
      <c r="BB1372" t="s">
        <v>207</v>
      </c>
      <c r="BC1372" t="s">
        <v>207</v>
      </c>
      <c r="BD1372" t="s">
        <v>207</v>
      </c>
      <c r="BE1372" t="s">
        <v>207</v>
      </c>
      <c r="BF1372" t="s">
        <v>207</v>
      </c>
      <c r="BG1372" t="s">
        <v>207</v>
      </c>
      <c r="BH1372" t="s">
        <v>207</v>
      </c>
      <c r="BI1372" t="s">
        <v>207</v>
      </c>
      <c r="BJ1372" t="s">
        <v>207</v>
      </c>
      <c r="BK1372" t="s">
        <v>207</v>
      </c>
      <c r="BL1372" t="s">
        <v>215</v>
      </c>
      <c r="BM1372" t="s">
        <v>207</v>
      </c>
      <c r="BN1372" t="s">
        <v>215</v>
      </c>
      <c r="BO1372" s="18" t="str">
        <f>IF(OR(BO$2=0, BO$2=""), "N/A", IF(ISNUMBER(SEARCH(UPPER(BO$2), UPPER(ProgramsTable[[#This Row],[Type of Service]]))), "Yes", "No"))</f>
        <v>N/A</v>
      </c>
      <c r="BP1372" s="18" t="str">
        <f>IF(BP$2=0, "N/A", IF(ISNUMBER(SEARCH(TRIM(BP$2), ProgramsTable[[#This Row],[Geographic Coverage]])), "Yes", "No"))</f>
        <v>N/A</v>
      </c>
      <c r="BQ1372" s="18" t="str">
        <f>IF(BQ$2=0, "N/A", IF(ISNUMBER(SEARCH(TRIM(BQ$2), ProgramsTable[[#This Row],[Geographic Coverage]])), "Yes", "No"))</f>
        <v>N/A</v>
      </c>
      <c r="BR1372" s="18" t="str">
        <f>IF(AND(BP$2=0, BQ$2=0), "*Required - Please Make a Selection*", IF(OR(ISNUMBER(SEARCH(TRIM(BP$2), ProgramsTable[[#This Row],[Geographic Coverage]])), ISNUMBER(SEARCH(TRIM(BQ$2), ProgramsTable[[#This Row],[Geographic Coverage]]))), "Yes", "No"))</f>
        <v>*Required - Please Make a Selection*</v>
      </c>
      <c r="BS1372" s="18" t="str">
        <f>IF(OR(BS$2="",BS$2=0), "N/A", IF(AND(ProgramsTable[[#This Row],[Age Min]]= "None", ProgramsTable[[#This Row],[Age Max]]= "None"), "Yes", IF(AND(BS$2&gt;=ProgramsTable[[#This Row],[Age Min]], BS$2&lt;=ProgramsTable[[#This Row],[Age Max]]), "Yes", "No")))</f>
        <v>N/A</v>
      </c>
      <c r="BT1372" s="18" t="str" cm="1">
        <f t="array" ref="BT1372">IF(COUNTIF(AM$2:BJ$2,"Yes")=0,"N/A",IF(SUMPRODUCT(--(AM$2:BJ$2="Yes"),--(ProgramsTable[[#This Row],[Developmental Disability]:[Caregivers, Family Members, Advocates, or Practitioners of an Individual with Disabilities or Medical Conditions]]="Yes"))&gt;0,"Yes","No"))</f>
        <v>N/A</v>
      </c>
      <c r="BU137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72" s="18" t="str">
        <f>IF(BV$2=0, "N/A", IF(ISNUMBER(SEARCH(UPPER(BV$2), UPPER(ProgramsTable[[#This Row],[Type of Service]]))), "Yes", "No"))</f>
        <v>N/A</v>
      </c>
      <c r="BW1372" s="18" t="str">
        <f>IF(BW$2=0, "N/A", IF(ISNUMBER(SEARCH(TRIM(BW$2), ProgramsTable[[#This Row],[Geographic Coverage]])), "Yes", "No"))</f>
        <v>N/A</v>
      </c>
      <c r="BX1372" s="18" t="str">
        <f>IF(BX$2=0, "N/A", IF(ISNUMBER(SEARCH(TRIM(BX$2), ProgramsTable[[#This Row],[Geographic Coverage]])), "Yes", "No"))</f>
        <v>N/A</v>
      </c>
      <c r="BY1372" s="18" t="str">
        <f>IF(AND(BW$2=0, BX$2=0), "*Required - Please Make a Selection*", IF(OR(ISNUMBER(SEARCH(TRIM(BW$2), ProgramsTable[[#This Row],[Geographic Coverage]])), ISNUMBER(SEARCH(TRIM(BX$2), ProgramsTable[[#This Row],[Geographic Coverage]]))), "Yes", "No"))</f>
        <v>*Required - Please Make a Selection*</v>
      </c>
      <c r="BZ1372" s="18" t="str">
        <f>IF(I$2=0, "N/A", IF(I$2="Yes", IF(ProgramsTable[[#This Row],[Program Includes Services for Caregivers]]="Yes", IF(ProgramsTable[[#This Row],[Program May Require Caregiver to be Unpaid]]="No", "Yes", "No"), "No"), "N/A"))</f>
        <v>N/A</v>
      </c>
      <c r="CA137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72" s="18" t="str">
        <f>IF(CB$2=0, "N/A", IF(ISNUMBER(SEARCH(TRIM(UPPER(CB$2)), TRIM(UPPER(ProgramsTable[[#This Row],[Type of Service]])))), "Yes", "No"))</f>
        <v>N/A</v>
      </c>
      <c r="CC1372" s="18" t="str">
        <f>IF(CC$2=0, "N/A", IF(ISNUMBER(SEARCH(TRIM(CC$2), ProgramsTable[[#This Row],[Geographic Coverage]])), "Yes", "No"))</f>
        <v>Yes</v>
      </c>
      <c r="CD1372" s="18" t="str">
        <f>IF(CD$2=0, "N/A", IF(ISNUMBER(SEARCH(TRIM(CD$2), ProgramsTable[[#This Row],[Geographic Coverage]])), "Yes", "No"))</f>
        <v>N/A</v>
      </c>
      <c r="CE1372" s="18" t="str">
        <f>IF(AND(CC$2=0, CD$2=0), "*Required - Please Make a Selection*", IF(OR(ISNUMBER(SEARCH(TRIM(CC$2), ProgramsTable[[#This Row],[Geographic Coverage]])), ISNUMBER(SEARCH(TRIM(CD$2), ProgramsTable[[#This Row],[Geographic Coverage]]))), "Yes", "No"))</f>
        <v>Yes</v>
      </c>
      <c r="CF1372" s="18" t="str" cm="1">
        <f t="array" ref="CF1372">IF(COUNTIF(BK$2:BN$2, "Yes")=0, "N/A", IF(SUMPRODUCT((BK$2:BN$2="Yes")*(ProgramsTable[[#This Row],[Veteran?]:[Disabled Veteran?]]="Yes"))&gt;0, "Yes", "No"))</f>
        <v>No</v>
      </c>
      <c r="CG137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72"/>
      <c r="CI1372"/>
      <c r="CJ1372"/>
      <c r="CK1372"/>
      <c r="CL1372"/>
      <c r="CM1372"/>
      <c r="CN1372"/>
      <c r="CO1372"/>
      <c r="CP1372"/>
      <c r="CQ1372"/>
      <c r="CR1372"/>
      <c r="CS1372"/>
      <c r="CU1372"/>
      <c r="CV1372"/>
    </row>
    <row r="1373" spans="1:100" hidden="1" x14ac:dyDescent="0.25">
      <c r="A1373" s="10">
        <v>1572</v>
      </c>
      <c r="B1373" t="s">
        <v>877</v>
      </c>
      <c r="C1373" t="s">
        <v>877</v>
      </c>
      <c r="D1373" t="s">
        <v>969</v>
      </c>
      <c r="E1373" t="s">
        <v>970</v>
      </c>
      <c r="F1373" t="s">
        <v>971</v>
      </c>
      <c r="G1373" t="s">
        <v>102</v>
      </c>
      <c r="H1373" t="s">
        <v>207</v>
      </c>
      <c r="I1373" t="s">
        <v>207</v>
      </c>
      <c r="J1373" t="s">
        <v>972</v>
      </c>
      <c r="K1373" t="s">
        <v>208</v>
      </c>
      <c r="L1373" t="s">
        <v>208</v>
      </c>
      <c r="M1373" t="s">
        <v>208</v>
      </c>
      <c r="N1373" t="s">
        <v>208</v>
      </c>
      <c r="P1373" t="s">
        <v>208</v>
      </c>
      <c r="Q1373" t="s">
        <v>973</v>
      </c>
      <c r="R1373" t="s">
        <v>208</v>
      </c>
      <c r="S1373" t="s">
        <v>208</v>
      </c>
      <c r="T1373" t="s">
        <v>230</v>
      </c>
      <c r="U1373" t="s">
        <v>215</v>
      </c>
      <c r="V1373" t="s">
        <v>207</v>
      </c>
      <c r="W1373" t="s">
        <v>207</v>
      </c>
      <c r="X1373" t="s">
        <v>207</v>
      </c>
      <c r="Y1373" t="s">
        <v>207</v>
      </c>
      <c r="Z1373" t="s">
        <v>207</v>
      </c>
      <c r="AA1373" t="s">
        <v>207</v>
      </c>
      <c r="AB1373" t="s">
        <v>207</v>
      </c>
      <c r="AC1373" t="s">
        <v>207</v>
      </c>
      <c r="AD1373" t="s">
        <v>207</v>
      </c>
      <c r="AE1373" t="s">
        <v>215</v>
      </c>
      <c r="AF1373" t="s">
        <v>207</v>
      </c>
      <c r="AG1373" t="s">
        <v>207</v>
      </c>
      <c r="AH1373" t="s">
        <v>207</v>
      </c>
      <c r="AI1373" t="s">
        <v>207</v>
      </c>
      <c r="AJ1373" t="s">
        <v>207</v>
      </c>
      <c r="AK1373" t="s">
        <v>207</v>
      </c>
      <c r="AL1373" t="s">
        <v>207</v>
      </c>
      <c r="AM1373" t="s">
        <v>207</v>
      </c>
      <c r="AN1373" t="s">
        <v>207</v>
      </c>
      <c r="AO1373" t="s">
        <v>207</v>
      </c>
      <c r="AP1373" t="s">
        <v>207</v>
      </c>
      <c r="AQ1373" t="s">
        <v>207</v>
      </c>
      <c r="AR1373" t="s">
        <v>207</v>
      </c>
      <c r="AS1373" t="s">
        <v>207</v>
      </c>
      <c r="AT1373" t="s">
        <v>207</v>
      </c>
      <c r="AU1373" t="s">
        <v>207</v>
      </c>
      <c r="AV1373" t="s">
        <v>207</v>
      </c>
      <c r="AW1373" t="s">
        <v>207</v>
      </c>
      <c r="AX1373" t="s">
        <v>207</v>
      </c>
      <c r="AY1373" t="s">
        <v>207</v>
      </c>
      <c r="AZ1373" t="s">
        <v>207</v>
      </c>
      <c r="BA1373" t="s">
        <v>207</v>
      </c>
      <c r="BB1373" t="s">
        <v>207</v>
      </c>
      <c r="BC1373" t="s">
        <v>207</v>
      </c>
      <c r="BD1373" t="s">
        <v>207</v>
      </c>
      <c r="BE1373" t="s">
        <v>207</v>
      </c>
      <c r="BF1373" t="s">
        <v>207</v>
      </c>
      <c r="BG1373" t="s">
        <v>207</v>
      </c>
      <c r="BH1373" t="s">
        <v>207</v>
      </c>
      <c r="BI1373" t="s">
        <v>207</v>
      </c>
      <c r="BJ1373" t="s">
        <v>207</v>
      </c>
      <c r="BK1373" t="s">
        <v>207</v>
      </c>
      <c r="BL1373" t="s">
        <v>207</v>
      </c>
      <c r="BM1373" t="s">
        <v>215</v>
      </c>
      <c r="BN1373" t="s">
        <v>207</v>
      </c>
      <c r="BO1373" s="18" t="str">
        <f>IF(OR(BO$2=0, BO$2=""), "N/A", IF(ISNUMBER(SEARCH(UPPER(BO$2), UPPER(ProgramsTable[[#This Row],[Type of Service]]))), "Yes", "No"))</f>
        <v>N/A</v>
      </c>
      <c r="BP1373" s="18" t="str">
        <f>IF(BP$2=0, "N/A", IF(ISNUMBER(SEARCH(TRIM(BP$2), ProgramsTable[[#This Row],[Geographic Coverage]])), "Yes", "No"))</f>
        <v>N/A</v>
      </c>
      <c r="BQ1373" s="18" t="str">
        <f>IF(BQ$2=0, "N/A", IF(ISNUMBER(SEARCH(TRIM(BQ$2), ProgramsTable[[#This Row],[Geographic Coverage]])), "Yes", "No"))</f>
        <v>N/A</v>
      </c>
      <c r="BR1373" s="18" t="str">
        <f>IF(AND(BP$2=0, BQ$2=0), "*Required - Please Make a Selection*", IF(OR(ISNUMBER(SEARCH(TRIM(BP$2), ProgramsTable[[#This Row],[Geographic Coverage]])), ISNUMBER(SEARCH(TRIM(BQ$2), ProgramsTable[[#This Row],[Geographic Coverage]]))), "Yes", "No"))</f>
        <v>*Required - Please Make a Selection*</v>
      </c>
      <c r="BS1373" s="18" t="str">
        <f>IF(OR(BS$2="",BS$2=0), "N/A", IF(AND(ProgramsTable[[#This Row],[Age Min]]= "None", ProgramsTable[[#This Row],[Age Max]]= "None"), "Yes", IF(AND(BS$2&gt;=ProgramsTable[[#This Row],[Age Min]], BS$2&lt;=ProgramsTable[[#This Row],[Age Max]]), "Yes", "No")))</f>
        <v>N/A</v>
      </c>
      <c r="BT1373" s="18" t="str" cm="1">
        <f t="array" ref="BT1373">IF(COUNTIF(AM$2:BJ$2,"Yes")=0,"N/A",IF(SUMPRODUCT(--(AM$2:BJ$2="Yes"),--(ProgramsTable[[#This Row],[Developmental Disability]:[Caregivers, Family Members, Advocates, or Practitioners of an Individual with Disabilities or Medical Conditions]]="Yes"))&gt;0,"Yes","No"))</f>
        <v>N/A</v>
      </c>
      <c r="BU137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73" s="18" t="str">
        <f>IF(BV$2=0, "N/A", IF(ISNUMBER(SEARCH(UPPER(BV$2), UPPER(ProgramsTable[[#This Row],[Type of Service]]))), "Yes", "No"))</f>
        <v>N/A</v>
      </c>
      <c r="BW1373" s="18" t="str">
        <f>IF(BW$2=0, "N/A", IF(ISNUMBER(SEARCH(TRIM(BW$2), ProgramsTable[[#This Row],[Geographic Coverage]])), "Yes", "No"))</f>
        <v>N/A</v>
      </c>
      <c r="BX1373" s="18" t="str">
        <f>IF(BX$2=0, "N/A", IF(ISNUMBER(SEARCH(TRIM(BX$2), ProgramsTable[[#This Row],[Geographic Coverage]])), "Yes", "No"))</f>
        <v>N/A</v>
      </c>
      <c r="BY1373" s="18" t="str">
        <f>IF(AND(BW$2=0, BX$2=0), "*Required - Please Make a Selection*", IF(OR(ISNUMBER(SEARCH(TRIM(BW$2), ProgramsTable[[#This Row],[Geographic Coverage]])), ISNUMBER(SEARCH(TRIM(BX$2), ProgramsTable[[#This Row],[Geographic Coverage]]))), "Yes", "No"))</f>
        <v>*Required - Please Make a Selection*</v>
      </c>
      <c r="BZ1373" s="18" t="str">
        <f>IF(I$2=0, "N/A", IF(I$2="Yes", IF(ProgramsTable[[#This Row],[Program Includes Services for Caregivers]]="Yes", IF(ProgramsTable[[#This Row],[Program May Require Caregiver to be Unpaid]]="No", "Yes", "No"), "No"), "N/A"))</f>
        <v>N/A</v>
      </c>
      <c r="CA137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73" s="18" t="str">
        <f>IF(CB$2=0, "N/A", IF(ISNUMBER(SEARCH(TRIM(UPPER(CB$2)), TRIM(UPPER(ProgramsTable[[#This Row],[Type of Service]])))), "Yes", "No"))</f>
        <v>N/A</v>
      </c>
      <c r="CC1373" s="18" t="str">
        <f>IF(CC$2=0, "N/A", IF(ISNUMBER(SEARCH(TRIM(CC$2), ProgramsTable[[#This Row],[Geographic Coverage]])), "Yes", "No"))</f>
        <v>Yes</v>
      </c>
      <c r="CD1373" s="18" t="str">
        <f>IF(CD$2=0, "N/A", IF(ISNUMBER(SEARCH(TRIM(CD$2), ProgramsTable[[#This Row],[Geographic Coverage]])), "Yes", "No"))</f>
        <v>N/A</v>
      </c>
      <c r="CE1373" s="18" t="str">
        <f>IF(AND(CC$2=0, CD$2=0), "*Required - Please Make a Selection*", IF(OR(ISNUMBER(SEARCH(TRIM(CC$2), ProgramsTable[[#This Row],[Geographic Coverage]])), ISNUMBER(SEARCH(TRIM(CD$2), ProgramsTable[[#This Row],[Geographic Coverage]]))), "Yes", "No"))</f>
        <v>Yes</v>
      </c>
      <c r="CF1373" s="18" t="str" cm="1">
        <f t="array" ref="CF1373">IF(COUNTIF(BK$2:BN$2, "Yes")=0, "N/A", IF(SUMPRODUCT((BK$2:BN$2="Yes")*(ProgramsTable[[#This Row],[Veteran?]:[Disabled Veteran?]]="Yes"))&gt;0, "Yes", "No"))</f>
        <v>No</v>
      </c>
      <c r="CG137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73"/>
      <c r="CI1373"/>
      <c r="CJ1373"/>
      <c r="CK1373"/>
      <c r="CL1373"/>
      <c r="CM1373"/>
      <c r="CN1373"/>
      <c r="CO1373"/>
      <c r="CP1373"/>
      <c r="CQ1373"/>
      <c r="CR1373"/>
      <c r="CS1373"/>
      <c r="CU1373"/>
      <c r="CV1373"/>
    </row>
    <row r="1374" spans="1:100" hidden="1" x14ac:dyDescent="0.25">
      <c r="A1374" s="10">
        <v>1573</v>
      </c>
      <c r="B1374" t="s">
        <v>877</v>
      </c>
      <c r="C1374" t="s">
        <v>877</v>
      </c>
      <c r="D1374" t="s">
        <v>974</v>
      </c>
      <c r="E1374" t="s">
        <v>879</v>
      </c>
      <c r="F1374" t="s">
        <v>975</v>
      </c>
      <c r="G1374" t="s">
        <v>111</v>
      </c>
      <c r="H1374" t="s">
        <v>207</v>
      </c>
      <c r="I1374" t="s">
        <v>207</v>
      </c>
      <c r="J1374" t="s">
        <v>208</v>
      </c>
      <c r="K1374" t="s">
        <v>208</v>
      </c>
      <c r="L1374" t="s">
        <v>208</v>
      </c>
      <c r="M1374" t="s">
        <v>208</v>
      </c>
      <c r="N1374" t="s">
        <v>208</v>
      </c>
      <c r="P1374" t="s">
        <v>976</v>
      </c>
      <c r="Q1374" t="s">
        <v>935</v>
      </c>
      <c r="R1374" t="s">
        <v>976</v>
      </c>
      <c r="S1374" t="s">
        <v>208</v>
      </c>
      <c r="T1374" t="s">
        <v>230</v>
      </c>
      <c r="U1374" t="s">
        <v>207</v>
      </c>
      <c r="V1374" t="s">
        <v>207</v>
      </c>
      <c r="W1374" t="s">
        <v>207</v>
      </c>
      <c r="X1374" t="s">
        <v>207</v>
      </c>
      <c r="Y1374" t="s">
        <v>207</v>
      </c>
      <c r="Z1374" t="s">
        <v>207</v>
      </c>
      <c r="AA1374" t="s">
        <v>207</v>
      </c>
      <c r="AB1374" t="s">
        <v>207</v>
      </c>
      <c r="AC1374" t="s">
        <v>207</v>
      </c>
      <c r="AD1374" t="s">
        <v>207</v>
      </c>
      <c r="AE1374" t="s">
        <v>207</v>
      </c>
      <c r="AF1374" t="s">
        <v>207</v>
      </c>
      <c r="AG1374" t="s">
        <v>207</v>
      </c>
      <c r="AH1374" t="s">
        <v>207</v>
      </c>
      <c r="AI1374" t="s">
        <v>207</v>
      </c>
      <c r="AJ1374" t="s">
        <v>207</v>
      </c>
      <c r="AK1374" t="s">
        <v>215</v>
      </c>
      <c r="AL1374" t="s">
        <v>207</v>
      </c>
      <c r="AM1374" t="s">
        <v>207</v>
      </c>
      <c r="AN1374" t="s">
        <v>207</v>
      </c>
      <c r="AO1374" t="s">
        <v>207</v>
      </c>
      <c r="AP1374" t="s">
        <v>207</v>
      </c>
      <c r="AQ1374" t="s">
        <v>207</v>
      </c>
      <c r="AR1374" t="s">
        <v>207</v>
      </c>
      <c r="AS1374" t="s">
        <v>207</v>
      </c>
      <c r="AT1374" t="s">
        <v>207</v>
      </c>
      <c r="AU1374" t="s">
        <v>207</v>
      </c>
      <c r="AV1374" t="s">
        <v>215</v>
      </c>
      <c r="AW1374" t="s">
        <v>207</v>
      </c>
      <c r="AX1374" t="s">
        <v>207</v>
      </c>
      <c r="AY1374" t="s">
        <v>207</v>
      </c>
      <c r="AZ1374" t="s">
        <v>207</v>
      </c>
      <c r="BA1374" t="s">
        <v>215</v>
      </c>
      <c r="BB1374" t="s">
        <v>207</v>
      </c>
      <c r="BC1374" t="s">
        <v>215</v>
      </c>
      <c r="BD1374" t="s">
        <v>207</v>
      </c>
      <c r="BE1374" t="s">
        <v>207</v>
      </c>
      <c r="BF1374" t="s">
        <v>215</v>
      </c>
      <c r="BG1374" t="s">
        <v>215</v>
      </c>
      <c r="BH1374" t="s">
        <v>207</v>
      </c>
      <c r="BI1374" t="s">
        <v>207</v>
      </c>
      <c r="BJ1374" t="s">
        <v>207</v>
      </c>
      <c r="BK1374" t="s">
        <v>207</v>
      </c>
      <c r="BL1374" t="s">
        <v>207</v>
      </c>
      <c r="BM1374" t="s">
        <v>207</v>
      </c>
      <c r="BN1374" t="s">
        <v>215</v>
      </c>
      <c r="BO1374" s="18" t="str">
        <f>IF(OR(BO$2=0, BO$2=""), "N/A", IF(ISNUMBER(SEARCH(UPPER(BO$2), UPPER(ProgramsTable[[#This Row],[Type of Service]]))), "Yes", "No"))</f>
        <v>N/A</v>
      </c>
      <c r="BP1374" s="18" t="str">
        <f>IF(BP$2=0, "N/A", IF(ISNUMBER(SEARCH(TRIM(BP$2), ProgramsTable[[#This Row],[Geographic Coverage]])), "Yes", "No"))</f>
        <v>N/A</v>
      </c>
      <c r="BQ1374" s="18" t="str">
        <f>IF(BQ$2=0, "N/A", IF(ISNUMBER(SEARCH(TRIM(BQ$2), ProgramsTable[[#This Row],[Geographic Coverage]])), "Yes", "No"))</f>
        <v>N/A</v>
      </c>
      <c r="BR1374" s="18" t="str">
        <f>IF(AND(BP$2=0, BQ$2=0), "*Required - Please Make a Selection*", IF(OR(ISNUMBER(SEARCH(TRIM(BP$2), ProgramsTable[[#This Row],[Geographic Coverage]])), ISNUMBER(SEARCH(TRIM(BQ$2), ProgramsTable[[#This Row],[Geographic Coverage]]))), "Yes", "No"))</f>
        <v>*Required - Please Make a Selection*</v>
      </c>
      <c r="BS1374" s="18" t="str">
        <f>IF(OR(BS$2="",BS$2=0), "N/A", IF(AND(ProgramsTable[[#This Row],[Age Min]]= "None", ProgramsTable[[#This Row],[Age Max]]= "None"), "Yes", IF(AND(BS$2&gt;=ProgramsTable[[#This Row],[Age Min]], BS$2&lt;=ProgramsTable[[#This Row],[Age Max]]), "Yes", "No")))</f>
        <v>N/A</v>
      </c>
      <c r="BT1374" s="18" t="str" cm="1">
        <f t="array" ref="BT1374">IF(COUNTIF(AM$2:BJ$2,"Yes")=0,"N/A",IF(SUMPRODUCT(--(AM$2:BJ$2="Yes"),--(ProgramsTable[[#This Row],[Developmental Disability]:[Caregivers, Family Members, Advocates, or Practitioners of an Individual with Disabilities or Medical Conditions]]="Yes"))&gt;0,"Yes","No"))</f>
        <v>N/A</v>
      </c>
      <c r="BU137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74" s="18" t="str">
        <f>IF(BV$2=0, "N/A", IF(ISNUMBER(SEARCH(UPPER(BV$2), UPPER(ProgramsTable[[#This Row],[Type of Service]]))), "Yes", "No"))</f>
        <v>N/A</v>
      </c>
      <c r="BW1374" s="18" t="str">
        <f>IF(BW$2=0, "N/A", IF(ISNUMBER(SEARCH(TRIM(BW$2), ProgramsTable[[#This Row],[Geographic Coverage]])), "Yes", "No"))</f>
        <v>N/A</v>
      </c>
      <c r="BX1374" s="18" t="str">
        <f>IF(BX$2=0, "N/A", IF(ISNUMBER(SEARCH(TRIM(BX$2), ProgramsTable[[#This Row],[Geographic Coverage]])), "Yes", "No"))</f>
        <v>N/A</v>
      </c>
      <c r="BY1374" s="18" t="str">
        <f>IF(AND(BW$2=0, BX$2=0), "*Required - Please Make a Selection*", IF(OR(ISNUMBER(SEARCH(TRIM(BW$2), ProgramsTable[[#This Row],[Geographic Coverage]])), ISNUMBER(SEARCH(TRIM(BX$2), ProgramsTable[[#This Row],[Geographic Coverage]]))), "Yes", "No"))</f>
        <v>*Required - Please Make a Selection*</v>
      </c>
      <c r="BZ1374" s="18" t="str">
        <f>IF(I$2=0, "N/A", IF(I$2="Yes", IF(ProgramsTable[[#This Row],[Program Includes Services for Caregivers]]="Yes", IF(ProgramsTable[[#This Row],[Program May Require Caregiver to be Unpaid]]="No", "Yes", "No"), "No"), "N/A"))</f>
        <v>N/A</v>
      </c>
      <c r="CA137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74" s="18" t="str">
        <f>IF(CB$2=0, "N/A", IF(ISNUMBER(SEARCH(TRIM(UPPER(CB$2)), TRIM(UPPER(ProgramsTable[[#This Row],[Type of Service]])))), "Yes", "No"))</f>
        <v>N/A</v>
      </c>
      <c r="CC1374" s="18" t="str">
        <f>IF(CC$2=0, "N/A", IF(ISNUMBER(SEARCH(TRIM(CC$2), ProgramsTable[[#This Row],[Geographic Coverage]])), "Yes", "No"))</f>
        <v>Yes</v>
      </c>
      <c r="CD1374" s="18" t="str">
        <f>IF(CD$2=0, "N/A", IF(ISNUMBER(SEARCH(TRIM(CD$2), ProgramsTable[[#This Row],[Geographic Coverage]])), "Yes", "No"))</f>
        <v>N/A</v>
      </c>
      <c r="CE1374" s="18" t="str">
        <f>IF(AND(CC$2=0, CD$2=0), "*Required - Please Make a Selection*", IF(OR(ISNUMBER(SEARCH(TRIM(CC$2), ProgramsTable[[#This Row],[Geographic Coverage]])), ISNUMBER(SEARCH(TRIM(CD$2), ProgramsTable[[#This Row],[Geographic Coverage]]))), "Yes", "No"))</f>
        <v>Yes</v>
      </c>
      <c r="CF1374" s="18" t="str" cm="1">
        <f t="array" ref="CF1374">IF(COUNTIF(BK$2:BN$2, "Yes")=0, "N/A", IF(SUMPRODUCT((BK$2:BN$2="Yes")*(ProgramsTable[[#This Row],[Veteran?]:[Disabled Veteran?]]="Yes"))&gt;0, "Yes", "No"))</f>
        <v>No</v>
      </c>
      <c r="CG137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74"/>
      <c r="CI1374"/>
      <c r="CJ1374"/>
      <c r="CK1374"/>
      <c r="CL1374"/>
      <c r="CM1374"/>
      <c r="CN1374"/>
      <c r="CO1374"/>
      <c r="CP1374"/>
      <c r="CQ1374"/>
      <c r="CR1374"/>
      <c r="CS1374"/>
      <c r="CU1374"/>
      <c r="CV1374"/>
    </row>
    <row r="1375" spans="1:100" hidden="1" x14ac:dyDescent="0.25">
      <c r="A1375" s="10">
        <v>1574</v>
      </c>
      <c r="B1375" t="s">
        <v>877</v>
      </c>
      <c r="C1375" t="s">
        <v>877</v>
      </c>
      <c r="D1375" t="s">
        <v>977</v>
      </c>
      <c r="E1375" t="s">
        <v>978</v>
      </c>
      <c r="F1375" t="s">
        <v>979</v>
      </c>
      <c r="G1375" t="s">
        <v>95</v>
      </c>
      <c r="H1375" t="s">
        <v>207</v>
      </c>
      <c r="I1375" t="s">
        <v>207</v>
      </c>
      <c r="J1375" t="s">
        <v>597</v>
      </c>
      <c r="K1375" t="s">
        <v>208</v>
      </c>
      <c r="L1375" s="11" t="s">
        <v>208</v>
      </c>
      <c r="M1375" t="s">
        <v>208</v>
      </c>
      <c r="N1375" t="s">
        <v>208</v>
      </c>
      <c r="P1375" t="s">
        <v>980</v>
      </c>
      <c r="Q1375" t="s">
        <v>981</v>
      </c>
      <c r="R1375" t="s">
        <v>980</v>
      </c>
      <c r="S1375" t="s">
        <v>208</v>
      </c>
      <c r="T1375" t="s">
        <v>230</v>
      </c>
      <c r="U1375" t="s">
        <v>207</v>
      </c>
      <c r="V1375" t="s">
        <v>207</v>
      </c>
      <c r="W1375" t="s">
        <v>207</v>
      </c>
      <c r="X1375" t="s">
        <v>207</v>
      </c>
      <c r="Y1375" t="s">
        <v>207</v>
      </c>
      <c r="Z1375" t="s">
        <v>207</v>
      </c>
      <c r="AA1375" t="s">
        <v>207</v>
      </c>
      <c r="AB1375" t="s">
        <v>207</v>
      </c>
      <c r="AC1375" t="s">
        <v>207</v>
      </c>
      <c r="AD1375" t="s">
        <v>207</v>
      </c>
      <c r="AE1375" t="s">
        <v>207</v>
      </c>
      <c r="AF1375" t="s">
        <v>207</v>
      </c>
      <c r="AG1375" t="s">
        <v>207</v>
      </c>
      <c r="AH1375" t="s">
        <v>207</v>
      </c>
      <c r="AI1375" t="s">
        <v>207</v>
      </c>
      <c r="AJ1375" t="s">
        <v>207</v>
      </c>
      <c r="AK1375" t="s">
        <v>207</v>
      </c>
      <c r="AL1375" t="s">
        <v>207</v>
      </c>
      <c r="AM1375" t="s">
        <v>207</v>
      </c>
      <c r="AN1375" t="s">
        <v>207</v>
      </c>
      <c r="AO1375" t="s">
        <v>215</v>
      </c>
      <c r="AP1375" t="s">
        <v>207</v>
      </c>
      <c r="AQ1375" t="s">
        <v>207</v>
      </c>
      <c r="AR1375" t="s">
        <v>207</v>
      </c>
      <c r="AS1375" t="s">
        <v>207</v>
      </c>
      <c r="AT1375" t="s">
        <v>207</v>
      </c>
      <c r="AU1375" t="s">
        <v>207</v>
      </c>
      <c r="AV1375" t="s">
        <v>207</v>
      </c>
      <c r="AW1375" t="s">
        <v>207</v>
      </c>
      <c r="AX1375" t="s">
        <v>207</v>
      </c>
      <c r="AY1375" t="s">
        <v>207</v>
      </c>
      <c r="AZ1375" t="s">
        <v>207</v>
      </c>
      <c r="BA1375" t="s">
        <v>207</v>
      </c>
      <c r="BB1375" t="s">
        <v>207</v>
      </c>
      <c r="BC1375" t="s">
        <v>207</v>
      </c>
      <c r="BD1375" t="s">
        <v>207</v>
      </c>
      <c r="BE1375" t="s">
        <v>207</v>
      </c>
      <c r="BF1375" t="s">
        <v>207</v>
      </c>
      <c r="BG1375" t="s">
        <v>207</v>
      </c>
      <c r="BH1375" t="s">
        <v>207</v>
      </c>
      <c r="BI1375" t="s">
        <v>207</v>
      </c>
      <c r="BJ1375" t="s">
        <v>207</v>
      </c>
      <c r="BK1375" t="s">
        <v>207</v>
      </c>
      <c r="BL1375" t="s">
        <v>207</v>
      </c>
      <c r="BM1375" t="s">
        <v>207</v>
      </c>
      <c r="BN1375" t="s">
        <v>215</v>
      </c>
      <c r="BO1375" s="18" t="str">
        <f>IF(OR(BO$2=0, BO$2=""), "N/A", IF(ISNUMBER(SEARCH(UPPER(BO$2), UPPER(ProgramsTable[[#This Row],[Type of Service]]))), "Yes", "No"))</f>
        <v>N/A</v>
      </c>
      <c r="BP1375" s="18" t="str">
        <f>IF(BP$2=0, "N/A", IF(ISNUMBER(SEARCH(TRIM(BP$2), ProgramsTable[[#This Row],[Geographic Coverage]])), "Yes", "No"))</f>
        <v>N/A</v>
      </c>
      <c r="BQ1375" s="18" t="str">
        <f>IF(BQ$2=0, "N/A", IF(ISNUMBER(SEARCH(TRIM(BQ$2), ProgramsTable[[#This Row],[Geographic Coverage]])), "Yes", "No"))</f>
        <v>N/A</v>
      </c>
      <c r="BR1375" s="18" t="str">
        <f>IF(AND(BP$2=0, BQ$2=0), "*Required - Please Make a Selection*", IF(OR(ISNUMBER(SEARCH(TRIM(BP$2), ProgramsTable[[#This Row],[Geographic Coverage]])), ISNUMBER(SEARCH(TRIM(BQ$2), ProgramsTable[[#This Row],[Geographic Coverage]]))), "Yes", "No"))</f>
        <v>*Required - Please Make a Selection*</v>
      </c>
      <c r="BS1375" s="18" t="str">
        <f>IF(OR(BS$2="",BS$2=0), "N/A", IF(AND(ProgramsTable[[#This Row],[Age Min]]= "None", ProgramsTable[[#This Row],[Age Max]]= "None"), "Yes", IF(AND(BS$2&gt;=ProgramsTable[[#This Row],[Age Min]], BS$2&lt;=ProgramsTable[[#This Row],[Age Max]]), "Yes", "No")))</f>
        <v>N/A</v>
      </c>
      <c r="BT1375" s="18" t="str" cm="1">
        <f t="array" ref="BT1375">IF(COUNTIF(AM$2:BJ$2,"Yes")=0,"N/A",IF(SUMPRODUCT(--(AM$2:BJ$2="Yes"),--(ProgramsTable[[#This Row],[Developmental Disability]:[Caregivers, Family Members, Advocates, or Practitioners of an Individual with Disabilities or Medical Conditions]]="Yes"))&gt;0,"Yes","No"))</f>
        <v>N/A</v>
      </c>
      <c r="BU137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75" s="18" t="str">
        <f>IF(BV$2=0, "N/A", IF(ISNUMBER(SEARCH(UPPER(BV$2), UPPER(ProgramsTable[[#This Row],[Type of Service]]))), "Yes", "No"))</f>
        <v>N/A</v>
      </c>
      <c r="BW1375" s="18" t="str">
        <f>IF(BW$2=0, "N/A", IF(ISNUMBER(SEARCH(TRIM(BW$2), ProgramsTable[[#This Row],[Geographic Coverage]])), "Yes", "No"))</f>
        <v>N/A</v>
      </c>
      <c r="BX1375" s="18" t="str">
        <f>IF(BX$2=0, "N/A", IF(ISNUMBER(SEARCH(TRIM(BX$2), ProgramsTable[[#This Row],[Geographic Coverage]])), "Yes", "No"))</f>
        <v>N/A</v>
      </c>
      <c r="BY1375" s="18" t="str">
        <f>IF(AND(BW$2=0, BX$2=0), "*Required - Please Make a Selection*", IF(OR(ISNUMBER(SEARCH(TRIM(BW$2), ProgramsTable[[#This Row],[Geographic Coverage]])), ISNUMBER(SEARCH(TRIM(BX$2), ProgramsTable[[#This Row],[Geographic Coverage]]))), "Yes", "No"))</f>
        <v>*Required - Please Make a Selection*</v>
      </c>
      <c r="BZ1375" s="18" t="str">
        <f>IF(I$2=0, "N/A", IF(I$2="Yes", IF(ProgramsTable[[#This Row],[Program Includes Services for Caregivers]]="Yes", IF(ProgramsTable[[#This Row],[Program May Require Caregiver to be Unpaid]]="No", "Yes", "No"), "No"), "N/A"))</f>
        <v>N/A</v>
      </c>
      <c r="CA137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75" s="18" t="str">
        <f>IF(CB$2=0, "N/A", IF(ISNUMBER(SEARCH(TRIM(UPPER(CB$2)), TRIM(UPPER(ProgramsTable[[#This Row],[Type of Service]])))), "Yes", "No"))</f>
        <v>N/A</v>
      </c>
      <c r="CC1375" s="18" t="str">
        <f>IF(CC$2=0, "N/A", IF(ISNUMBER(SEARCH(TRIM(CC$2), ProgramsTable[[#This Row],[Geographic Coverage]])), "Yes", "No"))</f>
        <v>Yes</v>
      </c>
      <c r="CD1375" s="18" t="str">
        <f>IF(CD$2=0, "N/A", IF(ISNUMBER(SEARCH(TRIM(CD$2), ProgramsTable[[#This Row],[Geographic Coverage]])), "Yes", "No"))</f>
        <v>N/A</v>
      </c>
      <c r="CE1375" s="18" t="str">
        <f>IF(AND(CC$2=0, CD$2=0), "*Required - Please Make a Selection*", IF(OR(ISNUMBER(SEARCH(TRIM(CC$2), ProgramsTable[[#This Row],[Geographic Coverage]])), ISNUMBER(SEARCH(TRIM(CD$2), ProgramsTable[[#This Row],[Geographic Coverage]]))), "Yes", "No"))</f>
        <v>Yes</v>
      </c>
      <c r="CF1375" s="18" t="str" cm="1">
        <f t="array" ref="CF1375">IF(COUNTIF(BK$2:BN$2, "Yes")=0, "N/A", IF(SUMPRODUCT((BK$2:BN$2="Yes")*(ProgramsTable[[#This Row],[Veteran?]:[Disabled Veteran?]]="Yes"))&gt;0, "Yes", "No"))</f>
        <v>No</v>
      </c>
      <c r="CG137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75"/>
      <c r="CI1375"/>
      <c r="CJ1375"/>
      <c r="CK1375"/>
      <c r="CL1375"/>
      <c r="CM1375"/>
      <c r="CN1375"/>
      <c r="CO1375"/>
      <c r="CP1375"/>
      <c r="CQ1375"/>
      <c r="CR1375"/>
      <c r="CS1375"/>
      <c r="CU1375"/>
      <c r="CV1375"/>
    </row>
    <row r="1376" spans="1:100" hidden="1" x14ac:dyDescent="0.25">
      <c r="A1376" s="10">
        <v>1574.5</v>
      </c>
      <c r="B1376" t="s">
        <v>877</v>
      </c>
      <c r="C1376" t="s">
        <v>877</v>
      </c>
      <c r="D1376" t="s">
        <v>982</v>
      </c>
      <c r="E1376" t="s">
        <v>983</v>
      </c>
      <c r="F1376" t="s">
        <v>984</v>
      </c>
      <c r="G1376" t="s">
        <v>985</v>
      </c>
      <c r="H1376" t="s">
        <v>207</v>
      </c>
      <c r="I1376" t="s">
        <v>207</v>
      </c>
      <c r="J1376" t="s">
        <v>208</v>
      </c>
      <c r="K1376" t="s">
        <v>208</v>
      </c>
      <c r="L1376" s="11" t="s">
        <v>208</v>
      </c>
      <c r="M1376" t="s">
        <v>208</v>
      </c>
      <c r="N1376" t="s">
        <v>208</v>
      </c>
      <c r="P1376" t="s">
        <v>208</v>
      </c>
      <c r="Q1376" t="s">
        <v>781</v>
      </c>
      <c r="R1376" t="s">
        <v>208</v>
      </c>
      <c r="S1376" t="s">
        <v>208</v>
      </c>
      <c r="T1376" t="s">
        <v>230</v>
      </c>
      <c r="U1376" t="s">
        <v>207</v>
      </c>
      <c r="V1376" t="s">
        <v>207</v>
      </c>
      <c r="W1376" t="s">
        <v>207</v>
      </c>
      <c r="X1376" t="s">
        <v>207</v>
      </c>
      <c r="Y1376" t="s">
        <v>207</v>
      </c>
      <c r="Z1376" t="s">
        <v>207</v>
      </c>
      <c r="AA1376" t="s">
        <v>207</v>
      </c>
      <c r="AB1376" t="s">
        <v>207</v>
      </c>
      <c r="AC1376" t="s">
        <v>207</v>
      </c>
      <c r="AD1376" t="s">
        <v>207</v>
      </c>
      <c r="AE1376" t="s">
        <v>207</v>
      </c>
      <c r="AF1376" t="s">
        <v>207</v>
      </c>
      <c r="AG1376" t="s">
        <v>207</v>
      </c>
      <c r="AH1376" t="s">
        <v>207</v>
      </c>
      <c r="AI1376" t="s">
        <v>207</v>
      </c>
      <c r="AJ1376" t="s">
        <v>207</v>
      </c>
      <c r="AK1376" t="s">
        <v>207</v>
      </c>
      <c r="AL1376" t="s">
        <v>207</v>
      </c>
      <c r="AM1376" t="s">
        <v>207</v>
      </c>
      <c r="AN1376" t="s">
        <v>207</v>
      </c>
      <c r="AO1376" t="s">
        <v>207</v>
      </c>
      <c r="AP1376" t="s">
        <v>207</v>
      </c>
      <c r="AQ1376" t="s">
        <v>207</v>
      </c>
      <c r="AR1376" t="s">
        <v>207</v>
      </c>
      <c r="AS1376" t="s">
        <v>207</v>
      </c>
      <c r="AT1376" t="s">
        <v>207</v>
      </c>
      <c r="AU1376" t="s">
        <v>207</v>
      </c>
      <c r="AV1376" t="s">
        <v>207</v>
      </c>
      <c r="AW1376" t="s">
        <v>207</v>
      </c>
      <c r="AX1376" t="s">
        <v>207</v>
      </c>
      <c r="AY1376" t="s">
        <v>207</v>
      </c>
      <c r="AZ1376" t="s">
        <v>207</v>
      </c>
      <c r="BA1376" t="s">
        <v>207</v>
      </c>
      <c r="BB1376" t="s">
        <v>207</v>
      </c>
      <c r="BC1376" t="s">
        <v>207</v>
      </c>
      <c r="BD1376" t="s">
        <v>207</v>
      </c>
      <c r="BE1376" t="s">
        <v>207</v>
      </c>
      <c r="BF1376" t="s">
        <v>207</v>
      </c>
      <c r="BG1376" t="s">
        <v>207</v>
      </c>
      <c r="BH1376" t="s">
        <v>207</v>
      </c>
      <c r="BI1376" t="s">
        <v>207</v>
      </c>
      <c r="BJ1376" t="s">
        <v>207</v>
      </c>
      <c r="BK1376" t="s">
        <v>215</v>
      </c>
      <c r="BL1376" t="s">
        <v>207</v>
      </c>
      <c r="BM1376" t="s">
        <v>207</v>
      </c>
      <c r="BN1376" t="s">
        <v>207</v>
      </c>
      <c r="BO1376" s="18" t="str">
        <f>IF(OR(BO$2=0, BO$2=""), "N/A", IF(ISNUMBER(SEARCH(UPPER(BO$2), UPPER(ProgramsTable[[#This Row],[Type of Service]]))), "Yes", "No"))</f>
        <v>N/A</v>
      </c>
      <c r="BP1376" s="18" t="str">
        <f>IF(BP$2=0, "N/A", IF(ISNUMBER(SEARCH(TRIM(BP$2), ProgramsTable[[#This Row],[Geographic Coverage]])), "Yes", "No"))</f>
        <v>N/A</v>
      </c>
      <c r="BQ1376" s="18" t="str">
        <f>IF(BQ$2=0, "N/A", IF(ISNUMBER(SEARCH(TRIM(BQ$2), ProgramsTable[[#This Row],[Geographic Coverage]])), "Yes", "No"))</f>
        <v>N/A</v>
      </c>
      <c r="BR1376" s="18" t="str">
        <f>IF(AND(BP$2=0, BQ$2=0), "*Required - Please Make a Selection*", IF(OR(ISNUMBER(SEARCH(TRIM(BP$2), ProgramsTable[[#This Row],[Geographic Coverage]])), ISNUMBER(SEARCH(TRIM(BQ$2), ProgramsTable[[#This Row],[Geographic Coverage]]))), "Yes", "No"))</f>
        <v>*Required - Please Make a Selection*</v>
      </c>
      <c r="BS1376" s="18" t="str">
        <f>IF(OR(BS$2="",BS$2=0), "N/A", IF(AND(ProgramsTable[[#This Row],[Age Min]]= "None", ProgramsTable[[#This Row],[Age Max]]= "None"), "Yes", IF(AND(BS$2&gt;=ProgramsTable[[#This Row],[Age Min]], BS$2&lt;=ProgramsTable[[#This Row],[Age Max]]), "Yes", "No")))</f>
        <v>N/A</v>
      </c>
      <c r="BT1376" s="18" t="str" cm="1">
        <f t="array" ref="BT1376">IF(COUNTIF(AM$2:BJ$2,"Yes")=0,"N/A",IF(SUMPRODUCT(--(AM$2:BJ$2="Yes"),--(ProgramsTable[[#This Row],[Developmental Disability]:[Caregivers, Family Members, Advocates, or Practitioners of an Individual with Disabilities or Medical Conditions]]="Yes"))&gt;0,"Yes","No"))</f>
        <v>N/A</v>
      </c>
      <c r="BU137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76" s="18" t="str">
        <f>IF(BV$2=0, "N/A", IF(ISNUMBER(SEARCH(UPPER(BV$2), UPPER(ProgramsTable[[#This Row],[Type of Service]]))), "Yes", "No"))</f>
        <v>N/A</v>
      </c>
      <c r="BW1376" s="18" t="str">
        <f>IF(BW$2=0, "N/A", IF(ISNUMBER(SEARCH(TRIM(BW$2), ProgramsTable[[#This Row],[Geographic Coverage]])), "Yes", "No"))</f>
        <v>N/A</v>
      </c>
      <c r="BX1376" s="18" t="str">
        <f>IF(BX$2=0, "N/A", IF(ISNUMBER(SEARCH(TRIM(BX$2), ProgramsTable[[#This Row],[Geographic Coverage]])), "Yes", "No"))</f>
        <v>N/A</v>
      </c>
      <c r="BY1376" s="18" t="str">
        <f>IF(AND(BW$2=0, BX$2=0), "*Required - Please Make a Selection*", IF(OR(ISNUMBER(SEARCH(TRIM(BW$2), ProgramsTable[[#This Row],[Geographic Coverage]])), ISNUMBER(SEARCH(TRIM(BX$2), ProgramsTable[[#This Row],[Geographic Coverage]]))), "Yes", "No"))</f>
        <v>*Required - Please Make a Selection*</v>
      </c>
      <c r="BZ1376" s="18" t="str">
        <f>IF(I$2=0, "N/A", IF(I$2="Yes", IF(ProgramsTable[[#This Row],[Program Includes Services for Caregivers]]="Yes", IF(ProgramsTable[[#This Row],[Program May Require Caregiver to be Unpaid]]="No", "Yes", "No"), "No"), "N/A"))</f>
        <v>N/A</v>
      </c>
      <c r="CA137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76" s="18" t="str">
        <f>IF(CB$2=0, "N/A", IF(ISNUMBER(SEARCH(TRIM(UPPER(CB$2)), TRIM(UPPER(ProgramsTable[[#This Row],[Type of Service]])))), "Yes", "No"))</f>
        <v>N/A</v>
      </c>
      <c r="CC1376" s="18" t="str">
        <f>IF(CC$2=0, "N/A", IF(ISNUMBER(SEARCH(TRIM(CC$2), ProgramsTable[[#This Row],[Geographic Coverage]])), "Yes", "No"))</f>
        <v>Yes</v>
      </c>
      <c r="CD1376" s="18" t="str">
        <f>IF(CD$2=0, "N/A", IF(ISNUMBER(SEARCH(TRIM(CD$2), ProgramsTable[[#This Row],[Geographic Coverage]])), "Yes", "No"))</f>
        <v>N/A</v>
      </c>
      <c r="CE1376" s="18" t="str">
        <f>IF(AND(CC$2=0, CD$2=0), "*Required - Please Make a Selection*", IF(OR(ISNUMBER(SEARCH(TRIM(CC$2), ProgramsTable[[#This Row],[Geographic Coverage]])), ISNUMBER(SEARCH(TRIM(CD$2), ProgramsTable[[#This Row],[Geographic Coverage]]))), "Yes", "No"))</f>
        <v>Yes</v>
      </c>
      <c r="CF1376" s="18" t="str" cm="1">
        <f t="array" ref="CF1376">IF(COUNTIF(BK$2:BN$2, "Yes")=0, "N/A", IF(SUMPRODUCT((BK$2:BN$2="Yes")*(ProgramsTable[[#This Row],[Veteran?]:[Disabled Veteran?]]="Yes"))&gt;0, "Yes", "No"))</f>
        <v>Yes</v>
      </c>
      <c r="CG1376"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76"/>
      <c r="CI1376"/>
      <c r="CJ1376"/>
      <c r="CK1376"/>
      <c r="CL1376"/>
      <c r="CM1376"/>
      <c r="CN1376"/>
      <c r="CO1376"/>
      <c r="CP1376"/>
      <c r="CQ1376"/>
      <c r="CR1376"/>
      <c r="CS1376"/>
      <c r="CU1376"/>
      <c r="CV1376"/>
    </row>
    <row r="1377" spans="1:100" hidden="1" x14ac:dyDescent="0.25">
      <c r="A1377" s="10">
        <v>1575</v>
      </c>
      <c r="B1377" t="s">
        <v>877</v>
      </c>
      <c r="C1377" t="s">
        <v>986</v>
      </c>
      <c r="D1377" t="s">
        <v>987</v>
      </c>
      <c r="E1377" t="s">
        <v>988</v>
      </c>
      <c r="F1377" t="s">
        <v>989</v>
      </c>
      <c r="G1377" t="s">
        <v>103</v>
      </c>
      <c r="H1377" t="s">
        <v>207</v>
      </c>
      <c r="I1377" t="s">
        <v>207</v>
      </c>
      <c r="J1377" t="s">
        <v>208</v>
      </c>
      <c r="K1377" t="s">
        <v>208</v>
      </c>
      <c r="L1377" s="11" t="s">
        <v>208</v>
      </c>
      <c r="M1377" t="s">
        <v>208</v>
      </c>
      <c r="N1377" t="s">
        <v>208</v>
      </c>
      <c r="P1377" t="s">
        <v>208</v>
      </c>
      <c r="Q1377" t="s">
        <v>990</v>
      </c>
      <c r="R1377" t="s">
        <v>208</v>
      </c>
      <c r="S1377" t="s">
        <v>208</v>
      </c>
      <c r="T1377" t="s">
        <v>230</v>
      </c>
      <c r="U1377" t="s">
        <v>207</v>
      </c>
      <c r="V1377" t="s">
        <v>207</v>
      </c>
      <c r="W1377" t="s">
        <v>207</v>
      </c>
      <c r="X1377" t="s">
        <v>207</v>
      </c>
      <c r="Y1377" t="s">
        <v>207</v>
      </c>
      <c r="Z1377" t="s">
        <v>207</v>
      </c>
      <c r="AA1377" t="s">
        <v>207</v>
      </c>
      <c r="AB1377" t="s">
        <v>207</v>
      </c>
      <c r="AC1377" t="s">
        <v>207</v>
      </c>
      <c r="AD1377" t="s">
        <v>207</v>
      </c>
      <c r="AE1377" t="s">
        <v>207</v>
      </c>
      <c r="AF1377" t="s">
        <v>207</v>
      </c>
      <c r="AG1377" t="s">
        <v>207</v>
      </c>
      <c r="AH1377" t="s">
        <v>207</v>
      </c>
      <c r="AI1377" t="s">
        <v>207</v>
      </c>
      <c r="AJ1377" t="s">
        <v>207</v>
      </c>
      <c r="AK1377" t="s">
        <v>207</v>
      </c>
      <c r="AL1377" t="s">
        <v>207</v>
      </c>
      <c r="AM1377" t="s">
        <v>207</v>
      </c>
      <c r="AN1377" t="s">
        <v>207</v>
      </c>
      <c r="AO1377" t="s">
        <v>207</v>
      </c>
      <c r="AP1377" t="s">
        <v>207</v>
      </c>
      <c r="AQ1377" t="s">
        <v>207</v>
      </c>
      <c r="AR1377" t="s">
        <v>207</v>
      </c>
      <c r="AS1377" t="s">
        <v>207</v>
      </c>
      <c r="AT1377" t="s">
        <v>207</v>
      </c>
      <c r="AU1377" t="s">
        <v>207</v>
      </c>
      <c r="AV1377" t="s">
        <v>207</v>
      </c>
      <c r="AW1377" t="s">
        <v>207</v>
      </c>
      <c r="AX1377" t="s">
        <v>207</v>
      </c>
      <c r="AY1377" t="s">
        <v>207</v>
      </c>
      <c r="AZ1377" t="s">
        <v>207</v>
      </c>
      <c r="BA1377" t="s">
        <v>207</v>
      </c>
      <c r="BB1377" t="s">
        <v>207</v>
      </c>
      <c r="BC1377" t="s">
        <v>207</v>
      </c>
      <c r="BD1377" t="s">
        <v>207</v>
      </c>
      <c r="BE1377" t="s">
        <v>207</v>
      </c>
      <c r="BF1377" t="s">
        <v>207</v>
      </c>
      <c r="BG1377" t="s">
        <v>207</v>
      </c>
      <c r="BH1377" t="s">
        <v>207</v>
      </c>
      <c r="BI1377" t="s">
        <v>207</v>
      </c>
      <c r="BJ1377" t="s">
        <v>207</v>
      </c>
      <c r="BK1377" t="s">
        <v>215</v>
      </c>
      <c r="BL1377" t="s">
        <v>215</v>
      </c>
      <c r="BM1377" t="s">
        <v>207</v>
      </c>
      <c r="BN1377" t="s">
        <v>207</v>
      </c>
      <c r="BO1377" s="18" t="str">
        <f>IF(OR(BO$2=0, BO$2=""), "N/A", IF(ISNUMBER(SEARCH(UPPER(BO$2), UPPER(ProgramsTable[[#This Row],[Type of Service]]))), "Yes", "No"))</f>
        <v>N/A</v>
      </c>
      <c r="BP1377" s="18" t="str">
        <f>IF(BP$2=0, "N/A", IF(ISNUMBER(SEARCH(TRIM(BP$2), ProgramsTable[[#This Row],[Geographic Coverage]])), "Yes", "No"))</f>
        <v>N/A</v>
      </c>
      <c r="BQ1377" s="18" t="str">
        <f>IF(BQ$2=0, "N/A", IF(ISNUMBER(SEARCH(TRIM(BQ$2), ProgramsTable[[#This Row],[Geographic Coverage]])), "Yes", "No"))</f>
        <v>N/A</v>
      </c>
      <c r="BR1377" s="18" t="str">
        <f>IF(AND(BP$2=0, BQ$2=0), "*Required - Please Make a Selection*", IF(OR(ISNUMBER(SEARCH(TRIM(BP$2), ProgramsTable[[#This Row],[Geographic Coverage]])), ISNUMBER(SEARCH(TRIM(BQ$2), ProgramsTable[[#This Row],[Geographic Coverage]]))), "Yes", "No"))</f>
        <v>*Required - Please Make a Selection*</v>
      </c>
      <c r="BS1377" s="18" t="str">
        <f>IF(OR(BS$2="",BS$2=0), "N/A", IF(AND(ProgramsTable[[#This Row],[Age Min]]= "None", ProgramsTable[[#This Row],[Age Max]]= "None"), "Yes", IF(AND(BS$2&gt;=ProgramsTable[[#This Row],[Age Min]], BS$2&lt;=ProgramsTable[[#This Row],[Age Max]]), "Yes", "No")))</f>
        <v>N/A</v>
      </c>
      <c r="BT1377" s="18" t="str" cm="1">
        <f t="array" ref="BT1377">IF(COUNTIF(AM$2:BJ$2,"Yes")=0,"N/A",IF(SUMPRODUCT(--(AM$2:BJ$2="Yes"),--(ProgramsTable[[#This Row],[Developmental Disability]:[Caregivers, Family Members, Advocates, or Practitioners of an Individual with Disabilities or Medical Conditions]]="Yes"))&gt;0,"Yes","No"))</f>
        <v>N/A</v>
      </c>
      <c r="BU137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77" s="18" t="str">
        <f>IF(BV$2=0, "N/A", IF(ISNUMBER(SEARCH(UPPER(BV$2), UPPER(ProgramsTable[[#This Row],[Type of Service]]))), "Yes", "No"))</f>
        <v>N/A</v>
      </c>
      <c r="BW1377" s="18" t="str">
        <f>IF(BW$2=0, "N/A", IF(ISNUMBER(SEARCH(TRIM(BW$2), ProgramsTable[[#This Row],[Geographic Coverage]])), "Yes", "No"))</f>
        <v>N/A</v>
      </c>
      <c r="BX1377" s="18" t="str">
        <f>IF(BX$2=0, "N/A", IF(ISNUMBER(SEARCH(TRIM(BX$2), ProgramsTable[[#This Row],[Geographic Coverage]])), "Yes", "No"))</f>
        <v>N/A</v>
      </c>
      <c r="BY1377" s="18" t="str">
        <f>IF(AND(BW$2=0, BX$2=0), "*Required - Please Make a Selection*", IF(OR(ISNUMBER(SEARCH(TRIM(BW$2), ProgramsTable[[#This Row],[Geographic Coverage]])), ISNUMBER(SEARCH(TRIM(BX$2), ProgramsTable[[#This Row],[Geographic Coverage]]))), "Yes", "No"))</f>
        <v>*Required - Please Make a Selection*</v>
      </c>
      <c r="BZ1377" s="18" t="str">
        <f>IF(I$2=0, "N/A", IF(I$2="Yes", IF(ProgramsTable[[#This Row],[Program Includes Services for Caregivers]]="Yes", IF(ProgramsTable[[#This Row],[Program May Require Caregiver to be Unpaid]]="No", "Yes", "No"), "No"), "N/A"))</f>
        <v>N/A</v>
      </c>
      <c r="CA137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77" s="18" t="str">
        <f>IF(CB$2=0, "N/A", IF(ISNUMBER(SEARCH(TRIM(UPPER(CB$2)), TRIM(UPPER(ProgramsTable[[#This Row],[Type of Service]])))), "Yes", "No"))</f>
        <v>N/A</v>
      </c>
      <c r="CC1377" s="18" t="str">
        <f>IF(CC$2=0, "N/A", IF(ISNUMBER(SEARCH(TRIM(CC$2), ProgramsTable[[#This Row],[Geographic Coverage]])), "Yes", "No"))</f>
        <v>Yes</v>
      </c>
      <c r="CD1377" s="18" t="str">
        <f>IF(CD$2=0, "N/A", IF(ISNUMBER(SEARCH(TRIM(CD$2), ProgramsTable[[#This Row],[Geographic Coverage]])), "Yes", "No"))</f>
        <v>N/A</v>
      </c>
      <c r="CE1377" s="18" t="str">
        <f>IF(AND(CC$2=0, CD$2=0), "*Required - Please Make a Selection*", IF(OR(ISNUMBER(SEARCH(TRIM(CC$2), ProgramsTable[[#This Row],[Geographic Coverage]])), ISNUMBER(SEARCH(TRIM(CD$2), ProgramsTable[[#This Row],[Geographic Coverage]]))), "Yes", "No"))</f>
        <v>Yes</v>
      </c>
      <c r="CF1377" s="18" t="str" cm="1">
        <f t="array" ref="CF1377">IF(COUNTIF(BK$2:BN$2, "Yes")=0, "N/A", IF(SUMPRODUCT((BK$2:BN$2="Yes")*(ProgramsTable[[#This Row],[Veteran?]:[Disabled Veteran?]]="Yes"))&gt;0, "Yes", "No"))</f>
        <v>Yes</v>
      </c>
      <c r="CG1377"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77"/>
      <c r="CI1377"/>
      <c r="CJ1377"/>
      <c r="CK1377"/>
      <c r="CL1377"/>
      <c r="CM1377"/>
      <c r="CN1377"/>
      <c r="CO1377"/>
      <c r="CP1377"/>
      <c r="CQ1377"/>
      <c r="CR1377"/>
      <c r="CS1377"/>
      <c r="CU1377"/>
      <c r="CV1377"/>
    </row>
    <row r="1378" spans="1:100" hidden="1" x14ac:dyDescent="0.25">
      <c r="A1378" s="10">
        <v>1576</v>
      </c>
      <c r="B1378" t="s">
        <v>991</v>
      </c>
      <c r="C1378" t="s">
        <v>469</v>
      </c>
      <c r="D1378" t="s">
        <v>992</v>
      </c>
      <c r="E1378" t="s">
        <v>993</v>
      </c>
      <c r="F1378" t="s">
        <v>994</v>
      </c>
      <c r="G1378" t="s">
        <v>103</v>
      </c>
      <c r="H1378" t="s">
        <v>207</v>
      </c>
      <c r="I1378" t="s">
        <v>207</v>
      </c>
      <c r="J1378" t="s">
        <v>208</v>
      </c>
      <c r="K1378" t="s">
        <v>208</v>
      </c>
      <c r="L1378" s="11" t="s">
        <v>208</v>
      </c>
      <c r="M1378" t="s">
        <v>208</v>
      </c>
      <c r="N1378" t="s">
        <v>208</v>
      </c>
      <c r="P1378" t="s">
        <v>208</v>
      </c>
      <c r="Q1378" t="s">
        <v>208</v>
      </c>
      <c r="R1378" t="s">
        <v>208</v>
      </c>
      <c r="S1378" t="s">
        <v>208</v>
      </c>
      <c r="T1378" t="s">
        <v>995</v>
      </c>
      <c r="U1378" t="s">
        <v>207</v>
      </c>
      <c r="V1378" t="s">
        <v>207</v>
      </c>
      <c r="W1378" t="s">
        <v>207</v>
      </c>
      <c r="X1378" t="s">
        <v>207</v>
      </c>
      <c r="Y1378" t="s">
        <v>207</v>
      </c>
      <c r="Z1378" t="s">
        <v>207</v>
      </c>
      <c r="AA1378" t="s">
        <v>207</v>
      </c>
      <c r="AB1378" t="s">
        <v>207</v>
      </c>
      <c r="AC1378" t="s">
        <v>207</v>
      </c>
      <c r="AD1378" t="s">
        <v>207</v>
      </c>
      <c r="AE1378" t="s">
        <v>207</v>
      </c>
      <c r="AF1378" t="s">
        <v>207</v>
      </c>
      <c r="AG1378" t="s">
        <v>207</v>
      </c>
      <c r="AH1378" t="s">
        <v>207</v>
      </c>
      <c r="AI1378" t="s">
        <v>207</v>
      </c>
      <c r="AJ1378" t="s">
        <v>207</v>
      </c>
      <c r="AK1378" t="s">
        <v>207</v>
      </c>
      <c r="AL1378" t="s">
        <v>207</v>
      </c>
      <c r="AM1378" t="s">
        <v>207</v>
      </c>
      <c r="AN1378" t="s">
        <v>207</v>
      </c>
      <c r="AO1378" t="s">
        <v>207</v>
      </c>
      <c r="AP1378" t="s">
        <v>207</v>
      </c>
      <c r="AQ1378" t="s">
        <v>207</v>
      </c>
      <c r="AR1378" t="s">
        <v>207</v>
      </c>
      <c r="AS1378" t="s">
        <v>207</v>
      </c>
      <c r="AT1378" t="s">
        <v>207</v>
      </c>
      <c r="AU1378" t="s">
        <v>207</v>
      </c>
      <c r="AV1378" t="s">
        <v>207</v>
      </c>
      <c r="AW1378" t="s">
        <v>207</v>
      </c>
      <c r="AX1378" t="s">
        <v>207</v>
      </c>
      <c r="AY1378" t="s">
        <v>207</v>
      </c>
      <c r="AZ1378" t="s">
        <v>207</v>
      </c>
      <c r="BA1378" t="s">
        <v>207</v>
      </c>
      <c r="BB1378" t="s">
        <v>207</v>
      </c>
      <c r="BC1378" t="s">
        <v>207</v>
      </c>
      <c r="BD1378" t="s">
        <v>207</v>
      </c>
      <c r="BE1378" t="s">
        <v>207</v>
      </c>
      <c r="BF1378" t="s">
        <v>207</v>
      </c>
      <c r="BG1378" t="s">
        <v>207</v>
      </c>
      <c r="BH1378" t="s">
        <v>207</v>
      </c>
      <c r="BI1378" t="s">
        <v>207</v>
      </c>
      <c r="BJ1378" t="s">
        <v>207</v>
      </c>
      <c r="BK1378" t="s">
        <v>207</v>
      </c>
      <c r="BL1378" t="s">
        <v>207</v>
      </c>
      <c r="BM1378" t="s">
        <v>207</v>
      </c>
      <c r="BN1378" t="s">
        <v>207</v>
      </c>
      <c r="BO1378" s="18" t="str">
        <f>IF(OR(BO$2=0, BO$2=""), "N/A", IF(ISNUMBER(SEARCH(UPPER(BO$2), UPPER(ProgramsTable[[#This Row],[Type of Service]]))), "Yes", "No"))</f>
        <v>N/A</v>
      </c>
      <c r="BP1378" s="18" t="str">
        <f>IF(BP$2=0, "N/A", IF(ISNUMBER(SEARCH(TRIM(BP$2), ProgramsTable[[#This Row],[Geographic Coverage]])), "Yes", "No"))</f>
        <v>N/A</v>
      </c>
      <c r="BQ1378" s="18" t="str">
        <f>IF(BQ$2=0, "N/A", IF(ISNUMBER(SEARCH(TRIM(BQ$2), ProgramsTable[[#This Row],[Geographic Coverage]])), "Yes", "No"))</f>
        <v>N/A</v>
      </c>
      <c r="BR1378" s="18" t="str">
        <f>IF(AND(BP$2=0, BQ$2=0), "*Required - Please Make a Selection*", IF(OR(ISNUMBER(SEARCH(TRIM(BP$2), ProgramsTable[[#This Row],[Geographic Coverage]])), ISNUMBER(SEARCH(TRIM(BQ$2), ProgramsTable[[#This Row],[Geographic Coverage]]))), "Yes", "No"))</f>
        <v>*Required - Please Make a Selection*</v>
      </c>
      <c r="BS1378" s="18" t="str">
        <f>IF(OR(BS$2="",BS$2=0), "N/A", IF(AND(ProgramsTable[[#This Row],[Age Min]]= "None", ProgramsTable[[#This Row],[Age Max]]= "None"), "Yes", IF(AND(BS$2&gt;=ProgramsTable[[#This Row],[Age Min]], BS$2&lt;=ProgramsTable[[#This Row],[Age Max]]), "Yes", "No")))</f>
        <v>N/A</v>
      </c>
      <c r="BT1378" s="18" t="str" cm="1">
        <f t="array" ref="BT1378">IF(COUNTIF(AM$2:BJ$2,"Yes")=0,"N/A",IF(SUMPRODUCT(--(AM$2:BJ$2="Yes"),--(ProgramsTable[[#This Row],[Developmental Disability]:[Caregivers, Family Members, Advocates, or Practitioners of an Individual with Disabilities or Medical Conditions]]="Yes"))&gt;0,"Yes","No"))</f>
        <v>N/A</v>
      </c>
      <c r="BU137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78" s="18" t="str">
        <f>IF(BV$2=0, "N/A", IF(ISNUMBER(SEARCH(UPPER(BV$2), UPPER(ProgramsTable[[#This Row],[Type of Service]]))), "Yes", "No"))</f>
        <v>N/A</v>
      </c>
      <c r="BW1378" s="18" t="str">
        <f>IF(BW$2=0, "N/A", IF(ISNUMBER(SEARCH(TRIM(BW$2), ProgramsTable[[#This Row],[Geographic Coverage]])), "Yes", "No"))</f>
        <v>N/A</v>
      </c>
      <c r="BX1378" s="18" t="str">
        <f>IF(BX$2=0, "N/A", IF(ISNUMBER(SEARCH(TRIM(BX$2), ProgramsTable[[#This Row],[Geographic Coverage]])), "Yes", "No"))</f>
        <v>N/A</v>
      </c>
      <c r="BY1378" s="18" t="str">
        <f>IF(AND(BW$2=0, BX$2=0), "*Required - Please Make a Selection*", IF(OR(ISNUMBER(SEARCH(TRIM(BW$2), ProgramsTable[[#This Row],[Geographic Coverage]])), ISNUMBER(SEARCH(TRIM(BX$2), ProgramsTable[[#This Row],[Geographic Coverage]]))), "Yes", "No"))</f>
        <v>*Required - Please Make a Selection*</v>
      </c>
      <c r="BZ1378" s="18" t="str">
        <f>IF(I$2=0, "N/A", IF(I$2="Yes", IF(ProgramsTable[[#This Row],[Program Includes Services for Caregivers]]="Yes", IF(ProgramsTable[[#This Row],[Program May Require Caregiver to be Unpaid]]="No", "Yes", "No"), "No"), "N/A"))</f>
        <v>N/A</v>
      </c>
      <c r="CA137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78" s="18" t="str">
        <f>IF(CB$2=0, "N/A", IF(ISNUMBER(SEARCH(TRIM(UPPER(CB$2)), TRIM(UPPER(ProgramsTable[[#This Row],[Type of Service]])))), "Yes", "No"))</f>
        <v>N/A</v>
      </c>
      <c r="CC1378" s="18" t="str">
        <f>IF(CC$2=0, "N/A", IF(ISNUMBER(SEARCH(TRIM(CC$2), ProgramsTable[[#This Row],[Geographic Coverage]])), "Yes", "No"))</f>
        <v>No</v>
      </c>
      <c r="CD1378" s="18" t="str">
        <f>IF(CD$2=0, "N/A", IF(ISNUMBER(SEARCH(TRIM(CD$2), ProgramsTable[[#This Row],[Geographic Coverage]])), "Yes", "No"))</f>
        <v>N/A</v>
      </c>
      <c r="CE1378" s="18" t="str">
        <f>IF(AND(CC$2=0, CD$2=0), "*Required - Please Make a Selection*", IF(OR(ISNUMBER(SEARCH(TRIM(CC$2), ProgramsTable[[#This Row],[Geographic Coverage]])), ISNUMBER(SEARCH(TRIM(CD$2), ProgramsTable[[#This Row],[Geographic Coverage]]))), "Yes", "No"))</f>
        <v>No</v>
      </c>
      <c r="CF1378" s="18" t="str" cm="1">
        <f t="array" ref="CF1378">IF(COUNTIF(BK$2:BN$2, "Yes")=0, "N/A", IF(SUMPRODUCT((BK$2:BN$2="Yes")*(ProgramsTable[[#This Row],[Veteran?]:[Disabled Veteran?]]="Yes"))&gt;0, "Yes", "No"))</f>
        <v>No</v>
      </c>
      <c r="CG137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78"/>
      <c r="CI1378"/>
      <c r="CJ1378"/>
      <c r="CK1378"/>
      <c r="CL1378"/>
      <c r="CM1378"/>
      <c r="CN1378"/>
      <c r="CO1378"/>
      <c r="CP1378"/>
      <c r="CQ1378"/>
      <c r="CR1378"/>
      <c r="CS1378"/>
      <c r="CU1378"/>
      <c r="CV1378"/>
    </row>
    <row r="1379" spans="1:100" hidden="1" x14ac:dyDescent="0.25">
      <c r="A1379" s="10">
        <v>1577</v>
      </c>
      <c r="B1379" t="s">
        <v>991</v>
      </c>
      <c r="C1379" t="s">
        <v>476</v>
      </c>
      <c r="D1379" t="s">
        <v>992</v>
      </c>
      <c r="E1379" t="s">
        <v>993</v>
      </c>
      <c r="F1379" t="s">
        <v>994</v>
      </c>
      <c r="G1379" t="s">
        <v>103</v>
      </c>
      <c r="H1379" t="s">
        <v>207</v>
      </c>
      <c r="I1379" t="s">
        <v>207</v>
      </c>
      <c r="J1379" t="s">
        <v>208</v>
      </c>
      <c r="K1379" t="s">
        <v>208</v>
      </c>
      <c r="L1379" s="11" t="s">
        <v>208</v>
      </c>
      <c r="M1379" t="s">
        <v>208</v>
      </c>
      <c r="N1379" t="s">
        <v>208</v>
      </c>
      <c r="P1379" t="s">
        <v>208</v>
      </c>
      <c r="Q1379" t="s">
        <v>208</v>
      </c>
      <c r="R1379" t="s">
        <v>208</v>
      </c>
      <c r="S1379" t="s">
        <v>208</v>
      </c>
      <c r="T1379" t="s">
        <v>477</v>
      </c>
      <c r="U1379" t="s">
        <v>207</v>
      </c>
      <c r="V1379" t="s">
        <v>207</v>
      </c>
      <c r="W1379" t="s">
        <v>207</v>
      </c>
      <c r="X1379" t="s">
        <v>207</v>
      </c>
      <c r="Y1379" t="s">
        <v>207</v>
      </c>
      <c r="Z1379" t="s">
        <v>207</v>
      </c>
      <c r="AA1379" t="s">
        <v>207</v>
      </c>
      <c r="AB1379" t="s">
        <v>207</v>
      </c>
      <c r="AC1379" t="s">
        <v>207</v>
      </c>
      <c r="AD1379" t="s">
        <v>207</v>
      </c>
      <c r="AE1379" t="s">
        <v>207</v>
      </c>
      <c r="AF1379" t="s">
        <v>207</v>
      </c>
      <c r="AG1379" t="s">
        <v>207</v>
      </c>
      <c r="AH1379" t="s">
        <v>207</v>
      </c>
      <c r="AI1379" t="s">
        <v>207</v>
      </c>
      <c r="AJ1379" t="s">
        <v>207</v>
      </c>
      <c r="AK1379" t="s">
        <v>207</v>
      </c>
      <c r="AL1379" t="s">
        <v>207</v>
      </c>
      <c r="AM1379" t="s">
        <v>207</v>
      </c>
      <c r="AN1379" t="s">
        <v>207</v>
      </c>
      <c r="AO1379" t="s">
        <v>207</v>
      </c>
      <c r="AP1379" t="s">
        <v>207</v>
      </c>
      <c r="AQ1379" t="s">
        <v>207</v>
      </c>
      <c r="AR1379" t="s">
        <v>207</v>
      </c>
      <c r="AS1379" t="s">
        <v>207</v>
      </c>
      <c r="AT1379" t="s">
        <v>207</v>
      </c>
      <c r="AU1379" t="s">
        <v>207</v>
      </c>
      <c r="AV1379" t="s">
        <v>207</v>
      </c>
      <c r="AW1379" t="s">
        <v>207</v>
      </c>
      <c r="AX1379" t="s">
        <v>207</v>
      </c>
      <c r="AY1379" t="s">
        <v>207</v>
      </c>
      <c r="AZ1379" t="s">
        <v>207</v>
      </c>
      <c r="BA1379" t="s">
        <v>207</v>
      </c>
      <c r="BB1379" t="s">
        <v>207</v>
      </c>
      <c r="BC1379" t="s">
        <v>207</v>
      </c>
      <c r="BD1379" t="s">
        <v>207</v>
      </c>
      <c r="BE1379" t="s">
        <v>207</v>
      </c>
      <c r="BF1379" t="s">
        <v>207</v>
      </c>
      <c r="BG1379" t="s">
        <v>207</v>
      </c>
      <c r="BH1379" t="s">
        <v>207</v>
      </c>
      <c r="BI1379" t="s">
        <v>207</v>
      </c>
      <c r="BJ1379" t="s">
        <v>207</v>
      </c>
      <c r="BK1379" t="s">
        <v>207</v>
      </c>
      <c r="BL1379" t="s">
        <v>207</v>
      </c>
      <c r="BM1379" t="s">
        <v>207</v>
      </c>
      <c r="BN1379" t="s">
        <v>207</v>
      </c>
      <c r="BO1379" s="18" t="str">
        <f>IF(OR(BO$2=0, BO$2=""), "N/A", IF(ISNUMBER(SEARCH(UPPER(BO$2), UPPER(ProgramsTable[[#This Row],[Type of Service]]))), "Yes", "No"))</f>
        <v>N/A</v>
      </c>
      <c r="BP1379" s="18" t="str">
        <f>IF(BP$2=0, "N/A", IF(ISNUMBER(SEARCH(TRIM(BP$2), ProgramsTable[[#This Row],[Geographic Coverage]])), "Yes", "No"))</f>
        <v>N/A</v>
      </c>
      <c r="BQ1379" s="18" t="str">
        <f>IF(BQ$2=0, "N/A", IF(ISNUMBER(SEARCH(TRIM(BQ$2), ProgramsTable[[#This Row],[Geographic Coverage]])), "Yes", "No"))</f>
        <v>N/A</v>
      </c>
      <c r="BR1379" s="18" t="str">
        <f>IF(AND(BP$2=0, BQ$2=0), "*Required - Please Make a Selection*", IF(OR(ISNUMBER(SEARCH(TRIM(BP$2), ProgramsTable[[#This Row],[Geographic Coverage]])), ISNUMBER(SEARCH(TRIM(BQ$2), ProgramsTable[[#This Row],[Geographic Coverage]]))), "Yes", "No"))</f>
        <v>*Required - Please Make a Selection*</v>
      </c>
      <c r="BS1379" s="18" t="str">
        <f>IF(OR(BS$2="",BS$2=0), "N/A", IF(AND(ProgramsTable[[#This Row],[Age Min]]= "None", ProgramsTable[[#This Row],[Age Max]]= "None"), "Yes", IF(AND(BS$2&gt;=ProgramsTable[[#This Row],[Age Min]], BS$2&lt;=ProgramsTable[[#This Row],[Age Max]]), "Yes", "No")))</f>
        <v>N/A</v>
      </c>
      <c r="BT1379" s="18" t="str" cm="1">
        <f t="array" ref="BT1379">IF(COUNTIF(AM$2:BJ$2,"Yes")=0,"N/A",IF(SUMPRODUCT(--(AM$2:BJ$2="Yes"),--(ProgramsTable[[#This Row],[Developmental Disability]:[Caregivers, Family Members, Advocates, or Practitioners of an Individual with Disabilities or Medical Conditions]]="Yes"))&gt;0,"Yes","No"))</f>
        <v>N/A</v>
      </c>
      <c r="BU137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79" s="18" t="str">
        <f>IF(BV$2=0, "N/A", IF(ISNUMBER(SEARCH(UPPER(BV$2), UPPER(ProgramsTable[[#This Row],[Type of Service]]))), "Yes", "No"))</f>
        <v>N/A</v>
      </c>
      <c r="BW1379" s="18" t="str">
        <f>IF(BW$2=0, "N/A", IF(ISNUMBER(SEARCH(TRIM(BW$2), ProgramsTable[[#This Row],[Geographic Coverage]])), "Yes", "No"))</f>
        <v>N/A</v>
      </c>
      <c r="BX1379" s="18" t="str">
        <f>IF(BX$2=0, "N/A", IF(ISNUMBER(SEARCH(TRIM(BX$2), ProgramsTable[[#This Row],[Geographic Coverage]])), "Yes", "No"))</f>
        <v>N/A</v>
      </c>
      <c r="BY1379" s="18" t="str">
        <f>IF(AND(BW$2=0, BX$2=0), "*Required - Please Make a Selection*", IF(OR(ISNUMBER(SEARCH(TRIM(BW$2), ProgramsTable[[#This Row],[Geographic Coverage]])), ISNUMBER(SEARCH(TRIM(BX$2), ProgramsTable[[#This Row],[Geographic Coverage]]))), "Yes", "No"))</f>
        <v>*Required - Please Make a Selection*</v>
      </c>
      <c r="BZ1379" s="18" t="str">
        <f>IF(I$2=0, "N/A", IF(I$2="Yes", IF(ProgramsTable[[#This Row],[Program Includes Services for Caregivers]]="Yes", IF(ProgramsTable[[#This Row],[Program May Require Caregiver to be Unpaid]]="No", "Yes", "No"), "No"), "N/A"))</f>
        <v>N/A</v>
      </c>
      <c r="CA137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79" s="18" t="str">
        <f>IF(CB$2=0, "N/A", IF(ISNUMBER(SEARCH(TRIM(UPPER(CB$2)), TRIM(UPPER(ProgramsTable[[#This Row],[Type of Service]])))), "Yes", "No"))</f>
        <v>N/A</v>
      </c>
      <c r="CC1379" s="18" t="str">
        <f>IF(CC$2=0, "N/A", IF(ISNUMBER(SEARCH(TRIM(CC$2), ProgramsTable[[#This Row],[Geographic Coverage]])), "Yes", "No"))</f>
        <v>Yes</v>
      </c>
      <c r="CD1379" s="18" t="str">
        <f>IF(CD$2=0, "N/A", IF(ISNUMBER(SEARCH(TRIM(CD$2), ProgramsTable[[#This Row],[Geographic Coverage]])), "Yes", "No"))</f>
        <v>N/A</v>
      </c>
      <c r="CE1379" s="18" t="str">
        <f>IF(AND(CC$2=0, CD$2=0), "*Required - Please Make a Selection*", IF(OR(ISNUMBER(SEARCH(TRIM(CC$2), ProgramsTable[[#This Row],[Geographic Coverage]])), ISNUMBER(SEARCH(TRIM(CD$2), ProgramsTable[[#This Row],[Geographic Coverage]]))), "Yes", "No"))</f>
        <v>Yes</v>
      </c>
      <c r="CF1379" s="18" t="str" cm="1">
        <f t="array" ref="CF1379">IF(COUNTIF(BK$2:BN$2, "Yes")=0, "N/A", IF(SUMPRODUCT((BK$2:BN$2="Yes")*(ProgramsTable[[#This Row],[Veteran?]:[Disabled Veteran?]]="Yes"))&gt;0, "Yes", "No"))</f>
        <v>No</v>
      </c>
      <c r="CG137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79"/>
      <c r="CI1379"/>
      <c r="CJ1379"/>
      <c r="CK1379"/>
      <c r="CL1379"/>
      <c r="CM1379"/>
      <c r="CN1379"/>
      <c r="CO1379"/>
      <c r="CP1379"/>
      <c r="CQ1379"/>
      <c r="CR1379"/>
      <c r="CS1379"/>
      <c r="CU1379"/>
      <c r="CV1379"/>
    </row>
    <row r="1380" spans="1:100" hidden="1" x14ac:dyDescent="0.25">
      <c r="A1380" s="10">
        <v>1578</v>
      </c>
      <c r="B1380" t="s">
        <v>991</v>
      </c>
      <c r="C1380" t="s">
        <v>478</v>
      </c>
      <c r="D1380" t="s">
        <v>992</v>
      </c>
      <c r="E1380" t="s">
        <v>993</v>
      </c>
      <c r="F1380" t="s">
        <v>994</v>
      </c>
      <c r="G1380" t="s">
        <v>103</v>
      </c>
      <c r="H1380" t="s">
        <v>207</v>
      </c>
      <c r="I1380" t="s">
        <v>207</v>
      </c>
      <c r="J1380" t="s">
        <v>208</v>
      </c>
      <c r="K1380" t="s">
        <v>208</v>
      </c>
      <c r="L1380" s="11" t="s">
        <v>208</v>
      </c>
      <c r="M1380" t="s">
        <v>208</v>
      </c>
      <c r="N1380" t="s">
        <v>208</v>
      </c>
      <c r="P1380" t="s">
        <v>208</v>
      </c>
      <c r="Q1380" t="s">
        <v>208</v>
      </c>
      <c r="R1380" t="s">
        <v>208</v>
      </c>
      <c r="S1380" t="s">
        <v>208</v>
      </c>
      <c r="T1380" t="s">
        <v>996</v>
      </c>
      <c r="U1380" t="s">
        <v>207</v>
      </c>
      <c r="V1380" t="s">
        <v>207</v>
      </c>
      <c r="W1380" t="s">
        <v>207</v>
      </c>
      <c r="X1380" t="s">
        <v>207</v>
      </c>
      <c r="Y1380" t="s">
        <v>207</v>
      </c>
      <c r="Z1380" t="s">
        <v>207</v>
      </c>
      <c r="AA1380" t="s">
        <v>207</v>
      </c>
      <c r="AB1380" t="s">
        <v>207</v>
      </c>
      <c r="AC1380" t="s">
        <v>207</v>
      </c>
      <c r="AD1380" t="s">
        <v>207</v>
      </c>
      <c r="AE1380" t="s">
        <v>207</v>
      </c>
      <c r="AF1380" t="s">
        <v>207</v>
      </c>
      <c r="AG1380" t="s">
        <v>207</v>
      </c>
      <c r="AH1380" t="s">
        <v>207</v>
      </c>
      <c r="AI1380" t="s">
        <v>207</v>
      </c>
      <c r="AJ1380" t="s">
        <v>207</v>
      </c>
      <c r="AK1380" t="s">
        <v>207</v>
      </c>
      <c r="AL1380" t="s">
        <v>207</v>
      </c>
      <c r="AM1380" t="s">
        <v>207</v>
      </c>
      <c r="AN1380" t="s">
        <v>207</v>
      </c>
      <c r="AO1380" t="s">
        <v>207</v>
      </c>
      <c r="AP1380" t="s">
        <v>207</v>
      </c>
      <c r="AQ1380" t="s">
        <v>207</v>
      </c>
      <c r="AR1380" t="s">
        <v>207</v>
      </c>
      <c r="AS1380" t="s">
        <v>207</v>
      </c>
      <c r="AT1380" t="s">
        <v>207</v>
      </c>
      <c r="AU1380" t="s">
        <v>207</v>
      </c>
      <c r="AV1380" t="s">
        <v>207</v>
      </c>
      <c r="AW1380" t="s">
        <v>207</v>
      </c>
      <c r="AX1380" t="s">
        <v>207</v>
      </c>
      <c r="AY1380" t="s">
        <v>207</v>
      </c>
      <c r="AZ1380" t="s">
        <v>207</v>
      </c>
      <c r="BA1380" t="s">
        <v>207</v>
      </c>
      <c r="BB1380" t="s">
        <v>207</v>
      </c>
      <c r="BC1380" t="s">
        <v>207</v>
      </c>
      <c r="BD1380" t="s">
        <v>207</v>
      </c>
      <c r="BE1380" t="s">
        <v>207</v>
      </c>
      <c r="BF1380" t="s">
        <v>207</v>
      </c>
      <c r="BG1380" t="s">
        <v>207</v>
      </c>
      <c r="BH1380" t="s">
        <v>207</v>
      </c>
      <c r="BI1380" t="s">
        <v>207</v>
      </c>
      <c r="BJ1380" t="s">
        <v>207</v>
      </c>
      <c r="BK1380" t="s">
        <v>207</v>
      </c>
      <c r="BL1380" t="s">
        <v>207</v>
      </c>
      <c r="BM1380" t="s">
        <v>207</v>
      </c>
      <c r="BN1380" t="s">
        <v>207</v>
      </c>
      <c r="BO1380" s="18" t="str">
        <f>IF(OR(BO$2=0, BO$2=""), "N/A", IF(ISNUMBER(SEARCH(UPPER(BO$2), UPPER(ProgramsTable[[#This Row],[Type of Service]]))), "Yes", "No"))</f>
        <v>N/A</v>
      </c>
      <c r="BP1380" s="18" t="str">
        <f>IF(BP$2=0, "N/A", IF(ISNUMBER(SEARCH(TRIM(BP$2), ProgramsTable[[#This Row],[Geographic Coverage]])), "Yes", "No"))</f>
        <v>N/A</v>
      </c>
      <c r="BQ1380" s="18" t="str">
        <f>IF(BQ$2=0, "N/A", IF(ISNUMBER(SEARCH(TRIM(BQ$2), ProgramsTable[[#This Row],[Geographic Coverage]])), "Yes", "No"))</f>
        <v>N/A</v>
      </c>
      <c r="BR1380" s="18" t="str">
        <f>IF(AND(BP$2=0, BQ$2=0), "*Required - Please Make a Selection*", IF(OR(ISNUMBER(SEARCH(TRIM(BP$2), ProgramsTable[[#This Row],[Geographic Coverage]])), ISNUMBER(SEARCH(TRIM(BQ$2), ProgramsTable[[#This Row],[Geographic Coverage]]))), "Yes", "No"))</f>
        <v>*Required - Please Make a Selection*</v>
      </c>
      <c r="BS1380" s="18" t="str">
        <f>IF(OR(BS$2="",BS$2=0), "N/A", IF(AND(ProgramsTable[[#This Row],[Age Min]]= "None", ProgramsTable[[#This Row],[Age Max]]= "None"), "Yes", IF(AND(BS$2&gt;=ProgramsTable[[#This Row],[Age Min]], BS$2&lt;=ProgramsTable[[#This Row],[Age Max]]), "Yes", "No")))</f>
        <v>N/A</v>
      </c>
      <c r="BT1380" s="18" t="str" cm="1">
        <f t="array" ref="BT1380">IF(COUNTIF(AM$2:BJ$2,"Yes")=0,"N/A",IF(SUMPRODUCT(--(AM$2:BJ$2="Yes"),--(ProgramsTable[[#This Row],[Developmental Disability]:[Caregivers, Family Members, Advocates, or Practitioners of an Individual with Disabilities or Medical Conditions]]="Yes"))&gt;0,"Yes","No"))</f>
        <v>N/A</v>
      </c>
      <c r="BU138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80" s="18" t="str">
        <f>IF(BV$2=0, "N/A", IF(ISNUMBER(SEARCH(UPPER(BV$2), UPPER(ProgramsTable[[#This Row],[Type of Service]]))), "Yes", "No"))</f>
        <v>N/A</v>
      </c>
      <c r="BW1380" s="18" t="str">
        <f>IF(BW$2=0, "N/A", IF(ISNUMBER(SEARCH(TRIM(BW$2), ProgramsTable[[#This Row],[Geographic Coverage]])), "Yes", "No"))</f>
        <v>N/A</v>
      </c>
      <c r="BX1380" s="18" t="str">
        <f>IF(BX$2=0, "N/A", IF(ISNUMBER(SEARCH(TRIM(BX$2), ProgramsTable[[#This Row],[Geographic Coverage]])), "Yes", "No"))</f>
        <v>N/A</v>
      </c>
      <c r="BY1380" s="18" t="str">
        <f>IF(AND(BW$2=0, BX$2=0), "*Required - Please Make a Selection*", IF(OR(ISNUMBER(SEARCH(TRIM(BW$2), ProgramsTable[[#This Row],[Geographic Coverage]])), ISNUMBER(SEARCH(TRIM(BX$2), ProgramsTable[[#This Row],[Geographic Coverage]]))), "Yes", "No"))</f>
        <v>*Required - Please Make a Selection*</v>
      </c>
      <c r="BZ1380" s="18" t="str">
        <f>IF(I$2=0, "N/A", IF(I$2="Yes", IF(ProgramsTable[[#This Row],[Program Includes Services for Caregivers]]="Yes", IF(ProgramsTable[[#This Row],[Program May Require Caregiver to be Unpaid]]="No", "Yes", "No"), "No"), "N/A"))</f>
        <v>N/A</v>
      </c>
      <c r="CA138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80" s="18" t="str">
        <f>IF(CB$2=0, "N/A", IF(ISNUMBER(SEARCH(TRIM(UPPER(CB$2)), TRIM(UPPER(ProgramsTable[[#This Row],[Type of Service]])))), "Yes", "No"))</f>
        <v>N/A</v>
      </c>
      <c r="CC1380" s="18" t="str">
        <f>IF(CC$2=0, "N/A", IF(ISNUMBER(SEARCH(TRIM(CC$2), ProgramsTable[[#This Row],[Geographic Coverage]])), "Yes", "No"))</f>
        <v>No</v>
      </c>
      <c r="CD1380" s="18" t="str">
        <f>IF(CD$2=0, "N/A", IF(ISNUMBER(SEARCH(TRIM(CD$2), ProgramsTable[[#This Row],[Geographic Coverage]])), "Yes", "No"))</f>
        <v>N/A</v>
      </c>
      <c r="CE1380" s="18" t="str">
        <f>IF(AND(CC$2=0, CD$2=0), "*Required - Please Make a Selection*", IF(OR(ISNUMBER(SEARCH(TRIM(CC$2), ProgramsTable[[#This Row],[Geographic Coverage]])), ISNUMBER(SEARCH(TRIM(CD$2), ProgramsTable[[#This Row],[Geographic Coverage]]))), "Yes", "No"))</f>
        <v>No</v>
      </c>
      <c r="CF1380" s="18" t="str" cm="1">
        <f t="array" ref="CF1380">IF(COUNTIF(BK$2:BN$2, "Yes")=0, "N/A", IF(SUMPRODUCT((BK$2:BN$2="Yes")*(ProgramsTable[[#This Row],[Veteran?]:[Disabled Veteran?]]="Yes"))&gt;0, "Yes", "No"))</f>
        <v>No</v>
      </c>
      <c r="CG138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80"/>
      <c r="CI1380"/>
      <c r="CJ1380"/>
      <c r="CK1380"/>
      <c r="CL1380"/>
      <c r="CM1380"/>
      <c r="CN1380"/>
      <c r="CO1380"/>
      <c r="CP1380"/>
      <c r="CQ1380"/>
      <c r="CR1380"/>
      <c r="CS1380"/>
      <c r="CU1380"/>
      <c r="CV1380"/>
    </row>
    <row r="1381" spans="1:100" hidden="1" x14ac:dyDescent="0.25">
      <c r="A1381" s="10">
        <v>1579</v>
      </c>
      <c r="B1381" t="s">
        <v>991</v>
      </c>
      <c r="C1381" t="s">
        <v>480</v>
      </c>
      <c r="D1381" t="s">
        <v>992</v>
      </c>
      <c r="E1381" t="s">
        <v>993</v>
      </c>
      <c r="F1381" t="s">
        <v>994</v>
      </c>
      <c r="G1381" t="s">
        <v>103</v>
      </c>
      <c r="H1381" t="s">
        <v>207</v>
      </c>
      <c r="I1381" t="s">
        <v>207</v>
      </c>
      <c r="J1381" t="s">
        <v>208</v>
      </c>
      <c r="K1381" t="s">
        <v>208</v>
      </c>
      <c r="L1381" s="11" t="s">
        <v>208</v>
      </c>
      <c r="M1381" t="s">
        <v>208</v>
      </c>
      <c r="N1381" t="s">
        <v>208</v>
      </c>
      <c r="P1381" t="s">
        <v>208</v>
      </c>
      <c r="Q1381" t="s">
        <v>208</v>
      </c>
      <c r="R1381" t="s">
        <v>208</v>
      </c>
      <c r="S1381" t="s">
        <v>208</v>
      </c>
      <c r="T1381" t="s">
        <v>481</v>
      </c>
      <c r="U1381" t="s">
        <v>207</v>
      </c>
      <c r="V1381" t="s">
        <v>207</v>
      </c>
      <c r="W1381" t="s">
        <v>207</v>
      </c>
      <c r="X1381" t="s">
        <v>207</v>
      </c>
      <c r="Y1381" t="s">
        <v>207</v>
      </c>
      <c r="Z1381" t="s">
        <v>207</v>
      </c>
      <c r="AA1381" t="s">
        <v>207</v>
      </c>
      <c r="AB1381" t="s">
        <v>207</v>
      </c>
      <c r="AC1381" t="s">
        <v>207</v>
      </c>
      <c r="AD1381" t="s">
        <v>207</v>
      </c>
      <c r="AE1381" t="s">
        <v>207</v>
      </c>
      <c r="AF1381" t="s">
        <v>207</v>
      </c>
      <c r="AG1381" t="s">
        <v>207</v>
      </c>
      <c r="AH1381" t="s">
        <v>207</v>
      </c>
      <c r="AI1381" t="s">
        <v>207</v>
      </c>
      <c r="AJ1381" t="s">
        <v>207</v>
      </c>
      <c r="AK1381" t="s">
        <v>207</v>
      </c>
      <c r="AL1381" t="s">
        <v>207</v>
      </c>
      <c r="AM1381" t="s">
        <v>207</v>
      </c>
      <c r="AN1381" t="s">
        <v>207</v>
      </c>
      <c r="AO1381" t="s">
        <v>207</v>
      </c>
      <c r="AP1381" t="s">
        <v>207</v>
      </c>
      <c r="AQ1381" t="s">
        <v>207</v>
      </c>
      <c r="AR1381" t="s">
        <v>207</v>
      </c>
      <c r="AS1381" t="s">
        <v>207</v>
      </c>
      <c r="AT1381" t="s">
        <v>207</v>
      </c>
      <c r="AU1381" t="s">
        <v>207</v>
      </c>
      <c r="AV1381" t="s">
        <v>207</v>
      </c>
      <c r="AW1381" t="s">
        <v>207</v>
      </c>
      <c r="AX1381" t="s">
        <v>207</v>
      </c>
      <c r="AY1381" t="s">
        <v>207</v>
      </c>
      <c r="AZ1381" t="s">
        <v>207</v>
      </c>
      <c r="BA1381" t="s">
        <v>207</v>
      </c>
      <c r="BB1381" t="s">
        <v>207</v>
      </c>
      <c r="BC1381" t="s">
        <v>207</v>
      </c>
      <c r="BD1381" t="s">
        <v>207</v>
      </c>
      <c r="BE1381" t="s">
        <v>207</v>
      </c>
      <c r="BF1381" t="s">
        <v>207</v>
      </c>
      <c r="BG1381" t="s">
        <v>207</v>
      </c>
      <c r="BH1381" t="s">
        <v>207</v>
      </c>
      <c r="BI1381" t="s">
        <v>207</v>
      </c>
      <c r="BJ1381" t="s">
        <v>207</v>
      </c>
      <c r="BK1381" t="s">
        <v>207</v>
      </c>
      <c r="BL1381" t="s">
        <v>207</v>
      </c>
      <c r="BM1381" t="s">
        <v>207</v>
      </c>
      <c r="BN1381" t="s">
        <v>207</v>
      </c>
      <c r="BO1381" s="18" t="str">
        <f>IF(OR(BO$2=0, BO$2=""), "N/A", IF(ISNUMBER(SEARCH(UPPER(BO$2), UPPER(ProgramsTable[[#This Row],[Type of Service]]))), "Yes", "No"))</f>
        <v>N/A</v>
      </c>
      <c r="BP1381" s="18" t="str">
        <f>IF(BP$2=0, "N/A", IF(ISNUMBER(SEARCH(TRIM(BP$2), ProgramsTable[[#This Row],[Geographic Coverage]])), "Yes", "No"))</f>
        <v>N/A</v>
      </c>
      <c r="BQ1381" s="18" t="str">
        <f>IF(BQ$2=0, "N/A", IF(ISNUMBER(SEARCH(TRIM(BQ$2), ProgramsTable[[#This Row],[Geographic Coverage]])), "Yes", "No"))</f>
        <v>N/A</v>
      </c>
      <c r="BR1381" s="18" t="str">
        <f>IF(AND(BP$2=0, BQ$2=0), "*Required - Please Make a Selection*", IF(OR(ISNUMBER(SEARCH(TRIM(BP$2), ProgramsTable[[#This Row],[Geographic Coverage]])), ISNUMBER(SEARCH(TRIM(BQ$2), ProgramsTable[[#This Row],[Geographic Coverage]]))), "Yes", "No"))</f>
        <v>*Required - Please Make a Selection*</v>
      </c>
      <c r="BS1381" s="18" t="str">
        <f>IF(OR(BS$2="",BS$2=0), "N/A", IF(AND(ProgramsTable[[#This Row],[Age Min]]= "None", ProgramsTable[[#This Row],[Age Max]]= "None"), "Yes", IF(AND(BS$2&gt;=ProgramsTable[[#This Row],[Age Min]], BS$2&lt;=ProgramsTable[[#This Row],[Age Max]]), "Yes", "No")))</f>
        <v>N/A</v>
      </c>
      <c r="BT1381" s="18" t="str" cm="1">
        <f t="array" ref="BT1381">IF(COUNTIF(AM$2:BJ$2,"Yes")=0,"N/A",IF(SUMPRODUCT(--(AM$2:BJ$2="Yes"),--(ProgramsTable[[#This Row],[Developmental Disability]:[Caregivers, Family Members, Advocates, or Practitioners of an Individual with Disabilities or Medical Conditions]]="Yes"))&gt;0,"Yes","No"))</f>
        <v>N/A</v>
      </c>
      <c r="BU138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81" s="18" t="str">
        <f>IF(BV$2=0, "N/A", IF(ISNUMBER(SEARCH(UPPER(BV$2), UPPER(ProgramsTable[[#This Row],[Type of Service]]))), "Yes", "No"))</f>
        <v>N/A</v>
      </c>
      <c r="BW1381" s="18" t="str">
        <f>IF(BW$2=0, "N/A", IF(ISNUMBER(SEARCH(TRIM(BW$2), ProgramsTable[[#This Row],[Geographic Coverage]])), "Yes", "No"))</f>
        <v>N/A</v>
      </c>
      <c r="BX1381" s="18" t="str">
        <f>IF(BX$2=0, "N/A", IF(ISNUMBER(SEARCH(TRIM(BX$2), ProgramsTable[[#This Row],[Geographic Coverage]])), "Yes", "No"))</f>
        <v>N/A</v>
      </c>
      <c r="BY1381" s="18" t="str">
        <f>IF(AND(BW$2=0, BX$2=0), "*Required - Please Make a Selection*", IF(OR(ISNUMBER(SEARCH(TRIM(BW$2), ProgramsTable[[#This Row],[Geographic Coverage]])), ISNUMBER(SEARCH(TRIM(BX$2), ProgramsTable[[#This Row],[Geographic Coverage]]))), "Yes", "No"))</f>
        <v>*Required - Please Make a Selection*</v>
      </c>
      <c r="BZ1381" s="18" t="str">
        <f>IF(I$2=0, "N/A", IF(I$2="Yes", IF(ProgramsTable[[#This Row],[Program Includes Services for Caregivers]]="Yes", IF(ProgramsTable[[#This Row],[Program May Require Caregiver to be Unpaid]]="No", "Yes", "No"), "No"), "N/A"))</f>
        <v>N/A</v>
      </c>
      <c r="CA138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81" s="18" t="str">
        <f>IF(CB$2=0, "N/A", IF(ISNUMBER(SEARCH(TRIM(UPPER(CB$2)), TRIM(UPPER(ProgramsTable[[#This Row],[Type of Service]])))), "Yes", "No"))</f>
        <v>N/A</v>
      </c>
      <c r="CC1381" s="18" t="str">
        <f>IF(CC$2=0, "N/A", IF(ISNUMBER(SEARCH(TRIM(CC$2), ProgramsTable[[#This Row],[Geographic Coverage]])), "Yes", "No"))</f>
        <v>No</v>
      </c>
      <c r="CD1381" s="18" t="str">
        <f>IF(CD$2=0, "N/A", IF(ISNUMBER(SEARCH(TRIM(CD$2), ProgramsTable[[#This Row],[Geographic Coverage]])), "Yes", "No"))</f>
        <v>N/A</v>
      </c>
      <c r="CE1381" s="18" t="str">
        <f>IF(AND(CC$2=0, CD$2=0), "*Required - Please Make a Selection*", IF(OR(ISNUMBER(SEARCH(TRIM(CC$2), ProgramsTable[[#This Row],[Geographic Coverage]])), ISNUMBER(SEARCH(TRIM(CD$2), ProgramsTable[[#This Row],[Geographic Coverage]]))), "Yes", "No"))</f>
        <v>No</v>
      </c>
      <c r="CF1381" s="18" t="str" cm="1">
        <f t="array" ref="CF1381">IF(COUNTIF(BK$2:BN$2, "Yes")=0, "N/A", IF(SUMPRODUCT((BK$2:BN$2="Yes")*(ProgramsTable[[#This Row],[Veteran?]:[Disabled Veteran?]]="Yes"))&gt;0, "Yes", "No"))</f>
        <v>No</v>
      </c>
      <c r="CG138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81"/>
      <c r="CI1381"/>
      <c r="CJ1381"/>
      <c r="CK1381"/>
      <c r="CL1381"/>
      <c r="CM1381"/>
      <c r="CN1381"/>
      <c r="CO1381"/>
      <c r="CP1381"/>
      <c r="CQ1381"/>
      <c r="CR1381"/>
      <c r="CS1381"/>
      <c r="CU1381"/>
      <c r="CV1381"/>
    </row>
    <row r="1382" spans="1:100" hidden="1" x14ac:dyDescent="0.25">
      <c r="A1382" s="10">
        <v>1580</v>
      </c>
      <c r="B1382" t="s">
        <v>997</v>
      </c>
      <c r="C1382" t="s">
        <v>998</v>
      </c>
      <c r="D1382" t="s">
        <v>999</v>
      </c>
      <c r="E1382" t="s">
        <v>1000</v>
      </c>
      <c r="F1382" t="s">
        <v>1001</v>
      </c>
      <c r="G1382" t="s">
        <v>102</v>
      </c>
      <c r="H1382" t="s">
        <v>207</v>
      </c>
      <c r="I1382" t="s">
        <v>207</v>
      </c>
      <c r="J1382" t="s">
        <v>1002</v>
      </c>
      <c r="K1382" t="s">
        <v>208</v>
      </c>
      <c r="L1382" s="11" t="s">
        <v>208</v>
      </c>
      <c r="M1382" t="s">
        <v>208</v>
      </c>
      <c r="N1382" t="s">
        <v>208</v>
      </c>
      <c r="P1382" t="s">
        <v>1003</v>
      </c>
      <c r="Q1382" t="s">
        <v>1004</v>
      </c>
      <c r="R1382" t="s">
        <v>1005</v>
      </c>
      <c r="S1382" t="s">
        <v>1006</v>
      </c>
      <c r="T1382" t="s">
        <v>230</v>
      </c>
      <c r="U1382" t="s">
        <v>215</v>
      </c>
      <c r="V1382" t="s">
        <v>207</v>
      </c>
      <c r="W1382" t="s">
        <v>207</v>
      </c>
      <c r="X1382" t="s">
        <v>207</v>
      </c>
      <c r="Y1382" t="s">
        <v>207</v>
      </c>
      <c r="Z1382" t="s">
        <v>207</v>
      </c>
      <c r="AA1382" t="s">
        <v>207</v>
      </c>
      <c r="AB1382" t="s">
        <v>207</v>
      </c>
      <c r="AC1382" t="s">
        <v>207</v>
      </c>
      <c r="AD1382" t="s">
        <v>207</v>
      </c>
      <c r="AE1382" t="s">
        <v>207</v>
      </c>
      <c r="AF1382" t="s">
        <v>207</v>
      </c>
      <c r="AG1382" t="s">
        <v>207</v>
      </c>
      <c r="AH1382" t="s">
        <v>207</v>
      </c>
      <c r="AI1382" t="s">
        <v>207</v>
      </c>
      <c r="AJ1382" t="s">
        <v>207</v>
      </c>
      <c r="AK1382" t="s">
        <v>207</v>
      </c>
      <c r="AL1382" t="s">
        <v>207</v>
      </c>
      <c r="AM1382" t="s">
        <v>215</v>
      </c>
      <c r="AN1382" t="s">
        <v>215</v>
      </c>
      <c r="AO1382" t="s">
        <v>215</v>
      </c>
      <c r="AP1382" t="s">
        <v>207</v>
      </c>
      <c r="AQ1382" t="s">
        <v>215</v>
      </c>
      <c r="AR1382" t="s">
        <v>207</v>
      </c>
      <c r="AS1382" t="s">
        <v>207</v>
      </c>
      <c r="AT1382" t="s">
        <v>207</v>
      </c>
      <c r="AU1382" t="s">
        <v>207</v>
      </c>
      <c r="AV1382" t="s">
        <v>207</v>
      </c>
      <c r="AW1382" t="s">
        <v>207</v>
      </c>
      <c r="AX1382" t="s">
        <v>207</v>
      </c>
      <c r="AY1382" t="s">
        <v>207</v>
      </c>
      <c r="AZ1382" t="s">
        <v>207</v>
      </c>
      <c r="BA1382" t="s">
        <v>207</v>
      </c>
      <c r="BB1382" t="s">
        <v>207</v>
      </c>
      <c r="BC1382" t="s">
        <v>207</v>
      </c>
      <c r="BD1382" t="s">
        <v>207</v>
      </c>
      <c r="BE1382" t="s">
        <v>207</v>
      </c>
      <c r="BF1382" t="s">
        <v>207</v>
      </c>
      <c r="BG1382" t="s">
        <v>207</v>
      </c>
      <c r="BH1382" t="s">
        <v>207</v>
      </c>
      <c r="BI1382" t="s">
        <v>207</v>
      </c>
      <c r="BJ1382" t="s">
        <v>207</v>
      </c>
      <c r="BK1382" t="s">
        <v>207</v>
      </c>
      <c r="BL1382" t="s">
        <v>207</v>
      </c>
      <c r="BM1382" t="s">
        <v>215</v>
      </c>
      <c r="BN1382" t="s">
        <v>207</v>
      </c>
      <c r="BO1382" s="18" t="str">
        <f>IF(OR(BO$2=0, BO$2=""), "N/A", IF(ISNUMBER(SEARCH(UPPER(BO$2), UPPER(ProgramsTable[[#This Row],[Type of Service]]))), "Yes", "No"))</f>
        <v>N/A</v>
      </c>
      <c r="BP1382" s="18" t="str">
        <f>IF(BP$2=0, "N/A", IF(ISNUMBER(SEARCH(TRIM(BP$2), ProgramsTable[[#This Row],[Geographic Coverage]])), "Yes", "No"))</f>
        <v>N/A</v>
      </c>
      <c r="BQ1382" s="18" t="str">
        <f>IF(BQ$2=0, "N/A", IF(ISNUMBER(SEARCH(TRIM(BQ$2), ProgramsTable[[#This Row],[Geographic Coverage]])), "Yes", "No"))</f>
        <v>N/A</v>
      </c>
      <c r="BR1382" s="18" t="str">
        <f>IF(AND(BP$2=0, BQ$2=0), "*Required - Please Make a Selection*", IF(OR(ISNUMBER(SEARCH(TRIM(BP$2), ProgramsTable[[#This Row],[Geographic Coverage]])), ISNUMBER(SEARCH(TRIM(BQ$2), ProgramsTable[[#This Row],[Geographic Coverage]]))), "Yes", "No"))</f>
        <v>*Required - Please Make a Selection*</v>
      </c>
      <c r="BS1382" s="18" t="str">
        <f>IF(OR(BS$2="",BS$2=0), "N/A", IF(AND(ProgramsTable[[#This Row],[Age Min]]= "None", ProgramsTable[[#This Row],[Age Max]]= "None"), "Yes", IF(AND(BS$2&gt;=ProgramsTable[[#This Row],[Age Min]], BS$2&lt;=ProgramsTable[[#This Row],[Age Max]]), "Yes", "No")))</f>
        <v>N/A</v>
      </c>
      <c r="BT1382" s="18" t="str" cm="1">
        <f t="array" ref="BT1382">IF(COUNTIF(AM$2:BJ$2,"Yes")=0,"N/A",IF(SUMPRODUCT(--(AM$2:BJ$2="Yes"),--(ProgramsTable[[#This Row],[Developmental Disability]:[Caregivers, Family Members, Advocates, or Practitioners of an Individual with Disabilities or Medical Conditions]]="Yes"))&gt;0,"Yes","No"))</f>
        <v>N/A</v>
      </c>
      <c r="BU138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82" s="18" t="str">
        <f>IF(BV$2=0, "N/A", IF(ISNUMBER(SEARCH(UPPER(BV$2), UPPER(ProgramsTable[[#This Row],[Type of Service]]))), "Yes", "No"))</f>
        <v>N/A</v>
      </c>
      <c r="BW1382" s="18" t="str">
        <f>IF(BW$2=0, "N/A", IF(ISNUMBER(SEARCH(TRIM(BW$2), ProgramsTable[[#This Row],[Geographic Coverage]])), "Yes", "No"))</f>
        <v>N/A</v>
      </c>
      <c r="BX1382" s="18" t="str">
        <f>IF(BX$2=0, "N/A", IF(ISNUMBER(SEARCH(TRIM(BX$2), ProgramsTable[[#This Row],[Geographic Coverage]])), "Yes", "No"))</f>
        <v>N/A</v>
      </c>
      <c r="BY1382" s="18" t="str">
        <f>IF(AND(BW$2=0, BX$2=0), "*Required - Please Make a Selection*", IF(OR(ISNUMBER(SEARCH(TRIM(BW$2), ProgramsTable[[#This Row],[Geographic Coverage]])), ISNUMBER(SEARCH(TRIM(BX$2), ProgramsTable[[#This Row],[Geographic Coverage]]))), "Yes", "No"))</f>
        <v>*Required - Please Make a Selection*</v>
      </c>
      <c r="BZ1382" s="18" t="str">
        <f>IF(I$2=0, "N/A", IF(I$2="Yes", IF(ProgramsTable[[#This Row],[Program Includes Services for Caregivers]]="Yes", IF(ProgramsTable[[#This Row],[Program May Require Caregiver to be Unpaid]]="No", "Yes", "No"), "No"), "N/A"))</f>
        <v>N/A</v>
      </c>
      <c r="CA138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82" s="18" t="str">
        <f>IF(CB$2=0, "N/A", IF(ISNUMBER(SEARCH(TRIM(UPPER(CB$2)), TRIM(UPPER(ProgramsTable[[#This Row],[Type of Service]])))), "Yes", "No"))</f>
        <v>N/A</v>
      </c>
      <c r="CC1382" s="18" t="str">
        <f>IF(CC$2=0, "N/A", IF(ISNUMBER(SEARCH(TRIM(CC$2), ProgramsTable[[#This Row],[Geographic Coverage]])), "Yes", "No"))</f>
        <v>Yes</v>
      </c>
      <c r="CD1382" s="18" t="str">
        <f>IF(CD$2=0, "N/A", IF(ISNUMBER(SEARCH(TRIM(CD$2), ProgramsTable[[#This Row],[Geographic Coverage]])), "Yes", "No"))</f>
        <v>N/A</v>
      </c>
      <c r="CE1382" s="18" t="str">
        <f>IF(AND(CC$2=0, CD$2=0), "*Required - Please Make a Selection*", IF(OR(ISNUMBER(SEARCH(TRIM(CC$2), ProgramsTable[[#This Row],[Geographic Coverage]])), ISNUMBER(SEARCH(TRIM(CD$2), ProgramsTable[[#This Row],[Geographic Coverage]]))), "Yes", "No"))</f>
        <v>Yes</v>
      </c>
      <c r="CF1382" s="18" t="str" cm="1">
        <f t="array" ref="CF1382">IF(COUNTIF(BK$2:BN$2, "Yes")=0, "N/A", IF(SUMPRODUCT((BK$2:BN$2="Yes")*(ProgramsTable[[#This Row],[Veteran?]:[Disabled Veteran?]]="Yes"))&gt;0, "Yes", "No"))</f>
        <v>No</v>
      </c>
      <c r="CG138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82"/>
      <c r="CI1382"/>
      <c r="CJ1382"/>
      <c r="CK1382"/>
      <c r="CL1382"/>
      <c r="CM1382"/>
      <c r="CN1382"/>
      <c r="CO1382"/>
      <c r="CP1382"/>
      <c r="CQ1382"/>
      <c r="CR1382"/>
      <c r="CS1382"/>
      <c r="CU1382"/>
      <c r="CV1382"/>
    </row>
    <row r="1383" spans="1:100" hidden="1" x14ac:dyDescent="0.25">
      <c r="A1383" s="10">
        <v>1581</v>
      </c>
      <c r="B1383" t="s">
        <v>997</v>
      </c>
      <c r="C1383" t="s">
        <v>998</v>
      </c>
      <c r="D1383" t="s">
        <v>1007</v>
      </c>
      <c r="E1383" t="s">
        <v>1000</v>
      </c>
      <c r="F1383" t="s">
        <v>1008</v>
      </c>
      <c r="G1383" t="s">
        <v>1009</v>
      </c>
      <c r="H1383" t="s">
        <v>207</v>
      </c>
      <c r="I1383" t="s">
        <v>207</v>
      </c>
      <c r="J1383" t="s">
        <v>208</v>
      </c>
      <c r="K1383" t="s">
        <v>208</v>
      </c>
      <c r="L1383" s="11" t="s">
        <v>208</v>
      </c>
      <c r="M1383" t="s">
        <v>208</v>
      </c>
      <c r="N1383" t="s">
        <v>208</v>
      </c>
      <c r="P1383" t="s">
        <v>1003</v>
      </c>
      <c r="Q1383" t="s">
        <v>1004</v>
      </c>
      <c r="R1383" t="s">
        <v>1005</v>
      </c>
      <c r="S1383" t="s">
        <v>1006</v>
      </c>
      <c r="T1383" t="s">
        <v>230</v>
      </c>
      <c r="U1383" t="s">
        <v>207</v>
      </c>
      <c r="V1383" t="s">
        <v>207</v>
      </c>
      <c r="W1383" t="s">
        <v>207</v>
      </c>
      <c r="X1383" t="s">
        <v>207</v>
      </c>
      <c r="Y1383" t="s">
        <v>207</v>
      </c>
      <c r="Z1383" t="s">
        <v>207</v>
      </c>
      <c r="AA1383" t="s">
        <v>207</v>
      </c>
      <c r="AB1383" t="s">
        <v>207</v>
      </c>
      <c r="AC1383" t="s">
        <v>207</v>
      </c>
      <c r="AD1383" t="s">
        <v>207</v>
      </c>
      <c r="AE1383" t="s">
        <v>207</v>
      </c>
      <c r="AF1383" t="s">
        <v>207</v>
      </c>
      <c r="AG1383" t="s">
        <v>207</v>
      </c>
      <c r="AH1383" t="s">
        <v>207</v>
      </c>
      <c r="AI1383" t="s">
        <v>207</v>
      </c>
      <c r="AJ1383" t="s">
        <v>207</v>
      </c>
      <c r="AK1383" t="s">
        <v>207</v>
      </c>
      <c r="AL1383" t="s">
        <v>207</v>
      </c>
      <c r="AM1383" t="s">
        <v>215</v>
      </c>
      <c r="AN1383" t="s">
        <v>215</v>
      </c>
      <c r="AO1383" t="s">
        <v>215</v>
      </c>
      <c r="AP1383" t="s">
        <v>207</v>
      </c>
      <c r="AQ1383" t="s">
        <v>215</v>
      </c>
      <c r="AR1383" t="s">
        <v>207</v>
      </c>
      <c r="AS1383" t="s">
        <v>207</v>
      </c>
      <c r="AT1383" t="s">
        <v>207</v>
      </c>
      <c r="AU1383" t="s">
        <v>207</v>
      </c>
      <c r="AV1383" t="s">
        <v>207</v>
      </c>
      <c r="AW1383" t="s">
        <v>207</v>
      </c>
      <c r="AX1383" t="s">
        <v>207</v>
      </c>
      <c r="AY1383" t="s">
        <v>207</v>
      </c>
      <c r="AZ1383" t="s">
        <v>207</v>
      </c>
      <c r="BA1383" t="s">
        <v>207</v>
      </c>
      <c r="BB1383" t="s">
        <v>207</v>
      </c>
      <c r="BC1383" t="s">
        <v>207</v>
      </c>
      <c r="BD1383" t="s">
        <v>207</v>
      </c>
      <c r="BE1383" t="s">
        <v>207</v>
      </c>
      <c r="BF1383" t="s">
        <v>207</v>
      </c>
      <c r="BG1383" t="s">
        <v>207</v>
      </c>
      <c r="BH1383" t="s">
        <v>207</v>
      </c>
      <c r="BI1383" t="s">
        <v>207</v>
      </c>
      <c r="BJ1383" t="s">
        <v>207</v>
      </c>
      <c r="BK1383" t="s">
        <v>207</v>
      </c>
      <c r="BL1383" t="s">
        <v>207</v>
      </c>
      <c r="BM1383" t="s">
        <v>215</v>
      </c>
      <c r="BN1383" t="s">
        <v>207</v>
      </c>
      <c r="BO1383" s="18" t="str">
        <f>IF(OR(BO$2=0, BO$2=""), "N/A", IF(ISNUMBER(SEARCH(UPPER(BO$2), UPPER(ProgramsTable[[#This Row],[Type of Service]]))), "Yes", "No"))</f>
        <v>N/A</v>
      </c>
      <c r="BP1383" s="18" t="str">
        <f>IF(BP$2=0, "N/A", IF(ISNUMBER(SEARCH(TRIM(BP$2), ProgramsTable[[#This Row],[Geographic Coverage]])), "Yes", "No"))</f>
        <v>N/A</v>
      </c>
      <c r="BQ1383" s="18" t="str">
        <f>IF(BQ$2=0, "N/A", IF(ISNUMBER(SEARCH(TRIM(BQ$2), ProgramsTable[[#This Row],[Geographic Coverage]])), "Yes", "No"))</f>
        <v>N/A</v>
      </c>
      <c r="BR1383" s="18" t="str">
        <f>IF(AND(BP$2=0, BQ$2=0), "*Required - Please Make a Selection*", IF(OR(ISNUMBER(SEARCH(TRIM(BP$2), ProgramsTable[[#This Row],[Geographic Coverage]])), ISNUMBER(SEARCH(TRIM(BQ$2), ProgramsTable[[#This Row],[Geographic Coverage]]))), "Yes", "No"))</f>
        <v>*Required - Please Make a Selection*</v>
      </c>
      <c r="BS1383" s="18" t="str">
        <f>IF(OR(BS$2="",BS$2=0), "N/A", IF(AND(ProgramsTable[[#This Row],[Age Min]]= "None", ProgramsTable[[#This Row],[Age Max]]= "None"), "Yes", IF(AND(BS$2&gt;=ProgramsTable[[#This Row],[Age Min]], BS$2&lt;=ProgramsTable[[#This Row],[Age Max]]), "Yes", "No")))</f>
        <v>N/A</v>
      </c>
      <c r="BT1383" s="18" t="str" cm="1">
        <f t="array" ref="BT1383">IF(COUNTIF(AM$2:BJ$2,"Yes")=0,"N/A",IF(SUMPRODUCT(--(AM$2:BJ$2="Yes"),--(ProgramsTable[[#This Row],[Developmental Disability]:[Caregivers, Family Members, Advocates, or Practitioners of an Individual with Disabilities or Medical Conditions]]="Yes"))&gt;0,"Yes","No"))</f>
        <v>N/A</v>
      </c>
      <c r="BU138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83" s="18" t="str">
        <f>IF(BV$2=0, "N/A", IF(ISNUMBER(SEARCH(UPPER(BV$2), UPPER(ProgramsTable[[#This Row],[Type of Service]]))), "Yes", "No"))</f>
        <v>N/A</v>
      </c>
      <c r="BW1383" s="18" t="str">
        <f>IF(BW$2=0, "N/A", IF(ISNUMBER(SEARCH(TRIM(BW$2), ProgramsTable[[#This Row],[Geographic Coverage]])), "Yes", "No"))</f>
        <v>N/A</v>
      </c>
      <c r="BX1383" s="18" t="str">
        <f>IF(BX$2=0, "N/A", IF(ISNUMBER(SEARCH(TRIM(BX$2), ProgramsTable[[#This Row],[Geographic Coverage]])), "Yes", "No"))</f>
        <v>N/A</v>
      </c>
      <c r="BY1383" s="18" t="str">
        <f>IF(AND(BW$2=0, BX$2=0), "*Required - Please Make a Selection*", IF(OR(ISNUMBER(SEARCH(TRIM(BW$2), ProgramsTable[[#This Row],[Geographic Coverage]])), ISNUMBER(SEARCH(TRIM(BX$2), ProgramsTable[[#This Row],[Geographic Coverage]]))), "Yes", "No"))</f>
        <v>*Required - Please Make a Selection*</v>
      </c>
      <c r="BZ1383" s="18" t="str">
        <f>IF(I$2=0, "N/A", IF(I$2="Yes", IF(ProgramsTable[[#This Row],[Program Includes Services for Caregivers]]="Yes", IF(ProgramsTable[[#This Row],[Program May Require Caregiver to be Unpaid]]="No", "Yes", "No"), "No"), "N/A"))</f>
        <v>N/A</v>
      </c>
      <c r="CA138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83" s="18" t="str">
        <f>IF(CB$2=0, "N/A", IF(ISNUMBER(SEARCH(TRIM(UPPER(CB$2)), TRIM(UPPER(ProgramsTable[[#This Row],[Type of Service]])))), "Yes", "No"))</f>
        <v>N/A</v>
      </c>
      <c r="CC1383" s="18" t="str">
        <f>IF(CC$2=0, "N/A", IF(ISNUMBER(SEARCH(TRIM(CC$2), ProgramsTable[[#This Row],[Geographic Coverage]])), "Yes", "No"))</f>
        <v>Yes</v>
      </c>
      <c r="CD1383" s="18" t="str">
        <f>IF(CD$2=0, "N/A", IF(ISNUMBER(SEARCH(TRIM(CD$2), ProgramsTable[[#This Row],[Geographic Coverage]])), "Yes", "No"))</f>
        <v>N/A</v>
      </c>
      <c r="CE1383" s="18" t="str">
        <f>IF(AND(CC$2=0, CD$2=0), "*Required - Please Make a Selection*", IF(OR(ISNUMBER(SEARCH(TRIM(CC$2), ProgramsTable[[#This Row],[Geographic Coverage]])), ISNUMBER(SEARCH(TRIM(CD$2), ProgramsTable[[#This Row],[Geographic Coverage]]))), "Yes", "No"))</f>
        <v>Yes</v>
      </c>
      <c r="CF1383" s="18" t="str" cm="1">
        <f t="array" ref="CF1383">IF(COUNTIF(BK$2:BN$2, "Yes")=0, "N/A", IF(SUMPRODUCT((BK$2:BN$2="Yes")*(ProgramsTable[[#This Row],[Veteran?]:[Disabled Veteran?]]="Yes"))&gt;0, "Yes", "No"))</f>
        <v>No</v>
      </c>
      <c r="CG138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83"/>
      <c r="CI1383"/>
      <c r="CJ1383"/>
      <c r="CK1383"/>
      <c r="CL1383"/>
      <c r="CM1383"/>
      <c r="CN1383"/>
      <c r="CO1383"/>
      <c r="CP1383"/>
      <c r="CQ1383"/>
      <c r="CR1383"/>
      <c r="CS1383"/>
      <c r="CU1383"/>
      <c r="CV1383"/>
    </row>
    <row r="1384" spans="1:100" hidden="1" x14ac:dyDescent="0.25">
      <c r="A1384" s="10">
        <v>1582</v>
      </c>
      <c r="B1384" t="s">
        <v>997</v>
      </c>
      <c r="C1384" t="s">
        <v>997</v>
      </c>
      <c r="D1384" t="s">
        <v>1010</v>
      </c>
      <c r="E1384" t="s">
        <v>1011</v>
      </c>
      <c r="F1384" t="s">
        <v>1012</v>
      </c>
      <c r="G1384" t="s">
        <v>96</v>
      </c>
      <c r="H1384" t="s">
        <v>207</v>
      </c>
      <c r="I1384" t="s">
        <v>207</v>
      </c>
      <c r="J1384" t="s">
        <v>208</v>
      </c>
      <c r="K1384" t="s">
        <v>208</v>
      </c>
      <c r="L1384" s="11" t="s">
        <v>208</v>
      </c>
      <c r="M1384" t="s">
        <v>208</v>
      </c>
      <c r="N1384" t="s">
        <v>208</v>
      </c>
      <c r="P1384" t="s">
        <v>1013</v>
      </c>
      <c r="Q1384" t="s">
        <v>1014</v>
      </c>
      <c r="R1384" t="s">
        <v>1013</v>
      </c>
      <c r="S1384" t="s">
        <v>208</v>
      </c>
      <c r="T1384" t="s">
        <v>230</v>
      </c>
      <c r="U1384" t="s">
        <v>207</v>
      </c>
      <c r="V1384" t="s">
        <v>207</v>
      </c>
      <c r="W1384" t="s">
        <v>207</v>
      </c>
      <c r="X1384" t="s">
        <v>207</v>
      </c>
      <c r="Y1384" t="s">
        <v>207</v>
      </c>
      <c r="Z1384" t="s">
        <v>207</v>
      </c>
      <c r="AA1384" t="s">
        <v>207</v>
      </c>
      <c r="AB1384" t="s">
        <v>207</v>
      </c>
      <c r="AC1384" t="s">
        <v>207</v>
      </c>
      <c r="AD1384" t="s">
        <v>207</v>
      </c>
      <c r="AE1384" t="s">
        <v>207</v>
      </c>
      <c r="AF1384" t="s">
        <v>207</v>
      </c>
      <c r="AG1384" t="s">
        <v>207</v>
      </c>
      <c r="AH1384" t="s">
        <v>207</v>
      </c>
      <c r="AI1384" t="s">
        <v>207</v>
      </c>
      <c r="AJ1384" t="s">
        <v>207</v>
      </c>
      <c r="AK1384" t="s">
        <v>207</v>
      </c>
      <c r="AL1384" t="s">
        <v>207</v>
      </c>
      <c r="AM1384" t="s">
        <v>207</v>
      </c>
      <c r="AN1384" t="s">
        <v>207</v>
      </c>
      <c r="AO1384" t="s">
        <v>215</v>
      </c>
      <c r="AP1384" t="s">
        <v>207</v>
      </c>
      <c r="AQ1384" t="s">
        <v>207</v>
      </c>
      <c r="AR1384" t="s">
        <v>207</v>
      </c>
      <c r="AS1384" t="s">
        <v>207</v>
      </c>
      <c r="AT1384" t="s">
        <v>207</v>
      </c>
      <c r="AU1384" t="s">
        <v>207</v>
      </c>
      <c r="AV1384" t="s">
        <v>207</v>
      </c>
      <c r="AW1384" t="s">
        <v>207</v>
      </c>
      <c r="AX1384" t="s">
        <v>207</v>
      </c>
      <c r="AY1384" t="s">
        <v>207</v>
      </c>
      <c r="AZ1384" t="s">
        <v>207</v>
      </c>
      <c r="BA1384" t="s">
        <v>207</v>
      </c>
      <c r="BB1384" t="s">
        <v>207</v>
      </c>
      <c r="BC1384" t="s">
        <v>207</v>
      </c>
      <c r="BD1384" t="s">
        <v>207</v>
      </c>
      <c r="BE1384" t="s">
        <v>207</v>
      </c>
      <c r="BF1384" t="s">
        <v>207</v>
      </c>
      <c r="BG1384" t="s">
        <v>207</v>
      </c>
      <c r="BH1384" t="s">
        <v>207</v>
      </c>
      <c r="BI1384" t="s">
        <v>207</v>
      </c>
      <c r="BJ1384" t="s">
        <v>207</v>
      </c>
      <c r="BK1384" t="s">
        <v>207</v>
      </c>
      <c r="BL1384" t="s">
        <v>207</v>
      </c>
      <c r="BM1384" t="s">
        <v>207</v>
      </c>
      <c r="BN1384" t="s">
        <v>215</v>
      </c>
      <c r="BO1384" s="18" t="str">
        <f>IF(OR(BO$2=0, BO$2=""), "N/A", IF(ISNUMBER(SEARCH(UPPER(BO$2), UPPER(ProgramsTable[[#This Row],[Type of Service]]))), "Yes", "No"))</f>
        <v>N/A</v>
      </c>
      <c r="BP1384" s="18" t="str">
        <f>IF(BP$2=0, "N/A", IF(ISNUMBER(SEARCH(TRIM(BP$2), ProgramsTable[[#This Row],[Geographic Coverage]])), "Yes", "No"))</f>
        <v>N/A</v>
      </c>
      <c r="BQ1384" s="18" t="str">
        <f>IF(BQ$2=0, "N/A", IF(ISNUMBER(SEARCH(TRIM(BQ$2), ProgramsTable[[#This Row],[Geographic Coverage]])), "Yes", "No"))</f>
        <v>N/A</v>
      </c>
      <c r="BR1384" s="18" t="str">
        <f>IF(AND(BP$2=0, BQ$2=0), "*Required - Please Make a Selection*", IF(OR(ISNUMBER(SEARCH(TRIM(BP$2), ProgramsTable[[#This Row],[Geographic Coverage]])), ISNUMBER(SEARCH(TRIM(BQ$2), ProgramsTable[[#This Row],[Geographic Coverage]]))), "Yes", "No"))</f>
        <v>*Required - Please Make a Selection*</v>
      </c>
      <c r="BS1384" s="18" t="str">
        <f>IF(OR(BS$2="",BS$2=0), "N/A", IF(AND(ProgramsTable[[#This Row],[Age Min]]= "None", ProgramsTable[[#This Row],[Age Max]]= "None"), "Yes", IF(AND(BS$2&gt;=ProgramsTable[[#This Row],[Age Min]], BS$2&lt;=ProgramsTable[[#This Row],[Age Max]]), "Yes", "No")))</f>
        <v>N/A</v>
      </c>
      <c r="BT1384" s="18" t="str" cm="1">
        <f t="array" ref="BT1384">IF(COUNTIF(AM$2:BJ$2,"Yes")=0,"N/A",IF(SUMPRODUCT(--(AM$2:BJ$2="Yes"),--(ProgramsTable[[#This Row],[Developmental Disability]:[Caregivers, Family Members, Advocates, or Practitioners of an Individual with Disabilities or Medical Conditions]]="Yes"))&gt;0,"Yes","No"))</f>
        <v>N/A</v>
      </c>
      <c r="BU138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84" s="18" t="str">
        <f>IF(BV$2=0, "N/A", IF(ISNUMBER(SEARCH(UPPER(BV$2), UPPER(ProgramsTable[[#This Row],[Type of Service]]))), "Yes", "No"))</f>
        <v>N/A</v>
      </c>
      <c r="BW1384" s="18" t="str">
        <f>IF(BW$2=0, "N/A", IF(ISNUMBER(SEARCH(TRIM(BW$2), ProgramsTable[[#This Row],[Geographic Coverage]])), "Yes", "No"))</f>
        <v>N/A</v>
      </c>
      <c r="BX1384" s="18" t="str">
        <f>IF(BX$2=0, "N/A", IF(ISNUMBER(SEARCH(TRIM(BX$2), ProgramsTable[[#This Row],[Geographic Coverage]])), "Yes", "No"))</f>
        <v>N/A</v>
      </c>
      <c r="BY1384" s="18" t="str">
        <f>IF(AND(BW$2=0, BX$2=0), "*Required - Please Make a Selection*", IF(OR(ISNUMBER(SEARCH(TRIM(BW$2), ProgramsTable[[#This Row],[Geographic Coverage]])), ISNUMBER(SEARCH(TRIM(BX$2), ProgramsTable[[#This Row],[Geographic Coverage]]))), "Yes", "No"))</f>
        <v>*Required - Please Make a Selection*</v>
      </c>
      <c r="BZ1384" s="18" t="str">
        <f>IF(I$2=0, "N/A", IF(I$2="Yes", IF(ProgramsTable[[#This Row],[Program Includes Services for Caregivers]]="Yes", IF(ProgramsTable[[#This Row],[Program May Require Caregiver to be Unpaid]]="No", "Yes", "No"), "No"), "N/A"))</f>
        <v>N/A</v>
      </c>
      <c r="CA138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84" s="18" t="str">
        <f>IF(CB$2=0, "N/A", IF(ISNUMBER(SEARCH(TRIM(UPPER(CB$2)), TRIM(UPPER(ProgramsTable[[#This Row],[Type of Service]])))), "Yes", "No"))</f>
        <v>N/A</v>
      </c>
      <c r="CC1384" s="18" t="str">
        <f>IF(CC$2=0, "N/A", IF(ISNUMBER(SEARCH(TRIM(CC$2), ProgramsTable[[#This Row],[Geographic Coverage]])), "Yes", "No"))</f>
        <v>Yes</v>
      </c>
      <c r="CD1384" s="18" t="str">
        <f>IF(CD$2=0, "N/A", IF(ISNUMBER(SEARCH(TRIM(CD$2), ProgramsTable[[#This Row],[Geographic Coverage]])), "Yes", "No"))</f>
        <v>N/A</v>
      </c>
      <c r="CE1384" s="18" t="str">
        <f>IF(AND(CC$2=0, CD$2=0), "*Required - Please Make a Selection*", IF(OR(ISNUMBER(SEARCH(TRIM(CC$2), ProgramsTable[[#This Row],[Geographic Coverage]])), ISNUMBER(SEARCH(TRIM(CD$2), ProgramsTable[[#This Row],[Geographic Coverage]]))), "Yes", "No"))</f>
        <v>Yes</v>
      </c>
      <c r="CF1384" s="18" t="str" cm="1">
        <f t="array" ref="CF1384">IF(COUNTIF(BK$2:BN$2, "Yes")=0, "N/A", IF(SUMPRODUCT((BK$2:BN$2="Yes")*(ProgramsTable[[#This Row],[Veteran?]:[Disabled Veteran?]]="Yes"))&gt;0, "Yes", "No"))</f>
        <v>No</v>
      </c>
      <c r="CG138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84"/>
      <c r="CI1384"/>
      <c r="CJ1384"/>
      <c r="CK1384"/>
      <c r="CL1384"/>
      <c r="CM1384"/>
      <c r="CN1384"/>
      <c r="CO1384"/>
      <c r="CP1384"/>
      <c r="CQ1384"/>
      <c r="CR1384"/>
      <c r="CS1384"/>
      <c r="CU1384"/>
      <c r="CV1384"/>
    </row>
    <row r="1385" spans="1:100" hidden="1" x14ac:dyDescent="0.25">
      <c r="A1385" s="10">
        <v>1583</v>
      </c>
      <c r="B1385" t="s">
        <v>997</v>
      </c>
      <c r="C1385" t="s">
        <v>997</v>
      </c>
      <c r="D1385" t="s">
        <v>1015</v>
      </c>
      <c r="E1385" t="s">
        <v>1011</v>
      </c>
      <c r="F1385" t="s">
        <v>1016</v>
      </c>
      <c r="G1385" t="s">
        <v>96</v>
      </c>
      <c r="H1385" t="s">
        <v>207</v>
      </c>
      <c r="I1385" t="s">
        <v>207</v>
      </c>
      <c r="J1385" t="s">
        <v>208</v>
      </c>
      <c r="K1385" t="s">
        <v>208</v>
      </c>
      <c r="L1385" s="11" t="s">
        <v>208</v>
      </c>
      <c r="M1385" t="s">
        <v>208</v>
      </c>
      <c r="N1385" t="s">
        <v>208</v>
      </c>
      <c r="P1385" t="s">
        <v>1017</v>
      </c>
      <c r="Q1385" t="s">
        <v>781</v>
      </c>
      <c r="R1385" t="s">
        <v>1017</v>
      </c>
      <c r="S1385" t="s">
        <v>208</v>
      </c>
      <c r="T1385" t="s">
        <v>230</v>
      </c>
      <c r="U1385" t="s">
        <v>207</v>
      </c>
      <c r="V1385" t="s">
        <v>207</v>
      </c>
      <c r="W1385" t="s">
        <v>207</v>
      </c>
      <c r="X1385" t="s">
        <v>207</v>
      </c>
      <c r="Y1385" t="s">
        <v>207</v>
      </c>
      <c r="Z1385" t="s">
        <v>207</v>
      </c>
      <c r="AA1385" t="s">
        <v>207</v>
      </c>
      <c r="AB1385" t="s">
        <v>207</v>
      </c>
      <c r="AC1385" t="s">
        <v>207</v>
      </c>
      <c r="AD1385" t="s">
        <v>207</v>
      </c>
      <c r="AE1385" t="s">
        <v>207</v>
      </c>
      <c r="AF1385" t="s">
        <v>207</v>
      </c>
      <c r="AG1385" t="s">
        <v>207</v>
      </c>
      <c r="AH1385" t="s">
        <v>207</v>
      </c>
      <c r="AI1385" t="s">
        <v>207</v>
      </c>
      <c r="AJ1385" t="s">
        <v>207</v>
      </c>
      <c r="AK1385" t="s">
        <v>207</v>
      </c>
      <c r="AL1385" t="s">
        <v>207</v>
      </c>
      <c r="AM1385" t="s">
        <v>207</v>
      </c>
      <c r="AN1385" t="s">
        <v>207</v>
      </c>
      <c r="AO1385" t="s">
        <v>215</v>
      </c>
      <c r="AP1385" t="s">
        <v>207</v>
      </c>
      <c r="AQ1385" t="s">
        <v>207</v>
      </c>
      <c r="AR1385" t="s">
        <v>207</v>
      </c>
      <c r="AS1385" t="s">
        <v>207</v>
      </c>
      <c r="AT1385" t="s">
        <v>207</v>
      </c>
      <c r="AU1385" t="s">
        <v>207</v>
      </c>
      <c r="AV1385" t="s">
        <v>207</v>
      </c>
      <c r="AW1385" t="s">
        <v>207</v>
      </c>
      <c r="AX1385" t="s">
        <v>207</v>
      </c>
      <c r="AY1385" t="s">
        <v>207</v>
      </c>
      <c r="AZ1385" t="s">
        <v>207</v>
      </c>
      <c r="BA1385" t="s">
        <v>207</v>
      </c>
      <c r="BB1385" t="s">
        <v>207</v>
      </c>
      <c r="BC1385" t="s">
        <v>207</v>
      </c>
      <c r="BD1385" t="s">
        <v>207</v>
      </c>
      <c r="BE1385" t="s">
        <v>207</v>
      </c>
      <c r="BF1385" t="s">
        <v>207</v>
      </c>
      <c r="BG1385" t="s">
        <v>207</v>
      </c>
      <c r="BH1385" t="s">
        <v>207</v>
      </c>
      <c r="BI1385" t="s">
        <v>207</v>
      </c>
      <c r="BJ1385" t="s">
        <v>207</v>
      </c>
      <c r="BK1385" t="s">
        <v>207</v>
      </c>
      <c r="BL1385" t="s">
        <v>207</v>
      </c>
      <c r="BM1385" t="s">
        <v>207</v>
      </c>
      <c r="BN1385" t="s">
        <v>207</v>
      </c>
      <c r="BO1385" s="18" t="str">
        <f>IF(OR(BO$2=0, BO$2=""), "N/A", IF(ISNUMBER(SEARCH(UPPER(BO$2), UPPER(ProgramsTable[[#This Row],[Type of Service]]))), "Yes", "No"))</f>
        <v>N/A</v>
      </c>
      <c r="BP1385" s="18" t="str">
        <f>IF(BP$2=0, "N/A", IF(ISNUMBER(SEARCH(TRIM(BP$2), ProgramsTable[[#This Row],[Geographic Coverage]])), "Yes", "No"))</f>
        <v>N/A</v>
      </c>
      <c r="BQ1385" s="18" t="str">
        <f>IF(BQ$2=0, "N/A", IF(ISNUMBER(SEARCH(TRIM(BQ$2), ProgramsTable[[#This Row],[Geographic Coverage]])), "Yes", "No"))</f>
        <v>N/A</v>
      </c>
      <c r="BR1385" s="18" t="str">
        <f>IF(AND(BP$2=0, BQ$2=0), "*Required - Please Make a Selection*", IF(OR(ISNUMBER(SEARCH(TRIM(BP$2), ProgramsTable[[#This Row],[Geographic Coverage]])), ISNUMBER(SEARCH(TRIM(BQ$2), ProgramsTable[[#This Row],[Geographic Coverage]]))), "Yes", "No"))</f>
        <v>*Required - Please Make a Selection*</v>
      </c>
      <c r="BS1385" s="18" t="str">
        <f>IF(OR(BS$2="",BS$2=0), "N/A", IF(AND(ProgramsTable[[#This Row],[Age Min]]= "None", ProgramsTable[[#This Row],[Age Max]]= "None"), "Yes", IF(AND(BS$2&gt;=ProgramsTable[[#This Row],[Age Min]], BS$2&lt;=ProgramsTable[[#This Row],[Age Max]]), "Yes", "No")))</f>
        <v>N/A</v>
      </c>
      <c r="BT1385" s="18" t="str" cm="1">
        <f t="array" ref="BT1385">IF(COUNTIF(AM$2:BJ$2,"Yes")=0,"N/A",IF(SUMPRODUCT(--(AM$2:BJ$2="Yes"),--(ProgramsTable[[#This Row],[Developmental Disability]:[Caregivers, Family Members, Advocates, or Practitioners of an Individual with Disabilities or Medical Conditions]]="Yes"))&gt;0,"Yes","No"))</f>
        <v>N/A</v>
      </c>
      <c r="BU138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85" s="18" t="str">
        <f>IF(BV$2=0, "N/A", IF(ISNUMBER(SEARCH(UPPER(BV$2), UPPER(ProgramsTable[[#This Row],[Type of Service]]))), "Yes", "No"))</f>
        <v>N/A</v>
      </c>
      <c r="BW1385" s="18" t="str">
        <f>IF(BW$2=0, "N/A", IF(ISNUMBER(SEARCH(TRIM(BW$2), ProgramsTable[[#This Row],[Geographic Coverage]])), "Yes", "No"))</f>
        <v>N/A</v>
      </c>
      <c r="BX1385" s="18" t="str">
        <f>IF(BX$2=0, "N/A", IF(ISNUMBER(SEARCH(TRIM(BX$2), ProgramsTable[[#This Row],[Geographic Coverage]])), "Yes", "No"))</f>
        <v>N/A</v>
      </c>
      <c r="BY1385" s="18" t="str">
        <f>IF(AND(BW$2=0, BX$2=0), "*Required - Please Make a Selection*", IF(OR(ISNUMBER(SEARCH(TRIM(BW$2), ProgramsTable[[#This Row],[Geographic Coverage]])), ISNUMBER(SEARCH(TRIM(BX$2), ProgramsTable[[#This Row],[Geographic Coverage]]))), "Yes", "No"))</f>
        <v>*Required - Please Make a Selection*</v>
      </c>
      <c r="BZ1385" s="18" t="str">
        <f>IF(I$2=0, "N/A", IF(I$2="Yes", IF(ProgramsTable[[#This Row],[Program Includes Services for Caregivers]]="Yes", IF(ProgramsTable[[#This Row],[Program May Require Caregiver to be Unpaid]]="No", "Yes", "No"), "No"), "N/A"))</f>
        <v>N/A</v>
      </c>
      <c r="CA138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85" s="18" t="str">
        <f>IF(CB$2=0, "N/A", IF(ISNUMBER(SEARCH(TRIM(UPPER(CB$2)), TRIM(UPPER(ProgramsTable[[#This Row],[Type of Service]])))), "Yes", "No"))</f>
        <v>N/A</v>
      </c>
      <c r="CC1385" s="18" t="str">
        <f>IF(CC$2=0, "N/A", IF(ISNUMBER(SEARCH(TRIM(CC$2), ProgramsTable[[#This Row],[Geographic Coverage]])), "Yes", "No"))</f>
        <v>Yes</v>
      </c>
      <c r="CD1385" s="18" t="str">
        <f>IF(CD$2=0, "N/A", IF(ISNUMBER(SEARCH(TRIM(CD$2), ProgramsTable[[#This Row],[Geographic Coverage]])), "Yes", "No"))</f>
        <v>N/A</v>
      </c>
      <c r="CE1385" s="18" t="str">
        <f>IF(AND(CC$2=0, CD$2=0), "*Required - Please Make a Selection*", IF(OR(ISNUMBER(SEARCH(TRIM(CC$2), ProgramsTable[[#This Row],[Geographic Coverage]])), ISNUMBER(SEARCH(TRIM(CD$2), ProgramsTable[[#This Row],[Geographic Coverage]]))), "Yes", "No"))</f>
        <v>Yes</v>
      </c>
      <c r="CF1385" s="18" t="str" cm="1">
        <f t="array" ref="CF1385">IF(COUNTIF(BK$2:BN$2, "Yes")=0, "N/A", IF(SUMPRODUCT((BK$2:BN$2="Yes")*(ProgramsTable[[#This Row],[Veteran?]:[Disabled Veteran?]]="Yes"))&gt;0, "Yes", "No"))</f>
        <v>No</v>
      </c>
      <c r="CG138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85"/>
      <c r="CI1385"/>
      <c r="CJ1385"/>
      <c r="CK1385"/>
      <c r="CL1385"/>
      <c r="CM1385"/>
      <c r="CN1385"/>
      <c r="CO1385"/>
      <c r="CP1385"/>
      <c r="CQ1385"/>
      <c r="CR1385"/>
      <c r="CS1385"/>
      <c r="CU1385"/>
      <c r="CV1385"/>
    </row>
    <row r="1386" spans="1:100" hidden="1" x14ac:dyDescent="0.25">
      <c r="A1386" s="10">
        <v>1584</v>
      </c>
      <c r="B1386" t="s">
        <v>997</v>
      </c>
      <c r="C1386" t="s">
        <v>997</v>
      </c>
      <c r="D1386" t="s">
        <v>1018</v>
      </c>
      <c r="E1386" t="s">
        <v>1019</v>
      </c>
      <c r="F1386" t="s">
        <v>1020</v>
      </c>
      <c r="G1386" t="s">
        <v>91</v>
      </c>
      <c r="H1386" t="s">
        <v>207</v>
      </c>
      <c r="I1386" t="s">
        <v>207</v>
      </c>
      <c r="J1386" t="s">
        <v>208</v>
      </c>
      <c r="K1386" t="s">
        <v>208</v>
      </c>
      <c r="L1386" s="11" t="s">
        <v>208</v>
      </c>
      <c r="M1386" t="s">
        <v>208</v>
      </c>
      <c r="N1386" t="s">
        <v>208</v>
      </c>
      <c r="P1386" t="s">
        <v>208</v>
      </c>
      <c r="Q1386" t="s">
        <v>781</v>
      </c>
      <c r="R1386" t="s">
        <v>208</v>
      </c>
      <c r="S1386" t="s">
        <v>208</v>
      </c>
      <c r="T1386" t="s">
        <v>230</v>
      </c>
      <c r="U1386" t="s">
        <v>207</v>
      </c>
      <c r="V1386" t="s">
        <v>207</v>
      </c>
      <c r="W1386" t="s">
        <v>207</v>
      </c>
      <c r="X1386" t="s">
        <v>207</v>
      </c>
      <c r="Y1386" t="s">
        <v>207</v>
      </c>
      <c r="Z1386" t="s">
        <v>207</v>
      </c>
      <c r="AA1386" t="s">
        <v>207</v>
      </c>
      <c r="AB1386" t="s">
        <v>207</v>
      </c>
      <c r="AC1386" t="s">
        <v>207</v>
      </c>
      <c r="AD1386" t="s">
        <v>207</v>
      </c>
      <c r="AE1386" t="s">
        <v>207</v>
      </c>
      <c r="AF1386" t="s">
        <v>207</v>
      </c>
      <c r="AG1386" t="s">
        <v>207</v>
      </c>
      <c r="AH1386" t="s">
        <v>207</v>
      </c>
      <c r="AI1386" t="s">
        <v>207</v>
      </c>
      <c r="AJ1386" t="s">
        <v>207</v>
      </c>
      <c r="AK1386" t="s">
        <v>207</v>
      </c>
      <c r="AL1386" t="s">
        <v>207</v>
      </c>
      <c r="AM1386" t="s">
        <v>207</v>
      </c>
      <c r="AN1386" t="s">
        <v>207</v>
      </c>
      <c r="AO1386" t="s">
        <v>207</v>
      </c>
      <c r="AP1386" t="s">
        <v>207</v>
      </c>
      <c r="AQ1386" t="s">
        <v>207</v>
      </c>
      <c r="AR1386" t="s">
        <v>207</v>
      </c>
      <c r="AS1386" t="s">
        <v>207</v>
      </c>
      <c r="AT1386" t="s">
        <v>207</v>
      </c>
      <c r="AU1386" t="s">
        <v>207</v>
      </c>
      <c r="AV1386" t="s">
        <v>207</v>
      </c>
      <c r="AW1386" t="s">
        <v>207</v>
      </c>
      <c r="AX1386" t="s">
        <v>207</v>
      </c>
      <c r="AY1386" t="s">
        <v>207</v>
      </c>
      <c r="AZ1386" t="s">
        <v>207</v>
      </c>
      <c r="BA1386" t="s">
        <v>207</v>
      </c>
      <c r="BB1386" t="s">
        <v>207</v>
      </c>
      <c r="BC1386" t="s">
        <v>207</v>
      </c>
      <c r="BD1386" t="s">
        <v>207</v>
      </c>
      <c r="BE1386" t="s">
        <v>207</v>
      </c>
      <c r="BF1386" t="s">
        <v>207</v>
      </c>
      <c r="BG1386" t="s">
        <v>207</v>
      </c>
      <c r="BH1386" t="s">
        <v>207</v>
      </c>
      <c r="BI1386" t="s">
        <v>207</v>
      </c>
      <c r="BJ1386" t="s">
        <v>207</v>
      </c>
      <c r="BK1386" t="s">
        <v>215</v>
      </c>
      <c r="BL1386" t="s">
        <v>207</v>
      </c>
      <c r="BM1386" t="s">
        <v>207</v>
      </c>
      <c r="BN1386" t="s">
        <v>207</v>
      </c>
      <c r="BO1386" s="18" t="str">
        <f>IF(OR(BO$2=0, BO$2=""), "N/A", IF(ISNUMBER(SEARCH(UPPER(BO$2), UPPER(ProgramsTable[[#This Row],[Type of Service]]))), "Yes", "No"))</f>
        <v>N/A</v>
      </c>
      <c r="BP1386" s="18" t="str">
        <f>IF(BP$2=0, "N/A", IF(ISNUMBER(SEARCH(TRIM(BP$2), ProgramsTable[[#This Row],[Geographic Coverage]])), "Yes", "No"))</f>
        <v>N/A</v>
      </c>
      <c r="BQ1386" s="18" t="str">
        <f>IF(BQ$2=0, "N/A", IF(ISNUMBER(SEARCH(TRIM(BQ$2), ProgramsTable[[#This Row],[Geographic Coverage]])), "Yes", "No"))</f>
        <v>N/A</v>
      </c>
      <c r="BR1386" s="18" t="str">
        <f>IF(AND(BP$2=0, BQ$2=0), "*Required - Please Make a Selection*", IF(OR(ISNUMBER(SEARCH(TRIM(BP$2), ProgramsTable[[#This Row],[Geographic Coverage]])), ISNUMBER(SEARCH(TRIM(BQ$2), ProgramsTable[[#This Row],[Geographic Coverage]]))), "Yes", "No"))</f>
        <v>*Required - Please Make a Selection*</v>
      </c>
      <c r="BS1386" s="18" t="str">
        <f>IF(OR(BS$2="",BS$2=0), "N/A", IF(AND(ProgramsTable[[#This Row],[Age Min]]= "None", ProgramsTable[[#This Row],[Age Max]]= "None"), "Yes", IF(AND(BS$2&gt;=ProgramsTable[[#This Row],[Age Min]], BS$2&lt;=ProgramsTable[[#This Row],[Age Max]]), "Yes", "No")))</f>
        <v>N/A</v>
      </c>
      <c r="BT1386" s="18" t="str" cm="1">
        <f t="array" ref="BT1386">IF(COUNTIF(AM$2:BJ$2,"Yes")=0,"N/A",IF(SUMPRODUCT(--(AM$2:BJ$2="Yes"),--(ProgramsTable[[#This Row],[Developmental Disability]:[Caregivers, Family Members, Advocates, or Practitioners of an Individual with Disabilities or Medical Conditions]]="Yes"))&gt;0,"Yes","No"))</f>
        <v>N/A</v>
      </c>
      <c r="BU138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86" s="18" t="str">
        <f>IF(BV$2=0, "N/A", IF(ISNUMBER(SEARCH(UPPER(BV$2), UPPER(ProgramsTable[[#This Row],[Type of Service]]))), "Yes", "No"))</f>
        <v>N/A</v>
      </c>
      <c r="BW1386" s="18" t="str">
        <f>IF(BW$2=0, "N/A", IF(ISNUMBER(SEARCH(TRIM(BW$2), ProgramsTable[[#This Row],[Geographic Coverage]])), "Yes", "No"))</f>
        <v>N/A</v>
      </c>
      <c r="BX1386" s="18" t="str">
        <f>IF(BX$2=0, "N/A", IF(ISNUMBER(SEARCH(TRIM(BX$2), ProgramsTable[[#This Row],[Geographic Coverage]])), "Yes", "No"))</f>
        <v>N/A</v>
      </c>
      <c r="BY1386" s="18" t="str">
        <f>IF(AND(BW$2=0, BX$2=0), "*Required - Please Make a Selection*", IF(OR(ISNUMBER(SEARCH(TRIM(BW$2), ProgramsTable[[#This Row],[Geographic Coverage]])), ISNUMBER(SEARCH(TRIM(BX$2), ProgramsTable[[#This Row],[Geographic Coverage]]))), "Yes", "No"))</f>
        <v>*Required - Please Make a Selection*</v>
      </c>
      <c r="BZ1386" s="18" t="str">
        <f>IF(I$2=0, "N/A", IF(I$2="Yes", IF(ProgramsTable[[#This Row],[Program Includes Services for Caregivers]]="Yes", IF(ProgramsTable[[#This Row],[Program May Require Caregiver to be Unpaid]]="No", "Yes", "No"), "No"), "N/A"))</f>
        <v>N/A</v>
      </c>
      <c r="CA138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86" s="18" t="str">
        <f>IF(CB$2=0, "N/A", IF(ISNUMBER(SEARCH(TRIM(UPPER(CB$2)), TRIM(UPPER(ProgramsTable[[#This Row],[Type of Service]])))), "Yes", "No"))</f>
        <v>N/A</v>
      </c>
      <c r="CC1386" s="18" t="str">
        <f>IF(CC$2=0, "N/A", IF(ISNUMBER(SEARCH(TRIM(CC$2), ProgramsTable[[#This Row],[Geographic Coverage]])), "Yes", "No"))</f>
        <v>Yes</v>
      </c>
      <c r="CD1386" s="18" t="str">
        <f>IF(CD$2=0, "N/A", IF(ISNUMBER(SEARCH(TRIM(CD$2), ProgramsTable[[#This Row],[Geographic Coverage]])), "Yes", "No"))</f>
        <v>N/A</v>
      </c>
      <c r="CE1386" s="18" t="str">
        <f>IF(AND(CC$2=0, CD$2=0), "*Required - Please Make a Selection*", IF(OR(ISNUMBER(SEARCH(TRIM(CC$2), ProgramsTable[[#This Row],[Geographic Coverage]])), ISNUMBER(SEARCH(TRIM(CD$2), ProgramsTable[[#This Row],[Geographic Coverage]]))), "Yes", "No"))</f>
        <v>Yes</v>
      </c>
      <c r="CF1386" s="18" t="str" cm="1">
        <f t="array" ref="CF1386">IF(COUNTIF(BK$2:BN$2, "Yes")=0, "N/A", IF(SUMPRODUCT((BK$2:BN$2="Yes")*(ProgramsTable[[#This Row],[Veteran?]:[Disabled Veteran?]]="Yes"))&gt;0, "Yes", "No"))</f>
        <v>Yes</v>
      </c>
      <c r="CG1386"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86"/>
      <c r="CI1386"/>
      <c r="CJ1386"/>
      <c r="CK1386"/>
      <c r="CL1386"/>
      <c r="CM1386"/>
      <c r="CN1386"/>
      <c r="CO1386"/>
      <c r="CP1386"/>
      <c r="CQ1386"/>
      <c r="CR1386"/>
      <c r="CS1386"/>
      <c r="CU1386"/>
      <c r="CV1386"/>
    </row>
    <row r="1387" spans="1:100" hidden="1" x14ac:dyDescent="0.25">
      <c r="A1387" s="10">
        <v>1584.1</v>
      </c>
      <c r="B1387" t="s">
        <v>997</v>
      </c>
      <c r="C1387" t="s">
        <v>997</v>
      </c>
      <c r="D1387" t="s">
        <v>1021</v>
      </c>
      <c r="E1387" t="s">
        <v>983</v>
      </c>
      <c r="F1387" t="s">
        <v>1022</v>
      </c>
      <c r="G1387" t="s">
        <v>985</v>
      </c>
      <c r="H1387" t="s">
        <v>207</v>
      </c>
      <c r="I1387" t="s">
        <v>207</v>
      </c>
      <c r="J1387" t="s">
        <v>208</v>
      </c>
      <c r="K1387" t="s">
        <v>208</v>
      </c>
      <c r="L1387" s="11" t="s">
        <v>208</v>
      </c>
      <c r="M1387" t="s">
        <v>208</v>
      </c>
      <c r="N1387" t="s">
        <v>208</v>
      </c>
      <c r="P1387" t="s">
        <v>208</v>
      </c>
      <c r="Q1387" t="s">
        <v>781</v>
      </c>
      <c r="R1387" t="s">
        <v>208</v>
      </c>
      <c r="S1387" t="s">
        <v>208</v>
      </c>
      <c r="T1387" t="s">
        <v>230</v>
      </c>
      <c r="U1387" t="s">
        <v>207</v>
      </c>
      <c r="V1387" t="s">
        <v>207</v>
      </c>
      <c r="W1387" t="s">
        <v>207</v>
      </c>
      <c r="X1387" t="s">
        <v>207</v>
      </c>
      <c r="Y1387" t="s">
        <v>207</v>
      </c>
      <c r="Z1387" t="s">
        <v>207</v>
      </c>
      <c r="AA1387" t="s">
        <v>207</v>
      </c>
      <c r="AB1387" t="s">
        <v>207</v>
      </c>
      <c r="AC1387" t="s">
        <v>207</v>
      </c>
      <c r="AD1387" t="s">
        <v>207</v>
      </c>
      <c r="AE1387" t="s">
        <v>207</v>
      </c>
      <c r="AF1387" t="s">
        <v>207</v>
      </c>
      <c r="AG1387" t="s">
        <v>207</v>
      </c>
      <c r="AH1387" t="s">
        <v>207</v>
      </c>
      <c r="AI1387" t="s">
        <v>207</v>
      </c>
      <c r="AJ1387" t="s">
        <v>207</v>
      </c>
      <c r="AK1387" t="s">
        <v>207</v>
      </c>
      <c r="AL1387" t="s">
        <v>207</v>
      </c>
      <c r="AM1387" t="s">
        <v>207</v>
      </c>
      <c r="AN1387" t="s">
        <v>207</v>
      </c>
      <c r="AO1387" t="s">
        <v>207</v>
      </c>
      <c r="AP1387" t="s">
        <v>207</v>
      </c>
      <c r="AQ1387" t="s">
        <v>207</v>
      </c>
      <c r="AR1387" t="s">
        <v>207</v>
      </c>
      <c r="AS1387" t="s">
        <v>207</v>
      </c>
      <c r="AT1387" t="s">
        <v>207</v>
      </c>
      <c r="AU1387" t="s">
        <v>207</v>
      </c>
      <c r="AV1387" t="s">
        <v>207</v>
      </c>
      <c r="AW1387" t="s">
        <v>207</v>
      </c>
      <c r="AX1387" t="s">
        <v>207</v>
      </c>
      <c r="AY1387" t="s">
        <v>207</v>
      </c>
      <c r="AZ1387" t="s">
        <v>207</v>
      </c>
      <c r="BA1387" t="s">
        <v>207</v>
      </c>
      <c r="BB1387" t="s">
        <v>207</v>
      </c>
      <c r="BC1387" t="s">
        <v>207</v>
      </c>
      <c r="BD1387" t="s">
        <v>207</v>
      </c>
      <c r="BE1387" t="s">
        <v>207</v>
      </c>
      <c r="BF1387" t="s">
        <v>207</v>
      </c>
      <c r="BG1387" t="s">
        <v>207</v>
      </c>
      <c r="BH1387" t="s">
        <v>207</v>
      </c>
      <c r="BI1387" t="s">
        <v>207</v>
      </c>
      <c r="BJ1387" t="s">
        <v>207</v>
      </c>
      <c r="BK1387" t="s">
        <v>215</v>
      </c>
      <c r="BL1387" t="s">
        <v>207</v>
      </c>
      <c r="BM1387" t="s">
        <v>207</v>
      </c>
      <c r="BN1387" t="s">
        <v>207</v>
      </c>
      <c r="BO1387" s="18" t="str">
        <f>IF(OR(BO$2=0, BO$2=""), "N/A", IF(ISNUMBER(SEARCH(UPPER(BO$2), UPPER(ProgramsTable[[#This Row],[Type of Service]]))), "Yes", "No"))</f>
        <v>N/A</v>
      </c>
      <c r="BP1387" s="18" t="str">
        <f>IF(BP$2=0, "N/A", IF(ISNUMBER(SEARCH(TRIM(BP$2), ProgramsTable[[#This Row],[Geographic Coverage]])), "Yes", "No"))</f>
        <v>N/A</v>
      </c>
      <c r="BQ1387" s="18" t="str">
        <f>IF(BQ$2=0, "N/A", IF(ISNUMBER(SEARCH(TRIM(BQ$2), ProgramsTable[[#This Row],[Geographic Coverage]])), "Yes", "No"))</f>
        <v>N/A</v>
      </c>
      <c r="BR1387" s="18" t="str">
        <f>IF(AND(BP$2=0, BQ$2=0), "*Required - Please Make a Selection*", IF(OR(ISNUMBER(SEARCH(TRIM(BP$2), ProgramsTable[[#This Row],[Geographic Coverage]])), ISNUMBER(SEARCH(TRIM(BQ$2), ProgramsTable[[#This Row],[Geographic Coverage]]))), "Yes", "No"))</f>
        <v>*Required - Please Make a Selection*</v>
      </c>
      <c r="BS1387" s="18" t="str">
        <f>IF(OR(BS$2="",BS$2=0), "N/A", IF(AND(ProgramsTable[[#This Row],[Age Min]]= "None", ProgramsTable[[#This Row],[Age Max]]= "None"), "Yes", IF(AND(BS$2&gt;=ProgramsTable[[#This Row],[Age Min]], BS$2&lt;=ProgramsTable[[#This Row],[Age Max]]), "Yes", "No")))</f>
        <v>N/A</v>
      </c>
      <c r="BT1387" s="18" t="str" cm="1">
        <f t="array" ref="BT1387">IF(COUNTIF(AM$2:BJ$2,"Yes")=0,"N/A",IF(SUMPRODUCT(--(AM$2:BJ$2="Yes"),--(ProgramsTable[[#This Row],[Developmental Disability]:[Caregivers, Family Members, Advocates, or Practitioners of an Individual with Disabilities or Medical Conditions]]="Yes"))&gt;0,"Yes","No"))</f>
        <v>N/A</v>
      </c>
      <c r="BU138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87" s="18" t="str">
        <f>IF(BV$2=0, "N/A", IF(ISNUMBER(SEARCH(UPPER(BV$2), UPPER(ProgramsTable[[#This Row],[Type of Service]]))), "Yes", "No"))</f>
        <v>N/A</v>
      </c>
      <c r="BW1387" s="18" t="str">
        <f>IF(BW$2=0, "N/A", IF(ISNUMBER(SEARCH(TRIM(BW$2), ProgramsTable[[#This Row],[Geographic Coverage]])), "Yes", "No"))</f>
        <v>N/A</v>
      </c>
      <c r="BX1387" s="18" t="str">
        <f>IF(BX$2=0, "N/A", IF(ISNUMBER(SEARCH(TRIM(BX$2), ProgramsTable[[#This Row],[Geographic Coverage]])), "Yes", "No"))</f>
        <v>N/A</v>
      </c>
      <c r="BY1387" s="18" t="str">
        <f>IF(AND(BW$2=0, BX$2=0), "*Required - Please Make a Selection*", IF(OR(ISNUMBER(SEARCH(TRIM(BW$2), ProgramsTable[[#This Row],[Geographic Coverage]])), ISNUMBER(SEARCH(TRIM(BX$2), ProgramsTable[[#This Row],[Geographic Coverage]]))), "Yes", "No"))</f>
        <v>*Required - Please Make a Selection*</v>
      </c>
      <c r="BZ1387" s="18" t="str">
        <f>IF(I$2=0, "N/A", IF(I$2="Yes", IF(ProgramsTable[[#This Row],[Program Includes Services for Caregivers]]="Yes", IF(ProgramsTable[[#This Row],[Program May Require Caregiver to be Unpaid]]="No", "Yes", "No"), "No"), "N/A"))</f>
        <v>N/A</v>
      </c>
      <c r="CA138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87" s="18" t="str">
        <f>IF(CB$2=0, "N/A", IF(ISNUMBER(SEARCH(TRIM(UPPER(CB$2)), TRIM(UPPER(ProgramsTable[[#This Row],[Type of Service]])))), "Yes", "No"))</f>
        <v>N/A</v>
      </c>
      <c r="CC1387" s="18" t="str">
        <f>IF(CC$2=0, "N/A", IF(ISNUMBER(SEARCH(TRIM(CC$2), ProgramsTable[[#This Row],[Geographic Coverage]])), "Yes", "No"))</f>
        <v>Yes</v>
      </c>
      <c r="CD1387" s="18" t="str">
        <f>IF(CD$2=0, "N/A", IF(ISNUMBER(SEARCH(TRIM(CD$2), ProgramsTable[[#This Row],[Geographic Coverage]])), "Yes", "No"))</f>
        <v>N/A</v>
      </c>
      <c r="CE1387" s="18" t="str">
        <f>IF(AND(CC$2=0, CD$2=0), "*Required - Please Make a Selection*", IF(OR(ISNUMBER(SEARCH(TRIM(CC$2), ProgramsTable[[#This Row],[Geographic Coverage]])), ISNUMBER(SEARCH(TRIM(CD$2), ProgramsTable[[#This Row],[Geographic Coverage]]))), "Yes", "No"))</f>
        <v>Yes</v>
      </c>
      <c r="CF1387" s="18" t="str" cm="1">
        <f t="array" ref="CF1387">IF(COUNTIF(BK$2:BN$2, "Yes")=0, "N/A", IF(SUMPRODUCT((BK$2:BN$2="Yes")*(ProgramsTable[[#This Row],[Veteran?]:[Disabled Veteran?]]="Yes"))&gt;0, "Yes", "No"))</f>
        <v>Yes</v>
      </c>
      <c r="CG1387"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87"/>
      <c r="CI1387"/>
      <c r="CJ1387"/>
      <c r="CK1387"/>
      <c r="CL1387"/>
      <c r="CM1387"/>
      <c r="CN1387"/>
      <c r="CO1387"/>
      <c r="CP1387"/>
      <c r="CQ1387"/>
      <c r="CR1387"/>
      <c r="CS1387"/>
      <c r="CU1387"/>
      <c r="CV1387"/>
    </row>
    <row r="1388" spans="1:100" hidden="1" x14ac:dyDescent="0.25">
      <c r="A1388" s="10">
        <v>1584.3</v>
      </c>
      <c r="B1388" t="s">
        <v>997</v>
      </c>
      <c r="C1388" t="s">
        <v>997</v>
      </c>
      <c r="D1388" t="s">
        <v>1026</v>
      </c>
      <c r="E1388" t="s">
        <v>1027</v>
      </c>
      <c r="F1388" t="s">
        <v>1028</v>
      </c>
      <c r="G1388" t="s">
        <v>91</v>
      </c>
      <c r="H1388" t="s">
        <v>207</v>
      </c>
      <c r="I1388" t="s">
        <v>207</v>
      </c>
      <c r="J1388" t="s">
        <v>208</v>
      </c>
      <c r="K1388" t="s">
        <v>208</v>
      </c>
      <c r="L1388" s="11" t="s">
        <v>208</v>
      </c>
      <c r="M1388" t="s">
        <v>208</v>
      </c>
      <c r="N1388" t="s">
        <v>208</v>
      </c>
      <c r="P1388" t="s">
        <v>208</v>
      </c>
      <c r="Q1388" t="s">
        <v>781</v>
      </c>
      <c r="R1388" t="s">
        <v>208</v>
      </c>
      <c r="S1388" t="s">
        <v>208</v>
      </c>
      <c r="T1388" t="s">
        <v>230</v>
      </c>
      <c r="U1388" t="s">
        <v>207</v>
      </c>
      <c r="V1388" t="s">
        <v>207</v>
      </c>
      <c r="W1388" t="s">
        <v>207</v>
      </c>
      <c r="X1388" t="s">
        <v>207</v>
      </c>
      <c r="Y1388" t="s">
        <v>207</v>
      </c>
      <c r="Z1388" t="s">
        <v>207</v>
      </c>
      <c r="AA1388" t="s">
        <v>207</v>
      </c>
      <c r="AB1388" t="s">
        <v>207</v>
      </c>
      <c r="AC1388" t="s">
        <v>207</v>
      </c>
      <c r="AD1388" t="s">
        <v>207</v>
      </c>
      <c r="AE1388" t="s">
        <v>207</v>
      </c>
      <c r="AF1388" t="s">
        <v>207</v>
      </c>
      <c r="AG1388" t="s">
        <v>207</v>
      </c>
      <c r="AH1388" t="s">
        <v>207</v>
      </c>
      <c r="AI1388" t="s">
        <v>207</v>
      </c>
      <c r="AJ1388" t="s">
        <v>207</v>
      </c>
      <c r="AK1388" t="s">
        <v>207</v>
      </c>
      <c r="AL1388" t="s">
        <v>207</v>
      </c>
      <c r="AM1388" t="s">
        <v>207</v>
      </c>
      <c r="AN1388" t="s">
        <v>207</v>
      </c>
      <c r="AO1388" t="s">
        <v>207</v>
      </c>
      <c r="AP1388" t="s">
        <v>207</v>
      </c>
      <c r="AQ1388" t="s">
        <v>207</v>
      </c>
      <c r="AR1388" t="s">
        <v>207</v>
      </c>
      <c r="AS1388" t="s">
        <v>207</v>
      </c>
      <c r="AT1388" t="s">
        <v>207</v>
      </c>
      <c r="AU1388" t="s">
        <v>207</v>
      </c>
      <c r="AV1388" t="s">
        <v>207</v>
      </c>
      <c r="AW1388" t="s">
        <v>207</v>
      </c>
      <c r="AX1388" t="s">
        <v>207</v>
      </c>
      <c r="AY1388" t="s">
        <v>207</v>
      </c>
      <c r="AZ1388" t="s">
        <v>207</v>
      </c>
      <c r="BA1388" t="s">
        <v>207</v>
      </c>
      <c r="BB1388" t="s">
        <v>207</v>
      </c>
      <c r="BC1388" t="s">
        <v>207</v>
      </c>
      <c r="BD1388" t="s">
        <v>207</v>
      </c>
      <c r="BE1388" t="s">
        <v>207</v>
      </c>
      <c r="BF1388" t="s">
        <v>207</v>
      </c>
      <c r="BG1388" t="s">
        <v>207</v>
      </c>
      <c r="BH1388" t="s">
        <v>207</v>
      </c>
      <c r="BI1388" t="s">
        <v>207</v>
      </c>
      <c r="BJ1388" t="s">
        <v>207</v>
      </c>
      <c r="BK1388" t="s">
        <v>215</v>
      </c>
      <c r="BL1388" t="s">
        <v>207</v>
      </c>
      <c r="BM1388" t="s">
        <v>207</v>
      </c>
      <c r="BN1388" t="s">
        <v>207</v>
      </c>
      <c r="BO1388" s="18" t="str">
        <f>IF(OR(BO$2=0, BO$2=""), "N/A", IF(ISNUMBER(SEARCH(UPPER(BO$2), UPPER(ProgramsTable[[#This Row],[Type of Service]]))), "Yes", "No"))</f>
        <v>N/A</v>
      </c>
      <c r="BP1388" s="18" t="str">
        <f>IF(BP$2=0, "N/A", IF(ISNUMBER(SEARCH(TRIM(BP$2), ProgramsTable[[#This Row],[Geographic Coverage]])), "Yes", "No"))</f>
        <v>N/A</v>
      </c>
      <c r="BQ1388" s="18" t="str">
        <f>IF(BQ$2=0, "N/A", IF(ISNUMBER(SEARCH(TRIM(BQ$2), ProgramsTable[[#This Row],[Geographic Coverage]])), "Yes", "No"))</f>
        <v>N/A</v>
      </c>
      <c r="BR1388" s="18" t="str">
        <f>IF(AND(BP$2=0, BQ$2=0), "*Required - Please Make a Selection*", IF(OR(ISNUMBER(SEARCH(TRIM(BP$2), ProgramsTable[[#This Row],[Geographic Coverage]])), ISNUMBER(SEARCH(TRIM(BQ$2), ProgramsTable[[#This Row],[Geographic Coverage]]))), "Yes", "No"))</f>
        <v>*Required - Please Make a Selection*</v>
      </c>
      <c r="BS1388" s="18" t="str">
        <f>IF(OR(BS$2="",BS$2=0), "N/A", IF(AND(ProgramsTable[[#This Row],[Age Min]]= "None", ProgramsTable[[#This Row],[Age Max]]= "None"), "Yes", IF(AND(BS$2&gt;=ProgramsTable[[#This Row],[Age Min]], BS$2&lt;=ProgramsTable[[#This Row],[Age Max]]), "Yes", "No")))</f>
        <v>N/A</v>
      </c>
      <c r="BT1388" s="18" t="str" cm="1">
        <f t="array" ref="BT1388">IF(COUNTIF(AM$2:BJ$2,"Yes")=0,"N/A",IF(SUMPRODUCT(--(AM$2:BJ$2="Yes"),--(ProgramsTable[[#This Row],[Developmental Disability]:[Caregivers, Family Members, Advocates, or Practitioners of an Individual with Disabilities or Medical Conditions]]="Yes"))&gt;0,"Yes","No"))</f>
        <v>N/A</v>
      </c>
      <c r="BU138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88" s="18" t="str">
        <f>IF(BV$2=0, "N/A", IF(ISNUMBER(SEARCH(UPPER(BV$2), UPPER(ProgramsTable[[#This Row],[Type of Service]]))), "Yes", "No"))</f>
        <v>N/A</v>
      </c>
      <c r="BW1388" s="18" t="str">
        <f>IF(BW$2=0, "N/A", IF(ISNUMBER(SEARCH(TRIM(BW$2), ProgramsTable[[#This Row],[Geographic Coverage]])), "Yes", "No"))</f>
        <v>N/A</v>
      </c>
      <c r="BX1388" s="18" t="str">
        <f>IF(BX$2=0, "N/A", IF(ISNUMBER(SEARCH(TRIM(BX$2), ProgramsTable[[#This Row],[Geographic Coverage]])), "Yes", "No"))</f>
        <v>N/A</v>
      </c>
      <c r="BY1388" s="18" t="str">
        <f>IF(AND(BW$2=0, BX$2=0), "*Required - Please Make a Selection*", IF(OR(ISNUMBER(SEARCH(TRIM(BW$2), ProgramsTable[[#This Row],[Geographic Coverage]])), ISNUMBER(SEARCH(TRIM(BX$2), ProgramsTable[[#This Row],[Geographic Coverage]]))), "Yes", "No"))</f>
        <v>*Required - Please Make a Selection*</v>
      </c>
      <c r="BZ1388" s="18" t="str">
        <f>IF(I$2=0, "N/A", IF(I$2="Yes", IF(ProgramsTable[[#This Row],[Program Includes Services for Caregivers]]="Yes", IF(ProgramsTable[[#This Row],[Program May Require Caregiver to be Unpaid]]="No", "Yes", "No"), "No"), "N/A"))</f>
        <v>N/A</v>
      </c>
      <c r="CA138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88" s="18" t="str">
        <f>IF(CB$2=0, "N/A", IF(ISNUMBER(SEARCH(TRIM(UPPER(CB$2)), TRIM(UPPER(ProgramsTable[[#This Row],[Type of Service]])))), "Yes", "No"))</f>
        <v>N/A</v>
      </c>
      <c r="CC1388" s="18" t="str">
        <f>IF(CC$2=0, "N/A", IF(ISNUMBER(SEARCH(TRIM(CC$2), ProgramsTable[[#This Row],[Geographic Coverage]])), "Yes", "No"))</f>
        <v>Yes</v>
      </c>
      <c r="CD1388" s="18" t="str">
        <f>IF(CD$2=0, "N/A", IF(ISNUMBER(SEARCH(TRIM(CD$2), ProgramsTable[[#This Row],[Geographic Coverage]])), "Yes", "No"))</f>
        <v>N/A</v>
      </c>
      <c r="CE1388" s="18" t="str">
        <f>IF(AND(CC$2=0, CD$2=0), "*Required - Please Make a Selection*", IF(OR(ISNUMBER(SEARCH(TRIM(CC$2), ProgramsTable[[#This Row],[Geographic Coverage]])), ISNUMBER(SEARCH(TRIM(CD$2), ProgramsTable[[#This Row],[Geographic Coverage]]))), "Yes", "No"))</f>
        <v>Yes</v>
      </c>
      <c r="CF1388" s="18" t="str" cm="1">
        <f t="array" ref="CF1388">IF(COUNTIF(BK$2:BN$2, "Yes")=0, "N/A", IF(SUMPRODUCT((BK$2:BN$2="Yes")*(ProgramsTable[[#This Row],[Veteran?]:[Disabled Veteran?]]="Yes"))&gt;0, "Yes", "No"))</f>
        <v>Yes</v>
      </c>
      <c r="CG1388"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88"/>
      <c r="CI1388"/>
      <c r="CJ1388"/>
      <c r="CK1388"/>
      <c r="CL1388"/>
      <c r="CM1388"/>
      <c r="CN1388"/>
      <c r="CO1388"/>
      <c r="CP1388"/>
      <c r="CQ1388"/>
      <c r="CR1388"/>
      <c r="CS1388"/>
      <c r="CU1388"/>
      <c r="CV1388"/>
    </row>
    <row r="1389" spans="1:100" hidden="1" x14ac:dyDescent="0.25">
      <c r="A1389" s="10">
        <v>1585</v>
      </c>
      <c r="B1389" t="s">
        <v>1029</v>
      </c>
      <c r="C1389" t="s">
        <v>1030</v>
      </c>
      <c r="D1389" t="s">
        <v>1031</v>
      </c>
      <c r="E1389" t="s">
        <v>1032</v>
      </c>
      <c r="F1389" t="s">
        <v>1033</v>
      </c>
      <c r="G1389" t="s">
        <v>95</v>
      </c>
      <c r="H1389" t="s">
        <v>207</v>
      </c>
      <c r="I1389" t="s">
        <v>207</v>
      </c>
      <c r="J1389" t="s">
        <v>208</v>
      </c>
      <c r="K1389" t="s">
        <v>208</v>
      </c>
      <c r="L1389" s="11" t="s">
        <v>208</v>
      </c>
      <c r="M1389" t="s">
        <v>208</v>
      </c>
      <c r="N1389" t="s">
        <v>208</v>
      </c>
      <c r="P1389" t="s">
        <v>208</v>
      </c>
      <c r="Q1389" t="s">
        <v>781</v>
      </c>
      <c r="R1389" t="s">
        <v>208</v>
      </c>
      <c r="S1389" t="s">
        <v>208</v>
      </c>
      <c r="T1389" t="s">
        <v>230</v>
      </c>
      <c r="U1389" t="s">
        <v>207</v>
      </c>
      <c r="V1389" t="s">
        <v>207</v>
      </c>
      <c r="W1389" t="s">
        <v>207</v>
      </c>
      <c r="X1389" t="s">
        <v>207</v>
      </c>
      <c r="Y1389" t="s">
        <v>207</v>
      </c>
      <c r="Z1389" t="s">
        <v>207</v>
      </c>
      <c r="AA1389" t="s">
        <v>207</v>
      </c>
      <c r="AB1389" t="s">
        <v>207</v>
      </c>
      <c r="AC1389" t="s">
        <v>207</v>
      </c>
      <c r="AD1389" t="s">
        <v>207</v>
      </c>
      <c r="AE1389" t="s">
        <v>207</v>
      </c>
      <c r="AF1389" t="s">
        <v>207</v>
      </c>
      <c r="AG1389" t="s">
        <v>207</v>
      </c>
      <c r="AH1389" t="s">
        <v>207</v>
      </c>
      <c r="AI1389" t="s">
        <v>207</v>
      </c>
      <c r="AJ1389" t="s">
        <v>207</v>
      </c>
      <c r="AK1389" t="s">
        <v>207</v>
      </c>
      <c r="AL1389" t="s">
        <v>207</v>
      </c>
      <c r="AM1389" t="s">
        <v>207</v>
      </c>
      <c r="AN1389" t="s">
        <v>207</v>
      </c>
      <c r="AO1389" t="s">
        <v>207</v>
      </c>
      <c r="AP1389" t="s">
        <v>207</v>
      </c>
      <c r="AQ1389" t="s">
        <v>207</v>
      </c>
      <c r="AR1389" t="s">
        <v>207</v>
      </c>
      <c r="AS1389" t="s">
        <v>207</v>
      </c>
      <c r="AT1389" t="s">
        <v>207</v>
      </c>
      <c r="AU1389" t="s">
        <v>207</v>
      </c>
      <c r="AV1389" t="s">
        <v>207</v>
      </c>
      <c r="AW1389" t="s">
        <v>207</v>
      </c>
      <c r="AX1389" t="s">
        <v>207</v>
      </c>
      <c r="AY1389" t="s">
        <v>207</v>
      </c>
      <c r="AZ1389" t="s">
        <v>207</v>
      </c>
      <c r="BA1389" t="s">
        <v>207</v>
      </c>
      <c r="BB1389" t="s">
        <v>207</v>
      </c>
      <c r="BC1389" t="s">
        <v>207</v>
      </c>
      <c r="BD1389" t="s">
        <v>207</v>
      </c>
      <c r="BE1389" t="s">
        <v>207</v>
      </c>
      <c r="BF1389" t="s">
        <v>207</v>
      </c>
      <c r="BG1389" t="s">
        <v>207</v>
      </c>
      <c r="BH1389" t="s">
        <v>207</v>
      </c>
      <c r="BI1389" t="s">
        <v>207</v>
      </c>
      <c r="BJ1389" t="s">
        <v>207</v>
      </c>
      <c r="BK1389" t="s">
        <v>215</v>
      </c>
      <c r="BL1389" t="s">
        <v>207</v>
      </c>
      <c r="BM1389" t="s">
        <v>207</v>
      </c>
      <c r="BN1389" t="s">
        <v>207</v>
      </c>
      <c r="BO1389" s="18" t="str">
        <f>IF(OR(BO$2=0, BO$2=""), "N/A", IF(ISNUMBER(SEARCH(UPPER(BO$2), UPPER(ProgramsTable[[#This Row],[Type of Service]]))), "Yes", "No"))</f>
        <v>N/A</v>
      </c>
      <c r="BP1389" s="18" t="str">
        <f>IF(BP$2=0, "N/A", IF(ISNUMBER(SEARCH(TRIM(BP$2), ProgramsTable[[#This Row],[Geographic Coverage]])), "Yes", "No"))</f>
        <v>N/A</v>
      </c>
      <c r="BQ1389" s="18" t="str">
        <f>IF(BQ$2=0, "N/A", IF(ISNUMBER(SEARCH(TRIM(BQ$2), ProgramsTable[[#This Row],[Geographic Coverage]])), "Yes", "No"))</f>
        <v>N/A</v>
      </c>
      <c r="BR1389" s="18" t="str">
        <f>IF(AND(BP$2=0, BQ$2=0), "*Required - Please Make a Selection*", IF(OR(ISNUMBER(SEARCH(TRIM(BP$2), ProgramsTable[[#This Row],[Geographic Coverage]])), ISNUMBER(SEARCH(TRIM(BQ$2), ProgramsTable[[#This Row],[Geographic Coverage]]))), "Yes", "No"))</f>
        <v>*Required - Please Make a Selection*</v>
      </c>
      <c r="BS1389" s="18" t="str">
        <f>IF(OR(BS$2="",BS$2=0), "N/A", IF(AND(ProgramsTable[[#This Row],[Age Min]]= "None", ProgramsTable[[#This Row],[Age Max]]= "None"), "Yes", IF(AND(BS$2&gt;=ProgramsTable[[#This Row],[Age Min]], BS$2&lt;=ProgramsTable[[#This Row],[Age Max]]), "Yes", "No")))</f>
        <v>N/A</v>
      </c>
      <c r="BT1389" s="18" t="str" cm="1">
        <f t="array" ref="BT1389">IF(COUNTIF(AM$2:BJ$2,"Yes")=0,"N/A",IF(SUMPRODUCT(--(AM$2:BJ$2="Yes"),--(ProgramsTable[[#This Row],[Developmental Disability]:[Caregivers, Family Members, Advocates, or Practitioners of an Individual with Disabilities or Medical Conditions]]="Yes"))&gt;0,"Yes","No"))</f>
        <v>N/A</v>
      </c>
      <c r="BU138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89" s="18" t="str">
        <f>IF(BV$2=0, "N/A", IF(ISNUMBER(SEARCH(UPPER(BV$2), UPPER(ProgramsTable[[#This Row],[Type of Service]]))), "Yes", "No"))</f>
        <v>N/A</v>
      </c>
      <c r="BW1389" s="18" t="str">
        <f>IF(BW$2=0, "N/A", IF(ISNUMBER(SEARCH(TRIM(BW$2), ProgramsTable[[#This Row],[Geographic Coverage]])), "Yes", "No"))</f>
        <v>N/A</v>
      </c>
      <c r="BX1389" s="18" t="str">
        <f>IF(BX$2=0, "N/A", IF(ISNUMBER(SEARCH(TRIM(BX$2), ProgramsTable[[#This Row],[Geographic Coverage]])), "Yes", "No"))</f>
        <v>N/A</v>
      </c>
      <c r="BY1389" s="18" t="str">
        <f>IF(AND(BW$2=0, BX$2=0), "*Required - Please Make a Selection*", IF(OR(ISNUMBER(SEARCH(TRIM(BW$2), ProgramsTable[[#This Row],[Geographic Coverage]])), ISNUMBER(SEARCH(TRIM(BX$2), ProgramsTable[[#This Row],[Geographic Coverage]]))), "Yes", "No"))</f>
        <v>*Required - Please Make a Selection*</v>
      </c>
      <c r="BZ1389" s="18" t="str">
        <f>IF(I$2=0, "N/A", IF(I$2="Yes", IF(ProgramsTable[[#This Row],[Program Includes Services for Caregivers]]="Yes", IF(ProgramsTable[[#This Row],[Program May Require Caregiver to be Unpaid]]="No", "Yes", "No"), "No"), "N/A"))</f>
        <v>N/A</v>
      </c>
      <c r="CA138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89" s="18" t="str">
        <f>IF(CB$2=0, "N/A", IF(ISNUMBER(SEARCH(TRIM(UPPER(CB$2)), TRIM(UPPER(ProgramsTable[[#This Row],[Type of Service]])))), "Yes", "No"))</f>
        <v>N/A</v>
      </c>
      <c r="CC1389" s="18" t="str">
        <f>IF(CC$2=0, "N/A", IF(ISNUMBER(SEARCH(TRIM(CC$2), ProgramsTable[[#This Row],[Geographic Coverage]])), "Yes", "No"))</f>
        <v>Yes</v>
      </c>
      <c r="CD1389" s="18" t="str">
        <f>IF(CD$2=0, "N/A", IF(ISNUMBER(SEARCH(TRIM(CD$2), ProgramsTable[[#This Row],[Geographic Coverage]])), "Yes", "No"))</f>
        <v>N/A</v>
      </c>
      <c r="CE1389" s="18" t="str">
        <f>IF(AND(CC$2=0, CD$2=0), "*Required - Please Make a Selection*", IF(OR(ISNUMBER(SEARCH(TRIM(CC$2), ProgramsTable[[#This Row],[Geographic Coverage]])), ISNUMBER(SEARCH(TRIM(CD$2), ProgramsTable[[#This Row],[Geographic Coverage]]))), "Yes", "No"))</f>
        <v>Yes</v>
      </c>
      <c r="CF1389" s="18" t="str" cm="1">
        <f t="array" ref="CF1389">IF(COUNTIF(BK$2:BN$2, "Yes")=0, "N/A", IF(SUMPRODUCT((BK$2:BN$2="Yes")*(ProgramsTable[[#This Row],[Veteran?]:[Disabled Veteran?]]="Yes"))&gt;0, "Yes", "No"))</f>
        <v>Yes</v>
      </c>
      <c r="CG1389" s="18" t="str">
        <f>IF(AND(OR(ProgramsTable[[#This Row],[Military &amp; Veteran Services Match]]="Yes", ProgramsTable[[#This Row],[Military &amp; Veteran Services Match]]="N/A"), OR(ProgramsTable[[#This Row],[Military &amp; Veteran  Categories Match]]="Yes", ProgramsTable[[#This Row],[Military &amp; Veteran  Categories Match]]="N/A")), "Yes", "No")</f>
        <v>Yes</v>
      </c>
      <c r="CH1389"/>
      <c r="CI1389"/>
      <c r="CJ1389"/>
      <c r="CK1389"/>
      <c r="CL1389"/>
      <c r="CM1389"/>
      <c r="CN1389"/>
      <c r="CO1389"/>
      <c r="CP1389"/>
      <c r="CQ1389"/>
      <c r="CR1389"/>
      <c r="CS1389"/>
      <c r="CU1389"/>
      <c r="CV1389"/>
    </row>
    <row r="1390" spans="1:100" hidden="1" x14ac:dyDescent="0.25">
      <c r="A1390" s="10">
        <v>1585.1</v>
      </c>
      <c r="B1390" t="s">
        <v>1029</v>
      </c>
      <c r="C1390" t="s">
        <v>1029</v>
      </c>
      <c r="D1390" t="s">
        <v>1034</v>
      </c>
      <c r="E1390" t="s">
        <v>1035</v>
      </c>
      <c r="F1390" t="s">
        <v>1036</v>
      </c>
      <c r="G1390" t="s">
        <v>95</v>
      </c>
      <c r="H1390" t="s">
        <v>207</v>
      </c>
      <c r="I1390" t="s">
        <v>207</v>
      </c>
      <c r="J1390" t="s">
        <v>208</v>
      </c>
      <c r="K1390" t="s">
        <v>208</v>
      </c>
      <c r="L1390" s="11" t="s">
        <v>208</v>
      </c>
      <c r="M1390" t="s">
        <v>208</v>
      </c>
      <c r="N1390" t="s">
        <v>208</v>
      </c>
      <c r="P1390" t="s">
        <v>208</v>
      </c>
      <c r="Q1390" t="s">
        <v>781</v>
      </c>
      <c r="R1390" t="s">
        <v>208</v>
      </c>
      <c r="S1390" t="s">
        <v>208</v>
      </c>
      <c r="T1390" t="s">
        <v>230</v>
      </c>
      <c r="U1390" t="s">
        <v>207</v>
      </c>
      <c r="V1390" t="s">
        <v>207</v>
      </c>
      <c r="W1390" t="s">
        <v>207</v>
      </c>
      <c r="X1390" t="s">
        <v>207</v>
      </c>
      <c r="Y1390" t="s">
        <v>207</v>
      </c>
      <c r="Z1390" t="s">
        <v>207</v>
      </c>
      <c r="AA1390" t="s">
        <v>207</v>
      </c>
      <c r="AB1390" t="s">
        <v>207</v>
      </c>
      <c r="AC1390" t="s">
        <v>207</v>
      </c>
      <c r="AD1390" t="s">
        <v>207</v>
      </c>
      <c r="AE1390" t="s">
        <v>207</v>
      </c>
      <c r="AF1390" t="s">
        <v>207</v>
      </c>
      <c r="AG1390" t="s">
        <v>207</v>
      </c>
      <c r="AH1390" t="s">
        <v>207</v>
      </c>
      <c r="AI1390" t="s">
        <v>207</v>
      </c>
      <c r="AJ1390" t="s">
        <v>207</v>
      </c>
      <c r="AK1390" t="s">
        <v>207</v>
      </c>
      <c r="AL1390" t="s">
        <v>207</v>
      </c>
      <c r="AM1390" t="s">
        <v>207</v>
      </c>
      <c r="AN1390" t="s">
        <v>207</v>
      </c>
      <c r="AO1390" t="s">
        <v>207</v>
      </c>
      <c r="AP1390" t="s">
        <v>207</v>
      </c>
      <c r="AQ1390" t="s">
        <v>207</v>
      </c>
      <c r="AR1390" t="s">
        <v>207</v>
      </c>
      <c r="AS1390" t="s">
        <v>207</v>
      </c>
      <c r="AT1390" t="s">
        <v>207</v>
      </c>
      <c r="AU1390" t="s">
        <v>207</v>
      </c>
      <c r="AV1390" t="s">
        <v>207</v>
      </c>
      <c r="AW1390" t="s">
        <v>207</v>
      </c>
      <c r="AX1390" t="s">
        <v>207</v>
      </c>
      <c r="AY1390" t="s">
        <v>207</v>
      </c>
      <c r="AZ1390" t="s">
        <v>207</v>
      </c>
      <c r="BA1390" t="s">
        <v>207</v>
      </c>
      <c r="BB1390" t="s">
        <v>207</v>
      </c>
      <c r="BC1390" t="s">
        <v>207</v>
      </c>
      <c r="BD1390" t="s">
        <v>207</v>
      </c>
      <c r="BE1390" t="s">
        <v>207</v>
      </c>
      <c r="BF1390" t="s">
        <v>207</v>
      </c>
      <c r="BG1390" t="s">
        <v>207</v>
      </c>
      <c r="BH1390" t="s">
        <v>207</v>
      </c>
      <c r="BI1390" t="s">
        <v>207</v>
      </c>
      <c r="BJ1390" t="s">
        <v>207</v>
      </c>
      <c r="BK1390" t="s">
        <v>207</v>
      </c>
      <c r="BL1390" t="s">
        <v>207</v>
      </c>
      <c r="BM1390" t="s">
        <v>207</v>
      </c>
      <c r="BN1390" t="s">
        <v>215</v>
      </c>
      <c r="BO1390" s="18" t="str">
        <f>IF(OR(BO$2=0, BO$2=""), "N/A", IF(ISNUMBER(SEARCH(UPPER(BO$2), UPPER(ProgramsTable[[#This Row],[Type of Service]]))), "Yes", "No"))</f>
        <v>N/A</v>
      </c>
      <c r="BP1390" s="18" t="str">
        <f>IF(BP$2=0, "N/A", IF(ISNUMBER(SEARCH(TRIM(BP$2), ProgramsTable[[#This Row],[Geographic Coverage]])), "Yes", "No"))</f>
        <v>N/A</v>
      </c>
      <c r="BQ1390" s="18" t="str">
        <f>IF(BQ$2=0, "N/A", IF(ISNUMBER(SEARCH(TRIM(BQ$2), ProgramsTable[[#This Row],[Geographic Coverage]])), "Yes", "No"))</f>
        <v>N/A</v>
      </c>
      <c r="BR1390" s="18" t="str">
        <f>IF(AND(BP$2=0, BQ$2=0), "*Required - Please Make a Selection*", IF(OR(ISNUMBER(SEARCH(TRIM(BP$2), ProgramsTable[[#This Row],[Geographic Coverage]])), ISNUMBER(SEARCH(TRIM(BQ$2), ProgramsTable[[#This Row],[Geographic Coverage]]))), "Yes", "No"))</f>
        <v>*Required - Please Make a Selection*</v>
      </c>
      <c r="BS1390" s="18" t="str">
        <f>IF(OR(BS$2="",BS$2=0), "N/A", IF(AND(ProgramsTable[[#This Row],[Age Min]]= "None", ProgramsTable[[#This Row],[Age Max]]= "None"), "Yes", IF(AND(BS$2&gt;=ProgramsTable[[#This Row],[Age Min]], BS$2&lt;=ProgramsTable[[#This Row],[Age Max]]), "Yes", "No")))</f>
        <v>N/A</v>
      </c>
      <c r="BT1390" s="18" t="str" cm="1">
        <f t="array" ref="BT1390">IF(COUNTIF(AM$2:BJ$2,"Yes")=0,"N/A",IF(SUMPRODUCT(--(AM$2:BJ$2="Yes"),--(ProgramsTable[[#This Row],[Developmental Disability]:[Caregivers, Family Members, Advocates, or Practitioners of an Individual with Disabilities or Medical Conditions]]="Yes"))&gt;0,"Yes","No"))</f>
        <v>N/A</v>
      </c>
      <c r="BU139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90" s="18" t="str">
        <f>IF(BV$2=0, "N/A", IF(ISNUMBER(SEARCH(UPPER(BV$2), UPPER(ProgramsTable[[#This Row],[Type of Service]]))), "Yes", "No"))</f>
        <v>N/A</v>
      </c>
      <c r="BW1390" s="18" t="str">
        <f>IF(BW$2=0, "N/A", IF(ISNUMBER(SEARCH(TRIM(BW$2), ProgramsTable[[#This Row],[Geographic Coverage]])), "Yes", "No"))</f>
        <v>N/A</v>
      </c>
      <c r="BX1390" s="18" t="str">
        <f>IF(BX$2=0, "N/A", IF(ISNUMBER(SEARCH(TRIM(BX$2), ProgramsTable[[#This Row],[Geographic Coverage]])), "Yes", "No"))</f>
        <v>N/A</v>
      </c>
      <c r="BY1390" s="18" t="str">
        <f>IF(AND(BW$2=0, BX$2=0), "*Required - Please Make a Selection*", IF(OR(ISNUMBER(SEARCH(TRIM(BW$2), ProgramsTable[[#This Row],[Geographic Coverage]])), ISNUMBER(SEARCH(TRIM(BX$2), ProgramsTable[[#This Row],[Geographic Coverage]]))), "Yes", "No"))</f>
        <v>*Required - Please Make a Selection*</v>
      </c>
      <c r="BZ1390" s="18" t="str">
        <f>IF(I$2=0, "N/A", IF(I$2="Yes", IF(ProgramsTable[[#This Row],[Program Includes Services for Caregivers]]="Yes", IF(ProgramsTable[[#This Row],[Program May Require Caregiver to be Unpaid]]="No", "Yes", "No"), "No"), "N/A"))</f>
        <v>N/A</v>
      </c>
      <c r="CA139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90" s="18" t="str">
        <f>IF(CB$2=0, "N/A", IF(ISNUMBER(SEARCH(TRIM(UPPER(CB$2)), TRIM(UPPER(ProgramsTable[[#This Row],[Type of Service]])))), "Yes", "No"))</f>
        <v>N/A</v>
      </c>
      <c r="CC1390" s="18" t="str">
        <f>IF(CC$2=0, "N/A", IF(ISNUMBER(SEARCH(TRIM(CC$2), ProgramsTable[[#This Row],[Geographic Coverage]])), "Yes", "No"))</f>
        <v>Yes</v>
      </c>
      <c r="CD1390" s="18" t="str">
        <f>IF(CD$2=0, "N/A", IF(ISNUMBER(SEARCH(TRIM(CD$2), ProgramsTable[[#This Row],[Geographic Coverage]])), "Yes", "No"))</f>
        <v>N/A</v>
      </c>
      <c r="CE1390" s="18" t="str">
        <f>IF(AND(CC$2=0, CD$2=0), "*Required - Please Make a Selection*", IF(OR(ISNUMBER(SEARCH(TRIM(CC$2), ProgramsTable[[#This Row],[Geographic Coverage]])), ISNUMBER(SEARCH(TRIM(CD$2), ProgramsTable[[#This Row],[Geographic Coverage]]))), "Yes", "No"))</f>
        <v>Yes</v>
      </c>
      <c r="CF1390" s="18" t="str" cm="1">
        <f t="array" ref="CF1390">IF(COUNTIF(BK$2:BN$2, "Yes")=0, "N/A", IF(SUMPRODUCT((BK$2:BN$2="Yes")*(ProgramsTable[[#This Row],[Veteran?]:[Disabled Veteran?]]="Yes"))&gt;0, "Yes", "No"))</f>
        <v>No</v>
      </c>
      <c r="CG139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90"/>
      <c r="CI1390"/>
      <c r="CJ1390"/>
      <c r="CK1390"/>
      <c r="CL1390"/>
      <c r="CM1390"/>
      <c r="CN1390"/>
      <c r="CO1390"/>
      <c r="CP1390"/>
      <c r="CQ1390"/>
      <c r="CR1390"/>
      <c r="CS1390"/>
      <c r="CU1390"/>
      <c r="CV1390"/>
    </row>
    <row r="1391" spans="1:100" hidden="1" x14ac:dyDescent="0.25">
      <c r="A1391" s="10">
        <v>1585.5</v>
      </c>
      <c r="B1391" t="s">
        <v>997</v>
      </c>
      <c r="C1391" t="s">
        <v>1037</v>
      </c>
      <c r="D1391" t="s">
        <v>1038</v>
      </c>
      <c r="E1391" t="s">
        <v>1039</v>
      </c>
      <c r="F1391" t="s">
        <v>1040</v>
      </c>
      <c r="G1391" t="s">
        <v>120</v>
      </c>
      <c r="H1391" t="s">
        <v>207</v>
      </c>
      <c r="I1391" t="s">
        <v>207</v>
      </c>
      <c r="J1391" t="s">
        <v>1041</v>
      </c>
      <c r="K1391" t="s">
        <v>208</v>
      </c>
      <c r="M1391" t="s">
        <v>208</v>
      </c>
      <c r="N1391" t="s">
        <v>208</v>
      </c>
      <c r="P1391" t="s">
        <v>1042</v>
      </c>
      <c r="Q1391" t="s">
        <v>781</v>
      </c>
      <c r="R1391" t="s">
        <v>208</v>
      </c>
      <c r="S1391" t="s">
        <v>1042</v>
      </c>
      <c r="T1391" t="s">
        <v>230</v>
      </c>
      <c r="U1391" t="s">
        <v>207</v>
      </c>
      <c r="V1391" t="s">
        <v>207</v>
      </c>
      <c r="W1391" t="s">
        <v>215</v>
      </c>
      <c r="X1391" t="s">
        <v>207</v>
      </c>
      <c r="Y1391" t="s">
        <v>207</v>
      </c>
      <c r="Z1391" t="s">
        <v>207</v>
      </c>
      <c r="AA1391" t="s">
        <v>207</v>
      </c>
      <c r="AB1391" t="s">
        <v>207</v>
      </c>
      <c r="AC1391" t="s">
        <v>207</v>
      </c>
      <c r="AD1391" t="s">
        <v>207</v>
      </c>
      <c r="AE1391" t="s">
        <v>207</v>
      </c>
      <c r="AF1391" t="s">
        <v>207</v>
      </c>
      <c r="AG1391" t="s">
        <v>207</v>
      </c>
      <c r="AH1391" t="s">
        <v>207</v>
      </c>
      <c r="AI1391" t="s">
        <v>207</v>
      </c>
      <c r="AJ1391" t="s">
        <v>207</v>
      </c>
      <c r="AK1391" t="s">
        <v>207</v>
      </c>
      <c r="AL1391" t="s">
        <v>207</v>
      </c>
      <c r="AM1391" t="s">
        <v>207</v>
      </c>
      <c r="AN1391" t="s">
        <v>207</v>
      </c>
      <c r="AO1391" t="s">
        <v>207</v>
      </c>
      <c r="AP1391" t="s">
        <v>207</v>
      </c>
      <c r="AQ1391" t="s">
        <v>207</v>
      </c>
      <c r="AR1391" t="s">
        <v>207</v>
      </c>
      <c r="AS1391" t="s">
        <v>207</v>
      </c>
      <c r="AT1391" t="s">
        <v>207</v>
      </c>
      <c r="AU1391" t="s">
        <v>207</v>
      </c>
      <c r="AV1391" t="s">
        <v>207</v>
      </c>
      <c r="AW1391" t="s">
        <v>207</v>
      </c>
      <c r="AX1391" t="s">
        <v>207</v>
      </c>
      <c r="AY1391" t="s">
        <v>207</v>
      </c>
      <c r="AZ1391" t="s">
        <v>207</v>
      </c>
      <c r="BA1391" t="s">
        <v>215</v>
      </c>
      <c r="BB1391" t="s">
        <v>207</v>
      </c>
      <c r="BC1391" t="s">
        <v>215</v>
      </c>
      <c r="BD1391" t="s">
        <v>207</v>
      </c>
      <c r="BE1391" t="s">
        <v>207</v>
      </c>
      <c r="BF1391" t="s">
        <v>207</v>
      </c>
      <c r="BG1391" t="s">
        <v>207</v>
      </c>
      <c r="BH1391" t="s">
        <v>207</v>
      </c>
      <c r="BI1391" t="s">
        <v>207</v>
      </c>
      <c r="BJ1391" t="s">
        <v>207</v>
      </c>
      <c r="BK1391" t="s">
        <v>207</v>
      </c>
      <c r="BL1391" t="s">
        <v>207</v>
      </c>
      <c r="BM1391" t="s">
        <v>215</v>
      </c>
      <c r="BN1391" t="s">
        <v>215</v>
      </c>
      <c r="BO1391" s="18" t="str">
        <f>IF(OR(BO$2=0, BO$2=""), "N/A", IF(ISNUMBER(SEARCH(UPPER(BO$2), UPPER(ProgramsTable[[#This Row],[Type of Service]]))), "Yes", "No"))</f>
        <v>N/A</v>
      </c>
      <c r="BP1391" s="18" t="str">
        <f>IF(BP$2=0, "N/A", IF(ISNUMBER(SEARCH(TRIM(BP$2), ProgramsTable[[#This Row],[Geographic Coverage]])), "Yes", "No"))</f>
        <v>N/A</v>
      </c>
      <c r="BQ1391" s="18" t="str">
        <f>IF(BQ$2=0, "N/A", IF(ISNUMBER(SEARCH(TRIM(BQ$2), ProgramsTable[[#This Row],[Geographic Coverage]])), "Yes", "No"))</f>
        <v>N/A</v>
      </c>
      <c r="BR1391" s="18" t="str">
        <f>IF(AND(BP$2=0, BQ$2=0), "*Required - Please Make a Selection*", IF(OR(ISNUMBER(SEARCH(TRIM(BP$2), ProgramsTable[[#This Row],[Geographic Coverage]])), ISNUMBER(SEARCH(TRIM(BQ$2), ProgramsTable[[#This Row],[Geographic Coverage]]))), "Yes", "No"))</f>
        <v>*Required - Please Make a Selection*</v>
      </c>
      <c r="BS1391" s="18" t="str">
        <f>IF(OR(BS$2="",BS$2=0), "N/A", IF(AND(ProgramsTable[[#This Row],[Age Min]]= "None", ProgramsTable[[#This Row],[Age Max]]= "None"), "Yes", IF(AND(BS$2&gt;=ProgramsTable[[#This Row],[Age Min]], BS$2&lt;=ProgramsTable[[#This Row],[Age Max]]), "Yes", "No")))</f>
        <v>N/A</v>
      </c>
      <c r="BT1391" s="18" t="str" cm="1">
        <f t="array" ref="BT1391">IF(COUNTIF(AM$2:BJ$2,"Yes")=0,"N/A",IF(SUMPRODUCT(--(AM$2:BJ$2="Yes"),--(ProgramsTable[[#This Row],[Developmental Disability]:[Caregivers, Family Members, Advocates, or Practitioners of an Individual with Disabilities or Medical Conditions]]="Yes"))&gt;0,"Yes","No"))</f>
        <v>N/A</v>
      </c>
      <c r="BU139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No</v>
      </c>
      <c r="BV1391" s="18" t="str">
        <f>IF(BV$2=0, "N/A", IF(ISNUMBER(SEARCH(UPPER(BV$2), UPPER(ProgramsTable[[#This Row],[Type of Service]]))), "Yes", "No"))</f>
        <v>N/A</v>
      </c>
      <c r="BW1391" s="18" t="str">
        <f>IF(BW$2=0, "N/A", IF(ISNUMBER(SEARCH(TRIM(BW$2), ProgramsTable[[#This Row],[Geographic Coverage]])), "Yes", "No"))</f>
        <v>N/A</v>
      </c>
      <c r="BX1391" s="18" t="str">
        <f>IF(BX$2=0, "N/A", IF(ISNUMBER(SEARCH(TRIM(BX$2), ProgramsTable[[#This Row],[Geographic Coverage]])), "Yes", "No"))</f>
        <v>N/A</v>
      </c>
      <c r="BY1391" s="18" t="str">
        <f>IF(AND(BW$2=0, BX$2=0), "*Required - Please Make a Selection*", IF(OR(ISNUMBER(SEARCH(TRIM(BW$2), ProgramsTable[[#This Row],[Geographic Coverage]])), ISNUMBER(SEARCH(TRIM(BX$2), ProgramsTable[[#This Row],[Geographic Coverage]]))), "Yes", "No"))</f>
        <v>*Required - Please Make a Selection*</v>
      </c>
      <c r="BZ1391" s="18" t="str">
        <f>IF(I$2=0, "N/A", IF(I$2="Yes", IF(ProgramsTable[[#This Row],[Program Includes Services for Caregivers]]="Yes", IF(ProgramsTable[[#This Row],[Program May Require Caregiver to be Unpaid]]="No", "Yes", "No"), "No"), "N/A"))</f>
        <v>N/A</v>
      </c>
      <c r="CA139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91" s="18" t="str">
        <f>IF(CB$2=0, "N/A", IF(ISNUMBER(SEARCH(TRIM(UPPER(CB$2)), TRIM(UPPER(ProgramsTable[[#This Row],[Type of Service]])))), "Yes", "No"))</f>
        <v>N/A</v>
      </c>
      <c r="CC1391" s="18" t="str">
        <f>IF(CC$2=0, "N/A", IF(ISNUMBER(SEARCH(TRIM(CC$2), ProgramsTable[[#This Row],[Geographic Coverage]])), "Yes", "No"))</f>
        <v>Yes</v>
      </c>
      <c r="CD1391" s="18" t="str">
        <f>IF(CD$2=0, "N/A", IF(ISNUMBER(SEARCH(TRIM(CD$2), ProgramsTable[[#This Row],[Geographic Coverage]])), "Yes", "No"))</f>
        <v>N/A</v>
      </c>
      <c r="CE1391" s="18" t="str">
        <f>IF(AND(CC$2=0, CD$2=0), "*Required - Please Make a Selection*", IF(OR(ISNUMBER(SEARCH(TRIM(CC$2), ProgramsTable[[#This Row],[Geographic Coverage]])), ISNUMBER(SEARCH(TRIM(CD$2), ProgramsTable[[#This Row],[Geographic Coverage]]))), "Yes", "No"))</f>
        <v>Yes</v>
      </c>
      <c r="CF1391" s="18" t="str" cm="1">
        <f t="array" ref="CF1391">IF(COUNTIF(BK$2:BN$2, "Yes")=0, "N/A", IF(SUMPRODUCT((BK$2:BN$2="Yes")*(ProgramsTable[[#This Row],[Veteran?]:[Disabled Veteran?]]="Yes"))&gt;0, "Yes", "No"))</f>
        <v>No</v>
      </c>
      <c r="CG139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91"/>
      <c r="CI1391"/>
      <c r="CJ1391"/>
      <c r="CK1391"/>
      <c r="CL1391"/>
      <c r="CM1391"/>
      <c r="CN1391"/>
      <c r="CO1391"/>
      <c r="CP1391"/>
      <c r="CQ1391"/>
      <c r="CR1391"/>
      <c r="CS1391"/>
      <c r="CU1391"/>
      <c r="CV1391"/>
    </row>
    <row r="1392" spans="1:100" hidden="1" x14ac:dyDescent="0.25">
      <c r="A1392" s="10">
        <v>1587</v>
      </c>
      <c r="B1392" t="s">
        <v>1043</v>
      </c>
      <c r="C1392" t="s">
        <v>1043</v>
      </c>
      <c r="D1392" t="s">
        <v>1050</v>
      </c>
      <c r="E1392" t="s">
        <v>1051</v>
      </c>
      <c r="F1392" t="s">
        <v>1052</v>
      </c>
      <c r="G1392" t="s">
        <v>124</v>
      </c>
      <c r="H1392" t="s">
        <v>207</v>
      </c>
      <c r="I1392" t="s">
        <v>207</v>
      </c>
      <c r="J1392" t="s">
        <v>208</v>
      </c>
      <c r="K1392" t="s">
        <v>208</v>
      </c>
      <c r="L1392" s="11" t="s">
        <v>208</v>
      </c>
      <c r="M1392" t="s">
        <v>208</v>
      </c>
      <c r="N1392" t="s">
        <v>208</v>
      </c>
      <c r="P1392" t="s">
        <v>235</v>
      </c>
      <c r="Q1392" t="s">
        <v>208</v>
      </c>
      <c r="R1392" t="s">
        <v>235</v>
      </c>
      <c r="S1392" t="s">
        <v>208</v>
      </c>
      <c r="T1392" t="s">
        <v>230</v>
      </c>
      <c r="U1392" t="s">
        <v>207</v>
      </c>
      <c r="V1392" t="s">
        <v>207</v>
      </c>
      <c r="W1392" t="s">
        <v>207</v>
      </c>
      <c r="X1392" t="s">
        <v>207</v>
      </c>
      <c r="Y1392" t="s">
        <v>207</v>
      </c>
      <c r="Z1392" t="s">
        <v>207</v>
      </c>
      <c r="AA1392" t="s">
        <v>207</v>
      </c>
      <c r="AB1392" t="s">
        <v>207</v>
      </c>
      <c r="AC1392" t="s">
        <v>207</v>
      </c>
      <c r="AD1392" t="s">
        <v>207</v>
      </c>
      <c r="AE1392" t="s">
        <v>207</v>
      </c>
      <c r="AF1392" t="s">
        <v>207</v>
      </c>
      <c r="AG1392" t="s">
        <v>207</v>
      </c>
      <c r="AH1392" t="s">
        <v>207</v>
      </c>
      <c r="AI1392" t="s">
        <v>207</v>
      </c>
      <c r="AJ1392" t="s">
        <v>207</v>
      </c>
      <c r="AK1392" t="s">
        <v>207</v>
      </c>
      <c r="AL1392" t="s">
        <v>207</v>
      </c>
      <c r="AM1392" t="s">
        <v>215</v>
      </c>
      <c r="AN1392" t="s">
        <v>215</v>
      </c>
      <c r="AO1392" t="s">
        <v>215</v>
      </c>
      <c r="AP1392" t="s">
        <v>207</v>
      </c>
      <c r="AQ1392" t="s">
        <v>207</v>
      </c>
      <c r="AR1392" t="s">
        <v>207</v>
      </c>
      <c r="AS1392" t="s">
        <v>207</v>
      </c>
      <c r="AT1392" t="s">
        <v>207</v>
      </c>
      <c r="AU1392" t="s">
        <v>207</v>
      </c>
      <c r="AV1392" t="s">
        <v>207</v>
      </c>
      <c r="AW1392" t="s">
        <v>207</v>
      </c>
      <c r="AX1392" t="s">
        <v>207</v>
      </c>
      <c r="AY1392" t="s">
        <v>207</v>
      </c>
      <c r="AZ1392" t="s">
        <v>207</v>
      </c>
      <c r="BA1392" t="s">
        <v>207</v>
      </c>
      <c r="BB1392" t="s">
        <v>207</v>
      </c>
      <c r="BC1392" t="s">
        <v>207</v>
      </c>
      <c r="BD1392" t="s">
        <v>207</v>
      </c>
      <c r="BE1392" t="s">
        <v>207</v>
      </c>
      <c r="BF1392" t="s">
        <v>207</v>
      </c>
      <c r="BG1392" t="s">
        <v>207</v>
      </c>
      <c r="BH1392" t="s">
        <v>207</v>
      </c>
      <c r="BI1392" t="s">
        <v>207</v>
      </c>
      <c r="BJ1392" t="s">
        <v>207</v>
      </c>
      <c r="BK1392" t="s">
        <v>207</v>
      </c>
      <c r="BL1392" t="s">
        <v>207</v>
      </c>
      <c r="BM1392" t="s">
        <v>207</v>
      </c>
      <c r="BN1392" t="s">
        <v>207</v>
      </c>
      <c r="BO1392" s="18" t="str">
        <f>IF(OR(BO$2=0, BO$2=""), "N/A", IF(ISNUMBER(SEARCH(UPPER(BO$2), UPPER(ProgramsTable[[#This Row],[Type of Service]]))), "Yes", "No"))</f>
        <v>N/A</v>
      </c>
      <c r="BP1392" s="18" t="str">
        <f>IF(BP$2=0, "N/A", IF(ISNUMBER(SEARCH(TRIM(BP$2), ProgramsTable[[#This Row],[Geographic Coverage]])), "Yes", "No"))</f>
        <v>N/A</v>
      </c>
      <c r="BQ1392" s="18" t="str">
        <f>IF(BQ$2=0, "N/A", IF(ISNUMBER(SEARCH(TRIM(BQ$2), ProgramsTable[[#This Row],[Geographic Coverage]])), "Yes", "No"))</f>
        <v>N/A</v>
      </c>
      <c r="BR1392" s="18" t="str">
        <f>IF(AND(BP$2=0, BQ$2=0), "*Required - Please Make a Selection*", IF(OR(ISNUMBER(SEARCH(TRIM(BP$2), ProgramsTable[[#This Row],[Geographic Coverage]])), ISNUMBER(SEARCH(TRIM(BQ$2), ProgramsTable[[#This Row],[Geographic Coverage]]))), "Yes", "No"))</f>
        <v>*Required - Please Make a Selection*</v>
      </c>
      <c r="BS1392" s="18" t="str">
        <f>IF(OR(BS$2="",BS$2=0), "N/A", IF(AND(ProgramsTable[[#This Row],[Age Min]]= "None", ProgramsTable[[#This Row],[Age Max]]= "None"), "Yes", IF(AND(BS$2&gt;=ProgramsTable[[#This Row],[Age Min]], BS$2&lt;=ProgramsTable[[#This Row],[Age Max]]), "Yes", "No")))</f>
        <v>N/A</v>
      </c>
      <c r="BT1392" s="18" t="str" cm="1">
        <f t="array" ref="BT1392">IF(COUNTIF(AM$2:BJ$2,"Yes")=0,"N/A",IF(SUMPRODUCT(--(AM$2:BJ$2="Yes"),--(ProgramsTable[[#This Row],[Developmental Disability]:[Caregivers, Family Members, Advocates, or Practitioners of an Individual with Disabilities or Medical Conditions]]="Yes"))&gt;0,"Yes","No"))</f>
        <v>N/A</v>
      </c>
      <c r="BU139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92" s="18" t="str">
        <f>IF(BV$2=0, "N/A", IF(ISNUMBER(SEARCH(UPPER(BV$2), UPPER(ProgramsTable[[#This Row],[Type of Service]]))), "Yes", "No"))</f>
        <v>N/A</v>
      </c>
      <c r="BW1392" s="18" t="str">
        <f>IF(BW$2=0, "N/A", IF(ISNUMBER(SEARCH(TRIM(BW$2), ProgramsTable[[#This Row],[Geographic Coverage]])), "Yes", "No"))</f>
        <v>N/A</v>
      </c>
      <c r="BX1392" s="18" t="str">
        <f>IF(BX$2=0, "N/A", IF(ISNUMBER(SEARCH(TRIM(BX$2), ProgramsTable[[#This Row],[Geographic Coverage]])), "Yes", "No"))</f>
        <v>N/A</v>
      </c>
      <c r="BY1392" s="18" t="str">
        <f>IF(AND(BW$2=0, BX$2=0), "*Required - Please Make a Selection*", IF(OR(ISNUMBER(SEARCH(TRIM(BW$2), ProgramsTable[[#This Row],[Geographic Coverage]])), ISNUMBER(SEARCH(TRIM(BX$2), ProgramsTable[[#This Row],[Geographic Coverage]]))), "Yes", "No"))</f>
        <v>*Required - Please Make a Selection*</v>
      </c>
      <c r="BZ1392" s="18" t="str">
        <f>IF(I$2=0, "N/A", IF(I$2="Yes", IF(ProgramsTable[[#This Row],[Program Includes Services for Caregivers]]="Yes", IF(ProgramsTable[[#This Row],[Program May Require Caregiver to be Unpaid]]="No", "Yes", "No"), "No"), "N/A"))</f>
        <v>N/A</v>
      </c>
      <c r="CA139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92" s="18" t="str">
        <f>IF(CB$2=0, "N/A", IF(ISNUMBER(SEARCH(TRIM(UPPER(CB$2)), TRIM(UPPER(ProgramsTable[[#This Row],[Type of Service]])))), "Yes", "No"))</f>
        <v>N/A</v>
      </c>
      <c r="CC1392" s="18" t="str">
        <f>IF(CC$2=0, "N/A", IF(ISNUMBER(SEARCH(TRIM(CC$2), ProgramsTable[[#This Row],[Geographic Coverage]])), "Yes", "No"))</f>
        <v>Yes</v>
      </c>
      <c r="CD1392" s="18" t="str">
        <f>IF(CD$2=0, "N/A", IF(ISNUMBER(SEARCH(TRIM(CD$2), ProgramsTable[[#This Row],[Geographic Coverage]])), "Yes", "No"))</f>
        <v>N/A</v>
      </c>
      <c r="CE1392" s="18" t="str">
        <f>IF(AND(CC$2=0, CD$2=0), "*Required - Please Make a Selection*", IF(OR(ISNUMBER(SEARCH(TRIM(CC$2), ProgramsTable[[#This Row],[Geographic Coverage]])), ISNUMBER(SEARCH(TRIM(CD$2), ProgramsTable[[#This Row],[Geographic Coverage]]))), "Yes", "No"))</f>
        <v>Yes</v>
      </c>
      <c r="CF1392" s="18" t="str" cm="1">
        <f t="array" ref="CF1392">IF(COUNTIF(BK$2:BN$2, "Yes")=0, "N/A", IF(SUMPRODUCT((BK$2:BN$2="Yes")*(ProgramsTable[[#This Row],[Veteran?]:[Disabled Veteran?]]="Yes"))&gt;0, "Yes", "No"))</f>
        <v>No</v>
      </c>
      <c r="CG139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92"/>
      <c r="CI1392"/>
      <c r="CJ1392"/>
      <c r="CK1392"/>
      <c r="CL1392"/>
      <c r="CM1392"/>
      <c r="CN1392"/>
      <c r="CO1392"/>
      <c r="CP1392"/>
      <c r="CQ1392"/>
      <c r="CR1392"/>
      <c r="CS1392"/>
      <c r="CU1392"/>
      <c r="CV1392"/>
    </row>
    <row r="1393" spans="1:100" hidden="1" x14ac:dyDescent="0.25">
      <c r="A1393" s="10">
        <v>1588</v>
      </c>
      <c r="B1393" t="s">
        <v>1043</v>
      </c>
      <c r="C1393" t="s">
        <v>1043</v>
      </c>
      <c r="D1393" t="s">
        <v>1053</v>
      </c>
      <c r="E1393" t="s">
        <v>1054</v>
      </c>
      <c r="F1393" t="s">
        <v>1055</v>
      </c>
      <c r="G1393" t="s">
        <v>87</v>
      </c>
      <c r="H1393" t="s">
        <v>207</v>
      </c>
      <c r="I1393" t="s">
        <v>207</v>
      </c>
      <c r="J1393" t="s">
        <v>208</v>
      </c>
      <c r="K1393" t="s">
        <v>208</v>
      </c>
      <c r="L1393" s="11" t="s">
        <v>208</v>
      </c>
      <c r="M1393" t="s">
        <v>208</v>
      </c>
      <c r="N1393" t="s">
        <v>208</v>
      </c>
      <c r="P1393" t="s">
        <v>235</v>
      </c>
      <c r="Q1393" t="s">
        <v>208</v>
      </c>
      <c r="R1393" t="s">
        <v>235</v>
      </c>
      <c r="S1393" t="s">
        <v>208</v>
      </c>
      <c r="T1393" t="s">
        <v>230</v>
      </c>
      <c r="U1393" t="s">
        <v>207</v>
      </c>
      <c r="V1393" t="s">
        <v>207</v>
      </c>
      <c r="W1393" t="s">
        <v>207</v>
      </c>
      <c r="X1393" t="s">
        <v>207</v>
      </c>
      <c r="Y1393" t="s">
        <v>207</v>
      </c>
      <c r="Z1393" t="s">
        <v>207</v>
      </c>
      <c r="AA1393" t="s">
        <v>207</v>
      </c>
      <c r="AB1393" t="s">
        <v>207</v>
      </c>
      <c r="AC1393" t="s">
        <v>207</v>
      </c>
      <c r="AD1393" t="s">
        <v>207</v>
      </c>
      <c r="AE1393" t="s">
        <v>207</v>
      </c>
      <c r="AF1393" t="s">
        <v>207</v>
      </c>
      <c r="AG1393" t="s">
        <v>207</v>
      </c>
      <c r="AH1393" t="s">
        <v>207</v>
      </c>
      <c r="AI1393" t="s">
        <v>207</v>
      </c>
      <c r="AJ1393" t="s">
        <v>207</v>
      </c>
      <c r="AK1393" t="s">
        <v>207</v>
      </c>
      <c r="AL1393" t="s">
        <v>207</v>
      </c>
      <c r="AM1393" t="s">
        <v>215</v>
      </c>
      <c r="AN1393" t="s">
        <v>215</v>
      </c>
      <c r="AO1393" t="s">
        <v>215</v>
      </c>
      <c r="AP1393" t="s">
        <v>207</v>
      </c>
      <c r="AQ1393" t="s">
        <v>207</v>
      </c>
      <c r="AR1393" t="s">
        <v>207</v>
      </c>
      <c r="AS1393" t="s">
        <v>207</v>
      </c>
      <c r="AT1393" t="s">
        <v>207</v>
      </c>
      <c r="AU1393" t="s">
        <v>207</v>
      </c>
      <c r="AV1393" t="s">
        <v>207</v>
      </c>
      <c r="AW1393" t="s">
        <v>207</v>
      </c>
      <c r="AX1393" t="s">
        <v>207</v>
      </c>
      <c r="AY1393" t="s">
        <v>207</v>
      </c>
      <c r="AZ1393" t="s">
        <v>207</v>
      </c>
      <c r="BA1393" t="s">
        <v>207</v>
      </c>
      <c r="BB1393" t="s">
        <v>207</v>
      </c>
      <c r="BC1393" t="s">
        <v>207</v>
      </c>
      <c r="BD1393" t="s">
        <v>207</v>
      </c>
      <c r="BE1393" t="s">
        <v>207</v>
      </c>
      <c r="BF1393" t="s">
        <v>207</v>
      </c>
      <c r="BG1393" t="s">
        <v>207</v>
      </c>
      <c r="BH1393" t="s">
        <v>207</v>
      </c>
      <c r="BI1393" t="s">
        <v>207</v>
      </c>
      <c r="BJ1393" t="s">
        <v>207</v>
      </c>
      <c r="BK1393" t="s">
        <v>207</v>
      </c>
      <c r="BL1393" t="s">
        <v>207</v>
      </c>
      <c r="BM1393" t="s">
        <v>207</v>
      </c>
      <c r="BN1393" t="s">
        <v>207</v>
      </c>
      <c r="BO1393" s="18" t="str">
        <f>IF(OR(BO$2=0, BO$2=""), "N/A", IF(ISNUMBER(SEARCH(UPPER(BO$2), UPPER(ProgramsTable[[#This Row],[Type of Service]]))), "Yes", "No"))</f>
        <v>N/A</v>
      </c>
      <c r="BP1393" s="18" t="str">
        <f>IF(BP$2=0, "N/A", IF(ISNUMBER(SEARCH(TRIM(BP$2), ProgramsTable[[#This Row],[Geographic Coverage]])), "Yes", "No"))</f>
        <v>N/A</v>
      </c>
      <c r="BQ1393" s="18" t="str">
        <f>IF(BQ$2=0, "N/A", IF(ISNUMBER(SEARCH(TRIM(BQ$2), ProgramsTable[[#This Row],[Geographic Coverage]])), "Yes", "No"))</f>
        <v>N/A</v>
      </c>
      <c r="BR1393" s="18" t="str">
        <f>IF(AND(BP$2=0, BQ$2=0), "*Required - Please Make a Selection*", IF(OR(ISNUMBER(SEARCH(TRIM(BP$2), ProgramsTable[[#This Row],[Geographic Coverage]])), ISNUMBER(SEARCH(TRIM(BQ$2), ProgramsTable[[#This Row],[Geographic Coverage]]))), "Yes", "No"))</f>
        <v>*Required - Please Make a Selection*</v>
      </c>
      <c r="BS1393" s="18" t="str">
        <f>IF(OR(BS$2="",BS$2=0), "N/A", IF(AND(ProgramsTable[[#This Row],[Age Min]]= "None", ProgramsTable[[#This Row],[Age Max]]= "None"), "Yes", IF(AND(BS$2&gt;=ProgramsTable[[#This Row],[Age Min]], BS$2&lt;=ProgramsTable[[#This Row],[Age Max]]), "Yes", "No")))</f>
        <v>N/A</v>
      </c>
      <c r="BT1393" s="18" t="str" cm="1">
        <f t="array" ref="BT1393">IF(COUNTIF(AM$2:BJ$2,"Yes")=0,"N/A",IF(SUMPRODUCT(--(AM$2:BJ$2="Yes"),--(ProgramsTable[[#This Row],[Developmental Disability]:[Caregivers, Family Members, Advocates, or Practitioners of an Individual with Disabilities or Medical Conditions]]="Yes"))&gt;0,"Yes","No"))</f>
        <v>N/A</v>
      </c>
      <c r="BU139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93" s="18" t="str">
        <f>IF(BV$2=0, "N/A", IF(ISNUMBER(SEARCH(UPPER(BV$2), UPPER(ProgramsTable[[#This Row],[Type of Service]]))), "Yes", "No"))</f>
        <v>N/A</v>
      </c>
      <c r="BW1393" s="18" t="str">
        <f>IF(BW$2=0, "N/A", IF(ISNUMBER(SEARCH(TRIM(BW$2), ProgramsTable[[#This Row],[Geographic Coverage]])), "Yes", "No"))</f>
        <v>N/A</v>
      </c>
      <c r="BX1393" s="18" t="str">
        <f>IF(BX$2=0, "N/A", IF(ISNUMBER(SEARCH(TRIM(BX$2), ProgramsTable[[#This Row],[Geographic Coverage]])), "Yes", "No"))</f>
        <v>N/A</v>
      </c>
      <c r="BY1393" s="18" t="str">
        <f>IF(AND(BW$2=0, BX$2=0), "*Required - Please Make a Selection*", IF(OR(ISNUMBER(SEARCH(TRIM(BW$2), ProgramsTable[[#This Row],[Geographic Coverage]])), ISNUMBER(SEARCH(TRIM(BX$2), ProgramsTable[[#This Row],[Geographic Coverage]]))), "Yes", "No"))</f>
        <v>*Required - Please Make a Selection*</v>
      </c>
      <c r="BZ1393" s="18" t="str">
        <f>IF(I$2=0, "N/A", IF(I$2="Yes", IF(ProgramsTable[[#This Row],[Program Includes Services for Caregivers]]="Yes", IF(ProgramsTable[[#This Row],[Program May Require Caregiver to be Unpaid]]="No", "Yes", "No"), "No"), "N/A"))</f>
        <v>N/A</v>
      </c>
      <c r="CA139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93" s="18" t="str">
        <f>IF(CB$2=0, "N/A", IF(ISNUMBER(SEARCH(TRIM(UPPER(CB$2)), TRIM(UPPER(ProgramsTable[[#This Row],[Type of Service]])))), "Yes", "No"))</f>
        <v>N/A</v>
      </c>
      <c r="CC1393" s="18" t="str">
        <f>IF(CC$2=0, "N/A", IF(ISNUMBER(SEARCH(TRIM(CC$2), ProgramsTable[[#This Row],[Geographic Coverage]])), "Yes", "No"))</f>
        <v>Yes</v>
      </c>
      <c r="CD1393" s="18" t="str">
        <f>IF(CD$2=0, "N/A", IF(ISNUMBER(SEARCH(TRIM(CD$2), ProgramsTable[[#This Row],[Geographic Coverage]])), "Yes", "No"))</f>
        <v>N/A</v>
      </c>
      <c r="CE1393" s="18" t="str">
        <f>IF(AND(CC$2=0, CD$2=0), "*Required - Please Make a Selection*", IF(OR(ISNUMBER(SEARCH(TRIM(CC$2), ProgramsTable[[#This Row],[Geographic Coverage]])), ISNUMBER(SEARCH(TRIM(CD$2), ProgramsTable[[#This Row],[Geographic Coverage]]))), "Yes", "No"))</f>
        <v>Yes</v>
      </c>
      <c r="CF1393" s="18" t="str" cm="1">
        <f t="array" ref="CF1393">IF(COUNTIF(BK$2:BN$2, "Yes")=0, "N/A", IF(SUMPRODUCT((BK$2:BN$2="Yes")*(ProgramsTable[[#This Row],[Veteran?]:[Disabled Veteran?]]="Yes"))&gt;0, "Yes", "No"))</f>
        <v>No</v>
      </c>
      <c r="CG139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93"/>
      <c r="CI1393"/>
      <c r="CJ1393"/>
      <c r="CK1393"/>
      <c r="CL1393"/>
      <c r="CM1393"/>
      <c r="CN1393"/>
      <c r="CO1393"/>
      <c r="CP1393"/>
      <c r="CQ1393"/>
      <c r="CR1393"/>
      <c r="CS1393"/>
      <c r="CU1393"/>
      <c r="CV1393"/>
    </row>
    <row r="1394" spans="1:100" hidden="1" x14ac:dyDescent="0.25">
      <c r="A1394" s="10">
        <v>1589</v>
      </c>
      <c r="B1394" t="s">
        <v>1056</v>
      </c>
      <c r="C1394" t="s">
        <v>1056</v>
      </c>
      <c r="D1394" t="s">
        <v>1057</v>
      </c>
      <c r="E1394" t="s">
        <v>1058</v>
      </c>
      <c r="F1394" t="s">
        <v>1059</v>
      </c>
      <c r="G1394" t="s">
        <v>87</v>
      </c>
      <c r="H1394" t="s">
        <v>207</v>
      </c>
      <c r="I1394" t="s">
        <v>207</v>
      </c>
      <c r="J1394" t="s">
        <v>208</v>
      </c>
      <c r="K1394" t="s">
        <v>208</v>
      </c>
      <c r="L1394" s="11" t="s">
        <v>208</v>
      </c>
      <c r="M1394" t="s">
        <v>208</v>
      </c>
      <c r="N1394" t="s">
        <v>208</v>
      </c>
      <c r="P1394" t="s">
        <v>235</v>
      </c>
      <c r="Q1394" t="s">
        <v>208</v>
      </c>
      <c r="R1394" t="s">
        <v>235</v>
      </c>
      <c r="S1394" t="s">
        <v>208</v>
      </c>
      <c r="T1394" t="s">
        <v>230</v>
      </c>
      <c r="U1394" t="s">
        <v>207</v>
      </c>
      <c r="V1394" t="s">
        <v>207</v>
      </c>
      <c r="W1394" t="s">
        <v>207</v>
      </c>
      <c r="X1394" t="s">
        <v>207</v>
      </c>
      <c r="Y1394" t="s">
        <v>207</v>
      </c>
      <c r="Z1394" t="s">
        <v>207</v>
      </c>
      <c r="AA1394" t="s">
        <v>207</v>
      </c>
      <c r="AB1394" t="s">
        <v>207</v>
      </c>
      <c r="AC1394" t="s">
        <v>207</v>
      </c>
      <c r="AD1394" t="s">
        <v>207</v>
      </c>
      <c r="AE1394" t="s">
        <v>207</v>
      </c>
      <c r="AF1394" t="s">
        <v>207</v>
      </c>
      <c r="AG1394" t="s">
        <v>207</v>
      </c>
      <c r="AH1394" t="s">
        <v>207</v>
      </c>
      <c r="AI1394" t="s">
        <v>207</v>
      </c>
      <c r="AJ1394" t="s">
        <v>207</v>
      </c>
      <c r="AK1394" t="s">
        <v>207</v>
      </c>
      <c r="AL1394" t="s">
        <v>207</v>
      </c>
      <c r="AM1394" t="s">
        <v>215</v>
      </c>
      <c r="AN1394" t="s">
        <v>215</v>
      </c>
      <c r="AO1394" t="s">
        <v>215</v>
      </c>
      <c r="AP1394" t="s">
        <v>207</v>
      </c>
      <c r="AQ1394" t="s">
        <v>207</v>
      </c>
      <c r="AR1394" t="s">
        <v>207</v>
      </c>
      <c r="AS1394" t="s">
        <v>207</v>
      </c>
      <c r="AT1394" t="s">
        <v>207</v>
      </c>
      <c r="AU1394" t="s">
        <v>207</v>
      </c>
      <c r="AV1394" t="s">
        <v>207</v>
      </c>
      <c r="AW1394" t="s">
        <v>207</v>
      </c>
      <c r="AX1394" t="s">
        <v>207</v>
      </c>
      <c r="AY1394" t="s">
        <v>207</v>
      </c>
      <c r="AZ1394" t="s">
        <v>207</v>
      </c>
      <c r="BA1394" t="s">
        <v>207</v>
      </c>
      <c r="BB1394" t="s">
        <v>207</v>
      </c>
      <c r="BC1394" t="s">
        <v>207</v>
      </c>
      <c r="BD1394" t="s">
        <v>207</v>
      </c>
      <c r="BE1394" t="s">
        <v>207</v>
      </c>
      <c r="BF1394" t="s">
        <v>207</v>
      </c>
      <c r="BG1394" t="s">
        <v>207</v>
      </c>
      <c r="BH1394" t="s">
        <v>207</v>
      </c>
      <c r="BI1394" t="s">
        <v>207</v>
      </c>
      <c r="BJ1394" t="s">
        <v>207</v>
      </c>
      <c r="BK1394" t="s">
        <v>207</v>
      </c>
      <c r="BL1394" t="s">
        <v>207</v>
      </c>
      <c r="BM1394" t="s">
        <v>207</v>
      </c>
      <c r="BN1394" t="s">
        <v>207</v>
      </c>
      <c r="BO1394" s="18" t="str">
        <f>IF(OR(BO$2=0, BO$2=""), "N/A", IF(ISNUMBER(SEARCH(UPPER(BO$2), UPPER(ProgramsTable[[#This Row],[Type of Service]]))), "Yes", "No"))</f>
        <v>N/A</v>
      </c>
      <c r="BP1394" s="18" t="str">
        <f>IF(BP$2=0, "N/A", IF(ISNUMBER(SEARCH(TRIM(BP$2), ProgramsTable[[#This Row],[Geographic Coverage]])), "Yes", "No"))</f>
        <v>N/A</v>
      </c>
      <c r="BQ1394" s="18" t="str">
        <f>IF(BQ$2=0, "N/A", IF(ISNUMBER(SEARCH(TRIM(BQ$2), ProgramsTable[[#This Row],[Geographic Coverage]])), "Yes", "No"))</f>
        <v>N/A</v>
      </c>
      <c r="BR1394" s="18" t="str">
        <f>IF(AND(BP$2=0, BQ$2=0), "*Required - Please Make a Selection*", IF(OR(ISNUMBER(SEARCH(TRIM(BP$2), ProgramsTable[[#This Row],[Geographic Coverage]])), ISNUMBER(SEARCH(TRIM(BQ$2), ProgramsTable[[#This Row],[Geographic Coverage]]))), "Yes", "No"))</f>
        <v>*Required - Please Make a Selection*</v>
      </c>
      <c r="BS1394" s="18" t="str">
        <f>IF(OR(BS$2="",BS$2=0), "N/A", IF(AND(ProgramsTable[[#This Row],[Age Min]]= "None", ProgramsTable[[#This Row],[Age Max]]= "None"), "Yes", IF(AND(BS$2&gt;=ProgramsTable[[#This Row],[Age Min]], BS$2&lt;=ProgramsTable[[#This Row],[Age Max]]), "Yes", "No")))</f>
        <v>N/A</v>
      </c>
      <c r="BT1394" s="18" t="str" cm="1">
        <f t="array" ref="BT1394">IF(COUNTIF(AM$2:BJ$2,"Yes")=0,"N/A",IF(SUMPRODUCT(--(AM$2:BJ$2="Yes"),--(ProgramsTable[[#This Row],[Developmental Disability]:[Caregivers, Family Members, Advocates, or Practitioners of an Individual with Disabilities or Medical Conditions]]="Yes"))&gt;0,"Yes","No"))</f>
        <v>N/A</v>
      </c>
      <c r="BU139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94" s="18" t="str">
        <f>IF(BV$2=0, "N/A", IF(ISNUMBER(SEARCH(UPPER(BV$2), UPPER(ProgramsTable[[#This Row],[Type of Service]]))), "Yes", "No"))</f>
        <v>N/A</v>
      </c>
      <c r="BW1394" s="18" t="str">
        <f>IF(BW$2=0, "N/A", IF(ISNUMBER(SEARCH(TRIM(BW$2), ProgramsTable[[#This Row],[Geographic Coverage]])), "Yes", "No"))</f>
        <v>N/A</v>
      </c>
      <c r="BX1394" s="18" t="str">
        <f>IF(BX$2=0, "N/A", IF(ISNUMBER(SEARCH(TRIM(BX$2), ProgramsTable[[#This Row],[Geographic Coverage]])), "Yes", "No"))</f>
        <v>N/A</v>
      </c>
      <c r="BY1394" s="18" t="str">
        <f>IF(AND(BW$2=0, BX$2=0), "*Required - Please Make a Selection*", IF(OR(ISNUMBER(SEARCH(TRIM(BW$2), ProgramsTable[[#This Row],[Geographic Coverage]])), ISNUMBER(SEARCH(TRIM(BX$2), ProgramsTable[[#This Row],[Geographic Coverage]]))), "Yes", "No"))</f>
        <v>*Required - Please Make a Selection*</v>
      </c>
      <c r="BZ1394" s="18" t="str">
        <f>IF(I$2=0, "N/A", IF(I$2="Yes", IF(ProgramsTable[[#This Row],[Program Includes Services for Caregivers]]="Yes", IF(ProgramsTable[[#This Row],[Program May Require Caregiver to be Unpaid]]="No", "Yes", "No"), "No"), "N/A"))</f>
        <v>N/A</v>
      </c>
      <c r="CA139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94" s="18" t="str">
        <f>IF(CB$2=0, "N/A", IF(ISNUMBER(SEARCH(TRIM(UPPER(CB$2)), TRIM(UPPER(ProgramsTable[[#This Row],[Type of Service]])))), "Yes", "No"))</f>
        <v>N/A</v>
      </c>
      <c r="CC1394" s="18" t="str">
        <f>IF(CC$2=0, "N/A", IF(ISNUMBER(SEARCH(TRIM(CC$2), ProgramsTable[[#This Row],[Geographic Coverage]])), "Yes", "No"))</f>
        <v>Yes</v>
      </c>
      <c r="CD1394" s="18" t="str">
        <f>IF(CD$2=0, "N/A", IF(ISNUMBER(SEARCH(TRIM(CD$2), ProgramsTable[[#This Row],[Geographic Coverage]])), "Yes", "No"))</f>
        <v>N/A</v>
      </c>
      <c r="CE1394" s="18" t="str">
        <f>IF(AND(CC$2=0, CD$2=0), "*Required - Please Make a Selection*", IF(OR(ISNUMBER(SEARCH(TRIM(CC$2), ProgramsTable[[#This Row],[Geographic Coverage]])), ISNUMBER(SEARCH(TRIM(CD$2), ProgramsTable[[#This Row],[Geographic Coverage]]))), "Yes", "No"))</f>
        <v>Yes</v>
      </c>
      <c r="CF1394" s="18" t="str" cm="1">
        <f t="array" ref="CF1394">IF(COUNTIF(BK$2:BN$2, "Yes")=0, "N/A", IF(SUMPRODUCT((BK$2:BN$2="Yes")*(ProgramsTable[[#This Row],[Veteran?]:[Disabled Veteran?]]="Yes"))&gt;0, "Yes", "No"))</f>
        <v>No</v>
      </c>
      <c r="CG139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94"/>
      <c r="CI1394"/>
      <c r="CJ1394"/>
      <c r="CK1394"/>
      <c r="CL1394"/>
      <c r="CM1394"/>
      <c r="CN1394"/>
      <c r="CO1394"/>
      <c r="CP1394"/>
      <c r="CQ1394"/>
      <c r="CR1394"/>
      <c r="CS1394"/>
      <c r="CU1394"/>
      <c r="CV1394"/>
    </row>
    <row r="1395" spans="1:100" hidden="1" x14ac:dyDescent="0.25">
      <c r="A1395" s="10">
        <v>1590</v>
      </c>
      <c r="B1395" t="s">
        <v>1060</v>
      </c>
      <c r="C1395" t="s">
        <v>1060</v>
      </c>
      <c r="D1395" t="s">
        <v>1061</v>
      </c>
      <c r="E1395" t="s">
        <v>1062</v>
      </c>
      <c r="F1395" t="s">
        <v>1063</v>
      </c>
      <c r="G1395" t="s">
        <v>102</v>
      </c>
      <c r="H1395" t="s">
        <v>207</v>
      </c>
      <c r="I1395" t="s">
        <v>207</v>
      </c>
      <c r="J1395" t="s">
        <v>208</v>
      </c>
      <c r="K1395" t="s">
        <v>208</v>
      </c>
      <c r="L1395" t="s">
        <v>208</v>
      </c>
      <c r="M1395" t="s">
        <v>208</v>
      </c>
      <c r="N1395" t="s">
        <v>208</v>
      </c>
      <c r="P1395" t="s">
        <v>208</v>
      </c>
      <c r="Q1395" t="s">
        <v>208</v>
      </c>
      <c r="R1395" t="s">
        <v>208</v>
      </c>
      <c r="S1395" t="s">
        <v>208</v>
      </c>
      <c r="T1395" t="s">
        <v>230</v>
      </c>
      <c r="U1395" t="s">
        <v>207</v>
      </c>
      <c r="V1395" t="s">
        <v>207</v>
      </c>
      <c r="W1395" t="s">
        <v>207</v>
      </c>
      <c r="X1395" t="s">
        <v>207</v>
      </c>
      <c r="Y1395" t="s">
        <v>207</v>
      </c>
      <c r="Z1395" t="s">
        <v>207</v>
      </c>
      <c r="AA1395" t="s">
        <v>207</v>
      </c>
      <c r="AB1395" t="s">
        <v>207</v>
      </c>
      <c r="AC1395" t="s">
        <v>207</v>
      </c>
      <c r="AD1395" t="s">
        <v>215</v>
      </c>
      <c r="AE1395" t="s">
        <v>207</v>
      </c>
      <c r="AF1395" t="s">
        <v>207</v>
      </c>
      <c r="AG1395" t="s">
        <v>207</v>
      </c>
      <c r="AH1395" t="s">
        <v>207</v>
      </c>
      <c r="AI1395" t="s">
        <v>207</v>
      </c>
      <c r="AJ1395" t="s">
        <v>207</v>
      </c>
      <c r="AK1395" t="s">
        <v>207</v>
      </c>
      <c r="AL1395" t="s">
        <v>207</v>
      </c>
      <c r="AM1395" t="s">
        <v>207</v>
      </c>
      <c r="AN1395" t="s">
        <v>207</v>
      </c>
      <c r="AO1395" t="s">
        <v>207</v>
      </c>
      <c r="AP1395" t="s">
        <v>207</v>
      </c>
      <c r="AQ1395" t="s">
        <v>207</v>
      </c>
      <c r="AR1395" t="s">
        <v>207</v>
      </c>
      <c r="AS1395" t="s">
        <v>207</v>
      </c>
      <c r="AT1395" t="s">
        <v>207</v>
      </c>
      <c r="AU1395" t="s">
        <v>207</v>
      </c>
      <c r="AV1395" t="s">
        <v>207</v>
      </c>
      <c r="AW1395" t="s">
        <v>207</v>
      </c>
      <c r="AX1395" t="s">
        <v>207</v>
      </c>
      <c r="AY1395" t="s">
        <v>207</v>
      </c>
      <c r="AZ1395" t="s">
        <v>207</v>
      </c>
      <c r="BA1395" t="s">
        <v>207</v>
      </c>
      <c r="BB1395" t="s">
        <v>207</v>
      </c>
      <c r="BC1395" t="s">
        <v>207</v>
      </c>
      <c r="BD1395" t="s">
        <v>207</v>
      </c>
      <c r="BE1395" t="s">
        <v>207</v>
      </c>
      <c r="BF1395" t="s">
        <v>207</v>
      </c>
      <c r="BG1395" t="s">
        <v>207</v>
      </c>
      <c r="BH1395" t="s">
        <v>207</v>
      </c>
      <c r="BI1395" t="s">
        <v>207</v>
      </c>
      <c r="BJ1395" t="s">
        <v>207</v>
      </c>
      <c r="BK1395" t="s">
        <v>207</v>
      </c>
      <c r="BL1395" t="s">
        <v>207</v>
      </c>
      <c r="BM1395" t="s">
        <v>207</v>
      </c>
      <c r="BN1395" t="s">
        <v>207</v>
      </c>
      <c r="BO1395" s="18" t="str">
        <f>IF(OR(BO$2=0, BO$2=""), "N/A", IF(ISNUMBER(SEARCH(UPPER(BO$2), UPPER(ProgramsTable[[#This Row],[Type of Service]]))), "Yes", "No"))</f>
        <v>N/A</v>
      </c>
      <c r="BP1395" s="18" t="str">
        <f>IF(BP$2=0, "N/A", IF(ISNUMBER(SEARCH(TRIM(BP$2), ProgramsTable[[#This Row],[Geographic Coverage]])), "Yes", "No"))</f>
        <v>N/A</v>
      </c>
      <c r="BQ1395" s="18" t="str">
        <f>IF(BQ$2=0, "N/A", IF(ISNUMBER(SEARCH(TRIM(BQ$2), ProgramsTable[[#This Row],[Geographic Coverage]])), "Yes", "No"))</f>
        <v>N/A</v>
      </c>
      <c r="BR1395" s="18" t="str">
        <f>IF(AND(BP$2=0, BQ$2=0), "*Required - Please Make a Selection*", IF(OR(ISNUMBER(SEARCH(TRIM(BP$2), ProgramsTable[[#This Row],[Geographic Coverage]])), ISNUMBER(SEARCH(TRIM(BQ$2), ProgramsTable[[#This Row],[Geographic Coverage]]))), "Yes", "No"))</f>
        <v>*Required - Please Make a Selection*</v>
      </c>
      <c r="BS1395" s="18" t="str">
        <f>IF(OR(BS$2="",BS$2=0), "N/A", IF(AND(ProgramsTable[[#This Row],[Age Min]]= "None", ProgramsTable[[#This Row],[Age Max]]= "None"), "Yes", IF(AND(BS$2&gt;=ProgramsTable[[#This Row],[Age Min]], BS$2&lt;=ProgramsTable[[#This Row],[Age Max]]), "Yes", "No")))</f>
        <v>N/A</v>
      </c>
      <c r="BT1395" s="18" t="str" cm="1">
        <f t="array" ref="BT1395">IF(COUNTIF(AM$2:BJ$2,"Yes")=0,"N/A",IF(SUMPRODUCT(--(AM$2:BJ$2="Yes"),--(ProgramsTable[[#This Row],[Developmental Disability]:[Caregivers, Family Members, Advocates, or Practitioners of an Individual with Disabilities or Medical Conditions]]="Yes"))&gt;0,"Yes","No"))</f>
        <v>N/A</v>
      </c>
      <c r="BU139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95" s="18" t="str">
        <f>IF(BV$2=0, "N/A", IF(ISNUMBER(SEARCH(UPPER(BV$2), UPPER(ProgramsTable[[#This Row],[Type of Service]]))), "Yes", "No"))</f>
        <v>N/A</v>
      </c>
      <c r="BW1395" s="18" t="str">
        <f>IF(BW$2=0, "N/A", IF(ISNUMBER(SEARCH(TRIM(BW$2), ProgramsTable[[#This Row],[Geographic Coverage]])), "Yes", "No"))</f>
        <v>N/A</v>
      </c>
      <c r="BX1395" s="18" t="str">
        <f>IF(BX$2=0, "N/A", IF(ISNUMBER(SEARCH(TRIM(BX$2), ProgramsTable[[#This Row],[Geographic Coverage]])), "Yes", "No"))</f>
        <v>N/A</v>
      </c>
      <c r="BY1395" s="18" t="str">
        <f>IF(AND(BW$2=0, BX$2=0), "*Required - Please Make a Selection*", IF(OR(ISNUMBER(SEARCH(TRIM(BW$2), ProgramsTable[[#This Row],[Geographic Coverage]])), ISNUMBER(SEARCH(TRIM(BX$2), ProgramsTable[[#This Row],[Geographic Coverage]]))), "Yes", "No"))</f>
        <v>*Required - Please Make a Selection*</v>
      </c>
      <c r="BZ1395" s="18" t="str">
        <f>IF(I$2=0, "N/A", IF(I$2="Yes", IF(ProgramsTable[[#This Row],[Program Includes Services for Caregivers]]="Yes", IF(ProgramsTable[[#This Row],[Program May Require Caregiver to be Unpaid]]="No", "Yes", "No"), "No"), "N/A"))</f>
        <v>N/A</v>
      </c>
      <c r="CA139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95" s="18" t="str">
        <f>IF(CB$2=0, "N/A", IF(ISNUMBER(SEARCH(TRIM(UPPER(CB$2)), TRIM(UPPER(ProgramsTable[[#This Row],[Type of Service]])))), "Yes", "No"))</f>
        <v>N/A</v>
      </c>
      <c r="CC1395" s="18" t="str">
        <f>IF(CC$2=0, "N/A", IF(ISNUMBER(SEARCH(TRIM(CC$2), ProgramsTable[[#This Row],[Geographic Coverage]])), "Yes", "No"))</f>
        <v>Yes</v>
      </c>
      <c r="CD1395" s="18" t="str">
        <f>IF(CD$2=0, "N/A", IF(ISNUMBER(SEARCH(TRIM(CD$2), ProgramsTable[[#This Row],[Geographic Coverage]])), "Yes", "No"))</f>
        <v>N/A</v>
      </c>
      <c r="CE1395" s="18" t="str">
        <f>IF(AND(CC$2=0, CD$2=0), "*Required - Please Make a Selection*", IF(OR(ISNUMBER(SEARCH(TRIM(CC$2), ProgramsTable[[#This Row],[Geographic Coverage]])), ISNUMBER(SEARCH(TRIM(CD$2), ProgramsTable[[#This Row],[Geographic Coverage]]))), "Yes", "No"))</f>
        <v>Yes</v>
      </c>
      <c r="CF1395" s="18" t="str" cm="1">
        <f t="array" ref="CF1395">IF(COUNTIF(BK$2:BN$2, "Yes")=0, "N/A", IF(SUMPRODUCT((BK$2:BN$2="Yes")*(ProgramsTable[[#This Row],[Veteran?]:[Disabled Veteran?]]="Yes"))&gt;0, "Yes", "No"))</f>
        <v>No</v>
      </c>
      <c r="CG139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95"/>
      <c r="CI1395"/>
      <c r="CJ1395"/>
      <c r="CK1395"/>
      <c r="CL1395"/>
      <c r="CM1395"/>
      <c r="CN1395"/>
      <c r="CO1395"/>
      <c r="CP1395"/>
      <c r="CQ1395"/>
      <c r="CR1395"/>
      <c r="CS1395"/>
      <c r="CU1395"/>
      <c r="CV1395"/>
    </row>
    <row r="1396" spans="1:100" hidden="1" x14ac:dyDescent="0.25">
      <c r="A1396" s="10">
        <v>1591</v>
      </c>
      <c r="B1396" t="s">
        <v>1060</v>
      </c>
      <c r="C1396" t="s">
        <v>1060</v>
      </c>
      <c r="D1396" t="s">
        <v>1064</v>
      </c>
      <c r="E1396" t="s">
        <v>1065</v>
      </c>
      <c r="F1396" t="s">
        <v>1066</v>
      </c>
      <c r="G1396" t="s">
        <v>102</v>
      </c>
      <c r="H1396" t="s">
        <v>207</v>
      </c>
      <c r="I1396" t="s">
        <v>207</v>
      </c>
      <c r="J1396" t="s">
        <v>208</v>
      </c>
      <c r="K1396" t="s">
        <v>208</v>
      </c>
      <c r="L1396" t="s">
        <v>208</v>
      </c>
      <c r="M1396" t="s">
        <v>208</v>
      </c>
      <c r="N1396" t="s">
        <v>208</v>
      </c>
      <c r="P1396" t="s">
        <v>208</v>
      </c>
      <c r="Q1396" t="s">
        <v>208</v>
      </c>
      <c r="R1396" t="s">
        <v>208</v>
      </c>
      <c r="S1396" t="s">
        <v>208</v>
      </c>
      <c r="T1396" t="s">
        <v>230</v>
      </c>
      <c r="U1396" t="s">
        <v>207</v>
      </c>
      <c r="V1396" t="s">
        <v>207</v>
      </c>
      <c r="W1396" t="s">
        <v>207</v>
      </c>
      <c r="X1396" t="s">
        <v>207</v>
      </c>
      <c r="Y1396" t="s">
        <v>207</v>
      </c>
      <c r="Z1396" t="s">
        <v>207</v>
      </c>
      <c r="AA1396" t="s">
        <v>207</v>
      </c>
      <c r="AB1396" t="s">
        <v>207</v>
      </c>
      <c r="AC1396" t="s">
        <v>207</v>
      </c>
      <c r="AD1396" t="s">
        <v>215</v>
      </c>
      <c r="AE1396" t="s">
        <v>207</v>
      </c>
      <c r="AF1396" t="s">
        <v>207</v>
      </c>
      <c r="AG1396" t="s">
        <v>207</v>
      </c>
      <c r="AH1396" t="s">
        <v>207</v>
      </c>
      <c r="AI1396" t="s">
        <v>207</v>
      </c>
      <c r="AJ1396" t="s">
        <v>207</v>
      </c>
      <c r="AK1396" t="s">
        <v>207</v>
      </c>
      <c r="AL1396" t="s">
        <v>207</v>
      </c>
      <c r="AM1396" t="s">
        <v>207</v>
      </c>
      <c r="AN1396" t="s">
        <v>207</v>
      </c>
      <c r="AO1396" t="s">
        <v>207</v>
      </c>
      <c r="AP1396" t="s">
        <v>207</v>
      </c>
      <c r="AQ1396" t="s">
        <v>207</v>
      </c>
      <c r="AR1396" t="s">
        <v>207</v>
      </c>
      <c r="AS1396" t="s">
        <v>207</v>
      </c>
      <c r="AT1396" t="s">
        <v>207</v>
      </c>
      <c r="AU1396" t="s">
        <v>207</v>
      </c>
      <c r="AV1396" t="s">
        <v>207</v>
      </c>
      <c r="AW1396" t="s">
        <v>207</v>
      </c>
      <c r="AX1396" t="s">
        <v>207</v>
      </c>
      <c r="AY1396" t="s">
        <v>207</v>
      </c>
      <c r="AZ1396" t="s">
        <v>207</v>
      </c>
      <c r="BA1396" t="s">
        <v>207</v>
      </c>
      <c r="BB1396" t="s">
        <v>207</v>
      </c>
      <c r="BC1396" t="s">
        <v>207</v>
      </c>
      <c r="BD1396" t="s">
        <v>207</v>
      </c>
      <c r="BE1396" t="s">
        <v>207</v>
      </c>
      <c r="BF1396" t="s">
        <v>207</v>
      </c>
      <c r="BG1396" t="s">
        <v>207</v>
      </c>
      <c r="BH1396" t="s">
        <v>207</v>
      </c>
      <c r="BI1396" t="s">
        <v>207</v>
      </c>
      <c r="BJ1396" t="s">
        <v>207</v>
      </c>
      <c r="BK1396" t="s">
        <v>207</v>
      </c>
      <c r="BL1396" t="s">
        <v>207</v>
      </c>
      <c r="BM1396" t="s">
        <v>207</v>
      </c>
      <c r="BN1396" t="s">
        <v>207</v>
      </c>
      <c r="BO1396" s="18" t="str">
        <f>IF(OR(BO$2=0, BO$2=""), "N/A", IF(ISNUMBER(SEARCH(UPPER(BO$2), UPPER(ProgramsTable[[#This Row],[Type of Service]]))), "Yes", "No"))</f>
        <v>N/A</v>
      </c>
      <c r="BP1396" s="18" t="str">
        <f>IF(BP$2=0, "N/A", IF(ISNUMBER(SEARCH(TRIM(BP$2), ProgramsTable[[#This Row],[Geographic Coverage]])), "Yes", "No"))</f>
        <v>N/A</v>
      </c>
      <c r="BQ1396" s="18" t="str">
        <f>IF(BQ$2=0, "N/A", IF(ISNUMBER(SEARCH(TRIM(BQ$2), ProgramsTable[[#This Row],[Geographic Coverage]])), "Yes", "No"))</f>
        <v>N/A</v>
      </c>
      <c r="BR1396" s="18" t="str">
        <f>IF(AND(BP$2=0, BQ$2=0), "*Required - Please Make a Selection*", IF(OR(ISNUMBER(SEARCH(TRIM(BP$2), ProgramsTable[[#This Row],[Geographic Coverage]])), ISNUMBER(SEARCH(TRIM(BQ$2), ProgramsTable[[#This Row],[Geographic Coverage]]))), "Yes", "No"))</f>
        <v>*Required - Please Make a Selection*</v>
      </c>
      <c r="BS1396" s="18" t="str">
        <f>IF(OR(BS$2="",BS$2=0), "N/A", IF(AND(ProgramsTable[[#This Row],[Age Min]]= "None", ProgramsTable[[#This Row],[Age Max]]= "None"), "Yes", IF(AND(BS$2&gt;=ProgramsTable[[#This Row],[Age Min]], BS$2&lt;=ProgramsTable[[#This Row],[Age Max]]), "Yes", "No")))</f>
        <v>N/A</v>
      </c>
      <c r="BT1396" s="18" t="str" cm="1">
        <f t="array" ref="BT1396">IF(COUNTIF(AM$2:BJ$2,"Yes")=0,"N/A",IF(SUMPRODUCT(--(AM$2:BJ$2="Yes"),--(ProgramsTable[[#This Row],[Developmental Disability]:[Caregivers, Family Members, Advocates, or Practitioners of an Individual with Disabilities or Medical Conditions]]="Yes"))&gt;0,"Yes","No"))</f>
        <v>N/A</v>
      </c>
      <c r="BU139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96" s="18" t="str">
        <f>IF(BV$2=0, "N/A", IF(ISNUMBER(SEARCH(UPPER(BV$2), UPPER(ProgramsTable[[#This Row],[Type of Service]]))), "Yes", "No"))</f>
        <v>N/A</v>
      </c>
      <c r="BW1396" s="18" t="str">
        <f>IF(BW$2=0, "N/A", IF(ISNUMBER(SEARCH(TRIM(BW$2), ProgramsTable[[#This Row],[Geographic Coverage]])), "Yes", "No"))</f>
        <v>N/A</v>
      </c>
      <c r="BX1396" s="18" t="str">
        <f>IF(BX$2=0, "N/A", IF(ISNUMBER(SEARCH(TRIM(BX$2), ProgramsTable[[#This Row],[Geographic Coverage]])), "Yes", "No"))</f>
        <v>N/A</v>
      </c>
      <c r="BY1396" s="18" t="str">
        <f>IF(AND(BW$2=0, BX$2=0), "*Required - Please Make a Selection*", IF(OR(ISNUMBER(SEARCH(TRIM(BW$2), ProgramsTable[[#This Row],[Geographic Coverage]])), ISNUMBER(SEARCH(TRIM(BX$2), ProgramsTable[[#This Row],[Geographic Coverage]]))), "Yes", "No"))</f>
        <v>*Required - Please Make a Selection*</v>
      </c>
      <c r="BZ1396" s="18" t="str">
        <f>IF(I$2=0, "N/A", IF(I$2="Yes", IF(ProgramsTable[[#This Row],[Program Includes Services for Caregivers]]="Yes", IF(ProgramsTable[[#This Row],[Program May Require Caregiver to be Unpaid]]="No", "Yes", "No"), "No"), "N/A"))</f>
        <v>N/A</v>
      </c>
      <c r="CA139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96" s="18" t="str">
        <f>IF(CB$2=0, "N/A", IF(ISNUMBER(SEARCH(TRIM(UPPER(CB$2)), TRIM(UPPER(ProgramsTable[[#This Row],[Type of Service]])))), "Yes", "No"))</f>
        <v>N/A</v>
      </c>
      <c r="CC1396" s="18" t="str">
        <f>IF(CC$2=0, "N/A", IF(ISNUMBER(SEARCH(TRIM(CC$2), ProgramsTable[[#This Row],[Geographic Coverage]])), "Yes", "No"))</f>
        <v>Yes</v>
      </c>
      <c r="CD1396" s="18" t="str">
        <f>IF(CD$2=0, "N/A", IF(ISNUMBER(SEARCH(TRIM(CD$2), ProgramsTable[[#This Row],[Geographic Coverage]])), "Yes", "No"))</f>
        <v>N/A</v>
      </c>
      <c r="CE1396" s="18" t="str">
        <f>IF(AND(CC$2=0, CD$2=0), "*Required - Please Make a Selection*", IF(OR(ISNUMBER(SEARCH(TRIM(CC$2), ProgramsTable[[#This Row],[Geographic Coverage]])), ISNUMBER(SEARCH(TRIM(CD$2), ProgramsTable[[#This Row],[Geographic Coverage]]))), "Yes", "No"))</f>
        <v>Yes</v>
      </c>
      <c r="CF1396" s="18" t="str" cm="1">
        <f t="array" ref="CF1396">IF(COUNTIF(BK$2:BN$2, "Yes")=0, "N/A", IF(SUMPRODUCT((BK$2:BN$2="Yes")*(ProgramsTable[[#This Row],[Veteran?]:[Disabled Veteran?]]="Yes"))&gt;0, "Yes", "No"))</f>
        <v>No</v>
      </c>
      <c r="CG139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96"/>
      <c r="CI1396"/>
      <c r="CJ1396"/>
      <c r="CK1396"/>
      <c r="CL1396"/>
      <c r="CM1396"/>
      <c r="CN1396"/>
      <c r="CO1396"/>
      <c r="CP1396"/>
      <c r="CQ1396"/>
      <c r="CR1396"/>
      <c r="CS1396"/>
      <c r="CU1396"/>
      <c r="CV1396"/>
    </row>
    <row r="1397" spans="1:100" hidden="1" x14ac:dyDescent="0.25">
      <c r="A1397" s="10">
        <v>1592</v>
      </c>
      <c r="B1397" t="s">
        <v>1060</v>
      </c>
      <c r="C1397" t="s">
        <v>1060</v>
      </c>
      <c r="D1397" t="s">
        <v>1067</v>
      </c>
      <c r="E1397" t="s">
        <v>1068</v>
      </c>
      <c r="F1397" t="s">
        <v>1069</v>
      </c>
      <c r="G1397" t="s">
        <v>102</v>
      </c>
      <c r="H1397" t="s">
        <v>207</v>
      </c>
      <c r="I1397" t="s">
        <v>207</v>
      </c>
      <c r="J1397" t="s">
        <v>208</v>
      </c>
      <c r="K1397" t="s">
        <v>208</v>
      </c>
      <c r="L1397" t="s">
        <v>208</v>
      </c>
      <c r="M1397" t="s">
        <v>208</v>
      </c>
      <c r="N1397" t="s">
        <v>208</v>
      </c>
      <c r="P1397" t="s">
        <v>208</v>
      </c>
      <c r="Q1397" t="s">
        <v>208</v>
      </c>
      <c r="R1397" t="s">
        <v>208</v>
      </c>
      <c r="S1397" t="s">
        <v>208</v>
      </c>
      <c r="T1397" t="s">
        <v>230</v>
      </c>
      <c r="U1397" t="s">
        <v>207</v>
      </c>
      <c r="V1397" t="s">
        <v>207</v>
      </c>
      <c r="W1397" t="s">
        <v>207</v>
      </c>
      <c r="X1397" t="s">
        <v>207</v>
      </c>
      <c r="Y1397" t="s">
        <v>207</v>
      </c>
      <c r="Z1397" t="s">
        <v>207</v>
      </c>
      <c r="AA1397" t="s">
        <v>207</v>
      </c>
      <c r="AB1397" t="s">
        <v>207</v>
      </c>
      <c r="AC1397" t="s">
        <v>207</v>
      </c>
      <c r="AD1397" t="s">
        <v>207</v>
      </c>
      <c r="AE1397" t="s">
        <v>207</v>
      </c>
      <c r="AF1397" t="s">
        <v>215</v>
      </c>
      <c r="AG1397" t="s">
        <v>207</v>
      </c>
      <c r="AH1397" t="s">
        <v>207</v>
      </c>
      <c r="AI1397" t="s">
        <v>207</v>
      </c>
      <c r="AJ1397" t="s">
        <v>207</v>
      </c>
      <c r="AK1397" t="s">
        <v>207</v>
      </c>
      <c r="AL1397" t="s">
        <v>207</v>
      </c>
      <c r="AM1397" t="s">
        <v>207</v>
      </c>
      <c r="AN1397" t="s">
        <v>207</v>
      </c>
      <c r="AO1397" t="s">
        <v>207</v>
      </c>
      <c r="AP1397" t="s">
        <v>207</v>
      </c>
      <c r="AQ1397" t="s">
        <v>207</v>
      </c>
      <c r="AR1397" t="s">
        <v>207</v>
      </c>
      <c r="AS1397" t="s">
        <v>207</v>
      </c>
      <c r="AT1397" t="s">
        <v>207</v>
      </c>
      <c r="AU1397" t="s">
        <v>207</v>
      </c>
      <c r="AV1397" t="s">
        <v>207</v>
      </c>
      <c r="AW1397" t="s">
        <v>207</v>
      </c>
      <c r="AX1397" t="s">
        <v>207</v>
      </c>
      <c r="AY1397" t="s">
        <v>207</v>
      </c>
      <c r="AZ1397" t="s">
        <v>207</v>
      </c>
      <c r="BA1397" t="s">
        <v>207</v>
      </c>
      <c r="BB1397" t="s">
        <v>207</v>
      </c>
      <c r="BC1397" t="s">
        <v>207</v>
      </c>
      <c r="BD1397" t="s">
        <v>207</v>
      </c>
      <c r="BE1397" t="s">
        <v>207</v>
      </c>
      <c r="BF1397" t="s">
        <v>207</v>
      </c>
      <c r="BG1397" t="s">
        <v>207</v>
      </c>
      <c r="BH1397" t="s">
        <v>207</v>
      </c>
      <c r="BI1397" t="s">
        <v>207</v>
      </c>
      <c r="BJ1397" t="s">
        <v>207</v>
      </c>
      <c r="BK1397" t="s">
        <v>207</v>
      </c>
      <c r="BL1397" t="s">
        <v>207</v>
      </c>
      <c r="BM1397" t="s">
        <v>207</v>
      </c>
      <c r="BN1397" t="s">
        <v>207</v>
      </c>
      <c r="BO1397" s="18" t="str">
        <f>IF(OR(BO$2=0, BO$2=""), "N/A", IF(ISNUMBER(SEARCH(UPPER(BO$2), UPPER(ProgramsTable[[#This Row],[Type of Service]]))), "Yes", "No"))</f>
        <v>N/A</v>
      </c>
      <c r="BP1397" s="18" t="str">
        <f>IF(BP$2=0, "N/A", IF(ISNUMBER(SEARCH(TRIM(BP$2), ProgramsTable[[#This Row],[Geographic Coverage]])), "Yes", "No"))</f>
        <v>N/A</v>
      </c>
      <c r="BQ1397" s="18" t="str">
        <f>IF(BQ$2=0, "N/A", IF(ISNUMBER(SEARCH(TRIM(BQ$2), ProgramsTable[[#This Row],[Geographic Coverage]])), "Yes", "No"))</f>
        <v>N/A</v>
      </c>
      <c r="BR1397" s="18" t="str">
        <f>IF(AND(BP$2=0, BQ$2=0), "*Required - Please Make a Selection*", IF(OR(ISNUMBER(SEARCH(TRIM(BP$2), ProgramsTable[[#This Row],[Geographic Coverage]])), ISNUMBER(SEARCH(TRIM(BQ$2), ProgramsTable[[#This Row],[Geographic Coverage]]))), "Yes", "No"))</f>
        <v>*Required - Please Make a Selection*</v>
      </c>
      <c r="BS1397" s="18" t="str">
        <f>IF(OR(BS$2="",BS$2=0), "N/A", IF(AND(ProgramsTable[[#This Row],[Age Min]]= "None", ProgramsTable[[#This Row],[Age Max]]= "None"), "Yes", IF(AND(BS$2&gt;=ProgramsTable[[#This Row],[Age Min]], BS$2&lt;=ProgramsTable[[#This Row],[Age Max]]), "Yes", "No")))</f>
        <v>N/A</v>
      </c>
      <c r="BT1397" s="18" t="str" cm="1">
        <f t="array" ref="BT1397">IF(COUNTIF(AM$2:BJ$2,"Yes")=0,"N/A",IF(SUMPRODUCT(--(AM$2:BJ$2="Yes"),--(ProgramsTable[[#This Row],[Developmental Disability]:[Caregivers, Family Members, Advocates, or Practitioners of an Individual with Disabilities or Medical Conditions]]="Yes"))&gt;0,"Yes","No"))</f>
        <v>N/A</v>
      </c>
      <c r="BU139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97" s="18" t="str">
        <f>IF(BV$2=0, "N/A", IF(ISNUMBER(SEARCH(UPPER(BV$2), UPPER(ProgramsTable[[#This Row],[Type of Service]]))), "Yes", "No"))</f>
        <v>N/A</v>
      </c>
      <c r="BW1397" s="18" t="str">
        <f>IF(BW$2=0, "N/A", IF(ISNUMBER(SEARCH(TRIM(BW$2), ProgramsTable[[#This Row],[Geographic Coverage]])), "Yes", "No"))</f>
        <v>N/A</v>
      </c>
      <c r="BX1397" s="18" t="str">
        <f>IF(BX$2=0, "N/A", IF(ISNUMBER(SEARCH(TRIM(BX$2), ProgramsTable[[#This Row],[Geographic Coverage]])), "Yes", "No"))</f>
        <v>N/A</v>
      </c>
      <c r="BY1397" s="18" t="str">
        <f>IF(AND(BW$2=0, BX$2=0), "*Required - Please Make a Selection*", IF(OR(ISNUMBER(SEARCH(TRIM(BW$2), ProgramsTable[[#This Row],[Geographic Coverage]])), ISNUMBER(SEARCH(TRIM(BX$2), ProgramsTable[[#This Row],[Geographic Coverage]]))), "Yes", "No"))</f>
        <v>*Required - Please Make a Selection*</v>
      </c>
      <c r="BZ1397" s="18" t="str">
        <f>IF(I$2=0, "N/A", IF(I$2="Yes", IF(ProgramsTable[[#This Row],[Program Includes Services for Caregivers]]="Yes", IF(ProgramsTable[[#This Row],[Program May Require Caregiver to be Unpaid]]="No", "Yes", "No"), "No"), "N/A"))</f>
        <v>N/A</v>
      </c>
      <c r="CA139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97" s="18" t="str">
        <f>IF(CB$2=0, "N/A", IF(ISNUMBER(SEARCH(TRIM(UPPER(CB$2)), TRIM(UPPER(ProgramsTable[[#This Row],[Type of Service]])))), "Yes", "No"))</f>
        <v>N/A</v>
      </c>
      <c r="CC1397" s="18" t="str">
        <f>IF(CC$2=0, "N/A", IF(ISNUMBER(SEARCH(TRIM(CC$2), ProgramsTable[[#This Row],[Geographic Coverage]])), "Yes", "No"))</f>
        <v>Yes</v>
      </c>
      <c r="CD1397" s="18" t="str">
        <f>IF(CD$2=0, "N/A", IF(ISNUMBER(SEARCH(TRIM(CD$2), ProgramsTable[[#This Row],[Geographic Coverage]])), "Yes", "No"))</f>
        <v>N/A</v>
      </c>
      <c r="CE1397" s="18" t="str">
        <f>IF(AND(CC$2=0, CD$2=0), "*Required - Please Make a Selection*", IF(OR(ISNUMBER(SEARCH(TRIM(CC$2), ProgramsTable[[#This Row],[Geographic Coverage]])), ISNUMBER(SEARCH(TRIM(CD$2), ProgramsTable[[#This Row],[Geographic Coverage]]))), "Yes", "No"))</f>
        <v>Yes</v>
      </c>
      <c r="CF1397" s="18" t="str" cm="1">
        <f t="array" ref="CF1397">IF(COUNTIF(BK$2:BN$2, "Yes")=0, "N/A", IF(SUMPRODUCT((BK$2:BN$2="Yes")*(ProgramsTable[[#This Row],[Veteran?]:[Disabled Veteran?]]="Yes"))&gt;0, "Yes", "No"))</f>
        <v>No</v>
      </c>
      <c r="CG139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97"/>
      <c r="CI1397"/>
      <c r="CJ1397"/>
      <c r="CK1397"/>
      <c r="CL1397"/>
      <c r="CM1397"/>
      <c r="CN1397"/>
      <c r="CO1397"/>
      <c r="CP1397"/>
      <c r="CQ1397"/>
      <c r="CR1397"/>
      <c r="CS1397"/>
      <c r="CU1397"/>
      <c r="CV1397"/>
    </row>
    <row r="1398" spans="1:100" hidden="1" x14ac:dyDescent="0.25">
      <c r="A1398" s="10">
        <v>1593</v>
      </c>
      <c r="B1398" t="s">
        <v>1060</v>
      </c>
      <c r="C1398" t="s">
        <v>1060</v>
      </c>
      <c r="D1398" t="s">
        <v>1070</v>
      </c>
      <c r="E1398" t="s">
        <v>1068</v>
      </c>
      <c r="F1398" t="s">
        <v>1071</v>
      </c>
      <c r="G1398" t="s">
        <v>102</v>
      </c>
      <c r="H1398" t="s">
        <v>207</v>
      </c>
      <c r="I1398" t="s">
        <v>207</v>
      </c>
      <c r="J1398" t="s">
        <v>208</v>
      </c>
      <c r="K1398" t="s">
        <v>208</v>
      </c>
      <c r="L1398" t="s">
        <v>208</v>
      </c>
      <c r="M1398" t="s">
        <v>208</v>
      </c>
      <c r="N1398" t="s">
        <v>208</v>
      </c>
      <c r="P1398" t="s">
        <v>208</v>
      </c>
      <c r="Q1398" t="s">
        <v>208</v>
      </c>
      <c r="R1398" t="s">
        <v>208</v>
      </c>
      <c r="S1398" t="s">
        <v>208</v>
      </c>
      <c r="T1398" t="s">
        <v>230</v>
      </c>
      <c r="U1398" t="s">
        <v>207</v>
      </c>
      <c r="V1398" t="s">
        <v>207</v>
      </c>
      <c r="W1398" t="s">
        <v>207</v>
      </c>
      <c r="X1398" t="s">
        <v>207</v>
      </c>
      <c r="Y1398" t="s">
        <v>207</v>
      </c>
      <c r="Z1398" t="s">
        <v>207</v>
      </c>
      <c r="AA1398" t="s">
        <v>207</v>
      </c>
      <c r="AB1398" t="s">
        <v>207</v>
      </c>
      <c r="AC1398" t="s">
        <v>215</v>
      </c>
      <c r="AD1398" t="s">
        <v>207</v>
      </c>
      <c r="AE1398" t="s">
        <v>207</v>
      </c>
      <c r="AF1398" t="s">
        <v>207</v>
      </c>
      <c r="AG1398" t="s">
        <v>207</v>
      </c>
      <c r="AH1398" t="s">
        <v>207</v>
      </c>
      <c r="AI1398" t="s">
        <v>207</v>
      </c>
      <c r="AJ1398" t="s">
        <v>207</v>
      </c>
      <c r="AK1398" t="s">
        <v>207</v>
      </c>
      <c r="AL1398" t="s">
        <v>207</v>
      </c>
      <c r="AM1398" t="s">
        <v>207</v>
      </c>
      <c r="AN1398" t="s">
        <v>207</v>
      </c>
      <c r="AO1398" t="s">
        <v>207</v>
      </c>
      <c r="AP1398" t="s">
        <v>207</v>
      </c>
      <c r="AQ1398" t="s">
        <v>207</v>
      </c>
      <c r="AR1398" t="s">
        <v>207</v>
      </c>
      <c r="AS1398" t="s">
        <v>207</v>
      </c>
      <c r="AT1398" t="s">
        <v>207</v>
      </c>
      <c r="AU1398" t="s">
        <v>207</v>
      </c>
      <c r="AV1398" t="s">
        <v>207</v>
      </c>
      <c r="AW1398" t="s">
        <v>207</v>
      </c>
      <c r="AX1398" t="s">
        <v>207</v>
      </c>
      <c r="AY1398" t="s">
        <v>207</v>
      </c>
      <c r="AZ1398" t="s">
        <v>207</v>
      </c>
      <c r="BA1398" t="s">
        <v>207</v>
      </c>
      <c r="BB1398" t="s">
        <v>207</v>
      </c>
      <c r="BC1398" t="s">
        <v>207</v>
      </c>
      <c r="BD1398" t="s">
        <v>207</v>
      </c>
      <c r="BE1398" t="s">
        <v>207</v>
      </c>
      <c r="BF1398" t="s">
        <v>207</v>
      </c>
      <c r="BG1398" t="s">
        <v>207</v>
      </c>
      <c r="BH1398" t="s">
        <v>207</v>
      </c>
      <c r="BI1398" t="s">
        <v>207</v>
      </c>
      <c r="BJ1398" t="s">
        <v>207</v>
      </c>
      <c r="BK1398" t="s">
        <v>207</v>
      </c>
      <c r="BL1398" t="s">
        <v>207</v>
      </c>
      <c r="BM1398" t="s">
        <v>207</v>
      </c>
      <c r="BN1398" t="s">
        <v>207</v>
      </c>
      <c r="BO1398" s="18" t="str">
        <f>IF(OR(BO$2=0, BO$2=""), "N/A", IF(ISNUMBER(SEARCH(UPPER(BO$2), UPPER(ProgramsTable[[#This Row],[Type of Service]]))), "Yes", "No"))</f>
        <v>N/A</v>
      </c>
      <c r="BP1398" s="18" t="str">
        <f>IF(BP$2=0, "N/A", IF(ISNUMBER(SEARCH(TRIM(BP$2), ProgramsTable[[#This Row],[Geographic Coverage]])), "Yes", "No"))</f>
        <v>N/A</v>
      </c>
      <c r="BQ1398" s="18" t="str">
        <f>IF(BQ$2=0, "N/A", IF(ISNUMBER(SEARCH(TRIM(BQ$2), ProgramsTable[[#This Row],[Geographic Coverage]])), "Yes", "No"))</f>
        <v>N/A</v>
      </c>
      <c r="BR1398" s="18" t="str">
        <f>IF(AND(BP$2=0, BQ$2=0), "*Required - Please Make a Selection*", IF(OR(ISNUMBER(SEARCH(TRIM(BP$2), ProgramsTable[[#This Row],[Geographic Coverage]])), ISNUMBER(SEARCH(TRIM(BQ$2), ProgramsTable[[#This Row],[Geographic Coverage]]))), "Yes", "No"))</f>
        <v>*Required - Please Make a Selection*</v>
      </c>
      <c r="BS1398" s="18" t="str">
        <f>IF(OR(BS$2="",BS$2=0), "N/A", IF(AND(ProgramsTable[[#This Row],[Age Min]]= "None", ProgramsTable[[#This Row],[Age Max]]= "None"), "Yes", IF(AND(BS$2&gt;=ProgramsTable[[#This Row],[Age Min]], BS$2&lt;=ProgramsTable[[#This Row],[Age Max]]), "Yes", "No")))</f>
        <v>N/A</v>
      </c>
      <c r="BT1398" s="18" t="str" cm="1">
        <f t="array" ref="BT1398">IF(COUNTIF(AM$2:BJ$2,"Yes")=0,"N/A",IF(SUMPRODUCT(--(AM$2:BJ$2="Yes"),--(ProgramsTable[[#This Row],[Developmental Disability]:[Caregivers, Family Members, Advocates, or Practitioners of an Individual with Disabilities or Medical Conditions]]="Yes"))&gt;0,"Yes","No"))</f>
        <v>N/A</v>
      </c>
      <c r="BU139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98" s="18" t="str">
        <f>IF(BV$2=0, "N/A", IF(ISNUMBER(SEARCH(UPPER(BV$2), UPPER(ProgramsTable[[#This Row],[Type of Service]]))), "Yes", "No"))</f>
        <v>N/A</v>
      </c>
      <c r="BW1398" s="18" t="str">
        <f>IF(BW$2=0, "N/A", IF(ISNUMBER(SEARCH(TRIM(BW$2), ProgramsTable[[#This Row],[Geographic Coverage]])), "Yes", "No"))</f>
        <v>N/A</v>
      </c>
      <c r="BX1398" s="18" t="str">
        <f>IF(BX$2=0, "N/A", IF(ISNUMBER(SEARCH(TRIM(BX$2), ProgramsTable[[#This Row],[Geographic Coverage]])), "Yes", "No"))</f>
        <v>N/A</v>
      </c>
      <c r="BY1398" s="18" t="str">
        <f>IF(AND(BW$2=0, BX$2=0), "*Required - Please Make a Selection*", IF(OR(ISNUMBER(SEARCH(TRIM(BW$2), ProgramsTable[[#This Row],[Geographic Coverage]])), ISNUMBER(SEARCH(TRIM(BX$2), ProgramsTable[[#This Row],[Geographic Coverage]]))), "Yes", "No"))</f>
        <v>*Required - Please Make a Selection*</v>
      </c>
      <c r="BZ1398" s="18" t="str">
        <f>IF(I$2=0, "N/A", IF(I$2="Yes", IF(ProgramsTable[[#This Row],[Program Includes Services for Caregivers]]="Yes", IF(ProgramsTable[[#This Row],[Program May Require Caregiver to be Unpaid]]="No", "Yes", "No"), "No"), "N/A"))</f>
        <v>N/A</v>
      </c>
      <c r="CA139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98" s="18" t="str">
        <f>IF(CB$2=0, "N/A", IF(ISNUMBER(SEARCH(TRIM(UPPER(CB$2)), TRIM(UPPER(ProgramsTable[[#This Row],[Type of Service]])))), "Yes", "No"))</f>
        <v>N/A</v>
      </c>
      <c r="CC1398" s="18" t="str">
        <f>IF(CC$2=0, "N/A", IF(ISNUMBER(SEARCH(TRIM(CC$2), ProgramsTable[[#This Row],[Geographic Coverage]])), "Yes", "No"))</f>
        <v>Yes</v>
      </c>
      <c r="CD1398" s="18" t="str">
        <f>IF(CD$2=0, "N/A", IF(ISNUMBER(SEARCH(TRIM(CD$2), ProgramsTable[[#This Row],[Geographic Coverage]])), "Yes", "No"))</f>
        <v>N/A</v>
      </c>
      <c r="CE1398" s="18" t="str">
        <f>IF(AND(CC$2=0, CD$2=0), "*Required - Please Make a Selection*", IF(OR(ISNUMBER(SEARCH(TRIM(CC$2), ProgramsTable[[#This Row],[Geographic Coverage]])), ISNUMBER(SEARCH(TRIM(CD$2), ProgramsTable[[#This Row],[Geographic Coverage]]))), "Yes", "No"))</f>
        <v>Yes</v>
      </c>
      <c r="CF1398" s="18" t="str" cm="1">
        <f t="array" ref="CF1398">IF(COUNTIF(BK$2:BN$2, "Yes")=0, "N/A", IF(SUMPRODUCT((BK$2:BN$2="Yes")*(ProgramsTable[[#This Row],[Veteran?]:[Disabled Veteran?]]="Yes"))&gt;0, "Yes", "No"))</f>
        <v>No</v>
      </c>
      <c r="CG139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98"/>
      <c r="CI1398"/>
      <c r="CJ1398"/>
      <c r="CK1398"/>
      <c r="CL1398"/>
      <c r="CM1398"/>
      <c r="CN1398"/>
      <c r="CO1398"/>
      <c r="CP1398"/>
      <c r="CQ1398"/>
      <c r="CR1398"/>
      <c r="CS1398"/>
      <c r="CU1398"/>
      <c r="CV1398"/>
    </row>
    <row r="1399" spans="1:100" hidden="1" x14ac:dyDescent="0.25">
      <c r="A1399" s="10">
        <v>1594</v>
      </c>
      <c r="B1399" t="s">
        <v>1060</v>
      </c>
      <c r="C1399" t="s">
        <v>1060</v>
      </c>
      <c r="D1399" t="s">
        <v>1072</v>
      </c>
      <c r="E1399" t="s">
        <v>1073</v>
      </c>
      <c r="F1399" t="s">
        <v>1074</v>
      </c>
      <c r="G1399" t="s">
        <v>102</v>
      </c>
      <c r="H1399" t="s">
        <v>207</v>
      </c>
      <c r="I1399" t="s">
        <v>207</v>
      </c>
      <c r="J1399" t="s">
        <v>208</v>
      </c>
      <c r="K1399" t="s">
        <v>208</v>
      </c>
      <c r="L1399" s="11" t="s">
        <v>208</v>
      </c>
      <c r="M1399" t="s">
        <v>208</v>
      </c>
      <c r="N1399" t="s">
        <v>208</v>
      </c>
      <c r="P1399" t="s">
        <v>208</v>
      </c>
      <c r="Q1399" t="s">
        <v>208</v>
      </c>
      <c r="R1399" t="s">
        <v>208</v>
      </c>
      <c r="S1399" t="s">
        <v>208</v>
      </c>
      <c r="T1399" t="s">
        <v>230</v>
      </c>
      <c r="U1399" t="s">
        <v>207</v>
      </c>
      <c r="V1399" t="s">
        <v>207</v>
      </c>
      <c r="W1399" t="s">
        <v>207</v>
      </c>
      <c r="X1399" t="s">
        <v>207</v>
      </c>
      <c r="Y1399" t="s">
        <v>207</v>
      </c>
      <c r="Z1399" t="s">
        <v>207</v>
      </c>
      <c r="AA1399" t="s">
        <v>207</v>
      </c>
      <c r="AB1399" t="s">
        <v>207</v>
      </c>
      <c r="AC1399" t="s">
        <v>207</v>
      </c>
      <c r="AD1399" t="s">
        <v>207</v>
      </c>
      <c r="AE1399" t="s">
        <v>207</v>
      </c>
      <c r="AF1399" t="s">
        <v>207</v>
      </c>
      <c r="AG1399" t="s">
        <v>207</v>
      </c>
      <c r="AH1399" t="s">
        <v>207</v>
      </c>
      <c r="AI1399" t="s">
        <v>207</v>
      </c>
      <c r="AJ1399" t="s">
        <v>207</v>
      </c>
      <c r="AK1399" t="s">
        <v>207</v>
      </c>
      <c r="AL1399" t="s">
        <v>207</v>
      </c>
      <c r="AM1399" t="s">
        <v>207</v>
      </c>
      <c r="AN1399" t="s">
        <v>207</v>
      </c>
      <c r="AO1399" t="s">
        <v>207</v>
      </c>
      <c r="AP1399" t="s">
        <v>207</v>
      </c>
      <c r="AQ1399" t="s">
        <v>207</v>
      </c>
      <c r="AR1399" t="s">
        <v>207</v>
      </c>
      <c r="AS1399" t="s">
        <v>207</v>
      </c>
      <c r="AT1399" t="s">
        <v>207</v>
      </c>
      <c r="AU1399" t="s">
        <v>207</v>
      </c>
      <c r="AV1399" t="s">
        <v>207</v>
      </c>
      <c r="AW1399" t="s">
        <v>207</v>
      </c>
      <c r="AX1399" t="s">
        <v>207</v>
      </c>
      <c r="AY1399" t="s">
        <v>207</v>
      </c>
      <c r="AZ1399" t="s">
        <v>207</v>
      </c>
      <c r="BA1399" t="s">
        <v>207</v>
      </c>
      <c r="BB1399" t="s">
        <v>207</v>
      </c>
      <c r="BC1399" t="s">
        <v>207</v>
      </c>
      <c r="BD1399" t="s">
        <v>207</v>
      </c>
      <c r="BE1399" t="s">
        <v>207</v>
      </c>
      <c r="BF1399" t="s">
        <v>207</v>
      </c>
      <c r="BG1399" t="s">
        <v>207</v>
      </c>
      <c r="BH1399" t="s">
        <v>207</v>
      </c>
      <c r="BI1399" t="s">
        <v>207</v>
      </c>
      <c r="BJ1399" t="s">
        <v>207</v>
      </c>
      <c r="BK1399" t="s">
        <v>207</v>
      </c>
      <c r="BL1399" t="s">
        <v>207</v>
      </c>
      <c r="BM1399" t="s">
        <v>207</v>
      </c>
      <c r="BN1399" t="s">
        <v>207</v>
      </c>
      <c r="BO1399" s="18" t="str">
        <f>IF(OR(BO$2=0, BO$2=""), "N/A", IF(ISNUMBER(SEARCH(UPPER(BO$2), UPPER(ProgramsTable[[#This Row],[Type of Service]]))), "Yes", "No"))</f>
        <v>N/A</v>
      </c>
      <c r="BP1399" s="18" t="str">
        <f>IF(BP$2=0, "N/A", IF(ISNUMBER(SEARCH(TRIM(BP$2), ProgramsTable[[#This Row],[Geographic Coverage]])), "Yes", "No"))</f>
        <v>N/A</v>
      </c>
      <c r="BQ1399" s="18" t="str">
        <f>IF(BQ$2=0, "N/A", IF(ISNUMBER(SEARCH(TRIM(BQ$2), ProgramsTable[[#This Row],[Geographic Coverage]])), "Yes", "No"))</f>
        <v>N/A</v>
      </c>
      <c r="BR1399" s="18" t="str">
        <f>IF(AND(BP$2=0, BQ$2=0), "*Required - Please Make a Selection*", IF(OR(ISNUMBER(SEARCH(TRIM(BP$2), ProgramsTable[[#This Row],[Geographic Coverage]])), ISNUMBER(SEARCH(TRIM(BQ$2), ProgramsTable[[#This Row],[Geographic Coverage]]))), "Yes", "No"))</f>
        <v>*Required - Please Make a Selection*</v>
      </c>
      <c r="BS1399" s="18" t="str">
        <f>IF(OR(BS$2="",BS$2=0), "N/A", IF(AND(ProgramsTable[[#This Row],[Age Min]]= "None", ProgramsTable[[#This Row],[Age Max]]= "None"), "Yes", IF(AND(BS$2&gt;=ProgramsTable[[#This Row],[Age Min]], BS$2&lt;=ProgramsTable[[#This Row],[Age Max]]), "Yes", "No")))</f>
        <v>N/A</v>
      </c>
      <c r="BT1399" s="18" t="str" cm="1">
        <f t="array" ref="BT1399">IF(COUNTIF(AM$2:BJ$2,"Yes")=0,"N/A",IF(SUMPRODUCT(--(AM$2:BJ$2="Yes"),--(ProgramsTable[[#This Row],[Developmental Disability]:[Caregivers, Family Members, Advocates, or Practitioners of an Individual with Disabilities or Medical Conditions]]="Yes"))&gt;0,"Yes","No"))</f>
        <v>N/A</v>
      </c>
      <c r="BU139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399" s="18" t="str">
        <f>IF(BV$2=0, "N/A", IF(ISNUMBER(SEARCH(UPPER(BV$2), UPPER(ProgramsTable[[#This Row],[Type of Service]]))), "Yes", "No"))</f>
        <v>N/A</v>
      </c>
      <c r="BW1399" s="18" t="str">
        <f>IF(BW$2=0, "N/A", IF(ISNUMBER(SEARCH(TRIM(BW$2), ProgramsTable[[#This Row],[Geographic Coverage]])), "Yes", "No"))</f>
        <v>N/A</v>
      </c>
      <c r="BX1399" s="18" t="str">
        <f>IF(BX$2=0, "N/A", IF(ISNUMBER(SEARCH(TRIM(BX$2), ProgramsTable[[#This Row],[Geographic Coverage]])), "Yes", "No"))</f>
        <v>N/A</v>
      </c>
      <c r="BY1399" s="18" t="str">
        <f>IF(AND(BW$2=0, BX$2=0), "*Required - Please Make a Selection*", IF(OR(ISNUMBER(SEARCH(TRIM(BW$2), ProgramsTable[[#This Row],[Geographic Coverage]])), ISNUMBER(SEARCH(TRIM(BX$2), ProgramsTable[[#This Row],[Geographic Coverage]]))), "Yes", "No"))</f>
        <v>*Required - Please Make a Selection*</v>
      </c>
      <c r="BZ1399" s="18" t="str">
        <f>IF(I$2=0, "N/A", IF(I$2="Yes", IF(ProgramsTable[[#This Row],[Program Includes Services for Caregivers]]="Yes", IF(ProgramsTable[[#This Row],[Program May Require Caregiver to be Unpaid]]="No", "Yes", "No"), "No"), "N/A"))</f>
        <v>N/A</v>
      </c>
      <c r="CA139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399" s="18" t="str">
        <f>IF(CB$2=0, "N/A", IF(ISNUMBER(SEARCH(TRIM(UPPER(CB$2)), TRIM(UPPER(ProgramsTable[[#This Row],[Type of Service]])))), "Yes", "No"))</f>
        <v>N/A</v>
      </c>
      <c r="CC1399" s="18" t="str">
        <f>IF(CC$2=0, "N/A", IF(ISNUMBER(SEARCH(TRIM(CC$2), ProgramsTable[[#This Row],[Geographic Coverage]])), "Yes", "No"))</f>
        <v>Yes</v>
      </c>
      <c r="CD1399" s="18" t="str">
        <f>IF(CD$2=0, "N/A", IF(ISNUMBER(SEARCH(TRIM(CD$2), ProgramsTable[[#This Row],[Geographic Coverage]])), "Yes", "No"))</f>
        <v>N/A</v>
      </c>
      <c r="CE1399" s="18" t="str">
        <f>IF(AND(CC$2=0, CD$2=0), "*Required - Please Make a Selection*", IF(OR(ISNUMBER(SEARCH(TRIM(CC$2), ProgramsTable[[#This Row],[Geographic Coverage]])), ISNUMBER(SEARCH(TRIM(CD$2), ProgramsTable[[#This Row],[Geographic Coverage]]))), "Yes", "No"))</f>
        <v>Yes</v>
      </c>
      <c r="CF1399" s="18" t="str" cm="1">
        <f t="array" ref="CF1399">IF(COUNTIF(BK$2:BN$2, "Yes")=0, "N/A", IF(SUMPRODUCT((BK$2:BN$2="Yes")*(ProgramsTable[[#This Row],[Veteran?]:[Disabled Veteran?]]="Yes"))&gt;0, "Yes", "No"))</f>
        <v>No</v>
      </c>
      <c r="CG139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399"/>
      <c r="CI1399"/>
      <c r="CJ1399"/>
      <c r="CK1399"/>
      <c r="CL1399"/>
      <c r="CM1399"/>
      <c r="CN1399"/>
      <c r="CO1399"/>
      <c r="CP1399"/>
      <c r="CQ1399"/>
      <c r="CR1399"/>
      <c r="CS1399"/>
      <c r="CU1399"/>
      <c r="CV1399"/>
    </row>
    <row r="1400" spans="1:100" hidden="1" x14ac:dyDescent="0.25">
      <c r="A1400" s="10">
        <v>1595</v>
      </c>
      <c r="B1400" t="s">
        <v>1075</v>
      </c>
      <c r="C1400" t="s">
        <v>1075</v>
      </c>
      <c r="D1400" t="s">
        <v>1075</v>
      </c>
      <c r="E1400" t="s">
        <v>1076</v>
      </c>
      <c r="F1400" t="s">
        <v>1077</v>
      </c>
      <c r="G1400" t="s">
        <v>105</v>
      </c>
      <c r="H1400" t="s">
        <v>207</v>
      </c>
      <c r="I1400" t="s">
        <v>207</v>
      </c>
      <c r="J1400" t="s">
        <v>208</v>
      </c>
      <c r="K1400" t="s">
        <v>208</v>
      </c>
      <c r="L1400" t="s">
        <v>543</v>
      </c>
      <c r="M1400">
        <v>60</v>
      </c>
      <c r="N1400">
        <v>120</v>
      </c>
      <c r="P1400" t="s">
        <v>208</v>
      </c>
      <c r="Q1400" t="s">
        <v>208</v>
      </c>
      <c r="R1400" t="s">
        <v>208</v>
      </c>
      <c r="S1400" t="s">
        <v>208</v>
      </c>
      <c r="T1400" t="s">
        <v>230</v>
      </c>
      <c r="U1400" t="s">
        <v>207</v>
      </c>
      <c r="V1400" t="s">
        <v>207</v>
      </c>
      <c r="W1400" t="s">
        <v>207</v>
      </c>
      <c r="X1400" t="s">
        <v>207</v>
      </c>
      <c r="Y1400" t="s">
        <v>207</v>
      </c>
      <c r="Z1400" t="s">
        <v>207</v>
      </c>
      <c r="AA1400" t="s">
        <v>207</v>
      </c>
      <c r="AB1400" t="s">
        <v>207</v>
      </c>
      <c r="AC1400" t="s">
        <v>207</v>
      </c>
      <c r="AD1400" t="s">
        <v>207</v>
      </c>
      <c r="AE1400" t="s">
        <v>215</v>
      </c>
      <c r="AF1400" t="s">
        <v>207</v>
      </c>
      <c r="AG1400" t="s">
        <v>207</v>
      </c>
      <c r="AH1400" t="s">
        <v>207</v>
      </c>
      <c r="AI1400" t="s">
        <v>207</v>
      </c>
      <c r="AJ1400" t="s">
        <v>207</v>
      </c>
      <c r="AK1400" t="s">
        <v>207</v>
      </c>
      <c r="AL1400" t="s">
        <v>207</v>
      </c>
      <c r="AM1400" t="s">
        <v>207</v>
      </c>
      <c r="AN1400" t="s">
        <v>207</v>
      </c>
      <c r="AO1400" t="s">
        <v>207</v>
      </c>
      <c r="AP1400" t="s">
        <v>207</v>
      </c>
      <c r="AQ1400" t="s">
        <v>207</v>
      </c>
      <c r="AR1400" t="s">
        <v>207</v>
      </c>
      <c r="AS1400" t="s">
        <v>207</v>
      </c>
      <c r="AT1400" t="s">
        <v>207</v>
      </c>
      <c r="AU1400" t="s">
        <v>207</v>
      </c>
      <c r="AV1400" t="s">
        <v>207</v>
      </c>
      <c r="AW1400" t="s">
        <v>207</v>
      </c>
      <c r="AX1400" t="s">
        <v>207</v>
      </c>
      <c r="AY1400" t="s">
        <v>207</v>
      </c>
      <c r="AZ1400" t="s">
        <v>207</v>
      </c>
      <c r="BA1400" t="s">
        <v>207</v>
      </c>
      <c r="BB1400" t="s">
        <v>207</v>
      </c>
      <c r="BC1400" t="s">
        <v>207</v>
      </c>
      <c r="BD1400" t="s">
        <v>207</v>
      </c>
      <c r="BE1400" t="s">
        <v>207</v>
      </c>
      <c r="BF1400" t="s">
        <v>207</v>
      </c>
      <c r="BG1400" t="s">
        <v>207</v>
      </c>
      <c r="BH1400" t="s">
        <v>207</v>
      </c>
      <c r="BI1400" t="s">
        <v>207</v>
      </c>
      <c r="BJ1400" t="s">
        <v>207</v>
      </c>
      <c r="BK1400" t="s">
        <v>207</v>
      </c>
      <c r="BL1400" t="s">
        <v>207</v>
      </c>
      <c r="BM1400" t="s">
        <v>207</v>
      </c>
      <c r="BN1400" t="s">
        <v>207</v>
      </c>
      <c r="BO1400" s="18" t="str">
        <f>IF(OR(BO$2=0, BO$2=""), "N/A", IF(ISNUMBER(SEARCH(UPPER(BO$2), UPPER(ProgramsTable[[#This Row],[Type of Service]]))), "Yes", "No"))</f>
        <v>N/A</v>
      </c>
      <c r="BP1400" s="18" t="str">
        <f>IF(BP$2=0, "N/A", IF(ISNUMBER(SEARCH(TRIM(BP$2), ProgramsTable[[#This Row],[Geographic Coverage]])), "Yes", "No"))</f>
        <v>N/A</v>
      </c>
      <c r="BQ1400" s="18" t="str">
        <f>IF(BQ$2=0, "N/A", IF(ISNUMBER(SEARCH(TRIM(BQ$2), ProgramsTable[[#This Row],[Geographic Coverage]])), "Yes", "No"))</f>
        <v>N/A</v>
      </c>
      <c r="BR1400" s="18" t="str">
        <f>IF(AND(BP$2=0, BQ$2=0), "*Required - Please Make a Selection*", IF(OR(ISNUMBER(SEARCH(TRIM(BP$2), ProgramsTable[[#This Row],[Geographic Coverage]])), ISNUMBER(SEARCH(TRIM(BQ$2), ProgramsTable[[#This Row],[Geographic Coverage]]))), "Yes", "No"))</f>
        <v>*Required - Please Make a Selection*</v>
      </c>
      <c r="BS1400" s="18" t="str">
        <f>IF(OR(BS$2="",BS$2=0), "N/A", IF(AND(ProgramsTable[[#This Row],[Age Min]]= "None", ProgramsTable[[#This Row],[Age Max]]= "None"), "Yes", IF(AND(BS$2&gt;=ProgramsTable[[#This Row],[Age Min]], BS$2&lt;=ProgramsTable[[#This Row],[Age Max]]), "Yes", "No")))</f>
        <v>N/A</v>
      </c>
      <c r="BT1400" s="18" t="str" cm="1">
        <f t="array" ref="BT1400">IF(COUNTIF(AM$2:BJ$2,"Yes")=0,"N/A",IF(SUMPRODUCT(--(AM$2:BJ$2="Yes"),--(ProgramsTable[[#This Row],[Developmental Disability]:[Caregivers, Family Members, Advocates, or Practitioners of an Individual with Disabilities or Medical Conditions]]="Yes"))&gt;0,"Yes","No"))</f>
        <v>N/A</v>
      </c>
      <c r="BU140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00" s="18" t="str">
        <f>IF(BV$2=0, "N/A", IF(ISNUMBER(SEARCH(UPPER(BV$2), UPPER(ProgramsTable[[#This Row],[Type of Service]]))), "Yes", "No"))</f>
        <v>N/A</v>
      </c>
      <c r="BW1400" s="18" t="str">
        <f>IF(BW$2=0, "N/A", IF(ISNUMBER(SEARCH(TRIM(BW$2), ProgramsTable[[#This Row],[Geographic Coverage]])), "Yes", "No"))</f>
        <v>N/A</v>
      </c>
      <c r="BX1400" s="18" t="str">
        <f>IF(BX$2=0, "N/A", IF(ISNUMBER(SEARCH(TRIM(BX$2), ProgramsTable[[#This Row],[Geographic Coverage]])), "Yes", "No"))</f>
        <v>N/A</v>
      </c>
      <c r="BY1400" s="18" t="str">
        <f>IF(AND(BW$2=0, BX$2=0), "*Required - Please Make a Selection*", IF(OR(ISNUMBER(SEARCH(TRIM(BW$2), ProgramsTable[[#This Row],[Geographic Coverage]])), ISNUMBER(SEARCH(TRIM(BX$2), ProgramsTable[[#This Row],[Geographic Coverage]]))), "Yes", "No"))</f>
        <v>*Required - Please Make a Selection*</v>
      </c>
      <c r="BZ1400" s="18" t="str">
        <f>IF(I$2=0, "N/A", IF(I$2="Yes", IF(ProgramsTable[[#This Row],[Program Includes Services for Caregivers]]="Yes", IF(ProgramsTable[[#This Row],[Program May Require Caregiver to be Unpaid]]="No", "Yes", "No"), "No"), "N/A"))</f>
        <v>N/A</v>
      </c>
      <c r="CA140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00" s="18" t="str">
        <f>IF(CB$2=0, "N/A", IF(ISNUMBER(SEARCH(TRIM(UPPER(CB$2)), TRIM(UPPER(ProgramsTable[[#This Row],[Type of Service]])))), "Yes", "No"))</f>
        <v>N/A</v>
      </c>
      <c r="CC1400" s="18" t="str">
        <f>IF(CC$2=0, "N/A", IF(ISNUMBER(SEARCH(TRIM(CC$2), ProgramsTable[[#This Row],[Geographic Coverage]])), "Yes", "No"))</f>
        <v>Yes</v>
      </c>
      <c r="CD1400" s="18" t="str">
        <f>IF(CD$2=0, "N/A", IF(ISNUMBER(SEARCH(TRIM(CD$2), ProgramsTable[[#This Row],[Geographic Coverage]])), "Yes", "No"))</f>
        <v>N/A</v>
      </c>
      <c r="CE1400" s="18" t="str">
        <f>IF(AND(CC$2=0, CD$2=0), "*Required - Please Make a Selection*", IF(OR(ISNUMBER(SEARCH(TRIM(CC$2), ProgramsTable[[#This Row],[Geographic Coverage]])), ISNUMBER(SEARCH(TRIM(CD$2), ProgramsTable[[#This Row],[Geographic Coverage]]))), "Yes", "No"))</f>
        <v>Yes</v>
      </c>
      <c r="CF1400" s="18" t="str" cm="1">
        <f t="array" ref="CF1400">IF(COUNTIF(BK$2:BN$2, "Yes")=0, "N/A", IF(SUMPRODUCT((BK$2:BN$2="Yes")*(ProgramsTable[[#This Row],[Veteran?]:[Disabled Veteran?]]="Yes"))&gt;0, "Yes", "No"))</f>
        <v>No</v>
      </c>
      <c r="CG140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00"/>
      <c r="CI1400"/>
      <c r="CJ1400"/>
      <c r="CK1400"/>
      <c r="CL1400"/>
      <c r="CM1400"/>
      <c r="CN1400"/>
      <c r="CO1400"/>
      <c r="CP1400"/>
      <c r="CQ1400"/>
      <c r="CR1400"/>
      <c r="CS1400"/>
      <c r="CU1400"/>
      <c r="CV1400"/>
    </row>
    <row r="1401" spans="1:100" hidden="1" x14ac:dyDescent="0.25">
      <c r="A1401" s="10">
        <v>1596</v>
      </c>
      <c r="B1401" t="s">
        <v>1078</v>
      </c>
      <c r="C1401" t="s">
        <v>1079</v>
      </c>
      <c r="D1401" t="s">
        <v>1080</v>
      </c>
      <c r="E1401" t="s">
        <v>1081</v>
      </c>
      <c r="F1401" t="s">
        <v>1082</v>
      </c>
      <c r="G1401" t="s">
        <v>96</v>
      </c>
      <c r="H1401" t="s">
        <v>207</v>
      </c>
      <c r="I1401" t="s">
        <v>207</v>
      </c>
      <c r="J1401" t="s">
        <v>208</v>
      </c>
      <c r="K1401" t="s">
        <v>208</v>
      </c>
      <c r="L1401" t="s">
        <v>1083</v>
      </c>
      <c r="M1401" t="s">
        <v>208</v>
      </c>
      <c r="N1401" t="s">
        <v>208</v>
      </c>
      <c r="O1401" t="s">
        <v>1083</v>
      </c>
      <c r="P1401" t="s">
        <v>1084</v>
      </c>
      <c r="Q1401" t="s">
        <v>208</v>
      </c>
      <c r="R1401" t="s">
        <v>444</v>
      </c>
      <c r="S1401" t="s">
        <v>1084</v>
      </c>
      <c r="T1401" t="s">
        <v>230</v>
      </c>
      <c r="U1401" t="s">
        <v>207</v>
      </c>
      <c r="V1401" t="s">
        <v>207</v>
      </c>
      <c r="W1401" t="s">
        <v>207</v>
      </c>
      <c r="X1401" t="s">
        <v>207</v>
      </c>
      <c r="Y1401" t="s">
        <v>207</v>
      </c>
      <c r="Z1401" t="s">
        <v>207</v>
      </c>
      <c r="AA1401" t="s">
        <v>207</v>
      </c>
      <c r="AB1401" t="s">
        <v>207</v>
      </c>
      <c r="AC1401" t="s">
        <v>207</v>
      </c>
      <c r="AD1401" t="s">
        <v>207</v>
      </c>
      <c r="AE1401" t="s">
        <v>207</v>
      </c>
      <c r="AF1401" t="s">
        <v>207</v>
      </c>
      <c r="AG1401" t="s">
        <v>215</v>
      </c>
      <c r="AH1401" t="s">
        <v>207</v>
      </c>
      <c r="AI1401" t="s">
        <v>207</v>
      </c>
      <c r="AJ1401" t="s">
        <v>207</v>
      </c>
      <c r="AK1401" t="s">
        <v>207</v>
      </c>
      <c r="AL1401" t="s">
        <v>207</v>
      </c>
      <c r="AM1401" t="s">
        <v>215</v>
      </c>
      <c r="AN1401" t="s">
        <v>215</v>
      </c>
      <c r="AO1401" t="s">
        <v>215</v>
      </c>
      <c r="AP1401" t="s">
        <v>207</v>
      </c>
      <c r="AQ1401" t="s">
        <v>215</v>
      </c>
      <c r="AR1401" t="s">
        <v>207</v>
      </c>
      <c r="AS1401" t="s">
        <v>207</v>
      </c>
      <c r="AT1401" t="s">
        <v>207</v>
      </c>
      <c r="AU1401" t="s">
        <v>207</v>
      </c>
      <c r="AV1401" t="s">
        <v>215</v>
      </c>
      <c r="AW1401" t="s">
        <v>207</v>
      </c>
      <c r="AX1401" t="s">
        <v>215</v>
      </c>
      <c r="AY1401" t="s">
        <v>215</v>
      </c>
      <c r="AZ1401" t="s">
        <v>207</v>
      </c>
      <c r="BA1401" t="s">
        <v>215</v>
      </c>
      <c r="BB1401" t="s">
        <v>207</v>
      </c>
      <c r="BC1401" t="s">
        <v>207</v>
      </c>
      <c r="BD1401" t="s">
        <v>207</v>
      </c>
      <c r="BE1401" t="s">
        <v>207</v>
      </c>
      <c r="BF1401" t="s">
        <v>207</v>
      </c>
      <c r="BG1401" t="s">
        <v>207</v>
      </c>
      <c r="BH1401" t="s">
        <v>207</v>
      </c>
      <c r="BI1401" t="s">
        <v>207</v>
      </c>
      <c r="BJ1401" t="s">
        <v>207</v>
      </c>
      <c r="BK1401" t="s">
        <v>207</v>
      </c>
      <c r="BL1401" t="s">
        <v>207</v>
      </c>
      <c r="BM1401" t="s">
        <v>207</v>
      </c>
      <c r="BN1401" t="s">
        <v>207</v>
      </c>
      <c r="BO1401" s="18" t="str">
        <f>IF(OR(BO$2=0, BO$2=""), "N/A", IF(ISNUMBER(SEARCH(UPPER(BO$2), UPPER(ProgramsTable[[#This Row],[Type of Service]]))), "Yes", "No"))</f>
        <v>N/A</v>
      </c>
      <c r="BP1401" s="18" t="str">
        <f>IF(BP$2=0, "N/A", IF(ISNUMBER(SEARCH(TRIM(BP$2), ProgramsTable[[#This Row],[Geographic Coverage]])), "Yes", "No"))</f>
        <v>N/A</v>
      </c>
      <c r="BQ1401" s="18" t="str">
        <f>IF(BQ$2=0, "N/A", IF(ISNUMBER(SEARCH(TRIM(BQ$2), ProgramsTable[[#This Row],[Geographic Coverage]])), "Yes", "No"))</f>
        <v>N/A</v>
      </c>
      <c r="BR1401" s="18" t="str">
        <f>IF(AND(BP$2=0, BQ$2=0), "*Required - Please Make a Selection*", IF(OR(ISNUMBER(SEARCH(TRIM(BP$2), ProgramsTable[[#This Row],[Geographic Coverage]])), ISNUMBER(SEARCH(TRIM(BQ$2), ProgramsTable[[#This Row],[Geographic Coverage]]))), "Yes", "No"))</f>
        <v>*Required - Please Make a Selection*</v>
      </c>
      <c r="BS1401" s="18" t="str">
        <f>IF(OR(BS$2="",BS$2=0), "N/A", IF(AND(ProgramsTable[[#This Row],[Age Min]]= "None", ProgramsTable[[#This Row],[Age Max]]= "None"), "Yes", IF(AND(BS$2&gt;=ProgramsTable[[#This Row],[Age Min]], BS$2&lt;=ProgramsTable[[#This Row],[Age Max]]), "Yes", "No")))</f>
        <v>N/A</v>
      </c>
      <c r="BT1401" s="18" t="str" cm="1">
        <f t="array" ref="BT1401">IF(COUNTIF(AM$2:BJ$2,"Yes")=0,"N/A",IF(SUMPRODUCT(--(AM$2:BJ$2="Yes"),--(ProgramsTable[[#This Row],[Developmental Disability]:[Caregivers, Family Members, Advocates, or Practitioners of an Individual with Disabilities or Medical Conditions]]="Yes"))&gt;0,"Yes","No"))</f>
        <v>N/A</v>
      </c>
      <c r="BU140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01" s="18" t="str">
        <f>IF(BV$2=0, "N/A", IF(ISNUMBER(SEARCH(UPPER(BV$2), UPPER(ProgramsTable[[#This Row],[Type of Service]]))), "Yes", "No"))</f>
        <v>N/A</v>
      </c>
      <c r="BW1401" s="18" t="str">
        <f>IF(BW$2=0, "N/A", IF(ISNUMBER(SEARCH(TRIM(BW$2), ProgramsTable[[#This Row],[Geographic Coverage]])), "Yes", "No"))</f>
        <v>N/A</v>
      </c>
      <c r="BX1401" s="18" t="str">
        <f>IF(BX$2=0, "N/A", IF(ISNUMBER(SEARCH(TRIM(BX$2), ProgramsTable[[#This Row],[Geographic Coverage]])), "Yes", "No"))</f>
        <v>N/A</v>
      </c>
      <c r="BY1401" s="18" t="str">
        <f>IF(AND(BW$2=0, BX$2=0), "*Required - Please Make a Selection*", IF(OR(ISNUMBER(SEARCH(TRIM(BW$2), ProgramsTable[[#This Row],[Geographic Coverage]])), ISNUMBER(SEARCH(TRIM(BX$2), ProgramsTable[[#This Row],[Geographic Coverage]]))), "Yes", "No"))</f>
        <v>*Required - Please Make a Selection*</v>
      </c>
      <c r="BZ1401" s="18" t="str">
        <f>IF(I$2=0, "N/A", IF(I$2="Yes", IF(ProgramsTable[[#This Row],[Program Includes Services for Caregivers]]="Yes", IF(ProgramsTable[[#This Row],[Program May Require Caregiver to be Unpaid]]="No", "Yes", "No"), "No"), "N/A"))</f>
        <v>N/A</v>
      </c>
      <c r="CA140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01" s="18" t="str">
        <f>IF(CB$2=0, "N/A", IF(ISNUMBER(SEARCH(TRIM(UPPER(CB$2)), TRIM(UPPER(ProgramsTable[[#This Row],[Type of Service]])))), "Yes", "No"))</f>
        <v>N/A</v>
      </c>
      <c r="CC1401" s="18" t="str">
        <f>IF(CC$2=0, "N/A", IF(ISNUMBER(SEARCH(TRIM(CC$2), ProgramsTable[[#This Row],[Geographic Coverage]])), "Yes", "No"))</f>
        <v>Yes</v>
      </c>
      <c r="CD1401" s="18" t="str">
        <f>IF(CD$2=0, "N/A", IF(ISNUMBER(SEARCH(TRIM(CD$2), ProgramsTable[[#This Row],[Geographic Coverage]])), "Yes", "No"))</f>
        <v>N/A</v>
      </c>
      <c r="CE1401" s="18" t="str">
        <f>IF(AND(CC$2=0, CD$2=0), "*Required - Please Make a Selection*", IF(OR(ISNUMBER(SEARCH(TRIM(CC$2), ProgramsTable[[#This Row],[Geographic Coverage]])), ISNUMBER(SEARCH(TRIM(CD$2), ProgramsTable[[#This Row],[Geographic Coverage]]))), "Yes", "No"))</f>
        <v>Yes</v>
      </c>
      <c r="CF1401" s="18" t="str" cm="1">
        <f t="array" ref="CF1401">IF(COUNTIF(BK$2:BN$2, "Yes")=0, "N/A", IF(SUMPRODUCT((BK$2:BN$2="Yes")*(ProgramsTable[[#This Row],[Veteran?]:[Disabled Veteran?]]="Yes"))&gt;0, "Yes", "No"))</f>
        <v>No</v>
      </c>
      <c r="CG140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01"/>
      <c r="CI1401"/>
      <c r="CJ1401"/>
      <c r="CK1401"/>
      <c r="CL1401"/>
      <c r="CM1401"/>
      <c r="CN1401"/>
      <c r="CO1401"/>
      <c r="CP1401"/>
      <c r="CQ1401"/>
      <c r="CR1401"/>
      <c r="CS1401"/>
      <c r="CU1401"/>
      <c r="CV1401"/>
    </row>
    <row r="1402" spans="1:100" hidden="1" x14ac:dyDescent="0.25">
      <c r="A1402" s="10">
        <v>1597</v>
      </c>
      <c r="B1402" t="s">
        <v>1085</v>
      </c>
      <c r="C1402" t="s">
        <v>1085</v>
      </c>
      <c r="D1402" t="s">
        <v>1086</v>
      </c>
      <c r="E1402" t="s">
        <v>1087</v>
      </c>
      <c r="F1402" t="s">
        <v>1088</v>
      </c>
      <c r="G1402" t="s">
        <v>89</v>
      </c>
      <c r="H1402" t="s">
        <v>207</v>
      </c>
      <c r="I1402" t="s">
        <v>207</v>
      </c>
      <c r="J1402" t="s">
        <v>208</v>
      </c>
      <c r="K1402" t="s">
        <v>208</v>
      </c>
      <c r="L1402" s="11" t="s">
        <v>208</v>
      </c>
      <c r="M1402" t="s">
        <v>208</v>
      </c>
      <c r="N1402" t="s">
        <v>208</v>
      </c>
      <c r="P1402" t="s">
        <v>1089</v>
      </c>
      <c r="Q1402" t="s">
        <v>208</v>
      </c>
      <c r="R1402" t="s">
        <v>1089</v>
      </c>
      <c r="S1402" t="s">
        <v>208</v>
      </c>
      <c r="T1402" t="s">
        <v>230</v>
      </c>
      <c r="U1402" t="s">
        <v>207</v>
      </c>
      <c r="V1402" t="s">
        <v>207</v>
      </c>
      <c r="W1402" t="s">
        <v>207</v>
      </c>
      <c r="X1402" t="s">
        <v>207</v>
      </c>
      <c r="Y1402" t="s">
        <v>207</v>
      </c>
      <c r="Z1402" t="s">
        <v>207</v>
      </c>
      <c r="AA1402" t="s">
        <v>207</v>
      </c>
      <c r="AB1402" t="s">
        <v>207</v>
      </c>
      <c r="AC1402" t="s">
        <v>207</v>
      </c>
      <c r="AD1402" t="s">
        <v>207</v>
      </c>
      <c r="AE1402" t="s">
        <v>207</v>
      </c>
      <c r="AF1402" t="s">
        <v>207</v>
      </c>
      <c r="AG1402" t="s">
        <v>207</v>
      </c>
      <c r="AH1402" t="s">
        <v>207</v>
      </c>
      <c r="AI1402" t="s">
        <v>207</v>
      </c>
      <c r="AJ1402" t="s">
        <v>207</v>
      </c>
      <c r="AK1402" t="s">
        <v>207</v>
      </c>
      <c r="AL1402" t="s">
        <v>207</v>
      </c>
      <c r="AM1402" t="s">
        <v>207</v>
      </c>
      <c r="AN1402" t="s">
        <v>207</v>
      </c>
      <c r="AO1402" t="s">
        <v>207</v>
      </c>
      <c r="AP1402" t="s">
        <v>207</v>
      </c>
      <c r="AQ1402" t="s">
        <v>207</v>
      </c>
      <c r="AR1402" t="s">
        <v>207</v>
      </c>
      <c r="AS1402" t="s">
        <v>207</v>
      </c>
      <c r="AT1402" t="s">
        <v>207</v>
      </c>
      <c r="AU1402" t="s">
        <v>207</v>
      </c>
      <c r="AV1402" t="s">
        <v>207</v>
      </c>
      <c r="AW1402" t="s">
        <v>207</v>
      </c>
      <c r="AX1402" t="s">
        <v>207</v>
      </c>
      <c r="AY1402" t="s">
        <v>207</v>
      </c>
      <c r="AZ1402" t="s">
        <v>215</v>
      </c>
      <c r="BA1402" t="s">
        <v>207</v>
      </c>
      <c r="BB1402" t="s">
        <v>207</v>
      </c>
      <c r="BC1402" t="s">
        <v>207</v>
      </c>
      <c r="BD1402" t="s">
        <v>207</v>
      </c>
      <c r="BE1402" t="s">
        <v>207</v>
      </c>
      <c r="BF1402" t="s">
        <v>207</v>
      </c>
      <c r="BG1402" t="s">
        <v>207</v>
      </c>
      <c r="BH1402" t="s">
        <v>207</v>
      </c>
      <c r="BI1402" t="s">
        <v>207</v>
      </c>
      <c r="BJ1402" t="s">
        <v>207</v>
      </c>
      <c r="BK1402" t="s">
        <v>207</v>
      </c>
      <c r="BL1402" t="s">
        <v>207</v>
      </c>
      <c r="BM1402" t="s">
        <v>207</v>
      </c>
      <c r="BN1402" t="s">
        <v>207</v>
      </c>
      <c r="BO1402" s="18" t="str">
        <f>IF(OR(BO$2=0, BO$2=""), "N/A", IF(ISNUMBER(SEARCH(UPPER(BO$2), UPPER(ProgramsTable[[#This Row],[Type of Service]]))), "Yes", "No"))</f>
        <v>N/A</v>
      </c>
      <c r="BP1402" s="18" t="str">
        <f>IF(BP$2=0, "N/A", IF(ISNUMBER(SEARCH(TRIM(BP$2), ProgramsTable[[#This Row],[Geographic Coverage]])), "Yes", "No"))</f>
        <v>N/A</v>
      </c>
      <c r="BQ1402" s="18" t="str">
        <f>IF(BQ$2=0, "N/A", IF(ISNUMBER(SEARCH(TRIM(BQ$2), ProgramsTable[[#This Row],[Geographic Coverage]])), "Yes", "No"))</f>
        <v>N/A</v>
      </c>
      <c r="BR1402" s="18" t="str">
        <f>IF(AND(BP$2=0, BQ$2=0), "*Required - Please Make a Selection*", IF(OR(ISNUMBER(SEARCH(TRIM(BP$2), ProgramsTable[[#This Row],[Geographic Coverage]])), ISNUMBER(SEARCH(TRIM(BQ$2), ProgramsTable[[#This Row],[Geographic Coverage]]))), "Yes", "No"))</f>
        <v>*Required - Please Make a Selection*</v>
      </c>
      <c r="BS1402" s="18" t="str">
        <f>IF(OR(BS$2="",BS$2=0), "N/A", IF(AND(ProgramsTable[[#This Row],[Age Min]]= "None", ProgramsTable[[#This Row],[Age Max]]= "None"), "Yes", IF(AND(BS$2&gt;=ProgramsTable[[#This Row],[Age Min]], BS$2&lt;=ProgramsTable[[#This Row],[Age Max]]), "Yes", "No")))</f>
        <v>N/A</v>
      </c>
      <c r="BT1402" s="18" t="str" cm="1">
        <f t="array" ref="BT1402">IF(COUNTIF(AM$2:BJ$2,"Yes")=0,"N/A",IF(SUMPRODUCT(--(AM$2:BJ$2="Yes"),--(ProgramsTable[[#This Row],[Developmental Disability]:[Caregivers, Family Members, Advocates, or Practitioners of an Individual with Disabilities or Medical Conditions]]="Yes"))&gt;0,"Yes","No"))</f>
        <v>N/A</v>
      </c>
      <c r="BU140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02" s="18" t="str">
        <f>IF(BV$2=0, "N/A", IF(ISNUMBER(SEARCH(UPPER(BV$2), UPPER(ProgramsTable[[#This Row],[Type of Service]]))), "Yes", "No"))</f>
        <v>N/A</v>
      </c>
      <c r="BW1402" s="18" t="str">
        <f>IF(BW$2=0, "N/A", IF(ISNUMBER(SEARCH(TRIM(BW$2), ProgramsTable[[#This Row],[Geographic Coverage]])), "Yes", "No"))</f>
        <v>N/A</v>
      </c>
      <c r="BX1402" s="18" t="str">
        <f>IF(BX$2=0, "N/A", IF(ISNUMBER(SEARCH(TRIM(BX$2), ProgramsTable[[#This Row],[Geographic Coverage]])), "Yes", "No"))</f>
        <v>N/A</v>
      </c>
      <c r="BY1402" s="18" t="str">
        <f>IF(AND(BW$2=0, BX$2=0), "*Required - Please Make a Selection*", IF(OR(ISNUMBER(SEARCH(TRIM(BW$2), ProgramsTable[[#This Row],[Geographic Coverage]])), ISNUMBER(SEARCH(TRIM(BX$2), ProgramsTable[[#This Row],[Geographic Coverage]]))), "Yes", "No"))</f>
        <v>*Required - Please Make a Selection*</v>
      </c>
      <c r="BZ1402" s="18" t="str">
        <f>IF(I$2=0, "N/A", IF(I$2="Yes", IF(ProgramsTable[[#This Row],[Program Includes Services for Caregivers]]="Yes", IF(ProgramsTable[[#This Row],[Program May Require Caregiver to be Unpaid]]="No", "Yes", "No"), "No"), "N/A"))</f>
        <v>N/A</v>
      </c>
      <c r="CA140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02" s="18" t="str">
        <f>IF(CB$2=0, "N/A", IF(ISNUMBER(SEARCH(TRIM(UPPER(CB$2)), TRIM(UPPER(ProgramsTable[[#This Row],[Type of Service]])))), "Yes", "No"))</f>
        <v>N/A</v>
      </c>
      <c r="CC1402" s="18" t="str">
        <f>IF(CC$2=0, "N/A", IF(ISNUMBER(SEARCH(TRIM(CC$2), ProgramsTable[[#This Row],[Geographic Coverage]])), "Yes", "No"))</f>
        <v>Yes</v>
      </c>
      <c r="CD1402" s="18" t="str">
        <f>IF(CD$2=0, "N/A", IF(ISNUMBER(SEARCH(TRIM(CD$2), ProgramsTable[[#This Row],[Geographic Coverage]])), "Yes", "No"))</f>
        <v>N/A</v>
      </c>
      <c r="CE1402" s="18" t="str">
        <f>IF(AND(CC$2=0, CD$2=0), "*Required - Please Make a Selection*", IF(OR(ISNUMBER(SEARCH(TRIM(CC$2), ProgramsTable[[#This Row],[Geographic Coverage]])), ISNUMBER(SEARCH(TRIM(CD$2), ProgramsTable[[#This Row],[Geographic Coverage]]))), "Yes", "No"))</f>
        <v>Yes</v>
      </c>
      <c r="CF1402" s="18" t="str" cm="1">
        <f t="array" ref="CF1402">IF(COUNTIF(BK$2:BN$2, "Yes")=0, "N/A", IF(SUMPRODUCT((BK$2:BN$2="Yes")*(ProgramsTable[[#This Row],[Veteran?]:[Disabled Veteran?]]="Yes"))&gt;0, "Yes", "No"))</f>
        <v>No</v>
      </c>
      <c r="CG140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02"/>
      <c r="CI1402"/>
      <c r="CJ1402"/>
      <c r="CK1402"/>
      <c r="CL1402"/>
      <c r="CM1402"/>
      <c r="CN1402"/>
      <c r="CO1402"/>
      <c r="CP1402"/>
      <c r="CQ1402"/>
      <c r="CR1402"/>
      <c r="CS1402"/>
      <c r="CU1402"/>
      <c r="CV1402"/>
    </row>
    <row r="1403" spans="1:100" hidden="1" x14ac:dyDescent="0.25">
      <c r="A1403" s="10">
        <v>1598</v>
      </c>
      <c r="B1403" t="s">
        <v>1085</v>
      </c>
      <c r="C1403" t="s">
        <v>1085</v>
      </c>
      <c r="D1403" t="s">
        <v>1090</v>
      </c>
      <c r="E1403" t="s">
        <v>1091</v>
      </c>
      <c r="F1403" t="s">
        <v>1092</v>
      </c>
      <c r="G1403" t="s">
        <v>89</v>
      </c>
      <c r="H1403" t="s">
        <v>207</v>
      </c>
      <c r="I1403" t="s">
        <v>207</v>
      </c>
      <c r="J1403" t="s">
        <v>208</v>
      </c>
      <c r="K1403" t="s">
        <v>208</v>
      </c>
      <c r="L1403" s="11" t="s">
        <v>208</v>
      </c>
      <c r="M1403" t="s">
        <v>208</v>
      </c>
      <c r="N1403" t="s">
        <v>208</v>
      </c>
      <c r="P1403" t="s">
        <v>1093</v>
      </c>
      <c r="Q1403" t="s">
        <v>208</v>
      </c>
      <c r="R1403" t="s">
        <v>1093</v>
      </c>
      <c r="S1403" t="s">
        <v>330</v>
      </c>
      <c r="T1403" t="s">
        <v>230</v>
      </c>
      <c r="U1403" t="s">
        <v>207</v>
      </c>
      <c r="V1403" t="s">
        <v>207</v>
      </c>
      <c r="W1403" t="s">
        <v>207</v>
      </c>
      <c r="X1403" t="s">
        <v>207</v>
      </c>
      <c r="Y1403" t="s">
        <v>207</v>
      </c>
      <c r="Z1403" t="s">
        <v>207</v>
      </c>
      <c r="AA1403" t="s">
        <v>207</v>
      </c>
      <c r="AB1403" t="s">
        <v>207</v>
      </c>
      <c r="AC1403" t="s">
        <v>207</v>
      </c>
      <c r="AD1403" t="s">
        <v>207</v>
      </c>
      <c r="AE1403" t="s">
        <v>207</v>
      </c>
      <c r="AF1403" t="s">
        <v>207</v>
      </c>
      <c r="AG1403" t="s">
        <v>207</v>
      </c>
      <c r="AH1403" t="s">
        <v>207</v>
      </c>
      <c r="AI1403" t="s">
        <v>207</v>
      </c>
      <c r="AJ1403" t="s">
        <v>207</v>
      </c>
      <c r="AK1403" t="s">
        <v>207</v>
      </c>
      <c r="AL1403" t="s">
        <v>207</v>
      </c>
      <c r="AM1403" t="s">
        <v>215</v>
      </c>
      <c r="AN1403" t="s">
        <v>215</v>
      </c>
      <c r="AO1403" t="s">
        <v>215</v>
      </c>
      <c r="AP1403" t="s">
        <v>207</v>
      </c>
      <c r="AQ1403" t="s">
        <v>207</v>
      </c>
      <c r="AR1403" t="s">
        <v>207</v>
      </c>
      <c r="AS1403" t="s">
        <v>207</v>
      </c>
      <c r="AT1403" t="s">
        <v>215</v>
      </c>
      <c r="AU1403" t="s">
        <v>215</v>
      </c>
      <c r="AV1403" t="s">
        <v>215</v>
      </c>
      <c r="AW1403" t="s">
        <v>215</v>
      </c>
      <c r="AX1403" t="s">
        <v>207</v>
      </c>
      <c r="AY1403" t="s">
        <v>207</v>
      </c>
      <c r="AZ1403" t="s">
        <v>215</v>
      </c>
      <c r="BA1403" t="s">
        <v>215</v>
      </c>
      <c r="BB1403" t="s">
        <v>207</v>
      </c>
      <c r="BC1403" t="s">
        <v>207</v>
      </c>
      <c r="BD1403" t="s">
        <v>207</v>
      </c>
      <c r="BE1403" t="s">
        <v>207</v>
      </c>
      <c r="BF1403" t="s">
        <v>207</v>
      </c>
      <c r="BG1403" t="s">
        <v>207</v>
      </c>
      <c r="BH1403" t="s">
        <v>207</v>
      </c>
      <c r="BI1403" t="s">
        <v>207</v>
      </c>
      <c r="BJ1403" t="s">
        <v>207</v>
      </c>
      <c r="BK1403" t="s">
        <v>207</v>
      </c>
      <c r="BL1403" t="s">
        <v>207</v>
      </c>
      <c r="BM1403" t="s">
        <v>207</v>
      </c>
      <c r="BN1403" t="s">
        <v>207</v>
      </c>
      <c r="BO1403" s="18" t="str">
        <f>IF(OR(BO$2=0, BO$2=""), "N/A", IF(ISNUMBER(SEARCH(UPPER(BO$2), UPPER(ProgramsTable[[#This Row],[Type of Service]]))), "Yes", "No"))</f>
        <v>N/A</v>
      </c>
      <c r="BP1403" s="18" t="str">
        <f>IF(BP$2=0, "N/A", IF(ISNUMBER(SEARCH(TRIM(BP$2), ProgramsTable[[#This Row],[Geographic Coverage]])), "Yes", "No"))</f>
        <v>N/A</v>
      </c>
      <c r="BQ1403" s="18" t="str">
        <f>IF(BQ$2=0, "N/A", IF(ISNUMBER(SEARCH(TRIM(BQ$2), ProgramsTable[[#This Row],[Geographic Coverage]])), "Yes", "No"))</f>
        <v>N/A</v>
      </c>
      <c r="BR1403" s="18" t="str">
        <f>IF(AND(BP$2=0, BQ$2=0), "*Required - Please Make a Selection*", IF(OR(ISNUMBER(SEARCH(TRIM(BP$2), ProgramsTable[[#This Row],[Geographic Coverage]])), ISNUMBER(SEARCH(TRIM(BQ$2), ProgramsTable[[#This Row],[Geographic Coverage]]))), "Yes", "No"))</f>
        <v>*Required - Please Make a Selection*</v>
      </c>
      <c r="BS1403" s="18" t="str">
        <f>IF(OR(BS$2="",BS$2=0), "N/A", IF(AND(ProgramsTable[[#This Row],[Age Min]]= "None", ProgramsTable[[#This Row],[Age Max]]= "None"), "Yes", IF(AND(BS$2&gt;=ProgramsTable[[#This Row],[Age Min]], BS$2&lt;=ProgramsTable[[#This Row],[Age Max]]), "Yes", "No")))</f>
        <v>N/A</v>
      </c>
      <c r="BT1403" s="18" t="str" cm="1">
        <f t="array" ref="BT1403">IF(COUNTIF(AM$2:BJ$2,"Yes")=0,"N/A",IF(SUMPRODUCT(--(AM$2:BJ$2="Yes"),--(ProgramsTable[[#This Row],[Developmental Disability]:[Caregivers, Family Members, Advocates, or Practitioners of an Individual with Disabilities or Medical Conditions]]="Yes"))&gt;0,"Yes","No"))</f>
        <v>N/A</v>
      </c>
      <c r="BU140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03" s="18" t="str">
        <f>IF(BV$2=0, "N/A", IF(ISNUMBER(SEARCH(UPPER(BV$2), UPPER(ProgramsTable[[#This Row],[Type of Service]]))), "Yes", "No"))</f>
        <v>N/A</v>
      </c>
      <c r="BW1403" s="18" t="str">
        <f>IF(BW$2=0, "N/A", IF(ISNUMBER(SEARCH(TRIM(BW$2), ProgramsTable[[#This Row],[Geographic Coverage]])), "Yes", "No"))</f>
        <v>N/A</v>
      </c>
      <c r="BX1403" s="18" t="str">
        <f>IF(BX$2=0, "N/A", IF(ISNUMBER(SEARCH(TRIM(BX$2), ProgramsTable[[#This Row],[Geographic Coverage]])), "Yes", "No"))</f>
        <v>N/A</v>
      </c>
      <c r="BY1403" s="18" t="str">
        <f>IF(AND(BW$2=0, BX$2=0), "*Required - Please Make a Selection*", IF(OR(ISNUMBER(SEARCH(TRIM(BW$2), ProgramsTable[[#This Row],[Geographic Coverage]])), ISNUMBER(SEARCH(TRIM(BX$2), ProgramsTable[[#This Row],[Geographic Coverage]]))), "Yes", "No"))</f>
        <v>*Required - Please Make a Selection*</v>
      </c>
      <c r="BZ1403" s="18" t="str">
        <f>IF(I$2=0, "N/A", IF(I$2="Yes", IF(ProgramsTable[[#This Row],[Program Includes Services for Caregivers]]="Yes", IF(ProgramsTable[[#This Row],[Program May Require Caregiver to be Unpaid]]="No", "Yes", "No"), "No"), "N/A"))</f>
        <v>N/A</v>
      </c>
      <c r="CA140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03" s="18" t="str">
        <f>IF(CB$2=0, "N/A", IF(ISNUMBER(SEARCH(TRIM(UPPER(CB$2)), TRIM(UPPER(ProgramsTable[[#This Row],[Type of Service]])))), "Yes", "No"))</f>
        <v>N/A</v>
      </c>
      <c r="CC1403" s="18" t="str">
        <f>IF(CC$2=0, "N/A", IF(ISNUMBER(SEARCH(TRIM(CC$2), ProgramsTable[[#This Row],[Geographic Coverage]])), "Yes", "No"))</f>
        <v>Yes</v>
      </c>
      <c r="CD1403" s="18" t="str">
        <f>IF(CD$2=0, "N/A", IF(ISNUMBER(SEARCH(TRIM(CD$2), ProgramsTable[[#This Row],[Geographic Coverage]])), "Yes", "No"))</f>
        <v>N/A</v>
      </c>
      <c r="CE1403" s="18" t="str">
        <f>IF(AND(CC$2=0, CD$2=0), "*Required - Please Make a Selection*", IF(OR(ISNUMBER(SEARCH(TRIM(CC$2), ProgramsTable[[#This Row],[Geographic Coverage]])), ISNUMBER(SEARCH(TRIM(CD$2), ProgramsTable[[#This Row],[Geographic Coverage]]))), "Yes", "No"))</f>
        <v>Yes</v>
      </c>
      <c r="CF1403" s="18" t="str" cm="1">
        <f t="array" ref="CF1403">IF(COUNTIF(BK$2:BN$2, "Yes")=0, "N/A", IF(SUMPRODUCT((BK$2:BN$2="Yes")*(ProgramsTable[[#This Row],[Veteran?]:[Disabled Veteran?]]="Yes"))&gt;0, "Yes", "No"))</f>
        <v>No</v>
      </c>
      <c r="CG140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03"/>
      <c r="CI1403"/>
      <c r="CJ1403"/>
      <c r="CK1403"/>
      <c r="CL1403"/>
      <c r="CM1403"/>
      <c r="CN1403"/>
      <c r="CO1403"/>
      <c r="CP1403"/>
      <c r="CQ1403"/>
      <c r="CR1403"/>
      <c r="CS1403"/>
      <c r="CU1403"/>
      <c r="CV1403"/>
    </row>
    <row r="1404" spans="1:100" hidden="1" x14ac:dyDescent="0.25">
      <c r="A1404" s="10">
        <v>1599</v>
      </c>
      <c r="B1404" t="s">
        <v>1085</v>
      </c>
      <c r="C1404" t="s">
        <v>1085</v>
      </c>
      <c r="D1404" t="s">
        <v>1094</v>
      </c>
      <c r="E1404" t="s">
        <v>1095</v>
      </c>
      <c r="F1404" t="s">
        <v>1096</v>
      </c>
      <c r="G1404" t="s">
        <v>1097</v>
      </c>
      <c r="H1404" t="s">
        <v>207</v>
      </c>
      <c r="I1404" t="s">
        <v>207</v>
      </c>
      <c r="J1404" t="s">
        <v>208</v>
      </c>
      <c r="K1404" t="s">
        <v>208</v>
      </c>
      <c r="L1404" s="11" t="s">
        <v>1098</v>
      </c>
      <c r="M1404">
        <v>18</v>
      </c>
      <c r="N1404">
        <v>26</v>
      </c>
      <c r="P1404" t="s">
        <v>1099</v>
      </c>
      <c r="Q1404" t="s">
        <v>208</v>
      </c>
      <c r="R1404" t="s">
        <v>1099</v>
      </c>
      <c r="S1404" t="s">
        <v>330</v>
      </c>
      <c r="T1404" t="s">
        <v>230</v>
      </c>
      <c r="U1404" t="s">
        <v>207</v>
      </c>
      <c r="V1404" t="s">
        <v>207</v>
      </c>
      <c r="W1404" t="s">
        <v>207</v>
      </c>
      <c r="X1404" t="s">
        <v>207</v>
      </c>
      <c r="Y1404" t="s">
        <v>207</v>
      </c>
      <c r="Z1404" t="s">
        <v>207</v>
      </c>
      <c r="AA1404" t="s">
        <v>207</v>
      </c>
      <c r="AB1404" t="s">
        <v>207</v>
      </c>
      <c r="AC1404" t="s">
        <v>207</v>
      </c>
      <c r="AD1404" t="s">
        <v>207</v>
      </c>
      <c r="AE1404" t="s">
        <v>207</v>
      </c>
      <c r="AF1404" t="s">
        <v>207</v>
      </c>
      <c r="AG1404" t="s">
        <v>207</v>
      </c>
      <c r="AH1404" t="s">
        <v>207</v>
      </c>
      <c r="AI1404" t="s">
        <v>207</v>
      </c>
      <c r="AJ1404" t="s">
        <v>207</v>
      </c>
      <c r="AK1404" t="s">
        <v>207</v>
      </c>
      <c r="AL1404" t="s">
        <v>207</v>
      </c>
      <c r="AM1404" t="s">
        <v>215</v>
      </c>
      <c r="AN1404" t="s">
        <v>215</v>
      </c>
      <c r="AO1404" t="s">
        <v>207</v>
      </c>
      <c r="AP1404" t="s">
        <v>207</v>
      </c>
      <c r="AQ1404" t="s">
        <v>207</v>
      </c>
      <c r="AR1404" t="s">
        <v>207</v>
      </c>
      <c r="AS1404" t="s">
        <v>207</v>
      </c>
      <c r="AT1404" t="s">
        <v>207</v>
      </c>
      <c r="AU1404" t="s">
        <v>207</v>
      </c>
      <c r="AV1404" t="s">
        <v>207</v>
      </c>
      <c r="AW1404" t="s">
        <v>207</v>
      </c>
      <c r="AX1404" t="s">
        <v>207</v>
      </c>
      <c r="AY1404" t="s">
        <v>207</v>
      </c>
      <c r="AZ1404" t="s">
        <v>207</v>
      </c>
      <c r="BA1404" t="s">
        <v>207</v>
      </c>
      <c r="BB1404" t="s">
        <v>207</v>
      </c>
      <c r="BC1404" t="s">
        <v>207</v>
      </c>
      <c r="BD1404" t="s">
        <v>207</v>
      </c>
      <c r="BE1404" t="s">
        <v>207</v>
      </c>
      <c r="BF1404" t="s">
        <v>207</v>
      </c>
      <c r="BG1404" t="s">
        <v>207</v>
      </c>
      <c r="BH1404" t="s">
        <v>207</v>
      </c>
      <c r="BI1404" t="s">
        <v>207</v>
      </c>
      <c r="BJ1404" t="s">
        <v>207</v>
      </c>
      <c r="BK1404" t="s">
        <v>207</v>
      </c>
      <c r="BL1404" t="s">
        <v>207</v>
      </c>
      <c r="BM1404" t="s">
        <v>207</v>
      </c>
      <c r="BN1404" t="s">
        <v>207</v>
      </c>
      <c r="BO1404" s="18" t="str">
        <f>IF(OR(BO$2=0, BO$2=""), "N/A", IF(ISNUMBER(SEARCH(UPPER(BO$2), UPPER(ProgramsTable[[#This Row],[Type of Service]]))), "Yes", "No"))</f>
        <v>N/A</v>
      </c>
      <c r="BP1404" s="18" t="str">
        <f>IF(BP$2=0, "N/A", IF(ISNUMBER(SEARCH(TRIM(BP$2), ProgramsTable[[#This Row],[Geographic Coverage]])), "Yes", "No"))</f>
        <v>N/A</v>
      </c>
      <c r="BQ1404" s="18" t="str">
        <f>IF(BQ$2=0, "N/A", IF(ISNUMBER(SEARCH(TRIM(BQ$2), ProgramsTable[[#This Row],[Geographic Coverage]])), "Yes", "No"))</f>
        <v>N/A</v>
      </c>
      <c r="BR1404" s="18" t="str">
        <f>IF(AND(BP$2=0, BQ$2=0), "*Required - Please Make a Selection*", IF(OR(ISNUMBER(SEARCH(TRIM(BP$2), ProgramsTable[[#This Row],[Geographic Coverage]])), ISNUMBER(SEARCH(TRIM(BQ$2), ProgramsTable[[#This Row],[Geographic Coverage]]))), "Yes", "No"))</f>
        <v>*Required - Please Make a Selection*</v>
      </c>
      <c r="BS1404" s="18" t="str">
        <f>IF(OR(BS$2="",BS$2=0), "N/A", IF(AND(ProgramsTable[[#This Row],[Age Min]]= "None", ProgramsTable[[#This Row],[Age Max]]= "None"), "Yes", IF(AND(BS$2&gt;=ProgramsTable[[#This Row],[Age Min]], BS$2&lt;=ProgramsTable[[#This Row],[Age Max]]), "Yes", "No")))</f>
        <v>N/A</v>
      </c>
      <c r="BT1404" s="18" t="str" cm="1">
        <f t="array" ref="BT1404">IF(COUNTIF(AM$2:BJ$2,"Yes")=0,"N/A",IF(SUMPRODUCT(--(AM$2:BJ$2="Yes"),--(ProgramsTable[[#This Row],[Developmental Disability]:[Caregivers, Family Members, Advocates, or Practitioners of an Individual with Disabilities or Medical Conditions]]="Yes"))&gt;0,"Yes","No"))</f>
        <v>N/A</v>
      </c>
      <c r="BU140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04" s="18" t="str">
        <f>IF(BV$2=0, "N/A", IF(ISNUMBER(SEARCH(UPPER(BV$2), UPPER(ProgramsTable[[#This Row],[Type of Service]]))), "Yes", "No"))</f>
        <v>N/A</v>
      </c>
      <c r="BW1404" s="18" t="str">
        <f>IF(BW$2=0, "N/A", IF(ISNUMBER(SEARCH(TRIM(BW$2), ProgramsTable[[#This Row],[Geographic Coverage]])), "Yes", "No"))</f>
        <v>N/A</v>
      </c>
      <c r="BX1404" s="18" t="str">
        <f>IF(BX$2=0, "N/A", IF(ISNUMBER(SEARCH(TRIM(BX$2), ProgramsTable[[#This Row],[Geographic Coverage]])), "Yes", "No"))</f>
        <v>N/A</v>
      </c>
      <c r="BY1404" s="18" t="str">
        <f>IF(AND(BW$2=0, BX$2=0), "*Required - Please Make a Selection*", IF(OR(ISNUMBER(SEARCH(TRIM(BW$2), ProgramsTable[[#This Row],[Geographic Coverage]])), ISNUMBER(SEARCH(TRIM(BX$2), ProgramsTable[[#This Row],[Geographic Coverage]]))), "Yes", "No"))</f>
        <v>*Required - Please Make a Selection*</v>
      </c>
      <c r="BZ1404" s="18" t="str">
        <f>IF(I$2=0, "N/A", IF(I$2="Yes", IF(ProgramsTable[[#This Row],[Program Includes Services for Caregivers]]="Yes", IF(ProgramsTable[[#This Row],[Program May Require Caregiver to be Unpaid]]="No", "Yes", "No"), "No"), "N/A"))</f>
        <v>N/A</v>
      </c>
      <c r="CA140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04" s="18" t="str">
        <f>IF(CB$2=0, "N/A", IF(ISNUMBER(SEARCH(TRIM(UPPER(CB$2)), TRIM(UPPER(ProgramsTable[[#This Row],[Type of Service]])))), "Yes", "No"))</f>
        <v>N/A</v>
      </c>
      <c r="CC1404" s="18" t="str">
        <f>IF(CC$2=0, "N/A", IF(ISNUMBER(SEARCH(TRIM(CC$2), ProgramsTable[[#This Row],[Geographic Coverage]])), "Yes", "No"))</f>
        <v>Yes</v>
      </c>
      <c r="CD1404" s="18" t="str">
        <f>IF(CD$2=0, "N/A", IF(ISNUMBER(SEARCH(TRIM(CD$2), ProgramsTable[[#This Row],[Geographic Coverage]])), "Yes", "No"))</f>
        <v>N/A</v>
      </c>
      <c r="CE1404" s="18" t="str">
        <f>IF(AND(CC$2=0, CD$2=0), "*Required - Please Make a Selection*", IF(OR(ISNUMBER(SEARCH(TRIM(CC$2), ProgramsTable[[#This Row],[Geographic Coverage]])), ISNUMBER(SEARCH(TRIM(CD$2), ProgramsTable[[#This Row],[Geographic Coverage]]))), "Yes", "No"))</f>
        <v>Yes</v>
      </c>
      <c r="CF1404" s="18" t="str" cm="1">
        <f t="array" ref="CF1404">IF(COUNTIF(BK$2:BN$2, "Yes")=0, "N/A", IF(SUMPRODUCT((BK$2:BN$2="Yes")*(ProgramsTable[[#This Row],[Veteran?]:[Disabled Veteran?]]="Yes"))&gt;0, "Yes", "No"))</f>
        <v>No</v>
      </c>
      <c r="CG140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04"/>
      <c r="CI1404"/>
      <c r="CJ1404"/>
      <c r="CK1404"/>
      <c r="CL1404"/>
      <c r="CM1404"/>
      <c r="CN1404"/>
      <c r="CO1404"/>
      <c r="CP1404"/>
      <c r="CQ1404"/>
      <c r="CR1404"/>
      <c r="CS1404"/>
      <c r="CU1404"/>
      <c r="CV1404"/>
    </row>
    <row r="1405" spans="1:100" hidden="1" x14ac:dyDescent="0.25">
      <c r="A1405" s="10">
        <v>1600</v>
      </c>
      <c r="B1405" t="s">
        <v>1085</v>
      </c>
      <c r="C1405" t="s">
        <v>1085</v>
      </c>
      <c r="D1405" t="s">
        <v>1100</v>
      </c>
      <c r="E1405" t="s">
        <v>1101</v>
      </c>
      <c r="F1405" t="s">
        <v>1102</v>
      </c>
      <c r="G1405" t="s">
        <v>95</v>
      </c>
      <c r="H1405" t="s">
        <v>207</v>
      </c>
      <c r="I1405" t="s">
        <v>207</v>
      </c>
      <c r="J1405" t="s">
        <v>208</v>
      </c>
      <c r="K1405" t="s">
        <v>208</v>
      </c>
      <c r="L1405" s="11" t="s">
        <v>208</v>
      </c>
      <c r="M1405" t="s">
        <v>208</v>
      </c>
      <c r="N1405" t="s">
        <v>208</v>
      </c>
      <c r="P1405" t="s">
        <v>235</v>
      </c>
      <c r="Q1405" t="s">
        <v>208</v>
      </c>
      <c r="R1405" t="s">
        <v>235</v>
      </c>
      <c r="S1405" t="s">
        <v>208</v>
      </c>
      <c r="T1405" t="s">
        <v>230</v>
      </c>
      <c r="U1405" t="s">
        <v>207</v>
      </c>
      <c r="V1405" t="s">
        <v>207</v>
      </c>
      <c r="W1405" t="s">
        <v>207</v>
      </c>
      <c r="X1405" t="s">
        <v>207</v>
      </c>
      <c r="Y1405" t="s">
        <v>207</v>
      </c>
      <c r="Z1405" t="s">
        <v>207</v>
      </c>
      <c r="AA1405" t="s">
        <v>207</v>
      </c>
      <c r="AB1405" t="s">
        <v>207</v>
      </c>
      <c r="AC1405" t="s">
        <v>207</v>
      </c>
      <c r="AD1405" t="s">
        <v>207</v>
      </c>
      <c r="AE1405" t="s">
        <v>207</v>
      </c>
      <c r="AF1405" t="s">
        <v>207</v>
      </c>
      <c r="AG1405" t="s">
        <v>207</v>
      </c>
      <c r="AH1405" t="s">
        <v>207</v>
      </c>
      <c r="AI1405" t="s">
        <v>207</v>
      </c>
      <c r="AJ1405" t="s">
        <v>207</v>
      </c>
      <c r="AK1405" t="s">
        <v>207</v>
      </c>
      <c r="AL1405" t="s">
        <v>207</v>
      </c>
      <c r="AM1405" t="s">
        <v>215</v>
      </c>
      <c r="AN1405" t="s">
        <v>215</v>
      </c>
      <c r="AO1405" t="s">
        <v>215</v>
      </c>
      <c r="AP1405" t="s">
        <v>207</v>
      </c>
      <c r="AQ1405" t="s">
        <v>207</v>
      </c>
      <c r="AR1405" t="s">
        <v>207</v>
      </c>
      <c r="AS1405" t="s">
        <v>207</v>
      </c>
      <c r="AT1405" t="s">
        <v>207</v>
      </c>
      <c r="AU1405" t="s">
        <v>207</v>
      </c>
      <c r="AV1405" t="s">
        <v>207</v>
      </c>
      <c r="AW1405" t="s">
        <v>207</v>
      </c>
      <c r="AX1405" t="s">
        <v>207</v>
      </c>
      <c r="AY1405" t="s">
        <v>207</v>
      </c>
      <c r="AZ1405" t="s">
        <v>207</v>
      </c>
      <c r="BA1405" t="s">
        <v>207</v>
      </c>
      <c r="BB1405" t="s">
        <v>207</v>
      </c>
      <c r="BC1405" t="s">
        <v>207</v>
      </c>
      <c r="BD1405" t="s">
        <v>207</v>
      </c>
      <c r="BE1405" t="s">
        <v>207</v>
      </c>
      <c r="BF1405" t="s">
        <v>207</v>
      </c>
      <c r="BG1405" t="s">
        <v>207</v>
      </c>
      <c r="BH1405" t="s">
        <v>207</v>
      </c>
      <c r="BI1405" t="s">
        <v>207</v>
      </c>
      <c r="BJ1405" t="s">
        <v>207</v>
      </c>
      <c r="BK1405" t="s">
        <v>207</v>
      </c>
      <c r="BL1405" t="s">
        <v>207</v>
      </c>
      <c r="BM1405" t="s">
        <v>207</v>
      </c>
      <c r="BN1405" t="s">
        <v>207</v>
      </c>
      <c r="BO1405" s="18" t="str">
        <f>IF(OR(BO$2=0, BO$2=""), "N/A", IF(ISNUMBER(SEARCH(UPPER(BO$2), UPPER(ProgramsTable[[#This Row],[Type of Service]]))), "Yes", "No"))</f>
        <v>N/A</v>
      </c>
      <c r="BP1405" s="18" t="str">
        <f>IF(BP$2=0, "N/A", IF(ISNUMBER(SEARCH(TRIM(BP$2), ProgramsTable[[#This Row],[Geographic Coverage]])), "Yes", "No"))</f>
        <v>N/A</v>
      </c>
      <c r="BQ1405" s="18" t="str">
        <f>IF(BQ$2=0, "N/A", IF(ISNUMBER(SEARCH(TRIM(BQ$2), ProgramsTable[[#This Row],[Geographic Coverage]])), "Yes", "No"))</f>
        <v>N/A</v>
      </c>
      <c r="BR1405" s="18" t="str">
        <f>IF(AND(BP$2=0, BQ$2=0), "*Required - Please Make a Selection*", IF(OR(ISNUMBER(SEARCH(TRIM(BP$2), ProgramsTable[[#This Row],[Geographic Coverage]])), ISNUMBER(SEARCH(TRIM(BQ$2), ProgramsTable[[#This Row],[Geographic Coverage]]))), "Yes", "No"))</f>
        <v>*Required - Please Make a Selection*</v>
      </c>
      <c r="BS1405" s="18" t="str">
        <f>IF(OR(BS$2="",BS$2=0), "N/A", IF(AND(ProgramsTable[[#This Row],[Age Min]]= "None", ProgramsTable[[#This Row],[Age Max]]= "None"), "Yes", IF(AND(BS$2&gt;=ProgramsTable[[#This Row],[Age Min]], BS$2&lt;=ProgramsTable[[#This Row],[Age Max]]), "Yes", "No")))</f>
        <v>N/A</v>
      </c>
      <c r="BT1405" s="18" t="str" cm="1">
        <f t="array" ref="BT1405">IF(COUNTIF(AM$2:BJ$2,"Yes")=0,"N/A",IF(SUMPRODUCT(--(AM$2:BJ$2="Yes"),--(ProgramsTable[[#This Row],[Developmental Disability]:[Caregivers, Family Members, Advocates, or Practitioners of an Individual with Disabilities or Medical Conditions]]="Yes"))&gt;0,"Yes","No"))</f>
        <v>N/A</v>
      </c>
      <c r="BU140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05" s="18" t="str">
        <f>IF(BV$2=0, "N/A", IF(ISNUMBER(SEARCH(UPPER(BV$2), UPPER(ProgramsTable[[#This Row],[Type of Service]]))), "Yes", "No"))</f>
        <v>N/A</v>
      </c>
      <c r="BW1405" s="18" t="str">
        <f>IF(BW$2=0, "N/A", IF(ISNUMBER(SEARCH(TRIM(BW$2), ProgramsTable[[#This Row],[Geographic Coverage]])), "Yes", "No"))</f>
        <v>N/A</v>
      </c>
      <c r="BX1405" s="18" t="str">
        <f>IF(BX$2=0, "N/A", IF(ISNUMBER(SEARCH(TRIM(BX$2), ProgramsTable[[#This Row],[Geographic Coverage]])), "Yes", "No"))</f>
        <v>N/A</v>
      </c>
      <c r="BY1405" s="18" t="str">
        <f>IF(AND(BW$2=0, BX$2=0), "*Required - Please Make a Selection*", IF(OR(ISNUMBER(SEARCH(TRIM(BW$2), ProgramsTable[[#This Row],[Geographic Coverage]])), ISNUMBER(SEARCH(TRIM(BX$2), ProgramsTable[[#This Row],[Geographic Coverage]]))), "Yes", "No"))</f>
        <v>*Required - Please Make a Selection*</v>
      </c>
      <c r="BZ1405" s="18" t="str">
        <f>IF(I$2=0, "N/A", IF(I$2="Yes", IF(ProgramsTable[[#This Row],[Program Includes Services for Caregivers]]="Yes", IF(ProgramsTable[[#This Row],[Program May Require Caregiver to be Unpaid]]="No", "Yes", "No"), "No"), "N/A"))</f>
        <v>N/A</v>
      </c>
      <c r="CA140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05" s="18" t="str">
        <f>IF(CB$2=0, "N/A", IF(ISNUMBER(SEARCH(TRIM(UPPER(CB$2)), TRIM(UPPER(ProgramsTable[[#This Row],[Type of Service]])))), "Yes", "No"))</f>
        <v>N/A</v>
      </c>
      <c r="CC1405" s="18" t="str">
        <f>IF(CC$2=0, "N/A", IF(ISNUMBER(SEARCH(TRIM(CC$2), ProgramsTable[[#This Row],[Geographic Coverage]])), "Yes", "No"))</f>
        <v>Yes</v>
      </c>
      <c r="CD1405" s="18" t="str">
        <f>IF(CD$2=0, "N/A", IF(ISNUMBER(SEARCH(TRIM(CD$2), ProgramsTable[[#This Row],[Geographic Coverage]])), "Yes", "No"))</f>
        <v>N/A</v>
      </c>
      <c r="CE1405" s="18" t="str">
        <f>IF(AND(CC$2=0, CD$2=0), "*Required - Please Make a Selection*", IF(OR(ISNUMBER(SEARCH(TRIM(CC$2), ProgramsTable[[#This Row],[Geographic Coverage]])), ISNUMBER(SEARCH(TRIM(CD$2), ProgramsTable[[#This Row],[Geographic Coverage]]))), "Yes", "No"))</f>
        <v>Yes</v>
      </c>
      <c r="CF1405" s="18" t="str" cm="1">
        <f t="array" ref="CF1405">IF(COUNTIF(BK$2:BN$2, "Yes")=0, "N/A", IF(SUMPRODUCT((BK$2:BN$2="Yes")*(ProgramsTable[[#This Row],[Veteran?]:[Disabled Veteran?]]="Yes"))&gt;0, "Yes", "No"))</f>
        <v>No</v>
      </c>
      <c r="CG140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05"/>
      <c r="CI1405"/>
      <c r="CJ1405"/>
      <c r="CK1405"/>
      <c r="CL1405"/>
      <c r="CM1405"/>
      <c r="CN1405"/>
      <c r="CO1405"/>
      <c r="CP1405"/>
      <c r="CQ1405"/>
      <c r="CR1405"/>
      <c r="CS1405"/>
      <c r="CU1405"/>
      <c r="CV1405"/>
    </row>
    <row r="1406" spans="1:100" hidden="1" x14ac:dyDescent="0.25">
      <c r="A1406" s="10">
        <v>1602</v>
      </c>
      <c r="B1406" t="s">
        <v>1085</v>
      </c>
      <c r="C1406" t="s">
        <v>1085</v>
      </c>
      <c r="D1406" t="s">
        <v>1107</v>
      </c>
      <c r="E1406" t="s">
        <v>1108</v>
      </c>
      <c r="F1406" t="s">
        <v>1109</v>
      </c>
      <c r="G1406" t="s">
        <v>122</v>
      </c>
      <c r="H1406" t="s">
        <v>207</v>
      </c>
      <c r="I1406" t="s">
        <v>207</v>
      </c>
      <c r="J1406" t="s">
        <v>208</v>
      </c>
      <c r="K1406" t="s">
        <v>208</v>
      </c>
      <c r="L1406" s="11" t="s">
        <v>1110</v>
      </c>
      <c r="M1406">
        <v>0</v>
      </c>
      <c r="N1406">
        <v>18</v>
      </c>
      <c r="P1406" t="s">
        <v>1111</v>
      </c>
      <c r="Q1406" t="s">
        <v>208</v>
      </c>
      <c r="R1406" t="s">
        <v>444</v>
      </c>
      <c r="S1406" t="s">
        <v>1111</v>
      </c>
      <c r="T1406" t="s">
        <v>230</v>
      </c>
      <c r="U1406" t="s">
        <v>207</v>
      </c>
      <c r="V1406" t="s">
        <v>207</v>
      </c>
      <c r="W1406" t="s">
        <v>207</v>
      </c>
      <c r="X1406" t="s">
        <v>207</v>
      </c>
      <c r="Y1406" t="s">
        <v>207</v>
      </c>
      <c r="Z1406" t="s">
        <v>207</v>
      </c>
      <c r="AA1406" t="s">
        <v>207</v>
      </c>
      <c r="AB1406" t="s">
        <v>207</v>
      </c>
      <c r="AC1406" t="s">
        <v>207</v>
      </c>
      <c r="AD1406" t="s">
        <v>207</v>
      </c>
      <c r="AE1406" t="s">
        <v>207</v>
      </c>
      <c r="AF1406" t="s">
        <v>207</v>
      </c>
      <c r="AG1406" t="s">
        <v>207</v>
      </c>
      <c r="AH1406" t="s">
        <v>207</v>
      </c>
      <c r="AI1406" t="s">
        <v>207</v>
      </c>
      <c r="AJ1406" t="s">
        <v>207</v>
      </c>
      <c r="AK1406" t="s">
        <v>207</v>
      </c>
      <c r="AL1406" t="s">
        <v>207</v>
      </c>
      <c r="AM1406" t="s">
        <v>207</v>
      </c>
      <c r="AN1406" t="s">
        <v>207</v>
      </c>
      <c r="AO1406" t="s">
        <v>207</v>
      </c>
      <c r="AP1406" t="s">
        <v>207</v>
      </c>
      <c r="AQ1406" t="s">
        <v>207</v>
      </c>
      <c r="AR1406" t="s">
        <v>207</v>
      </c>
      <c r="AS1406" t="s">
        <v>207</v>
      </c>
      <c r="AT1406" t="s">
        <v>207</v>
      </c>
      <c r="AU1406" t="s">
        <v>207</v>
      </c>
      <c r="AV1406" t="s">
        <v>207</v>
      </c>
      <c r="AW1406" t="s">
        <v>207</v>
      </c>
      <c r="AX1406" t="s">
        <v>207</v>
      </c>
      <c r="AY1406" t="s">
        <v>207</v>
      </c>
      <c r="AZ1406" t="s">
        <v>207</v>
      </c>
      <c r="BA1406" t="s">
        <v>215</v>
      </c>
      <c r="BB1406" t="s">
        <v>207</v>
      </c>
      <c r="BC1406" t="s">
        <v>207</v>
      </c>
      <c r="BD1406" t="s">
        <v>207</v>
      </c>
      <c r="BE1406" t="s">
        <v>207</v>
      </c>
      <c r="BF1406" t="s">
        <v>207</v>
      </c>
      <c r="BG1406" t="s">
        <v>207</v>
      </c>
      <c r="BH1406" t="s">
        <v>207</v>
      </c>
      <c r="BI1406" t="s">
        <v>207</v>
      </c>
      <c r="BJ1406" t="s">
        <v>207</v>
      </c>
      <c r="BK1406" t="s">
        <v>207</v>
      </c>
      <c r="BL1406" t="s">
        <v>207</v>
      </c>
      <c r="BM1406" t="s">
        <v>207</v>
      </c>
      <c r="BN1406" t="s">
        <v>207</v>
      </c>
      <c r="BO1406" s="18" t="str">
        <f>IF(OR(BO$2=0, BO$2=""), "N/A", IF(ISNUMBER(SEARCH(UPPER(BO$2), UPPER(ProgramsTable[[#This Row],[Type of Service]]))), "Yes", "No"))</f>
        <v>N/A</v>
      </c>
      <c r="BP1406" s="18" t="str">
        <f>IF(BP$2=0, "N/A", IF(ISNUMBER(SEARCH(TRIM(BP$2), ProgramsTable[[#This Row],[Geographic Coverage]])), "Yes", "No"))</f>
        <v>N/A</v>
      </c>
      <c r="BQ1406" s="18" t="str">
        <f>IF(BQ$2=0, "N/A", IF(ISNUMBER(SEARCH(TRIM(BQ$2), ProgramsTable[[#This Row],[Geographic Coverage]])), "Yes", "No"))</f>
        <v>N/A</v>
      </c>
      <c r="BR1406" s="18" t="str">
        <f>IF(AND(BP$2=0, BQ$2=0), "*Required - Please Make a Selection*", IF(OR(ISNUMBER(SEARCH(TRIM(BP$2), ProgramsTable[[#This Row],[Geographic Coverage]])), ISNUMBER(SEARCH(TRIM(BQ$2), ProgramsTable[[#This Row],[Geographic Coverage]]))), "Yes", "No"))</f>
        <v>*Required - Please Make a Selection*</v>
      </c>
      <c r="BS1406" s="18" t="str">
        <f>IF(OR(BS$2="",BS$2=0), "N/A", IF(AND(ProgramsTable[[#This Row],[Age Min]]= "None", ProgramsTable[[#This Row],[Age Max]]= "None"), "Yes", IF(AND(BS$2&gt;=ProgramsTable[[#This Row],[Age Min]], BS$2&lt;=ProgramsTable[[#This Row],[Age Max]]), "Yes", "No")))</f>
        <v>N/A</v>
      </c>
      <c r="BT1406" s="18" t="str" cm="1">
        <f t="array" ref="BT1406">IF(COUNTIF(AM$2:BJ$2,"Yes")=0,"N/A",IF(SUMPRODUCT(--(AM$2:BJ$2="Yes"),--(ProgramsTable[[#This Row],[Developmental Disability]:[Caregivers, Family Members, Advocates, or Practitioners of an Individual with Disabilities or Medical Conditions]]="Yes"))&gt;0,"Yes","No"))</f>
        <v>N/A</v>
      </c>
      <c r="BU140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06" s="18" t="str">
        <f>IF(BV$2=0, "N/A", IF(ISNUMBER(SEARCH(UPPER(BV$2), UPPER(ProgramsTable[[#This Row],[Type of Service]]))), "Yes", "No"))</f>
        <v>N/A</v>
      </c>
      <c r="BW1406" s="18" t="str">
        <f>IF(BW$2=0, "N/A", IF(ISNUMBER(SEARCH(TRIM(BW$2), ProgramsTable[[#This Row],[Geographic Coverage]])), "Yes", "No"))</f>
        <v>N/A</v>
      </c>
      <c r="BX1406" s="18" t="str">
        <f>IF(BX$2=0, "N/A", IF(ISNUMBER(SEARCH(TRIM(BX$2), ProgramsTable[[#This Row],[Geographic Coverage]])), "Yes", "No"))</f>
        <v>N/A</v>
      </c>
      <c r="BY1406" s="18" t="str">
        <f>IF(AND(BW$2=0, BX$2=0), "*Required - Please Make a Selection*", IF(OR(ISNUMBER(SEARCH(TRIM(BW$2), ProgramsTable[[#This Row],[Geographic Coverage]])), ISNUMBER(SEARCH(TRIM(BX$2), ProgramsTable[[#This Row],[Geographic Coverage]]))), "Yes", "No"))</f>
        <v>*Required - Please Make a Selection*</v>
      </c>
      <c r="BZ1406" s="18" t="str">
        <f>IF(I$2=0, "N/A", IF(I$2="Yes", IF(ProgramsTable[[#This Row],[Program Includes Services for Caregivers]]="Yes", IF(ProgramsTable[[#This Row],[Program May Require Caregiver to be Unpaid]]="No", "Yes", "No"), "No"), "N/A"))</f>
        <v>N/A</v>
      </c>
      <c r="CA140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06" s="18" t="str">
        <f>IF(CB$2=0, "N/A", IF(ISNUMBER(SEARCH(TRIM(UPPER(CB$2)), TRIM(UPPER(ProgramsTable[[#This Row],[Type of Service]])))), "Yes", "No"))</f>
        <v>N/A</v>
      </c>
      <c r="CC1406" s="18" t="str">
        <f>IF(CC$2=0, "N/A", IF(ISNUMBER(SEARCH(TRIM(CC$2), ProgramsTable[[#This Row],[Geographic Coverage]])), "Yes", "No"))</f>
        <v>Yes</v>
      </c>
      <c r="CD1406" s="18" t="str">
        <f>IF(CD$2=0, "N/A", IF(ISNUMBER(SEARCH(TRIM(CD$2), ProgramsTable[[#This Row],[Geographic Coverage]])), "Yes", "No"))</f>
        <v>N/A</v>
      </c>
      <c r="CE1406" s="18" t="str">
        <f>IF(AND(CC$2=0, CD$2=0), "*Required - Please Make a Selection*", IF(OR(ISNUMBER(SEARCH(TRIM(CC$2), ProgramsTable[[#This Row],[Geographic Coverage]])), ISNUMBER(SEARCH(TRIM(CD$2), ProgramsTable[[#This Row],[Geographic Coverage]]))), "Yes", "No"))</f>
        <v>Yes</v>
      </c>
      <c r="CF1406" s="18" t="str" cm="1">
        <f t="array" ref="CF1406">IF(COUNTIF(BK$2:BN$2, "Yes")=0, "N/A", IF(SUMPRODUCT((BK$2:BN$2="Yes")*(ProgramsTable[[#This Row],[Veteran?]:[Disabled Veteran?]]="Yes"))&gt;0, "Yes", "No"))</f>
        <v>No</v>
      </c>
      <c r="CG140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06"/>
      <c r="CI1406"/>
      <c r="CJ1406"/>
      <c r="CK1406"/>
      <c r="CL1406"/>
      <c r="CM1406"/>
      <c r="CN1406"/>
      <c r="CO1406"/>
      <c r="CP1406"/>
      <c r="CQ1406"/>
      <c r="CR1406"/>
      <c r="CS1406"/>
      <c r="CU1406"/>
      <c r="CV1406"/>
    </row>
    <row r="1407" spans="1:100" hidden="1" x14ac:dyDescent="0.25">
      <c r="A1407" s="10">
        <v>1605</v>
      </c>
      <c r="B1407" t="s">
        <v>1085</v>
      </c>
      <c r="C1407" t="s">
        <v>1085</v>
      </c>
      <c r="D1407" t="s">
        <v>1121</v>
      </c>
      <c r="E1407" t="s">
        <v>1122</v>
      </c>
      <c r="F1407" t="s">
        <v>1123</v>
      </c>
      <c r="G1407" t="s">
        <v>1124</v>
      </c>
      <c r="H1407" t="s">
        <v>207</v>
      </c>
      <c r="I1407" t="s">
        <v>207</v>
      </c>
      <c r="J1407" t="s">
        <v>208</v>
      </c>
      <c r="K1407" t="s">
        <v>208</v>
      </c>
      <c r="L1407" s="11" t="s">
        <v>208</v>
      </c>
      <c r="M1407" t="s">
        <v>208</v>
      </c>
      <c r="N1407" t="s">
        <v>208</v>
      </c>
      <c r="P1407" t="s">
        <v>235</v>
      </c>
      <c r="Q1407" t="s">
        <v>208</v>
      </c>
      <c r="R1407" t="s">
        <v>235</v>
      </c>
      <c r="S1407" t="s">
        <v>208</v>
      </c>
      <c r="T1407" t="s">
        <v>230</v>
      </c>
      <c r="U1407" t="s">
        <v>207</v>
      </c>
      <c r="V1407" t="s">
        <v>207</v>
      </c>
      <c r="W1407" t="s">
        <v>207</v>
      </c>
      <c r="X1407" t="s">
        <v>207</v>
      </c>
      <c r="Y1407" t="s">
        <v>207</v>
      </c>
      <c r="Z1407" t="s">
        <v>207</v>
      </c>
      <c r="AA1407" t="s">
        <v>207</v>
      </c>
      <c r="AB1407" t="s">
        <v>207</v>
      </c>
      <c r="AC1407" t="s">
        <v>207</v>
      </c>
      <c r="AD1407" t="s">
        <v>207</v>
      </c>
      <c r="AE1407" t="s">
        <v>207</v>
      </c>
      <c r="AF1407" t="s">
        <v>207</v>
      </c>
      <c r="AG1407" t="s">
        <v>207</v>
      </c>
      <c r="AH1407" t="s">
        <v>207</v>
      </c>
      <c r="AI1407" t="s">
        <v>207</v>
      </c>
      <c r="AJ1407" t="s">
        <v>207</v>
      </c>
      <c r="AK1407" t="s">
        <v>207</v>
      </c>
      <c r="AL1407" t="s">
        <v>207</v>
      </c>
      <c r="AM1407" t="s">
        <v>215</v>
      </c>
      <c r="AN1407" t="s">
        <v>215</v>
      </c>
      <c r="AO1407" t="s">
        <v>215</v>
      </c>
      <c r="AP1407" t="s">
        <v>207</v>
      </c>
      <c r="AQ1407" t="s">
        <v>207</v>
      </c>
      <c r="AR1407" t="s">
        <v>207</v>
      </c>
      <c r="AS1407" t="s">
        <v>207</v>
      </c>
      <c r="AT1407" t="s">
        <v>207</v>
      </c>
      <c r="AU1407" t="s">
        <v>207</v>
      </c>
      <c r="AV1407" t="s">
        <v>207</v>
      </c>
      <c r="AW1407" t="s">
        <v>207</v>
      </c>
      <c r="AX1407" t="s">
        <v>207</v>
      </c>
      <c r="AY1407" t="s">
        <v>207</v>
      </c>
      <c r="AZ1407" t="s">
        <v>207</v>
      </c>
      <c r="BA1407" t="s">
        <v>207</v>
      </c>
      <c r="BB1407" t="s">
        <v>207</v>
      </c>
      <c r="BC1407" t="s">
        <v>207</v>
      </c>
      <c r="BD1407" t="s">
        <v>207</v>
      </c>
      <c r="BE1407" t="s">
        <v>207</v>
      </c>
      <c r="BF1407" t="s">
        <v>207</v>
      </c>
      <c r="BG1407" t="s">
        <v>207</v>
      </c>
      <c r="BH1407" t="s">
        <v>207</v>
      </c>
      <c r="BI1407" t="s">
        <v>207</v>
      </c>
      <c r="BJ1407" t="s">
        <v>207</v>
      </c>
      <c r="BK1407" t="s">
        <v>207</v>
      </c>
      <c r="BL1407" t="s">
        <v>207</v>
      </c>
      <c r="BM1407" t="s">
        <v>207</v>
      </c>
      <c r="BN1407" t="s">
        <v>207</v>
      </c>
      <c r="BO1407" s="18" t="str">
        <f>IF(OR(BO$2=0, BO$2=""), "N/A", IF(ISNUMBER(SEARCH(UPPER(BO$2), UPPER(ProgramsTable[[#This Row],[Type of Service]]))), "Yes", "No"))</f>
        <v>N/A</v>
      </c>
      <c r="BP1407" s="18" t="str">
        <f>IF(BP$2=0, "N/A", IF(ISNUMBER(SEARCH(TRIM(BP$2), ProgramsTable[[#This Row],[Geographic Coverage]])), "Yes", "No"))</f>
        <v>N/A</v>
      </c>
      <c r="BQ1407" s="18" t="str">
        <f>IF(BQ$2=0, "N/A", IF(ISNUMBER(SEARCH(TRIM(BQ$2), ProgramsTable[[#This Row],[Geographic Coverage]])), "Yes", "No"))</f>
        <v>N/A</v>
      </c>
      <c r="BR1407" s="18" t="str">
        <f>IF(AND(BP$2=0, BQ$2=0), "*Required - Please Make a Selection*", IF(OR(ISNUMBER(SEARCH(TRIM(BP$2), ProgramsTable[[#This Row],[Geographic Coverage]])), ISNUMBER(SEARCH(TRIM(BQ$2), ProgramsTable[[#This Row],[Geographic Coverage]]))), "Yes", "No"))</f>
        <v>*Required - Please Make a Selection*</v>
      </c>
      <c r="BS1407" s="18" t="str">
        <f>IF(OR(BS$2="",BS$2=0), "N/A", IF(AND(ProgramsTable[[#This Row],[Age Min]]= "None", ProgramsTable[[#This Row],[Age Max]]= "None"), "Yes", IF(AND(BS$2&gt;=ProgramsTable[[#This Row],[Age Min]], BS$2&lt;=ProgramsTable[[#This Row],[Age Max]]), "Yes", "No")))</f>
        <v>N/A</v>
      </c>
      <c r="BT1407" s="18" t="str" cm="1">
        <f t="array" ref="BT1407">IF(COUNTIF(AM$2:BJ$2,"Yes")=0,"N/A",IF(SUMPRODUCT(--(AM$2:BJ$2="Yes"),--(ProgramsTable[[#This Row],[Developmental Disability]:[Caregivers, Family Members, Advocates, or Practitioners of an Individual with Disabilities or Medical Conditions]]="Yes"))&gt;0,"Yes","No"))</f>
        <v>N/A</v>
      </c>
      <c r="BU140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07" s="18" t="str">
        <f>IF(BV$2=0, "N/A", IF(ISNUMBER(SEARCH(UPPER(BV$2), UPPER(ProgramsTable[[#This Row],[Type of Service]]))), "Yes", "No"))</f>
        <v>N/A</v>
      </c>
      <c r="BW1407" s="18" t="str">
        <f>IF(BW$2=0, "N/A", IF(ISNUMBER(SEARCH(TRIM(BW$2), ProgramsTable[[#This Row],[Geographic Coverage]])), "Yes", "No"))</f>
        <v>N/A</v>
      </c>
      <c r="BX1407" s="18" t="str">
        <f>IF(BX$2=0, "N/A", IF(ISNUMBER(SEARCH(TRIM(BX$2), ProgramsTable[[#This Row],[Geographic Coverage]])), "Yes", "No"))</f>
        <v>N/A</v>
      </c>
      <c r="BY1407" s="18" t="str">
        <f>IF(AND(BW$2=0, BX$2=0), "*Required - Please Make a Selection*", IF(OR(ISNUMBER(SEARCH(TRIM(BW$2), ProgramsTable[[#This Row],[Geographic Coverage]])), ISNUMBER(SEARCH(TRIM(BX$2), ProgramsTable[[#This Row],[Geographic Coverage]]))), "Yes", "No"))</f>
        <v>*Required - Please Make a Selection*</v>
      </c>
      <c r="BZ1407" s="18" t="str">
        <f>IF(I$2=0, "N/A", IF(I$2="Yes", IF(ProgramsTable[[#This Row],[Program Includes Services for Caregivers]]="Yes", IF(ProgramsTable[[#This Row],[Program May Require Caregiver to be Unpaid]]="No", "Yes", "No"), "No"), "N/A"))</f>
        <v>N/A</v>
      </c>
      <c r="CA140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07" s="18" t="str">
        <f>IF(CB$2=0, "N/A", IF(ISNUMBER(SEARCH(TRIM(UPPER(CB$2)), TRIM(UPPER(ProgramsTable[[#This Row],[Type of Service]])))), "Yes", "No"))</f>
        <v>N/A</v>
      </c>
      <c r="CC1407" s="18" t="str">
        <f>IF(CC$2=0, "N/A", IF(ISNUMBER(SEARCH(TRIM(CC$2), ProgramsTable[[#This Row],[Geographic Coverage]])), "Yes", "No"))</f>
        <v>Yes</v>
      </c>
      <c r="CD1407" s="18" t="str">
        <f>IF(CD$2=0, "N/A", IF(ISNUMBER(SEARCH(TRIM(CD$2), ProgramsTable[[#This Row],[Geographic Coverage]])), "Yes", "No"))</f>
        <v>N/A</v>
      </c>
      <c r="CE1407" s="18" t="str">
        <f>IF(AND(CC$2=0, CD$2=0), "*Required - Please Make a Selection*", IF(OR(ISNUMBER(SEARCH(TRIM(CC$2), ProgramsTable[[#This Row],[Geographic Coverage]])), ISNUMBER(SEARCH(TRIM(CD$2), ProgramsTable[[#This Row],[Geographic Coverage]]))), "Yes", "No"))</f>
        <v>Yes</v>
      </c>
      <c r="CF1407" s="18" t="str" cm="1">
        <f t="array" ref="CF1407">IF(COUNTIF(BK$2:BN$2, "Yes")=0, "N/A", IF(SUMPRODUCT((BK$2:BN$2="Yes")*(ProgramsTable[[#This Row],[Veteran?]:[Disabled Veteran?]]="Yes"))&gt;0, "Yes", "No"))</f>
        <v>No</v>
      </c>
      <c r="CG140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07"/>
      <c r="CI1407"/>
      <c r="CJ1407"/>
      <c r="CK1407"/>
      <c r="CL1407"/>
      <c r="CM1407"/>
      <c r="CN1407"/>
      <c r="CO1407"/>
      <c r="CP1407"/>
      <c r="CQ1407"/>
      <c r="CR1407"/>
      <c r="CS1407"/>
      <c r="CU1407"/>
      <c r="CV1407"/>
    </row>
    <row r="1408" spans="1:100" hidden="1" x14ac:dyDescent="0.25">
      <c r="A1408" s="10">
        <v>1606</v>
      </c>
      <c r="B1408" t="s">
        <v>1085</v>
      </c>
      <c r="C1408" t="s">
        <v>1085</v>
      </c>
      <c r="D1408" t="s">
        <v>1125</v>
      </c>
      <c r="E1408" t="s">
        <v>1126</v>
      </c>
      <c r="F1408" t="s">
        <v>1127</v>
      </c>
      <c r="G1408" t="s">
        <v>114</v>
      </c>
      <c r="H1408" t="s">
        <v>207</v>
      </c>
      <c r="I1408" t="s">
        <v>207</v>
      </c>
      <c r="J1408" t="s">
        <v>208</v>
      </c>
      <c r="K1408" t="s">
        <v>208</v>
      </c>
      <c r="L1408" s="11" t="s">
        <v>1128</v>
      </c>
      <c r="M1408">
        <v>1</v>
      </c>
      <c r="N1408">
        <v>19</v>
      </c>
      <c r="P1408" t="s">
        <v>1129</v>
      </c>
      <c r="Q1408" t="s">
        <v>208</v>
      </c>
      <c r="R1408" t="s">
        <v>1129</v>
      </c>
      <c r="S1408" t="s">
        <v>330</v>
      </c>
      <c r="T1408" t="s">
        <v>230</v>
      </c>
      <c r="U1408" t="s">
        <v>207</v>
      </c>
      <c r="V1408" t="s">
        <v>207</v>
      </c>
      <c r="W1408" t="s">
        <v>207</v>
      </c>
      <c r="X1408" t="s">
        <v>207</v>
      </c>
      <c r="Y1408" t="s">
        <v>207</v>
      </c>
      <c r="Z1408" t="s">
        <v>207</v>
      </c>
      <c r="AA1408" t="s">
        <v>207</v>
      </c>
      <c r="AB1408" t="s">
        <v>207</v>
      </c>
      <c r="AC1408" t="s">
        <v>207</v>
      </c>
      <c r="AD1408" t="s">
        <v>207</v>
      </c>
      <c r="AE1408" t="s">
        <v>207</v>
      </c>
      <c r="AF1408" t="s">
        <v>207</v>
      </c>
      <c r="AG1408" t="s">
        <v>207</v>
      </c>
      <c r="AH1408" t="s">
        <v>207</v>
      </c>
      <c r="AI1408" t="s">
        <v>207</v>
      </c>
      <c r="AJ1408" t="s">
        <v>207</v>
      </c>
      <c r="AK1408" t="s">
        <v>207</v>
      </c>
      <c r="AL1408" t="s">
        <v>207</v>
      </c>
      <c r="AM1408" t="s">
        <v>215</v>
      </c>
      <c r="AN1408" t="s">
        <v>215</v>
      </c>
      <c r="AO1408" t="s">
        <v>215</v>
      </c>
      <c r="AP1408" t="s">
        <v>207</v>
      </c>
      <c r="AQ1408" t="s">
        <v>215</v>
      </c>
      <c r="AR1408" t="s">
        <v>207</v>
      </c>
      <c r="AS1408" t="s">
        <v>207</v>
      </c>
      <c r="AT1408" t="s">
        <v>215</v>
      </c>
      <c r="AU1408" t="s">
        <v>207</v>
      </c>
      <c r="AV1408" t="s">
        <v>215</v>
      </c>
      <c r="AW1408" t="s">
        <v>215</v>
      </c>
      <c r="AX1408" t="s">
        <v>207</v>
      </c>
      <c r="AY1408" t="s">
        <v>207</v>
      </c>
      <c r="AZ1408" t="s">
        <v>215</v>
      </c>
      <c r="BA1408" t="s">
        <v>215</v>
      </c>
      <c r="BB1408" t="s">
        <v>207</v>
      </c>
      <c r="BC1408" t="s">
        <v>207</v>
      </c>
      <c r="BD1408" t="s">
        <v>207</v>
      </c>
      <c r="BE1408" t="s">
        <v>207</v>
      </c>
      <c r="BF1408" t="s">
        <v>207</v>
      </c>
      <c r="BG1408" t="s">
        <v>207</v>
      </c>
      <c r="BH1408" t="s">
        <v>207</v>
      </c>
      <c r="BI1408" t="s">
        <v>207</v>
      </c>
      <c r="BJ1408" t="s">
        <v>207</v>
      </c>
      <c r="BK1408" t="s">
        <v>207</v>
      </c>
      <c r="BL1408" t="s">
        <v>207</v>
      </c>
      <c r="BM1408" t="s">
        <v>207</v>
      </c>
      <c r="BN1408" t="s">
        <v>207</v>
      </c>
      <c r="BO1408" s="18" t="str">
        <f>IF(OR(BO$2=0, BO$2=""), "N/A", IF(ISNUMBER(SEARCH(UPPER(BO$2), UPPER(ProgramsTable[[#This Row],[Type of Service]]))), "Yes", "No"))</f>
        <v>N/A</v>
      </c>
      <c r="BP1408" s="18" t="str">
        <f>IF(BP$2=0, "N/A", IF(ISNUMBER(SEARCH(TRIM(BP$2), ProgramsTable[[#This Row],[Geographic Coverage]])), "Yes", "No"))</f>
        <v>N/A</v>
      </c>
      <c r="BQ1408" s="18" t="str">
        <f>IF(BQ$2=0, "N/A", IF(ISNUMBER(SEARCH(TRIM(BQ$2), ProgramsTable[[#This Row],[Geographic Coverage]])), "Yes", "No"))</f>
        <v>N/A</v>
      </c>
      <c r="BR1408" s="18" t="str">
        <f>IF(AND(BP$2=0, BQ$2=0), "*Required - Please Make a Selection*", IF(OR(ISNUMBER(SEARCH(TRIM(BP$2), ProgramsTable[[#This Row],[Geographic Coverage]])), ISNUMBER(SEARCH(TRIM(BQ$2), ProgramsTable[[#This Row],[Geographic Coverage]]))), "Yes", "No"))</f>
        <v>*Required - Please Make a Selection*</v>
      </c>
      <c r="BS1408" s="18" t="str">
        <f>IF(OR(BS$2="",BS$2=0), "N/A", IF(AND(ProgramsTable[[#This Row],[Age Min]]= "None", ProgramsTable[[#This Row],[Age Max]]= "None"), "Yes", IF(AND(BS$2&gt;=ProgramsTable[[#This Row],[Age Min]], BS$2&lt;=ProgramsTable[[#This Row],[Age Max]]), "Yes", "No")))</f>
        <v>N/A</v>
      </c>
      <c r="BT1408" s="18" t="str" cm="1">
        <f t="array" ref="BT1408">IF(COUNTIF(AM$2:BJ$2,"Yes")=0,"N/A",IF(SUMPRODUCT(--(AM$2:BJ$2="Yes"),--(ProgramsTable[[#This Row],[Developmental Disability]:[Caregivers, Family Members, Advocates, or Practitioners of an Individual with Disabilities or Medical Conditions]]="Yes"))&gt;0,"Yes","No"))</f>
        <v>N/A</v>
      </c>
      <c r="BU1408"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08" s="18" t="str">
        <f>IF(BV$2=0, "N/A", IF(ISNUMBER(SEARCH(UPPER(BV$2), UPPER(ProgramsTable[[#This Row],[Type of Service]]))), "Yes", "No"))</f>
        <v>N/A</v>
      </c>
      <c r="BW1408" s="18" t="str">
        <f>IF(BW$2=0, "N/A", IF(ISNUMBER(SEARCH(TRIM(BW$2), ProgramsTable[[#This Row],[Geographic Coverage]])), "Yes", "No"))</f>
        <v>N/A</v>
      </c>
      <c r="BX1408" s="18" t="str">
        <f>IF(BX$2=0, "N/A", IF(ISNUMBER(SEARCH(TRIM(BX$2), ProgramsTable[[#This Row],[Geographic Coverage]])), "Yes", "No"))</f>
        <v>N/A</v>
      </c>
      <c r="BY1408" s="18" t="str">
        <f>IF(AND(BW$2=0, BX$2=0), "*Required - Please Make a Selection*", IF(OR(ISNUMBER(SEARCH(TRIM(BW$2), ProgramsTable[[#This Row],[Geographic Coverage]])), ISNUMBER(SEARCH(TRIM(BX$2), ProgramsTable[[#This Row],[Geographic Coverage]]))), "Yes", "No"))</f>
        <v>*Required - Please Make a Selection*</v>
      </c>
      <c r="BZ1408" s="18" t="str">
        <f>IF(I$2=0, "N/A", IF(I$2="Yes", IF(ProgramsTable[[#This Row],[Program Includes Services for Caregivers]]="Yes", IF(ProgramsTable[[#This Row],[Program May Require Caregiver to be Unpaid]]="No", "Yes", "No"), "No"), "N/A"))</f>
        <v>N/A</v>
      </c>
      <c r="CA1408"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08" s="18" t="str">
        <f>IF(CB$2=0, "N/A", IF(ISNUMBER(SEARCH(TRIM(UPPER(CB$2)), TRIM(UPPER(ProgramsTable[[#This Row],[Type of Service]])))), "Yes", "No"))</f>
        <v>N/A</v>
      </c>
      <c r="CC1408" s="18" t="str">
        <f>IF(CC$2=0, "N/A", IF(ISNUMBER(SEARCH(TRIM(CC$2), ProgramsTable[[#This Row],[Geographic Coverage]])), "Yes", "No"))</f>
        <v>Yes</v>
      </c>
      <c r="CD1408" s="18" t="str">
        <f>IF(CD$2=0, "N/A", IF(ISNUMBER(SEARCH(TRIM(CD$2), ProgramsTable[[#This Row],[Geographic Coverage]])), "Yes", "No"))</f>
        <v>N/A</v>
      </c>
      <c r="CE1408" s="18" t="str">
        <f>IF(AND(CC$2=0, CD$2=0), "*Required - Please Make a Selection*", IF(OR(ISNUMBER(SEARCH(TRIM(CC$2), ProgramsTable[[#This Row],[Geographic Coverage]])), ISNUMBER(SEARCH(TRIM(CD$2), ProgramsTable[[#This Row],[Geographic Coverage]]))), "Yes", "No"))</f>
        <v>Yes</v>
      </c>
      <c r="CF1408" s="18" t="str" cm="1">
        <f t="array" ref="CF1408">IF(COUNTIF(BK$2:BN$2, "Yes")=0, "N/A", IF(SUMPRODUCT((BK$2:BN$2="Yes")*(ProgramsTable[[#This Row],[Veteran?]:[Disabled Veteran?]]="Yes"))&gt;0, "Yes", "No"))</f>
        <v>No</v>
      </c>
      <c r="CG1408"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08"/>
      <c r="CI1408"/>
      <c r="CJ1408"/>
      <c r="CK1408"/>
      <c r="CL1408"/>
      <c r="CM1408"/>
      <c r="CN1408"/>
      <c r="CO1408"/>
      <c r="CP1408"/>
      <c r="CQ1408"/>
      <c r="CR1408"/>
      <c r="CS1408"/>
      <c r="CU1408"/>
      <c r="CV1408"/>
    </row>
    <row r="1409" spans="1:100" hidden="1" x14ac:dyDescent="0.25">
      <c r="A1409" s="10">
        <v>1607</v>
      </c>
      <c r="B1409" t="s">
        <v>1085</v>
      </c>
      <c r="C1409" t="s">
        <v>1085</v>
      </c>
      <c r="D1409" t="s">
        <v>1130</v>
      </c>
      <c r="E1409" t="s">
        <v>1131</v>
      </c>
      <c r="F1409" t="s">
        <v>1132</v>
      </c>
      <c r="G1409" t="s">
        <v>106</v>
      </c>
      <c r="H1409" t="s">
        <v>207</v>
      </c>
      <c r="I1409" t="s">
        <v>207</v>
      </c>
      <c r="J1409" t="s">
        <v>208</v>
      </c>
      <c r="K1409" t="s">
        <v>208</v>
      </c>
      <c r="L1409" s="11" t="s">
        <v>208</v>
      </c>
      <c r="M1409" t="s">
        <v>208</v>
      </c>
      <c r="N1409" t="s">
        <v>208</v>
      </c>
      <c r="P1409" t="s">
        <v>1133</v>
      </c>
      <c r="Q1409" t="s">
        <v>208</v>
      </c>
      <c r="R1409" t="s">
        <v>444</v>
      </c>
      <c r="S1409" t="s">
        <v>1133</v>
      </c>
      <c r="T1409" t="s">
        <v>230</v>
      </c>
      <c r="U1409" t="s">
        <v>207</v>
      </c>
      <c r="V1409" t="s">
        <v>207</v>
      </c>
      <c r="W1409" t="s">
        <v>207</v>
      </c>
      <c r="X1409" t="s">
        <v>207</v>
      </c>
      <c r="Y1409" t="s">
        <v>207</v>
      </c>
      <c r="Z1409" t="s">
        <v>207</v>
      </c>
      <c r="AA1409" t="s">
        <v>207</v>
      </c>
      <c r="AB1409" t="s">
        <v>207</v>
      </c>
      <c r="AC1409" t="s">
        <v>207</v>
      </c>
      <c r="AD1409" t="s">
        <v>207</v>
      </c>
      <c r="AE1409" t="s">
        <v>207</v>
      </c>
      <c r="AF1409" t="s">
        <v>207</v>
      </c>
      <c r="AG1409" t="s">
        <v>207</v>
      </c>
      <c r="AH1409" t="s">
        <v>207</v>
      </c>
      <c r="AI1409" t="s">
        <v>207</v>
      </c>
      <c r="AJ1409" t="s">
        <v>207</v>
      </c>
      <c r="AK1409" t="s">
        <v>207</v>
      </c>
      <c r="AL1409" t="s">
        <v>207</v>
      </c>
      <c r="AM1409" t="s">
        <v>207</v>
      </c>
      <c r="AN1409" t="s">
        <v>207</v>
      </c>
      <c r="AO1409" t="s">
        <v>207</v>
      </c>
      <c r="AP1409" t="s">
        <v>207</v>
      </c>
      <c r="AQ1409" t="s">
        <v>215</v>
      </c>
      <c r="AR1409" t="s">
        <v>207</v>
      </c>
      <c r="AS1409" t="s">
        <v>207</v>
      </c>
      <c r="AT1409" t="s">
        <v>207</v>
      </c>
      <c r="AU1409" t="s">
        <v>207</v>
      </c>
      <c r="AV1409" t="s">
        <v>207</v>
      </c>
      <c r="AW1409" t="s">
        <v>207</v>
      </c>
      <c r="AX1409" t="s">
        <v>207</v>
      </c>
      <c r="AY1409" t="s">
        <v>207</v>
      </c>
      <c r="AZ1409" t="s">
        <v>207</v>
      </c>
      <c r="BA1409" t="s">
        <v>207</v>
      </c>
      <c r="BB1409" t="s">
        <v>207</v>
      </c>
      <c r="BC1409" t="s">
        <v>207</v>
      </c>
      <c r="BD1409" t="s">
        <v>207</v>
      </c>
      <c r="BE1409" t="s">
        <v>207</v>
      </c>
      <c r="BF1409" t="s">
        <v>207</v>
      </c>
      <c r="BG1409" t="s">
        <v>215</v>
      </c>
      <c r="BH1409" t="s">
        <v>207</v>
      </c>
      <c r="BI1409" t="s">
        <v>207</v>
      </c>
      <c r="BJ1409" t="s">
        <v>207</v>
      </c>
      <c r="BK1409" t="s">
        <v>207</v>
      </c>
      <c r="BL1409" t="s">
        <v>207</v>
      </c>
      <c r="BM1409" t="s">
        <v>207</v>
      </c>
      <c r="BN1409" t="s">
        <v>207</v>
      </c>
      <c r="BO1409" s="18" t="str">
        <f>IF(OR(BO$2=0, BO$2=""), "N/A", IF(ISNUMBER(SEARCH(UPPER(BO$2), UPPER(ProgramsTable[[#This Row],[Type of Service]]))), "Yes", "No"))</f>
        <v>N/A</v>
      </c>
      <c r="BP1409" s="18" t="str">
        <f>IF(BP$2=0, "N/A", IF(ISNUMBER(SEARCH(TRIM(BP$2), ProgramsTable[[#This Row],[Geographic Coverage]])), "Yes", "No"))</f>
        <v>N/A</v>
      </c>
      <c r="BQ1409" s="18" t="str">
        <f>IF(BQ$2=0, "N/A", IF(ISNUMBER(SEARCH(TRIM(BQ$2), ProgramsTable[[#This Row],[Geographic Coverage]])), "Yes", "No"))</f>
        <v>N/A</v>
      </c>
      <c r="BR1409" s="18" t="str">
        <f>IF(AND(BP$2=0, BQ$2=0), "*Required - Please Make a Selection*", IF(OR(ISNUMBER(SEARCH(TRIM(BP$2), ProgramsTable[[#This Row],[Geographic Coverage]])), ISNUMBER(SEARCH(TRIM(BQ$2), ProgramsTable[[#This Row],[Geographic Coverage]]))), "Yes", "No"))</f>
        <v>*Required - Please Make a Selection*</v>
      </c>
      <c r="BS1409" s="18" t="str">
        <f>IF(OR(BS$2="",BS$2=0), "N/A", IF(AND(ProgramsTable[[#This Row],[Age Min]]= "None", ProgramsTable[[#This Row],[Age Max]]= "None"), "Yes", IF(AND(BS$2&gt;=ProgramsTable[[#This Row],[Age Min]], BS$2&lt;=ProgramsTable[[#This Row],[Age Max]]), "Yes", "No")))</f>
        <v>N/A</v>
      </c>
      <c r="BT1409" s="18" t="str" cm="1">
        <f t="array" ref="BT1409">IF(COUNTIF(AM$2:BJ$2,"Yes")=0,"N/A",IF(SUMPRODUCT(--(AM$2:BJ$2="Yes"),--(ProgramsTable[[#This Row],[Developmental Disability]:[Caregivers, Family Members, Advocates, or Practitioners of an Individual with Disabilities or Medical Conditions]]="Yes"))&gt;0,"Yes","No"))</f>
        <v>N/A</v>
      </c>
      <c r="BU1409"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09" s="18" t="str">
        <f>IF(BV$2=0, "N/A", IF(ISNUMBER(SEARCH(UPPER(BV$2), UPPER(ProgramsTable[[#This Row],[Type of Service]]))), "Yes", "No"))</f>
        <v>N/A</v>
      </c>
      <c r="BW1409" s="18" t="str">
        <f>IF(BW$2=0, "N/A", IF(ISNUMBER(SEARCH(TRIM(BW$2), ProgramsTable[[#This Row],[Geographic Coverage]])), "Yes", "No"))</f>
        <v>N/A</v>
      </c>
      <c r="BX1409" s="18" t="str">
        <f>IF(BX$2=0, "N/A", IF(ISNUMBER(SEARCH(TRIM(BX$2), ProgramsTable[[#This Row],[Geographic Coverage]])), "Yes", "No"))</f>
        <v>N/A</v>
      </c>
      <c r="BY1409" s="18" t="str">
        <f>IF(AND(BW$2=0, BX$2=0), "*Required - Please Make a Selection*", IF(OR(ISNUMBER(SEARCH(TRIM(BW$2), ProgramsTable[[#This Row],[Geographic Coverage]])), ISNUMBER(SEARCH(TRIM(BX$2), ProgramsTable[[#This Row],[Geographic Coverage]]))), "Yes", "No"))</f>
        <v>*Required - Please Make a Selection*</v>
      </c>
      <c r="BZ1409" s="18" t="str">
        <f>IF(I$2=0, "N/A", IF(I$2="Yes", IF(ProgramsTable[[#This Row],[Program Includes Services for Caregivers]]="Yes", IF(ProgramsTable[[#This Row],[Program May Require Caregiver to be Unpaid]]="No", "Yes", "No"), "No"), "N/A"))</f>
        <v>N/A</v>
      </c>
      <c r="CA1409"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09" s="18" t="str">
        <f>IF(CB$2=0, "N/A", IF(ISNUMBER(SEARCH(TRIM(UPPER(CB$2)), TRIM(UPPER(ProgramsTable[[#This Row],[Type of Service]])))), "Yes", "No"))</f>
        <v>N/A</v>
      </c>
      <c r="CC1409" s="18" t="str">
        <f>IF(CC$2=0, "N/A", IF(ISNUMBER(SEARCH(TRIM(CC$2), ProgramsTable[[#This Row],[Geographic Coverage]])), "Yes", "No"))</f>
        <v>Yes</v>
      </c>
      <c r="CD1409" s="18" t="str">
        <f>IF(CD$2=0, "N/A", IF(ISNUMBER(SEARCH(TRIM(CD$2), ProgramsTable[[#This Row],[Geographic Coverage]])), "Yes", "No"))</f>
        <v>N/A</v>
      </c>
      <c r="CE1409" s="18" t="str">
        <f>IF(AND(CC$2=0, CD$2=0), "*Required - Please Make a Selection*", IF(OR(ISNUMBER(SEARCH(TRIM(CC$2), ProgramsTable[[#This Row],[Geographic Coverage]])), ISNUMBER(SEARCH(TRIM(CD$2), ProgramsTable[[#This Row],[Geographic Coverage]]))), "Yes", "No"))</f>
        <v>Yes</v>
      </c>
      <c r="CF1409" s="18" t="str" cm="1">
        <f t="array" ref="CF1409">IF(COUNTIF(BK$2:BN$2, "Yes")=0, "N/A", IF(SUMPRODUCT((BK$2:BN$2="Yes")*(ProgramsTable[[#This Row],[Veteran?]:[Disabled Veteran?]]="Yes"))&gt;0, "Yes", "No"))</f>
        <v>No</v>
      </c>
      <c r="CG1409"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09"/>
      <c r="CI1409"/>
      <c r="CJ1409"/>
      <c r="CK1409"/>
      <c r="CL1409"/>
      <c r="CM1409"/>
      <c r="CN1409"/>
      <c r="CO1409"/>
      <c r="CP1409"/>
      <c r="CQ1409"/>
      <c r="CR1409"/>
      <c r="CS1409"/>
      <c r="CU1409"/>
      <c r="CV1409"/>
    </row>
    <row r="1410" spans="1:100" hidden="1" x14ac:dyDescent="0.25">
      <c r="A1410" s="10">
        <v>1608</v>
      </c>
      <c r="B1410" t="s">
        <v>1085</v>
      </c>
      <c r="C1410" t="s">
        <v>1085</v>
      </c>
      <c r="D1410" t="s">
        <v>1134</v>
      </c>
      <c r="E1410" t="s">
        <v>1135</v>
      </c>
      <c r="F1410" t="s">
        <v>1136</v>
      </c>
      <c r="G1410" t="s">
        <v>91</v>
      </c>
      <c r="H1410" t="s">
        <v>207</v>
      </c>
      <c r="I1410" t="s">
        <v>207</v>
      </c>
      <c r="J1410" t="s">
        <v>208</v>
      </c>
      <c r="K1410" t="s">
        <v>208</v>
      </c>
      <c r="L1410" s="11" t="s">
        <v>1137</v>
      </c>
      <c r="M1410">
        <v>14</v>
      </c>
      <c r="N1410">
        <v>25</v>
      </c>
      <c r="P1410" t="s">
        <v>1138</v>
      </c>
      <c r="Q1410" t="s">
        <v>208</v>
      </c>
      <c r="R1410" t="s">
        <v>444</v>
      </c>
      <c r="S1410" t="s">
        <v>1138</v>
      </c>
      <c r="T1410" t="s">
        <v>230</v>
      </c>
      <c r="U1410" t="s">
        <v>207</v>
      </c>
      <c r="V1410" t="s">
        <v>207</v>
      </c>
      <c r="W1410" t="s">
        <v>207</v>
      </c>
      <c r="X1410" t="s">
        <v>207</v>
      </c>
      <c r="Y1410" t="s">
        <v>207</v>
      </c>
      <c r="Z1410" t="s">
        <v>207</v>
      </c>
      <c r="AA1410" t="s">
        <v>207</v>
      </c>
      <c r="AB1410" t="s">
        <v>207</v>
      </c>
      <c r="AC1410" t="s">
        <v>207</v>
      </c>
      <c r="AD1410" t="s">
        <v>207</v>
      </c>
      <c r="AE1410" t="s">
        <v>207</v>
      </c>
      <c r="AF1410" t="s">
        <v>207</v>
      </c>
      <c r="AG1410" t="s">
        <v>207</v>
      </c>
      <c r="AH1410" t="s">
        <v>207</v>
      </c>
      <c r="AI1410" t="s">
        <v>207</v>
      </c>
      <c r="AJ1410" t="s">
        <v>207</v>
      </c>
      <c r="AK1410" t="s">
        <v>207</v>
      </c>
      <c r="AL1410" t="s">
        <v>207</v>
      </c>
      <c r="AM1410" t="s">
        <v>207</v>
      </c>
      <c r="AN1410" t="s">
        <v>207</v>
      </c>
      <c r="AO1410" t="s">
        <v>207</v>
      </c>
      <c r="AP1410" t="s">
        <v>207</v>
      </c>
      <c r="AQ1410" t="s">
        <v>215</v>
      </c>
      <c r="AR1410" t="s">
        <v>207</v>
      </c>
      <c r="AS1410" t="s">
        <v>215</v>
      </c>
      <c r="AT1410" t="s">
        <v>207</v>
      </c>
      <c r="AU1410" t="s">
        <v>207</v>
      </c>
      <c r="AV1410" t="s">
        <v>207</v>
      </c>
      <c r="AW1410" t="s">
        <v>207</v>
      </c>
      <c r="AX1410" t="s">
        <v>207</v>
      </c>
      <c r="AY1410" t="s">
        <v>207</v>
      </c>
      <c r="AZ1410" t="s">
        <v>207</v>
      </c>
      <c r="BA1410" t="s">
        <v>207</v>
      </c>
      <c r="BB1410" t="s">
        <v>207</v>
      </c>
      <c r="BC1410" t="s">
        <v>207</v>
      </c>
      <c r="BD1410" t="s">
        <v>207</v>
      </c>
      <c r="BE1410" t="s">
        <v>207</v>
      </c>
      <c r="BF1410" t="s">
        <v>207</v>
      </c>
      <c r="BG1410" t="s">
        <v>207</v>
      </c>
      <c r="BH1410" t="s">
        <v>207</v>
      </c>
      <c r="BI1410" t="s">
        <v>207</v>
      </c>
      <c r="BJ1410" t="s">
        <v>207</v>
      </c>
      <c r="BK1410" t="s">
        <v>207</v>
      </c>
      <c r="BL1410" t="s">
        <v>207</v>
      </c>
      <c r="BM1410" t="s">
        <v>207</v>
      </c>
      <c r="BN1410" t="s">
        <v>207</v>
      </c>
      <c r="BO1410" s="18" t="str">
        <f>IF(OR(BO$2=0, BO$2=""), "N/A", IF(ISNUMBER(SEARCH(UPPER(BO$2), UPPER(ProgramsTable[[#This Row],[Type of Service]]))), "Yes", "No"))</f>
        <v>N/A</v>
      </c>
      <c r="BP1410" s="18" t="str">
        <f>IF(BP$2=0, "N/A", IF(ISNUMBER(SEARCH(TRIM(BP$2), ProgramsTable[[#This Row],[Geographic Coverage]])), "Yes", "No"))</f>
        <v>N/A</v>
      </c>
      <c r="BQ1410" s="18" t="str">
        <f>IF(BQ$2=0, "N/A", IF(ISNUMBER(SEARCH(TRIM(BQ$2), ProgramsTable[[#This Row],[Geographic Coverage]])), "Yes", "No"))</f>
        <v>N/A</v>
      </c>
      <c r="BR1410" s="18" t="str">
        <f>IF(AND(BP$2=0, BQ$2=0), "*Required - Please Make a Selection*", IF(OR(ISNUMBER(SEARCH(TRIM(BP$2), ProgramsTable[[#This Row],[Geographic Coverage]])), ISNUMBER(SEARCH(TRIM(BQ$2), ProgramsTable[[#This Row],[Geographic Coverage]]))), "Yes", "No"))</f>
        <v>*Required - Please Make a Selection*</v>
      </c>
      <c r="BS1410" s="18" t="str">
        <f>IF(OR(BS$2="",BS$2=0), "N/A", IF(AND(ProgramsTable[[#This Row],[Age Min]]= "None", ProgramsTable[[#This Row],[Age Max]]= "None"), "Yes", IF(AND(BS$2&gt;=ProgramsTable[[#This Row],[Age Min]], BS$2&lt;=ProgramsTable[[#This Row],[Age Max]]), "Yes", "No")))</f>
        <v>N/A</v>
      </c>
      <c r="BT1410" s="18" t="str" cm="1">
        <f t="array" ref="BT1410">IF(COUNTIF(AM$2:BJ$2,"Yes")=0,"N/A",IF(SUMPRODUCT(--(AM$2:BJ$2="Yes"),--(ProgramsTable[[#This Row],[Developmental Disability]:[Caregivers, Family Members, Advocates, or Practitioners of an Individual with Disabilities or Medical Conditions]]="Yes"))&gt;0,"Yes","No"))</f>
        <v>N/A</v>
      </c>
      <c r="BU1410"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10" s="18" t="str">
        <f>IF(BV$2=0, "N/A", IF(ISNUMBER(SEARCH(UPPER(BV$2), UPPER(ProgramsTable[[#This Row],[Type of Service]]))), "Yes", "No"))</f>
        <v>N/A</v>
      </c>
      <c r="BW1410" s="18" t="str">
        <f>IF(BW$2=0, "N/A", IF(ISNUMBER(SEARCH(TRIM(BW$2), ProgramsTable[[#This Row],[Geographic Coverage]])), "Yes", "No"))</f>
        <v>N/A</v>
      </c>
      <c r="BX1410" s="18" t="str">
        <f>IF(BX$2=0, "N/A", IF(ISNUMBER(SEARCH(TRIM(BX$2), ProgramsTable[[#This Row],[Geographic Coverage]])), "Yes", "No"))</f>
        <v>N/A</v>
      </c>
      <c r="BY1410" s="18" t="str">
        <f>IF(AND(BW$2=0, BX$2=0), "*Required - Please Make a Selection*", IF(OR(ISNUMBER(SEARCH(TRIM(BW$2), ProgramsTable[[#This Row],[Geographic Coverage]])), ISNUMBER(SEARCH(TRIM(BX$2), ProgramsTable[[#This Row],[Geographic Coverage]]))), "Yes", "No"))</f>
        <v>*Required - Please Make a Selection*</v>
      </c>
      <c r="BZ1410" s="18" t="str">
        <f>IF(I$2=0, "N/A", IF(I$2="Yes", IF(ProgramsTable[[#This Row],[Program Includes Services for Caregivers]]="Yes", IF(ProgramsTable[[#This Row],[Program May Require Caregiver to be Unpaid]]="No", "Yes", "No"), "No"), "N/A"))</f>
        <v>N/A</v>
      </c>
      <c r="CA1410"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10" s="18" t="str">
        <f>IF(CB$2=0, "N/A", IF(ISNUMBER(SEARCH(TRIM(UPPER(CB$2)), TRIM(UPPER(ProgramsTable[[#This Row],[Type of Service]])))), "Yes", "No"))</f>
        <v>N/A</v>
      </c>
      <c r="CC1410" s="18" t="str">
        <f>IF(CC$2=0, "N/A", IF(ISNUMBER(SEARCH(TRIM(CC$2), ProgramsTable[[#This Row],[Geographic Coverage]])), "Yes", "No"))</f>
        <v>Yes</v>
      </c>
      <c r="CD1410" s="18" t="str">
        <f>IF(CD$2=0, "N/A", IF(ISNUMBER(SEARCH(TRIM(CD$2), ProgramsTable[[#This Row],[Geographic Coverage]])), "Yes", "No"))</f>
        <v>N/A</v>
      </c>
      <c r="CE1410" s="18" t="str">
        <f>IF(AND(CC$2=0, CD$2=0), "*Required - Please Make a Selection*", IF(OR(ISNUMBER(SEARCH(TRIM(CC$2), ProgramsTable[[#This Row],[Geographic Coverage]])), ISNUMBER(SEARCH(TRIM(CD$2), ProgramsTable[[#This Row],[Geographic Coverage]]))), "Yes", "No"))</f>
        <v>Yes</v>
      </c>
      <c r="CF1410" s="18" t="str" cm="1">
        <f t="array" ref="CF1410">IF(COUNTIF(BK$2:BN$2, "Yes")=0, "N/A", IF(SUMPRODUCT((BK$2:BN$2="Yes")*(ProgramsTable[[#This Row],[Veteran?]:[Disabled Veteran?]]="Yes"))&gt;0, "Yes", "No"))</f>
        <v>No</v>
      </c>
      <c r="CG1410"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10"/>
      <c r="CI1410"/>
      <c r="CJ1410"/>
      <c r="CK1410"/>
      <c r="CL1410"/>
      <c r="CM1410"/>
      <c r="CN1410"/>
      <c r="CO1410"/>
      <c r="CP1410"/>
      <c r="CQ1410"/>
      <c r="CR1410"/>
      <c r="CS1410"/>
      <c r="CU1410"/>
      <c r="CV1410"/>
    </row>
    <row r="1411" spans="1:100" hidden="1" x14ac:dyDescent="0.25">
      <c r="A1411" s="10">
        <v>1610</v>
      </c>
      <c r="B1411" t="s">
        <v>1085</v>
      </c>
      <c r="C1411" t="s">
        <v>1085</v>
      </c>
      <c r="D1411" t="s">
        <v>1144</v>
      </c>
      <c r="E1411" t="s">
        <v>1145</v>
      </c>
      <c r="F1411" t="s">
        <v>1146</v>
      </c>
      <c r="G1411" t="s">
        <v>91</v>
      </c>
      <c r="H1411" t="s">
        <v>207</v>
      </c>
      <c r="I1411" t="s">
        <v>207</v>
      </c>
      <c r="J1411" t="s">
        <v>208</v>
      </c>
      <c r="K1411" t="s">
        <v>208</v>
      </c>
      <c r="L1411" s="11" t="s">
        <v>208</v>
      </c>
      <c r="M1411" t="s">
        <v>208</v>
      </c>
      <c r="N1411" t="s">
        <v>208</v>
      </c>
      <c r="P1411" t="s">
        <v>1147</v>
      </c>
      <c r="Q1411" t="s">
        <v>208</v>
      </c>
      <c r="R1411" t="s">
        <v>1147</v>
      </c>
      <c r="S1411" t="s">
        <v>330</v>
      </c>
      <c r="T1411" t="s">
        <v>230</v>
      </c>
      <c r="U1411" t="s">
        <v>207</v>
      </c>
      <c r="V1411" t="s">
        <v>207</v>
      </c>
      <c r="W1411" t="s">
        <v>207</v>
      </c>
      <c r="X1411" t="s">
        <v>207</v>
      </c>
      <c r="Y1411" t="s">
        <v>207</v>
      </c>
      <c r="Z1411" t="s">
        <v>207</v>
      </c>
      <c r="AA1411" t="s">
        <v>207</v>
      </c>
      <c r="AB1411" t="s">
        <v>207</v>
      </c>
      <c r="AC1411" t="s">
        <v>207</v>
      </c>
      <c r="AD1411" t="s">
        <v>207</v>
      </c>
      <c r="AE1411" t="s">
        <v>207</v>
      </c>
      <c r="AF1411" t="s">
        <v>207</v>
      </c>
      <c r="AG1411" t="s">
        <v>207</v>
      </c>
      <c r="AH1411" t="s">
        <v>207</v>
      </c>
      <c r="AI1411" t="s">
        <v>207</v>
      </c>
      <c r="AJ1411" t="s">
        <v>207</v>
      </c>
      <c r="AK1411" t="s">
        <v>207</v>
      </c>
      <c r="AL1411" t="s">
        <v>207</v>
      </c>
      <c r="AM1411" t="s">
        <v>215</v>
      </c>
      <c r="AN1411" t="s">
        <v>215</v>
      </c>
      <c r="AO1411" t="s">
        <v>207</v>
      </c>
      <c r="AP1411" t="s">
        <v>207</v>
      </c>
      <c r="AQ1411" t="s">
        <v>207</v>
      </c>
      <c r="AR1411" t="s">
        <v>207</v>
      </c>
      <c r="AS1411" t="s">
        <v>207</v>
      </c>
      <c r="AT1411" t="s">
        <v>207</v>
      </c>
      <c r="AU1411" t="s">
        <v>207</v>
      </c>
      <c r="AV1411" t="s">
        <v>207</v>
      </c>
      <c r="AW1411" t="s">
        <v>207</v>
      </c>
      <c r="AX1411" t="s">
        <v>207</v>
      </c>
      <c r="AY1411" t="s">
        <v>207</v>
      </c>
      <c r="AZ1411" t="s">
        <v>207</v>
      </c>
      <c r="BA1411" t="s">
        <v>207</v>
      </c>
      <c r="BB1411" t="s">
        <v>207</v>
      </c>
      <c r="BC1411" t="s">
        <v>207</v>
      </c>
      <c r="BD1411" t="s">
        <v>207</v>
      </c>
      <c r="BE1411" t="s">
        <v>207</v>
      </c>
      <c r="BF1411" t="s">
        <v>207</v>
      </c>
      <c r="BG1411" t="s">
        <v>207</v>
      </c>
      <c r="BH1411" t="s">
        <v>207</v>
      </c>
      <c r="BI1411" t="s">
        <v>207</v>
      </c>
      <c r="BJ1411" t="s">
        <v>207</v>
      </c>
      <c r="BK1411" t="s">
        <v>207</v>
      </c>
      <c r="BL1411" t="s">
        <v>207</v>
      </c>
      <c r="BM1411" t="s">
        <v>207</v>
      </c>
      <c r="BN1411" t="s">
        <v>207</v>
      </c>
      <c r="BO1411" s="18" t="str">
        <f>IF(OR(BO$2=0, BO$2=""), "N/A", IF(ISNUMBER(SEARCH(UPPER(BO$2), UPPER(ProgramsTable[[#This Row],[Type of Service]]))), "Yes", "No"))</f>
        <v>N/A</v>
      </c>
      <c r="BP1411" s="18" t="str">
        <f>IF(BP$2=0, "N/A", IF(ISNUMBER(SEARCH(TRIM(BP$2), ProgramsTable[[#This Row],[Geographic Coverage]])), "Yes", "No"))</f>
        <v>N/A</v>
      </c>
      <c r="BQ1411" s="18" t="str">
        <f>IF(BQ$2=0, "N/A", IF(ISNUMBER(SEARCH(TRIM(BQ$2), ProgramsTable[[#This Row],[Geographic Coverage]])), "Yes", "No"))</f>
        <v>N/A</v>
      </c>
      <c r="BR1411" s="18" t="str">
        <f>IF(AND(BP$2=0, BQ$2=0), "*Required - Please Make a Selection*", IF(OR(ISNUMBER(SEARCH(TRIM(BP$2), ProgramsTable[[#This Row],[Geographic Coverage]])), ISNUMBER(SEARCH(TRIM(BQ$2), ProgramsTable[[#This Row],[Geographic Coverage]]))), "Yes", "No"))</f>
        <v>*Required - Please Make a Selection*</v>
      </c>
      <c r="BS1411" s="18" t="str">
        <f>IF(OR(BS$2="",BS$2=0), "N/A", IF(AND(ProgramsTable[[#This Row],[Age Min]]= "None", ProgramsTable[[#This Row],[Age Max]]= "None"), "Yes", IF(AND(BS$2&gt;=ProgramsTable[[#This Row],[Age Min]], BS$2&lt;=ProgramsTable[[#This Row],[Age Max]]), "Yes", "No")))</f>
        <v>N/A</v>
      </c>
      <c r="BT1411" s="18" t="str" cm="1">
        <f t="array" ref="BT1411">IF(COUNTIF(AM$2:BJ$2,"Yes")=0,"N/A",IF(SUMPRODUCT(--(AM$2:BJ$2="Yes"),--(ProgramsTable[[#This Row],[Developmental Disability]:[Caregivers, Family Members, Advocates, or Practitioners of an Individual with Disabilities or Medical Conditions]]="Yes"))&gt;0,"Yes","No"))</f>
        <v>N/A</v>
      </c>
      <c r="BU1411"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11" s="18" t="str">
        <f>IF(BV$2=0, "N/A", IF(ISNUMBER(SEARCH(UPPER(BV$2), UPPER(ProgramsTable[[#This Row],[Type of Service]]))), "Yes", "No"))</f>
        <v>N/A</v>
      </c>
      <c r="BW1411" s="18" t="str">
        <f>IF(BW$2=0, "N/A", IF(ISNUMBER(SEARCH(TRIM(BW$2), ProgramsTable[[#This Row],[Geographic Coverage]])), "Yes", "No"))</f>
        <v>N/A</v>
      </c>
      <c r="BX1411" s="18" t="str">
        <f>IF(BX$2=0, "N/A", IF(ISNUMBER(SEARCH(TRIM(BX$2), ProgramsTable[[#This Row],[Geographic Coverage]])), "Yes", "No"))</f>
        <v>N/A</v>
      </c>
      <c r="BY1411" s="18" t="str">
        <f>IF(AND(BW$2=0, BX$2=0), "*Required - Please Make a Selection*", IF(OR(ISNUMBER(SEARCH(TRIM(BW$2), ProgramsTable[[#This Row],[Geographic Coverage]])), ISNUMBER(SEARCH(TRIM(BX$2), ProgramsTable[[#This Row],[Geographic Coverage]]))), "Yes", "No"))</f>
        <v>*Required - Please Make a Selection*</v>
      </c>
      <c r="BZ1411" s="18" t="str">
        <f>IF(I$2=0, "N/A", IF(I$2="Yes", IF(ProgramsTable[[#This Row],[Program Includes Services for Caregivers]]="Yes", IF(ProgramsTable[[#This Row],[Program May Require Caregiver to be Unpaid]]="No", "Yes", "No"), "No"), "N/A"))</f>
        <v>N/A</v>
      </c>
      <c r="CA1411"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11" s="18" t="str">
        <f>IF(CB$2=0, "N/A", IF(ISNUMBER(SEARCH(TRIM(UPPER(CB$2)), TRIM(UPPER(ProgramsTable[[#This Row],[Type of Service]])))), "Yes", "No"))</f>
        <v>N/A</v>
      </c>
      <c r="CC1411" s="18" t="str">
        <f>IF(CC$2=0, "N/A", IF(ISNUMBER(SEARCH(TRIM(CC$2), ProgramsTable[[#This Row],[Geographic Coverage]])), "Yes", "No"))</f>
        <v>Yes</v>
      </c>
      <c r="CD1411" s="18" t="str">
        <f>IF(CD$2=0, "N/A", IF(ISNUMBER(SEARCH(TRIM(CD$2), ProgramsTable[[#This Row],[Geographic Coverage]])), "Yes", "No"))</f>
        <v>N/A</v>
      </c>
      <c r="CE1411" s="18" t="str">
        <f>IF(AND(CC$2=0, CD$2=0), "*Required - Please Make a Selection*", IF(OR(ISNUMBER(SEARCH(TRIM(CC$2), ProgramsTable[[#This Row],[Geographic Coverage]])), ISNUMBER(SEARCH(TRIM(CD$2), ProgramsTable[[#This Row],[Geographic Coverage]]))), "Yes", "No"))</f>
        <v>Yes</v>
      </c>
      <c r="CF1411" s="18" t="str" cm="1">
        <f t="array" ref="CF1411">IF(COUNTIF(BK$2:BN$2, "Yes")=0, "N/A", IF(SUMPRODUCT((BK$2:BN$2="Yes")*(ProgramsTable[[#This Row],[Veteran?]:[Disabled Veteran?]]="Yes"))&gt;0, "Yes", "No"))</f>
        <v>No</v>
      </c>
      <c r="CG1411"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11"/>
      <c r="CI1411"/>
      <c r="CJ1411"/>
      <c r="CK1411"/>
      <c r="CL1411"/>
      <c r="CM1411"/>
      <c r="CN1411"/>
      <c r="CO1411"/>
      <c r="CP1411"/>
      <c r="CQ1411"/>
      <c r="CR1411"/>
      <c r="CS1411"/>
      <c r="CU1411"/>
      <c r="CV1411"/>
    </row>
    <row r="1412" spans="1:100" hidden="1" x14ac:dyDescent="0.25">
      <c r="A1412" s="10">
        <v>1611</v>
      </c>
      <c r="B1412" t="s">
        <v>1085</v>
      </c>
      <c r="C1412" t="s">
        <v>1085</v>
      </c>
      <c r="D1412" t="s">
        <v>1148</v>
      </c>
      <c r="E1412" t="s">
        <v>1149</v>
      </c>
      <c r="F1412" t="s">
        <v>1150</v>
      </c>
      <c r="G1412" t="s">
        <v>91</v>
      </c>
      <c r="H1412" t="s">
        <v>207</v>
      </c>
      <c r="I1412" t="s">
        <v>207</v>
      </c>
      <c r="J1412" t="s">
        <v>208</v>
      </c>
      <c r="K1412" t="s">
        <v>208</v>
      </c>
      <c r="L1412" s="11" t="s">
        <v>208</v>
      </c>
      <c r="M1412" t="s">
        <v>208</v>
      </c>
      <c r="N1412" t="s">
        <v>208</v>
      </c>
      <c r="P1412" t="s">
        <v>1151</v>
      </c>
      <c r="Q1412" t="s">
        <v>208</v>
      </c>
      <c r="R1412" t="s">
        <v>444</v>
      </c>
      <c r="S1412" t="s">
        <v>1151</v>
      </c>
      <c r="T1412" t="s">
        <v>230</v>
      </c>
      <c r="U1412" t="s">
        <v>207</v>
      </c>
      <c r="V1412" t="s">
        <v>207</v>
      </c>
      <c r="W1412" t="s">
        <v>207</v>
      </c>
      <c r="X1412" t="s">
        <v>207</v>
      </c>
      <c r="Y1412" t="s">
        <v>207</v>
      </c>
      <c r="Z1412" t="s">
        <v>207</v>
      </c>
      <c r="AA1412" t="s">
        <v>207</v>
      </c>
      <c r="AB1412" t="s">
        <v>207</v>
      </c>
      <c r="AC1412" t="s">
        <v>207</v>
      </c>
      <c r="AD1412" t="s">
        <v>207</v>
      </c>
      <c r="AE1412" t="s">
        <v>207</v>
      </c>
      <c r="AF1412" t="s">
        <v>207</v>
      </c>
      <c r="AG1412" t="s">
        <v>207</v>
      </c>
      <c r="AH1412" t="s">
        <v>207</v>
      </c>
      <c r="AI1412" t="s">
        <v>207</v>
      </c>
      <c r="AJ1412" t="s">
        <v>207</v>
      </c>
      <c r="AK1412" t="s">
        <v>207</v>
      </c>
      <c r="AL1412" t="s">
        <v>207</v>
      </c>
      <c r="AM1412" t="s">
        <v>207</v>
      </c>
      <c r="AN1412" t="s">
        <v>207</v>
      </c>
      <c r="AO1412" t="s">
        <v>207</v>
      </c>
      <c r="AP1412" t="s">
        <v>207</v>
      </c>
      <c r="AQ1412" t="s">
        <v>207</v>
      </c>
      <c r="AR1412" t="s">
        <v>207</v>
      </c>
      <c r="AS1412" t="s">
        <v>207</v>
      </c>
      <c r="AT1412" t="s">
        <v>215</v>
      </c>
      <c r="AU1412" t="s">
        <v>207</v>
      </c>
      <c r="AV1412" t="s">
        <v>207</v>
      </c>
      <c r="AW1412" t="s">
        <v>207</v>
      </c>
      <c r="AX1412" t="s">
        <v>207</v>
      </c>
      <c r="AY1412" t="s">
        <v>207</v>
      </c>
      <c r="AZ1412" t="s">
        <v>207</v>
      </c>
      <c r="BA1412" t="s">
        <v>207</v>
      </c>
      <c r="BB1412" t="s">
        <v>207</v>
      </c>
      <c r="BC1412" t="s">
        <v>207</v>
      </c>
      <c r="BD1412" t="s">
        <v>207</v>
      </c>
      <c r="BE1412" t="s">
        <v>207</v>
      </c>
      <c r="BF1412" t="s">
        <v>207</v>
      </c>
      <c r="BG1412" t="s">
        <v>207</v>
      </c>
      <c r="BH1412" t="s">
        <v>207</v>
      </c>
      <c r="BI1412" t="s">
        <v>207</v>
      </c>
      <c r="BJ1412" t="s">
        <v>207</v>
      </c>
      <c r="BK1412" t="s">
        <v>207</v>
      </c>
      <c r="BL1412" t="s">
        <v>207</v>
      </c>
      <c r="BM1412" t="s">
        <v>207</v>
      </c>
      <c r="BN1412" t="s">
        <v>207</v>
      </c>
      <c r="BO1412" s="18" t="str">
        <f>IF(OR(BO$2=0, BO$2=""), "N/A", IF(ISNUMBER(SEARCH(UPPER(BO$2), UPPER(ProgramsTable[[#This Row],[Type of Service]]))), "Yes", "No"))</f>
        <v>N/A</v>
      </c>
      <c r="BP1412" s="18" t="str">
        <f>IF(BP$2=0, "N/A", IF(ISNUMBER(SEARCH(TRIM(BP$2), ProgramsTable[[#This Row],[Geographic Coverage]])), "Yes", "No"))</f>
        <v>N/A</v>
      </c>
      <c r="BQ1412" s="18" t="str">
        <f>IF(BQ$2=0, "N/A", IF(ISNUMBER(SEARCH(TRIM(BQ$2), ProgramsTable[[#This Row],[Geographic Coverage]])), "Yes", "No"))</f>
        <v>N/A</v>
      </c>
      <c r="BR1412" s="18" t="str">
        <f>IF(AND(BP$2=0, BQ$2=0), "*Required - Please Make a Selection*", IF(OR(ISNUMBER(SEARCH(TRIM(BP$2), ProgramsTable[[#This Row],[Geographic Coverage]])), ISNUMBER(SEARCH(TRIM(BQ$2), ProgramsTable[[#This Row],[Geographic Coverage]]))), "Yes", "No"))</f>
        <v>*Required - Please Make a Selection*</v>
      </c>
      <c r="BS1412" s="18" t="str">
        <f>IF(OR(BS$2="",BS$2=0), "N/A", IF(AND(ProgramsTable[[#This Row],[Age Min]]= "None", ProgramsTable[[#This Row],[Age Max]]= "None"), "Yes", IF(AND(BS$2&gt;=ProgramsTable[[#This Row],[Age Min]], BS$2&lt;=ProgramsTable[[#This Row],[Age Max]]), "Yes", "No")))</f>
        <v>N/A</v>
      </c>
      <c r="BT1412" s="18" t="str" cm="1">
        <f t="array" ref="BT1412">IF(COUNTIF(AM$2:BJ$2,"Yes")=0,"N/A",IF(SUMPRODUCT(--(AM$2:BJ$2="Yes"),--(ProgramsTable[[#This Row],[Developmental Disability]:[Caregivers, Family Members, Advocates, or Practitioners of an Individual with Disabilities or Medical Conditions]]="Yes"))&gt;0,"Yes","No"))</f>
        <v>N/A</v>
      </c>
      <c r="BU1412"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12" s="18" t="str">
        <f>IF(BV$2=0, "N/A", IF(ISNUMBER(SEARCH(UPPER(BV$2), UPPER(ProgramsTable[[#This Row],[Type of Service]]))), "Yes", "No"))</f>
        <v>N/A</v>
      </c>
      <c r="BW1412" s="18" t="str">
        <f>IF(BW$2=0, "N/A", IF(ISNUMBER(SEARCH(TRIM(BW$2), ProgramsTable[[#This Row],[Geographic Coverage]])), "Yes", "No"))</f>
        <v>N/A</v>
      </c>
      <c r="BX1412" s="18" t="str">
        <f>IF(BX$2=0, "N/A", IF(ISNUMBER(SEARCH(TRIM(BX$2), ProgramsTable[[#This Row],[Geographic Coverage]])), "Yes", "No"))</f>
        <v>N/A</v>
      </c>
      <c r="BY1412" s="18" t="str">
        <f>IF(AND(BW$2=0, BX$2=0), "*Required - Please Make a Selection*", IF(OR(ISNUMBER(SEARCH(TRIM(BW$2), ProgramsTable[[#This Row],[Geographic Coverage]])), ISNUMBER(SEARCH(TRIM(BX$2), ProgramsTable[[#This Row],[Geographic Coverage]]))), "Yes", "No"))</f>
        <v>*Required - Please Make a Selection*</v>
      </c>
      <c r="BZ1412" s="18" t="str">
        <f>IF(I$2=0, "N/A", IF(I$2="Yes", IF(ProgramsTable[[#This Row],[Program Includes Services for Caregivers]]="Yes", IF(ProgramsTable[[#This Row],[Program May Require Caregiver to be Unpaid]]="No", "Yes", "No"), "No"), "N/A"))</f>
        <v>N/A</v>
      </c>
      <c r="CA1412"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12" s="18" t="str">
        <f>IF(CB$2=0, "N/A", IF(ISNUMBER(SEARCH(TRIM(UPPER(CB$2)), TRIM(UPPER(ProgramsTable[[#This Row],[Type of Service]])))), "Yes", "No"))</f>
        <v>N/A</v>
      </c>
      <c r="CC1412" s="18" t="str">
        <f>IF(CC$2=0, "N/A", IF(ISNUMBER(SEARCH(TRIM(CC$2), ProgramsTable[[#This Row],[Geographic Coverage]])), "Yes", "No"))</f>
        <v>Yes</v>
      </c>
      <c r="CD1412" s="18" t="str">
        <f>IF(CD$2=0, "N/A", IF(ISNUMBER(SEARCH(TRIM(CD$2), ProgramsTable[[#This Row],[Geographic Coverage]])), "Yes", "No"))</f>
        <v>N/A</v>
      </c>
      <c r="CE1412" s="18" t="str">
        <f>IF(AND(CC$2=0, CD$2=0), "*Required - Please Make a Selection*", IF(OR(ISNUMBER(SEARCH(TRIM(CC$2), ProgramsTable[[#This Row],[Geographic Coverage]])), ISNUMBER(SEARCH(TRIM(CD$2), ProgramsTable[[#This Row],[Geographic Coverage]]))), "Yes", "No"))</f>
        <v>Yes</v>
      </c>
      <c r="CF1412" s="18" t="str" cm="1">
        <f t="array" ref="CF1412">IF(COUNTIF(BK$2:BN$2, "Yes")=0, "N/A", IF(SUMPRODUCT((BK$2:BN$2="Yes")*(ProgramsTable[[#This Row],[Veteran?]:[Disabled Veteran?]]="Yes"))&gt;0, "Yes", "No"))</f>
        <v>No</v>
      </c>
      <c r="CG1412"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12"/>
      <c r="CI1412"/>
      <c r="CJ1412"/>
      <c r="CK1412"/>
      <c r="CL1412"/>
      <c r="CM1412"/>
      <c r="CN1412"/>
      <c r="CO1412"/>
      <c r="CP1412"/>
      <c r="CQ1412"/>
      <c r="CR1412"/>
      <c r="CS1412"/>
      <c r="CU1412"/>
      <c r="CV1412"/>
    </row>
    <row r="1413" spans="1:100" hidden="1" x14ac:dyDescent="0.25">
      <c r="A1413" s="10">
        <v>1612</v>
      </c>
      <c r="B1413" t="s">
        <v>1085</v>
      </c>
      <c r="C1413" t="s">
        <v>1085</v>
      </c>
      <c r="D1413" t="s">
        <v>1152</v>
      </c>
      <c r="E1413" t="s">
        <v>1153</v>
      </c>
      <c r="F1413" t="s">
        <v>1150</v>
      </c>
      <c r="G1413" t="s">
        <v>91</v>
      </c>
      <c r="H1413" t="s">
        <v>207</v>
      </c>
      <c r="I1413" t="s">
        <v>207</v>
      </c>
      <c r="J1413" t="s">
        <v>208</v>
      </c>
      <c r="K1413" t="s">
        <v>208</v>
      </c>
      <c r="L1413" s="11" t="s">
        <v>208</v>
      </c>
      <c r="M1413" t="s">
        <v>208</v>
      </c>
      <c r="N1413" t="s">
        <v>208</v>
      </c>
      <c r="P1413" t="s">
        <v>1154</v>
      </c>
      <c r="Q1413" t="s">
        <v>208</v>
      </c>
      <c r="R1413" t="s">
        <v>444</v>
      </c>
      <c r="S1413" t="s">
        <v>1154</v>
      </c>
      <c r="T1413" t="s">
        <v>230</v>
      </c>
      <c r="U1413" t="s">
        <v>207</v>
      </c>
      <c r="V1413" t="s">
        <v>207</v>
      </c>
      <c r="W1413" t="s">
        <v>207</v>
      </c>
      <c r="X1413" t="s">
        <v>207</v>
      </c>
      <c r="Y1413" t="s">
        <v>207</v>
      </c>
      <c r="Z1413" t="s">
        <v>207</v>
      </c>
      <c r="AA1413" t="s">
        <v>207</v>
      </c>
      <c r="AB1413" t="s">
        <v>207</v>
      </c>
      <c r="AC1413" t="s">
        <v>207</v>
      </c>
      <c r="AD1413" t="s">
        <v>207</v>
      </c>
      <c r="AE1413" t="s">
        <v>207</v>
      </c>
      <c r="AF1413" t="s">
        <v>207</v>
      </c>
      <c r="AG1413" t="s">
        <v>207</v>
      </c>
      <c r="AH1413" t="s">
        <v>207</v>
      </c>
      <c r="AI1413" t="s">
        <v>207</v>
      </c>
      <c r="AJ1413" t="s">
        <v>207</v>
      </c>
      <c r="AK1413" t="s">
        <v>207</v>
      </c>
      <c r="AL1413" t="s">
        <v>207</v>
      </c>
      <c r="AM1413" t="s">
        <v>207</v>
      </c>
      <c r="AN1413" t="s">
        <v>207</v>
      </c>
      <c r="AO1413" t="s">
        <v>207</v>
      </c>
      <c r="AP1413" t="s">
        <v>207</v>
      </c>
      <c r="AQ1413" t="s">
        <v>207</v>
      </c>
      <c r="AR1413" t="s">
        <v>207</v>
      </c>
      <c r="AS1413" t="s">
        <v>207</v>
      </c>
      <c r="AT1413" t="s">
        <v>215</v>
      </c>
      <c r="AU1413" t="s">
        <v>207</v>
      </c>
      <c r="AV1413" t="s">
        <v>207</v>
      </c>
      <c r="AW1413" t="s">
        <v>207</v>
      </c>
      <c r="AX1413" t="s">
        <v>207</v>
      </c>
      <c r="AY1413" t="s">
        <v>207</v>
      </c>
      <c r="AZ1413" t="s">
        <v>207</v>
      </c>
      <c r="BA1413" t="s">
        <v>207</v>
      </c>
      <c r="BB1413" t="s">
        <v>207</v>
      </c>
      <c r="BC1413" t="s">
        <v>207</v>
      </c>
      <c r="BD1413" t="s">
        <v>207</v>
      </c>
      <c r="BE1413" t="s">
        <v>207</v>
      </c>
      <c r="BF1413" t="s">
        <v>207</v>
      </c>
      <c r="BG1413" t="s">
        <v>207</v>
      </c>
      <c r="BH1413" t="s">
        <v>207</v>
      </c>
      <c r="BI1413" t="s">
        <v>207</v>
      </c>
      <c r="BJ1413" t="s">
        <v>207</v>
      </c>
      <c r="BK1413" t="s">
        <v>207</v>
      </c>
      <c r="BL1413" t="s">
        <v>207</v>
      </c>
      <c r="BM1413" t="s">
        <v>207</v>
      </c>
      <c r="BN1413" t="s">
        <v>207</v>
      </c>
      <c r="BO1413" s="18" t="str">
        <f>IF(OR(BO$2=0, BO$2=""), "N/A", IF(ISNUMBER(SEARCH(UPPER(BO$2), UPPER(ProgramsTable[[#This Row],[Type of Service]]))), "Yes", "No"))</f>
        <v>N/A</v>
      </c>
      <c r="BP1413" s="18" t="str">
        <f>IF(BP$2=0, "N/A", IF(ISNUMBER(SEARCH(TRIM(BP$2), ProgramsTable[[#This Row],[Geographic Coverage]])), "Yes", "No"))</f>
        <v>N/A</v>
      </c>
      <c r="BQ1413" s="18" t="str">
        <f>IF(BQ$2=0, "N/A", IF(ISNUMBER(SEARCH(TRIM(BQ$2), ProgramsTable[[#This Row],[Geographic Coverage]])), "Yes", "No"))</f>
        <v>N/A</v>
      </c>
      <c r="BR1413" s="18" t="str">
        <f>IF(AND(BP$2=0, BQ$2=0), "*Required - Please Make a Selection*", IF(OR(ISNUMBER(SEARCH(TRIM(BP$2), ProgramsTable[[#This Row],[Geographic Coverage]])), ISNUMBER(SEARCH(TRIM(BQ$2), ProgramsTable[[#This Row],[Geographic Coverage]]))), "Yes", "No"))</f>
        <v>*Required - Please Make a Selection*</v>
      </c>
      <c r="BS1413" s="18" t="str">
        <f>IF(OR(BS$2="",BS$2=0), "N/A", IF(AND(ProgramsTable[[#This Row],[Age Min]]= "None", ProgramsTable[[#This Row],[Age Max]]= "None"), "Yes", IF(AND(BS$2&gt;=ProgramsTable[[#This Row],[Age Min]], BS$2&lt;=ProgramsTable[[#This Row],[Age Max]]), "Yes", "No")))</f>
        <v>N/A</v>
      </c>
      <c r="BT1413" s="18" t="str" cm="1">
        <f t="array" ref="BT1413">IF(COUNTIF(AM$2:BJ$2,"Yes")=0,"N/A",IF(SUMPRODUCT(--(AM$2:BJ$2="Yes"),--(ProgramsTable[[#This Row],[Developmental Disability]:[Caregivers, Family Members, Advocates, or Practitioners of an Individual with Disabilities or Medical Conditions]]="Yes"))&gt;0,"Yes","No"))</f>
        <v>N/A</v>
      </c>
      <c r="BU1413"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13" s="18" t="str">
        <f>IF(BV$2=0, "N/A", IF(ISNUMBER(SEARCH(UPPER(BV$2), UPPER(ProgramsTable[[#This Row],[Type of Service]]))), "Yes", "No"))</f>
        <v>N/A</v>
      </c>
      <c r="BW1413" s="18" t="str">
        <f>IF(BW$2=0, "N/A", IF(ISNUMBER(SEARCH(TRIM(BW$2), ProgramsTable[[#This Row],[Geographic Coverage]])), "Yes", "No"))</f>
        <v>N/A</v>
      </c>
      <c r="BX1413" s="18" t="str">
        <f>IF(BX$2=0, "N/A", IF(ISNUMBER(SEARCH(TRIM(BX$2), ProgramsTable[[#This Row],[Geographic Coverage]])), "Yes", "No"))</f>
        <v>N/A</v>
      </c>
      <c r="BY1413" s="18" t="str">
        <f>IF(AND(BW$2=0, BX$2=0), "*Required - Please Make a Selection*", IF(OR(ISNUMBER(SEARCH(TRIM(BW$2), ProgramsTable[[#This Row],[Geographic Coverage]])), ISNUMBER(SEARCH(TRIM(BX$2), ProgramsTable[[#This Row],[Geographic Coverage]]))), "Yes", "No"))</f>
        <v>*Required - Please Make a Selection*</v>
      </c>
      <c r="BZ1413" s="18" t="str">
        <f>IF(I$2=0, "N/A", IF(I$2="Yes", IF(ProgramsTable[[#This Row],[Program Includes Services for Caregivers]]="Yes", IF(ProgramsTable[[#This Row],[Program May Require Caregiver to be Unpaid]]="No", "Yes", "No"), "No"), "N/A"))</f>
        <v>N/A</v>
      </c>
      <c r="CA1413"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13" s="18" t="str">
        <f>IF(CB$2=0, "N/A", IF(ISNUMBER(SEARCH(TRIM(UPPER(CB$2)), TRIM(UPPER(ProgramsTable[[#This Row],[Type of Service]])))), "Yes", "No"))</f>
        <v>N/A</v>
      </c>
      <c r="CC1413" s="18" t="str">
        <f>IF(CC$2=0, "N/A", IF(ISNUMBER(SEARCH(TRIM(CC$2), ProgramsTable[[#This Row],[Geographic Coverage]])), "Yes", "No"))</f>
        <v>Yes</v>
      </c>
      <c r="CD1413" s="18" t="str">
        <f>IF(CD$2=0, "N/A", IF(ISNUMBER(SEARCH(TRIM(CD$2), ProgramsTable[[#This Row],[Geographic Coverage]])), "Yes", "No"))</f>
        <v>N/A</v>
      </c>
      <c r="CE1413" s="18" t="str">
        <f>IF(AND(CC$2=0, CD$2=0), "*Required - Please Make a Selection*", IF(OR(ISNUMBER(SEARCH(TRIM(CC$2), ProgramsTable[[#This Row],[Geographic Coverage]])), ISNUMBER(SEARCH(TRIM(CD$2), ProgramsTable[[#This Row],[Geographic Coverage]]))), "Yes", "No"))</f>
        <v>Yes</v>
      </c>
      <c r="CF1413" s="18" t="str" cm="1">
        <f t="array" ref="CF1413">IF(COUNTIF(BK$2:BN$2, "Yes")=0, "N/A", IF(SUMPRODUCT((BK$2:BN$2="Yes")*(ProgramsTable[[#This Row],[Veteran?]:[Disabled Veteran?]]="Yes"))&gt;0, "Yes", "No"))</f>
        <v>No</v>
      </c>
      <c r="CG1413"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13"/>
      <c r="CI1413"/>
      <c r="CJ1413"/>
      <c r="CK1413"/>
      <c r="CL1413"/>
      <c r="CM1413"/>
      <c r="CN1413"/>
      <c r="CO1413"/>
      <c r="CP1413"/>
      <c r="CQ1413"/>
      <c r="CR1413"/>
      <c r="CS1413"/>
      <c r="CU1413"/>
      <c r="CV1413"/>
    </row>
    <row r="1414" spans="1:100" hidden="1" x14ac:dyDescent="0.25">
      <c r="A1414" s="10">
        <v>1613</v>
      </c>
      <c r="B1414" t="s">
        <v>1085</v>
      </c>
      <c r="C1414" t="s">
        <v>1085</v>
      </c>
      <c r="D1414" t="s">
        <v>1155</v>
      </c>
      <c r="E1414" t="s">
        <v>1156</v>
      </c>
      <c r="F1414" t="s">
        <v>1157</v>
      </c>
      <c r="G1414" t="s">
        <v>103</v>
      </c>
      <c r="H1414" t="s">
        <v>207</v>
      </c>
      <c r="I1414" t="s">
        <v>207</v>
      </c>
      <c r="J1414" t="s">
        <v>208</v>
      </c>
      <c r="K1414" t="s">
        <v>208</v>
      </c>
      <c r="L1414" s="11" t="s">
        <v>208</v>
      </c>
      <c r="M1414" t="s">
        <v>208</v>
      </c>
      <c r="N1414" t="s">
        <v>208</v>
      </c>
      <c r="P1414" t="s">
        <v>235</v>
      </c>
      <c r="Q1414" t="s">
        <v>208</v>
      </c>
      <c r="R1414" t="s">
        <v>235</v>
      </c>
      <c r="S1414" t="s">
        <v>208</v>
      </c>
      <c r="T1414" t="s">
        <v>230</v>
      </c>
      <c r="U1414" t="s">
        <v>207</v>
      </c>
      <c r="V1414" t="s">
        <v>207</v>
      </c>
      <c r="W1414" t="s">
        <v>207</v>
      </c>
      <c r="X1414" t="s">
        <v>207</v>
      </c>
      <c r="Y1414" t="s">
        <v>207</v>
      </c>
      <c r="Z1414" t="s">
        <v>207</v>
      </c>
      <c r="AA1414" t="s">
        <v>207</v>
      </c>
      <c r="AB1414" t="s">
        <v>207</v>
      </c>
      <c r="AC1414" t="s">
        <v>207</v>
      </c>
      <c r="AD1414" t="s">
        <v>207</v>
      </c>
      <c r="AE1414" t="s">
        <v>207</v>
      </c>
      <c r="AF1414" t="s">
        <v>207</v>
      </c>
      <c r="AG1414" t="s">
        <v>207</v>
      </c>
      <c r="AH1414" t="s">
        <v>207</v>
      </c>
      <c r="AI1414" t="s">
        <v>207</v>
      </c>
      <c r="AJ1414" t="s">
        <v>207</v>
      </c>
      <c r="AK1414" t="s">
        <v>207</v>
      </c>
      <c r="AL1414" t="s">
        <v>207</v>
      </c>
      <c r="AM1414" t="s">
        <v>215</v>
      </c>
      <c r="AN1414" t="s">
        <v>215</v>
      </c>
      <c r="AO1414" t="s">
        <v>215</v>
      </c>
      <c r="AP1414" t="s">
        <v>207</v>
      </c>
      <c r="AQ1414" t="s">
        <v>207</v>
      </c>
      <c r="AR1414" t="s">
        <v>207</v>
      </c>
      <c r="AS1414" t="s">
        <v>207</v>
      </c>
      <c r="AT1414" t="s">
        <v>207</v>
      </c>
      <c r="AU1414" t="s">
        <v>207</v>
      </c>
      <c r="AV1414" t="s">
        <v>207</v>
      </c>
      <c r="AW1414" t="s">
        <v>207</v>
      </c>
      <c r="AX1414" t="s">
        <v>207</v>
      </c>
      <c r="AY1414" t="s">
        <v>207</v>
      </c>
      <c r="AZ1414" t="s">
        <v>207</v>
      </c>
      <c r="BA1414" t="s">
        <v>207</v>
      </c>
      <c r="BB1414" t="s">
        <v>207</v>
      </c>
      <c r="BC1414" t="s">
        <v>207</v>
      </c>
      <c r="BD1414" t="s">
        <v>207</v>
      </c>
      <c r="BE1414" t="s">
        <v>207</v>
      </c>
      <c r="BF1414" t="s">
        <v>207</v>
      </c>
      <c r="BG1414" t="s">
        <v>207</v>
      </c>
      <c r="BH1414" t="s">
        <v>207</v>
      </c>
      <c r="BI1414" t="s">
        <v>207</v>
      </c>
      <c r="BJ1414" t="s">
        <v>207</v>
      </c>
      <c r="BK1414" t="s">
        <v>207</v>
      </c>
      <c r="BL1414" t="s">
        <v>207</v>
      </c>
      <c r="BM1414" t="s">
        <v>207</v>
      </c>
      <c r="BN1414" t="s">
        <v>207</v>
      </c>
      <c r="BO1414" s="18" t="str">
        <f>IF(OR(BO$2=0, BO$2=""), "N/A", IF(ISNUMBER(SEARCH(UPPER(BO$2), UPPER(ProgramsTable[[#This Row],[Type of Service]]))), "Yes", "No"))</f>
        <v>N/A</v>
      </c>
      <c r="BP1414" s="18" t="str">
        <f>IF(BP$2=0, "N/A", IF(ISNUMBER(SEARCH(TRIM(BP$2), ProgramsTable[[#This Row],[Geographic Coverage]])), "Yes", "No"))</f>
        <v>N/A</v>
      </c>
      <c r="BQ1414" s="18" t="str">
        <f>IF(BQ$2=0, "N/A", IF(ISNUMBER(SEARCH(TRIM(BQ$2), ProgramsTable[[#This Row],[Geographic Coverage]])), "Yes", "No"))</f>
        <v>N/A</v>
      </c>
      <c r="BR1414" s="18" t="str">
        <f>IF(AND(BP$2=0, BQ$2=0), "*Required - Please Make a Selection*", IF(OR(ISNUMBER(SEARCH(TRIM(BP$2), ProgramsTable[[#This Row],[Geographic Coverage]])), ISNUMBER(SEARCH(TRIM(BQ$2), ProgramsTable[[#This Row],[Geographic Coverage]]))), "Yes", "No"))</f>
        <v>*Required - Please Make a Selection*</v>
      </c>
      <c r="BS1414" s="18" t="str">
        <f>IF(OR(BS$2="",BS$2=0), "N/A", IF(AND(ProgramsTable[[#This Row],[Age Min]]= "None", ProgramsTable[[#This Row],[Age Max]]= "None"), "Yes", IF(AND(BS$2&gt;=ProgramsTable[[#This Row],[Age Min]], BS$2&lt;=ProgramsTable[[#This Row],[Age Max]]), "Yes", "No")))</f>
        <v>N/A</v>
      </c>
      <c r="BT1414" s="18" t="str" cm="1">
        <f t="array" ref="BT1414">IF(COUNTIF(AM$2:BJ$2,"Yes")=0,"N/A",IF(SUMPRODUCT(--(AM$2:BJ$2="Yes"),--(ProgramsTable[[#This Row],[Developmental Disability]:[Caregivers, Family Members, Advocates, or Practitioners of an Individual with Disabilities or Medical Conditions]]="Yes"))&gt;0,"Yes","No"))</f>
        <v>N/A</v>
      </c>
      <c r="BU1414"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14" s="18" t="str">
        <f>IF(BV$2=0, "N/A", IF(ISNUMBER(SEARCH(UPPER(BV$2), UPPER(ProgramsTable[[#This Row],[Type of Service]]))), "Yes", "No"))</f>
        <v>N/A</v>
      </c>
      <c r="BW1414" s="18" t="str">
        <f>IF(BW$2=0, "N/A", IF(ISNUMBER(SEARCH(TRIM(BW$2), ProgramsTable[[#This Row],[Geographic Coverage]])), "Yes", "No"))</f>
        <v>N/A</v>
      </c>
      <c r="BX1414" s="18" t="str">
        <f>IF(BX$2=0, "N/A", IF(ISNUMBER(SEARCH(TRIM(BX$2), ProgramsTable[[#This Row],[Geographic Coverage]])), "Yes", "No"))</f>
        <v>N/A</v>
      </c>
      <c r="BY1414" s="18" t="str">
        <f>IF(AND(BW$2=0, BX$2=0), "*Required - Please Make a Selection*", IF(OR(ISNUMBER(SEARCH(TRIM(BW$2), ProgramsTable[[#This Row],[Geographic Coverage]])), ISNUMBER(SEARCH(TRIM(BX$2), ProgramsTable[[#This Row],[Geographic Coverage]]))), "Yes", "No"))</f>
        <v>*Required - Please Make a Selection*</v>
      </c>
      <c r="BZ1414" s="18" t="str">
        <f>IF(I$2=0, "N/A", IF(I$2="Yes", IF(ProgramsTable[[#This Row],[Program Includes Services for Caregivers]]="Yes", IF(ProgramsTable[[#This Row],[Program May Require Caregiver to be Unpaid]]="No", "Yes", "No"), "No"), "N/A"))</f>
        <v>N/A</v>
      </c>
      <c r="CA1414"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14" s="18" t="str">
        <f>IF(CB$2=0, "N/A", IF(ISNUMBER(SEARCH(TRIM(UPPER(CB$2)), TRIM(UPPER(ProgramsTable[[#This Row],[Type of Service]])))), "Yes", "No"))</f>
        <v>N/A</v>
      </c>
      <c r="CC1414" s="18" t="str">
        <f>IF(CC$2=0, "N/A", IF(ISNUMBER(SEARCH(TRIM(CC$2), ProgramsTable[[#This Row],[Geographic Coverage]])), "Yes", "No"))</f>
        <v>Yes</v>
      </c>
      <c r="CD1414" s="18" t="str">
        <f>IF(CD$2=0, "N/A", IF(ISNUMBER(SEARCH(TRIM(CD$2), ProgramsTable[[#This Row],[Geographic Coverage]])), "Yes", "No"))</f>
        <v>N/A</v>
      </c>
      <c r="CE1414" s="18" t="str">
        <f>IF(AND(CC$2=0, CD$2=0), "*Required - Please Make a Selection*", IF(OR(ISNUMBER(SEARCH(TRIM(CC$2), ProgramsTable[[#This Row],[Geographic Coverage]])), ISNUMBER(SEARCH(TRIM(CD$2), ProgramsTable[[#This Row],[Geographic Coverage]]))), "Yes", "No"))</f>
        <v>Yes</v>
      </c>
      <c r="CF1414" s="18" t="str" cm="1">
        <f t="array" ref="CF1414">IF(COUNTIF(BK$2:BN$2, "Yes")=0, "N/A", IF(SUMPRODUCT((BK$2:BN$2="Yes")*(ProgramsTable[[#This Row],[Veteran?]:[Disabled Veteran?]]="Yes"))&gt;0, "Yes", "No"))</f>
        <v>No</v>
      </c>
      <c r="CG1414"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14"/>
      <c r="CI1414"/>
      <c r="CJ1414"/>
      <c r="CK1414"/>
      <c r="CL1414"/>
      <c r="CM1414"/>
      <c r="CN1414"/>
      <c r="CO1414"/>
      <c r="CP1414"/>
      <c r="CQ1414"/>
      <c r="CR1414"/>
      <c r="CS1414"/>
      <c r="CU1414"/>
      <c r="CV1414"/>
    </row>
    <row r="1415" spans="1:100" hidden="1" x14ac:dyDescent="0.25">
      <c r="A1415" s="10">
        <v>1614</v>
      </c>
      <c r="B1415" t="s">
        <v>1085</v>
      </c>
      <c r="C1415" t="s">
        <v>1085</v>
      </c>
      <c r="D1415" t="s">
        <v>1158</v>
      </c>
      <c r="E1415" t="s">
        <v>1159</v>
      </c>
      <c r="F1415" t="s">
        <v>1160</v>
      </c>
      <c r="G1415" t="s">
        <v>89</v>
      </c>
      <c r="H1415" t="s">
        <v>207</v>
      </c>
      <c r="I1415" t="s">
        <v>207</v>
      </c>
      <c r="J1415" t="s">
        <v>208</v>
      </c>
      <c r="K1415" t="s">
        <v>208</v>
      </c>
      <c r="L1415" s="11" t="s">
        <v>208</v>
      </c>
      <c r="M1415" t="s">
        <v>208</v>
      </c>
      <c r="N1415" t="s">
        <v>208</v>
      </c>
      <c r="P1415" t="s">
        <v>235</v>
      </c>
      <c r="Q1415" t="s">
        <v>208</v>
      </c>
      <c r="R1415" t="s">
        <v>235</v>
      </c>
      <c r="S1415" t="s">
        <v>208</v>
      </c>
      <c r="T1415" t="s">
        <v>230</v>
      </c>
      <c r="U1415" t="s">
        <v>207</v>
      </c>
      <c r="V1415" t="s">
        <v>207</v>
      </c>
      <c r="W1415" t="s">
        <v>207</v>
      </c>
      <c r="X1415" t="s">
        <v>207</v>
      </c>
      <c r="Y1415" t="s">
        <v>207</v>
      </c>
      <c r="Z1415" t="s">
        <v>207</v>
      </c>
      <c r="AA1415" t="s">
        <v>207</v>
      </c>
      <c r="AB1415" t="s">
        <v>207</v>
      </c>
      <c r="AC1415" t="s">
        <v>207</v>
      </c>
      <c r="AD1415" t="s">
        <v>207</v>
      </c>
      <c r="AE1415" t="s">
        <v>207</v>
      </c>
      <c r="AF1415" t="s">
        <v>207</v>
      </c>
      <c r="AG1415" t="s">
        <v>207</v>
      </c>
      <c r="AH1415" t="s">
        <v>207</v>
      </c>
      <c r="AI1415" t="s">
        <v>207</v>
      </c>
      <c r="AJ1415" t="s">
        <v>207</v>
      </c>
      <c r="AK1415" t="s">
        <v>207</v>
      </c>
      <c r="AL1415" t="s">
        <v>207</v>
      </c>
      <c r="AM1415" t="s">
        <v>215</v>
      </c>
      <c r="AN1415" t="s">
        <v>215</v>
      </c>
      <c r="AO1415" t="s">
        <v>215</v>
      </c>
      <c r="AP1415" t="s">
        <v>207</v>
      </c>
      <c r="AQ1415" t="s">
        <v>207</v>
      </c>
      <c r="AR1415" t="s">
        <v>207</v>
      </c>
      <c r="AS1415" t="s">
        <v>207</v>
      </c>
      <c r="AT1415" t="s">
        <v>207</v>
      </c>
      <c r="AU1415" t="s">
        <v>207</v>
      </c>
      <c r="AV1415" t="s">
        <v>207</v>
      </c>
      <c r="AW1415" t="s">
        <v>207</v>
      </c>
      <c r="AX1415" t="s">
        <v>207</v>
      </c>
      <c r="AY1415" t="s">
        <v>207</v>
      </c>
      <c r="AZ1415" t="s">
        <v>207</v>
      </c>
      <c r="BA1415" t="s">
        <v>207</v>
      </c>
      <c r="BB1415" t="s">
        <v>207</v>
      </c>
      <c r="BC1415" t="s">
        <v>207</v>
      </c>
      <c r="BD1415" t="s">
        <v>207</v>
      </c>
      <c r="BE1415" t="s">
        <v>207</v>
      </c>
      <c r="BF1415" t="s">
        <v>207</v>
      </c>
      <c r="BG1415" t="s">
        <v>207</v>
      </c>
      <c r="BH1415" t="s">
        <v>207</v>
      </c>
      <c r="BI1415" t="s">
        <v>207</v>
      </c>
      <c r="BJ1415" t="s">
        <v>207</v>
      </c>
      <c r="BK1415" t="s">
        <v>207</v>
      </c>
      <c r="BL1415" t="s">
        <v>207</v>
      </c>
      <c r="BM1415" t="s">
        <v>207</v>
      </c>
      <c r="BN1415" t="s">
        <v>207</v>
      </c>
      <c r="BO1415" s="18" t="str">
        <f>IF(OR(BO$2=0, BO$2=""), "N/A", IF(ISNUMBER(SEARCH(UPPER(BO$2), UPPER(ProgramsTable[[#This Row],[Type of Service]]))), "Yes", "No"))</f>
        <v>N/A</v>
      </c>
      <c r="BP1415" s="18" t="str">
        <f>IF(BP$2=0, "N/A", IF(ISNUMBER(SEARCH(TRIM(BP$2), ProgramsTable[[#This Row],[Geographic Coverage]])), "Yes", "No"))</f>
        <v>N/A</v>
      </c>
      <c r="BQ1415" s="18" t="str">
        <f>IF(BQ$2=0, "N/A", IF(ISNUMBER(SEARCH(TRIM(BQ$2), ProgramsTable[[#This Row],[Geographic Coverage]])), "Yes", "No"))</f>
        <v>N/A</v>
      </c>
      <c r="BR1415" s="18" t="str">
        <f>IF(AND(BP$2=0, BQ$2=0), "*Required - Please Make a Selection*", IF(OR(ISNUMBER(SEARCH(TRIM(BP$2), ProgramsTable[[#This Row],[Geographic Coverage]])), ISNUMBER(SEARCH(TRIM(BQ$2), ProgramsTable[[#This Row],[Geographic Coverage]]))), "Yes", "No"))</f>
        <v>*Required - Please Make a Selection*</v>
      </c>
      <c r="BS1415" s="18" t="str">
        <f>IF(OR(BS$2="",BS$2=0), "N/A", IF(AND(ProgramsTable[[#This Row],[Age Min]]= "None", ProgramsTable[[#This Row],[Age Max]]= "None"), "Yes", IF(AND(BS$2&gt;=ProgramsTable[[#This Row],[Age Min]], BS$2&lt;=ProgramsTable[[#This Row],[Age Max]]), "Yes", "No")))</f>
        <v>N/A</v>
      </c>
      <c r="BT1415" s="18" t="str" cm="1">
        <f t="array" ref="BT1415">IF(COUNTIF(AM$2:BJ$2,"Yes")=0,"N/A",IF(SUMPRODUCT(--(AM$2:BJ$2="Yes"),--(ProgramsTable[[#This Row],[Developmental Disability]:[Caregivers, Family Members, Advocates, or Practitioners of an Individual with Disabilities or Medical Conditions]]="Yes"))&gt;0,"Yes","No"))</f>
        <v>N/A</v>
      </c>
      <c r="BU1415"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15" s="18" t="str">
        <f>IF(BV$2=0, "N/A", IF(ISNUMBER(SEARCH(UPPER(BV$2), UPPER(ProgramsTable[[#This Row],[Type of Service]]))), "Yes", "No"))</f>
        <v>N/A</v>
      </c>
      <c r="BW1415" s="18" t="str">
        <f>IF(BW$2=0, "N/A", IF(ISNUMBER(SEARCH(TRIM(BW$2), ProgramsTable[[#This Row],[Geographic Coverage]])), "Yes", "No"))</f>
        <v>N/A</v>
      </c>
      <c r="BX1415" s="18" t="str">
        <f>IF(BX$2=0, "N/A", IF(ISNUMBER(SEARCH(TRIM(BX$2), ProgramsTable[[#This Row],[Geographic Coverage]])), "Yes", "No"))</f>
        <v>N/A</v>
      </c>
      <c r="BY1415" s="18" t="str">
        <f>IF(AND(BW$2=0, BX$2=0), "*Required - Please Make a Selection*", IF(OR(ISNUMBER(SEARCH(TRIM(BW$2), ProgramsTable[[#This Row],[Geographic Coverage]])), ISNUMBER(SEARCH(TRIM(BX$2), ProgramsTable[[#This Row],[Geographic Coverage]]))), "Yes", "No"))</f>
        <v>*Required - Please Make a Selection*</v>
      </c>
      <c r="BZ1415" s="18" t="str">
        <f>IF(I$2=0, "N/A", IF(I$2="Yes", IF(ProgramsTable[[#This Row],[Program Includes Services for Caregivers]]="Yes", IF(ProgramsTable[[#This Row],[Program May Require Caregiver to be Unpaid]]="No", "Yes", "No"), "No"), "N/A"))</f>
        <v>N/A</v>
      </c>
      <c r="CA1415"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15" s="18" t="str">
        <f>IF(CB$2=0, "N/A", IF(ISNUMBER(SEARCH(TRIM(UPPER(CB$2)), TRIM(UPPER(ProgramsTable[[#This Row],[Type of Service]])))), "Yes", "No"))</f>
        <v>N/A</v>
      </c>
      <c r="CC1415" s="18" t="str">
        <f>IF(CC$2=0, "N/A", IF(ISNUMBER(SEARCH(TRIM(CC$2), ProgramsTable[[#This Row],[Geographic Coverage]])), "Yes", "No"))</f>
        <v>Yes</v>
      </c>
      <c r="CD1415" s="18" t="str">
        <f>IF(CD$2=0, "N/A", IF(ISNUMBER(SEARCH(TRIM(CD$2), ProgramsTable[[#This Row],[Geographic Coverage]])), "Yes", "No"))</f>
        <v>N/A</v>
      </c>
      <c r="CE1415" s="18" t="str">
        <f>IF(AND(CC$2=0, CD$2=0), "*Required - Please Make a Selection*", IF(OR(ISNUMBER(SEARCH(TRIM(CC$2), ProgramsTable[[#This Row],[Geographic Coverage]])), ISNUMBER(SEARCH(TRIM(CD$2), ProgramsTable[[#This Row],[Geographic Coverage]]))), "Yes", "No"))</f>
        <v>Yes</v>
      </c>
      <c r="CF1415" s="18" t="str" cm="1">
        <f t="array" ref="CF1415">IF(COUNTIF(BK$2:BN$2, "Yes")=0, "N/A", IF(SUMPRODUCT((BK$2:BN$2="Yes")*(ProgramsTable[[#This Row],[Veteran?]:[Disabled Veteran?]]="Yes"))&gt;0, "Yes", "No"))</f>
        <v>No</v>
      </c>
      <c r="CG1415"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15"/>
      <c r="CI1415"/>
      <c r="CJ1415"/>
      <c r="CK1415"/>
      <c r="CL1415"/>
      <c r="CM1415"/>
      <c r="CN1415"/>
      <c r="CO1415"/>
      <c r="CP1415"/>
      <c r="CQ1415"/>
      <c r="CR1415"/>
      <c r="CS1415"/>
      <c r="CU1415"/>
      <c r="CV1415"/>
    </row>
    <row r="1416" spans="1:100" hidden="1" x14ac:dyDescent="0.25">
      <c r="A1416" s="10">
        <v>1615</v>
      </c>
      <c r="B1416" t="s">
        <v>1085</v>
      </c>
      <c r="C1416" t="s">
        <v>1085</v>
      </c>
      <c r="D1416" t="s">
        <v>1161</v>
      </c>
      <c r="E1416" t="s">
        <v>1162</v>
      </c>
      <c r="F1416" t="s">
        <v>1163</v>
      </c>
      <c r="G1416" t="s">
        <v>103</v>
      </c>
      <c r="H1416" t="s">
        <v>207</v>
      </c>
      <c r="I1416" t="s">
        <v>207</v>
      </c>
      <c r="J1416" t="s">
        <v>208</v>
      </c>
      <c r="K1416" t="s">
        <v>208</v>
      </c>
      <c r="L1416" t="s">
        <v>208</v>
      </c>
      <c r="M1416" t="s">
        <v>208</v>
      </c>
      <c r="N1416" t="s">
        <v>208</v>
      </c>
      <c r="P1416" t="s">
        <v>1164</v>
      </c>
      <c r="Q1416" t="s">
        <v>208</v>
      </c>
      <c r="R1416" t="s">
        <v>1164</v>
      </c>
      <c r="S1416" t="s">
        <v>208</v>
      </c>
      <c r="T1416" t="s">
        <v>230</v>
      </c>
      <c r="U1416" t="s">
        <v>207</v>
      </c>
      <c r="V1416" t="s">
        <v>207</v>
      </c>
      <c r="W1416" t="s">
        <v>207</v>
      </c>
      <c r="X1416" t="s">
        <v>207</v>
      </c>
      <c r="Y1416" t="s">
        <v>207</v>
      </c>
      <c r="Z1416" t="s">
        <v>207</v>
      </c>
      <c r="AA1416" t="s">
        <v>207</v>
      </c>
      <c r="AB1416" t="s">
        <v>207</v>
      </c>
      <c r="AC1416" t="s">
        <v>207</v>
      </c>
      <c r="AD1416" t="s">
        <v>207</v>
      </c>
      <c r="AE1416" t="s">
        <v>207</v>
      </c>
      <c r="AF1416" t="s">
        <v>207</v>
      </c>
      <c r="AG1416" t="s">
        <v>215</v>
      </c>
      <c r="AH1416" t="s">
        <v>207</v>
      </c>
      <c r="AI1416" t="s">
        <v>207</v>
      </c>
      <c r="AJ1416" t="s">
        <v>207</v>
      </c>
      <c r="AK1416" t="s">
        <v>207</v>
      </c>
      <c r="AL1416" t="s">
        <v>207</v>
      </c>
      <c r="AM1416" t="s">
        <v>215</v>
      </c>
      <c r="AN1416" t="s">
        <v>215</v>
      </c>
      <c r="AO1416" t="s">
        <v>215</v>
      </c>
      <c r="AP1416" t="s">
        <v>207</v>
      </c>
      <c r="AQ1416" t="s">
        <v>207</v>
      </c>
      <c r="AR1416" t="s">
        <v>207</v>
      </c>
      <c r="AS1416" t="s">
        <v>207</v>
      </c>
      <c r="AT1416" t="s">
        <v>207</v>
      </c>
      <c r="AU1416" t="s">
        <v>207</v>
      </c>
      <c r="AV1416" t="s">
        <v>215</v>
      </c>
      <c r="AW1416" t="s">
        <v>207</v>
      </c>
      <c r="AX1416" t="s">
        <v>207</v>
      </c>
      <c r="AY1416" t="s">
        <v>207</v>
      </c>
      <c r="AZ1416" t="s">
        <v>207</v>
      </c>
      <c r="BA1416" t="s">
        <v>207</v>
      </c>
      <c r="BB1416" t="s">
        <v>207</v>
      </c>
      <c r="BC1416" t="s">
        <v>207</v>
      </c>
      <c r="BD1416" t="s">
        <v>207</v>
      </c>
      <c r="BE1416" t="s">
        <v>207</v>
      </c>
      <c r="BF1416" t="s">
        <v>207</v>
      </c>
      <c r="BG1416" t="s">
        <v>207</v>
      </c>
      <c r="BH1416" t="s">
        <v>207</v>
      </c>
      <c r="BI1416" t="s">
        <v>207</v>
      </c>
      <c r="BJ1416" t="s">
        <v>207</v>
      </c>
      <c r="BK1416" t="s">
        <v>207</v>
      </c>
      <c r="BL1416" t="s">
        <v>207</v>
      </c>
      <c r="BM1416" t="s">
        <v>207</v>
      </c>
      <c r="BN1416" t="s">
        <v>207</v>
      </c>
      <c r="BO1416" s="18" t="str">
        <f>IF(OR(BO$2=0, BO$2=""), "N/A", IF(ISNUMBER(SEARCH(UPPER(BO$2), UPPER(ProgramsTable[[#This Row],[Type of Service]]))), "Yes", "No"))</f>
        <v>N/A</v>
      </c>
      <c r="BP1416" s="18" t="str">
        <f>IF(BP$2=0, "N/A", IF(ISNUMBER(SEARCH(TRIM(BP$2), ProgramsTable[[#This Row],[Geographic Coverage]])), "Yes", "No"))</f>
        <v>N/A</v>
      </c>
      <c r="BQ1416" s="18" t="str">
        <f>IF(BQ$2=0, "N/A", IF(ISNUMBER(SEARCH(TRIM(BQ$2), ProgramsTable[[#This Row],[Geographic Coverage]])), "Yes", "No"))</f>
        <v>N/A</v>
      </c>
      <c r="BR1416" s="18" t="str">
        <f>IF(AND(BP$2=0, BQ$2=0), "*Required - Please Make a Selection*", IF(OR(ISNUMBER(SEARCH(TRIM(BP$2), ProgramsTable[[#This Row],[Geographic Coverage]])), ISNUMBER(SEARCH(TRIM(BQ$2), ProgramsTable[[#This Row],[Geographic Coverage]]))), "Yes", "No"))</f>
        <v>*Required - Please Make a Selection*</v>
      </c>
      <c r="BS1416" s="18" t="str">
        <f>IF(OR(BS$2="",BS$2=0), "N/A", IF(AND(ProgramsTable[[#This Row],[Age Min]]= "None", ProgramsTable[[#This Row],[Age Max]]= "None"), "Yes", IF(AND(BS$2&gt;=ProgramsTable[[#This Row],[Age Min]], BS$2&lt;=ProgramsTable[[#This Row],[Age Max]]), "Yes", "No")))</f>
        <v>N/A</v>
      </c>
      <c r="BT1416" s="18" t="str" cm="1">
        <f t="array" ref="BT1416">IF(COUNTIF(AM$2:BJ$2,"Yes")=0,"N/A",IF(SUMPRODUCT(--(AM$2:BJ$2="Yes"),--(ProgramsTable[[#This Row],[Developmental Disability]:[Caregivers, Family Members, Advocates, or Practitioners of an Individual with Disabilities or Medical Conditions]]="Yes"))&gt;0,"Yes","No"))</f>
        <v>N/A</v>
      </c>
      <c r="BU1416"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16" s="18" t="str">
        <f>IF(BV$2=0, "N/A", IF(ISNUMBER(SEARCH(UPPER(BV$2), UPPER(ProgramsTable[[#This Row],[Type of Service]]))), "Yes", "No"))</f>
        <v>N/A</v>
      </c>
      <c r="BW1416" s="18" t="str">
        <f>IF(BW$2=0, "N/A", IF(ISNUMBER(SEARCH(TRIM(BW$2), ProgramsTable[[#This Row],[Geographic Coverage]])), "Yes", "No"))</f>
        <v>N/A</v>
      </c>
      <c r="BX1416" s="18" t="str">
        <f>IF(BX$2=0, "N/A", IF(ISNUMBER(SEARCH(TRIM(BX$2), ProgramsTable[[#This Row],[Geographic Coverage]])), "Yes", "No"))</f>
        <v>N/A</v>
      </c>
      <c r="BY1416" s="18" t="str">
        <f>IF(AND(BW$2=0, BX$2=0), "*Required - Please Make a Selection*", IF(OR(ISNUMBER(SEARCH(TRIM(BW$2), ProgramsTable[[#This Row],[Geographic Coverage]])), ISNUMBER(SEARCH(TRIM(BX$2), ProgramsTable[[#This Row],[Geographic Coverage]]))), "Yes", "No"))</f>
        <v>*Required - Please Make a Selection*</v>
      </c>
      <c r="BZ1416" s="18" t="str">
        <f>IF(I$2=0, "N/A", IF(I$2="Yes", IF(ProgramsTable[[#This Row],[Program Includes Services for Caregivers]]="Yes", IF(ProgramsTable[[#This Row],[Program May Require Caregiver to be Unpaid]]="No", "Yes", "No"), "No"), "N/A"))</f>
        <v>N/A</v>
      </c>
      <c r="CA1416"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16" s="18" t="str">
        <f>IF(CB$2=0, "N/A", IF(ISNUMBER(SEARCH(TRIM(UPPER(CB$2)), TRIM(UPPER(ProgramsTable[[#This Row],[Type of Service]])))), "Yes", "No"))</f>
        <v>N/A</v>
      </c>
      <c r="CC1416" s="18" t="str">
        <f>IF(CC$2=0, "N/A", IF(ISNUMBER(SEARCH(TRIM(CC$2), ProgramsTable[[#This Row],[Geographic Coverage]])), "Yes", "No"))</f>
        <v>Yes</v>
      </c>
      <c r="CD1416" s="18" t="str">
        <f>IF(CD$2=0, "N/A", IF(ISNUMBER(SEARCH(TRIM(CD$2), ProgramsTable[[#This Row],[Geographic Coverage]])), "Yes", "No"))</f>
        <v>N/A</v>
      </c>
      <c r="CE1416" s="18" t="str">
        <f>IF(AND(CC$2=0, CD$2=0), "*Required - Please Make a Selection*", IF(OR(ISNUMBER(SEARCH(TRIM(CC$2), ProgramsTable[[#This Row],[Geographic Coverage]])), ISNUMBER(SEARCH(TRIM(CD$2), ProgramsTable[[#This Row],[Geographic Coverage]]))), "Yes", "No"))</f>
        <v>Yes</v>
      </c>
      <c r="CF1416" s="18" t="str" cm="1">
        <f t="array" ref="CF1416">IF(COUNTIF(BK$2:BN$2, "Yes")=0, "N/A", IF(SUMPRODUCT((BK$2:BN$2="Yes")*(ProgramsTable[[#This Row],[Veteran?]:[Disabled Veteran?]]="Yes"))&gt;0, "Yes", "No"))</f>
        <v>No</v>
      </c>
      <c r="CG1416"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16"/>
      <c r="CI1416"/>
      <c r="CJ1416"/>
      <c r="CK1416"/>
      <c r="CL1416"/>
      <c r="CM1416"/>
      <c r="CN1416"/>
      <c r="CO1416"/>
      <c r="CP1416"/>
      <c r="CQ1416"/>
      <c r="CR1416"/>
      <c r="CS1416"/>
      <c r="CU1416"/>
      <c r="CV1416"/>
    </row>
    <row r="1417" spans="1:100" hidden="1" x14ac:dyDescent="0.25">
      <c r="A1417" s="10">
        <v>1616</v>
      </c>
      <c r="B1417" t="s">
        <v>1085</v>
      </c>
      <c r="C1417" t="s">
        <v>1085</v>
      </c>
      <c r="D1417" t="s">
        <v>1165</v>
      </c>
      <c r="E1417" t="s">
        <v>1166</v>
      </c>
      <c r="F1417" t="s">
        <v>1167</v>
      </c>
      <c r="G1417" t="s">
        <v>124</v>
      </c>
      <c r="H1417" t="s">
        <v>207</v>
      </c>
      <c r="I1417" t="s">
        <v>207</v>
      </c>
      <c r="J1417" t="s">
        <v>208</v>
      </c>
      <c r="K1417" t="s">
        <v>208</v>
      </c>
      <c r="L1417" s="11" t="s">
        <v>208</v>
      </c>
      <c r="M1417" t="s">
        <v>208</v>
      </c>
      <c r="N1417" t="s">
        <v>208</v>
      </c>
      <c r="P1417" t="s">
        <v>235</v>
      </c>
      <c r="Q1417" t="s">
        <v>208</v>
      </c>
      <c r="R1417" t="s">
        <v>235</v>
      </c>
      <c r="S1417" t="s">
        <v>208</v>
      </c>
      <c r="T1417" t="s">
        <v>230</v>
      </c>
      <c r="U1417" t="s">
        <v>207</v>
      </c>
      <c r="V1417" t="s">
        <v>207</v>
      </c>
      <c r="W1417" t="s">
        <v>207</v>
      </c>
      <c r="X1417" t="s">
        <v>207</v>
      </c>
      <c r="Y1417" t="s">
        <v>207</v>
      </c>
      <c r="Z1417" t="s">
        <v>207</v>
      </c>
      <c r="AA1417" t="s">
        <v>207</v>
      </c>
      <c r="AB1417" t="s">
        <v>207</v>
      </c>
      <c r="AC1417" t="s">
        <v>207</v>
      </c>
      <c r="AD1417" t="s">
        <v>207</v>
      </c>
      <c r="AE1417" t="s">
        <v>207</v>
      </c>
      <c r="AF1417" t="s">
        <v>207</v>
      </c>
      <c r="AG1417" t="s">
        <v>207</v>
      </c>
      <c r="AH1417" t="s">
        <v>207</v>
      </c>
      <c r="AI1417" t="s">
        <v>207</v>
      </c>
      <c r="AJ1417" t="s">
        <v>207</v>
      </c>
      <c r="AK1417" t="s">
        <v>207</v>
      </c>
      <c r="AL1417" t="s">
        <v>207</v>
      </c>
      <c r="AM1417" t="s">
        <v>215</v>
      </c>
      <c r="AN1417" t="s">
        <v>215</v>
      </c>
      <c r="AO1417" t="s">
        <v>215</v>
      </c>
      <c r="AP1417" t="s">
        <v>207</v>
      </c>
      <c r="AQ1417" t="s">
        <v>207</v>
      </c>
      <c r="AR1417" t="s">
        <v>207</v>
      </c>
      <c r="AS1417" t="s">
        <v>207</v>
      </c>
      <c r="AT1417" t="s">
        <v>207</v>
      </c>
      <c r="AU1417" t="s">
        <v>207</v>
      </c>
      <c r="AV1417" t="s">
        <v>207</v>
      </c>
      <c r="AW1417" t="s">
        <v>207</v>
      </c>
      <c r="AX1417" t="s">
        <v>207</v>
      </c>
      <c r="AY1417" t="s">
        <v>207</v>
      </c>
      <c r="AZ1417" t="s">
        <v>207</v>
      </c>
      <c r="BA1417" t="s">
        <v>207</v>
      </c>
      <c r="BB1417" t="s">
        <v>207</v>
      </c>
      <c r="BC1417" t="s">
        <v>207</v>
      </c>
      <c r="BD1417" t="s">
        <v>207</v>
      </c>
      <c r="BE1417" t="s">
        <v>207</v>
      </c>
      <c r="BF1417" t="s">
        <v>207</v>
      </c>
      <c r="BG1417" t="s">
        <v>207</v>
      </c>
      <c r="BH1417" t="s">
        <v>207</v>
      </c>
      <c r="BI1417" t="s">
        <v>207</v>
      </c>
      <c r="BJ1417" t="s">
        <v>207</v>
      </c>
      <c r="BK1417" t="s">
        <v>207</v>
      </c>
      <c r="BL1417" t="s">
        <v>207</v>
      </c>
      <c r="BM1417" t="s">
        <v>207</v>
      </c>
      <c r="BN1417" t="s">
        <v>207</v>
      </c>
      <c r="BO1417" s="18" t="str">
        <f>IF(OR(BO$2=0, BO$2=""), "N/A", IF(ISNUMBER(SEARCH(UPPER(BO$2), UPPER(ProgramsTable[[#This Row],[Type of Service]]))), "Yes", "No"))</f>
        <v>N/A</v>
      </c>
      <c r="BP1417" s="18" t="str">
        <f>IF(BP$2=0, "N/A", IF(ISNUMBER(SEARCH(TRIM(BP$2), ProgramsTable[[#This Row],[Geographic Coverage]])), "Yes", "No"))</f>
        <v>N/A</v>
      </c>
      <c r="BQ1417" s="18" t="str">
        <f>IF(BQ$2=0, "N/A", IF(ISNUMBER(SEARCH(TRIM(BQ$2), ProgramsTable[[#This Row],[Geographic Coverage]])), "Yes", "No"))</f>
        <v>N/A</v>
      </c>
      <c r="BR1417" s="18" t="str">
        <f>IF(AND(BP$2=0, BQ$2=0), "*Required - Please Make a Selection*", IF(OR(ISNUMBER(SEARCH(TRIM(BP$2), ProgramsTable[[#This Row],[Geographic Coverage]])), ISNUMBER(SEARCH(TRIM(BQ$2), ProgramsTable[[#This Row],[Geographic Coverage]]))), "Yes", "No"))</f>
        <v>*Required - Please Make a Selection*</v>
      </c>
      <c r="BS1417" s="18" t="str">
        <f>IF(OR(BS$2="",BS$2=0), "N/A", IF(AND(ProgramsTable[[#This Row],[Age Min]]= "None", ProgramsTable[[#This Row],[Age Max]]= "None"), "Yes", IF(AND(BS$2&gt;=ProgramsTable[[#This Row],[Age Min]], BS$2&lt;=ProgramsTable[[#This Row],[Age Max]]), "Yes", "No")))</f>
        <v>N/A</v>
      </c>
      <c r="BT1417" s="18" t="str" cm="1">
        <f t="array" ref="BT1417">IF(COUNTIF(AM$2:BJ$2,"Yes")=0,"N/A",IF(SUMPRODUCT(--(AM$2:BJ$2="Yes"),--(ProgramsTable[[#This Row],[Developmental Disability]:[Caregivers, Family Members, Advocates, or Practitioners of an Individual with Disabilities or Medical Conditions]]="Yes"))&gt;0,"Yes","No"))</f>
        <v>N/A</v>
      </c>
      <c r="BU1417" s="18" t="str">
        <f>IF(AND(OR(ProgramsTable[[#This Row],[LTSS Age Match]]="Yes",ProgramsTable[[#This Row],[LTSS Age Match]]="N/A"),OR(ProgramsTable[[#This Row],[LTSS Functional Status Match]]="Yes",ProgramsTable[[#This Row],[LTSS Functional Status Match]]="N/A"),OR(ProgramsTable[[#This Row],[LTSS Services Match]]="Yes",ProgramsTable[[#This Row],[LTSS Services Match]]="N/A"),ProgramsTable[[#This Row],[Veteran?]]&lt;&gt;"Yes",ProgramsTable[[#This Row],[Currently Serving?]]&lt;&gt;"Yes",ProgramsTable[[#This Row],[Veteran Enrolled in VA Health System]]&lt;&gt;"Yes",ProgramsTable[[#This Row],[Disabled Veteran?]]&lt;&gt;"Yes"),"Yes","No")</f>
        <v>Yes</v>
      </c>
      <c r="BV1417" s="18" t="str">
        <f>IF(BV$2=0, "N/A", IF(ISNUMBER(SEARCH(UPPER(BV$2), UPPER(ProgramsTable[[#This Row],[Type of Service]]))), "Yes", "No"))</f>
        <v>N/A</v>
      </c>
      <c r="BW1417" s="18" t="str">
        <f>IF(BW$2=0, "N/A", IF(ISNUMBER(SEARCH(TRIM(BW$2), ProgramsTable[[#This Row],[Geographic Coverage]])), "Yes", "No"))</f>
        <v>N/A</v>
      </c>
      <c r="BX1417" s="18" t="str">
        <f>IF(BX$2=0, "N/A", IF(ISNUMBER(SEARCH(TRIM(BX$2), ProgramsTable[[#This Row],[Geographic Coverage]])), "Yes", "No"))</f>
        <v>N/A</v>
      </c>
      <c r="BY1417" s="18" t="str">
        <f>IF(AND(BW$2=0, BX$2=0), "*Required - Please Make a Selection*", IF(OR(ISNUMBER(SEARCH(TRIM(BW$2), ProgramsTable[[#This Row],[Geographic Coverage]])), ISNUMBER(SEARCH(TRIM(BX$2), ProgramsTable[[#This Row],[Geographic Coverage]]))), "Yes", "No"))</f>
        <v>*Required - Please Make a Selection*</v>
      </c>
      <c r="BZ1417" s="18" t="str">
        <f>IF(I$2=0, "N/A", IF(I$2="Yes", IF(ProgramsTable[[#This Row],[Program Includes Services for Caregivers]]="Yes", IF(ProgramsTable[[#This Row],[Program May Require Caregiver to be Unpaid]]="No", "Yes", "No"), "No"), "N/A"))</f>
        <v>N/A</v>
      </c>
      <c r="CA1417" s="18" t="str">
        <f>IF(AND(OR(ProgramsTable[[#This Row],[Caregiver Services Match]]="Yes", ProgramsTable[[#This Row],[Caregiver Services Match]]="N/A"), OR(ProgramsTable[[#This Row],[Program May Require Caregiver to be Unpaid  Match]]="Yes", ProgramsTable[[#This Row],[Program May Require Caregiver to be Unpaid  Match]]="N/A")),"Yes", "No")</f>
        <v>Yes</v>
      </c>
      <c r="CB1417" s="18" t="str">
        <f>IF(CB$2=0, "N/A", IF(ISNUMBER(SEARCH(TRIM(UPPER(CB$2)), TRIM(UPPER(ProgramsTable[[#This Row],[Type of Service]])))), "Yes", "No"))</f>
        <v>N/A</v>
      </c>
      <c r="CC1417" s="18" t="str">
        <f>IF(CC$2=0, "N/A", IF(ISNUMBER(SEARCH(TRIM(CC$2), ProgramsTable[[#This Row],[Geographic Coverage]])), "Yes", "No"))</f>
        <v>Yes</v>
      </c>
      <c r="CD1417" s="18" t="str">
        <f>IF(CD$2=0, "N/A", IF(ISNUMBER(SEARCH(TRIM(CD$2), ProgramsTable[[#This Row],[Geographic Coverage]])), "Yes", "No"))</f>
        <v>N/A</v>
      </c>
      <c r="CE1417" s="18" t="str">
        <f>IF(AND(CC$2=0, CD$2=0), "*Required - Please Make a Selection*", IF(OR(ISNUMBER(SEARCH(TRIM(CC$2), ProgramsTable[[#This Row],[Geographic Coverage]])), ISNUMBER(SEARCH(TRIM(CD$2), ProgramsTable[[#This Row],[Geographic Coverage]]))), "Yes", "No"))</f>
        <v>Yes</v>
      </c>
      <c r="CF1417" s="18" t="str" cm="1">
        <f t="array" ref="CF1417">IF(COUNTIF(BK$2:BN$2, "Yes")=0, "N/A", IF(SUMPRODUCT((BK$2:BN$2="Yes")*(ProgramsTable[[#This Row],[Veteran?]:[Disabled Veteran?]]="Yes"))&gt;0, "Yes", "No"))</f>
        <v>No</v>
      </c>
      <c r="CG1417" s="18" t="str">
        <f>IF(AND(OR(ProgramsTable[[#This Row],[Military &amp; Veteran Services Match]]="Yes", ProgramsTable[[#This Row],[Military &amp; Veteran Services Match]]="N/A"), OR(ProgramsTable[[#This Row],[Military &amp; Veteran  Categories Match]]="Yes", ProgramsTable[[#This Row],[Military &amp; Veteran  Categories Match]]="N/A")), "Yes", "No")</f>
        <v>No</v>
      </c>
      <c r="CH1417"/>
      <c r="CI1417"/>
      <c r="CJ1417"/>
      <c r="CK1417"/>
      <c r="CL1417"/>
      <c r="CM1417"/>
      <c r="CN1417"/>
      <c r="CO1417"/>
      <c r="CP1417"/>
      <c r="CQ1417"/>
      <c r="CR1417"/>
      <c r="CS1417"/>
      <c r="CU1417"/>
      <c r="CV1417"/>
    </row>
  </sheetData>
  <sheetProtection algorithmName="SHA-512" hashValue="Du47TNrTPcH9+niHF5OnaiSHht5o+RNpLD4Ea/11+h9cndAhQ0f6ndpq0I9TcWg9w6Cxl7sbbS7Vlu4AJLiBcw==" saltValue="vr+Gvc9Qp2eIvbWgu+h6jQ==" spinCount="100000" sheet="1" objects="1" scenarios="1" sort="0" autoFilter="0"/>
  <phoneticPr fontId="10" type="noConversion"/>
  <pageMargins left="0.7" right="0.7" top="0.75" bottom="0.75" header="0.3" footer="0.3"/>
  <pageSetup scale="39" fitToWidth="5" fitToHeight="0" orientation="portrait"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29DF4-BB95-4C62-BACD-7D18482AA397}">
  <sheetPr>
    <tabColor rgb="FFD8E6E6"/>
  </sheetPr>
  <dimension ref="A1:D132"/>
  <sheetViews>
    <sheetView workbookViewId="0">
      <selection activeCell="A59" sqref="A59"/>
    </sheetView>
  </sheetViews>
  <sheetFormatPr defaultRowHeight="15" x14ac:dyDescent="0.25"/>
  <cols>
    <col min="1" max="1" width="18.28515625" bestFit="1" customWidth="1"/>
    <col min="2" max="2" width="35.140625" customWidth="1"/>
    <col min="3" max="3" width="42.5703125" customWidth="1"/>
    <col min="4" max="4" width="43.5703125" customWidth="1"/>
    <col min="5" max="5" width="19.5703125" customWidth="1"/>
  </cols>
  <sheetData>
    <row r="1" spans="1:4" ht="15" customHeight="1" x14ac:dyDescent="0.25">
      <c r="A1" s="27" t="s">
        <v>32</v>
      </c>
      <c r="B1" s="27" t="s">
        <v>1174</v>
      </c>
      <c r="C1" s="27" t="s">
        <v>1175</v>
      </c>
      <c r="D1" s="27" t="s">
        <v>1176</v>
      </c>
    </row>
    <row r="2" spans="1:4" s="1" customFormat="1" ht="15" customHeight="1" x14ac:dyDescent="0.25">
      <c r="A2" s="1" t="s">
        <v>31</v>
      </c>
      <c r="B2" s="1" t="s">
        <v>85</v>
      </c>
      <c r="C2" s="1" t="s">
        <v>87</v>
      </c>
      <c r="D2" s="1" t="s">
        <v>87</v>
      </c>
    </row>
    <row r="3" spans="1:4" s="1" customFormat="1" ht="15" customHeight="1" x14ac:dyDescent="0.25">
      <c r="A3" s="1" t="s">
        <v>33</v>
      </c>
      <c r="B3" s="1" t="s">
        <v>86</v>
      </c>
      <c r="C3" s="1" t="s">
        <v>90</v>
      </c>
      <c r="D3" s="1" t="s">
        <v>89</v>
      </c>
    </row>
    <row r="4" spans="1:4" s="1" customFormat="1" ht="15" customHeight="1" x14ac:dyDescent="0.25">
      <c r="A4" s="1" t="s">
        <v>34</v>
      </c>
      <c r="B4" s="1" t="s">
        <v>87</v>
      </c>
      <c r="C4" s="1" t="s">
        <v>91</v>
      </c>
      <c r="D4" s="1" t="s">
        <v>91</v>
      </c>
    </row>
    <row r="5" spans="1:4" s="1" customFormat="1" ht="15" customHeight="1" x14ac:dyDescent="0.25">
      <c r="A5" s="1" t="s">
        <v>35</v>
      </c>
      <c r="B5" s="1" t="s">
        <v>88</v>
      </c>
      <c r="C5" s="1" t="s">
        <v>103</v>
      </c>
      <c r="D5" s="1" t="s">
        <v>92</v>
      </c>
    </row>
    <row r="6" spans="1:4" s="1" customFormat="1" ht="15" customHeight="1" x14ac:dyDescent="0.25">
      <c r="A6" s="1" t="s">
        <v>36</v>
      </c>
      <c r="B6" s="1" t="s">
        <v>89</v>
      </c>
      <c r="C6" s="1" t="s">
        <v>106</v>
      </c>
      <c r="D6" s="1" t="s">
        <v>96</v>
      </c>
    </row>
    <row r="7" spans="1:4" s="1" customFormat="1" ht="15" customHeight="1" x14ac:dyDescent="0.25">
      <c r="A7" s="1" t="s">
        <v>37</v>
      </c>
      <c r="B7" s="1" t="s">
        <v>90</v>
      </c>
      <c r="C7" s="1" t="s">
        <v>110</v>
      </c>
      <c r="D7" s="1" t="s">
        <v>100</v>
      </c>
    </row>
    <row r="8" spans="1:4" s="1" customFormat="1" ht="15" customHeight="1" x14ac:dyDescent="0.25">
      <c r="A8" s="1" t="s">
        <v>38</v>
      </c>
      <c r="B8" s="1" t="s">
        <v>91</v>
      </c>
      <c r="C8" s="1" t="s">
        <v>112</v>
      </c>
      <c r="D8" s="1" t="s">
        <v>102</v>
      </c>
    </row>
    <row r="9" spans="1:4" s="1" customFormat="1" ht="15" customHeight="1" x14ac:dyDescent="0.25">
      <c r="A9" s="1" t="s">
        <v>39</v>
      </c>
      <c r="B9" s="1" t="s">
        <v>92</v>
      </c>
      <c r="C9" s="1" t="s">
        <v>4</v>
      </c>
      <c r="D9" s="1" t="s">
        <v>103</v>
      </c>
    </row>
    <row r="10" spans="1:4" s="1" customFormat="1" ht="15" customHeight="1" x14ac:dyDescent="0.25">
      <c r="A10" s="1" t="s">
        <v>40</v>
      </c>
      <c r="B10" s="1" t="s">
        <v>93</v>
      </c>
      <c r="C10" s="1" t="s">
        <v>115</v>
      </c>
      <c r="D10" s="1" t="s">
        <v>105</v>
      </c>
    </row>
    <row r="11" spans="1:4" s="1" customFormat="1" ht="15" customHeight="1" x14ac:dyDescent="0.25">
      <c r="A11" s="1" t="s">
        <v>41</v>
      </c>
      <c r="B11" s="1" t="s">
        <v>94</v>
      </c>
      <c r="D11" s="1" t="s">
        <v>106</v>
      </c>
    </row>
    <row r="12" spans="1:4" s="1" customFormat="1" ht="15" customHeight="1" x14ac:dyDescent="0.25">
      <c r="A12" s="1" t="s">
        <v>42</v>
      </c>
      <c r="B12" s="1" t="s">
        <v>95</v>
      </c>
      <c r="D12" s="1" t="s">
        <v>122</v>
      </c>
    </row>
    <row r="13" spans="1:4" s="1" customFormat="1" ht="15" customHeight="1" x14ac:dyDescent="0.25">
      <c r="A13" s="1" t="s">
        <v>43</v>
      </c>
      <c r="B13" s="1" t="s">
        <v>96</v>
      </c>
      <c r="D13" s="1" t="s">
        <v>110</v>
      </c>
    </row>
    <row r="14" spans="1:4" s="1" customFormat="1" ht="15" customHeight="1" x14ac:dyDescent="0.25">
      <c r="A14" s="1" t="s">
        <v>44</v>
      </c>
      <c r="B14" s="1" t="s">
        <v>97</v>
      </c>
      <c r="D14" s="1" t="s">
        <v>111</v>
      </c>
    </row>
    <row r="15" spans="1:4" s="1" customFormat="1" ht="15" customHeight="1" x14ac:dyDescent="0.25">
      <c r="A15" s="1" t="s">
        <v>45</v>
      </c>
      <c r="B15" s="1" t="s">
        <v>98</v>
      </c>
      <c r="D15" s="1" t="s">
        <v>123</v>
      </c>
    </row>
    <row r="16" spans="1:4" s="1" customFormat="1" ht="15" customHeight="1" x14ac:dyDescent="0.25">
      <c r="A16" s="1" t="s">
        <v>46</v>
      </c>
      <c r="B16" s="1" t="s">
        <v>99</v>
      </c>
      <c r="D16" s="1" t="s">
        <v>114</v>
      </c>
    </row>
    <row r="17" spans="1:4" s="1" customFormat="1" ht="15" customHeight="1" x14ac:dyDescent="0.25">
      <c r="A17" s="1" t="s">
        <v>47</v>
      </c>
      <c r="B17" s="1" t="s">
        <v>100</v>
      </c>
      <c r="D17" s="1" t="s">
        <v>124</v>
      </c>
    </row>
    <row r="18" spans="1:4" s="1" customFormat="1" ht="15" customHeight="1" x14ac:dyDescent="0.25">
      <c r="A18" s="1" t="s">
        <v>48</v>
      </c>
      <c r="B18" s="1" t="s">
        <v>101</v>
      </c>
      <c r="D18" s="1" t="s">
        <v>116</v>
      </c>
    </row>
    <row r="19" spans="1:4" s="1" customFormat="1" ht="15" customHeight="1" x14ac:dyDescent="0.25">
      <c r="A19" s="1" t="s">
        <v>49</v>
      </c>
      <c r="B19" s="1" t="s">
        <v>102</v>
      </c>
      <c r="D19" s="1" t="s">
        <v>117</v>
      </c>
    </row>
    <row r="20" spans="1:4" s="1" customFormat="1" ht="15" customHeight="1" x14ac:dyDescent="0.25">
      <c r="A20" s="1" t="s">
        <v>50</v>
      </c>
      <c r="B20" s="1" t="s">
        <v>103</v>
      </c>
      <c r="D20" s="1" t="s">
        <v>118</v>
      </c>
    </row>
    <row r="21" spans="1:4" s="1" customFormat="1" ht="15" customHeight="1" x14ac:dyDescent="0.25">
      <c r="A21" s="1" t="s">
        <v>2</v>
      </c>
      <c r="B21" s="1" t="s">
        <v>104</v>
      </c>
      <c r="D21" s="1" t="s">
        <v>119</v>
      </c>
    </row>
    <row r="22" spans="1:4" s="1" customFormat="1" ht="15" customHeight="1" x14ac:dyDescent="0.25">
      <c r="A22" s="1" t="s">
        <v>51</v>
      </c>
      <c r="B22" s="1" t="s">
        <v>105</v>
      </c>
      <c r="D22" s="1" t="s">
        <v>120</v>
      </c>
    </row>
    <row r="23" spans="1:4" s="1" customFormat="1" ht="15" customHeight="1" x14ac:dyDescent="0.25">
      <c r="A23" s="1" t="s">
        <v>52</v>
      </c>
      <c r="B23" s="1" t="s">
        <v>106</v>
      </c>
      <c r="D23" s="1" t="s">
        <v>121</v>
      </c>
    </row>
    <row r="24" spans="1:4" s="1" customFormat="1" ht="15" customHeight="1" x14ac:dyDescent="0.25">
      <c r="A24" s="1" t="s">
        <v>53</v>
      </c>
      <c r="B24" s="1" t="s">
        <v>107</v>
      </c>
    </row>
    <row r="25" spans="1:4" s="1" customFormat="1" ht="15" customHeight="1" x14ac:dyDescent="0.25">
      <c r="A25" s="1" t="s">
        <v>54</v>
      </c>
      <c r="B25" s="1" t="s">
        <v>108</v>
      </c>
    </row>
    <row r="26" spans="1:4" s="1" customFormat="1" ht="15" customHeight="1" x14ac:dyDescent="0.25">
      <c r="A26" s="1" t="s">
        <v>55</v>
      </c>
      <c r="B26" s="1" t="s">
        <v>109</v>
      </c>
    </row>
    <row r="27" spans="1:4" s="1" customFormat="1" ht="15" customHeight="1" x14ac:dyDescent="0.25">
      <c r="A27" s="1" t="s">
        <v>56</v>
      </c>
      <c r="B27" s="1" t="s">
        <v>110</v>
      </c>
    </row>
    <row r="28" spans="1:4" s="1" customFormat="1" ht="15" customHeight="1" x14ac:dyDescent="0.25">
      <c r="A28" s="1" t="s">
        <v>57</v>
      </c>
      <c r="B28" s="1" t="s">
        <v>111</v>
      </c>
    </row>
    <row r="29" spans="1:4" s="1" customFormat="1" ht="15" customHeight="1" x14ac:dyDescent="0.25">
      <c r="A29" s="1" t="s">
        <v>58</v>
      </c>
      <c r="B29" s="1" t="s">
        <v>112</v>
      </c>
    </row>
    <row r="30" spans="1:4" s="1" customFormat="1" ht="15" customHeight="1" x14ac:dyDescent="0.25">
      <c r="A30" s="1" t="s">
        <v>59</v>
      </c>
      <c r="B30" s="1" t="s">
        <v>113</v>
      </c>
    </row>
    <row r="31" spans="1:4" s="1" customFormat="1" ht="15" customHeight="1" x14ac:dyDescent="0.25">
      <c r="A31" s="1" t="s">
        <v>60</v>
      </c>
      <c r="B31" s="1" t="s">
        <v>4</v>
      </c>
    </row>
    <row r="32" spans="1:4" s="1" customFormat="1" ht="15" customHeight="1" x14ac:dyDescent="0.25">
      <c r="A32" s="1" t="s">
        <v>61</v>
      </c>
      <c r="B32" s="1" t="s">
        <v>114</v>
      </c>
    </row>
    <row r="33" spans="1:2" s="1" customFormat="1" ht="15" customHeight="1" x14ac:dyDescent="0.25">
      <c r="A33" s="1" t="s">
        <v>62</v>
      </c>
      <c r="B33" s="1" t="s">
        <v>115</v>
      </c>
    </row>
    <row r="34" spans="1:2" s="1" customFormat="1" ht="15" customHeight="1" x14ac:dyDescent="0.25">
      <c r="A34" s="1" t="s">
        <v>63</v>
      </c>
      <c r="B34" s="1" t="s">
        <v>116</v>
      </c>
    </row>
    <row r="35" spans="1:2" s="1" customFormat="1" ht="15" customHeight="1" x14ac:dyDescent="0.25">
      <c r="A35" s="1" t="s">
        <v>64</v>
      </c>
      <c r="B35" s="1" t="s">
        <v>117</v>
      </c>
    </row>
    <row r="36" spans="1:2" s="1" customFormat="1" ht="15" customHeight="1" x14ac:dyDescent="0.25">
      <c r="A36" s="1" t="s">
        <v>65</v>
      </c>
      <c r="B36" s="1" t="s">
        <v>121</v>
      </c>
    </row>
    <row r="37" spans="1:2" s="1" customFormat="1" ht="15" customHeight="1" x14ac:dyDescent="0.25">
      <c r="A37" s="1" t="s">
        <v>66</v>
      </c>
    </row>
    <row r="38" spans="1:2" s="1" customFormat="1" ht="15" customHeight="1" x14ac:dyDescent="0.25">
      <c r="A38" s="1" t="s">
        <v>67</v>
      </c>
    </row>
    <row r="39" spans="1:2" s="1" customFormat="1" ht="15" customHeight="1" x14ac:dyDescent="0.25">
      <c r="A39" s="1" t="s">
        <v>68</v>
      </c>
    </row>
    <row r="40" spans="1:2" s="1" customFormat="1" ht="15" customHeight="1" x14ac:dyDescent="0.25">
      <c r="A40" s="1" t="s">
        <v>69</v>
      </c>
    </row>
    <row r="41" spans="1:2" s="1" customFormat="1" ht="15" customHeight="1" x14ac:dyDescent="0.25">
      <c r="A41" s="1" t="s">
        <v>70</v>
      </c>
    </row>
    <row r="42" spans="1:2" s="1" customFormat="1" ht="15" customHeight="1" x14ac:dyDescent="0.25">
      <c r="A42" s="1" t="s">
        <v>71</v>
      </c>
    </row>
    <row r="43" spans="1:2" s="1" customFormat="1" ht="15" customHeight="1" x14ac:dyDescent="0.25">
      <c r="A43" s="1" t="s">
        <v>72</v>
      </c>
    </row>
    <row r="44" spans="1:2" s="1" customFormat="1" ht="15" customHeight="1" x14ac:dyDescent="0.25">
      <c r="A44" s="1" t="s">
        <v>73</v>
      </c>
    </row>
    <row r="45" spans="1:2" s="1" customFormat="1" ht="15" customHeight="1" x14ac:dyDescent="0.25">
      <c r="A45" s="1" t="s">
        <v>74</v>
      </c>
    </row>
    <row r="46" spans="1:2" s="1" customFormat="1" ht="15" customHeight="1" x14ac:dyDescent="0.25">
      <c r="A46" s="1" t="s">
        <v>75</v>
      </c>
    </row>
    <row r="47" spans="1:2" s="1" customFormat="1" ht="15" customHeight="1" x14ac:dyDescent="0.25">
      <c r="A47" s="1" t="s">
        <v>76</v>
      </c>
    </row>
    <row r="48" spans="1:2" s="1" customFormat="1" ht="15" customHeight="1" x14ac:dyDescent="0.25">
      <c r="A48" s="1" t="s">
        <v>77</v>
      </c>
    </row>
    <row r="49" spans="1:1" s="1" customFormat="1" ht="15" customHeight="1" x14ac:dyDescent="0.25">
      <c r="A49" s="1" t="s">
        <v>78</v>
      </c>
    </row>
    <row r="50" spans="1:1" s="1" customFormat="1" ht="15" customHeight="1" x14ac:dyDescent="0.25">
      <c r="A50" s="1" t="s">
        <v>79</v>
      </c>
    </row>
    <row r="51" spans="1:1" s="1" customFormat="1" ht="15" customHeight="1" x14ac:dyDescent="0.25">
      <c r="A51" s="1" t="s">
        <v>80</v>
      </c>
    </row>
    <row r="52" spans="1:1" s="1" customFormat="1" ht="15" customHeight="1" x14ac:dyDescent="0.25">
      <c r="A52" s="1" t="s">
        <v>81</v>
      </c>
    </row>
    <row r="53" spans="1:1" s="1" customFormat="1" ht="15" customHeight="1" x14ac:dyDescent="0.25">
      <c r="A53" s="1" t="s">
        <v>82</v>
      </c>
    </row>
    <row r="54" spans="1:1" s="1" customFormat="1" ht="15" customHeight="1" x14ac:dyDescent="0.25">
      <c r="A54" s="1" t="s">
        <v>83</v>
      </c>
    </row>
    <row r="55" spans="1:1" s="1" customFormat="1" ht="15" customHeight="1" x14ac:dyDescent="0.25">
      <c r="A55" s="1" t="s">
        <v>84</v>
      </c>
    </row>
    <row r="56" spans="1:1" s="1" customFormat="1" x14ac:dyDescent="0.25"/>
    <row r="57" spans="1:1" s="1" customFormat="1" x14ac:dyDescent="0.25"/>
    <row r="58" spans="1:1" s="1" customFormat="1" x14ac:dyDescent="0.25"/>
    <row r="59" spans="1:1" s="1" customFormat="1" x14ac:dyDescent="0.25"/>
    <row r="60" spans="1:1" s="1" customFormat="1" x14ac:dyDescent="0.25"/>
    <row r="61" spans="1:1" s="1" customFormat="1" x14ac:dyDescent="0.25"/>
    <row r="62" spans="1:1" s="1" customFormat="1" x14ac:dyDescent="0.25"/>
    <row r="63" spans="1:1" s="1" customFormat="1" x14ac:dyDescent="0.25"/>
    <row r="64" spans="1:1"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ht="13.5" customHeight="1" x14ac:dyDescent="0.25"/>
    <row r="109" s="1" customFormat="1" x14ac:dyDescent="0.25"/>
    <row r="110" s="1" customFormat="1" x14ac:dyDescent="0.25"/>
    <row r="111" s="1" customFormat="1" x14ac:dyDescent="0.25"/>
    <row r="112" s="1" customFormat="1" x14ac:dyDescent="0.25"/>
    <row r="113" spans="2:2" s="1" customFormat="1" x14ac:dyDescent="0.25"/>
    <row r="114" spans="2:2" s="1" customFormat="1" x14ac:dyDescent="0.25"/>
    <row r="115" spans="2:2" s="1" customFormat="1" x14ac:dyDescent="0.25"/>
    <row r="116" spans="2:2" s="1" customFormat="1" x14ac:dyDescent="0.25"/>
    <row r="117" spans="2:2" s="1" customFormat="1" x14ac:dyDescent="0.25"/>
    <row r="118" spans="2:2" s="1" customFormat="1" x14ac:dyDescent="0.25"/>
    <row r="119" spans="2:2" s="1" customFormat="1" x14ac:dyDescent="0.25"/>
    <row r="120" spans="2:2" s="1" customFormat="1" x14ac:dyDescent="0.25"/>
    <row r="121" spans="2:2" s="1" customFormat="1" x14ac:dyDescent="0.25"/>
    <row r="122" spans="2:2" s="1" customFormat="1" x14ac:dyDescent="0.25"/>
    <row r="123" spans="2:2" s="1" customFormat="1" x14ac:dyDescent="0.25"/>
    <row r="124" spans="2:2" s="1" customFormat="1" x14ac:dyDescent="0.25"/>
    <row r="125" spans="2:2" s="1" customFormat="1" x14ac:dyDescent="0.25"/>
    <row r="126" spans="2:2" s="1" customFormat="1" x14ac:dyDescent="0.25"/>
    <row r="127" spans="2:2" s="1" customFormat="1" x14ac:dyDescent="0.25"/>
    <row r="128" spans="2:2" s="1" customFormat="1" x14ac:dyDescent="0.25">
      <c r="B128"/>
    </row>
    <row r="129" spans="2:4" s="1" customFormat="1" x14ac:dyDescent="0.25">
      <c r="B129"/>
    </row>
    <row r="130" spans="2:4" s="1" customFormat="1" x14ac:dyDescent="0.25">
      <c r="B130"/>
    </row>
    <row r="131" spans="2:4" x14ac:dyDescent="0.25">
      <c r="D131" s="1"/>
    </row>
    <row r="132" spans="2:4" x14ac:dyDescent="0.25">
      <c r="D132" s="1"/>
    </row>
  </sheetData>
  <sheetProtection algorithmName="SHA-512" hashValue="+EY5FEWdFSFDUmf71kxrNsPjOuYUxwHbRSGL3G1bZhEPQF41+h6uKWfbAT4lhEr+d0+G1E5i+8ry6XHbaS+DJA==" saltValue="irfDBni7UHQqFUKpVoKNKw==" spinCount="100000" sheet="1" objects="1" scenarios="1" selectLockedCells="1" selectUnlockedCell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P E 7 u W n F y y L S k A A A A 9 g A A A B I A H A B D b 2 5 m a W c v U G F j a 2 F n Z S 5 4 b W w g o h g A K K A U A A A A A A A A A A A A A A A A A A A A A A A A A A A A h Y 9 B D o I w F E S v Q r q n h a q J I Z + y c C u J C d G 4 b W q F R v g Y W i x 3 c + G R v I I Y R d 2 5 n J k 3 y c z 9 e o N s a O r g o j t r W k x J T C M S a F T t w W C Z k t 4 d w y X J B G y k O s l S B y O M N h m s S U n l 3 D l h z H t P / Y y 2 X c l 4 F M V s n 6 8 L V e l G h g a t k 6 g 0 + b Q O / 1 t E w O 4 1 R n A a z z n l i 3 E T s M m E 3 O A X 4 G P 2 T H 9 M W P W 1 6 z s t N I b b A t g k g b 0 / i A d Q S w M E F A A C A A g A P E 7 u 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x O 7 l o o i k e 4 D g A A A B E A A A A T A B w A R m 9 y b X V s Y X M v U 2 V j d G l v b j E u b S C i G A A o o B Q A A A A A A A A A A A A A A A A A A A A A A A A A A A A r T k 0 u y c z P U w i G 0 I b W A F B L A Q I t A B Q A A g A I A D x O 7 l p x c s i 0 p A A A A P Y A A A A S A A A A A A A A A A A A A A A A A A A A A A B D b 2 5 m a W c v U G F j a 2 F n Z S 5 4 b W x Q S w E C L Q A U A A I A C A A 8 T u 5 a D 8 r p q 6 Q A A A D p A A A A E w A A A A A A A A A A A A A A A A D w A A A A W 0 N v b n R l b n R f V H l w Z X N d L n h t b F B L A Q I t A B Q A A g A I A D x O 7 l o 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M d e W b w T / x R J t Q B g j h T 9 M 2 A A A A A A I A A A A A A A N m A A D A A A A A E A A A A M d O d u s c b h 0 S X j w N Q X Q S U 6 Q A A A A A B I A A A K A A A A A Q A A A A k H I h i 3 9 V K L 1 g M J l e k O w I 7 l A A A A A 3 9 7 R N 5 V H 8 U R z m B L P I Y i g o Q 4 h y B 1 J a b L v g C k N a B s c g q c / N 8 Z x s O z u E C M V k E O t M P 6 g U 7 G a M G u N 4 K p 9 t V p Z / B Q 0 z Y Q q 8 L 8 E w q + 8 N b L d Y V b 4 G B B Q A A A B S 9 X n v A l 0 5 Z R u 9 Z h A Z w r 2 k t m e x Y 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F130C5AA6C45664996E8396FB90FD41C" ma:contentTypeVersion="1" ma:contentTypeDescription="Create a new document." ma:contentTypeScope="" ma:versionID="8af9fe7e9a2c6e1b9eb979144c3dadfa">
  <xsd:schema xmlns:xsd="http://www.w3.org/2001/XMLSchema" xmlns:xs="http://www.w3.org/2001/XMLSchema" xmlns:p="http://schemas.microsoft.com/office/2006/metadata/properties" xmlns:ns2="ce7b1e7c-bb98-4cb8-a6eb-674159dca0c9" targetNamespace="http://schemas.microsoft.com/office/2006/metadata/properties" ma:root="true" ma:fieldsID="43fad1392eb3a95fb83b68aa3523993a" ns2:_="">
    <xsd:import namespace="ce7b1e7c-bb98-4cb8-a6eb-674159dca0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7b1e7c-bb98-4cb8-a6eb-674159dca0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2C25BD-DF0C-4103-A1FB-4BAE817266FA}">
  <ds:schemaRefs>
    <ds:schemaRef ds:uri="http://schemas.microsoft.com/DataMashup"/>
  </ds:schemaRefs>
</ds:datastoreItem>
</file>

<file path=customXml/itemProps2.xml><?xml version="1.0" encoding="utf-8"?>
<ds:datastoreItem xmlns:ds="http://schemas.openxmlformats.org/officeDocument/2006/customXml" ds:itemID="{DBDA33E2-2A58-4DA9-B836-3D20ABD7A5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7b1e7c-bb98-4cb8-a6eb-674159dca0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2C7E90-5A9F-422C-BBEE-5EA67E6CA9D2}">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e7b1e7c-bb98-4cb8-a6eb-674159dca0c9"/>
    <ds:schemaRef ds:uri="http://www.w3.org/XML/1998/namespace"/>
    <ds:schemaRef ds:uri="http://purl.org/dc/dcmitype/"/>
  </ds:schemaRefs>
</ds:datastoreItem>
</file>

<file path=customXml/itemProps4.xml><?xml version="1.0" encoding="utf-8"?>
<ds:datastoreItem xmlns:ds="http://schemas.openxmlformats.org/officeDocument/2006/customXml" ds:itemID="{2E2AAF56-01C6-4F0A-B3FF-B113D25711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LTSS Programs</vt:lpstr>
      <vt:lpstr>LTSS Matches</vt:lpstr>
      <vt:lpstr>Caregiver Programs</vt:lpstr>
      <vt:lpstr>Caregiver Matches</vt:lpstr>
      <vt:lpstr>Military &amp; Veteran Programs</vt:lpstr>
      <vt:lpstr>Military &amp; Veteran Matches</vt:lpstr>
      <vt:lpstr>Program Inventory</vt:lpstr>
      <vt:lpstr>Drop-Down Options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Mcmahon, Madeline</dc:creator>
  <cp:keywords/>
  <dc:description/>
  <cp:lastModifiedBy>Christina Jumper</cp:lastModifiedBy>
  <cp:revision/>
  <dcterms:created xsi:type="dcterms:W3CDTF">2025-05-13T21:01:57Z</dcterms:created>
  <dcterms:modified xsi:type="dcterms:W3CDTF">2025-08-19T12:12:02Z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0x010100F130C5AA6C45664996E8396FB90FD41C</vt:lpwstr>
  </property>
</Properties>
</file>